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  <sheet name="Sheet1" sheetId="5" r:id="rId4"/>
  </sheets>
  <externalReferences>
    <externalReference r:id="rId5"/>
    <externalReference r:id="rId6"/>
  </externalReferences>
  <definedNames>
    <definedName name="DIR">[1]VAR!$G$8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2639" i="1" l="1"/>
  <c r="B2639" i="1"/>
  <c r="C2639" i="1"/>
  <c r="D2639" i="1"/>
  <c r="E2639" i="1"/>
  <c r="F2639" i="1"/>
  <c r="K2639" i="1"/>
  <c r="P2639" i="1"/>
  <c r="Q2639" i="1" s="1"/>
  <c r="A2638" i="1"/>
  <c r="B2638" i="1"/>
  <c r="C2638" i="1"/>
  <c r="D2638" i="1"/>
  <c r="E2638" i="1"/>
  <c r="F2638" i="1"/>
  <c r="K2638" i="1"/>
  <c r="P2638" i="1"/>
  <c r="Q2638" i="1" s="1"/>
  <c r="R2638" i="1"/>
  <c r="A2637" i="1"/>
  <c r="B2637" i="1"/>
  <c r="C2637" i="1"/>
  <c r="D2637" i="1"/>
  <c r="E2637" i="1"/>
  <c r="F2637" i="1"/>
  <c r="K2637" i="1"/>
  <c r="P2637" i="1"/>
  <c r="Q2637" i="1" s="1"/>
  <c r="T2639" i="1" l="1"/>
  <c r="R2639" i="1"/>
  <c r="T2638" i="1"/>
  <c r="S2639" i="1"/>
  <c r="R2637" i="1"/>
  <c r="T2637" i="1" s="1"/>
  <c r="S2638" i="1"/>
  <c r="S2637" i="1"/>
  <c r="A2043" i="1"/>
  <c r="A2044" i="1"/>
  <c r="A2045" i="1"/>
  <c r="A2046" i="1"/>
  <c r="B2043" i="1"/>
  <c r="B2044" i="1"/>
  <c r="B2045" i="1"/>
  <c r="B2046" i="1"/>
  <c r="C2043" i="1"/>
  <c r="C2044" i="1"/>
  <c r="K2044" i="1" s="1"/>
  <c r="C2045" i="1"/>
  <c r="K2045" i="1" s="1"/>
  <c r="C2046" i="1"/>
  <c r="K2046" i="1" s="1"/>
  <c r="D2043" i="1"/>
  <c r="D2044" i="1"/>
  <c r="D2045" i="1"/>
  <c r="D2046" i="1"/>
  <c r="E2043" i="1"/>
  <c r="E2044" i="1"/>
  <c r="E2045" i="1"/>
  <c r="E2046" i="1"/>
  <c r="F2043" i="1"/>
  <c r="F2044" i="1"/>
  <c r="F2045" i="1"/>
  <c r="F2046" i="1"/>
  <c r="K2043" i="1"/>
  <c r="P2043" i="1"/>
  <c r="P2044" i="1"/>
  <c r="P2045" i="1"/>
  <c r="P2046" i="1"/>
  <c r="Q2043" i="1"/>
  <c r="Q2044" i="1"/>
  <c r="Q2045" i="1"/>
  <c r="Q2046" i="1"/>
  <c r="R2043" i="1"/>
  <c r="R2044" i="1"/>
  <c r="R2045" i="1"/>
  <c r="R2046" i="1"/>
  <c r="S2043" i="1"/>
  <c r="S2044" i="1"/>
  <c r="S2045" i="1"/>
  <c r="S2046" i="1"/>
  <c r="T2043" i="1"/>
  <c r="T2044" i="1"/>
  <c r="T2045" i="1"/>
  <c r="T2046" i="1"/>
  <c r="U2043" i="1"/>
  <c r="U2044" i="1"/>
  <c r="U2045" i="1"/>
  <c r="U2046" i="1"/>
  <c r="V2043" i="1"/>
  <c r="V2044" i="1"/>
  <c r="V2045" i="1"/>
  <c r="V2046" i="1"/>
  <c r="X2043" i="1"/>
  <c r="W2043" i="1" s="1"/>
  <c r="X2044" i="1"/>
  <c r="W2044" i="1" s="1"/>
  <c r="X2045" i="1"/>
  <c r="W2045" i="1" s="1"/>
  <c r="X2046" i="1"/>
  <c r="W2046" i="1" s="1"/>
  <c r="Z2043" i="1"/>
  <c r="Y2043" i="1" s="1"/>
  <c r="Z2044" i="1"/>
  <c r="Y2044" i="1" s="1"/>
  <c r="Z2045" i="1"/>
  <c r="Y2045" i="1" s="1"/>
  <c r="Z2046" i="1"/>
  <c r="Y2046" i="1" s="1"/>
  <c r="AB2043" i="1"/>
  <c r="AB2044" i="1"/>
  <c r="AB2045" i="1"/>
  <c r="AB2046" i="1"/>
  <c r="P2302" i="1"/>
  <c r="R2302" i="1" s="1"/>
  <c r="F2302" i="1"/>
  <c r="E2302" i="1"/>
  <c r="D2302" i="1"/>
  <c r="C2302" i="1"/>
  <c r="K2302" i="1" s="1"/>
  <c r="B2302" i="1"/>
  <c r="A2302" i="1"/>
  <c r="P2249" i="1"/>
  <c r="R2249" i="1" s="1"/>
  <c r="F2249" i="1"/>
  <c r="E2249" i="1"/>
  <c r="D2249" i="1"/>
  <c r="C2249" i="1"/>
  <c r="K2249" i="1" s="1"/>
  <c r="B2249" i="1"/>
  <c r="A2249" i="1"/>
  <c r="A2315" i="1"/>
  <c r="B2315" i="1"/>
  <c r="C2315" i="1"/>
  <c r="D2315" i="1"/>
  <c r="E2315" i="1"/>
  <c r="F2315" i="1"/>
  <c r="K2315" i="1"/>
  <c r="P2315" i="1"/>
  <c r="Q2315" i="1" s="1"/>
  <c r="U2639" i="1" l="1"/>
  <c r="V2639" i="1"/>
  <c r="X2639" i="1" s="1"/>
  <c r="U2638" i="1"/>
  <c r="V2638" i="1"/>
  <c r="X2638" i="1" s="1"/>
  <c r="U2637" i="1"/>
  <c r="V2637" i="1"/>
  <c r="X2637" i="1" s="1"/>
  <c r="AA2046" i="1"/>
  <c r="AA2044" i="1"/>
  <c r="AA2045" i="1"/>
  <c r="AA2043" i="1"/>
  <c r="Q2302" i="1"/>
  <c r="T2302" i="1" s="1"/>
  <c r="S2302" i="1"/>
  <c r="R2315" i="1"/>
  <c r="T2315" i="1" s="1"/>
  <c r="Q2249" i="1"/>
  <c r="S2249" i="1" s="1"/>
  <c r="T2249" i="1"/>
  <c r="S2315" i="1"/>
  <c r="Z2639" i="1" l="1"/>
  <c r="W2639" i="1"/>
  <c r="Z2638" i="1"/>
  <c r="W2638" i="1"/>
  <c r="Z2637" i="1"/>
  <c r="W2637" i="1"/>
  <c r="V2302" i="1"/>
  <c r="X2302" i="1" s="1"/>
  <c r="U2302" i="1"/>
  <c r="V2249" i="1"/>
  <c r="X2249" i="1" s="1"/>
  <c r="U2249" i="1"/>
  <c r="U2315" i="1"/>
  <c r="V2315" i="1"/>
  <c r="X2315" i="1" s="1"/>
  <c r="Y2639" i="1" l="1"/>
  <c r="AA2639" i="1" s="1"/>
  <c r="AB2639" i="1"/>
  <c r="Y2638" i="1"/>
  <c r="AA2638" i="1" s="1"/>
  <c r="AB2638" i="1"/>
  <c r="Y2637" i="1"/>
  <c r="AA2637" i="1" s="1"/>
  <c r="AB2637" i="1"/>
  <c r="Z2249" i="1"/>
  <c r="Y2249" i="1" s="1"/>
  <c r="AA2249" i="1" s="1"/>
  <c r="W2249" i="1"/>
  <c r="Z2302" i="1"/>
  <c r="Y2302" i="1" s="1"/>
  <c r="AA2302" i="1" s="1"/>
  <c r="W2302" i="1"/>
  <c r="AB2302" i="1"/>
  <c r="AB2249" i="1"/>
  <c r="Z2315" i="1"/>
  <c r="W2315" i="1"/>
  <c r="Y2315" i="1" l="1"/>
  <c r="AA2315" i="1" s="1"/>
  <c r="AB2315" i="1"/>
  <c r="A1886" i="1" l="1"/>
  <c r="A2317" i="1"/>
  <c r="B1886" i="1"/>
  <c r="B2317" i="1"/>
  <c r="C1886" i="1"/>
  <c r="K1886" i="1" s="1"/>
  <c r="C2317" i="1"/>
  <c r="K2317" i="1" s="1"/>
  <c r="D1886" i="1"/>
  <c r="D2317" i="1"/>
  <c r="E1886" i="1"/>
  <c r="E2317" i="1"/>
  <c r="F1886" i="1"/>
  <c r="F2317" i="1"/>
  <c r="P1886" i="1"/>
  <c r="P2317" i="1"/>
  <c r="Q1886" i="1"/>
  <c r="Q2317" i="1"/>
  <c r="S2317" i="1" s="1"/>
  <c r="R1886" i="1"/>
  <c r="R2317" i="1"/>
  <c r="S1886" i="1"/>
  <c r="T1886" i="1"/>
  <c r="U1886" i="1"/>
  <c r="V1886" i="1"/>
  <c r="A60" i="1"/>
  <c r="A435" i="1"/>
  <c r="A538" i="1"/>
  <c r="B60" i="1"/>
  <c r="B435" i="1"/>
  <c r="B538" i="1"/>
  <c r="C60" i="1"/>
  <c r="C435" i="1"/>
  <c r="K435" i="1" s="1"/>
  <c r="C538" i="1"/>
  <c r="K538" i="1" s="1"/>
  <c r="D60" i="1"/>
  <c r="D435" i="1"/>
  <c r="D538" i="1"/>
  <c r="E60" i="1"/>
  <c r="E435" i="1"/>
  <c r="E538" i="1"/>
  <c r="F60" i="1"/>
  <c r="F435" i="1"/>
  <c r="F538" i="1"/>
  <c r="K60" i="1"/>
  <c r="P60" i="1"/>
  <c r="Q60" i="1" s="1"/>
  <c r="P435" i="1"/>
  <c r="P538" i="1"/>
  <c r="Q538" i="1" s="1"/>
  <c r="Q435" i="1"/>
  <c r="R60" i="1"/>
  <c r="R435" i="1"/>
  <c r="P1885" i="1"/>
  <c r="R1885" i="1" s="1"/>
  <c r="F1885" i="1"/>
  <c r="E1885" i="1"/>
  <c r="D1885" i="1"/>
  <c r="C1885" i="1"/>
  <c r="K1885" i="1" s="1"/>
  <c r="B1885" i="1"/>
  <c r="A1885" i="1"/>
  <c r="P51" i="1"/>
  <c r="R51" i="1" s="1"/>
  <c r="F51" i="1"/>
  <c r="E51" i="1"/>
  <c r="D51" i="1"/>
  <c r="C51" i="1"/>
  <c r="K51" i="1" s="1"/>
  <c r="B51" i="1"/>
  <c r="A51" i="1"/>
  <c r="P37" i="1"/>
  <c r="R37" i="1" s="1"/>
  <c r="F37" i="1"/>
  <c r="E37" i="1"/>
  <c r="D37" i="1"/>
  <c r="C37" i="1"/>
  <c r="K37" i="1" s="1"/>
  <c r="B37" i="1"/>
  <c r="A37" i="1"/>
  <c r="A2270" i="1"/>
  <c r="B2270" i="1"/>
  <c r="C2270" i="1"/>
  <c r="D2270" i="1"/>
  <c r="E2270" i="1"/>
  <c r="F2270" i="1"/>
  <c r="K2270" i="1"/>
  <c r="P2270" i="1"/>
  <c r="Q2270" i="1" s="1"/>
  <c r="P669" i="1"/>
  <c r="R669" i="1" s="1"/>
  <c r="F669" i="1"/>
  <c r="E669" i="1"/>
  <c r="D669" i="1"/>
  <c r="C669" i="1"/>
  <c r="K669" i="1" s="1"/>
  <c r="B669" i="1"/>
  <c r="A669" i="1"/>
  <c r="X1886" i="1" l="1"/>
  <c r="S435" i="1"/>
  <c r="V435" i="1" s="1"/>
  <c r="W1886" i="1"/>
  <c r="Z1886" i="1"/>
  <c r="U2317" i="1"/>
  <c r="V2317" i="1"/>
  <c r="R538" i="1"/>
  <c r="T2317" i="1"/>
  <c r="X2317" i="1" s="1"/>
  <c r="Q51" i="1"/>
  <c r="U435" i="1"/>
  <c r="Q669" i="1"/>
  <c r="T538" i="1"/>
  <c r="T60" i="1"/>
  <c r="T435" i="1"/>
  <c r="X435" i="1" s="1"/>
  <c r="Z435" i="1" s="1"/>
  <c r="R2270" i="1"/>
  <c r="T2270" i="1" s="1"/>
  <c r="S538" i="1"/>
  <c r="S60" i="1"/>
  <c r="Q1885" i="1"/>
  <c r="T1885" i="1" s="1"/>
  <c r="T51" i="1"/>
  <c r="S51" i="1"/>
  <c r="Q37" i="1"/>
  <c r="T37" i="1" s="1"/>
  <c r="S2270" i="1"/>
  <c r="T669" i="1"/>
  <c r="S669" i="1"/>
  <c r="Y1886" i="1" l="1"/>
  <c r="AA1886" i="1" s="1"/>
  <c r="AB1886" i="1"/>
  <c r="W2317" i="1"/>
  <c r="Z2317" i="1"/>
  <c r="S1885" i="1"/>
  <c r="W435" i="1"/>
  <c r="X2270" i="1"/>
  <c r="Z2270" i="1" s="1"/>
  <c r="AB2270" i="1" s="1"/>
  <c r="W2270" i="1"/>
  <c r="U60" i="1"/>
  <c r="V60" i="1"/>
  <c r="X60" i="1" s="1"/>
  <c r="S37" i="1"/>
  <c r="V37" i="1" s="1"/>
  <c r="X37" i="1" s="1"/>
  <c r="Z37" i="1" s="1"/>
  <c r="U538" i="1"/>
  <c r="V538" i="1"/>
  <c r="X538" i="1" s="1"/>
  <c r="AB435" i="1"/>
  <c r="Y435" i="1"/>
  <c r="V1885" i="1"/>
  <c r="U1885" i="1"/>
  <c r="X1885" i="1"/>
  <c r="Z1885" i="1" s="1"/>
  <c r="V51" i="1"/>
  <c r="U51" i="1"/>
  <c r="X51" i="1"/>
  <c r="Z51" i="1" s="1"/>
  <c r="U2270" i="1"/>
  <c r="V2270" i="1"/>
  <c r="Y2270" i="1"/>
  <c r="V669" i="1"/>
  <c r="X669" i="1" s="1"/>
  <c r="Z669" i="1" s="1"/>
  <c r="U669" i="1"/>
  <c r="Y2317" i="1" l="1"/>
  <c r="AB2317" i="1"/>
  <c r="AA2317" i="1"/>
  <c r="U37" i="1"/>
  <c r="AA435" i="1"/>
  <c r="Z538" i="1"/>
  <c r="W538" i="1"/>
  <c r="Z60" i="1"/>
  <c r="W60" i="1"/>
  <c r="W1885" i="1"/>
  <c r="W669" i="1"/>
  <c r="W37" i="1"/>
  <c r="AB1885" i="1"/>
  <c r="Y1885" i="1"/>
  <c r="AA1885" i="1" s="1"/>
  <c r="AB51" i="1"/>
  <c r="Y51" i="1"/>
  <c r="W51" i="1"/>
  <c r="AB37" i="1"/>
  <c r="Y37" i="1"/>
  <c r="AA2270" i="1"/>
  <c r="AB669" i="1"/>
  <c r="Y669" i="1"/>
  <c r="AA37" i="1" l="1"/>
  <c r="AA51" i="1"/>
  <c r="AA669" i="1"/>
  <c r="Y60" i="1"/>
  <c r="AA60" i="1" s="1"/>
  <c r="AB60" i="1"/>
  <c r="Y538" i="1"/>
  <c r="AA538" i="1" s="1"/>
  <c r="AB538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96" i="1"/>
  <c r="E88" i="1"/>
  <c r="E89" i="1"/>
  <c r="E90" i="1"/>
  <c r="E91" i="1"/>
  <c r="E92" i="1"/>
  <c r="E93" i="1"/>
  <c r="E94" i="1"/>
  <c r="E95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6" i="1"/>
  <c r="E437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4" i="1"/>
  <c r="E535" i="1"/>
  <c r="E533" i="1"/>
  <c r="E536" i="1"/>
  <c r="E537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6" i="1"/>
  <c r="E707" i="1"/>
  <c r="E708" i="1"/>
  <c r="E709" i="1"/>
  <c r="E698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8" i="1"/>
  <c r="E821" i="1"/>
  <c r="E811" i="1"/>
  <c r="E822" i="1"/>
  <c r="E815" i="1"/>
  <c r="E816" i="1"/>
  <c r="E817" i="1"/>
  <c r="E819" i="1"/>
  <c r="E820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7" i="1"/>
  <c r="E853" i="1"/>
  <c r="E854" i="1"/>
  <c r="E855" i="1"/>
  <c r="E856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5" i="1"/>
  <c r="E1854" i="1"/>
  <c r="E1856" i="1"/>
  <c r="E1857" i="1"/>
  <c r="E1858" i="1"/>
  <c r="E1859" i="1"/>
  <c r="E1860" i="1"/>
  <c r="E1861" i="1"/>
  <c r="E1862" i="1"/>
  <c r="E1863" i="1"/>
  <c r="E1864" i="1"/>
  <c r="E1865" i="1"/>
  <c r="E1866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7" i="1"/>
  <c r="E2188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8" i="1"/>
  <c r="E2239" i="1"/>
  <c r="E2240" i="1"/>
  <c r="E2241" i="1"/>
  <c r="E2242" i="1"/>
  <c r="E2243" i="1"/>
  <c r="E2244" i="1"/>
  <c r="E2245" i="1"/>
  <c r="E2246" i="1"/>
  <c r="E2247" i="1"/>
  <c r="E2248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6" i="1"/>
  <c r="E2318" i="1"/>
  <c r="E2319" i="1"/>
  <c r="E2320" i="1"/>
  <c r="E2321" i="1"/>
  <c r="E2322" i="1"/>
  <c r="E2323" i="1"/>
  <c r="E2324" i="1"/>
  <c r="E2325" i="1"/>
  <c r="E2326" i="1"/>
  <c r="E2327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3" i="1"/>
  <c r="E2354" i="1"/>
  <c r="E2355" i="1"/>
  <c r="E2356" i="1"/>
  <c r="E2357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1867" i="1"/>
  <c r="E2553" i="1"/>
  <c r="E2028" i="1"/>
  <c r="E315" i="1"/>
  <c r="E316" i="1"/>
  <c r="E317" i="1"/>
  <c r="E318" i="1"/>
  <c r="E319" i="1"/>
  <c r="E320" i="1"/>
  <c r="E321" i="1"/>
  <c r="E322" i="1"/>
  <c r="E323" i="1"/>
  <c r="E2351" i="1"/>
  <c r="E2352" i="1"/>
  <c r="E1366" i="1"/>
  <c r="E1205" i="1"/>
  <c r="E44" i="1"/>
  <c r="E45" i="1"/>
  <c r="E100" i="1"/>
  <c r="E438" i="1"/>
  <c r="E755" i="1"/>
  <c r="E2328" i="1"/>
  <c r="E400" i="1"/>
  <c r="E2186" i="1"/>
  <c r="E154" i="1"/>
  <c r="E138" i="1"/>
  <c r="E145" i="1"/>
  <c r="E146" i="1"/>
  <c r="E2237" i="1"/>
  <c r="E2358" i="1"/>
  <c r="E2189" i="1"/>
  <c r="A818" i="1" l="1"/>
  <c r="B818" i="1"/>
  <c r="C818" i="1"/>
  <c r="K818" i="1" s="1"/>
  <c r="D818" i="1"/>
  <c r="F818" i="1"/>
  <c r="P818" i="1"/>
  <c r="Q818" i="1" s="1"/>
  <c r="A821" i="1"/>
  <c r="B821" i="1"/>
  <c r="C821" i="1"/>
  <c r="K821" i="1" s="1"/>
  <c r="D821" i="1"/>
  <c r="F821" i="1"/>
  <c r="P821" i="1"/>
  <c r="Q821" i="1" s="1"/>
  <c r="A811" i="1"/>
  <c r="B811" i="1"/>
  <c r="C811" i="1"/>
  <c r="K811" i="1" s="1"/>
  <c r="D811" i="1"/>
  <c r="F811" i="1"/>
  <c r="P811" i="1"/>
  <c r="Q811" i="1" s="1"/>
  <c r="A822" i="1"/>
  <c r="B822" i="1"/>
  <c r="C822" i="1"/>
  <c r="K822" i="1" s="1"/>
  <c r="D822" i="1"/>
  <c r="F822" i="1"/>
  <c r="P822" i="1"/>
  <c r="Q822" i="1" s="1"/>
  <c r="R811" i="1" l="1"/>
  <c r="T811" i="1" s="1"/>
  <c r="S811" i="1"/>
  <c r="V811" i="1" s="1"/>
  <c r="R821" i="1"/>
  <c r="R818" i="1"/>
  <c r="T818" i="1" s="1"/>
  <c r="R822" i="1"/>
  <c r="S818" i="1"/>
  <c r="V818" i="1" s="1"/>
  <c r="T822" i="1"/>
  <c r="U811" i="1"/>
  <c r="T821" i="1"/>
  <c r="U818" i="1"/>
  <c r="S822" i="1"/>
  <c r="S821" i="1"/>
  <c r="X811" i="1" l="1"/>
  <c r="Z811" i="1" s="1"/>
  <c r="X818" i="1"/>
  <c r="Z818" i="1" s="1"/>
  <c r="U821" i="1"/>
  <c r="V821" i="1"/>
  <c r="X821" i="1" s="1"/>
  <c r="U822" i="1"/>
  <c r="V822" i="1"/>
  <c r="X822" i="1" s="1"/>
  <c r="W811" i="1" l="1"/>
  <c r="Y811" i="1"/>
  <c r="AA811" i="1" s="1"/>
  <c r="AB811" i="1"/>
  <c r="W818" i="1"/>
  <c r="Y818" i="1"/>
  <c r="AB818" i="1"/>
  <c r="Z822" i="1"/>
  <c r="W822" i="1"/>
  <c r="Z821" i="1"/>
  <c r="W821" i="1"/>
  <c r="AA818" i="1" l="1"/>
  <c r="Y821" i="1"/>
  <c r="AA821" i="1" s="1"/>
  <c r="AB821" i="1"/>
  <c r="Y822" i="1"/>
  <c r="AA822" i="1" s="1"/>
  <c r="AB822" i="1"/>
  <c r="P887" i="1" l="1"/>
  <c r="R887" i="1" s="1"/>
  <c r="F887" i="1"/>
  <c r="D887" i="1"/>
  <c r="C887" i="1"/>
  <c r="K887" i="1" s="1"/>
  <c r="B887" i="1"/>
  <c r="A887" i="1"/>
  <c r="P835" i="1"/>
  <c r="R835" i="1" s="1"/>
  <c r="F835" i="1"/>
  <c r="D835" i="1"/>
  <c r="C835" i="1"/>
  <c r="K835" i="1" s="1"/>
  <c r="B835" i="1"/>
  <c r="A835" i="1"/>
  <c r="P1746" i="1"/>
  <c r="R1746" i="1" s="1"/>
  <c r="F1746" i="1"/>
  <c r="D1746" i="1"/>
  <c r="C1746" i="1"/>
  <c r="K1746" i="1" s="1"/>
  <c r="B1746" i="1"/>
  <c r="A17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96" i="1"/>
  <c r="F88" i="1"/>
  <c r="F89" i="1"/>
  <c r="F90" i="1"/>
  <c r="F91" i="1"/>
  <c r="F92" i="1"/>
  <c r="F93" i="1"/>
  <c r="F94" i="1"/>
  <c r="F95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6" i="1"/>
  <c r="F437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4" i="1"/>
  <c r="F535" i="1"/>
  <c r="F533" i="1"/>
  <c r="F536" i="1"/>
  <c r="F537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9" i="1"/>
  <c r="F700" i="1"/>
  <c r="F701" i="1"/>
  <c r="F702" i="1"/>
  <c r="F703" i="1"/>
  <c r="F704" i="1"/>
  <c r="F705" i="1"/>
  <c r="F706" i="1"/>
  <c r="F707" i="1"/>
  <c r="F708" i="1"/>
  <c r="F709" i="1"/>
  <c r="F698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2" i="1"/>
  <c r="F813" i="1"/>
  <c r="F814" i="1"/>
  <c r="F815" i="1"/>
  <c r="F816" i="1"/>
  <c r="F817" i="1"/>
  <c r="F819" i="1"/>
  <c r="F820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7" i="1"/>
  <c r="F853" i="1"/>
  <c r="F854" i="1"/>
  <c r="F855" i="1"/>
  <c r="F856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5" i="1"/>
  <c r="F1854" i="1"/>
  <c r="F1856" i="1"/>
  <c r="F1857" i="1"/>
  <c r="F1858" i="1"/>
  <c r="F1859" i="1"/>
  <c r="F1860" i="1"/>
  <c r="F1861" i="1"/>
  <c r="F1862" i="1"/>
  <c r="F1863" i="1"/>
  <c r="F1864" i="1"/>
  <c r="F1865" i="1"/>
  <c r="F1866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7" i="1"/>
  <c r="F2188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8" i="1"/>
  <c r="F2239" i="1"/>
  <c r="F2240" i="1"/>
  <c r="F2241" i="1"/>
  <c r="F2242" i="1"/>
  <c r="F2243" i="1"/>
  <c r="F2244" i="1"/>
  <c r="F2245" i="1"/>
  <c r="F2246" i="1"/>
  <c r="F2247" i="1"/>
  <c r="F2248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6" i="1"/>
  <c r="F2318" i="1"/>
  <c r="F2319" i="1"/>
  <c r="F2320" i="1"/>
  <c r="F2321" i="1"/>
  <c r="F2322" i="1"/>
  <c r="F2323" i="1"/>
  <c r="F2324" i="1"/>
  <c r="F2325" i="1"/>
  <c r="F2326" i="1"/>
  <c r="F2327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3" i="1"/>
  <c r="F2354" i="1"/>
  <c r="F2355" i="1"/>
  <c r="F2356" i="1"/>
  <c r="F2357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1867" i="1"/>
  <c r="F2553" i="1"/>
  <c r="F2028" i="1"/>
  <c r="F315" i="1"/>
  <c r="F316" i="1"/>
  <c r="F317" i="1"/>
  <c r="F318" i="1"/>
  <c r="F319" i="1"/>
  <c r="F320" i="1"/>
  <c r="F321" i="1"/>
  <c r="F322" i="1"/>
  <c r="F323" i="1"/>
  <c r="F2351" i="1"/>
  <c r="F2352" i="1"/>
  <c r="F1366" i="1"/>
  <c r="F1205" i="1"/>
  <c r="F44" i="1"/>
  <c r="F45" i="1"/>
  <c r="F100" i="1"/>
  <c r="F438" i="1"/>
  <c r="F755" i="1"/>
  <c r="F2328" i="1"/>
  <c r="F400" i="1"/>
  <c r="F2186" i="1"/>
  <c r="F154" i="1"/>
  <c r="F138" i="1"/>
  <c r="F145" i="1"/>
  <c r="F146" i="1"/>
  <c r="F2237" i="1"/>
  <c r="F2358" i="1"/>
  <c r="F2189" i="1"/>
  <c r="Q1746" i="1" l="1"/>
  <c r="T1746" i="1" s="1"/>
  <c r="Q835" i="1"/>
  <c r="T835" i="1" s="1"/>
  <c r="Q887" i="1"/>
  <c r="T887" i="1" s="1"/>
  <c r="S835" i="1"/>
  <c r="S1746" i="1" l="1"/>
  <c r="V1746" i="1" s="1"/>
  <c r="S887" i="1"/>
  <c r="V887" i="1" s="1"/>
  <c r="V835" i="1"/>
  <c r="U835" i="1"/>
  <c r="U1746" i="1"/>
  <c r="U887" i="1" l="1"/>
  <c r="X835" i="1"/>
  <c r="X1746" i="1"/>
  <c r="X887" i="1"/>
  <c r="W887" i="1" s="1"/>
  <c r="Z835" i="1"/>
  <c r="AB835" i="1" s="1"/>
  <c r="Z1746" i="1"/>
  <c r="Z887" i="1"/>
  <c r="W1746" i="1"/>
  <c r="W835" i="1"/>
  <c r="AB887" i="1"/>
  <c r="AB1746" i="1" l="1"/>
  <c r="Y835" i="1"/>
  <c r="Y1746" i="1"/>
  <c r="AA835" i="1"/>
  <c r="AA1746" i="1"/>
  <c r="Y887" i="1"/>
  <c r="A2189" i="1"/>
  <c r="B2189" i="1"/>
  <c r="C2189" i="1"/>
  <c r="D2189" i="1"/>
  <c r="K2189" i="1"/>
  <c r="P2189" i="1"/>
  <c r="Q2189" i="1" s="1"/>
  <c r="A2358" i="1"/>
  <c r="B2358" i="1"/>
  <c r="C2358" i="1"/>
  <c r="D2358" i="1"/>
  <c r="K2358" i="1"/>
  <c r="P2358" i="1"/>
  <c r="Q2358" i="1" s="1"/>
  <c r="A2237" i="1"/>
  <c r="B2237" i="1"/>
  <c r="C2237" i="1"/>
  <c r="D2237" i="1"/>
  <c r="K2237" i="1"/>
  <c r="P2237" i="1"/>
  <c r="Q2237" i="1" s="1"/>
  <c r="A145" i="1"/>
  <c r="A146" i="1"/>
  <c r="B145" i="1"/>
  <c r="B146" i="1"/>
  <c r="C145" i="1"/>
  <c r="C146" i="1"/>
  <c r="D145" i="1"/>
  <c r="D146" i="1"/>
  <c r="K145" i="1"/>
  <c r="K146" i="1"/>
  <c r="P145" i="1"/>
  <c r="P146" i="1"/>
  <c r="Q145" i="1"/>
  <c r="Q146" i="1"/>
  <c r="R145" i="1"/>
  <c r="R146" i="1"/>
  <c r="S145" i="1"/>
  <c r="S146" i="1"/>
  <c r="T145" i="1"/>
  <c r="T146" i="1"/>
  <c r="U145" i="1"/>
  <c r="U146" i="1"/>
  <c r="V145" i="1"/>
  <c r="V146" i="1"/>
  <c r="X145" i="1"/>
  <c r="X146" i="1"/>
  <c r="Z145" i="1"/>
  <c r="Z146" i="1"/>
  <c r="AB145" i="1"/>
  <c r="AB146" i="1"/>
  <c r="A154" i="1"/>
  <c r="A138" i="1"/>
  <c r="B154" i="1"/>
  <c r="B138" i="1"/>
  <c r="C154" i="1"/>
  <c r="C138" i="1"/>
  <c r="D154" i="1"/>
  <c r="D138" i="1"/>
  <c r="K154" i="1"/>
  <c r="K138" i="1"/>
  <c r="P154" i="1"/>
  <c r="P138" i="1"/>
  <c r="Q154" i="1"/>
  <c r="Q138" i="1"/>
  <c r="R154" i="1"/>
  <c r="R138" i="1"/>
  <c r="S154" i="1"/>
  <c r="S138" i="1"/>
  <c r="T154" i="1"/>
  <c r="T138" i="1"/>
  <c r="U154" i="1"/>
  <c r="U138" i="1"/>
  <c r="V154" i="1"/>
  <c r="V138" i="1"/>
  <c r="X154" i="1"/>
  <c r="X138" i="1"/>
  <c r="Z154" i="1"/>
  <c r="Z138" i="1"/>
  <c r="AB154" i="1"/>
  <c r="AB138" i="1"/>
  <c r="A400" i="1"/>
  <c r="A2186" i="1"/>
  <c r="B400" i="1"/>
  <c r="B2186" i="1"/>
  <c r="C400" i="1"/>
  <c r="C2186" i="1"/>
  <c r="D400" i="1"/>
  <c r="D2186" i="1"/>
  <c r="K400" i="1"/>
  <c r="K2186" i="1"/>
  <c r="P400" i="1"/>
  <c r="P2186" i="1"/>
  <c r="Q400" i="1"/>
  <c r="Q2186" i="1"/>
  <c r="R400" i="1"/>
  <c r="R2186" i="1"/>
  <c r="S400" i="1"/>
  <c r="S2186" i="1"/>
  <c r="T400" i="1"/>
  <c r="T2186" i="1"/>
  <c r="U400" i="1"/>
  <c r="U2186" i="1"/>
  <c r="V400" i="1"/>
  <c r="V2186" i="1"/>
  <c r="X400" i="1"/>
  <c r="X2186" i="1"/>
  <c r="Z400" i="1"/>
  <c r="A2328" i="1"/>
  <c r="B2328" i="1"/>
  <c r="C2328" i="1"/>
  <c r="D2328" i="1"/>
  <c r="K2328" i="1"/>
  <c r="P2328" i="1"/>
  <c r="Q2328" i="1" s="1"/>
  <c r="A755" i="1"/>
  <c r="B755" i="1"/>
  <c r="C755" i="1"/>
  <c r="D755" i="1"/>
  <c r="K755" i="1"/>
  <c r="P755" i="1"/>
  <c r="Q755" i="1" s="1"/>
  <c r="A438" i="1"/>
  <c r="B438" i="1"/>
  <c r="C438" i="1"/>
  <c r="D438" i="1"/>
  <c r="K438" i="1"/>
  <c r="P438" i="1"/>
  <c r="Q438" i="1" s="1"/>
  <c r="A698" i="1"/>
  <c r="B698" i="1"/>
  <c r="C698" i="1"/>
  <c r="D698" i="1"/>
  <c r="K698" i="1"/>
  <c r="P698" i="1"/>
  <c r="Q698" i="1" s="1"/>
  <c r="A1946" i="1"/>
  <c r="B1946" i="1"/>
  <c r="C1946" i="1"/>
  <c r="D1946" i="1"/>
  <c r="K1946" i="1"/>
  <c r="P1946" i="1"/>
  <c r="Q1946" i="1" s="1"/>
  <c r="P533" i="1"/>
  <c r="R533" i="1" s="1"/>
  <c r="D533" i="1"/>
  <c r="C533" i="1"/>
  <c r="K533" i="1" s="1"/>
  <c r="B533" i="1"/>
  <c r="A533" i="1"/>
  <c r="P2352" i="1"/>
  <c r="R2352" i="1" s="1"/>
  <c r="D2352" i="1"/>
  <c r="C2352" i="1"/>
  <c r="K2352" i="1" s="1"/>
  <c r="B2352" i="1"/>
  <c r="A2352" i="1"/>
  <c r="P2246" i="1"/>
  <c r="R2246" i="1" s="1"/>
  <c r="D2246" i="1"/>
  <c r="C2246" i="1"/>
  <c r="K2246" i="1" s="1"/>
  <c r="B2246" i="1"/>
  <c r="A2246" i="1"/>
  <c r="AB400" i="1" l="1"/>
  <c r="Z2186" i="1"/>
  <c r="R2189" i="1"/>
  <c r="T2189" i="1" s="1"/>
  <c r="R698" i="1"/>
  <c r="T698" i="1" s="1"/>
  <c r="AA887" i="1"/>
  <c r="Q533" i="1"/>
  <c r="R2328" i="1"/>
  <c r="T2328" i="1" s="1"/>
  <c r="S698" i="1"/>
  <c r="V698" i="1" s="1"/>
  <c r="R2237" i="1"/>
  <c r="T2237" i="1" s="1"/>
  <c r="R1946" i="1"/>
  <c r="T1946" i="1" s="1"/>
  <c r="R755" i="1"/>
  <c r="S2237" i="1"/>
  <c r="V2237" i="1" s="1"/>
  <c r="T755" i="1"/>
  <c r="Y400" i="1"/>
  <c r="W400" i="1"/>
  <c r="Y154" i="1"/>
  <c r="W154" i="1"/>
  <c r="Y145" i="1"/>
  <c r="W145" i="1"/>
  <c r="S1946" i="1"/>
  <c r="V1946" i="1" s="1"/>
  <c r="R438" i="1"/>
  <c r="T438" i="1" s="1"/>
  <c r="S755" i="1"/>
  <c r="Y2186" i="1"/>
  <c r="W2186" i="1"/>
  <c r="Y138" i="1"/>
  <c r="W138" i="1"/>
  <c r="Y146" i="1"/>
  <c r="W146" i="1"/>
  <c r="R2358" i="1"/>
  <c r="T2358" i="1" s="1"/>
  <c r="S2189" i="1"/>
  <c r="S438" i="1"/>
  <c r="S2328" i="1"/>
  <c r="S2358" i="1"/>
  <c r="T533" i="1"/>
  <c r="S533" i="1"/>
  <c r="Q2352" i="1"/>
  <c r="T2352" i="1" s="1"/>
  <c r="Q2246" i="1"/>
  <c r="T2246" i="1" s="1"/>
  <c r="U2237" i="1" l="1"/>
  <c r="U1946" i="1"/>
  <c r="AA154" i="1"/>
  <c r="AB2186" i="1"/>
  <c r="X2237" i="1"/>
  <c r="X698" i="1"/>
  <c r="W2237" i="1"/>
  <c r="AA146" i="1"/>
  <c r="AA138" i="1"/>
  <c r="AA2186" i="1"/>
  <c r="AA145" i="1"/>
  <c r="AA400" i="1"/>
  <c r="X1946" i="1"/>
  <c r="U698" i="1"/>
  <c r="Z2237" i="1"/>
  <c r="Z698" i="1"/>
  <c r="V2189" i="1"/>
  <c r="U2189" i="1"/>
  <c r="V755" i="1"/>
  <c r="U755" i="1"/>
  <c r="U2328" i="1"/>
  <c r="V2328" i="1"/>
  <c r="U2358" i="1"/>
  <c r="V2358" i="1"/>
  <c r="V438" i="1"/>
  <c r="U438" i="1"/>
  <c r="AB2237" i="1"/>
  <c r="W698" i="1"/>
  <c r="S2246" i="1"/>
  <c r="U2246" i="1" s="1"/>
  <c r="S2352" i="1"/>
  <c r="U2352" i="1" s="1"/>
  <c r="W1946" i="1"/>
  <c r="V533" i="1"/>
  <c r="U533" i="1"/>
  <c r="V2352" i="1"/>
  <c r="Y698" i="1" l="1"/>
  <c r="Z1946" i="1"/>
  <c r="V2246" i="1"/>
  <c r="X2352" i="1"/>
  <c r="Z2352" i="1" s="1"/>
  <c r="AB2352" i="1" s="1"/>
  <c r="AB698" i="1"/>
  <c r="Y1946" i="1"/>
  <c r="X2246" i="1"/>
  <c r="Y2237" i="1"/>
  <c r="AA2237" i="1" s="1"/>
  <c r="X2358" i="1"/>
  <c r="X2328" i="1"/>
  <c r="X755" i="1"/>
  <c r="X2189" i="1"/>
  <c r="X533" i="1"/>
  <c r="X438" i="1"/>
  <c r="AA698" i="1"/>
  <c r="W2246" i="1"/>
  <c r="Y2352" i="1" l="1"/>
  <c r="AA1946" i="1"/>
  <c r="W2352" i="1"/>
  <c r="AA2352" i="1" s="1"/>
  <c r="Z2358" i="1"/>
  <c r="Y2358" i="1" s="1"/>
  <c r="W533" i="1"/>
  <c r="W2328" i="1"/>
  <c r="Z2246" i="1"/>
  <c r="Y2246" i="1" s="1"/>
  <c r="AB1946" i="1"/>
  <c r="Z2328" i="1"/>
  <c r="Y2328" i="1" s="1"/>
  <c r="AB2246" i="1"/>
  <c r="W2358" i="1"/>
  <c r="Z533" i="1"/>
  <c r="Z755" i="1"/>
  <c r="W755" i="1"/>
  <c r="Z438" i="1"/>
  <c r="W438" i="1"/>
  <c r="Z2189" i="1"/>
  <c r="W2189" i="1"/>
  <c r="AB2328" i="1"/>
  <c r="AB2358" i="1" l="1"/>
  <c r="AA2246" i="1"/>
  <c r="AA2358" i="1"/>
  <c r="AA2328" i="1"/>
  <c r="AB2189" i="1"/>
  <c r="Y2189" i="1"/>
  <c r="AB438" i="1"/>
  <c r="Y438" i="1"/>
  <c r="Y755" i="1"/>
  <c r="AB755" i="1"/>
  <c r="AB533" i="1"/>
  <c r="Y533" i="1"/>
  <c r="A100" i="1"/>
  <c r="B100" i="1"/>
  <c r="C100" i="1"/>
  <c r="D100" i="1"/>
  <c r="K100" i="1"/>
  <c r="P100" i="1"/>
  <c r="Q100" i="1" s="1"/>
  <c r="A45" i="1"/>
  <c r="B45" i="1"/>
  <c r="C45" i="1"/>
  <c r="K45" i="1" s="1"/>
  <c r="D45" i="1"/>
  <c r="P45" i="1"/>
  <c r="Q45" i="1" s="1"/>
  <c r="A44" i="1"/>
  <c r="B44" i="1"/>
  <c r="C44" i="1"/>
  <c r="K44" i="1" s="1"/>
  <c r="D44" i="1"/>
  <c r="P44" i="1"/>
  <c r="Q44" i="1" s="1"/>
  <c r="A1205" i="1"/>
  <c r="B1205" i="1"/>
  <c r="C1205" i="1"/>
  <c r="K1205" i="1" s="1"/>
  <c r="D1205" i="1"/>
  <c r="P1205" i="1"/>
  <c r="Q1205" i="1" s="1"/>
  <c r="A1366" i="1"/>
  <c r="B1366" i="1"/>
  <c r="C1366" i="1"/>
  <c r="K1366" i="1" s="1"/>
  <c r="D1366" i="1"/>
  <c r="P1366" i="1"/>
  <c r="Q1366" i="1" s="1"/>
  <c r="A2351" i="1"/>
  <c r="B2351" i="1"/>
  <c r="C2351" i="1"/>
  <c r="K2351" i="1" s="1"/>
  <c r="D2351" i="1"/>
  <c r="P2351" i="1"/>
  <c r="Q2351" i="1" s="1"/>
  <c r="AA2189" i="1" l="1"/>
  <c r="AA533" i="1"/>
  <c r="AA755" i="1"/>
  <c r="AA438" i="1"/>
  <c r="R2351" i="1"/>
  <c r="T2351" i="1" s="1"/>
  <c r="R1366" i="1"/>
  <c r="R1205" i="1"/>
  <c r="T1366" i="1"/>
  <c r="T1205" i="1"/>
  <c r="R44" i="1"/>
  <c r="T44" i="1" s="1"/>
  <c r="R45" i="1"/>
  <c r="S44" i="1"/>
  <c r="V44" i="1" s="1"/>
  <c r="S1366" i="1"/>
  <c r="V1366" i="1" s="1"/>
  <c r="S1205" i="1"/>
  <c r="V1205" i="1" s="1"/>
  <c r="T45" i="1"/>
  <c r="W45" i="1" s="1"/>
  <c r="R100" i="1"/>
  <c r="T100" i="1" s="1"/>
  <c r="S100" i="1"/>
  <c r="S45" i="1"/>
  <c r="U1366" i="1"/>
  <c r="S2351" i="1"/>
  <c r="A318" i="1"/>
  <c r="A319" i="1"/>
  <c r="A320" i="1"/>
  <c r="A321" i="1"/>
  <c r="A322" i="1"/>
  <c r="A323" i="1"/>
  <c r="B318" i="1"/>
  <c r="B319" i="1"/>
  <c r="B320" i="1"/>
  <c r="B321" i="1"/>
  <c r="B322" i="1"/>
  <c r="B323" i="1"/>
  <c r="C318" i="1"/>
  <c r="C319" i="1"/>
  <c r="C320" i="1"/>
  <c r="C321" i="1"/>
  <c r="C322" i="1"/>
  <c r="C323" i="1"/>
  <c r="D318" i="1"/>
  <c r="D319" i="1"/>
  <c r="D320" i="1"/>
  <c r="D321" i="1"/>
  <c r="D322" i="1"/>
  <c r="D323" i="1"/>
  <c r="K318" i="1"/>
  <c r="K319" i="1"/>
  <c r="K320" i="1"/>
  <c r="K321" i="1"/>
  <c r="K322" i="1"/>
  <c r="K323" i="1"/>
  <c r="P318" i="1"/>
  <c r="P319" i="1"/>
  <c r="P320" i="1"/>
  <c r="P321" i="1"/>
  <c r="P322" i="1"/>
  <c r="P323" i="1"/>
  <c r="Q318" i="1"/>
  <c r="Q319" i="1"/>
  <c r="Q320" i="1"/>
  <c r="Q321" i="1"/>
  <c r="Q322" i="1"/>
  <c r="Q323" i="1"/>
  <c r="R318" i="1"/>
  <c r="R319" i="1"/>
  <c r="R320" i="1"/>
  <c r="R321" i="1"/>
  <c r="R322" i="1"/>
  <c r="R323" i="1"/>
  <c r="S318" i="1"/>
  <c r="S319" i="1"/>
  <c r="S320" i="1"/>
  <c r="S321" i="1"/>
  <c r="S322" i="1"/>
  <c r="S323" i="1"/>
  <c r="T318" i="1"/>
  <c r="T319" i="1"/>
  <c r="T320" i="1"/>
  <c r="T321" i="1"/>
  <c r="T322" i="1"/>
  <c r="T323" i="1"/>
  <c r="U318" i="1"/>
  <c r="U319" i="1"/>
  <c r="U320" i="1"/>
  <c r="U321" i="1"/>
  <c r="U322" i="1"/>
  <c r="U323" i="1"/>
  <c r="V318" i="1"/>
  <c r="V319" i="1"/>
  <c r="V320" i="1"/>
  <c r="V321" i="1"/>
  <c r="V322" i="1"/>
  <c r="V323" i="1"/>
  <c r="X318" i="1"/>
  <c r="X319" i="1"/>
  <c r="X320" i="1"/>
  <c r="X321" i="1"/>
  <c r="X322" i="1"/>
  <c r="X323" i="1"/>
  <c r="Z318" i="1"/>
  <c r="Z319" i="1"/>
  <c r="Z320" i="1"/>
  <c r="Z321" i="1"/>
  <c r="Z322" i="1"/>
  <c r="Z323" i="1"/>
  <c r="AB318" i="1"/>
  <c r="AB319" i="1"/>
  <c r="AB320" i="1"/>
  <c r="AB321" i="1"/>
  <c r="AB322" i="1"/>
  <c r="AB323" i="1"/>
  <c r="A315" i="1"/>
  <c r="A316" i="1"/>
  <c r="A317" i="1"/>
  <c r="B315" i="1"/>
  <c r="B316" i="1"/>
  <c r="B317" i="1"/>
  <c r="C315" i="1"/>
  <c r="C316" i="1"/>
  <c r="K316" i="1" s="1"/>
  <c r="C317" i="1"/>
  <c r="K317" i="1" s="1"/>
  <c r="D315" i="1"/>
  <c r="D316" i="1"/>
  <c r="D317" i="1"/>
  <c r="K315" i="1"/>
  <c r="P315" i="1"/>
  <c r="Q315" i="1" s="1"/>
  <c r="P316" i="1"/>
  <c r="Q316" i="1" s="1"/>
  <c r="P317" i="1"/>
  <c r="Q317" i="1" s="1"/>
  <c r="A2028" i="1"/>
  <c r="B2028" i="1"/>
  <c r="C2028" i="1"/>
  <c r="K2028" i="1" s="1"/>
  <c r="D2028" i="1"/>
  <c r="P2028" i="1"/>
  <c r="Q2028" i="1" s="1"/>
  <c r="X1366" i="1" l="1"/>
  <c r="Z1366" i="1" s="1"/>
  <c r="X45" i="1"/>
  <c r="Z45" i="1" s="1"/>
  <c r="AB45" i="1" s="1"/>
  <c r="X1205" i="1"/>
  <c r="Z1205" i="1" s="1"/>
  <c r="Y323" i="1"/>
  <c r="Y321" i="1"/>
  <c r="Y319" i="1"/>
  <c r="W323" i="1"/>
  <c r="W321" i="1"/>
  <c r="W319" i="1"/>
  <c r="U1205" i="1"/>
  <c r="Y322" i="1"/>
  <c r="Y320" i="1"/>
  <c r="Y318" i="1"/>
  <c r="W322" i="1"/>
  <c r="W320" i="1"/>
  <c r="W318" i="1"/>
  <c r="U44" i="1"/>
  <c r="W44" i="1"/>
  <c r="X44" i="1"/>
  <c r="Z44" i="1" s="1"/>
  <c r="Y44" i="1" s="1"/>
  <c r="R317" i="1"/>
  <c r="T317" i="1" s="1"/>
  <c r="W1205" i="1"/>
  <c r="V100" i="1"/>
  <c r="X100" i="1" s="1"/>
  <c r="Z100" i="1" s="1"/>
  <c r="AB100" i="1" s="1"/>
  <c r="U100" i="1"/>
  <c r="V45" i="1"/>
  <c r="U45" i="1"/>
  <c r="W100" i="1"/>
  <c r="AB44" i="1"/>
  <c r="AB1205" i="1"/>
  <c r="Y1205" i="1"/>
  <c r="R315" i="1"/>
  <c r="T315" i="1" s="1"/>
  <c r="V2351" i="1"/>
  <c r="U2351" i="1"/>
  <c r="AB1366" i="1"/>
  <c r="Y1366" i="1"/>
  <c r="S316" i="1"/>
  <c r="V316" i="1" s="1"/>
  <c r="R316" i="1"/>
  <c r="T316" i="1" s="1"/>
  <c r="R2028" i="1"/>
  <c r="T2028" i="1" s="1"/>
  <c r="AA319" i="1"/>
  <c r="S317" i="1"/>
  <c r="S315" i="1"/>
  <c r="S2028" i="1"/>
  <c r="AA320" i="1" l="1"/>
  <c r="AA321" i="1"/>
  <c r="AA323" i="1"/>
  <c r="Y45" i="1"/>
  <c r="W1366" i="1"/>
  <c r="AA1366" i="1" s="1"/>
  <c r="U316" i="1"/>
  <c r="AA318" i="1"/>
  <c r="AA322" i="1"/>
  <c r="X2351" i="1"/>
  <c r="W2351" i="1" s="1"/>
  <c r="X316" i="1"/>
  <c r="AA1205" i="1"/>
  <c r="AA45" i="1"/>
  <c r="AA44" i="1"/>
  <c r="Y100" i="1"/>
  <c r="AA100" i="1" s="1"/>
  <c r="Z2351" i="1"/>
  <c r="W316" i="1"/>
  <c r="U315" i="1"/>
  <c r="V315" i="1"/>
  <c r="U317" i="1"/>
  <c r="V317" i="1"/>
  <c r="U2028" i="1"/>
  <c r="V2028" i="1"/>
  <c r="X2028" i="1" l="1"/>
  <c r="Z2028" i="1" s="1"/>
  <c r="Z316" i="1"/>
  <c r="X317" i="1"/>
  <c r="W317" i="1" s="1"/>
  <c r="X315" i="1"/>
  <c r="AB2351" i="1"/>
  <c r="Y2351" i="1"/>
  <c r="Z317" i="1"/>
  <c r="W2028" i="1"/>
  <c r="W315" i="1" l="1"/>
  <c r="Z315" i="1"/>
  <c r="AA2351" i="1"/>
  <c r="AB316" i="1"/>
  <c r="Y316" i="1"/>
  <c r="Y317" i="1"/>
  <c r="AB317" i="1"/>
  <c r="Y315" i="1"/>
  <c r="AB315" i="1"/>
  <c r="Y2028" i="1"/>
  <c r="AB2028" i="1"/>
  <c r="AA2028" i="1" l="1"/>
  <c r="AA315" i="1"/>
  <c r="AA317" i="1"/>
  <c r="AA316" i="1"/>
  <c r="A2553" i="1"/>
  <c r="B2553" i="1"/>
  <c r="C2553" i="1"/>
  <c r="D2553" i="1"/>
  <c r="K2553" i="1"/>
  <c r="P2553" i="1"/>
  <c r="Q2553" i="1" s="1"/>
  <c r="A1867" i="1"/>
  <c r="B1867" i="1"/>
  <c r="C1867" i="1"/>
  <c r="D1867" i="1"/>
  <c r="K1867" i="1"/>
  <c r="P1867" i="1"/>
  <c r="Q1867" i="1" s="1"/>
  <c r="A1854" i="1"/>
  <c r="B1854" i="1"/>
  <c r="C1854" i="1"/>
  <c r="D1854" i="1"/>
  <c r="K1854" i="1"/>
  <c r="P1854" i="1"/>
  <c r="Q1854" i="1" s="1"/>
  <c r="A1865" i="1"/>
  <c r="B1865" i="1"/>
  <c r="C1865" i="1"/>
  <c r="D1865" i="1"/>
  <c r="K1865" i="1"/>
  <c r="P1865" i="1"/>
  <c r="Q1865" i="1" s="1"/>
  <c r="A96" i="1"/>
  <c r="A857" i="1"/>
  <c r="B96" i="1"/>
  <c r="B857" i="1"/>
  <c r="C96" i="1"/>
  <c r="K96" i="1" s="1"/>
  <c r="C857" i="1"/>
  <c r="K857" i="1" s="1"/>
  <c r="D96" i="1"/>
  <c r="D857" i="1"/>
  <c r="P96" i="1"/>
  <c r="R96" i="1" s="1"/>
  <c r="P857" i="1"/>
  <c r="Q857" i="1" s="1"/>
  <c r="Q96" i="1"/>
  <c r="T96" i="1" l="1"/>
  <c r="S96" i="1"/>
  <c r="V96" i="1" s="1"/>
  <c r="X96" i="1" s="1"/>
  <c r="W96" i="1" s="1"/>
  <c r="S857" i="1"/>
  <c r="U857" i="1" s="1"/>
  <c r="R857" i="1"/>
  <c r="T857" i="1" s="1"/>
  <c r="R1867" i="1"/>
  <c r="T1867" i="1" s="1"/>
  <c r="S1867" i="1"/>
  <c r="V1867" i="1" s="1"/>
  <c r="R2553" i="1"/>
  <c r="T2553" i="1" s="1"/>
  <c r="S2553" i="1"/>
  <c r="R1854" i="1"/>
  <c r="T1854" i="1" s="1"/>
  <c r="R1865" i="1"/>
  <c r="T1865" i="1" s="1"/>
  <c r="S1854" i="1"/>
  <c r="S1865" i="1"/>
  <c r="U96" i="1" l="1"/>
  <c r="V857" i="1"/>
  <c r="X857" i="1" s="1"/>
  <c r="W857" i="1" s="1"/>
  <c r="Z96" i="1"/>
  <c r="AB96" i="1" s="1"/>
  <c r="U1867" i="1"/>
  <c r="X1867" i="1"/>
  <c r="U2553" i="1"/>
  <c r="V2553" i="1"/>
  <c r="U1854" i="1"/>
  <c r="V1854" i="1"/>
  <c r="U1865" i="1"/>
  <c r="V1865" i="1"/>
  <c r="X1865" i="1" l="1"/>
  <c r="Z1865" i="1" s="1"/>
  <c r="X1854" i="1"/>
  <c r="X2553" i="1"/>
  <c r="Z1867" i="1"/>
  <c r="Y96" i="1"/>
  <c r="AA96" i="1" s="1"/>
  <c r="AB1867" i="1"/>
  <c r="Z857" i="1"/>
  <c r="Y857" i="1" s="1"/>
  <c r="AA857" i="1" s="1"/>
  <c r="W1867" i="1"/>
  <c r="Z2553" i="1"/>
  <c r="Z1854" i="1"/>
  <c r="W1854" i="1"/>
  <c r="W2553" i="1" l="1"/>
  <c r="W1865" i="1"/>
  <c r="AB857" i="1"/>
  <c r="Y1867" i="1"/>
  <c r="Y2553" i="1"/>
  <c r="AB2553" i="1"/>
  <c r="Y1854" i="1"/>
  <c r="AB1854" i="1"/>
  <c r="Y1865" i="1"/>
  <c r="AB1865" i="1"/>
  <c r="AA1865" i="1" l="1"/>
  <c r="AA1854" i="1"/>
  <c r="AA2553" i="1"/>
  <c r="AA1867" i="1"/>
  <c r="A2478" i="1"/>
  <c r="A2359" i="1"/>
  <c r="A2456" i="1"/>
  <c r="A2457" i="1"/>
  <c r="A2477" i="1"/>
  <c r="A2479" i="1"/>
  <c r="A2361" i="1"/>
  <c r="B2478" i="1"/>
  <c r="B2359" i="1"/>
  <c r="B2456" i="1"/>
  <c r="B2457" i="1"/>
  <c r="B2477" i="1"/>
  <c r="B2479" i="1"/>
  <c r="B2361" i="1"/>
  <c r="C2478" i="1"/>
  <c r="K2478" i="1" s="1"/>
  <c r="C2359" i="1"/>
  <c r="K2359" i="1" s="1"/>
  <c r="C2456" i="1"/>
  <c r="K2456" i="1" s="1"/>
  <c r="C2457" i="1"/>
  <c r="K2457" i="1" s="1"/>
  <c r="C2477" i="1"/>
  <c r="K2477" i="1" s="1"/>
  <c r="C2479" i="1"/>
  <c r="K2479" i="1" s="1"/>
  <c r="C2361" i="1"/>
  <c r="K2361" i="1" s="1"/>
  <c r="D2478" i="1"/>
  <c r="D2359" i="1"/>
  <c r="D2456" i="1"/>
  <c r="D2457" i="1"/>
  <c r="D2477" i="1"/>
  <c r="D2479" i="1"/>
  <c r="D2361" i="1"/>
  <c r="P2478" i="1"/>
  <c r="Q2478" i="1" s="1"/>
  <c r="P2359" i="1"/>
  <c r="R2359" i="1" s="1"/>
  <c r="P2456" i="1"/>
  <c r="Q2456" i="1" s="1"/>
  <c r="P2457" i="1"/>
  <c r="Q2457" i="1" s="1"/>
  <c r="P2477" i="1"/>
  <c r="Q2477" i="1" s="1"/>
  <c r="P2479" i="1"/>
  <c r="Q2479" i="1" s="1"/>
  <c r="S2479" i="1" s="1"/>
  <c r="V2479" i="1" s="1"/>
  <c r="P2361" i="1"/>
  <c r="Q2361" i="1" s="1"/>
  <c r="Q2359" i="1"/>
  <c r="R2478" i="1"/>
  <c r="A2470" i="1"/>
  <c r="B2470" i="1"/>
  <c r="C2470" i="1"/>
  <c r="D2470" i="1"/>
  <c r="K2470" i="1"/>
  <c r="P2470" i="1"/>
  <c r="R2470" i="1" s="1"/>
  <c r="A1915" i="1"/>
  <c r="A1916" i="1"/>
  <c r="B1915" i="1"/>
  <c r="B1916" i="1"/>
  <c r="C1915" i="1"/>
  <c r="C1916" i="1"/>
  <c r="K1916" i="1" s="1"/>
  <c r="D1915" i="1"/>
  <c r="D1916" i="1"/>
  <c r="K1915" i="1"/>
  <c r="P1915" i="1"/>
  <c r="Q1915" i="1" s="1"/>
  <c r="P1916" i="1"/>
  <c r="Q1916" i="1" s="1"/>
  <c r="A1977" i="1"/>
  <c r="B1977" i="1"/>
  <c r="C1977" i="1"/>
  <c r="D1977" i="1"/>
  <c r="K1977" i="1"/>
  <c r="P1977" i="1"/>
  <c r="A2473" i="1"/>
  <c r="A2474" i="1"/>
  <c r="A2476" i="1"/>
  <c r="B2473" i="1"/>
  <c r="B2474" i="1"/>
  <c r="B2476" i="1"/>
  <c r="C2473" i="1"/>
  <c r="C2474" i="1"/>
  <c r="K2474" i="1" s="1"/>
  <c r="C2476" i="1"/>
  <c r="K2476" i="1" s="1"/>
  <c r="D2473" i="1"/>
  <c r="D2474" i="1"/>
  <c r="D2476" i="1"/>
  <c r="K2473" i="1"/>
  <c r="P2473" i="1"/>
  <c r="R2473" i="1" s="1"/>
  <c r="P2474" i="1"/>
  <c r="R2474" i="1" s="1"/>
  <c r="P2476" i="1"/>
  <c r="R2476" i="1" s="1"/>
  <c r="Q2474" i="1"/>
  <c r="A1824" i="1"/>
  <c r="A1825" i="1"/>
  <c r="A1827" i="1"/>
  <c r="A1826" i="1"/>
  <c r="A1828" i="1"/>
  <c r="B1824" i="1"/>
  <c r="B1825" i="1"/>
  <c r="B1827" i="1"/>
  <c r="B1826" i="1"/>
  <c r="B1828" i="1"/>
  <c r="C1824" i="1"/>
  <c r="C1825" i="1"/>
  <c r="K1825" i="1" s="1"/>
  <c r="C1827" i="1"/>
  <c r="K1827" i="1" s="1"/>
  <c r="C1826" i="1"/>
  <c r="K1826" i="1" s="1"/>
  <c r="C1828" i="1"/>
  <c r="K1828" i="1" s="1"/>
  <c r="D1824" i="1"/>
  <c r="D1825" i="1"/>
  <c r="D1827" i="1"/>
  <c r="D1826" i="1"/>
  <c r="D1828" i="1"/>
  <c r="K1824" i="1"/>
  <c r="P1824" i="1"/>
  <c r="P1825" i="1"/>
  <c r="R1825" i="1" s="1"/>
  <c r="P1827" i="1"/>
  <c r="P1826" i="1"/>
  <c r="P1828" i="1"/>
  <c r="Q1825" i="1"/>
  <c r="A2450" i="1"/>
  <c r="B2450" i="1"/>
  <c r="C2450" i="1"/>
  <c r="K2450" i="1" s="1"/>
  <c r="D2450" i="1"/>
  <c r="P2450" i="1"/>
  <c r="A2467" i="1"/>
  <c r="A2468" i="1"/>
  <c r="A2472" i="1"/>
  <c r="B2467" i="1"/>
  <c r="B2468" i="1"/>
  <c r="B2472" i="1"/>
  <c r="C2467" i="1"/>
  <c r="C2468" i="1"/>
  <c r="K2468" i="1" s="1"/>
  <c r="C2472" i="1"/>
  <c r="K2472" i="1" s="1"/>
  <c r="D2467" i="1"/>
  <c r="D2468" i="1"/>
  <c r="D2472" i="1"/>
  <c r="K2467" i="1"/>
  <c r="P2467" i="1"/>
  <c r="R2467" i="1" s="1"/>
  <c r="P2468" i="1"/>
  <c r="Q2468" i="1" s="1"/>
  <c r="P2472" i="1"/>
  <c r="R2472" i="1" s="1"/>
  <c r="A1530" i="1"/>
  <c r="B1530" i="1"/>
  <c r="C1530" i="1"/>
  <c r="K1530" i="1" s="1"/>
  <c r="D1530" i="1"/>
  <c r="P1530" i="1"/>
  <c r="R1530" i="1" s="1"/>
  <c r="A1529" i="1"/>
  <c r="B1529" i="1"/>
  <c r="C1529" i="1"/>
  <c r="K1529" i="1" s="1"/>
  <c r="D1529" i="1"/>
  <c r="P1529" i="1"/>
  <c r="Q1529" i="1" s="1"/>
  <c r="A2004" i="1"/>
  <c r="B2004" i="1"/>
  <c r="C2004" i="1"/>
  <c r="K2004" i="1" s="1"/>
  <c r="D2004" i="1"/>
  <c r="P2004" i="1"/>
  <c r="Q2004" i="1" s="1"/>
  <c r="A2038" i="1"/>
  <c r="B2038" i="1"/>
  <c r="C2038" i="1"/>
  <c r="K2038" i="1" s="1"/>
  <c r="D2038" i="1"/>
  <c r="P2038" i="1"/>
  <c r="Q2038" i="1" s="1"/>
  <c r="A2029" i="1"/>
  <c r="B2029" i="1"/>
  <c r="C2029" i="1"/>
  <c r="K2029" i="1" s="1"/>
  <c r="D2029" i="1"/>
  <c r="P2029" i="1"/>
  <c r="Q2029" i="1" s="1"/>
  <c r="A2362" i="1"/>
  <c r="A2481" i="1"/>
  <c r="A2482" i="1"/>
  <c r="A2483" i="1"/>
  <c r="B2362" i="1"/>
  <c r="B2481" i="1"/>
  <c r="B2482" i="1"/>
  <c r="B2483" i="1"/>
  <c r="C2362" i="1"/>
  <c r="C2481" i="1"/>
  <c r="C2482" i="1"/>
  <c r="C2483" i="1"/>
  <c r="K2483" i="1" s="1"/>
  <c r="D2362" i="1"/>
  <c r="D2481" i="1"/>
  <c r="D2482" i="1"/>
  <c r="D2483" i="1"/>
  <c r="K2362" i="1"/>
  <c r="K2481" i="1"/>
  <c r="K2482" i="1"/>
  <c r="P2362" i="1"/>
  <c r="P2481" i="1"/>
  <c r="P2482" i="1"/>
  <c r="P2483" i="1"/>
  <c r="Q2362" i="1"/>
  <c r="Q2481" i="1"/>
  <c r="Q2482" i="1"/>
  <c r="Q2483" i="1"/>
  <c r="R2362" i="1"/>
  <c r="R2481" i="1"/>
  <c r="R2482" i="1"/>
  <c r="R2483" i="1"/>
  <c r="S2362" i="1"/>
  <c r="S2481" i="1"/>
  <c r="S2482" i="1"/>
  <c r="S2483" i="1"/>
  <c r="T2362" i="1"/>
  <c r="T2481" i="1"/>
  <c r="T2482" i="1"/>
  <c r="T2483" i="1"/>
  <c r="U2362" i="1"/>
  <c r="U2481" i="1"/>
  <c r="U2482" i="1"/>
  <c r="U2483" i="1"/>
  <c r="V2362" i="1"/>
  <c r="V2481" i="1"/>
  <c r="V2482" i="1"/>
  <c r="V2483" i="1"/>
  <c r="X2362" i="1"/>
  <c r="W2362" i="1" s="1"/>
  <c r="X2481" i="1"/>
  <c r="W2481" i="1" s="1"/>
  <c r="X2482" i="1"/>
  <c r="W2482" i="1" s="1"/>
  <c r="X2483" i="1"/>
  <c r="W2483" i="1" s="1"/>
  <c r="Z2362" i="1"/>
  <c r="Y2362" i="1" s="1"/>
  <c r="Z2481" i="1"/>
  <c r="Y2481" i="1" s="1"/>
  <c r="Z2482" i="1"/>
  <c r="Y2482" i="1" s="1"/>
  <c r="Z2483" i="1"/>
  <c r="Y2483" i="1" s="1"/>
  <c r="AB2362" i="1"/>
  <c r="AB2481" i="1"/>
  <c r="AB2482" i="1"/>
  <c r="AB2483" i="1"/>
  <c r="A2360" i="1"/>
  <c r="A2458" i="1"/>
  <c r="A2484" i="1"/>
  <c r="B2360" i="1"/>
  <c r="B2458" i="1"/>
  <c r="B2484" i="1"/>
  <c r="C2360" i="1"/>
  <c r="K2360" i="1" s="1"/>
  <c r="C2458" i="1"/>
  <c r="K2458" i="1" s="1"/>
  <c r="C2484" i="1"/>
  <c r="K2484" i="1" s="1"/>
  <c r="D2360" i="1"/>
  <c r="D2458" i="1"/>
  <c r="D2484" i="1"/>
  <c r="P2360" i="1"/>
  <c r="P2458" i="1"/>
  <c r="Q2458" i="1" s="1"/>
  <c r="P2484" i="1"/>
  <c r="Q2484" i="1" s="1"/>
  <c r="A2452" i="1"/>
  <c r="A2449" i="1"/>
  <c r="A2453" i="1"/>
  <c r="A2454" i="1"/>
  <c r="A2461" i="1"/>
  <c r="B2452" i="1"/>
  <c r="B2449" i="1"/>
  <c r="B2453" i="1"/>
  <c r="B2454" i="1"/>
  <c r="B2461" i="1"/>
  <c r="C2452" i="1"/>
  <c r="C2449" i="1"/>
  <c r="K2449" i="1" s="1"/>
  <c r="C2453" i="1"/>
  <c r="K2453" i="1" s="1"/>
  <c r="C2454" i="1"/>
  <c r="K2454" i="1" s="1"/>
  <c r="C2461" i="1"/>
  <c r="K2461" i="1" s="1"/>
  <c r="D2452" i="1"/>
  <c r="D2449" i="1"/>
  <c r="D2453" i="1"/>
  <c r="D2454" i="1"/>
  <c r="D2461" i="1"/>
  <c r="K2452" i="1"/>
  <c r="P2452" i="1"/>
  <c r="Q2452" i="1" s="1"/>
  <c r="P2449" i="1"/>
  <c r="Q2449" i="1" s="1"/>
  <c r="P2453" i="1"/>
  <c r="Q2453" i="1" s="1"/>
  <c r="P2454" i="1"/>
  <c r="Q2454" i="1" s="1"/>
  <c r="P2461" i="1"/>
  <c r="Q2461" i="1" s="1"/>
  <c r="A2039" i="1"/>
  <c r="B2039" i="1"/>
  <c r="C2039" i="1"/>
  <c r="K2039" i="1" s="1"/>
  <c r="D2039" i="1"/>
  <c r="P2039" i="1"/>
  <c r="Q2039" i="1" s="1"/>
  <c r="A2027" i="1"/>
  <c r="B2027" i="1"/>
  <c r="C2027" i="1"/>
  <c r="D2027" i="1"/>
  <c r="K2027" i="1"/>
  <c r="P2027" i="1"/>
  <c r="A2037" i="1"/>
  <c r="B2037" i="1"/>
  <c r="C2037" i="1"/>
  <c r="K2037" i="1" s="1"/>
  <c r="D2037" i="1"/>
  <c r="P2037" i="1"/>
  <c r="A2364" i="1"/>
  <c r="A2363" i="1"/>
  <c r="A2475" i="1"/>
  <c r="A2471" i="1"/>
  <c r="A2486" i="1"/>
  <c r="A2469" i="1"/>
  <c r="A2462" i="1"/>
  <c r="B2364" i="1"/>
  <c r="B2363" i="1"/>
  <c r="B2475" i="1"/>
  <c r="B2471" i="1"/>
  <c r="B2486" i="1"/>
  <c r="B2469" i="1"/>
  <c r="B2462" i="1"/>
  <c r="C2364" i="1"/>
  <c r="C2363" i="1"/>
  <c r="K2363" i="1" s="1"/>
  <c r="C2475" i="1"/>
  <c r="K2475" i="1" s="1"/>
  <c r="C2471" i="1"/>
  <c r="K2471" i="1" s="1"/>
  <c r="C2486" i="1"/>
  <c r="K2486" i="1" s="1"/>
  <c r="C2469" i="1"/>
  <c r="K2469" i="1" s="1"/>
  <c r="C2462" i="1"/>
  <c r="K2462" i="1" s="1"/>
  <c r="D2364" i="1"/>
  <c r="D2363" i="1"/>
  <c r="D2475" i="1"/>
  <c r="D2471" i="1"/>
  <c r="D2486" i="1"/>
  <c r="D2469" i="1"/>
  <c r="D2462" i="1"/>
  <c r="K2364" i="1"/>
  <c r="P2364" i="1"/>
  <c r="Q2364" i="1" s="1"/>
  <c r="P2363" i="1"/>
  <c r="R2363" i="1" s="1"/>
  <c r="P2475" i="1"/>
  <c r="Q2475" i="1" s="1"/>
  <c r="P2471" i="1"/>
  <c r="R2471" i="1" s="1"/>
  <c r="P2486" i="1"/>
  <c r="Q2486" i="1" s="1"/>
  <c r="P2469" i="1"/>
  <c r="Q2469" i="1" s="1"/>
  <c r="S2469" i="1" s="1"/>
  <c r="P2462" i="1"/>
  <c r="Q2462" i="1" s="1"/>
  <c r="Q2363" i="1"/>
  <c r="R2364" i="1"/>
  <c r="A1979" i="1"/>
  <c r="B1979" i="1"/>
  <c r="C1979" i="1"/>
  <c r="K1979" i="1" s="1"/>
  <c r="D1979" i="1"/>
  <c r="P1979" i="1"/>
  <c r="Q1979" i="1" s="1"/>
  <c r="A1984" i="1"/>
  <c r="A1985" i="1"/>
  <c r="A1986" i="1"/>
  <c r="A1991" i="1"/>
  <c r="B1984" i="1"/>
  <c r="B1985" i="1"/>
  <c r="B1986" i="1"/>
  <c r="B1991" i="1"/>
  <c r="C1984" i="1"/>
  <c r="K1984" i="1" s="1"/>
  <c r="C1985" i="1"/>
  <c r="K1985" i="1" s="1"/>
  <c r="C1986" i="1"/>
  <c r="K1986" i="1" s="1"/>
  <c r="C1991" i="1"/>
  <c r="K1991" i="1" s="1"/>
  <c r="D1984" i="1"/>
  <c r="D1985" i="1"/>
  <c r="D1986" i="1"/>
  <c r="D1991" i="1"/>
  <c r="P1984" i="1"/>
  <c r="R1984" i="1" s="1"/>
  <c r="P1985" i="1"/>
  <c r="R1985" i="1" s="1"/>
  <c r="P1986" i="1"/>
  <c r="Q1986" i="1" s="1"/>
  <c r="P1991" i="1"/>
  <c r="Q1991" i="1" s="1"/>
  <c r="S1991" i="1" s="1"/>
  <c r="Q1984" i="1"/>
  <c r="Q1985" i="1"/>
  <c r="A1974" i="1"/>
  <c r="A1975" i="1"/>
  <c r="A1976" i="1"/>
  <c r="B1974" i="1"/>
  <c r="B1975" i="1"/>
  <c r="B1976" i="1"/>
  <c r="C1974" i="1"/>
  <c r="C1975" i="1"/>
  <c r="K1975" i="1" s="1"/>
  <c r="C1976" i="1"/>
  <c r="K1976" i="1" s="1"/>
  <c r="D1974" i="1"/>
  <c r="D1975" i="1"/>
  <c r="D1976" i="1"/>
  <c r="K1974" i="1"/>
  <c r="P1974" i="1"/>
  <c r="Q1974" i="1" s="1"/>
  <c r="P1975" i="1"/>
  <c r="Q1975" i="1" s="1"/>
  <c r="P1976" i="1"/>
  <c r="Q1976" i="1" s="1"/>
  <c r="S1985" i="1" l="1"/>
  <c r="V1985" i="1" s="1"/>
  <c r="T1985" i="1"/>
  <c r="S2474" i="1"/>
  <c r="V2474" i="1" s="1"/>
  <c r="R1916" i="1"/>
  <c r="R2477" i="1"/>
  <c r="R2456" i="1"/>
  <c r="T1916" i="1"/>
  <c r="U1985" i="1"/>
  <c r="R1991" i="1"/>
  <c r="T1991" i="1" s="1"/>
  <c r="S1916" i="1"/>
  <c r="V1916" i="1" s="1"/>
  <c r="R2361" i="1"/>
  <c r="S1915" i="1"/>
  <c r="R1915" i="1"/>
  <c r="T1915" i="1" s="1"/>
  <c r="R1976" i="1"/>
  <c r="T1984" i="1"/>
  <c r="U1991" i="1"/>
  <c r="V1991" i="1"/>
  <c r="X1985" i="1"/>
  <c r="R1974" i="1"/>
  <c r="S1984" i="1"/>
  <c r="R1986" i="1"/>
  <c r="S1986" i="1"/>
  <c r="T1986" i="1"/>
  <c r="R2458" i="1"/>
  <c r="S2468" i="1"/>
  <c r="V2468" i="1" s="1"/>
  <c r="R2468" i="1"/>
  <c r="S1975" i="1"/>
  <c r="V1975" i="1" s="1"/>
  <c r="R1975" i="1"/>
  <c r="R2453" i="1"/>
  <c r="T2453" i="1" s="1"/>
  <c r="R2038" i="1"/>
  <c r="R2461" i="1"/>
  <c r="T2461" i="1" s="1"/>
  <c r="R2452" i="1"/>
  <c r="R1529" i="1"/>
  <c r="T1529" i="1" s="1"/>
  <c r="R2486" i="1"/>
  <c r="R2454" i="1"/>
  <c r="T2454" i="1" s="1"/>
  <c r="R2449" i="1"/>
  <c r="R2029" i="1"/>
  <c r="T2029" i="1" s="1"/>
  <c r="T2038" i="1"/>
  <c r="R2004" i="1"/>
  <c r="T2004" i="1" s="1"/>
  <c r="S1825" i="1"/>
  <c r="V1825" i="1" s="1"/>
  <c r="R2462" i="1"/>
  <c r="R2475" i="1"/>
  <c r="T2475" i="1" s="1"/>
  <c r="S2453" i="1"/>
  <c r="S2038" i="1"/>
  <c r="S1529" i="1"/>
  <c r="U1529" i="1" s="1"/>
  <c r="S2359" i="1"/>
  <c r="V2359" i="1" s="1"/>
  <c r="R2479" i="1"/>
  <c r="T2479" i="1" s="1"/>
  <c r="X2479" i="1" s="1"/>
  <c r="Z2479" i="1" s="1"/>
  <c r="R2457" i="1"/>
  <c r="T2457" i="1" s="1"/>
  <c r="T2452" i="1"/>
  <c r="T2359" i="1"/>
  <c r="S2363" i="1"/>
  <c r="V2363" i="1" s="1"/>
  <c r="R2469" i="1"/>
  <c r="T2469" i="1" s="1"/>
  <c r="R2039" i="1"/>
  <c r="S2461" i="1"/>
  <c r="V2461" i="1" s="1"/>
  <c r="S2452" i="1"/>
  <c r="U2452" i="1" s="1"/>
  <c r="S2029" i="1"/>
  <c r="V2029" i="1" s="1"/>
  <c r="S2004" i="1"/>
  <c r="V2004" i="1" s="1"/>
  <c r="U2468" i="1"/>
  <c r="U2479" i="1"/>
  <c r="U2359" i="1"/>
  <c r="S2457" i="1"/>
  <c r="T2361" i="1"/>
  <c r="T2477" i="1"/>
  <c r="T2456" i="1"/>
  <c r="T2478" i="1"/>
  <c r="V2469" i="1"/>
  <c r="U2469" i="1"/>
  <c r="Q2037" i="1"/>
  <c r="R2037" i="1"/>
  <c r="U2461" i="1"/>
  <c r="T2449" i="1"/>
  <c r="Q2471" i="1"/>
  <c r="T2471" i="1" s="1"/>
  <c r="R2484" i="1"/>
  <c r="T2484" i="1" s="1"/>
  <c r="S2484" i="1"/>
  <c r="Q2360" i="1"/>
  <c r="R2360" i="1"/>
  <c r="V2038" i="1"/>
  <c r="X2038" i="1" s="1"/>
  <c r="U2038" i="1"/>
  <c r="V1529" i="1"/>
  <c r="T1825" i="1"/>
  <c r="Q1826" i="1"/>
  <c r="S1826" i="1" s="1"/>
  <c r="R1826" i="1"/>
  <c r="Q2470" i="1"/>
  <c r="T2470" i="1" s="1"/>
  <c r="T2458" i="1"/>
  <c r="T2468" i="1"/>
  <c r="X2468" i="1" s="1"/>
  <c r="T2474" i="1"/>
  <c r="X2474" i="1" s="1"/>
  <c r="S2361" i="1"/>
  <c r="S2477" i="1"/>
  <c r="S2456" i="1"/>
  <c r="S2478" i="1"/>
  <c r="AA2482" i="1"/>
  <c r="AA2362" i="1"/>
  <c r="U1975" i="1"/>
  <c r="Q2027" i="1"/>
  <c r="S2027" i="1" s="1"/>
  <c r="R2027" i="1"/>
  <c r="AA2483" i="1"/>
  <c r="AA2481" i="1"/>
  <c r="Q2472" i="1"/>
  <c r="T2472" i="1" s="1"/>
  <c r="Q2467" i="1"/>
  <c r="T2467" i="1" s="1"/>
  <c r="Q2450" i="1"/>
  <c r="S2450" i="1" s="1"/>
  <c r="Q1828" i="1"/>
  <c r="Q1827" i="1"/>
  <c r="Q1824" i="1"/>
  <c r="Q1977" i="1"/>
  <c r="S1977" i="1" s="1"/>
  <c r="T2039" i="1"/>
  <c r="S2454" i="1"/>
  <c r="S2449" i="1"/>
  <c r="S2458" i="1"/>
  <c r="Q1530" i="1"/>
  <c r="T1530" i="1" s="1"/>
  <c r="R2450" i="1"/>
  <c r="R1828" i="1"/>
  <c r="R1827" i="1"/>
  <c r="R1824" i="1"/>
  <c r="U2474" i="1"/>
  <c r="Q2476" i="1"/>
  <c r="T2476" i="1" s="1"/>
  <c r="Q2473" i="1"/>
  <c r="T2473" i="1" s="1"/>
  <c r="R1977" i="1"/>
  <c r="T2462" i="1"/>
  <c r="T2486" i="1"/>
  <c r="T2364" i="1"/>
  <c r="R1979" i="1"/>
  <c r="T1979" i="1" s="1"/>
  <c r="T2363" i="1"/>
  <c r="S2039" i="1"/>
  <c r="S2462" i="1"/>
  <c r="S2486" i="1"/>
  <c r="S2475" i="1"/>
  <c r="S2364" i="1"/>
  <c r="S1979" i="1"/>
  <c r="T1976" i="1"/>
  <c r="T1974" i="1"/>
  <c r="T1975" i="1"/>
  <c r="X1975" i="1" s="1"/>
  <c r="Z1975" i="1" s="1"/>
  <c r="S1976" i="1"/>
  <c r="S1974" i="1"/>
  <c r="X1916" i="1" l="1"/>
  <c r="V2452" i="1"/>
  <c r="U2363" i="1"/>
  <c r="Z1916" i="1"/>
  <c r="W1916" i="1"/>
  <c r="X1991" i="1"/>
  <c r="U1916" i="1"/>
  <c r="U2004" i="1"/>
  <c r="U1915" i="1"/>
  <c r="V1915" i="1"/>
  <c r="X1915" i="1" s="1"/>
  <c r="W1991" i="1"/>
  <c r="Z1991" i="1"/>
  <c r="U1984" i="1"/>
  <c r="V1984" i="1"/>
  <c r="X1984" i="1" s="1"/>
  <c r="W1985" i="1"/>
  <c r="Z1985" i="1"/>
  <c r="X2363" i="1"/>
  <c r="Z2363" i="1" s="1"/>
  <c r="Y2363" i="1" s="1"/>
  <c r="U1986" i="1"/>
  <c r="V1986" i="1"/>
  <c r="X1986" i="1" s="1"/>
  <c r="X2004" i="1"/>
  <c r="X2029" i="1"/>
  <c r="W2029" i="1" s="1"/>
  <c r="X2359" i="1"/>
  <c r="Z2359" i="1" s="1"/>
  <c r="X2461" i="1"/>
  <c r="Z2461" i="1" s="1"/>
  <c r="U1825" i="1"/>
  <c r="X1825" i="1"/>
  <c r="W1825" i="1" s="1"/>
  <c r="X1529" i="1"/>
  <c r="U2029" i="1"/>
  <c r="X2452" i="1"/>
  <c r="W2479" i="1"/>
  <c r="Z2004" i="1"/>
  <c r="Y2004" i="1" s="1"/>
  <c r="W2004" i="1"/>
  <c r="S2470" i="1"/>
  <c r="U2470" i="1" s="1"/>
  <c r="V2453" i="1"/>
  <c r="X2453" i="1" s="1"/>
  <c r="Z2453" i="1" s="1"/>
  <c r="Y2453" i="1" s="1"/>
  <c r="U2453" i="1"/>
  <c r="Z2029" i="1"/>
  <c r="Y2029" i="1" s="1"/>
  <c r="S2473" i="1"/>
  <c r="U2473" i="1" s="1"/>
  <c r="S2476" i="1"/>
  <c r="U2476" i="1" s="1"/>
  <c r="T2037" i="1"/>
  <c r="V2457" i="1"/>
  <c r="X2457" i="1" s="1"/>
  <c r="Z2457" i="1" s="1"/>
  <c r="U2457" i="1"/>
  <c r="Z1529" i="1"/>
  <c r="W1529" i="1"/>
  <c r="Z2038" i="1"/>
  <c r="W2038" i="1"/>
  <c r="Z2452" i="1"/>
  <c r="AB2452" i="1" s="1"/>
  <c r="W2452" i="1"/>
  <c r="S2037" i="1"/>
  <c r="V2037" i="1" s="1"/>
  <c r="X2037" i="1" s="1"/>
  <c r="X2469" i="1"/>
  <c r="W2469" i="1" s="1"/>
  <c r="S1530" i="1"/>
  <c r="U1530" i="1" s="1"/>
  <c r="T1827" i="1"/>
  <c r="S2467" i="1"/>
  <c r="V2467" i="1" s="1"/>
  <c r="X2467" i="1" s="1"/>
  <c r="S2472" i="1"/>
  <c r="U2472" i="1" s="1"/>
  <c r="W2453" i="1"/>
  <c r="U2456" i="1"/>
  <c r="V2456" i="1"/>
  <c r="X2456" i="1" s="1"/>
  <c r="U2361" i="1"/>
  <c r="V2361" i="1"/>
  <c r="X2361" i="1" s="1"/>
  <c r="T1826" i="1"/>
  <c r="V2484" i="1"/>
  <c r="X2484" i="1" s="1"/>
  <c r="Z2484" i="1" s="1"/>
  <c r="U2484" i="1"/>
  <c r="S2471" i="1"/>
  <c r="W2359" i="1"/>
  <c r="AB2479" i="1"/>
  <c r="Y2479" i="1"/>
  <c r="W2363" i="1"/>
  <c r="U2478" i="1"/>
  <c r="V2478" i="1"/>
  <c r="X2478" i="1" s="1"/>
  <c r="U2477" i="1"/>
  <c r="V2477" i="1"/>
  <c r="X2477" i="1" s="1"/>
  <c r="W2457" i="1"/>
  <c r="V2470" i="1"/>
  <c r="X2470" i="1" s="1"/>
  <c r="T2360" i="1"/>
  <c r="S2360" i="1"/>
  <c r="AB2359" i="1"/>
  <c r="Y2359" i="1"/>
  <c r="V2473" i="1"/>
  <c r="X2473" i="1" s="1"/>
  <c r="Z2473" i="1" s="1"/>
  <c r="U2458" i="1"/>
  <c r="V2458" i="1"/>
  <c r="X2458" i="1" s="1"/>
  <c r="U2454" i="1"/>
  <c r="V2454" i="1"/>
  <c r="X2454" i="1" s="1"/>
  <c r="U1977" i="1"/>
  <c r="V1977" i="1"/>
  <c r="Z2474" i="1"/>
  <c r="W2474" i="1"/>
  <c r="T1824" i="1"/>
  <c r="T1828" i="1"/>
  <c r="U2450" i="1"/>
  <c r="V2450" i="1"/>
  <c r="V2472" i="1"/>
  <c r="X2472" i="1" s="1"/>
  <c r="Z1825" i="1"/>
  <c r="V1826" i="1"/>
  <c r="X1826" i="1" s="1"/>
  <c r="U1826" i="1"/>
  <c r="Z2468" i="1"/>
  <c r="W2468" i="1"/>
  <c r="U2449" i="1"/>
  <c r="V2449" i="1"/>
  <c r="X2449" i="1" s="1"/>
  <c r="T1977" i="1"/>
  <c r="S1824" i="1"/>
  <c r="S1827" i="1"/>
  <c r="S1828" i="1"/>
  <c r="T2450" i="1"/>
  <c r="AB2453" i="1"/>
  <c r="T2027" i="1"/>
  <c r="AB1529" i="1"/>
  <c r="Y1529" i="1"/>
  <c r="AB2004" i="1"/>
  <c r="AB2038" i="1"/>
  <c r="Y2038" i="1"/>
  <c r="AB2029" i="1"/>
  <c r="Y2452" i="1"/>
  <c r="Z2469" i="1"/>
  <c r="AB2469" i="1" s="1"/>
  <c r="U2039" i="1"/>
  <c r="V2039" i="1"/>
  <c r="X2039" i="1" s="1"/>
  <c r="U2027" i="1"/>
  <c r="V2027" i="1"/>
  <c r="U2364" i="1"/>
  <c r="V2364" i="1"/>
  <c r="X2364" i="1" s="1"/>
  <c r="U2486" i="1"/>
  <c r="V2486" i="1"/>
  <c r="X2486" i="1" s="1"/>
  <c r="U2475" i="1"/>
  <c r="V2475" i="1"/>
  <c r="X2475" i="1" s="1"/>
  <c r="U2462" i="1"/>
  <c r="V2462" i="1"/>
  <c r="X2462" i="1" s="1"/>
  <c r="AB2363" i="1"/>
  <c r="V1979" i="1"/>
  <c r="X1979" i="1" s="1"/>
  <c r="U1979" i="1"/>
  <c r="W1975" i="1"/>
  <c r="U1974" i="1"/>
  <c r="V1974" i="1"/>
  <c r="X1974" i="1" s="1"/>
  <c r="U1976" i="1"/>
  <c r="V1976" i="1"/>
  <c r="X1976" i="1" s="1"/>
  <c r="AB1975" i="1"/>
  <c r="Y1975" i="1"/>
  <c r="AA2453" i="1" l="1"/>
  <c r="AA2479" i="1"/>
  <c r="W2461" i="1"/>
  <c r="Y1916" i="1"/>
  <c r="AA1916" i="1" s="1"/>
  <c r="AB1916" i="1"/>
  <c r="W1915" i="1"/>
  <c r="Z1915" i="1"/>
  <c r="Y1985" i="1"/>
  <c r="AB1985" i="1"/>
  <c r="W1984" i="1"/>
  <c r="Z1984" i="1"/>
  <c r="Y1991" i="1"/>
  <c r="AA1991" i="1" s="1"/>
  <c r="AB1991" i="1"/>
  <c r="AA1985" i="1"/>
  <c r="W1986" i="1"/>
  <c r="Z1986" i="1"/>
  <c r="AA2004" i="1"/>
  <c r="X2027" i="1"/>
  <c r="W2027" i="1" s="1"/>
  <c r="U2467" i="1"/>
  <c r="AB2461" i="1"/>
  <c r="Y2461" i="1"/>
  <c r="V2476" i="1"/>
  <c r="X2476" i="1" s="1"/>
  <c r="Z2476" i="1" s="1"/>
  <c r="Y2476" i="1" s="1"/>
  <c r="Y2484" i="1"/>
  <c r="AB2484" i="1"/>
  <c r="AA2363" i="1"/>
  <c r="U2037" i="1"/>
  <c r="AA2029" i="1"/>
  <c r="V1530" i="1"/>
  <c r="X1530" i="1" s="1"/>
  <c r="Z1530" i="1" s="1"/>
  <c r="AB1530" i="1" s="1"/>
  <c r="AA2359" i="1"/>
  <c r="Z2470" i="1"/>
  <c r="W2470" i="1"/>
  <c r="AB2457" i="1"/>
  <c r="Y2457" i="1"/>
  <c r="Z2361" i="1"/>
  <c r="W2361" i="1"/>
  <c r="Z2456" i="1"/>
  <c r="W2456" i="1"/>
  <c r="Y2469" i="1"/>
  <c r="AA2469" i="1" s="1"/>
  <c r="AA2452" i="1"/>
  <c r="AA2038" i="1"/>
  <c r="AA1529" i="1"/>
  <c r="V2360" i="1"/>
  <c r="X2360" i="1" s="1"/>
  <c r="U2360" i="1"/>
  <c r="AA2457" i="1"/>
  <c r="Z2477" i="1"/>
  <c r="W2477" i="1"/>
  <c r="Z2478" i="1"/>
  <c r="W2478" i="1"/>
  <c r="V2471" i="1"/>
  <c r="X2471" i="1" s="1"/>
  <c r="U2471" i="1"/>
  <c r="W2484" i="1"/>
  <c r="AA2484" i="1" s="1"/>
  <c r="Z2472" i="1"/>
  <c r="W2472" i="1"/>
  <c r="Z2467" i="1"/>
  <c r="W2467" i="1"/>
  <c r="U1828" i="1"/>
  <c r="V1828" i="1"/>
  <c r="X1828" i="1" s="1"/>
  <c r="Z1828" i="1" s="1"/>
  <c r="U1824" i="1"/>
  <c r="V1824" i="1"/>
  <c r="X1824" i="1" s="1"/>
  <c r="Z1824" i="1" s="1"/>
  <c r="Z2449" i="1"/>
  <c r="W2449" i="1"/>
  <c r="Y2473" i="1"/>
  <c r="AB2473" i="1"/>
  <c r="Z2454" i="1"/>
  <c r="W2454" i="1"/>
  <c r="Z2458" i="1"/>
  <c r="W2458" i="1"/>
  <c r="X2450" i="1"/>
  <c r="Z2450" i="1" s="1"/>
  <c r="U1827" i="1"/>
  <c r="V1827" i="1"/>
  <c r="X1827" i="1" s="1"/>
  <c r="X1977" i="1"/>
  <c r="Z1977" i="1" s="1"/>
  <c r="AB2468" i="1"/>
  <c r="Y2468" i="1"/>
  <c r="AA2468" i="1" s="1"/>
  <c r="Z1826" i="1"/>
  <c r="W1826" i="1"/>
  <c r="AB1825" i="1"/>
  <c r="Y1825" i="1"/>
  <c r="AA1825" i="1" s="1"/>
  <c r="W2476" i="1"/>
  <c r="W2473" i="1"/>
  <c r="AB2474" i="1"/>
  <c r="Y2474" i="1"/>
  <c r="AA2474" i="1" s="1"/>
  <c r="Z2027" i="1"/>
  <c r="Z2037" i="1"/>
  <c r="W2037" i="1"/>
  <c r="Z2039" i="1"/>
  <c r="W2039" i="1"/>
  <c r="Z2462" i="1"/>
  <c r="W2462" i="1"/>
  <c r="Z2475" i="1"/>
  <c r="W2475" i="1"/>
  <c r="Z2486" i="1"/>
  <c r="W2486" i="1"/>
  <c r="Z2364" i="1"/>
  <c r="W2364" i="1"/>
  <c r="Z1979" i="1"/>
  <c r="W1979" i="1"/>
  <c r="AA1975" i="1"/>
  <c r="Z1976" i="1"/>
  <c r="W1976" i="1"/>
  <c r="Z1974" i="1"/>
  <c r="W1974" i="1"/>
  <c r="AA2461" i="1" l="1"/>
  <c r="AB2476" i="1"/>
  <c r="Y1915" i="1"/>
  <c r="AA1915" i="1" s="1"/>
  <c r="AB1915" i="1"/>
  <c r="AB1984" i="1"/>
  <c r="Y1984" i="1"/>
  <c r="AA1984" i="1" s="1"/>
  <c r="Y1986" i="1"/>
  <c r="AA1986" i="1" s="1"/>
  <c r="AB1986" i="1"/>
  <c r="AA2476" i="1"/>
  <c r="AA2473" i="1"/>
  <c r="Y1530" i="1"/>
  <c r="W2450" i="1"/>
  <c r="W1530" i="1"/>
  <c r="AA1530" i="1" s="1"/>
  <c r="Z2360" i="1"/>
  <c r="W2360" i="1"/>
  <c r="Z2471" i="1"/>
  <c r="W2471" i="1"/>
  <c r="Y2478" i="1"/>
  <c r="AA2478" i="1" s="1"/>
  <c r="AB2478" i="1"/>
  <c r="Y2477" i="1"/>
  <c r="AA2477" i="1" s="1"/>
  <c r="AB2477" i="1"/>
  <c r="Y2456" i="1"/>
  <c r="AA2456" i="1" s="1"/>
  <c r="AB2456" i="1"/>
  <c r="Y2361" i="1"/>
  <c r="AA2361" i="1" s="1"/>
  <c r="AB2361" i="1"/>
  <c r="Y2470" i="1"/>
  <c r="AA2470" i="1" s="1"/>
  <c r="AB2470" i="1"/>
  <c r="Y1824" i="1"/>
  <c r="AB1824" i="1"/>
  <c r="AB1826" i="1"/>
  <c r="Y1826" i="1"/>
  <c r="AA1826" i="1" s="1"/>
  <c r="Y1977" i="1"/>
  <c r="AB1977" i="1"/>
  <c r="Z1827" i="1"/>
  <c r="W1827" i="1"/>
  <c r="Y2450" i="1"/>
  <c r="AA2450" i="1" s="1"/>
  <c r="AB2450" i="1"/>
  <c r="Y2458" i="1"/>
  <c r="AA2458" i="1" s="1"/>
  <c r="AB2458" i="1"/>
  <c r="Y2454" i="1"/>
  <c r="AA2454" i="1" s="1"/>
  <c r="AB2454" i="1"/>
  <c r="W1828" i="1"/>
  <c r="Y2449" i="1"/>
  <c r="AA2449" i="1" s="1"/>
  <c r="AB2449" i="1"/>
  <c r="Y2467" i="1"/>
  <c r="AA2467" i="1" s="1"/>
  <c r="AB2467" i="1"/>
  <c r="Y2472" i="1"/>
  <c r="AA2472" i="1" s="1"/>
  <c r="AB2472" i="1"/>
  <c r="W1824" i="1"/>
  <c r="W1977" i="1"/>
  <c r="AA1977" i="1" s="1"/>
  <c r="Y1828" i="1"/>
  <c r="AB1828" i="1"/>
  <c r="Y2039" i="1"/>
  <c r="AA2039" i="1" s="1"/>
  <c r="AB2039" i="1"/>
  <c r="Y2037" i="1"/>
  <c r="AA2037" i="1" s="1"/>
  <c r="AB2037" i="1"/>
  <c r="Y2027" i="1"/>
  <c r="AA2027" i="1" s="1"/>
  <c r="AB2027" i="1"/>
  <c r="Y2364" i="1"/>
  <c r="AA2364" i="1" s="1"/>
  <c r="AB2364" i="1"/>
  <c r="Y2486" i="1"/>
  <c r="AA2486" i="1" s="1"/>
  <c r="AB2486" i="1"/>
  <c r="Y2475" i="1"/>
  <c r="AA2475" i="1" s="1"/>
  <c r="AB2475" i="1"/>
  <c r="Y2462" i="1"/>
  <c r="AA2462" i="1" s="1"/>
  <c r="AB2462" i="1"/>
  <c r="Y1979" i="1"/>
  <c r="AA1979" i="1" s="1"/>
  <c r="AB1979" i="1"/>
  <c r="Y1974" i="1"/>
  <c r="AA1974" i="1" s="1"/>
  <c r="AB1974" i="1"/>
  <c r="Y1976" i="1"/>
  <c r="AA1976" i="1" s="1"/>
  <c r="AB1976" i="1"/>
  <c r="AA1828" i="1" l="1"/>
  <c r="AA1824" i="1"/>
  <c r="Y2471" i="1"/>
  <c r="AA2471" i="1" s="1"/>
  <c r="AB2471" i="1"/>
  <c r="AB2360" i="1"/>
  <c r="Y2360" i="1"/>
  <c r="AA2360" i="1" s="1"/>
  <c r="Y1827" i="1"/>
  <c r="AA1827" i="1" s="1"/>
  <c r="AB1827" i="1"/>
  <c r="P1216" i="1" l="1"/>
  <c r="R1216" i="1" s="1"/>
  <c r="D1216" i="1"/>
  <c r="C1216" i="1"/>
  <c r="K1216" i="1" s="1"/>
  <c r="B1216" i="1"/>
  <c r="A1216" i="1"/>
  <c r="Q1216" i="1" l="1"/>
  <c r="T1216" i="1" s="1"/>
  <c r="S1216" i="1" l="1"/>
  <c r="V1216" i="1" s="1"/>
  <c r="X1216" i="1"/>
  <c r="W1216" i="1"/>
  <c r="Z1216" i="1" l="1"/>
  <c r="Y1216" i="1" s="1"/>
  <c r="U1216" i="1"/>
  <c r="AB1216" i="1"/>
  <c r="AA1216" i="1" l="1"/>
  <c r="P2439" i="1"/>
  <c r="R2439" i="1" s="1"/>
  <c r="D2439" i="1"/>
  <c r="C2439" i="1"/>
  <c r="K2439" i="1" s="1"/>
  <c r="B2439" i="1"/>
  <c r="A2439" i="1"/>
  <c r="Q2439" i="1" l="1"/>
  <c r="T2439" i="1" s="1"/>
  <c r="S2439" i="1" l="1"/>
  <c r="V2439" i="1" s="1"/>
  <c r="X2439" i="1" s="1"/>
  <c r="Z2439" i="1" s="1"/>
  <c r="U2439" i="1" l="1"/>
  <c r="W2439" i="1"/>
  <c r="AB2439" i="1"/>
  <c r="Y2439" i="1"/>
  <c r="AA2439" i="1" l="1"/>
  <c r="P485" i="1"/>
  <c r="D485" i="1"/>
  <c r="C485" i="1"/>
  <c r="K485" i="1" s="1"/>
  <c r="B485" i="1"/>
  <c r="A485" i="1"/>
  <c r="R485" i="1" l="1"/>
  <c r="Q485" i="1"/>
  <c r="T485" i="1" l="1"/>
  <c r="X485" i="1" s="1"/>
  <c r="Z485" i="1" s="1"/>
  <c r="S485" i="1"/>
  <c r="A803" i="1"/>
  <c r="B803" i="1"/>
  <c r="C803" i="1"/>
  <c r="D803" i="1"/>
  <c r="K803" i="1"/>
  <c r="P803" i="1"/>
  <c r="Q803" i="1" s="1"/>
  <c r="A804" i="1"/>
  <c r="B804" i="1"/>
  <c r="C804" i="1"/>
  <c r="K804" i="1" s="1"/>
  <c r="D804" i="1"/>
  <c r="P804" i="1"/>
  <c r="Q804" i="1" s="1"/>
  <c r="P654" i="1"/>
  <c r="R654" i="1" s="1"/>
  <c r="D654" i="1"/>
  <c r="C654" i="1"/>
  <c r="K654" i="1" s="1"/>
  <c r="B654" i="1"/>
  <c r="A654" i="1"/>
  <c r="W485" i="1" l="1"/>
  <c r="R804" i="1"/>
  <c r="T804" i="1" s="1"/>
  <c r="S804" i="1"/>
  <c r="V804" i="1" s="1"/>
  <c r="U485" i="1"/>
  <c r="V485" i="1"/>
  <c r="AB485" i="1"/>
  <c r="Y485" i="1"/>
  <c r="R803" i="1"/>
  <c r="T803" i="1" s="1"/>
  <c r="S803" i="1"/>
  <c r="Q654" i="1"/>
  <c r="T654" i="1" s="1"/>
  <c r="AA485" i="1" l="1"/>
  <c r="U804" i="1"/>
  <c r="W804" i="1"/>
  <c r="X804" i="1"/>
  <c r="Z804" i="1" s="1"/>
  <c r="Y804" i="1" s="1"/>
  <c r="X803" i="1"/>
  <c r="Z803" i="1" s="1"/>
  <c r="Y803" i="1" s="1"/>
  <c r="W803" i="1"/>
  <c r="U803" i="1"/>
  <c r="V803" i="1"/>
  <c r="S654" i="1"/>
  <c r="A2104" i="1"/>
  <c r="A2108" i="1"/>
  <c r="B2104" i="1"/>
  <c r="B2108" i="1"/>
  <c r="C2104" i="1"/>
  <c r="C2108" i="1"/>
  <c r="D2104" i="1"/>
  <c r="D2108" i="1"/>
  <c r="K2104" i="1"/>
  <c r="K2108" i="1"/>
  <c r="P2104" i="1"/>
  <c r="P2108" i="1"/>
  <c r="Q2108" i="1" s="1"/>
  <c r="Q2104" i="1"/>
  <c r="R2104" i="1"/>
  <c r="S2104" i="1"/>
  <c r="V2104" i="1" s="1"/>
  <c r="T2104" i="1"/>
  <c r="U2104" i="1"/>
  <c r="A1861" i="1"/>
  <c r="A1869" i="1"/>
  <c r="A1855" i="1"/>
  <c r="A1866" i="1"/>
  <c r="A888" i="1"/>
  <c r="A1860" i="1"/>
  <c r="A1851" i="1"/>
  <c r="B1861" i="1"/>
  <c r="B1869" i="1"/>
  <c r="B1855" i="1"/>
  <c r="B1866" i="1"/>
  <c r="B888" i="1"/>
  <c r="B1860" i="1"/>
  <c r="B1851" i="1"/>
  <c r="C1861" i="1"/>
  <c r="C1869" i="1"/>
  <c r="C1855" i="1"/>
  <c r="C1866" i="1"/>
  <c r="C888" i="1"/>
  <c r="C1860" i="1"/>
  <c r="C1851" i="1"/>
  <c r="D1861" i="1"/>
  <c r="D1869" i="1"/>
  <c r="D1855" i="1"/>
  <c r="D1866" i="1"/>
  <c r="D888" i="1"/>
  <c r="D1860" i="1"/>
  <c r="D1851" i="1"/>
  <c r="K1861" i="1"/>
  <c r="K1869" i="1"/>
  <c r="K1855" i="1"/>
  <c r="K1866" i="1"/>
  <c r="K888" i="1"/>
  <c r="K1860" i="1"/>
  <c r="K1851" i="1"/>
  <c r="P1861" i="1"/>
  <c r="Q1861" i="1" s="1"/>
  <c r="P1869" i="1"/>
  <c r="R1869" i="1" s="1"/>
  <c r="P1855" i="1"/>
  <c r="Q1855" i="1" s="1"/>
  <c r="P1866" i="1"/>
  <c r="Q1866" i="1" s="1"/>
  <c r="P888" i="1"/>
  <c r="Q888" i="1" s="1"/>
  <c r="P1860" i="1"/>
  <c r="Q1860" i="1" s="1"/>
  <c r="S1860" i="1" s="1"/>
  <c r="V1860" i="1" s="1"/>
  <c r="P1851" i="1"/>
  <c r="Q1851" i="1" s="1"/>
  <c r="Q1869" i="1"/>
  <c r="R1861" i="1"/>
  <c r="A1862" i="1"/>
  <c r="B1862" i="1"/>
  <c r="C1862" i="1"/>
  <c r="D1862" i="1"/>
  <c r="K1862" i="1"/>
  <c r="P1862" i="1"/>
  <c r="Q1862" i="1" s="1"/>
  <c r="A1845" i="1"/>
  <c r="A1844" i="1"/>
  <c r="B1845" i="1"/>
  <c r="B1844" i="1"/>
  <c r="C1845" i="1"/>
  <c r="C1844" i="1"/>
  <c r="K1844" i="1" s="1"/>
  <c r="D1845" i="1"/>
  <c r="D1844" i="1"/>
  <c r="K1845" i="1"/>
  <c r="P1845" i="1"/>
  <c r="R1845" i="1" s="1"/>
  <c r="P1844" i="1"/>
  <c r="Q1844" i="1" s="1"/>
  <c r="A1852" i="1"/>
  <c r="B1852" i="1"/>
  <c r="C1852" i="1"/>
  <c r="D1852" i="1"/>
  <c r="K1852" i="1"/>
  <c r="P1852" i="1"/>
  <c r="Q1852" i="1" s="1"/>
  <c r="A2154" i="1"/>
  <c r="A1850" i="1"/>
  <c r="B2154" i="1"/>
  <c r="B1850" i="1"/>
  <c r="C2154" i="1"/>
  <c r="K2154" i="1" s="1"/>
  <c r="C1850" i="1"/>
  <c r="K1850" i="1" s="1"/>
  <c r="D2154" i="1"/>
  <c r="D1850" i="1"/>
  <c r="P2154" i="1"/>
  <c r="R2154" i="1" s="1"/>
  <c r="P1850" i="1"/>
  <c r="Q1850" i="1" s="1"/>
  <c r="X2104" i="1" l="1"/>
  <c r="W2104" i="1" s="1"/>
  <c r="R1844" i="1"/>
  <c r="Z2104" i="1"/>
  <c r="S2108" i="1"/>
  <c r="R2108" i="1"/>
  <c r="T2108" i="1" s="1"/>
  <c r="Q1845" i="1"/>
  <c r="T1845" i="1" s="1"/>
  <c r="S1844" i="1"/>
  <c r="T1844" i="1"/>
  <c r="R888" i="1"/>
  <c r="R1855" i="1"/>
  <c r="T1855" i="1" s="1"/>
  <c r="AB804" i="1"/>
  <c r="Q2154" i="1"/>
  <c r="T2154" i="1" s="1"/>
  <c r="AB803" i="1"/>
  <c r="AA804" i="1"/>
  <c r="R1851" i="1"/>
  <c r="T1851" i="1" s="1"/>
  <c r="AA803" i="1"/>
  <c r="V654" i="1"/>
  <c r="X654" i="1" s="1"/>
  <c r="U654" i="1"/>
  <c r="S1869" i="1"/>
  <c r="V1869" i="1" s="1"/>
  <c r="R1860" i="1"/>
  <c r="T1860" i="1" s="1"/>
  <c r="X1860" i="1" s="1"/>
  <c r="Z1860" i="1" s="1"/>
  <c r="R1866" i="1"/>
  <c r="T1866" i="1" s="1"/>
  <c r="S1850" i="1"/>
  <c r="U1860" i="1"/>
  <c r="R1850" i="1"/>
  <c r="T1850" i="1" s="1"/>
  <c r="S1866" i="1"/>
  <c r="V1866" i="1" s="1"/>
  <c r="T888" i="1"/>
  <c r="T1861" i="1"/>
  <c r="T1869" i="1"/>
  <c r="X1869" i="1" s="1"/>
  <c r="Z1869" i="1" s="1"/>
  <c r="R1862" i="1"/>
  <c r="T1862" i="1" s="1"/>
  <c r="S1851" i="1"/>
  <c r="S888" i="1"/>
  <c r="S1855" i="1"/>
  <c r="S1861" i="1"/>
  <c r="S1862" i="1"/>
  <c r="R1852" i="1"/>
  <c r="T1852" i="1" s="1"/>
  <c r="S1852" i="1"/>
  <c r="Y2104" i="1" l="1"/>
  <c r="AA2104" i="1" s="1"/>
  <c r="AB2104" i="1"/>
  <c r="S1845" i="1"/>
  <c r="U1845" i="1" s="1"/>
  <c r="U2108" i="1"/>
  <c r="V2108" i="1"/>
  <c r="X2108" i="1" s="1"/>
  <c r="U1844" i="1"/>
  <c r="V1844" i="1"/>
  <c r="X1844" i="1" s="1"/>
  <c r="S2154" i="1"/>
  <c r="U1866" i="1"/>
  <c r="U1869" i="1"/>
  <c r="X1866" i="1"/>
  <c r="Z1866" i="1" s="1"/>
  <c r="Y1866" i="1" s="1"/>
  <c r="Z654" i="1"/>
  <c r="W654" i="1"/>
  <c r="U1850" i="1"/>
  <c r="V1850" i="1"/>
  <c r="W1860" i="1"/>
  <c r="W1869" i="1"/>
  <c r="U1861" i="1"/>
  <c r="V1861" i="1"/>
  <c r="X1861" i="1" s="1"/>
  <c r="U888" i="1"/>
  <c r="V888" i="1"/>
  <c r="X888" i="1" s="1"/>
  <c r="U1855" i="1"/>
  <c r="V1855" i="1"/>
  <c r="X1855" i="1" s="1"/>
  <c r="U1851" i="1"/>
  <c r="V1851" i="1"/>
  <c r="X1851" i="1" s="1"/>
  <c r="AB1869" i="1"/>
  <c r="Y1869" i="1"/>
  <c r="AB1860" i="1"/>
  <c r="Y1860" i="1"/>
  <c r="U1862" i="1"/>
  <c r="V1862" i="1"/>
  <c r="U1852" i="1"/>
  <c r="V1852" i="1"/>
  <c r="X1852" i="1" s="1"/>
  <c r="V1845" i="1" l="1"/>
  <c r="X1845" i="1" s="1"/>
  <c r="W1845" i="1" s="1"/>
  <c r="W2108" i="1"/>
  <c r="Z2108" i="1"/>
  <c r="X1862" i="1"/>
  <c r="W1862" i="1" s="1"/>
  <c r="X1850" i="1"/>
  <c r="W1850" i="1" s="1"/>
  <c r="W1844" i="1"/>
  <c r="Z1844" i="1"/>
  <c r="AB1866" i="1"/>
  <c r="V2154" i="1"/>
  <c r="X2154" i="1" s="1"/>
  <c r="U2154" i="1"/>
  <c r="AA1860" i="1"/>
  <c r="AA1869" i="1"/>
  <c r="W1866" i="1"/>
  <c r="AA1866" i="1" s="1"/>
  <c r="AB654" i="1"/>
  <c r="Y654" i="1"/>
  <c r="AA654" i="1" s="1"/>
  <c r="Z1850" i="1"/>
  <c r="Z1851" i="1"/>
  <c r="W1851" i="1"/>
  <c r="Z1855" i="1"/>
  <c r="W1855" i="1"/>
  <c r="Z888" i="1"/>
  <c r="W888" i="1"/>
  <c r="Z1861" i="1"/>
  <c r="W1861" i="1"/>
  <c r="Z1862" i="1"/>
  <c r="Z1852" i="1"/>
  <c r="W1852" i="1"/>
  <c r="Z1845" i="1" l="1"/>
  <c r="Y2108" i="1"/>
  <c r="AA2108" i="1" s="1"/>
  <c r="AB2108" i="1"/>
  <c r="Y1845" i="1"/>
  <c r="AA1845" i="1" s="1"/>
  <c r="AB1845" i="1"/>
  <c r="AB1844" i="1"/>
  <c r="Y1844" i="1"/>
  <c r="AA1844" i="1" s="1"/>
  <c r="W2154" i="1"/>
  <c r="Z2154" i="1"/>
  <c r="Y1850" i="1"/>
  <c r="AB1850" i="1"/>
  <c r="Y1861" i="1"/>
  <c r="AA1861" i="1" s="1"/>
  <c r="AB1861" i="1"/>
  <c r="Y888" i="1"/>
  <c r="AA888" i="1" s="1"/>
  <c r="AB888" i="1"/>
  <c r="Y1855" i="1"/>
  <c r="AA1855" i="1" s="1"/>
  <c r="AB1855" i="1"/>
  <c r="Y1851" i="1"/>
  <c r="AA1851" i="1" s="1"/>
  <c r="AB1851" i="1"/>
  <c r="Y1862" i="1"/>
  <c r="AB1862" i="1"/>
  <c r="Y1852" i="1"/>
  <c r="AA1852" i="1" s="1"/>
  <c r="AB1852" i="1"/>
  <c r="AA1862" i="1" l="1"/>
  <c r="AA1850" i="1"/>
  <c r="AB2154" i="1"/>
  <c r="Y2154" i="1"/>
  <c r="AA2154" i="1" s="1"/>
  <c r="P2340" i="1"/>
  <c r="R2340" i="1" s="1"/>
  <c r="D2340" i="1"/>
  <c r="C2340" i="1"/>
  <c r="K2340" i="1" s="1"/>
  <c r="B2340" i="1"/>
  <c r="A2340" i="1"/>
  <c r="Q2340" i="1" l="1"/>
  <c r="T2340" i="1" s="1"/>
  <c r="S2340" i="1" l="1"/>
  <c r="V2340" i="1" s="1"/>
  <c r="X2340" i="1" s="1"/>
  <c r="Z2340" i="1" s="1"/>
  <c r="U2340" i="1" l="1"/>
  <c r="W2340" i="1"/>
  <c r="AB2340" i="1"/>
  <c r="Y2340" i="1"/>
  <c r="AA2340" i="1" l="1"/>
  <c r="P471" i="1" l="1"/>
  <c r="R471" i="1" s="1"/>
  <c r="D471" i="1"/>
  <c r="C471" i="1"/>
  <c r="K471" i="1" s="1"/>
  <c r="B471" i="1"/>
  <c r="A471" i="1"/>
  <c r="A1382" i="1"/>
  <c r="B1382" i="1"/>
  <c r="C1382" i="1"/>
  <c r="D1382" i="1"/>
  <c r="K1382" i="1"/>
  <c r="P1382" i="1"/>
  <c r="Q1382" i="1" s="1"/>
  <c r="A267" i="1"/>
  <c r="B267" i="1"/>
  <c r="C267" i="1"/>
  <c r="D267" i="1"/>
  <c r="K267" i="1"/>
  <c r="P267" i="1"/>
  <c r="Q267" i="1" s="1"/>
  <c r="P199" i="1"/>
  <c r="R199" i="1" s="1"/>
  <c r="D199" i="1"/>
  <c r="C199" i="1"/>
  <c r="K199" i="1" s="1"/>
  <c r="B199" i="1"/>
  <c r="A199" i="1"/>
  <c r="P202" i="1"/>
  <c r="R202" i="1" s="1"/>
  <c r="D202" i="1"/>
  <c r="C202" i="1"/>
  <c r="K202" i="1" s="1"/>
  <c r="B202" i="1"/>
  <c r="A202" i="1"/>
  <c r="P201" i="1"/>
  <c r="R201" i="1" s="1"/>
  <c r="D201" i="1"/>
  <c r="C201" i="1"/>
  <c r="K201" i="1" s="1"/>
  <c r="B201" i="1"/>
  <c r="A201" i="1"/>
  <c r="P200" i="1"/>
  <c r="R200" i="1" s="1"/>
  <c r="D200" i="1"/>
  <c r="C200" i="1"/>
  <c r="K200" i="1" s="1"/>
  <c r="B200" i="1"/>
  <c r="A200" i="1"/>
  <c r="P2303" i="1"/>
  <c r="R2303" i="1" s="1"/>
  <c r="D2303" i="1"/>
  <c r="C2303" i="1"/>
  <c r="K2303" i="1" s="1"/>
  <c r="B2303" i="1"/>
  <c r="A2303" i="1"/>
  <c r="P2073" i="1"/>
  <c r="R2073" i="1" s="1"/>
  <c r="D2073" i="1"/>
  <c r="C2073" i="1"/>
  <c r="K2073" i="1" s="1"/>
  <c r="B2073" i="1"/>
  <c r="A2073" i="1"/>
  <c r="P658" i="1"/>
  <c r="R658" i="1" s="1"/>
  <c r="D658" i="1"/>
  <c r="C658" i="1"/>
  <c r="K658" i="1" s="1"/>
  <c r="B658" i="1"/>
  <c r="A658" i="1"/>
  <c r="P95" i="1"/>
  <c r="R95" i="1" s="1"/>
  <c r="D95" i="1"/>
  <c r="C95" i="1"/>
  <c r="K95" i="1" s="1"/>
  <c r="B95" i="1"/>
  <c r="A95" i="1"/>
  <c r="P1060" i="1"/>
  <c r="R1060" i="1" s="1"/>
  <c r="D1060" i="1"/>
  <c r="C1060" i="1"/>
  <c r="K1060" i="1" s="1"/>
  <c r="B1060" i="1"/>
  <c r="A1060" i="1"/>
  <c r="P2381" i="1"/>
  <c r="R2381" i="1" s="1"/>
  <c r="D2381" i="1"/>
  <c r="C2381" i="1"/>
  <c r="K2381" i="1" s="1"/>
  <c r="B2381" i="1"/>
  <c r="A2381" i="1"/>
  <c r="P595" i="1"/>
  <c r="R595" i="1" s="1"/>
  <c r="D595" i="1"/>
  <c r="C595" i="1"/>
  <c r="K595" i="1" s="1"/>
  <c r="B595" i="1"/>
  <c r="A595" i="1"/>
  <c r="A594" i="1"/>
  <c r="A581" i="1"/>
  <c r="B594" i="1"/>
  <c r="B581" i="1"/>
  <c r="C594" i="1"/>
  <c r="C581" i="1"/>
  <c r="D594" i="1"/>
  <c r="D581" i="1"/>
  <c r="K594" i="1"/>
  <c r="K581" i="1"/>
  <c r="P594" i="1"/>
  <c r="Q594" i="1" s="1"/>
  <c r="P581" i="1"/>
  <c r="Q581" i="1" s="1"/>
  <c r="P2012" i="1"/>
  <c r="R2012" i="1" s="1"/>
  <c r="D2012" i="1"/>
  <c r="C2012" i="1"/>
  <c r="K2012" i="1" s="1"/>
  <c r="B2012" i="1"/>
  <c r="A2012" i="1"/>
  <c r="P2267" i="1"/>
  <c r="R2267" i="1" s="1"/>
  <c r="D2267" i="1"/>
  <c r="C2267" i="1"/>
  <c r="K2267" i="1" s="1"/>
  <c r="B2267" i="1"/>
  <c r="A2267" i="1"/>
  <c r="Q95" i="1" l="1"/>
  <c r="S95" i="1" s="1"/>
  <c r="R581" i="1"/>
  <c r="T581" i="1" s="1"/>
  <c r="Q2267" i="1"/>
  <c r="T2267" i="1" s="1"/>
  <c r="S581" i="1"/>
  <c r="Q200" i="1"/>
  <c r="T200" i="1" s="1"/>
  <c r="Q201" i="1"/>
  <c r="S201" i="1" s="1"/>
  <c r="Q202" i="1"/>
  <c r="T202" i="1" s="1"/>
  <c r="Q199" i="1"/>
  <c r="S199" i="1" s="1"/>
  <c r="S594" i="1"/>
  <c r="R594" i="1"/>
  <c r="T594" i="1" s="1"/>
  <c r="R1382" i="1"/>
  <c r="Q2381" i="1"/>
  <c r="T2381" i="1" s="1"/>
  <c r="Q2073" i="1"/>
  <c r="S2073" i="1" s="1"/>
  <c r="R267" i="1"/>
  <c r="T267" i="1" s="1"/>
  <c r="T1382" i="1"/>
  <c r="W1382" i="1" s="1"/>
  <c r="Q471" i="1"/>
  <c r="T471" i="1" s="1"/>
  <c r="S1382" i="1"/>
  <c r="S267" i="1"/>
  <c r="S200" i="1"/>
  <c r="Q2303" i="1"/>
  <c r="T2303" i="1" s="1"/>
  <c r="T2073" i="1"/>
  <c r="Q658" i="1"/>
  <c r="T658" i="1" s="1"/>
  <c r="T95" i="1"/>
  <c r="Q1060" i="1"/>
  <c r="T1060" i="1" s="1"/>
  <c r="Q595" i="1"/>
  <c r="T595" i="1" s="1"/>
  <c r="Q2012" i="1"/>
  <c r="T2012" i="1" s="1"/>
  <c r="S2267" i="1" l="1"/>
  <c r="U2267" i="1" s="1"/>
  <c r="S2381" i="1"/>
  <c r="T201" i="1"/>
  <c r="T199" i="1"/>
  <c r="S471" i="1"/>
  <c r="V471" i="1" s="1"/>
  <c r="X1382" i="1"/>
  <c r="Z1382" i="1" s="1"/>
  <c r="S202" i="1"/>
  <c r="V202" i="1" s="1"/>
  <c r="V581" i="1"/>
  <c r="X581" i="1" s="1"/>
  <c r="U581" i="1"/>
  <c r="V594" i="1"/>
  <c r="X594" i="1" s="1"/>
  <c r="U594" i="1"/>
  <c r="X471" i="1"/>
  <c r="Z471" i="1" s="1"/>
  <c r="W471" i="1"/>
  <c r="Y1382" i="1"/>
  <c r="AB1382" i="1"/>
  <c r="U1382" i="1"/>
  <c r="AA1382" i="1" s="1"/>
  <c r="V1382" i="1"/>
  <c r="V267" i="1"/>
  <c r="U267" i="1"/>
  <c r="S2303" i="1"/>
  <c r="V2303" i="1" s="1"/>
  <c r="X2303" i="1" s="1"/>
  <c r="Z2303" i="1" s="1"/>
  <c r="V199" i="1"/>
  <c r="U199" i="1"/>
  <c r="X199" i="1"/>
  <c r="Z199" i="1" s="1"/>
  <c r="V200" i="1"/>
  <c r="U200" i="1"/>
  <c r="V201" i="1"/>
  <c r="U201" i="1"/>
  <c r="S1060" i="1"/>
  <c r="U1060" i="1" s="1"/>
  <c r="V2073" i="1"/>
  <c r="X2073" i="1" s="1"/>
  <c r="Z2073" i="1" s="1"/>
  <c r="U2073" i="1"/>
  <c r="S658" i="1"/>
  <c r="V95" i="1"/>
  <c r="U95" i="1"/>
  <c r="X95" i="1"/>
  <c r="Z95" i="1" s="1"/>
  <c r="S595" i="1"/>
  <c r="U595" i="1" s="1"/>
  <c r="V2381" i="1"/>
  <c r="X2381" i="1" s="1"/>
  <c r="Z2381" i="1" s="1"/>
  <c r="U2381" i="1"/>
  <c r="S2012" i="1"/>
  <c r="U2012" i="1" s="1"/>
  <c r="V2267" i="1"/>
  <c r="X2267" i="1" s="1"/>
  <c r="Z2267" i="1" s="1"/>
  <c r="U202" i="1" l="1"/>
  <c r="X200" i="1"/>
  <c r="W200" i="1" s="1"/>
  <c r="X202" i="1"/>
  <c r="X267" i="1"/>
  <c r="W267" i="1" s="1"/>
  <c r="X201" i="1"/>
  <c r="W201" i="1" s="1"/>
  <c r="U471" i="1"/>
  <c r="Z581" i="1"/>
  <c r="W581" i="1"/>
  <c r="Z594" i="1"/>
  <c r="W594" i="1"/>
  <c r="U2303" i="1"/>
  <c r="AB471" i="1"/>
  <c r="Y471" i="1"/>
  <c r="W199" i="1"/>
  <c r="AB199" i="1"/>
  <c r="Y199" i="1"/>
  <c r="AA199" i="1" s="1"/>
  <c r="V595" i="1"/>
  <c r="X595" i="1" s="1"/>
  <c r="Z595" i="1" s="1"/>
  <c r="AB595" i="1" s="1"/>
  <c r="V1060" i="1"/>
  <c r="W202" i="1"/>
  <c r="AB2303" i="1"/>
  <c r="Y2303" i="1"/>
  <c r="W2073" i="1"/>
  <c r="W2303" i="1"/>
  <c r="AB2073" i="1"/>
  <c r="Y2073" i="1"/>
  <c r="V2012" i="1"/>
  <c r="X2012" i="1" s="1"/>
  <c r="Z2012" i="1" s="1"/>
  <c r="AB2012" i="1" s="1"/>
  <c r="W95" i="1"/>
  <c r="V658" i="1"/>
  <c r="X658" i="1" s="1"/>
  <c r="U658" i="1"/>
  <c r="AB95" i="1"/>
  <c r="Y95" i="1"/>
  <c r="AA95" i="1" s="1"/>
  <c r="AB2381" i="1"/>
  <c r="Y2381" i="1"/>
  <c r="W2381" i="1"/>
  <c r="W2267" i="1"/>
  <c r="AB2267" i="1"/>
  <c r="Y2267" i="1"/>
  <c r="AA471" i="1" l="1"/>
  <c r="Y595" i="1"/>
  <c r="Z201" i="1"/>
  <c r="Z202" i="1"/>
  <c r="Z267" i="1"/>
  <c r="Z200" i="1"/>
  <c r="X1060" i="1"/>
  <c r="AB581" i="1"/>
  <c r="Y581" i="1"/>
  <c r="AA581" i="1" s="1"/>
  <c r="Y594" i="1"/>
  <c r="AA594" i="1" s="1"/>
  <c r="AB594" i="1"/>
  <c r="AA2303" i="1"/>
  <c r="W2012" i="1"/>
  <c r="W595" i="1"/>
  <c r="Y2012" i="1"/>
  <c r="AA2073" i="1"/>
  <c r="Z658" i="1"/>
  <c r="W658" i="1"/>
  <c r="AA2267" i="1"/>
  <c r="AA595" i="1"/>
  <c r="AA2381" i="1"/>
  <c r="AB200" i="1" l="1"/>
  <c r="Y200" i="1"/>
  <c r="AB202" i="1"/>
  <c r="Y202" i="1"/>
  <c r="AB267" i="1"/>
  <c r="Y267" i="1"/>
  <c r="AB201" i="1"/>
  <c r="Y201" i="1"/>
  <c r="Z1060" i="1"/>
  <c r="W1060" i="1"/>
  <c r="AA2012" i="1"/>
  <c r="AB658" i="1"/>
  <c r="Y658" i="1"/>
  <c r="AA658" i="1" s="1"/>
  <c r="AA201" i="1" l="1"/>
  <c r="AA267" i="1"/>
  <c r="AA202" i="1"/>
  <c r="AA200" i="1"/>
  <c r="AB1060" i="1"/>
  <c r="Y1060" i="1"/>
  <c r="AA1060" i="1" s="1"/>
  <c r="P766" i="1"/>
  <c r="R766" i="1" s="1"/>
  <c r="D766" i="1"/>
  <c r="C766" i="1"/>
  <c r="K766" i="1" s="1"/>
  <c r="B766" i="1"/>
  <c r="A766" i="1"/>
  <c r="P534" i="1"/>
  <c r="R534" i="1" s="1"/>
  <c r="D534" i="1"/>
  <c r="C534" i="1"/>
  <c r="K534" i="1" s="1"/>
  <c r="B534" i="1"/>
  <c r="A534" i="1"/>
  <c r="P532" i="1"/>
  <c r="R532" i="1" s="1"/>
  <c r="D532" i="1"/>
  <c r="C532" i="1"/>
  <c r="K532" i="1" s="1"/>
  <c r="B532" i="1"/>
  <c r="A532" i="1"/>
  <c r="P535" i="1"/>
  <c r="R535" i="1" s="1"/>
  <c r="D535" i="1"/>
  <c r="C535" i="1"/>
  <c r="K535" i="1" s="1"/>
  <c r="B535" i="1"/>
  <c r="A535" i="1"/>
  <c r="A639" i="1"/>
  <c r="B639" i="1"/>
  <c r="C639" i="1"/>
  <c r="D639" i="1"/>
  <c r="K639" i="1"/>
  <c r="P639" i="1"/>
  <c r="Q639" i="1" s="1"/>
  <c r="A1519" i="1"/>
  <c r="B1519" i="1"/>
  <c r="C1519" i="1"/>
  <c r="K1519" i="1" s="1"/>
  <c r="D1519" i="1"/>
  <c r="P1519" i="1"/>
  <c r="Q1519" i="1" s="1"/>
  <c r="A757" i="1"/>
  <c r="B757" i="1"/>
  <c r="C757" i="1"/>
  <c r="K757" i="1" s="1"/>
  <c r="D757" i="1"/>
  <c r="P757" i="1"/>
  <c r="Q757" i="1" s="1"/>
  <c r="P767" i="1"/>
  <c r="R767" i="1" s="1"/>
  <c r="D767" i="1"/>
  <c r="C767" i="1"/>
  <c r="K767" i="1" s="1"/>
  <c r="B767" i="1"/>
  <c r="A767" i="1"/>
  <c r="Q767" i="1" l="1"/>
  <c r="T767" i="1" s="1"/>
  <c r="Q532" i="1"/>
  <c r="S532" i="1" s="1"/>
  <c r="V532" i="1" s="1"/>
  <c r="R1519" i="1"/>
  <c r="T1519" i="1" s="1"/>
  <c r="Q535" i="1"/>
  <c r="S535" i="1" s="1"/>
  <c r="V535" i="1" s="1"/>
  <c r="Q534" i="1"/>
  <c r="T534" i="1" s="1"/>
  <c r="Q766" i="1"/>
  <c r="T766" i="1" s="1"/>
  <c r="R757" i="1"/>
  <c r="T757" i="1" s="1"/>
  <c r="R639" i="1"/>
  <c r="T639" i="1" s="1"/>
  <c r="S639" i="1"/>
  <c r="S1519" i="1"/>
  <c r="S757" i="1"/>
  <c r="S767" i="1"/>
  <c r="U532" i="1" l="1"/>
  <c r="U535" i="1"/>
  <c r="S766" i="1"/>
  <c r="U766" i="1" s="1"/>
  <c r="S534" i="1"/>
  <c r="V534" i="1" s="1"/>
  <c r="T532" i="1"/>
  <c r="X532" i="1" s="1"/>
  <c r="Z532" i="1" s="1"/>
  <c r="AB532" i="1" s="1"/>
  <c r="T535" i="1"/>
  <c r="X535" i="1" s="1"/>
  <c r="V766" i="1"/>
  <c r="X766" i="1" s="1"/>
  <c r="V639" i="1"/>
  <c r="X639" i="1" s="1"/>
  <c r="Z639" i="1" s="1"/>
  <c r="AB639" i="1" s="1"/>
  <c r="U639" i="1"/>
  <c r="U1519" i="1"/>
  <c r="V1519" i="1"/>
  <c r="X1519" i="1" s="1"/>
  <c r="U757" i="1"/>
  <c r="V757" i="1"/>
  <c r="X757" i="1" s="1"/>
  <c r="V767" i="1"/>
  <c r="X767" i="1" s="1"/>
  <c r="Z767" i="1" s="1"/>
  <c r="U767" i="1"/>
  <c r="X534" i="1" l="1"/>
  <c r="W532" i="1"/>
  <c r="Y639" i="1"/>
  <c r="U534" i="1"/>
  <c r="Y532" i="1"/>
  <c r="Z535" i="1"/>
  <c r="W535" i="1"/>
  <c r="W534" i="1"/>
  <c r="Z766" i="1"/>
  <c r="W766" i="1"/>
  <c r="W639" i="1"/>
  <c r="AA639" i="1" s="1"/>
  <c r="Z1519" i="1"/>
  <c r="W1519" i="1"/>
  <c r="Z757" i="1"/>
  <c r="W757" i="1"/>
  <c r="W767" i="1"/>
  <c r="AB767" i="1"/>
  <c r="Y767" i="1"/>
  <c r="Z534" i="1" l="1"/>
  <c r="AA532" i="1"/>
  <c r="AB535" i="1"/>
  <c r="Y535" i="1"/>
  <c r="AA535" i="1" s="1"/>
  <c r="Y766" i="1"/>
  <c r="AA766" i="1" s="1"/>
  <c r="AB766" i="1"/>
  <c r="Y1519" i="1"/>
  <c r="AA1519" i="1" s="1"/>
  <c r="AB1519" i="1"/>
  <c r="Y757" i="1"/>
  <c r="AA757" i="1" s="1"/>
  <c r="AB757" i="1"/>
  <c r="AA767" i="1"/>
  <c r="Y534" i="1" l="1"/>
  <c r="AB534" i="1"/>
  <c r="A2324" i="1"/>
  <c r="B2324" i="1"/>
  <c r="C2324" i="1"/>
  <c r="D2324" i="1"/>
  <c r="K2324" i="1"/>
  <c r="P2324" i="1"/>
  <c r="Q2324" i="1" s="1"/>
  <c r="A1596" i="1"/>
  <c r="A1593" i="1"/>
  <c r="A1594" i="1"/>
  <c r="A1595" i="1"/>
  <c r="A574" i="1"/>
  <c r="B1596" i="1"/>
  <c r="B1593" i="1"/>
  <c r="B1594" i="1"/>
  <c r="B1595" i="1"/>
  <c r="B574" i="1"/>
  <c r="C1596" i="1"/>
  <c r="C1593" i="1"/>
  <c r="K1593" i="1" s="1"/>
  <c r="C1594" i="1"/>
  <c r="K1594" i="1" s="1"/>
  <c r="C1595" i="1"/>
  <c r="K1595" i="1" s="1"/>
  <c r="C574" i="1"/>
  <c r="K574" i="1" s="1"/>
  <c r="D1596" i="1"/>
  <c r="D1593" i="1"/>
  <c r="D1594" i="1"/>
  <c r="D1595" i="1"/>
  <c r="D574" i="1"/>
  <c r="K1596" i="1"/>
  <c r="P1596" i="1"/>
  <c r="Q1596" i="1" s="1"/>
  <c r="P1593" i="1"/>
  <c r="P1594" i="1"/>
  <c r="R1594" i="1" s="1"/>
  <c r="P1595" i="1"/>
  <c r="R1595" i="1" s="1"/>
  <c r="P574" i="1"/>
  <c r="R574" i="1" s="1"/>
  <c r="Q1593" i="1"/>
  <c r="Q1594" i="1"/>
  <c r="T1594" i="1" s="1"/>
  <c r="Q1595" i="1"/>
  <c r="Q574" i="1"/>
  <c r="R1593" i="1"/>
  <c r="T1593" i="1" s="1"/>
  <c r="A1996" i="1"/>
  <c r="A1997" i="1"/>
  <c r="A1998" i="1"/>
  <c r="A1999" i="1"/>
  <c r="B1996" i="1"/>
  <c r="B1997" i="1"/>
  <c r="B1998" i="1"/>
  <c r="B1999" i="1"/>
  <c r="C1996" i="1"/>
  <c r="K1996" i="1" s="1"/>
  <c r="C1997" i="1"/>
  <c r="K1997" i="1" s="1"/>
  <c r="C1998" i="1"/>
  <c r="K1998" i="1" s="1"/>
  <c r="C1999" i="1"/>
  <c r="K1999" i="1" s="1"/>
  <c r="D1996" i="1"/>
  <c r="D1997" i="1"/>
  <c r="D1998" i="1"/>
  <c r="D1999" i="1"/>
  <c r="P1996" i="1"/>
  <c r="Q1996" i="1" s="1"/>
  <c r="P1997" i="1"/>
  <c r="Q1997" i="1" s="1"/>
  <c r="P1998" i="1"/>
  <c r="Q1998" i="1" s="1"/>
  <c r="P1999" i="1"/>
  <c r="Q1999" i="1"/>
  <c r="R1999" i="1"/>
  <c r="P1670" i="1"/>
  <c r="R1670" i="1" s="1"/>
  <c r="D1670" i="1"/>
  <c r="C1670" i="1"/>
  <c r="K1670" i="1" s="1"/>
  <c r="B1670" i="1"/>
  <c r="A1670" i="1"/>
  <c r="P1668" i="1"/>
  <c r="R1668" i="1" s="1"/>
  <c r="D1668" i="1"/>
  <c r="C1668" i="1"/>
  <c r="K1668" i="1" s="1"/>
  <c r="B1668" i="1"/>
  <c r="A1668" i="1"/>
  <c r="P1666" i="1"/>
  <c r="R1666" i="1" s="1"/>
  <c r="D1666" i="1"/>
  <c r="C1666" i="1"/>
  <c r="K1666" i="1" s="1"/>
  <c r="B1666" i="1"/>
  <c r="A1666" i="1"/>
  <c r="P1664" i="1"/>
  <c r="R1664" i="1" s="1"/>
  <c r="D1664" i="1"/>
  <c r="C1664" i="1"/>
  <c r="K1664" i="1" s="1"/>
  <c r="B1664" i="1"/>
  <c r="A1664" i="1"/>
  <c r="P1662" i="1"/>
  <c r="R1662" i="1" s="1"/>
  <c r="D1662" i="1"/>
  <c r="C1662" i="1"/>
  <c r="K1662" i="1" s="1"/>
  <c r="B1662" i="1"/>
  <c r="A1662" i="1"/>
  <c r="P444" i="1"/>
  <c r="D444" i="1"/>
  <c r="C444" i="1"/>
  <c r="K444" i="1" s="1"/>
  <c r="B444" i="1"/>
  <c r="A444" i="1"/>
  <c r="P1523" i="1"/>
  <c r="R1523" i="1" s="1"/>
  <c r="D1523" i="1"/>
  <c r="C1523" i="1"/>
  <c r="K1523" i="1" s="1"/>
  <c r="B1523" i="1"/>
  <c r="A1523" i="1"/>
  <c r="A984" i="1"/>
  <c r="A985" i="1"/>
  <c r="A983" i="1"/>
  <c r="B984" i="1"/>
  <c r="B985" i="1"/>
  <c r="B983" i="1"/>
  <c r="C984" i="1"/>
  <c r="C985" i="1"/>
  <c r="K985" i="1" s="1"/>
  <c r="C983" i="1"/>
  <c r="K983" i="1" s="1"/>
  <c r="D984" i="1"/>
  <c r="D985" i="1"/>
  <c r="D983" i="1"/>
  <c r="K984" i="1"/>
  <c r="P984" i="1"/>
  <c r="Q984" i="1" s="1"/>
  <c r="P985" i="1"/>
  <c r="R985" i="1" s="1"/>
  <c r="P983" i="1"/>
  <c r="Q983" i="1" s="1"/>
  <c r="Q985" i="1"/>
  <c r="T985" i="1" s="1"/>
  <c r="S985" i="1"/>
  <c r="V985" i="1" s="1"/>
  <c r="P1680" i="1"/>
  <c r="R1680" i="1" s="1"/>
  <c r="D1680" i="1"/>
  <c r="C1680" i="1"/>
  <c r="K1680" i="1" s="1"/>
  <c r="B1680" i="1"/>
  <c r="A1680" i="1"/>
  <c r="P1682" i="1"/>
  <c r="R1682" i="1" s="1"/>
  <c r="D1682" i="1"/>
  <c r="C1682" i="1"/>
  <c r="K1682" i="1" s="1"/>
  <c r="B1682" i="1"/>
  <c r="A1682" i="1"/>
  <c r="P1683" i="1"/>
  <c r="R1683" i="1" s="1"/>
  <c r="D1683" i="1"/>
  <c r="C1683" i="1"/>
  <c r="K1683" i="1" s="1"/>
  <c r="B1683" i="1"/>
  <c r="A1683" i="1"/>
  <c r="R1997" i="1" l="1"/>
  <c r="U985" i="1"/>
  <c r="S1999" i="1"/>
  <c r="U1999" i="1" s="1"/>
  <c r="T1997" i="1"/>
  <c r="S1997" i="1"/>
  <c r="R1998" i="1"/>
  <c r="T1998" i="1" s="1"/>
  <c r="T1999" i="1"/>
  <c r="V1999" i="1"/>
  <c r="S1998" i="1"/>
  <c r="U1998" i="1" s="1"/>
  <c r="AA534" i="1"/>
  <c r="S1996" i="1"/>
  <c r="R1996" i="1"/>
  <c r="T1996" i="1" s="1"/>
  <c r="S983" i="1"/>
  <c r="U983" i="1" s="1"/>
  <c r="R983" i="1"/>
  <c r="T983" i="1" s="1"/>
  <c r="S1593" i="1"/>
  <c r="U1593" i="1" s="1"/>
  <c r="T1595" i="1"/>
  <c r="X985" i="1"/>
  <c r="W985" i="1" s="1"/>
  <c r="S1595" i="1"/>
  <c r="U1595" i="1" s="1"/>
  <c r="X1999" i="1"/>
  <c r="Z1999" i="1" s="1"/>
  <c r="V1998" i="1"/>
  <c r="T574" i="1"/>
  <c r="Q1682" i="1"/>
  <c r="T1682" i="1" s="1"/>
  <c r="Q1680" i="1"/>
  <c r="S1680" i="1" s="1"/>
  <c r="R1596" i="1"/>
  <c r="T1596" i="1" s="1"/>
  <c r="Q1683" i="1"/>
  <c r="S1683" i="1" s="1"/>
  <c r="S574" i="1"/>
  <c r="U574" i="1" s="1"/>
  <c r="R2324" i="1"/>
  <c r="T2324" i="1" s="1"/>
  <c r="S2324" i="1"/>
  <c r="S1594" i="1"/>
  <c r="S1596" i="1"/>
  <c r="R444" i="1"/>
  <c r="Q444" i="1"/>
  <c r="S444" i="1" s="1"/>
  <c r="Q1662" i="1"/>
  <c r="T1662" i="1" s="1"/>
  <c r="Q1664" i="1"/>
  <c r="S1664" i="1" s="1"/>
  <c r="Q1666" i="1"/>
  <c r="T1666" i="1" s="1"/>
  <c r="Q1668" i="1"/>
  <c r="T1668" i="1" s="1"/>
  <c r="Q1670" i="1"/>
  <c r="T1670" i="1" s="1"/>
  <c r="T1664" i="1"/>
  <c r="S1662" i="1"/>
  <c r="Q1523" i="1"/>
  <c r="T1523" i="1" s="1"/>
  <c r="R984" i="1"/>
  <c r="T984" i="1" s="1"/>
  <c r="S984" i="1"/>
  <c r="T1680" i="1"/>
  <c r="W1999" i="1" l="1"/>
  <c r="X1998" i="1"/>
  <c r="V1997" i="1"/>
  <c r="X1997" i="1" s="1"/>
  <c r="W1997" i="1" s="1"/>
  <c r="U1997" i="1"/>
  <c r="U1996" i="1"/>
  <c r="V1996" i="1"/>
  <c r="X1996" i="1" s="1"/>
  <c r="Z1996" i="1" s="1"/>
  <c r="V983" i="1"/>
  <c r="T1683" i="1"/>
  <c r="V1593" i="1"/>
  <c r="X1593" i="1" s="1"/>
  <c r="W1593" i="1" s="1"/>
  <c r="V574" i="1"/>
  <c r="X574" i="1" s="1"/>
  <c r="Z1593" i="1"/>
  <c r="Y1593" i="1" s="1"/>
  <c r="S1682" i="1"/>
  <c r="V1682" i="1" s="1"/>
  <c r="X1682" i="1" s="1"/>
  <c r="Z1682" i="1" s="1"/>
  <c r="Z985" i="1"/>
  <c r="AB985" i="1" s="1"/>
  <c r="V1595" i="1"/>
  <c r="X1595" i="1" s="1"/>
  <c r="Z1595" i="1" s="1"/>
  <c r="Y1595" i="1" s="1"/>
  <c r="Z1997" i="1"/>
  <c r="Y1997" i="1" s="1"/>
  <c r="AA1997" i="1" s="1"/>
  <c r="Y1996" i="1"/>
  <c r="AB1996" i="1"/>
  <c r="Y1999" i="1"/>
  <c r="AB1999" i="1"/>
  <c r="S1670" i="1"/>
  <c r="U1670" i="1" s="1"/>
  <c r="W1998" i="1"/>
  <c r="Z1998" i="1"/>
  <c r="S1666" i="1"/>
  <c r="U1666" i="1" s="1"/>
  <c r="W1595" i="1"/>
  <c r="V2324" i="1"/>
  <c r="X2324" i="1" s="1"/>
  <c r="U2324" i="1"/>
  <c r="U1594" i="1"/>
  <c r="V1594" i="1"/>
  <c r="X1594" i="1" s="1"/>
  <c r="AB1593" i="1"/>
  <c r="U1596" i="1"/>
  <c r="V1596" i="1"/>
  <c r="X1596" i="1" s="1"/>
  <c r="S1668" i="1"/>
  <c r="V1668" i="1" s="1"/>
  <c r="X1668" i="1" s="1"/>
  <c r="T444" i="1"/>
  <c r="V444" i="1"/>
  <c r="U444" i="1"/>
  <c r="V1662" i="1"/>
  <c r="X1662" i="1" s="1"/>
  <c r="Z1662" i="1" s="1"/>
  <c r="U1662" i="1"/>
  <c r="V1664" i="1"/>
  <c r="X1664" i="1" s="1"/>
  <c r="U1664" i="1"/>
  <c r="S1523" i="1"/>
  <c r="V1523" i="1" s="1"/>
  <c r="X1523" i="1" s="1"/>
  <c r="Z1523" i="1" s="1"/>
  <c r="U984" i="1"/>
  <c r="V984" i="1"/>
  <c r="V1680" i="1"/>
  <c r="X1680" i="1" s="1"/>
  <c r="Z1680" i="1" s="1"/>
  <c r="U1680" i="1"/>
  <c r="U1682" i="1"/>
  <c r="V1683" i="1"/>
  <c r="U1683" i="1"/>
  <c r="X983" i="1" l="1"/>
  <c r="X984" i="1"/>
  <c r="AA1999" i="1"/>
  <c r="Y985" i="1"/>
  <c r="AA985" i="1" s="1"/>
  <c r="Z983" i="1"/>
  <c r="W983" i="1"/>
  <c r="X1683" i="1"/>
  <c r="Z1683" i="1" s="1"/>
  <c r="Y1683" i="1" s="1"/>
  <c r="W1996" i="1"/>
  <c r="AA1996" i="1" s="1"/>
  <c r="V1670" i="1"/>
  <c r="X1670" i="1" s="1"/>
  <c r="Z1670" i="1" s="1"/>
  <c r="Y1670" i="1" s="1"/>
  <c r="AB1595" i="1"/>
  <c r="V1666" i="1"/>
  <c r="X1666" i="1" s="1"/>
  <c r="Z1666" i="1" s="1"/>
  <c r="Y1666" i="1" s="1"/>
  <c r="Z574" i="1"/>
  <c r="W574" i="1"/>
  <c r="U1668" i="1"/>
  <c r="AB1997" i="1"/>
  <c r="AA1593" i="1"/>
  <c r="X444" i="1"/>
  <c r="Z444" i="1" s="1"/>
  <c r="U1523" i="1"/>
  <c r="AA1595" i="1"/>
  <c r="Y1998" i="1"/>
  <c r="AB1998" i="1"/>
  <c r="AA1998" i="1"/>
  <c r="Y983" i="1"/>
  <c r="Z2324" i="1"/>
  <c r="W2324" i="1"/>
  <c r="Z1594" i="1"/>
  <c r="W1594" i="1"/>
  <c r="Z1596" i="1"/>
  <c r="W1596" i="1"/>
  <c r="Z1664" i="1"/>
  <c r="W1664" i="1"/>
  <c r="Z1668" i="1"/>
  <c r="W1668" i="1"/>
  <c r="W1662" i="1"/>
  <c r="W1666" i="1"/>
  <c r="AB1662" i="1"/>
  <c r="Y1662" i="1"/>
  <c r="AB1666" i="1"/>
  <c r="AB1670" i="1"/>
  <c r="W1683" i="1"/>
  <c r="W1682" i="1"/>
  <c r="W1523" i="1"/>
  <c r="AB1523" i="1"/>
  <c r="Y1523" i="1"/>
  <c r="Z984" i="1"/>
  <c r="W984" i="1"/>
  <c r="W1680" i="1"/>
  <c r="AB1680" i="1"/>
  <c r="Y1680" i="1"/>
  <c r="AB1683" i="1"/>
  <c r="AB1682" i="1"/>
  <c r="Y1682" i="1"/>
  <c r="AA983" i="1" l="1"/>
  <c r="AB983" i="1"/>
  <c r="W444" i="1"/>
  <c r="AA1662" i="1"/>
  <c r="W1670" i="1"/>
  <c r="AA1670" i="1" s="1"/>
  <c r="Y574" i="1"/>
  <c r="AA574" i="1" s="1"/>
  <c r="AB574" i="1"/>
  <c r="AA1666" i="1"/>
  <c r="AB2324" i="1"/>
  <c r="Y2324" i="1"/>
  <c r="AA2324" i="1" s="1"/>
  <c r="AB1594" i="1"/>
  <c r="Y1594" i="1"/>
  <c r="AA1594" i="1" s="1"/>
  <c r="Y1596" i="1"/>
  <c r="AA1596" i="1" s="1"/>
  <c r="AB1596" i="1"/>
  <c r="AB444" i="1"/>
  <c r="Y444" i="1"/>
  <c r="AA444" i="1" s="1"/>
  <c r="AA1682" i="1"/>
  <c r="AA1683" i="1"/>
  <c r="AB1668" i="1"/>
  <c r="Y1668" i="1"/>
  <c r="AA1668" i="1" s="1"/>
  <c r="AB1664" i="1"/>
  <c r="Y1664" i="1"/>
  <c r="AA1664" i="1" s="1"/>
  <c r="AA1523" i="1"/>
  <c r="Y984" i="1"/>
  <c r="AB984" i="1"/>
  <c r="AA1680" i="1"/>
  <c r="AA984" i="1" l="1"/>
  <c r="A1279" i="1"/>
  <c r="B1279" i="1"/>
  <c r="C1279" i="1"/>
  <c r="K1279" i="1" s="1"/>
  <c r="D1279" i="1"/>
  <c r="P1279" i="1"/>
  <c r="Q1279" i="1" s="1"/>
  <c r="R1279" i="1" l="1"/>
  <c r="T1279" i="1" s="1"/>
  <c r="S1279" i="1"/>
  <c r="U1279" i="1" l="1"/>
  <c r="V1279" i="1"/>
  <c r="X1279" i="1" s="1"/>
  <c r="Z1279" i="1" l="1"/>
  <c r="W1279" i="1"/>
  <c r="Y1279" i="1" l="1"/>
  <c r="AA1279" i="1" s="1"/>
  <c r="AB1279" i="1"/>
  <c r="P1418" i="1" l="1"/>
  <c r="R1418" i="1" s="1"/>
  <c r="D1418" i="1"/>
  <c r="C1418" i="1"/>
  <c r="K1418" i="1" s="1"/>
  <c r="B1418" i="1"/>
  <c r="A1418" i="1"/>
  <c r="P1751" i="1"/>
  <c r="R1751" i="1" s="1"/>
  <c r="D1751" i="1"/>
  <c r="C1751" i="1"/>
  <c r="K1751" i="1" s="1"/>
  <c r="B1751" i="1"/>
  <c r="A1751" i="1"/>
  <c r="Q1751" i="1" l="1"/>
  <c r="S1751" i="1" s="1"/>
  <c r="Q1418" i="1"/>
  <c r="T1418" i="1" s="1"/>
  <c r="T1751" i="1"/>
  <c r="S1418" i="1" l="1"/>
  <c r="V1418" i="1" s="1"/>
  <c r="X1418" i="1" s="1"/>
  <c r="V1751" i="1"/>
  <c r="X1751" i="1" s="1"/>
  <c r="Z1751" i="1" s="1"/>
  <c r="U1751" i="1"/>
  <c r="U1418" i="1" l="1"/>
  <c r="Z1418" i="1"/>
  <c r="AB1418" i="1" s="1"/>
  <c r="W1418" i="1"/>
  <c r="W1751" i="1"/>
  <c r="AB1751" i="1"/>
  <c r="Y1751" i="1"/>
  <c r="AA1751" i="1" l="1"/>
  <c r="Y1418" i="1"/>
  <c r="AA1418" i="1" s="1"/>
  <c r="P1441" i="1"/>
  <c r="R1441" i="1" s="1"/>
  <c r="D1441" i="1"/>
  <c r="C1441" i="1"/>
  <c r="K1441" i="1" s="1"/>
  <c r="B1441" i="1"/>
  <c r="A1441" i="1"/>
  <c r="Q1441" i="1" l="1"/>
  <c r="T1441" i="1" s="1"/>
  <c r="S1441" i="1" l="1"/>
  <c r="V1441" i="1" s="1"/>
  <c r="X1441" i="1" s="1"/>
  <c r="U1441" i="1" l="1"/>
  <c r="Z1441" i="1"/>
  <c r="Y1441" i="1" s="1"/>
  <c r="W1441" i="1"/>
  <c r="AA1441" i="1" l="1"/>
  <c r="AB1441" i="1"/>
  <c r="P925" i="1"/>
  <c r="R925" i="1" s="1"/>
  <c r="D925" i="1"/>
  <c r="C925" i="1"/>
  <c r="K925" i="1" s="1"/>
  <c r="B925" i="1"/>
  <c r="A925" i="1"/>
  <c r="Q925" i="1" l="1"/>
  <c r="T925" i="1" s="1"/>
  <c r="S925" i="1" l="1"/>
  <c r="V925" i="1" s="1"/>
  <c r="X925" i="1" s="1"/>
  <c r="Z925" i="1" l="1"/>
  <c r="AB925" i="1" s="1"/>
  <c r="W925" i="1"/>
  <c r="U925" i="1"/>
  <c r="Y925" i="1" l="1"/>
  <c r="AA925" i="1" s="1"/>
  <c r="A1858" i="1"/>
  <c r="A1859" i="1"/>
  <c r="A1863" i="1"/>
  <c r="A1864" i="1"/>
  <c r="B1858" i="1"/>
  <c r="B1859" i="1"/>
  <c r="B1863" i="1"/>
  <c r="B1864" i="1"/>
  <c r="C1858" i="1"/>
  <c r="K1858" i="1" s="1"/>
  <c r="C1859" i="1"/>
  <c r="K1859" i="1" s="1"/>
  <c r="C1863" i="1"/>
  <c r="K1863" i="1" s="1"/>
  <c r="C1864" i="1"/>
  <c r="K1864" i="1" s="1"/>
  <c r="D1858" i="1"/>
  <c r="D1859" i="1"/>
  <c r="D1863" i="1"/>
  <c r="D1864" i="1"/>
  <c r="P1858" i="1"/>
  <c r="P1859" i="1"/>
  <c r="P1863" i="1"/>
  <c r="P1864" i="1"/>
  <c r="Q1858" i="1"/>
  <c r="Q1859" i="1"/>
  <c r="Q1863" i="1"/>
  <c r="Q1864" i="1"/>
  <c r="R1858" i="1"/>
  <c r="R1859" i="1"/>
  <c r="R1863" i="1"/>
  <c r="R1864" i="1"/>
  <c r="S1858" i="1"/>
  <c r="S1859" i="1"/>
  <c r="S1863" i="1"/>
  <c r="S1864" i="1"/>
  <c r="T1858" i="1"/>
  <c r="T1859" i="1"/>
  <c r="T1863" i="1"/>
  <c r="T1864" i="1"/>
  <c r="U1858" i="1"/>
  <c r="U1859" i="1"/>
  <c r="U1863" i="1"/>
  <c r="U1864" i="1"/>
  <c r="V1858" i="1"/>
  <c r="V1859" i="1"/>
  <c r="V1863" i="1"/>
  <c r="V1864" i="1"/>
  <c r="X1858" i="1"/>
  <c r="W1858" i="1" s="1"/>
  <c r="X1859" i="1"/>
  <c r="W1859" i="1" s="1"/>
  <c r="X1863" i="1"/>
  <c r="W1863" i="1" s="1"/>
  <c r="X1864" i="1"/>
  <c r="W1864" i="1" s="1"/>
  <c r="Z1858" i="1"/>
  <c r="Y1858" i="1" s="1"/>
  <c r="Z1859" i="1"/>
  <c r="Y1859" i="1" s="1"/>
  <c r="Z1863" i="1"/>
  <c r="Y1863" i="1" s="1"/>
  <c r="Z1864" i="1"/>
  <c r="Y1864" i="1" s="1"/>
  <c r="AB1858" i="1"/>
  <c r="AB1859" i="1"/>
  <c r="AB1863" i="1"/>
  <c r="AB1864" i="1"/>
  <c r="AA1864" i="1" l="1"/>
  <c r="AA1859" i="1"/>
  <c r="AA1863" i="1"/>
  <c r="AA1858" i="1"/>
  <c r="P1215" i="1" l="1"/>
  <c r="R1215" i="1" s="1"/>
  <c r="D1215" i="1"/>
  <c r="C1215" i="1"/>
  <c r="K1215" i="1" s="1"/>
  <c r="B1215" i="1"/>
  <c r="A1215" i="1"/>
  <c r="Q1215" i="1" l="1"/>
  <c r="T1215" i="1" s="1"/>
  <c r="S1215" i="1" l="1"/>
  <c r="V1215" i="1" s="1"/>
  <c r="X1215" i="1"/>
  <c r="Z1215" i="1" s="1"/>
  <c r="W1215" i="1"/>
  <c r="U1215" i="1" l="1"/>
  <c r="AB1215" i="1"/>
  <c r="Y1215" i="1"/>
  <c r="AA1215" i="1" s="1"/>
  <c r="A570" i="1" l="1"/>
  <c r="B570" i="1"/>
  <c r="C570" i="1"/>
  <c r="D570" i="1"/>
  <c r="K570" i="1"/>
  <c r="P570" i="1"/>
  <c r="Q570" i="1" s="1"/>
  <c r="P590" i="1"/>
  <c r="R590" i="1" s="1"/>
  <c r="D590" i="1"/>
  <c r="C590" i="1"/>
  <c r="K590" i="1" s="1"/>
  <c r="B590" i="1"/>
  <c r="A590" i="1"/>
  <c r="A863" i="1"/>
  <c r="B863" i="1"/>
  <c r="C863" i="1"/>
  <c r="K863" i="1" s="1"/>
  <c r="D863" i="1"/>
  <c r="P863" i="1"/>
  <c r="Q863" i="1" s="1"/>
  <c r="A854" i="1"/>
  <c r="B854" i="1"/>
  <c r="C854" i="1"/>
  <c r="K854" i="1" s="1"/>
  <c r="D854" i="1"/>
  <c r="P854" i="1"/>
  <c r="Q854" i="1" s="1"/>
  <c r="A1702" i="1"/>
  <c r="B1702" i="1"/>
  <c r="C1702" i="1"/>
  <c r="K1702" i="1" s="1"/>
  <c r="D1702" i="1"/>
  <c r="P1702" i="1"/>
  <c r="Q1702" i="1" s="1"/>
  <c r="A1709" i="1"/>
  <c r="A1710" i="1"/>
  <c r="B1709" i="1"/>
  <c r="B1710" i="1"/>
  <c r="C1709" i="1"/>
  <c r="K1709" i="1" s="1"/>
  <c r="C1710" i="1"/>
  <c r="K1710" i="1" s="1"/>
  <c r="D1709" i="1"/>
  <c r="D1710" i="1"/>
  <c r="P1709" i="1"/>
  <c r="R1709" i="1" s="1"/>
  <c r="P1710" i="1"/>
  <c r="Q1710" i="1" s="1"/>
  <c r="Q1709" i="1" l="1"/>
  <c r="T1709" i="1" s="1"/>
  <c r="S1710" i="1"/>
  <c r="R1710" i="1"/>
  <c r="T1710" i="1" s="1"/>
  <c r="R570" i="1"/>
  <c r="T570" i="1" s="1"/>
  <c r="Q590" i="1"/>
  <c r="S590" i="1" s="1"/>
  <c r="S570" i="1"/>
  <c r="T590" i="1"/>
  <c r="R863" i="1"/>
  <c r="T863" i="1" s="1"/>
  <c r="R854" i="1"/>
  <c r="T854" i="1" s="1"/>
  <c r="S863" i="1"/>
  <c r="R1702" i="1"/>
  <c r="T1702" i="1" s="1"/>
  <c r="S854" i="1"/>
  <c r="S1702" i="1"/>
  <c r="A2382" i="1"/>
  <c r="B2382" i="1"/>
  <c r="C2382" i="1"/>
  <c r="D2382" i="1"/>
  <c r="K2382" i="1"/>
  <c r="P2382" i="1"/>
  <c r="R2382" i="1" s="1"/>
  <c r="P644" i="1"/>
  <c r="R644" i="1" s="1"/>
  <c r="D644" i="1"/>
  <c r="C644" i="1"/>
  <c r="K644" i="1" s="1"/>
  <c r="B644" i="1"/>
  <c r="A644" i="1"/>
  <c r="S1709" i="1" l="1"/>
  <c r="V1709" i="1" s="1"/>
  <c r="X1709" i="1" s="1"/>
  <c r="U1710" i="1"/>
  <c r="V1710" i="1"/>
  <c r="X1710" i="1" s="1"/>
  <c r="Z1710" i="1" s="1"/>
  <c r="Y1710" i="1" s="1"/>
  <c r="U570" i="1"/>
  <c r="V570" i="1"/>
  <c r="X570" i="1" s="1"/>
  <c r="V590" i="1"/>
  <c r="U590" i="1"/>
  <c r="X590" i="1"/>
  <c r="Z590" i="1" s="1"/>
  <c r="U863" i="1"/>
  <c r="V863" i="1"/>
  <c r="X863" i="1" s="1"/>
  <c r="U854" i="1"/>
  <c r="V854" i="1"/>
  <c r="X854" i="1" s="1"/>
  <c r="Q2382" i="1"/>
  <c r="S2382" i="1" s="1"/>
  <c r="V2382" i="1" s="1"/>
  <c r="U1702" i="1"/>
  <c r="V1702" i="1"/>
  <c r="X1702" i="1" s="1"/>
  <c r="Q644" i="1"/>
  <c r="S644" i="1" s="1"/>
  <c r="U1709" i="1" l="1"/>
  <c r="W1709" i="1"/>
  <c r="Z1709" i="1"/>
  <c r="T2382" i="1"/>
  <c r="X2382" i="1" s="1"/>
  <c r="Z2382" i="1" s="1"/>
  <c r="Y2382" i="1" s="1"/>
  <c r="AB1710" i="1"/>
  <c r="U2382" i="1"/>
  <c r="W590" i="1"/>
  <c r="W1710" i="1"/>
  <c r="AA1710" i="1" s="1"/>
  <c r="Z570" i="1"/>
  <c r="W570" i="1"/>
  <c r="AB590" i="1"/>
  <c r="Y590" i="1"/>
  <c r="Z863" i="1"/>
  <c r="W863" i="1"/>
  <c r="Z854" i="1"/>
  <c r="W854" i="1"/>
  <c r="T644" i="1"/>
  <c r="Z1702" i="1"/>
  <c r="W1702" i="1"/>
  <c r="AB2382" i="1"/>
  <c r="V644" i="1"/>
  <c r="U644" i="1"/>
  <c r="X644" i="1"/>
  <c r="Z644" i="1" s="1"/>
  <c r="W2382" i="1" l="1"/>
  <c r="Y1709" i="1"/>
  <c r="AB1709" i="1"/>
  <c r="AA1709" i="1"/>
  <c r="AA590" i="1"/>
  <c r="Y570" i="1"/>
  <c r="AA570" i="1" s="1"/>
  <c r="AB570" i="1"/>
  <c r="Y863" i="1"/>
  <c r="AA863" i="1" s="1"/>
  <c r="AB863" i="1"/>
  <c r="Y854" i="1"/>
  <c r="AA854" i="1" s="1"/>
  <c r="AB854" i="1"/>
  <c r="Y1702" i="1"/>
  <c r="AA1702" i="1" s="1"/>
  <c r="AB1702" i="1"/>
  <c r="AA2382" i="1"/>
  <c r="W644" i="1"/>
  <c r="AB644" i="1"/>
  <c r="Y644" i="1"/>
  <c r="AA644" i="1" s="1"/>
  <c r="A2431" i="1" l="1"/>
  <c r="B2431" i="1"/>
  <c r="C2431" i="1"/>
  <c r="D2431" i="1"/>
  <c r="K2431" i="1"/>
  <c r="P2431" i="1"/>
  <c r="Q2431" i="1" s="1"/>
  <c r="A2157" i="1"/>
  <c r="B2157" i="1"/>
  <c r="C2157" i="1"/>
  <c r="K2157" i="1" s="1"/>
  <c r="D2157" i="1"/>
  <c r="P2157" i="1"/>
  <c r="Q2157" i="1" s="1"/>
  <c r="R2431" i="1" l="1"/>
  <c r="T2431" i="1" s="1"/>
  <c r="R2157" i="1"/>
  <c r="T2157" i="1" s="1"/>
  <c r="S2431" i="1"/>
  <c r="S2157" i="1"/>
  <c r="U2431" i="1" l="1"/>
  <c r="V2431" i="1"/>
  <c r="X2431" i="1" s="1"/>
  <c r="U2157" i="1"/>
  <c r="V2157" i="1"/>
  <c r="X2157" i="1" s="1"/>
  <c r="Z2431" i="1" l="1"/>
  <c r="W2431" i="1"/>
  <c r="Z2157" i="1"/>
  <c r="W2157" i="1"/>
  <c r="Y2431" i="1" l="1"/>
  <c r="AA2431" i="1" s="1"/>
  <c r="AB2431" i="1"/>
  <c r="Y2157" i="1"/>
  <c r="AA2157" i="1" s="1"/>
  <c r="AB2157" i="1"/>
  <c r="A2212" i="1" l="1"/>
  <c r="B2212" i="1"/>
  <c r="C2212" i="1"/>
  <c r="K2212" i="1" s="1"/>
  <c r="D2212" i="1"/>
  <c r="P2212" i="1"/>
  <c r="Q2212" i="1" s="1"/>
  <c r="R2212" i="1" l="1"/>
  <c r="T2212" i="1" s="1"/>
  <c r="S2212" i="1"/>
  <c r="U2212" i="1" l="1"/>
  <c r="V2212" i="1"/>
  <c r="X2212" i="1" s="1"/>
  <c r="Z2212" i="1" l="1"/>
  <c r="Y2212" i="1" s="1"/>
  <c r="W2212" i="1"/>
  <c r="AB2212" i="1"/>
  <c r="P1295" i="1"/>
  <c r="R1295" i="1" s="1"/>
  <c r="D1295" i="1"/>
  <c r="C1295" i="1"/>
  <c r="K1295" i="1" s="1"/>
  <c r="B1295" i="1"/>
  <c r="A1295" i="1"/>
  <c r="P1284" i="1"/>
  <c r="R1284" i="1" s="1"/>
  <c r="D1284" i="1"/>
  <c r="C1284" i="1"/>
  <c r="K1284" i="1" s="1"/>
  <c r="B1284" i="1"/>
  <c r="A1284" i="1"/>
  <c r="AA2212" i="1" l="1"/>
  <c r="Q1295" i="1"/>
  <c r="T1295" i="1" s="1"/>
  <c r="Q1284" i="1"/>
  <c r="T1284" i="1" s="1"/>
  <c r="S1295" i="1" l="1"/>
  <c r="U1295" i="1" s="1"/>
  <c r="S1284" i="1"/>
  <c r="U1284" i="1" s="1"/>
  <c r="V1295" i="1"/>
  <c r="X1295" i="1"/>
  <c r="Z1295" i="1" s="1"/>
  <c r="V1284" i="1" l="1"/>
  <c r="X1284" i="1" s="1"/>
  <c r="Z1284" i="1" s="1"/>
  <c r="AB1284" i="1" s="1"/>
  <c r="W1295" i="1"/>
  <c r="W1284" i="1"/>
  <c r="AB1295" i="1"/>
  <c r="Y1295" i="1"/>
  <c r="Y1284" i="1" l="1"/>
  <c r="AA1284" i="1"/>
  <c r="AA1295" i="1"/>
  <c r="A1340" i="1"/>
  <c r="B1340" i="1"/>
  <c r="C1340" i="1"/>
  <c r="K1340" i="1" s="1"/>
  <c r="D1340" i="1"/>
  <c r="P1340" i="1"/>
  <c r="Q1340" i="1" s="1"/>
  <c r="R1340" i="1" l="1"/>
  <c r="T1340" i="1" s="1"/>
  <c r="S1340" i="1"/>
  <c r="A2013" i="1"/>
  <c r="B2013" i="1"/>
  <c r="C2013" i="1"/>
  <c r="D2013" i="1"/>
  <c r="K2013" i="1"/>
  <c r="P2013" i="1"/>
  <c r="Q2013" i="1" s="1"/>
  <c r="A2570" i="1"/>
  <c r="B2570" i="1"/>
  <c r="C2570" i="1"/>
  <c r="D2570" i="1"/>
  <c r="K2570" i="1"/>
  <c r="P2570" i="1"/>
  <c r="Q2570" i="1" s="1"/>
  <c r="P1509" i="1"/>
  <c r="R1509" i="1" s="1"/>
  <c r="D1509" i="1"/>
  <c r="C1509" i="1"/>
  <c r="K1509" i="1" s="1"/>
  <c r="B1509" i="1"/>
  <c r="A1509" i="1"/>
  <c r="P380" i="1"/>
  <c r="R380" i="1" s="1"/>
  <c r="D380" i="1"/>
  <c r="C380" i="1"/>
  <c r="K380" i="1" s="1"/>
  <c r="B380" i="1"/>
  <c r="A380" i="1"/>
  <c r="P373" i="1"/>
  <c r="R373" i="1" s="1"/>
  <c r="D373" i="1"/>
  <c r="C373" i="1"/>
  <c r="K373" i="1" s="1"/>
  <c r="B373" i="1"/>
  <c r="A373" i="1"/>
  <c r="P2265" i="1"/>
  <c r="R2265" i="1" s="1"/>
  <c r="D2265" i="1"/>
  <c r="C2265" i="1"/>
  <c r="K2265" i="1" s="1"/>
  <c r="B2265" i="1"/>
  <c r="A2265" i="1"/>
  <c r="Q2265" i="1" l="1"/>
  <c r="S2265" i="1" s="1"/>
  <c r="Q373" i="1"/>
  <c r="S373" i="1" s="1"/>
  <c r="Q380" i="1"/>
  <c r="S380" i="1" s="1"/>
  <c r="R2570" i="1"/>
  <c r="T2570" i="1" s="1"/>
  <c r="U1340" i="1"/>
  <c r="V1340" i="1"/>
  <c r="X1340" i="1" s="1"/>
  <c r="R2013" i="1"/>
  <c r="T2013" i="1" s="1"/>
  <c r="S2013" i="1"/>
  <c r="S2570" i="1"/>
  <c r="Q1509" i="1"/>
  <c r="T1509" i="1" s="1"/>
  <c r="T380" i="1"/>
  <c r="A1074" i="1"/>
  <c r="B1074" i="1"/>
  <c r="C1074" i="1"/>
  <c r="D1074" i="1"/>
  <c r="K1074" i="1"/>
  <c r="P1074" i="1"/>
  <c r="Q1074" i="1" s="1"/>
  <c r="A250" i="1"/>
  <c r="A251" i="1"/>
  <c r="A252" i="1"/>
  <c r="B250" i="1"/>
  <c r="B251" i="1"/>
  <c r="B252" i="1"/>
  <c r="C250" i="1"/>
  <c r="C251" i="1"/>
  <c r="K251" i="1" s="1"/>
  <c r="C252" i="1"/>
  <c r="K252" i="1" s="1"/>
  <c r="D250" i="1"/>
  <c r="D251" i="1"/>
  <c r="D252" i="1"/>
  <c r="K250" i="1"/>
  <c r="P250" i="1"/>
  <c r="Q250" i="1" s="1"/>
  <c r="P251" i="1"/>
  <c r="R251" i="1" s="1"/>
  <c r="P252" i="1"/>
  <c r="R252" i="1" s="1"/>
  <c r="T2265" i="1" l="1"/>
  <c r="Q251" i="1"/>
  <c r="T251" i="1" s="1"/>
  <c r="T373" i="1"/>
  <c r="X373" i="1" s="1"/>
  <c r="Z373" i="1" s="1"/>
  <c r="Q252" i="1"/>
  <c r="T252" i="1" s="1"/>
  <c r="R1074" i="1"/>
  <c r="T1074" i="1" s="1"/>
  <c r="Z1340" i="1"/>
  <c r="W1340" i="1"/>
  <c r="S1074" i="1"/>
  <c r="V1074" i="1" s="1"/>
  <c r="S1509" i="1"/>
  <c r="V1509" i="1" s="1"/>
  <c r="U2013" i="1"/>
  <c r="V2013" i="1"/>
  <c r="X2013" i="1" s="1"/>
  <c r="U2570" i="1"/>
  <c r="V2570" i="1"/>
  <c r="X2570" i="1" s="1"/>
  <c r="X1509" i="1"/>
  <c r="Z1509" i="1" s="1"/>
  <c r="W1509" i="1"/>
  <c r="V380" i="1"/>
  <c r="U380" i="1"/>
  <c r="R250" i="1"/>
  <c r="T250" i="1" s="1"/>
  <c r="X380" i="1"/>
  <c r="Z380" i="1" s="1"/>
  <c r="W380" i="1"/>
  <c r="V373" i="1"/>
  <c r="U373" i="1"/>
  <c r="W373" i="1"/>
  <c r="V2265" i="1"/>
  <c r="U2265" i="1"/>
  <c r="S251" i="1"/>
  <c r="S250" i="1"/>
  <c r="A195" i="1"/>
  <c r="A196" i="1"/>
  <c r="A197" i="1"/>
  <c r="A198" i="1"/>
  <c r="B195" i="1"/>
  <c r="B196" i="1"/>
  <c r="B197" i="1"/>
  <c r="B198" i="1"/>
  <c r="C195" i="1"/>
  <c r="C196" i="1"/>
  <c r="K196" i="1" s="1"/>
  <c r="C197" i="1"/>
  <c r="K197" i="1" s="1"/>
  <c r="C198" i="1"/>
  <c r="D195" i="1"/>
  <c r="D196" i="1"/>
  <c r="D197" i="1"/>
  <c r="D198" i="1"/>
  <c r="K195" i="1"/>
  <c r="K198" i="1"/>
  <c r="P195" i="1"/>
  <c r="P196" i="1"/>
  <c r="R196" i="1" s="1"/>
  <c r="P197" i="1"/>
  <c r="P198" i="1"/>
  <c r="Q198" i="1" s="1"/>
  <c r="Q195" i="1"/>
  <c r="S195" i="1" s="1"/>
  <c r="V195" i="1" s="1"/>
  <c r="Q196" i="1"/>
  <c r="S196" i="1" s="1"/>
  <c r="R195" i="1"/>
  <c r="R198" i="1" l="1"/>
  <c r="X2265" i="1"/>
  <c r="Z2265" i="1" s="1"/>
  <c r="Y2265" i="1" s="1"/>
  <c r="U195" i="1"/>
  <c r="T195" i="1"/>
  <c r="W1074" i="1"/>
  <c r="X1074" i="1"/>
  <c r="Z1074" i="1" s="1"/>
  <c r="Y1074" i="1" s="1"/>
  <c r="U1074" i="1"/>
  <c r="S252" i="1"/>
  <c r="V252" i="1" s="1"/>
  <c r="R197" i="1"/>
  <c r="Q197" i="1"/>
  <c r="U1509" i="1"/>
  <c r="X195" i="1"/>
  <c r="T198" i="1"/>
  <c r="S198" i="1"/>
  <c r="V198" i="1" s="1"/>
  <c r="Y1340" i="1"/>
  <c r="AA1340" i="1" s="1"/>
  <c r="AB1340" i="1"/>
  <c r="T196" i="1"/>
  <c r="U196" i="1"/>
  <c r="V196" i="1"/>
  <c r="Z2013" i="1"/>
  <c r="W2013" i="1"/>
  <c r="Z2570" i="1"/>
  <c r="W2570" i="1"/>
  <c r="AB1509" i="1"/>
  <c r="Y1509" i="1"/>
  <c r="AA1509" i="1" s="1"/>
  <c r="AB380" i="1"/>
  <c r="Y380" i="1"/>
  <c r="AA380" i="1" s="1"/>
  <c r="AB373" i="1"/>
  <c r="Y373" i="1"/>
  <c r="AA373" i="1" s="1"/>
  <c r="AB2265" i="1"/>
  <c r="W2265" i="1"/>
  <c r="V251" i="1"/>
  <c r="U251" i="1"/>
  <c r="U250" i="1"/>
  <c r="V250" i="1"/>
  <c r="A161" i="1"/>
  <c r="A162" i="1"/>
  <c r="A163" i="1"/>
  <c r="B161" i="1"/>
  <c r="B162" i="1"/>
  <c r="B163" i="1"/>
  <c r="C161" i="1"/>
  <c r="C162" i="1"/>
  <c r="K162" i="1" s="1"/>
  <c r="C163" i="1"/>
  <c r="K163" i="1" s="1"/>
  <c r="D161" i="1"/>
  <c r="D162" i="1"/>
  <c r="D163" i="1"/>
  <c r="K161" i="1"/>
  <c r="P161" i="1"/>
  <c r="Q161" i="1" s="1"/>
  <c r="P162" i="1"/>
  <c r="R162" i="1" s="1"/>
  <c r="P163" i="1"/>
  <c r="R163" i="1" s="1"/>
  <c r="X250" i="1" l="1"/>
  <c r="X251" i="1"/>
  <c r="W195" i="1"/>
  <c r="X252" i="1"/>
  <c r="W252" i="1" s="1"/>
  <c r="AA1074" i="1"/>
  <c r="U252" i="1"/>
  <c r="AB1074" i="1"/>
  <c r="X198" i="1"/>
  <c r="Z195" i="1"/>
  <c r="U198" i="1"/>
  <c r="T197" i="1"/>
  <c r="S197" i="1"/>
  <c r="X196" i="1"/>
  <c r="Z198" i="1"/>
  <c r="Q163" i="1"/>
  <c r="T163" i="1" s="1"/>
  <c r="Q162" i="1"/>
  <c r="T162" i="1" s="1"/>
  <c r="Y195" i="1"/>
  <c r="Y198" i="1"/>
  <c r="Y2013" i="1"/>
  <c r="AA2013" i="1" s="1"/>
  <c r="AB2013" i="1"/>
  <c r="AA2265" i="1"/>
  <c r="Y2570" i="1"/>
  <c r="AA2570" i="1" s="1"/>
  <c r="AB2570" i="1"/>
  <c r="Z252" i="1"/>
  <c r="Z250" i="1"/>
  <c r="W250" i="1"/>
  <c r="R161" i="1"/>
  <c r="T161" i="1" s="1"/>
  <c r="S161" i="1"/>
  <c r="AB198" i="1" l="1"/>
  <c r="W198" i="1"/>
  <c r="W251" i="1"/>
  <c r="Z251" i="1"/>
  <c r="AA195" i="1"/>
  <c r="Z196" i="1"/>
  <c r="Y196" i="1" s="1"/>
  <c r="AB195" i="1"/>
  <c r="W196" i="1"/>
  <c r="S163" i="1"/>
  <c r="V163" i="1" s="1"/>
  <c r="U197" i="1"/>
  <c r="V197" i="1"/>
  <c r="S162" i="1"/>
  <c r="AB196" i="1"/>
  <c r="Y252" i="1"/>
  <c r="AB252" i="1"/>
  <c r="Y250" i="1"/>
  <c r="AB250" i="1"/>
  <c r="U163" i="1"/>
  <c r="U161" i="1"/>
  <c r="V161" i="1"/>
  <c r="X161" i="1" s="1"/>
  <c r="AA250" i="1" l="1"/>
  <c r="AA252" i="1"/>
  <c r="X163" i="1"/>
  <c r="Z163" i="1" s="1"/>
  <c r="X197" i="1"/>
  <c r="W197" i="1" s="1"/>
  <c r="Y251" i="1"/>
  <c r="AB251" i="1"/>
  <c r="AA198" i="1"/>
  <c r="AA196" i="1"/>
  <c r="V162" i="1"/>
  <c r="U162" i="1"/>
  <c r="W163" i="1"/>
  <c r="Z161" i="1"/>
  <c r="W161" i="1"/>
  <c r="AA251" i="1" l="1"/>
  <c r="X162" i="1"/>
  <c r="Z197" i="1"/>
  <c r="Z162" i="1"/>
  <c r="Y163" i="1"/>
  <c r="AB163" i="1"/>
  <c r="Y161" i="1"/>
  <c r="AA161" i="1" s="1"/>
  <c r="AB161" i="1"/>
  <c r="AA163" i="1" l="1"/>
  <c r="W162" i="1"/>
  <c r="Y197" i="1"/>
  <c r="AB197" i="1"/>
  <c r="Y162" i="1"/>
  <c r="AB162" i="1"/>
  <c r="J2" i="5"/>
  <c r="J3" i="5"/>
  <c r="J4" i="5"/>
  <c r="J5" i="5"/>
  <c r="J1" i="5"/>
  <c r="F2" i="5"/>
  <c r="F3" i="5"/>
  <c r="F4" i="5"/>
  <c r="F5" i="5"/>
  <c r="F1" i="5"/>
  <c r="L2" i="5"/>
  <c r="L3" i="5"/>
  <c r="L4" i="5"/>
  <c r="L1" i="5"/>
  <c r="K2" i="5"/>
  <c r="K3" i="5"/>
  <c r="K4" i="5"/>
  <c r="K5" i="5"/>
  <c r="K1" i="5"/>
  <c r="I2" i="5"/>
  <c r="I3" i="5"/>
  <c r="I4" i="5"/>
  <c r="I5" i="5"/>
  <c r="I1" i="5"/>
  <c r="H2" i="5"/>
  <c r="H3" i="5"/>
  <c r="H4" i="5"/>
  <c r="H5" i="5"/>
  <c r="H1" i="5"/>
  <c r="G2" i="5"/>
  <c r="G3" i="5"/>
  <c r="G4" i="5"/>
  <c r="G5" i="5"/>
  <c r="G1" i="5"/>
  <c r="E2" i="5"/>
  <c r="E3" i="5"/>
  <c r="E4" i="5"/>
  <c r="E5" i="5"/>
  <c r="E1" i="5"/>
  <c r="AA162" i="1" l="1"/>
  <c r="AA197" i="1"/>
  <c r="N1" i="5"/>
  <c r="N4" i="5"/>
  <c r="N2" i="5"/>
  <c r="N5" i="5"/>
  <c r="N3" i="5"/>
  <c r="N7" i="5" l="1"/>
  <c r="P2268" i="1" l="1"/>
  <c r="R2268" i="1" s="1"/>
  <c r="D2268" i="1"/>
  <c r="C2268" i="1"/>
  <c r="K2268" i="1" s="1"/>
  <c r="B2268" i="1"/>
  <c r="A2268" i="1"/>
  <c r="Q2268" i="1" l="1"/>
  <c r="T2268" i="1" s="1"/>
  <c r="S2268" i="1" l="1"/>
  <c r="V2268" i="1" s="1"/>
  <c r="X2268" i="1" s="1"/>
  <c r="Z2268" i="1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9" i="1"/>
  <c r="A20" i="1"/>
  <c r="A1694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6" i="1"/>
  <c r="A47" i="1"/>
  <c r="A48" i="1"/>
  <c r="A49" i="1"/>
  <c r="A50" i="1"/>
  <c r="A52" i="1"/>
  <c r="A53" i="1"/>
  <c r="A54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02" i="1"/>
  <c r="A88" i="1"/>
  <c r="A89" i="1"/>
  <c r="A90" i="1"/>
  <c r="A91" i="1"/>
  <c r="A92" i="1"/>
  <c r="A93" i="1"/>
  <c r="A94" i="1"/>
  <c r="A97" i="1"/>
  <c r="A98" i="1"/>
  <c r="A99" i="1"/>
  <c r="A101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4" i="1"/>
  <c r="A375" i="1"/>
  <c r="A376" i="1"/>
  <c r="A377" i="1"/>
  <c r="A378" i="1"/>
  <c r="A379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6" i="1"/>
  <c r="A437" i="1"/>
  <c r="A439" i="1"/>
  <c r="A440" i="1"/>
  <c r="A441" i="1"/>
  <c r="A442" i="1"/>
  <c r="A443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99" i="1"/>
  <c r="A467" i="1"/>
  <c r="A468" i="1"/>
  <c r="A808" i="1"/>
  <c r="A469" i="1"/>
  <c r="A470" i="1"/>
  <c r="A472" i="1"/>
  <c r="A474" i="1"/>
  <c r="A473" i="1"/>
  <c r="A475" i="1"/>
  <c r="A476" i="1"/>
  <c r="A477" i="1"/>
  <c r="A478" i="1"/>
  <c r="A479" i="1"/>
  <c r="A480" i="1"/>
  <c r="A481" i="1"/>
  <c r="A482" i="1"/>
  <c r="A483" i="1"/>
  <c r="A484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2036" i="1"/>
  <c r="A521" i="1"/>
  <c r="A522" i="1"/>
  <c r="A523" i="1"/>
  <c r="A524" i="1"/>
  <c r="A525" i="1"/>
  <c r="A526" i="1"/>
  <c r="A527" i="1"/>
  <c r="A528" i="1"/>
  <c r="A529" i="1"/>
  <c r="A530" i="1"/>
  <c r="A531" i="1"/>
  <c r="A536" i="1"/>
  <c r="A537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1" i="1"/>
  <c r="A572" i="1"/>
  <c r="A573" i="1"/>
  <c r="A575" i="1"/>
  <c r="A576" i="1"/>
  <c r="A577" i="1"/>
  <c r="A578" i="1"/>
  <c r="A579" i="1"/>
  <c r="A580" i="1"/>
  <c r="A582" i="1"/>
  <c r="A583" i="1"/>
  <c r="A584" i="1"/>
  <c r="A585" i="1"/>
  <c r="A586" i="1"/>
  <c r="A587" i="1"/>
  <c r="A588" i="1"/>
  <c r="A589" i="1"/>
  <c r="A591" i="1"/>
  <c r="A592" i="1"/>
  <c r="A593" i="1"/>
  <c r="A596" i="1"/>
  <c r="A597" i="1"/>
  <c r="A598" i="1"/>
  <c r="A599" i="1"/>
  <c r="A600" i="1"/>
  <c r="A601" i="1"/>
  <c r="A602" i="1"/>
  <c r="A603" i="1"/>
  <c r="A604" i="1"/>
  <c r="A605" i="1"/>
  <c r="A607" i="1"/>
  <c r="A606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7" i="1"/>
  <c r="A628" i="1"/>
  <c r="A630" i="1"/>
  <c r="A631" i="1"/>
  <c r="A632" i="1"/>
  <c r="A633" i="1"/>
  <c r="A634" i="1"/>
  <c r="A635" i="1"/>
  <c r="A636" i="1"/>
  <c r="A637" i="1"/>
  <c r="A638" i="1"/>
  <c r="A640" i="1"/>
  <c r="A641" i="1"/>
  <c r="A642" i="1"/>
  <c r="A643" i="1"/>
  <c r="A645" i="1"/>
  <c r="A646" i="1"/>
  <c r="A647" i="1"/>
  <c r="A648" i="1"/>
  <c r="A649" i="1"/>
  <c r="A650" i="1"/>
  <c r="A651" i="1"/>
  <c r="A652" i="1"/>
  <c r="A653" i="1"/>
  <c r="A655" i="1"/>
  <c r="A656" i="1"/>
  <c r="A657" i="1"/>
  <c r="A659" i="1"/>
  <c r="A660" i="1"/>
  <c r="A661" i="1"/>
  <c r="A662" i="1"/>
  <c r="A663" i="1"/>
  <c r="A664" i="1"/>
  <c r="A665" i="1"/>
  <c r="A666" i="1"/>
  <c r="A667" i="1"/>
  <c r="A668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4" i="1"/>
  <c r="A753" i="1"/>
  <c r="A756" i="1"/>
  <c r="A758" i="1"/>
  <c r="A759" i="1"/>
  <c r="A760" i="1"/>
  <c r="A761" i="1"/>
  <c r="A762" i="1"/>
  <c r="A763" i="1"/>
  <c r="A764" i="1"/>
  <c r="A765" i="1"/>
  <c r="A768" i="1"/>
  <c r="A769" i="1"/>
  <c r="A770" i="1"/>
  <c r="A771" i="1"/>
  <c r="A772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5" i="1"/>
  <c r="A806" i="1"/>
  <c r="A807" i="1"/>
  <c r="A809" i="1"/>
  <c r="A810" i="1"/>
  <c r="A812" i="1"/>
  <c r="A813" i="1"/>
  <c r="A814" i="1"/>
  <c r="A815" i="1"/>
  <c r="A816" i="1"/>
  <c r="A817" i="1"/>
  <c r="A819" i="1"/>
  <c r="A820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5" i="1"/>
  <c r="A856" i="1"/>
  <c r="A858" i="1"/>
  <c r="A859" i="1"/>
  <c r="A860" i="1"/>
  <c r="A861" i="1"/>
  <c r="A862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2" i="1"/>
  <c r="A1163" i="1"/>
  <c r="A1164" i="1"/>
  <c r="A1165" i="1"/>
  <c r="A1166" i="1"/>
  <c r="A1167" i="1"/>
  <c r="A1168" i="1"/>
  <c r="A1169" i="1"/>
  <c r="A1170" i="1"/>
  <c r="A1171" i="1"/>
  <c r="A1172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80" i="1"/>
  <c r="A1281" i="1"/>
  <c r="A1282" i="1"/>
  <c r="A1283" i="1"/>
  <c r="A1285" i="1"/>
  <c r="A1286" i="1"/>
  <c r="A1287" i="1"/>
  <c r="A1288" i="1"/>
  <c r="A1289" i="1"/>
  <c r="A1290" i="1"/>
  <c r="A1291" i="1"/>
  <c r="A1292" i="1"/>
  <c r="A1293" i="1"/>
  <c r="A1294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10" i="1"/>
  <c r="A1511" i="1"/>
  <c r="A1512" i="1"/>
  <c r="A1513" i="1"/>
  <c r="A1514" i="1"/>
  <c r="A1515" i="1"/>
  <c r="A1516" i="1"/>
  <c r="A1517" i="1"/>
  <c r="A1518" i="1"/>
  <c r="A1520" i="1"/>
  <c r="A1521" i="1"/>
  <c r="A1522" i="1"/>
  <c r="A1524" i="1"/>
  <c r="A1525" i="1"/>
  <c r="A1526" i="1"/>
  <c r="A1527" i="1"/>
  <c r="A1528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3" i="1"/>
  <c r="A1665" i="1"/>
  <c r="A1667" i="1"/>
  <c r="A1669" i="1"/>
  <c r="A1671" i="1"/>
  <c r="A1672" i="1"/>
  <c r="A1673" i="1"/>
  <c r="A1674" i="1"/>
  <c r="A1675" i="1"/>
  <c r="A1676" i="1"/>
  <c r="A1677" i="1"/>
  <c r="A1678" i="1"/>
  <c r="A1679" i="1"/>
  <c r="A1681" i="1"/>
  <c r="A1684" i="1"/>
  <c r="A1685" i="1"/>
  <c r="A1686" i="1"/>
  <c r="A1687" i="1"/>
  <c r="A1688" i="1"/>
  <c r="A1689" i="1"/>
  <c r="A1690" i="1"/>
  <c r="A1691" i="1"/>
  <c r="A1692" i="1"/>
  <c r="A1693" i="1"/>
  <c r="A1695" i="1"/>
  <c r="A1696" i="1"/>
  <c r="A1697" i="1"/>
  <c r="A1698" i="1"/>
  <c r="A1699" i="1"/>
  <c r="A1700" i="1"/>
  <c r="A1701" i="1"/>
  <c r="A1703" i="1"/>
  <c r="A1704" i="1"/>
  <c r="A1705" i="1"/>
  <c r="A1706" i="1"/>
  <c r="A1707" i="1"/>
  <c r="A1708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7" i="1"/>
  <c r="A1748" i="1"/>
  <c r="A1749" i="1"/>
  <c r="A1750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6" i="1"/>
  <c r="A1847" i="1"/>
  <c r="A1848" i="1"/>
  <c r="A1849" i="1"/>
  <c r="A1853" i="1"/>
  <c r="A1856" i="1"/>
  <c r="A1857" i="1"/>
  <c r="A1868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8" i="1"/>
  <c r="A1980" i="1"/>
  <c r="A1981" i="1"/>
  <c r="A1982" i="1"/>
  <c r="A1983" i="1"/>
  <c r="A1987" i="1"/>
  <c r="A1988" i="1"/>
  <c r="A1989" i="1"/>
  <c r="A1990" i="1"/>
  <c r="A1992" i="1"/>
  <c r="A1993" i="1"/>
  <c r="A1994" i="1"/>
  <c r="A1995" i="1"/>
  <c r="A2000" i="1"/>
  <c r="A2001" i="1"/>
  <c r="A2002" i="1"/>
  <c r="A2003" i="1"/>
  <c r="A2005" i="1"/>
  <c r="A2007" i="1"/>
  <c r="A2011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30" i="1"/>
  <c r="A2031" i="1"/>
  <c r="A2032" i="1"/>
  <c r="A2033" i="1"/>
  <c r="A2034" i="1"/>
  <c r="A2035" i="1"/>
  <c r="A2040" i="1"/>
  <c r="A2041" i="1"/>
  <c r="A2042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5" i="1"/>
  <c r="A2106" i="1"/>
  <c r="A2107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5" i="1"/>
  <c r="A2156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8" i="1"/>
  <c r="A2187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8" i="1"/>
  <c r="A2239" i="1"/>
  <c r="A2240" i="1"/>
  <c r="A2241" i="1"/>
  <c r="A2242" i="1"/>
  <c r="A2243" i="1"/>
  <c r="A2244" i="1"/>
  <c r="A2245" i="1"/>
  <c r="A2247" i="1"/>
  <c r="A2248" i="1"/>
  <c r="A2250" i="1"/>
  <c r="A2251" i="1"/>
  <c r="A2252" i="1"/>
  <c r="A2253" i="1"/>
  <c r="A2254" i="1"/>
  <c r="A2255" i="1"/>
  <c r="A2263" i="1"/>
  <c r="A2256" i="1"/>
  <c r="A2257" i="1"/>
  <c r="A2264" i="1"/>
  <c r="A2258" i="1"/>
  <c r="A2259" i="1"/>
  <c r="A2266" i="1"/>
  <c r="A2260" i="1"/>
  <c r="A2261" i="1"/>
  <c r="A2262" i="1"/>
  <c r="A2269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4" i="1"/>
  <c r="A2305" i="1"/>
  <c r="A2306" i="1"/>
  <c r="A2307" i="1"/>
  <c r="A2308" i="1"/>
  <c r="A2309" i="1"/>
  <c r="A2310" i="1"/>
  <c r="A2311" i="1"/>
  <c r="A2312" i="1"/>
  <c r="A2313" i="1"/>
  <c r="A2314" i="1"/>
  <c r="A2316" i="1"/>
  <c r="A2318" i="1"/>
  <c r="A2319" i="1"/>
  <c r="A2320" i="1"/>
  <c r="A2321" i="1"/>
  <c r="A2322" i="1"/>
  <c r="A2323" i="1"/>
  <c r="A2325" i="1"/>
  <c r="A2326" i="1"/>
  <c r="A2327" i="1"/>
  <c r="A2329" i="1"/>
  <c r="A2330" i="1"/>
  <c r="A2331" i="1"/>
  <c r="A2332" i="1"/>
  <c r="A2333" i="1"/>
  <c r="A2334" i="1"/>
  <c r="A2335" i="1"/>
  <c r="A2336" i="1"/>
  <c r="A2337" i="1"/>
  <c r="A2338" i="1"/>
  <c r="A2339" i="1"/>
  <c r="A2341" i="1"/>
  <c r="A2342" i="1"/>
  <c r="A2343" i="1"/>
  <c r="A2344" i="1"/>
  <c r="A2345" i="1"/>
  <c r="A2346" i="1"/>
  <c r="A2347" i="1"/>
  <c r="A2348" i="1"/>
  <c r="A2349" i="1"/>
  <c r="A2350" i="1"/>
  <c r="A2353" i="1"/>
  <c r="A2354" i="1"/>
  <c r="A2355" i="1"/>
  <c r="A2356" i="1"/>
  <c r="A2357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2" i="1"/>
  <c r="A2433" i="1"/>
  <c r="A2434" i="1"/>
  <c r="A2435" i="1"/>
  <c r="A2436" i="1"/>
  <c r="A2437" i="1"/>
  <c r="A2438" i="1"/>
  <c r="A2440" i="1"/>
  <c r="A2441" i="1"/>
  <c r="A2442" i="1"/>
  <c r="A2443" i="1"/>
  <c r="A2444" i="1"/>
  <c r="A2445" i="1"/>
  <c r="A2446" i="1"/>
  <c r="A2447" i="1"/>
  <c r="A2448" i="1"/>
  <c r="A2451" i="1"/>
  <c r="A2455" i="1"/>
  <c r="A2459" i="1"/>
  <c r="A2460" i="1"/>
  <c r="A2463" i="1"/>
  <c r="A2464" i="1"/>
  <c r="A2465" i="1"/>
  <c r="A2466" i="1"/>
  <c r="A2480" i="1"/>
  <c r="A2485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4" i="1"/>
  <c r="A2555" i="1"/>
  <c r="A2556" i="1"/>
  <c r="A2568" i="1"/>
  <c r="A2562" i="1"/>
  <c r="A2572" i="1"/>
  <c r="A2560" i="1"/>
  <c r="A2558" i="1"/>
  <c r="A2559" i="1"/>
  <c r="A2561" i="1"/>
  <c r="A2569" i="1"/>
  <c r="A2563" i="1"/>
  <c r="A2571" i="1"/>
  <c r="A2565" i="1"/>
  <c r="A2564" i="1"/>
  <c r="A2567" i="1"/>
  <c r="A2573" i="1"/>
  <c r="A2566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557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1128" i="1"/>
  <c r="A1127" i="1"/>
  <c r="A1130" i="1"/>
  <c r="A1129" i="1"/>
  <c r="A2008" i="1"/>
  <c r="A2009" i="1"/>
  <c r="A2010" i="1"/>
  <c r="A2006" i="1"/>
  <c r="A55" i="1"/>
  <c r="A1161" i="1"/>
  <c r="A773" i="1"/>
  <c r="A625" i="1"/>
  <c r="A626" i="1"/>
  <c r="A629" i="1"/>
  <c r="A249" i="1"/>
  <c r="A1173" i="1"/>
  <c r="A2519" i="1"/>
  <c r="A2520" i="1"/>
  <c r="U2268" i="1" l="1"/>
  <c r="W2268" i="1"/>
  <c r="AB2268" i="1"/>
  <c r="Y2268" i="1"/>
  <c r="P1315" i="1"/>
  <c r="R1315" i="1" s="1"/>
  <c r="D1315" i="1"/>
  <c r="C1315" i="1"/>
  <c r="K1315" i="1" s="1"/>
  <c r="B1315" i="1"/>
  <c r="AA2268" i="1" l="1"/>
  <c r="Q1315" i="1"/>
  <c r="T1315" i="1" s="1"/>
  <c r="S1315" i="1" l="1"/>
  <c r="V1315" i="1" s="1"/>
  <c r="X1315" i="1"/>
  <c r="Z1315" i="1" s="1"/>
  <c r="W1315" i="1"/>
  <c r="U1315" i="1" l="1"/>
  <c r="AB1315" i="1"/>
  <c r="Y1315" i="1"/>
  <c r="AA1315" i="1" l="1"/>
  <c r="B2519" i="1"/>
  <c r="B2520" i="1"/>
  <c r="C2519" i="1"/>
  <c r="C2520" i="1"/>
  <c r="D2519" i="1"/>
  <c r="D2520" i="1"/>
  <c r="K2519" i="1"/>
  <c r="K2520" i="1"/>
  <c r="P2519" i="1"/>
  <c r="Q2519" i="1" s="1"/>
  <c r="P2520" i="1"/>
  <c r="Q2520" i="1" s="1"/>
  <c r="P606" i="1"/>
  <c r="R606" i="1" s="1"/>
  <c r="D606" i="1"/>
  <c r="C606" i="1"/>
  <c r="K606" i="1" s="1"/>
  <c r="B606" i="1"/>
  <c r="P2266" i="1"/>
  <c r="R2266" i="1" s="1"/>
  <c r="D2266" i="1"/>
  <c r="C2266" i="1"/>
  <c r="K2266" i="1" s="1"/>
  <c r="B2266" i="1"/>
  <c r="P2264" i="1"/>
  <c r="R2264" i="1" s="1"/>
  <c r="D2264" i="1"/>
  <c r="C2264" i="1"/>
  <c r="K2264" i="1" s="1"/>
  <c r="B2264" i="1"/>
  <c r="P2263" i="1"/>
  <c r="R2263" i="1" s="1"/>
  <c r="D2263" i="1"/>
  <c r="C2263" i="1"/>
  <c r="K2263" i="1" s="1"/>
  <c r="B2263" i="1"/>
  <c r="R2520" i="1" l="1"/>
  <c r="T2520" i="1" s="1"/>
  <c r="S2520" i="1"/>
  <c r="S2519" i="1"/>
  <c r="R2519" i="1"/>
  <c r="T2519" i="1" s="1"/>
  <c r="Q2266" i="1"/>
  <c r="T2266" i="1" s="1"/>
  <c r="Q606" i="1"/>
  <c r="T606" i="1" s="1"/>
  <c r="Q2264" i="1"/>
  <c r="T2264" i="1" s="1"/>
  <c r="Q2263" i="1"/>
  <c r="T2263" i="1" s="1"/>
  <c r="S2266" i="1" l="1"/>
  <c r="U2266" i="1" s="1"/>
  <c r="S2264" i="1"/>
  <c r="U2264" i="1" s="1"/>
  <c r="S606" i="1"/>
  <c r="V606" i="1" s="1"/>
  <c r="U2520" i="1"/>
  <c r="V2520" i="1"/>
  <c r="X2520" i="1" s="1"/>
  <c r="U2519" i="1"/>
  <c r="V2519" i="1"/>
  <c r="X2519" i="1" s="1"/>
  <c r="S2263" i="1"/>
  <c r="V2263" i="1" s="1"/>
  <c r="V2266" i="1"/>
  <c r="V2264" i="1"/>
  <c r="X2264" i="1" l="1"/>
  <c r="X2263" i="1"/>
  <c r="X2266" i="1"/>
  <c r="X606" i="1"/>
  <c r="U606" i="1"/>
  <c r="W2520" i="1"/>
  <c r="Z2520" i="1"/>
  <c r="U2263" i="1"/>
  <c r="W2519" i="1"/>
  <c r="Z2519" i="1"/>
  <c r="W606" i="1"/>
  <c r="W2266" i="1"/>
  <c r="W2263" i="1"/>
  <c r="W2264" i="1"/>
  <c r="Z2266" i="1" l="1"/>
  <c r="Z2264" i="1"/>
  <c r="Z606" i="1"/>
  <c r="Z2263" i="1"/>
  <c r="Y2520" i="1"/>
  <c r="AA2520" i="1" s="1"/>
  <c r="AB2520" i="1"/>
  <c r="Y2519" i="1"/>
  <c r="AA2519" i="1" s="1"/>
  <c r="AB2519" i="1"/>
  <c r="AB2263" i="1" l="1"/>
  <c r="Y2263" i="1"/>
  <c r="AB2264" i="1"/>
  <c r="Y2264" i="1"/>
  <c r="AB606" i="1"/>
  <c r="Y606" i="1"/>
  <c r="AB2266" i="1"/>
  <c r="Y2266" i="1"/>
  <c r="B468" i="1"/>
  <c r="C468" i="1"/>
  <c r="D468" i="1"/>
  <c r="K468" i="1"/>
  <c r="P468" i="1"/>
  <c r="R468" i="1" s="1"/>
  <c r="B808" i="1"/>
  <c r="C808" i="1"/>
  <c r="D808" i="1"/>
  <c r="K808" i="1"/>
  <c r="P808" i="1"/>
  <c r="Q808" i="1" s="1"/>
  <c r="B1173" i="1"/>
  <c r="C1173" i="1"/>
  <c r="K1173" i="1" s="1"/>
  <c r="D1173" i="1"/>
  <c r="P1173" i="1"/>
  <c r="Q1173" i="1" s="1"/>
  <c r="B249" i="1"/>
  <c r="C249" i="1"/>
  <c r="K249" i="1" s="1"/>
  <c r="D249" i="1"/>
  <c r="P249" i="1"/>
  <c r="Q249" i="1" s="1"/>
  <c r="B466" i="1"/>
  <c r="B499" i="1"/>
  <c r="C466" i="1"/>
  <c r="K466" i="1" s="1"/>
  <c r="C499" i="1"/>
  <c r="K499" i="1" s="1"/>
  <c r="D466" i="1"/>
  <c r="D499" i="1"/>
  <c r="P466" i="1"/>
  <c r="R466" i="1" s="1"/>
  <c r="P499" i="1"/>
  <c r="Q499" i="1" s="1"/>
  <c r="AA2266" i="1" l="1"/>
  <c r="AA606" i="1"/>
  <c r="AA2264" i="1"/>
  <c r="AA2263" i="1"/>
  <c r="R1173" i="1"/>
  <c r="Q466" i="1"/>
  <c r="T466" i="1" s="1"/>
  <c r="T1173" i="1"/>
  <c r="Q468" i="1"/>
  <c r="T468" i="1" s="1"/>
  <c r="X468" i="1" s="1"/>
  <c r="Z468" i="1" s="1"/>
  <c r="S499" i="1"/>
  <c r="S1173" i="1"/>
  <c r="V1173" i="1" s="1"/>
  <c r="R808" i="1"/>
  <c r="T808" i="1" s="1"/>
  <c r="R499" i="1"/>
  <c r="T499" i="1" s="1"/>
  <c r="R249" i="1"/>
  <c r="T249" i="1" s="1"/>
  <c r="S808" i="1"/>
  <c r="S249" i="1"/>
  <c r="X1173" i="1" l="1"/>
  <c r="Z1173" i="1" s="1"/>
  <c r="Y1173" i="1" s="1"/>
  <c r="U1173" i="1"/>
  <c r="W468" i="1"/>
  <c r="S468" i="1"/>
  <c r="V468" i="1" s="1"/>
  <c r="X466" i="1"/>
  <c r="Z466" i="1" s="1"/>
  <c r="W466" i="1"/>
  <c r="S466" i="1"/>
  <c r="W499" i="1"/>
  <c r="X499" i="1"/>
  <c r="Z499" i="1" s="1"/>
  <c r="X808" i="1"/>
  <c r="Z808" i="1" s="1"/>
  <c r="AB808" i="1" s="1"/>
  <c r="W808" i="1"/>
  <c r="V499" i="1"/>
  <c r="U499" i="1"/>
  <c r="AB468" i="1"/>
  <c r="Y468" i="1"/>
  <c r="U808" i="1"/>
  <c r="V808" i="1"/>
  <c r="Y808" i="1"/>
  <c r="AB1173" i="1"/>
  <c r="U249" i="1"/>
  <c r="V249" i="1"/>
  <c r="X249" i="1" l="1"/>
  <c r="W1173" i="1"/>
  <c r="AA1173" i="1" s="1"/>
  <c r="U468" i="1"/>
  <c r="V466" i="1"/>
  <c r="U466" i="1"/>
  <c r="Y466" i="1"/>
  <c r="AB466" i="1"/>
  <c r="Y499" i="1"/>
  <c r="AA499" i="1" s="1"/>
  <c r="AB499" i="1"/>
  <c r="AA808" i="1"/>
  <c r="Z249" i="1"/>
  <c r="W249" i="1"/>
  <c r="AA468" i="1" l="1"/>
  <c r="AA466" i="1"/>
  <c r="Y249" i="1"/>
  <c r="AB249" i="1"/>
  <c r="AA249" i="1" l="1"/>
  <c r="B986" i="1"/>
  <c r="C986" i="1"/>
  <c r="K986" i="1" s="1"/>
  <c r="D986" i="1"/>
  <c r="P986" i="1"/>
  <c r="Q986" i="1" s="1"/>
  <c r="B103" i="1"/>
  <c r="C103" i="1"/>
  <c r="K103" i="1" s="1"/>
  <c r="D103" i="1"/>
  <c r="P103" i="1"/>
  <c r="Q103" i="1" s="1"/>
  <c r="R986" i="1" l="1"/>
  <c r="T986" i="1" s="1"/>
  <c r="R103" i="1"/>
  <c r="T103" i="1" s="1"/>
  <c r="S986" i="1"/>
  <c r="V986" i="1" s="1"/>
  <c r="S103" i="1"/>
  <c r="V103" i="1" s="1"/>
  <c r="X986" i="1" l="1"/>
  <c r="Z986" i="1" s="1"/>
  <c r="U986" i="1"/>
  <c r="X103" i="1"/>
  <c r="Z103" i="1" s="1"/>
  <c r="AB103" i="1" s="1"/>
  <c r="U103" i="1"/>
  <c r="W103" i="1" l="1"/>
  <c r="Y103" i="1"/>
  <c r="W986" i="1"/>
  <c r="AB986" i="1"/>
  <c r="Y986" i="1"/>
  <c r="AA986" i="1" s="1"/>
  <c r="B1333" i="1"/>
  <c r="C1333" i="1"/>
  <c r="K1333" i="1" s="1"/>
  <c r="D1333" i="1"/>
  <c r="P1333" i="1"/>
  <c r="Q1333" i="1" s="1"/>
  <c r="AA103" i="1" l="1"/>
  <c r="R1333" i="1"/>
  <c r="T1333" i="1" s="1"/>
  <c r="S1333" i="1"/>
  <c r="V1333" i="1" l="1"/>
  <c r="X1333" i="1" s="1"/>
  <c r="U1333" i="1"/>
  <c r="Z1333" i="1" l="1"/>
  <c r="W1333" i="1"/>
  <c r="B1679" i="1"/>
  <c r="C1679" i="1"/>
  <c r="K1679" i="1" s="1"/>
  <c r="D1679" i="1"/>
  <c r="P1679" i="1"/>
  <c r="Q1679" i="1" s="1"/>
  <c r="B1694" i="1"/>
  <c r="C1694" i="1"/>
  <c r="K1694" i="1" s="1"/>
  <c r="D1694" i="1"/>
  <c r="P1694" i="1"/>
  <c r="Q1694" i="1" s="1"/>
  <c r="R1694" i="1" l="1"/>
  <c r="T1694" i="1" s="1"/>
  <c r="R1679" i="1"/>
  <c r="T1679" i="1" s="1"/>
  <c r="S1679" i="1"/>
  <c r="V1679" i="1" s="1"/>
  <c r="AB1333" i="1"/>
  <c r="Y1333" i="1"/>
  <c r="AA1333" i="1" s="1"/>
  <c r="S1694" i="1"/>
  <c r="V1694" i="1" s="1"/>
  <c r="B625" i="1"/>
  <c r="B626" i="1"/>
  <c r="B629" i="1"/>
  <c r="C625" i="1"/>
  <c r="C626" i="1"/>
  <c r="C629" i="1"/>
  <c r="K629" i="1" s="1"/>
  <c r="D625" i="1"/>
  <c r="D626" i="1"/>
  <c r="D629" i="1"/>
  <c r="K625" i="1"/>
  <c r="K626" i="1"/>
  <c r="P625" i="1"/>
  <c r="Q625" i="1" s="1"/>
  <c r="P626" i="1"/>
  <c r="Q626" i="1" s="1"/>
  <c r="P629" i="1"/>
  <c r="R629" i="1" s="1"/>
  <c r="B773" i="1"/>
  <c r="C773" i="1"/>
  <c r="K773" i="1" s="1"/>
  <c r="D773" i="1"/>
  <c r="P773" i="1"/>
  <c r="Q773" i="1" s="1"/>
  <c r="U1679" i="1" l="1"/>
  <c r="X1694" i="1"/>
  <c r="Z1694" i="1" s="1"/>
  <c r="Y1694" i="1" s="1"/>
  <c r="X1679" i="1"/>
  <c r="Z1679" i="1" s="1"/>
  <c r="Y1679" i="1" s="1"/>
  <c r="S625" i="1"/>
  <c r="V625" i="1" s="1"/>
  <c r="U1694" i="1"/>
  <c r="Q629" i="1"/>
  <c r="T629" i="1" s="1"/>
  <c r="AB1679" i="1"/>
  <c r="R626" i="1"/>
  <c r="T626" i="1" s="1"/>
  <c r="R773" i="1"/>
  <c r="T773" i="1" s="1"/>
  <c r="R625" i="1"/>
  <c r="T625" i="1" s="1"/>
  <c r="S773" i="1"/>
  <c r="S626" i="1"/>
  <c r="B753" i="1"/>
  <c r="C753" i="1"/>
  <c r="K753" i="1" s="1"/>
  <c r="D753" i="1"/>
  <c r="P753" i="1"/>
  <c r="Q753" i="1" s="1"/>
  <c r="B1161" i="1"/>
  <c r="C1161" i="1"/>
  <c r="D1161" i="1"/>
  <c r="K1161" i="1"/>
  <c r="P1161" i="1"/>
  <c r="Q1161" i="1" s="1"/>
  <c r="B55" i="1"/>
  <c r="C55" i="1"/>
  <c r="K55" i="1" s="1"/>
  <c r="D55" i="1"/>
  <c r="P55" i="1"/>
  <c r="Q55" i="1" s="1"/>
  <c r="B2008" i="1"/>
  <c r="B2009" i="1"/>
  <c r="B2010" i="1"/>
  <c r="B2006" i="1"/>
  <c r="C2008" i="1"/>
  <c r="C2009" i="1"/>
  <c r="C2010" i="1"/>
  <c r="C2006" i="1"/>
  <c r="D2008" i="1"/>
  <c r="D2009" i="1"/>
  <c r="D2010" i="1"/>
  <c r="D2006" i="1"/>
  <c r="K2008" i="1"/>
  <c r="K2009" i="1"/>
  <c r="K2010" i="1"/>
  <c r="K2006" i="1"/>
  <c r="P2008" i="1"/>
  <c r="R2008" i="1" s="1"/>
  <c r="P2009" i="1"/>
  <c r="R2009" i="1" s="1"/>
  <c r="P2010" i="1"/>
  <c r="Q2010" i="1" s="1"/>
  <c r="P2006" i="1"/>
  <c r="Q2006" i="1" s="1"/>
  <c r="Q2008" i="1"/>
  <c r="Q2009" i="1"/>
  <c r="B1128" i="1"/>
  <c r="B1127" i="1"/>
  <c r="B1130" i="1"/>
  <c r="B1129" i="1"/>
  <c r="C1128" i="1"/>
  <c r="C1127" i="1"/>
  <c r="K1127" i="1" s="1"/>
  <c r="C1130" i="1"/>
  <c r="K1130" i="1" s="1"/>
  <c r="C1129" i="1"/>
  <c r="K1129" i="1" s="1"/>
  <c r="D1128" i="1"/>
  <c r="D1127" i="1"/>
  <c r="D1130" i="1"/>
  <c r="D1129" i="1"/>
  <c r="K1128" i="1"/>
  <c r="P1128" i="1"/>
  <c r="R1128" i="1" s="1"/>
  <c r="P1127" i="1"/>
  <c r="R1127" i="1" s="1"/>
  <c r="P1130" i="1"/>
  <c r="Q1130" i="1" s="1"/>
  <c r="P1129" i="1"/>
  <c r="Q1129" i="1" s="1"/>
  <c r="S1129" i="1" s="1"/>
  <c r="Q1127" i="1"/>
  <c r="Q1128" i="1" l="1"/>
  <c r="S1128" i="1" s="1"/>
  <c r="T2008" i="1"/>
  <c r="S2010" i="1"/>
  <c r="V2010" i="1" s="1"/>
  <c r="R2010" i="1"/>
  <c r="T2010" i="1" s="1"/>
  <c r="S2008" i="1"/>
  <c r="V2008" i="1" s="1"/>
  <c r="AB1694" i="1"/>
  <c r="W1694" i="1"/>
  <c r="AA1694" i="1" s="1"/>
  <c r="S2009" i="1"/>
  <c r="T2009" i="1"/>
  <c r="S2006" i="1"/>
  <c r="U2006" i="1" s="1"/>
  <c r="R2006" i="1"/>
  <c r="T2006" i="1" s="1"/>
  <c r="S629" i="1"/>
  <c r="V629" i="1" s="1"/>
  <c r="U625" i="1"/>
  <c r="T1127" i="1"/>
  <c r="S1127" i="1"/>
  <c r="V1127" i="1" s="1"/>
  <c r="W1679" i="1"/>
  <c r="AA1679" i="1" s="1"/>
  <c r="R1129" i="1"/>
  <c r="T1129" i="1" s="1"/>
  <c r="T1128" i="1"/>
  <c r="V1129" i="1"/>
  <c r="U1129" i="1"/>
  <c r="V1128" i="1"/>
  <c r="U1128" i="1"/>
  <c r="R1130" i="1"/>
  <c r="T1130" i="1" s="1"/>
  <c r="S1130" i="1"/>
  <c r="R753" i="1"/>
  <c r="T753" i="1" s="1"/>
  <c r="X625" i="1"/>
  <c r="V773" i="1"/>
  <c r="X773" i="1" s="1"/>
  <c r="U773" i="1"/>
  <c r="R55" i="1"/>
  <c r="T55" i="1" s="1"/>
  <c r="R1161" i="1"/>
  <c r="T1161" i="1" s="1"/>
  <c r="S753" i="1"/>
  <c r="V753" i="1" s="1"/>
  <c r="U626" i="1"/>
  <c r="V626" i="1"/>
  <c r="S1161" i="1"/>
  <c r="S55" i="1"/>
  <c r="U629" i="1" l="1"/>
  <c r="X2008" i="1"/>
  <c r="Z2008" i="1" s="1"/>
  <c r="Y2008" i="1" s="1"/>
  <c r="X753" i="1"/>
  <c r="Z753" i="1" s="1"/>
  <c r="AB753" i="1" s="1"/>
  <c r="W2008" i="1"/>
  <c r="U2008" i="1"/>
  <c r="U2010" i="1"/>
  <c r="X2010" i="1"/>
  <c r="W2010" i="1" s="1"/>
  <c r="V2006" i="1"/>
  <c r="X2006" i="1" s="1"/>
  <c r="Z2006" i="1" s="1"/>
  <c r="U2009" i="1"/>
  <c r="V2009" i="1"/>
  <c r="X2009" i="1" s="1"/>
  <c r="X1127" i="1"/>
  <c r="Z1127" i="1" s="1"/>
  <c r="Y1127" i="1" s="1"/>
  <c r="U1127" i="1"/>
  <c r="X1129" i="1"/>
  <c r="Z1129" i="1" s="1"/>
  <c r="Y1129" i="1" s="1"/>
  <c r="X1128" i="1"/>
  <c r="V1130" i="1"/>
  <c r="X1130" i="1" s="1"/>
  <c r="U1130" i="1"/>
  <c r="X626" i="1"/>
  <c r="Z626" i="1" s="1"/>
  <c r="X629" i="1"/>
  <c r="Z629" i="1" s="1"/>
  <c r="Z625" i="1"/>
  <c r="W625" i="1"/>
  <c r="U753" i="1"/>
  <c r="Z773" i="1"/>
  <c r="W773" i="1"/>
  <c r="W753" i="1"/>
  <c r="V1161" i="1"/>
  <c r="X1161" i="1" s="1"/>
  <c r="U1161" i="1"/>
  <c r="Y753" i="1"/>
  <c r="U55" i="1"/>
  <c r="V55" i="1"/>
  <c r="X55" i="1" s="1"/>
  <c r="AB1127" i="1"/>
  <c r="W1129" i="1"/>
  <c r="Z2010" i="1" l="1"/>
  <c r="AB2010" i="1" s="1"/>
  <c r="AA2008" i="1"/>
  <c r="AB1129" i="1"/>
  <c r="AB2008" i="1"/>
  <c r="Y2006" i="1"/>
  <c r="AB2006" i="1"/>
  <c r="W2009" i="1"/>
  <c r="Z2009" i="1"/>
  <c r="W2006" i="1"/>
  <c r="AA2006" i="1" s="1"/>
  <c r="W1127" i="1"/>
  <c r="AA1127" i="1" s="1"/>
  <c r="Y2010" i="1"/>
  <c r="AA2010" i="1" s="1"/>
  <c r="W626" i="1"/>
  <c r="W1128" i="1"/>
  <c r="Z1128" i="1"/>
  <c r="Z1130" i="1"/>
  <c r="W1130" i="1"/>
  <c r="W629" i="1"/>
  <c r="Y625" i="1"/>
  <c r="AB625" i="1"/>
  <c r="AB629" i="1"/>
  <c r="Y629" i="1"/>
  <c r="Y773" i="1"/>
  <c r="AA773" i="1" s="1"/>
  <c r="AB773" i="1"/>
  <c r="Y626" i="1"/>
  <c r="AB626" i="1"/>
  <c r="AA1129" i="1"/>
  <c r="Z1161" i="1"/>
  <c r="W1161" i="1"/>
  <c r="AA753" i="1"/>
  <c r="Z55" i="1"/>
  <c r="W55" i="1"/>
  <c r="Y2009" i="1" l="1"/>
  <c r="AA2009" i="1" s="1"/>
  <c r="AB2009" i="1"/>
  <c r="Y1128" i="1"/>
  <c r="AA1128" i="1" s="1"/>
  <c r="AB1128" i="1"/>
  <c r="AB1130" i="1"/>
  <c r="Y1130" i="1"/>
  <c r="AA1130" i="1" s="1"/>
  <c r="AA629" i="1"/>
  <c r="AA626" i="1"/>
  <c r="AA625" i="1"/>
  <c r="Y1161" i="1"/>
  <c r="AA1161" i="1" s="1"/>
  <c r="AB1161" i="1"/>
  <c r="Y55" i="1"/>
  <c r="AA55" i="1" s="1"/>
  <c r="AB55" i="1"/>
  <c r="B102" i="1" l="1"/>
  <c r="C102" i="1"/>
  <c r="K102" i="1" s="1"/>
  <c r="D102" i="1"/>
  <c r="P102" i="1"/>
  <c r="Q102" i="1" s="1"/>
  <c r="R102" i="1" l="1"/>
  <c r="T102" i="1" s="1"/>
  <c r="S102" i="1"/>
  <c r="V102" i="1" l="1"/>
  <c r="X102" i="1" s="1"/>
  <c r="U102" i="1"/>
  <c r="Z102" i="1" l="1"/>
  <c r="W102" i="1"/>
  <c r="B101" i="1"/>
  <c r="C101" i="1"/>
  <c r="K101" i="1" s="1"/>
  <c r="D101" i="1"/>
  <c r="P101" i="1"/>
  <c r="R101" i="1" s="1"/>
  <c r="AB102" i="1" l="1"/>
  <c r="Y102" i="1"/>
  <c r="AA102" i="1" s="1"/>
  <c r="Q101" i="1"/>
  <c r="T101" i="1" s="1"/>
  <c r="B796" i="1"/>
  <c r="C796" i="1"/>
  <c r="D796" i="1"/>
  <c r="K796" i="1"/>
  <c r="P796" i="1"/>
  <c r="Q796" i="1" s="1"/>
  <c r="B615" i="1"/>
  <c r="C615" i="1"/>
  <c r="K615" i="1" s="1"/>
  <c r="D615" i="1"/>
  <c r="P615" i="1"/>
  <c r="Q615" i="1" s="1"/>
  <c r="B1482" i="1"/>
  <c r="C1482" i="1"/>
  <c r="K1482" i="1" s="1"/>
  <c r="D1482" i="1"/>
  <c r="P1482" i="1"/>
  <c r="Q1482" i="1" s="1"/>
  <c r="B1288" i="1"/>
  <c r="C1288" i="1"/>
  <c r="K1288" i="1" s="1"/>
  <c r="D1288" i="1"/>
  <c r="P1288" i="1"/>
  <c r="Q1288" i="1" s="1"/>
  <c r="B1281" i="1"/>
  <c r="B1282" i="1"/>
  <c r="C1281" i="1"/>
  <c r="C1282" i="1"/>
  <c r="K1282" i="1" s="1"/>
  <c r="D1281" i="1"/>
  <c r="D1282" i="1"/>
  <c r="K1281" i="1"/>
  <c r="P1281" i="1"/>
  <c r="Q1281" i="1" s="1"/>
  <c r="P1282" i="1"/>
  <c r="Q1282" i="1" s="1"/>
  <c r="B1367" i="1"/>
  <c r="B1369" i="1"/>
  <c r="C1367" i="1"/>
  <c r="K1367" i="1" s="1"/>
  <c r="C1369" i="1"/>
  <c r="K1369" i="1" s="1"/>
  <c r="D1367" i="1"/>
  <c r="D1369" i="1"/>
  <c r="P1367" i="1"/>
  <c r="R1367" i="1" s="1"/>
  <c r="P1369" i="1"/>
  <c r="Q1369" i="1" s="1"/>
  <c r="R1282" i="1" l="1"/>
  <c r="T1282" i="1" s="1"/>
  <c r="S1282" i="1"/>
  <c r="S1281" i="1"/>
  <c r="R1281" i="1"/>
  <c r="T1281" i="1" s="1"/>
  <c r="Q1367" i="1"/>
  <c r="T1367" i="1" s="1"/>
  <c r="X1367" i="1" s="1"/>
  <c r="Z1367" i="1" s="1"/>
  <c r="AB1367" i="1" s="1"/>
  <c r="S1369" i="1"/>
  <c r="R1369" i="1"/>
  <c r="T1369" i="1" s="1"/>
  <c r="R1482" i="1"/>
  <c r="T1482" i="1" s="1"/>
  <c r="R796" i="1"/>
  <c r="T796" i="1" s="1"/>
  <c r="S1482" i="1"/>
  <c r="U1482" i="1" s="1"/>
  <c r="R615" i="1"/>
  <c r="T615" i="1" s="1"/>
  <c r="S796" i="1"/>
  <c r="U796" i="1" s="1"/>
  <c r="S101" i="1"/>
  <c r="R1288" i="1"/>
  <c r="T1288" i="1" s="1"/>
  <c r="S615" i="1"/>
  <c r="S1288" i="1"/>
  <c r="U1282" i="1" l="1"/>
  <c r="V1282" i="1"/>
  <c r="X1282" i="1" s="1"/>
  <c r="U1281" i="1"/>
  <c r="V1281" i="1"/>
  <c r="X1281" i="1" s="1"/>
  <c r="W1367" i="1"/>
  <c r="Y1367" i="1"/>
  <c r="S1367" i="1"/>
  <c r="U1369" i="1"/>
  <c r="V1369" i="1"/>
  <c r="X1369" i="1" s="1"/>
  <c r="X796" i="1"/>
  <c r="Z796" i="1" s="1"/>
  <c r="V101" i="1"/>
  <c r="U101" i="1"/>
  <c r="V796" i="1"/>
  <c r="V1482" i="1"/>
  <c r="W796" i="1"/>
  <c r="V615" i="1"/>
  <c r="U615" i="1"/>
  <c r="U1288" i="1"/>
  <c r="V1288" i="1"/>
  <c r="Z1282" i="1" l="1"/>
  <c r="W1282" i="1"/>
  <c r="Z1281" i="1"/>
  <c r="W1281" i="1"/>
  <c r="V1367" i="1"/>
  <c r="U1367" i="1"/>
  <c r="Z1369" i="1"/>
  <c r="W1369" i="1"/>
  <c r="Y796" i="1"/>
  <c r="AB796" i="1"/>
  <c r="X615" i="1"/>
  <c r="Z615" i="1" s="1"/>
  <c r="X1288" i="1"/>
  <c r="Z1288" i="1" s="1"/>
  <c r="X1482" i="1"/>
  <c r="X101" i="1"/>
  <c r="AA796" i="1"/>
  <c r="W615" i="1" l="1"/>
  <c r="AA1367" i="1"/>
  <c r="AB1282" i="1"/>
  <c r="Y1282" i="1"/>
  <c r="AA1282" i="1" s="1"/>
  <c r="AB1281" i="1"/>
  <c r="Y1281" i="1"/>
  <c r="AA1281" i="1" s="1"/>
  <c r="W1288" i="1"/>
  <c r="AB1369" i="1"/>
  <c r="Y1369" i="1"/>
  <c r="AA1369" i="1" s="1"/>
  <c r="Z101" i="1"/>
  <c r="W101" i="1"/>
  <c r="Z1482" i="1"/>
  <c r="W1482" i="1"/>
  <c r="Y615" i="1"/>
  <c r="AA615" i="1" s="1"/>
  <c r="AB615" i="1"/>
  <c r="Y1288" i="1"/>
  <c r="AB1288" i="1"/>
  <c r="AA1288" i="1" l="1"/>
  <c r="Y1482" i="1"/>
  <c r="AA1482" i="1" s="1"/>
  <c r="AB1482" i="1"/>
  <c r="Y101" i="1"/>
  <c r="AA101" i="1" s="1"/>
  <c r="AB101" i="1"/>
  <c r="B2040" i="1"/>
  <c r="C2040" i="1"/>
  <c r="D2040" i="1"/>
  <c r="K2040" i="1"/>
  <c r="P2040" i="1"/>
  <c r="Q2040" i="1" s="1"/>
  <c r="B1764" i="1"/>
  <c r="B1765" i="1"/>
  <c r="C1764" i="1"/>
  <c r="K1764" i="1" s="1"/>
  <c r="C1765" i="1"/>
  <c r="K1765" i="1" s="1"/>
  <c r="D1764" i="1"/>
  <c r="D1765" i="1"/>
  <c r="P1764" i="1"/>
  <c r="Q1764" i="1" s="1"/>
  <c r="S1764" i="1" s="1"/>
  <c r="P1765" i="1"/>
  <c r="Q1765" i="1" s="1"/>
  <c r="V1764" i="1" l="1"/>
  <c r="U1764" i="1"/>
  <c r="R1764" i="1"/>
  <c r="T1764" i="1" s="1"/>
  <c r="X1764" i="1" s="1"/>
  <c r="S1765" i="1"/>
  <c r="U1765" i="1" s="1"/>
  <c r="R1765" i="1"/>
  <c r="T1765" i="1" s="1"/>
  <c r="R2040" i="1"/>
  <c r="T2040" i="1" s="1"/>
  <c r="S2040" i="1"/>
  <c r="V2040" i="1" s="1"/>
  <c r="W1764" i="1" l="1"/>
  <c r="Z1764" i="1"/>
  <c r="Y1764" i="1" s="1"/>
  <c r="AA1764" i="1" s="1"/>
  <c r="V1765" i="1"/>
  <c r="X1765" i="1" s="1"/>
  <c r="W1765" i="1" s="1"/>
  <c r="X2040" i="1"/>
  <c r="Z2040" i="1" s="1"/>
  <c r="AB2040" i="1" s="1"/>
  <c r="U2040" i="1"/>
  <c r="AB1764" i="1" l="1"/>
  <c r="Y2040" i="1"/>
  <c r="W2040" i="1"/>
  <c r="Z1765" i="1"/>
  <c r="B455" i="1"/>
  <c r="C455" i="1"/>
  <c r="K455" i="1" s="1"/>
  <c r="D455" i="1"/>
  <c r="P455" i="1"/>
  <c r="Q455" i="1" s="1"/>
  <c r="AA2040" i="1" l="1"/>
  <c r="Y1765" i="1"/>
  <c r="AA1765" i="1" s="1"/>
  <c r="AB1765" i="1"/>
  <c r="R455" i="1"/>
  <c r="T455" i="1" s="1"/>
  <c r="S455" i="1"/>
  <c r="V455" i="1" s="1"/>
  <c r="U455" i="1" l="1"/>
  <c r="X455" i="1"/>
  <c r="Z455" i="1" s="1"/>
  <c r="Y455" i="1" s="1"/>
  <c r="W455" i="1"/>
  <c r="AA455" i="1" l="1"/>
  <c r="AB455" i="1"/>
  <c r="B1857" i="1"/>
  <c r="C1857" i="1"/>
  <c r="K1857" i="1" s="1"/>
  <c r="D1857" i="1"/>
  <c r="P1857" i="1"/>
  <c r="Q1857" i="1" s="1"/>
  <c r="R1857" i="1" l="1"/>
  <c r="T1857" i="1" s="1"/>
  <c r="S1857" i="1"/>
  <c r="V1857" i="1" s="1"/>
  <c r="X1857" i="1" l="1"/>
  <c r="Z1857" i="1" s="1"/>
  <c r="AB1857" i="1" s="1"/>
  <c r="U1857" i="1"/>
  <c r="W1857" i="1"/>
  <c r="Y1857" i="1" l="1"/>
  <c r="AA1857" i="1" s="1"/>
  <c r="B58" i="1"/>
  <c r="B2082" i="1"/>
  <c r="C2082" i="1"/>
  <c r="K2082" i="1" s="1"/>
  <c r="D2082" i="1"/>
  <c r="P2082" i="1"/>
  <c r="Q2082" i="1" s="1"/>
  <c r="B159" i="1"/>
  <c r="B2112" i="1"/>
  <c r="B2111" i="1"/>
  <c r="C159" i="1"/>
  <c r="C2112" i="1"/>
  <c r="C2111" i="1"/>
  <c r="K2111" i="1" s="1"/>
  <c r="D159" i="1"/>
  <c r="D2112" i="1"/>
  <c r="D2111" i="1"/>
  <c r="K159" i="1"/>
  <c r="K2112" i="1"/>
  <c r="P159" i="1"/>
  <c r="R159" i="1" s="1"/>
  <c r="P2112" i="1"/>
  <c r="Q2112" i="1" s="1"/>
  <c r="P2111" i="1"/>
  <c r="R2111" i="1" s="1"/>
  <c r="B56" i="1"/>
  <c r="B57" i="1"/>
  <c r="B54" i="1"/>
  <c r="B62" i="1"/>
  <c r="B53" i="1"/>
  <c r="C58" i="1"/>
  <c r="C56" i="1"/>
  <c r="C57" i="1"/>
  <c r="C54" i="1"/>
  <c r="C62" i="1"/>
  <c r="C53" i="1"/>
  <c r="D58" i="1"/>
  <c r="D56" i="1"/>
  <c r="D57" i="1"/>
  <c r="D54" i="1"/>
  <c r="D62" i="1"/>
  <c r="D53" i="1"/>
  <c r="K58" i="1"/>
  <c r="K56" i="1"/>
  <c r="K57" i="1"/>
  <c r="K54" i="1"/>
  <c r="K62" i="1"/>
  <c r="K53" i="1"/>
  <c r="P58" i="1"/>
  <c r="R58" i="1" s="1"/>
  <c r="P56" i="1"/>
  <c r="P57" i="1"/>
  <c r="R57" i="1" s="1"/>
  <c r="P54" i="1"/>
  <c r="R54" i="1" s="1"/>
  <c r="P62" i="1"/>
  <c r="R62" i="1" s="1"/>
  <c r="P53" i="1"/>
  <c r="Q53" i="1" s="1"/>
  <c r="Q58" i="1"/>
  <c r="T58" i="1" s="1"/>
  <c r="Q56" i="1"/>
  <c r="Q57" i="1"/>
  <c r="T57" i="1" s="1"/>
  <c r="Q54" i="1"/>
  <c r="Q62" i="1"/>
  <c r="T62" i="1" s="1"/>
  <c r="R56" i="1"/>
  <c r="T56" i="1"/>
  <c r="B817" i="1"/>
  <c r="C817" i="1"/>
  <c r="K817" i="1" s="1"/>
  <c r="D817" i="1"/>
  <c r="P817" i="1"/>
  <c r="B693" i="1"/>
  <c r="C693" i="1"/>
  <c r="K693" i="1" s="1"/>
  <c r="D693" i="1"/>
  <c r="P693" i="1"/>
  <c r="R693" i="1" s="1"/>
  <c r="B772" i="1"/>
  <c r="C772" i="1"/>
  <c r="K772" i="1" s="1"/>
  <c r="D772" i="1"/>
  <c r="P772" i="1"/>
  <c r="R772" i="1" s="1"/>
  <c r="B1888" i="1"/>
  <c r="C1888" i="1"/>
  <c r="K1888" i="1" s="1"/>
  <c r="D1888" i="1"/>
  <c r="P1888" i="1"/>
  <c r="B2465" i="1"/>
  <c r="C2465" i="1"/>
  <c r="K2465" i="1" s="1"/>
  <c r="D2465" i="1"/>
  <c r="P2465" i="1"/>
  <c r="Q2465" i="1" s="1"/>
  <c r="B1890" i="1"/>
  <c r="B1891" i="1"/>
  <c r="C1890" i="1"/>
  <c r="K1890" i="1" s="1"/>
  <c r="C1891" i="1"/>
  <c r="K1891" i="1" s="1"/>
  <c r="D1890" i="1"/>
  <c r="D1891" i="1"/>
  <c r="P1890" i="1"/>
  <c r="Q1890" i="1" s="1"/>
  <c r="P1891" i="1"/>
  <c r="Q1891" i="1" s="1"/>
  <c r="B1727" i="1"/>
  <c r="C1727" i="1"/>
  <c r="K1727" i="1" s="1"/>
  <c r="D1727" i="1"/>
  <c r="P1727" i="1"/>
  <c r="R1727" i="1" s="1"/>
  <c r="B1728" i="1"/>
  <c r="C1728" i="1"/>
  <c r="K1728" i="1" s="1"/>
  <c r="D1728" i="1"/>
  <c r="P1728" i="1"/>
  <c r="R1728" i="1" s="1"/>
  <c r="B2113" i="1"/>
  <c r="B2115" i="1"/>
  <c r="C2113" i="1"/>
  <c r="K2113" i="1" s="1"/>
  <c r="C2115" i="1"/>
  <c r="K2115" i="1" s="1"/>
  <c r="D2113" i="1"/>
  <c r="D2115" i="1"/>
  <c r="P2113" i="1"/>
  <c r="Q2113" i="1" s="1"/>
  <c r="P2115" i="1"/>
  <c r="Q2115" i="1" s="1"/>
  <c r="B1108" i="1"/>
  <c r="C1108" i="1"/>
  <c r="K1108" i="1" s="1"/>
  <c r="D1108" i="1"/>
  <c r="P1108" i="1"/>
  <c r="Q1108" i="1" s="1"/>
  <c r="B1929" i="1"/>
  <c r="C1929" i="1"/>
  <c r="K1929" i="1" s="1"/>
  <c r="D1929" i="1"/>
  <c r="P1929" i="1"/>
  <c r="R1929" i="1" s="1"/>
  <c r="B2151" i="1"/>
  <c r="C2151" i="1"/>
  <c r="K2151" i="1" s="1"/>
  <c r="D2151" i="1"/>
  <c r="P2151" i="1"/>
  <c r="Q2151" i="1" s="1"/>
  <c r="B1158" i="1"/>
  <c r="C1158" i="1"/>
  <c r="K1158" i="1" s="1"/>
  <c r="D1158" i="1"/>
  <c r="P1158" i="1"/>
  <c r="R1158" i="1" s="1"/>
  <c r="B2" i="1"/>
  <c r="B1613" i="1"/>
  <c r="B1612" i="1"/>
  <c r="B1614" i="1"/>
  <c r="C2" i="1"/>
  <c r="C1613" i="1"/>
  <c r="C1612" i="1"/>
  <c r="C1614" i="1"/>
  <c r="D2" i="1"/>
  <c r="D1613" i="1"/>
  <c r="D1612" i="1"/>
  <c r="D1614" i="1"/>
  <c r="K2" i="1"/>
  <c r="K1613" i="1"/>
  <c r="K1612" i="1"/>
  <c r="K1614" i="1"/>
  <c r="P2" i="1"/>
  <c r="Q2" i="1" s="1"/>
  <c r="P1613" i="1"/>
  <c r="Q1613" i="1" s="1"/>
  <c r="S1613" i="1" s="1"/>
  <c r="P1612" i="1"/>
  <c r="Q1612" i="1" s="1"/>
  <c r="P1614" i="1"/>
  <c r="R1614" i="1" s="1"/>
  <c r="B1642" i="1"/>
  <c r="C1642" i="1"/>
  <c r="K1642" i="1" s="1"/>
  <c r="D1642" i="1"/>
  <c r="P1642" i="1"/>
  <c r="B692" i="1"/>
  <c r="C692" i="1"/>
  <c r="K692" i="1" s="1"/>
  <c r="D692" i="1"/>
  <c r="P692" i="1"/>
  <c r="Q692" i="1" s="1"/>
  <c r="B2407" i="1"/>
  <c r="B2406" i="1"/>
  <c r="B2405" i="1"/>
  <c r="B2404" i="1"/>
  <c r="B2409" i="1"/>
  <c r="B2408" i="1"/>
  <c r="C2407" i="1"/>
  <c r="C2406" i="1"/>
  <c r="C2405" i="1"/>
  <c r="C2404" i="1"/>
  <c r="C2409" i="1"/>
  <c r="C2408" i="1"/>
  <c r="D2407" i="1"/>
  <c r="D2406" i="1"/>
  <c r="D2405" i="1"/>
  <c r="D2404" i="1"/>
  <c r="D2409" i="1"/>
  <c r="D2408" i="1"/>
  <c r="K2407" i="1"/>
  <c r="K2406" i="1"/>
  <c r="K2405" i="1"/>
  <c r="K2404" i="1"/>
  <c r="K2409" i="1"/>
  <c r="K2408" i="1"/>
  <c r="P2407" i="1"/>
  <c r="P2406" i="1"/>
  <c r="R2406" i="1" s="1"/>
  <c r="P2405" i="1"/>
  <c r="R2405" i="1" s="1"/>
  <c r="P2404" i="1"/>
  <c r="R2404" i="1" s="1"/>
  <c r="P2409" i="1"/>
  <c r="Q2409" i="1" s="1"/>
  <c r="P2408" i="1"/>
  <c r="Q2408" i="1" s="1"/>
  <c r="Q2407" i="1"/>
  <c r="Q2406" i="1"/>
  <c r="T2406" i="1" s="1"/>
  <c r="Q2405" i="1"/>
  <c r="Q2404" i="1"/>
  <c r="T2404" i="1" s="1"/>
  <c r="R2407" i="1"/>
  <c r="B1829" i="1"/>
  <c r="B1836" i="1"/>
  <c r="C1829" i="1"/>
  <c r="K1829" i="1" s="1"/>
  <c r="C1836" i="1"/>
  <c r="K1836" i="1" s="1"/>
  <c r="D1829" i="1"/>
  <c r="D1836" i="1"/>
  <c r="P1829" i="1"/>
  <c r="Q1829" i="1" s="1"/>
  <c r="P1836" i="1"/>
  <c r="Q1836" i="1" s="1"/>
  <c r="B2459" i="1"/>
  <c r="B2480" i="1"/>
  <c r="B2460" i="1"/>
  <c r="C2459" i="1"/>
  <c r="C2480" i="1"/>
  <c r="K2480" i="1" s="1"/>
  <c r="C2460" i="1"/>
  <c r="K2460" i="1" s="1"/>
  <c r="D2459" i="1"/>
  <c r="D2480" i="1"/>
  <c r="D2460" i="1"/>
  <c r="K2459" i="1"/>
  <c r="P2459" i="1"/>
  <c r="Q2459" i="1" s="1"/>
  <c r="P2480" i="1"/>
  <c r="Q2480" i="1" s="1"/>
  <c r="P2460" i="1"/>
  <c r="B2463" i="1"/>
  <c r="B2466" i="1"/>
  <c r="B2451" i="1"/>
  <c r="C2463" i="1"/>
  <c r="C2466" i="1"/>
  <c r="K2466" i="1" s="1"/>
  <c r="C2451" i="1"/>
  <c r="K2451" i="1" s="1"/>
  <c r="D2463" i="1"/>
  <c r="D2466" i="1"/>
  <c r="D2451" i="1"/>
  <c r="K2463" i="1"/>
  <c r="P2463" i="1"/>
  <c r="Q2463" i="1" s="1"/>
  <c r="P2466" i="1"/>
  <c r="Q2466" i="1" s="1"/>
  <c r="P2451" i="1"/>
  <c r="Q2451" i="1" s="1"/>
  <c r="B1759" i="1"/>
  <c r="C1759" i="1"/>
  <c r="K1759" i="1" s="1"/>
  <c r="D1759" i="1"/>
  <c r="P1759" i="1"/>
  <c r="B1768" i="1"/>
  <c r="C1768" i="1"/>
  <c r="K1768" i="1" s="1"/>
  <c r="D1768" i="1"/>
  <c r="P1768" i="1"/>
  <c r="Q1768" i="1" s="1"/>
  <c r="B837" i="1"/>
  <c r="B1766" i="1"/>
  <c r="C837" i="1"/>
  <c r="K837" i="1" s="1"/>
  <c r="C1766" i="1"/>
  <c r="K1766" i="1" s="1"/>
  <c r="D837" i="1"/>
  <c r="D1766" i="1"/>
  <c r="P837" i="1"/>
  <c r="Q837" i="1" s="1"/>
  <c r="P1766" i="1"/>
  <c r="Q1766" i="1" s="1"/>
  <c r="B771" i="1"/>
  <c r="C771" i="1"/>
  <c r="K771" i="1" s="1"/>
  <c r="D771" i="1"/>
  <c r="P771" i="1"/>
  <c r="Q771" i="1" s="1"/>
  <c r="B689" i="1"/>
  <c r="C689" i="1"/>
  <c r="K689" i="1" s="1"/>
  <c r="D689" i="1"/>
  <c r="P689" i="1"/>
  <c r="Q689" i="1" s="1"/>
  <c r="P1685" i="1"/>
  <c r="R1685" i="1" s="1"/>
  <c r="D1685" i="1"/>
  <c r="C1685" i="1"/>
  <c r="K1685" i="1" s="1"/>
  <c r="B1685" i="1"/>
  <c r="P1687" i="1"/>
  <c r="D1687" i="1"/>
  <c r="C1687" i="1"/>
  <c r="K1687" i="1" s="1"/>
  <c r="B1687" i="1"/>
  <c r="P1689" i="1"/>
  <c r="R1689" i="1" s="1"/>
  <c r="D1689" i="1"/>
  <c r="C1689" i="1"/>
  <c r="K1689" i="1" s="1"/>
  <c r="B1689" i="1"/>
  <c r="P1691" i="1"/>
  <c r="D1691" i="1"/>
  <c r="C1691" i="1"/>
  <c r="K1691" i="1" s="1"/>
  <c r="B1691" i="1"/>
  <c r="S56" i="1" l="1"/>
  <c r="U56" i="1" s="1"/>
  <c r="T54" i="1"/>
  <c r="S54" i="1"/>
  <c r="U54" i="1" s="1"/>
  <c r="R2" i="1"/>
  <c r="V54" i="1"/>
  <c r="R2112" i="1"/>
  <c r="T2112" i="1" s="1"/>
  <c r="V56" i="1"/>
  <c r="X56" i="1" s="1"/>
  <c r="S62" i="1"/>
  <c r="S57" i="1"/>
  <c r="S58" i="1"/>
  <c r="S53" i="1"/>
  <c r="R53" i="1"/>
  <c r="T53" i="1" s="1"/>
  <c r="S2112" i="1"/>
  <c r="V2112" i="1" s="1"/>
  <c r="T2407" i="1"/>
  <c r="R2115" i="1"/>
  <c r="T2115" i="1" s="1"/>
  <c r="R1766" i="1"/>
  <c r="T1766" i="1" s="1"/>
  <c r="S2407" i="1"/>
  <c r="V2407" i="1" s="1"/>
  <c r="S2115" i="1"/>
  <c r="V2115" i="1" s="1"/>
  <c r="U2407" i="1"/>
  <c r="T2405" i="1"/>
  <c r="S1766" i="1"/>
  <c r="U1766" i="1" s="1"/>
  <c r="S2405" i="1"/>
  <c r="V2405" i="1" s="1"/>
  <c r="X2405" i="1" s="1"/>
  <c r="W2405" i="1" s="1"/>
  <c r="S837" i="1"/>
  <c r="U837" i="1" s="1"/>
  <c r="R837" i="1"/>
  <c r="T837" i="1" s="1"/>
  <c r="R1891" i="1"/>
  <c r="T1891" i="1" s="1"/>
  <c r="R2451" i="1"/>
  <c r="T2451" i="1" s="1"/>
  <c r="S1891" i="1"/>
  <c r="U1891" i="1" s="1"/>
  <c r="S2113" i="1"/>
  <c r="R2113" i="1"/>
  <c r="T2113" i="1" s="1"/>
  <c r="S1890" i="1"/>
  <c r="U1890" i="1" s="1"/>
  <c r="R1890" i="1"/>
  <c r="T1890" i="1" s="1"/>
  <c r="S2404" i="1"/>
  <c r="S2406" i="1"/>
  <c r="R2408" i="1"/>
  <c r="T2408" i="1" s="1"/>
  <c r="R2463" i="1"/>
  <c r="T2463" i="1" s="1"/>
  <c r="S2408" i="1"/>
  <c r="S2466" i="1"/>
  <c r="V2466" i="1" s="1"/>
  <c r="R2466" i="1"/>
  <c r="T2466" i="1" s="1"/>
  <c r="S2409" i="1"/>
  <c r="R2409" i="1"/>
  <c r="T2409" i="1" s="1"/>
  <c r="R2082" i="1"/>
  <c r="T2082" i="1" s="1"/>
  <c r="R1613" i="1"/>
  <c r="T1613" i="1" s="1"/>
  <c r="Q1614" i="1"/>
  <c r="S1614" i="1" s="1"/>
  <c r="U1613" i="1"/>
  <c r="V1613" i="1"/>
  <c r="T2" i="1"/>
  <c r="S2" i="1"/>
  <c r="S1612" i="1"/>
  <c r="R1612" i="1"/>
  <c r="T1612" i="1" s="1"/>
  <c r="S2451" i="1"/>
  <c r="S2463" i="1"/>
  <c r="R2465" i="1"/>
  <c r="T2465" i="1" s="1"/>
  <c r="R2151" i="1"/>
  <c r="T2151" i="1" s="1"/>
  <c r="S2465" i="1"/>
  <c r="V2465" i="1" s="1"/>
  <c r="S2082" i="1"/>
  <c r="V2082" i="1" s="1"/>
  <c r="S2151" i="1"/>
  <c r="V2151" i="1" s="1"/>
  <c r="Q1642" i="1"/>
  <c r="R1642" i="1"/>
  <c r="S1642" i="1"/>
  <c r="V1642" i="1" s="1"/>
  <c r="R1108" i="1"/>
  <c r="T1108" i="1" s="1"/>
  <c r="R692" i="1"/>
  <c r="T692" i="1" s="1"/>
  <c r="S1108" i="1"/>
  <c r="V1108" i="1" s="1"/>
  <c r="S692" i="1"/>
  <c r="R2460" i="1"/>
  <c r="Q2460" i="1"/>
  <c r="S2460" i="1" s="1"/>
  <c r="Q817" i="1"/>
  <c r="S817" i="1" s="1"/>
  <c r="V817" i="1" s="1"/>
  <c r="Q1759" i="1"/>
  <c r="S1759" i="1" s="1"/>
  <c r="V1759" i="1" s="1"/>
  <c r="R1759" i="1"/>
  <c r="S2459" i="1"/>
  <c r="V2459" i="1" s="1"/>
  <c r="Q1728" i="1"/>
  <c r="T1728" i="1" s="1"/>
  <c r="Q772" i="1"/>
  <c r="T772" i="1" s="1"/>
  <c r="R817" i="1"/>
  <c r="Q1158" i="1"/>
  <c r="T1158" i="1" s="1"/>
  <c r="Q1888" i="1"/>
  <c r="S1888" i="1" s="1"/>
  <c r="S1829" i="1"/>
  <c r="R1829" i="1"/>
  <c r="T1829" i="1" s="1"/>
  <c r="Q1929" i="1"/>
  <c r="T1929" i="1" s="1"/>
  <c r="Q1727" i="1"/>
  <c r="T1727" i="1" s="1"/>
  <c r="R1888" i="1"/>
  <c r="Q693" i="1"/>
  <c r="T693" i="1" s="1"/>
  <c r="S693" i="1"/>
  <c r="Q2111" i="1"/>
  <c r="T2111" i="1" s="1"/>
  <c r="Q159" i="1"/>
  <c r="T159" i="1" s="1"/>
  <c r="R2480" i="1"/>
  <c r="T2480" i="1" s="1"/>
  <c r="R1836" i="1"/>
  <c r="T1836" i="1" s="1"/>
  <c r="R2459" i="1"/>
  <c r="T2459" i="1" s="1"/>
  <c r="S1836" i="1"/>
  <c r="S2480" i="1"/>
  <c r="R771" i="1"/>
  <c r="T771" i="1" s="1"/>
  <c r="R1768" i="1"/>
  <c r="T1768" i="1" s="1"/>
  <c r="R689" i="1"/>
  <c r="T689" i="1" s="1"/>
  <c r="S1768" i="1"/>
  <c r="S771" i="1"/>
  <c r="V771" i="1" s="1"/>
  <c r="S689" i="1"/>
  <c r="V689" i="1" s="1"/>
  <c r="Q1689" i="1"/>
  <c r="T1689" i="1" s="1"/>
  <c r="Q1685" i="1"/>
  <c r="T1685" i="1" s="1"/>
  <c r="R1691" i="1"/>
  <c r="R1687" i="1"/>
  <c r="Q1691" i="1"/>
  <c r="T1691" i="1" s="1"/>
  <c r="Q1687" i="1"/>
  <c r="X54" i="1" l="1"/>
  <c r="V57" i="1"/>
  <c r="X57" i="1" s="1"/>
  <c r="Z57" i="1" s="1"/>
  <c r="U57" i="1"/>
  <c r="V58" i="1"/>
  <c r="X58" i="1" s="1"/>
  <c r="U58" i="1"/>
  <c r="V62" i="1"/>
  <c r="X62" i="1" s="1"/>
  <c r="U62" i="1"/>
  <c r="U2112" i="1"/>
  <c r="U53" i="1"/>
  <c r="V53" i="1"/>
  <c r="X53" i="1" s="1"/>
  <c r="X2112" i="1"/>
  <c r="Z2112" i="1" s="1"/>
  <c r="X2407" i="1"/>
  <c r="W2407" i="1" s="1"/>
  <c r="V1890" i="1"/>
  <c r="X1890" i="1" s="1"/>
  <c r="Z1890" i="1" s="1"/>
  <c r="Y1890" i="1" s="1"/>
  <c r="V1766" i="1"/>
  <c r="X1766" i="1" s="1"/>
  <c r="U2115" i="1"/>
  <c r="X2115" i="1"/>
  <c r="W2115" i="1" s="1"/>
  <c r="U2466" i="1"/>
  <c r="X1613" i="1"/>
  <c r="Z1613" i="1" s="1"/>
  <c r="Y1613" i="1" s="1"/>
  <c r="V1891" i="1"/>
  <c r="X1891" i="1" s="1"/>
  <c r="Z1891" i="1" s="1"/>
  <c r="Y1891" i="1" s="1"/>
  <c r="U2405" i="1"/>
  <c r="Z2405" i="1"/>
  <c r="AB2405" i="1" s="1"/>
  <c r="S1158" i="1"/>
  <c r="U1158" i="1" s="1"/>
  <c r="X2082" i="1"/>
  <c r="Z2082" i="1" s="1"/>
  <c r="U2082" i="1"/>
  <c r="V837" i="1"/>
  <c r="X837" i="1" s="1"/>
  <c r="Z837" i="1" s="1"/>
  <c r="V2406" i="1"/>
  <c r="X2406" i="1" s="1"/>
  <c r="W2406" i="1" s="1"/>
  <c r="U2406" i="1"/>
  <c r="U2113" i="1"/>
  <c r="V2113" i="1"/>
  <c r="X2113" i="1" s="1"/>
  <c r="V2404" i="1"/>
  <c r="X2404" i="1" s="1"/>
  <c r="U2404" i="1"/>
  <c r="Z2406" i="1"/>
  <c r="U2408" i="1"/>
  <c r="V2408" i="1"/>
  <c r="X2408" i="1" s="1"/>
  <c r="V2409" i="1"/>
  <c r="X2409" i="1" s="1"/>
  <c r="U2409" i="1"/>
  <c r="S1727" i="1"/>
  <c r="U1727" i="1" s="1"/>
  <c r="X2466" i="1"/>
  <c r="W2466" i="1" s="1"/>
  <c r="S159" i="1"/>
  <c r="U1642" i="1"/>
  <c r="S1728" i="1"/>
  <c r="U1728" i="1" s="1"/>
  <c r="S772" i="1"/>
  <c r="U1614" i="1"/>
  <c r="V1614" i="1"/>
  <c r="T1614" i="1"/>
  <c r="S2111" i="1"/>
  <c r="V2111" i="1" s="1"/>
  <c r="X2111" i="1" s="1"/>
  <c r="Z2111" i="1" s="1"/>
  <c r="S1929" i="1"/>
  <c r="V1929" i="1" s="1"/>
  <c r="X1929" i="1" s="1"/>
  <c r="Z1929" i="1" s="1"/>
  <c r="U689" i="1"/>
  <c r="U817" i="1"/>
  <c r="U2151" i="1"/>
  <c r="U2" i="1"/>
  <c r="V2" i="1"/>
  <c r="X2" i="1" s="1"/>
  <c r="Z2" i="1" s="1"/>
  <c r="U1612" i="1"/>
  <c r="V1612" i="1"/>
  <c r="X1612" i="1" s="1"/>
  <c r="U2463" i="1"/>
  <c r="V2463" i="1"/>
  <c r="X2463" i="1" s="1"/>
  <c r="U2459" i="1"/>
  <c r="U1108" i="1"/>
  <c r="U2465" i="1"/>
  <c r="U2451" i="1"/>
  <c r="V2451" i="1"/>
  <c r="X2451" i="1" s="1"/>
  <c r="X2151" i="1"/>
  <c r="W2151" i="1" s="1"/>
  <c r="X2465" i="1"/>
  <c r="Z2465" i="1" s="1"/>
  <c r="T1759" i="1"/>
  <c r="X1759" i="1" s="1"/>
  <c r="Z1759" i="1" s="1"/>
  <c r="Y1759" i="1" s="1"/>
  <c r="T2460" i="1"/>
  <c r="X1108" i="1"/>
  <c r="Z1108" i="1" s="1"/>
  <c r="T1642" i="1"/>
  <c r="X1642" i="1" s="1"/>
  <c r="X2459" i="1"/>
  <c r="Z2459" i="1" s="1"/>
  <c r="V692" i="1"/>
  <c r="X692" i="1" s="1"/>
  <c r="Z692" i="1" s="1"/>
  <c r="U692" i="1"/>
  <c r="T1888" i="1"/>
  <c r="W54" i="1"/>
  <c r="Z54" i="1"/>
  <c r="W56" i="1"/>
  <c r="Z56" i="1"/>
  <c r="T817" i="1"/>
  <c r="X817" i="1" s="1"/>
  <c r="Z817" i="1" s="1"/>
  <c r="U693" i="1"/>
  <c r="V693" i="1"/>
  <c r="X693" i="1" s="1"/>
  <c r="V1829" i="1"/>
  <c r="X1829" i="1" s="1"/>
  <c r="Z1829" i="1" s="1"/>
  <c r="Y1829" i="1" s="1"/>
  <c r="U1829" i="1"/>
  <c r="W2112" i="1"/>
  <c r="U1888" i="1"/>
  <c r="V1888" i="1"/>
  <c r="X771" i="1"/>
  <c r="Z771" i="1" s="1"/>
  <c r="AB771" i="1" s="1"/>
  <c r="V2460" i="1"/>
  <c r="X2460" i="1" s="1"/>
  <c r="Z2460" i="1" s="1"/>
  <c r="Y2460" i="1" s="1"/>
  <c r="U2460" i="1"/>
  <c r="U1759" i="1"/>
  <c r="U1836" i="1"/>
  <c r="V1836" i="1"/>
  <c r="X1836" i="1" s="1"/>
  <c r="U2480" i="1"/>
  <c r="V2480" i="1"/>
  <c r="X2480" i="1" s="1"/>
  <c r="X689" i="1"/>
  <c r="Z689" i="1" s="1"/>
  <c r="AB689" i="1" s="1"/>
  <c r="V1768" i="1"/>
  <c r="X1768" i="1" s="1"/>
  <c r="U1768" i="1"/>
  <c r="S1685" i="1"/>
  <c r="V1685" i="1" s="1"/>
  <c r="X1685" i="1" s="1"/>
  <c r="Z1685" i="1" s="1"/>
  <c r="U771" i="1"/>
  <c r="S1689" i="1"/>
  <c r="V1689" i="1" s="1"/>
  <c r="X1689" i="1" s="1"/>
  <c r="T1687" i="1"/>
  <c r="S1691" i="1"/>
  <c r="S1687" i="1"/>
  <c r="W57" i="1" l="1"/>
  <c r="W62" i="1"/>
  <c r="Z62" i="1"/>
  <c r="W58" i="1"/>
  <c r="Z58" i="1"/>
  <c r="AB57" i="1"/>
  <c r="Y57" i="1"/>
  <c r="AA57" i="1" s="1"/>
  <c r="Z53" i="1"/>
  <c r="AB53" i="1" s="1"/>
  <c r="W53" i="1"/>
  <c r="Z2151" i="1"/>
  <c r="Y2151" i="1" s="1"/>
  <c r="AA2151" i="1" s="1"/>
  <c r="U2111" i="1"/>
  <c r="V1727" i="1"/>
  <c r="X1727" i="1" s="1"/>
  <c r="Z1727" i="1" s="1"/>
  <c r="AB1727" i="1" s="1"/>
  <c r="W2" i="1"/>
  <c r="AB1613" i="1"/>
  <c r="W837" i="1"/>
  <c r="W2082" i="1"/>
  <c r="U1929" i="1"/>
  <c r="AB1891" i="1"/>
  <c r="Y2405" i="1"/>
  <c r="AA2405" i="1" s="1"/>
  <c r="V1158" i="1"/>
  <c r="X1158" i="1" s="1"/>
  <c r="W1158" i="1" s="1"/>
  <c r="W1891" i="1"/>
  <c r="AA1891" i="1" s="1"/>
  <c r="Z2466" i="1"/>
  <c r="Y2466" i="1" s="1"/>
  <c r="AA2466" i="1" s="1"/>
  <c r="Z2407" i="1"/>
  <c r="AB2407" i="1" s="1"/>
  <c r="V1728" i="1"/>
  <c r="X1728" i="1" s="1"/>
  <c r="Z1728" i="1" s="1"/>
  <c r="Y1728" i="1" s="1"/>
  <c r="Z2115" i="1"/>
  <c r="W1766" i="1"/>
  <c r="Z1766" i="1"/>
  <c r="AB1766" i="1" s="1"/>
  <c r="W1613" i="1"/>
  <c r="AA1613" i="1" s="1"/>
  <c r="W1890" i="1"/>
  <c r="AA1890" i="1" s="1"/>
  <c r="V772" i="1"/>
  <c r="X772" i="1" s="1"/>
  <c r="W772" i="1" s="1"/>
  <c r="U772" i="1"/>
  <c r="V159" i="1"/>
  <c r="U159" i="1"/>
  <c r="Y2459" i="1"/>
  <c r="AB2459" i="1"/>
  <c r="W2404" i="1"/>
  <c r="Z2404" i="1"/>
  <c r="AB2404" i="1" s="1"/>
  <c r="Y837" i="1"/>
  <c r="AB837" i="1"/>
  <c r="W692" i="1"/>
  <c r="W1108" i="1"/>
  <c r="W2113" i="1"/>
  <c r="Z2113" i="1"/>
  <c r="AB2113" i="1" s="1"/>
  <c r="W2408" i="1"/>
  <c r="Z2408" i="1"/>
  <c r="Y2406" i="1"/>
  <c r="AA2406" i="1" s="1"/>
  <c r="AB2406" i="1"/>
  <c r="AB1890" i="1"/>
  <c r="W2409" i="1"/>
  <c r="Z2409" i="1"/>
  <c r="AB1829" i="1"/>
  <c r="W1728" i="1"/>
  <c r="W689" i="1"/>
  <c r="X1614" i="1"/>
  <c r="Z1614" i="1" s="1"/>
  <c r="Y771" i="1"/>
  <c r="W817" i="1"/>
  <c r="W2465" i="1"/>
  <c r="Y2465" i="1"/>
  <c r="AB2465" i="1"/>
  <c r="AB2460" i="1"/>
  <c r="W1612" i="1"/>
  <c r="Z1612" i="1"/>
  <c r="AB1612" i="1" s="1"/>
  <c r="AB2466" i="1"/>
  <c r="W2451" i="1"/>
  <c r="Z2451" i="1"/>
  <c r="W2463" i="1"/>
  <c r="Z2463" i="1"/>
  <c r="AB1759" i="1"/>
  <c r="W2460" i="1"/>
  <c r="AA2460" i="1" s="1"/>
  <c r="Z1642" i="1"/>
  <c r="W1642" i="1"/>
  <c r="W771" i="1"/>
  <c r="W1759" i="1"/>
  <c r="AA1759" i="1" s="1"/>
  <c r="W2459" i="1"/>
  <c r="W1829" i="1"/>
  <c r="AA1829" i="1" s="1"/>
  <c r="X1888" i="1"/>
  <c r="W1888" i="1" s="1"/>
  <c r="Y692" i="1"/>
  <c r="AB692" i="1"/>
  <c r="Z693" i="1"/>
  <c r="Y693" i="1" s="1"/>
  <c r="W693" i="1"/>
  <c r="Y53" i="1"/>
  <c r="Y56" i="1"/>
  <c r="AA56" i="1" s="1"/>
  <c r="AB56" i="1"/>
  <c r="U1685" i="1"/>
  <c r="Y2" i="1"/>
  <c r="AB2" i="1"/>
  <c r="Y54" i="1"/>
  <c r="AA54" i="1" s="1"/>
  <c r="AB54" i="1"/>
  <c r="Y1929" i="1"/>
  <c r="AB1929" i="1"/>
  <c r="AB1728" i="1"/>
  <c r="Y2111" i="1"/>
  <c r="AB2111" i="1"/>
  <c r="AB1108" i="1"/>
  <c r="Y1108" i="1"/>
  <c r="AB817" i="1"/>
  <c r="Y817" i="1"/>
  <c r="AB2082" i="1"/>
  <c r="Y2082" i="1"/>
  <c r="Y689" i="1"/>
  <c r="AB2112" i="1"/>
  <c r="Y2112" i="1"/>
  <c r="AA2112" i="1" s="1"/>
  <c r="W1929" i="1"/>
  <c r="W2111" i="1"/>
  <c r="W1727" i="1"/>
  <c r="Z1836" i="1"/>
  <c r="W1836" i="1"/>
  <c r="Z2480" i="1"/>
  <c r="W2480" i="1"/>
  <c r="U1689" i="1"/>
  <c r="Z1768" i="1"/>
  <c r="W1768" i="1"/>
  <c r="W1685" i="1"/>
  <c r="U1687" i="1"/>
  <c r="V1687" i="1"/>
  <c r="X1687" i="1" s="1"/>
  <c r="AB1685" i="1"/>
  <c r="Y1685" i="1"/>
  <c r="Z1689" i="1"/>
  <c r="W1689" i="1"/>
  <c r="U1691" i="1"/>
  <c r="V1691" i="1"/>
  <c r="X1691" i="1" s="1"/>
  <c r="Y2404" i="1" l="1"/>
  <c r="X159" i="1"/>
  <c r="W159" i="1" s="1"/>
  <c r="Z772" i="1"/>
  <c r="Y772" i="1" s="1"/>
  <c r="AA689" i="1"/>
  <c r="AB2151" i="1"/>
  <c r="Y1727" i="1"/>
  <c r="AA2082" i="1"/>
  <c r="Z1158" i="1"/>
  <c r="AB1158" i="1" s="1"/>
  <c r="Y58" i="1"/>
  <c r="AA58" i="1" s="1"/>
  <c r="AB58" i="1"/>
  <c r="AB62" i="1"/>
  <c r="Y62" i="1"/>
  <c r="AA62" i="1" s="1"/>
  <c r="AA53" i="1"/>
  <c r="AA837" i="1"/>
  <c r="AA1108" i="1"/>
  <c r="AA2404" i="1"/>
  <c r="Y2407" i="1"/>
  <c r="AA2407" i="1" s="1"/>
  <c r="Y1766" i="1"/>
  <c r="AA1766" i="1" s="1"/>
  <c r="AB693" i="1"/>
  <c r="Y2113" i="1"/>
  <c r="AA2113" i="1" s="1"/>
  <c r="AB2115" i="1"/>
  <c r="Y2115" i="1"/>
  <c r="AA2115" i="1" s="1"/>
  <c r="AB772" i="1"/>
  <c r="AA2459" i="1"/>
  <c r="AA2465" i="1"/>
  <c r="Y1612" i="1"/>
  <c r="AA1612" i="1" s="1"/>
  <c r="AA772" i="1"/>
  <c r="AA2" i="1"/>
  <c r="AA1728" i="1"/>
  <c r="AA817" i="1"/>
  <c r="AA692" i="1"/>
  <c r="AA771" i="1"/>
  <c r="Y2408" i="1"/>
  <c r="AA2408" i="1" s="1"/>
  <c r="AB2408" i="1"/>
  <c r="Y2409" i="1"/>
  <c r="AA2409" i="1" s="1"/>
  <c r="AB2409" i="1"/>
  <c r="W1614" i="1"/>
  <c r="AB1614" i="1"/>
  <c r="Y1614" i="1"/>
  <c r="AA1614" i="1" s="1"/>
  <c r="Z1888" i="1"/>
  <c r="AB1888" i="1" s="1"/>
  <c r="Y2463" i="1"/>
  <c r="AA2463" i="1" s="1"/>
  <c r="AB2463" i="1"/>
  <c r="Y2451" i="1"/>
  <c r="AA2451" i="1" s="1"/>
  <c r="AB2451" i="1"/>
  <c r="AA1727" i="1"/>
  <c r="AB1642" i="1"/>
  <c r="Y1642" i="1"/>
  <c r="AA1642" i="1" s="1"/>
  <c r="AA1929" i="1"/>
  <c r="AA2111" i="1"/>
  <c r="AA693" i="1"/>
  <c r="Y1158" i="1"/>
  <c r="AA1158" i="1" s="1"/>
  <c r="AA1685" i="1"/>
  <c r="Y1836" i="1"/>
  <c r="AA1836" i="1" s="1"/>
  <c r="AB1836" i="1"/>
  <c r="Y2480" i="1"/>
  <c r="AA2480" i="1" s="1"/>
  <c r="AB2480" i="1"/>
  <c r="AB1768" i="1"/>
  <c r="Y1768" i="1"/>
  <c r="AA1768" i="1" s="1"/>
  <c r="Z1691" i="1"/>
  <c r="W1691" i="1"/>
  <c r="Z1687" i="1"/>
  <c r="W1687" i="1"/>
  <c r="AB1689" i="1"/>
  <c r="Y1689" i="1"/>
  <c r="AA1689" i="1" s="1"/>
  <c r="Z159" i="1" l="1"/>
  <c r="Y1888" i="1"/>
  <c r="AA1888" i="1" s="1"/>
  <c r="Y1687" i="1"/>
  <c r="AA1687" i="1" s="1"/>
  <c r="AB1687" i="1"/>
  <c r="Y1691" i="1"/>
  <c r="AA1691" i="1" s="1"/>
  <c r="AB1691" i="1"/>
  <c r="Y159" i="1" l="1"/>
  <c r="AB159" i="1"/>
  <c r="B1430" i="1"/>
  <c r="C1430" i="1"/>
  <c r="K1430" i="1" s="1"/>
  <c r="D1430" i="1"/>
  <c r="P1430" i="1"/>
  <c r="Q1430" i="1" s="1"/>
  <c r="AA159" i="1" l="1"/>
  <c r="R1430" i="1"/>
  <c r="T1430" i="1" s="1"/>
  <c r="S1430" i="1"/>
  <c r="V1430" i="1" l="1"/>
  <c r="X1430" i="1" s="1"/>
  <c r="U1430" i="1"/>
  <c r="Z1430" i="1" l="1"/>
  <c r="W1430" i="1"/>
  <c r="B1057" i="1"/>
  <c r="C1057" i="1"/>
  <c r="K1057" i="1" s="1"/>
  <c r="D1057" i="1"/>
  <c r="P1057" i="1"/>
  <c r="Q1057" i="1" s="1"/>
  <c r="B1026" i="1"/>
  <c r="C1026" i="1"/>
  <c r="K1026" i="1" s="1"/>
  <c r="D1026" i="1"/>
  <c r="P1026" i="1"/>
  <c r="Q1026" i="1" s="1"/>
  <c r="R1026" i="1" l="1"/>
  <c r="T1026" i="1" s="1"/>
  <c r="AB1430" i="1"/>
  <c r="Y1430" i="1"/>
  <c r="AA1430" i="1" s="1"/>
  <c r="S1057" i="1"/>
  <c r="R1057" i="1"/>
  <c r="T1057" i="1" s="1"/>
  <c r="S1026" i="1"/>
  <c r="V1026" i="1" s="1"/>
  <c r="X1026" i="1" l="1"/>
  <c r="Z1026" i="1" s="1"/>
  <c r="AB1026" i="1" s="1"/>
  <c r="U1057" i="1"/>
  <c r="V1057" i="1"/>
  <c r="X1057" i="1" s="1"/>
  <c r="U1026" i="1"/>
  <c r="W1026" i="1" l="1"/>
  <c r="Y1026" i="1"/>
  <c r="W1057" i="1"/>
  <c r="Z1057" i="1"/>
  <c r="B1425" i="1"/>
  <c r="C1425" i="1"/>
  <c r="K1425" i="1" s="1"/>
  <c r="D1425" i="1"/>
  <c r="P1425" i="1"/>
  <c r="R1425" i="1" s="1"/>
  <c r="AA1026" i="1" l="1"/>
  <c r="Y1057" i="1"/>
  <c r="AA1057" i="1" s="1"/>
  <c r="AB1057" i="1"/>
  <c r="Q1425" i="1"/>
  <c r="T1425" i="1" s="1"/>
  <c r="S1425" i="1" l="1"/>
  <c r="V1425" i="1" l="1"/>
  <c r="X1425" i="1" s="1"/>
  <c r="U1425" i="1"/>
  <c r="B1856" i="1"/>
  <c r="C1856" i="1"/>
  <c r="K1856" i="1" s="1"/>
  <c r="D1856" i="1"/>
  <c r="P1856" i="1"/>
  <c r="Q1856" i="1" s="1"/>
  <c r="B953" i="1"/>
  <c r="C953" i="1"/>
  <c r="D953" i="1"/>
  <c r="K953" i="1"/>
  <c r="P953" i="1"/>
  <c r="Q953" i="1" s="1"/>
  <c r="B1224" i="1"/>
  <c r="C1224" i="1"/>
  <c r="K1224" i="1" s="1"/>
  <c r="D1224" i="1"/>
  <c r="P1224" i="1"/>
  <c r="Q1224" i="1" s="1"/>
  <c r="B1221" i="1"/>
  <c r="C1221" i="1"/>
  <c r="K1221" i="1" s="1"/>
  <c r="D1221" i="1"/>
  <c r="P1221" i="1"/>
  <c r="Q1221" i="1" s="1"/>
  <c r="B1289" i="1"/>
  <c r="B1300" i="1"/>
  <c r="C1289" i="1"/>
  <c r="K1289" i="1" s="1"/>
  <c r="C1300" i="1"/>
  <c r="K1300" i="1" s="1"/>
  <c r="D1289" i="1"/>
  <c r="D1300" i="1"/>
  <c r="P1289" i="1"/>
  <c r="Q1289" i="1" s="1"/>
  <c r="P1300" i="1"/>
  <c r="Q1300" i="1" s="1"/>
  <c r="R1300" i="1" l="1"/>
  <c r="S1289" i="1"/>
  <c r="R1289" i="1"/>
  <c r="T1289" i="1" s="1"/>
  <c r="S1300" i="1"/>
  <c r="T1300" i="1"/>
  <c r="Z1425" i="1"/>
  <c r="W1425" i="1"/>
  <c r="R1856" i="1"/>
  <c r="T1856" i="1" s="1"/>
  <c r="R953" i="1"/>
  <c r="S1856" i="1"/>
  <c r="V1856" i="1" s="1"/>
  <c r="T953" i="1"/>
  <c r="R1224" i="1"/>
  <c r="T1224" i="1" s="1"/>
  <c r="S953" i="1"/>
  <c r="V953" i="1" s="1"/>
  <c r="R1221" i="1"/>
  <c r="T1221" i="1" s="1"/>
  <c r="S1224" i="1"/>
  <c r="V1224" i="1" s="1"/>
  <c r="S1221" i="1"/>
  <c r="V1221" i="1" s="1"/>
  <c r="U1856" i="1" l="1"/>
  <c r="U1224" i="1"/>
  <c r="X953" i="1"/>
  <c r="Z953" i="1" s="1"/>
  <c r="Y953" i="1" s="1"/>
  <c r="V1289" i="1"/>
  <c r="X1289" i="1" s="1"/>
  <c r="U1289" i="1"/>
  <c r="AB1425" i="1"/>
  <c r="Y1425" i="1"/>
  <c r="AA1425" i="1" s="1"/>
  <c r="U1300" i="1"/>
  <c r="V1300" i="1"/>
  <c r="X1300" i="1" s="1"/>
  <c r="X1856" i="1"/>
  <c r="X1224" i="1"/>
  <c r="Z1224" i="1" s="1"/>
  <c r="AB1224" i="1" s="1"/>
  <c r="U953" i="1"/>
  <c r="X1221" i="1"/>
  <c r="Z1221" i="1" s="1"/>
  <c r="AB1221" i="1" s="1"/>
  <c r="U1221" i="1"/>
  <c r="Z1856" i="1" l="1"/>
  <c r="W1224" i="1"/>
  <c r="AB953" i="1"/>
  <c r="W953" i="1"/>
  <c r="AB1856" i="1"/>
  <c r="W1221" i="1"/>
  <c r="W1856" i="1"/>
  <c r="W1289" i="1"/>
  <c r="Z1289" i="1"/>
  <c r="Z1300" i="1"/>
  <c r="W1300" i="1"/>
  <c r="Y1224" i="1"/>
  <c r="AA1224" i="1" s="1"/>
  <c r="Y1221" i="1"/>
  <c r="AA953" i="1"/>
  <c r="Y1856" i="1" l="1"/>
  <c r="AA1221" i="1"/>
  <c r="Y1289" i="1"/>
  <c r="AA1289" i="1" s="1"/>
  <c r="AB1289" i="1"/>
  <c r="Y1300" i="1"/>
  <c r="AA1300" i="1" s="1"/>
  <c r="AB1300" i="1"/>
  <c r="B1837" i="1"/>
  <c r="B2125" i="1"/>
  <c r="C1837" i="1"/>
  <c r="K1837" i="1" s="1"/>
  <c r="C2125" i="1"/>
  <c r="K2125" i="1" s="1"/>
  <c r="D1837" i="1"/>
  <c r="D2125" i="1"/>
  <c r="P1837" i="1"/>
  <c r="Q1837" i="1" s="1"/>
  <c r="P2125" i="1"/>
  <c r="Q2125" i="1" s="1"/>
  <c r="AA1856" i="1" l="1"/>
  <c r="R2125" i="1"/>
  <c r="T2125" i="1" s="1"/>
  <c r="S2125" i="1"/>
  <c r="V2125" i="1" s="1"/>
  <c r="S1837" i="1"/>
  <c r="R1837" i="1"/>
  <c r="T1837" i="1" s="1"/>
  <c r="U2125" i="1" l="1"/>
  <c r="X2125" i="1"/>
  <c r="W2125" i="1" s="1"/>
  <c r="U1837" i="1"/>
  <c r="V1837" i="1"/>
  <c r="X1837" i="1" s="1"/>
  <c r="B1542" i="1"/>
  <c r="C1542" i="1"/>
  <c r="K1542" i="1" s="1"/>
  <c r="D1542" i="1"/>
  <c r="P1542" i="1"/>
  <c r="Q1542" i="1" s="1"/>
  <c r="B2386" i="1"/>
  <c r="C2386" i="1"/>
  <c r="K2386" i="1" s="1"/>
  <c r="D2386" i="1"/>
  <c r="P2386" i="1"/>
  <c r="Q2386" i="1" s="1"/>
  <c r="Z2125" i="1" l="1"/>
  <c r="Y2125" i="1" s="1"/>
  <c r="AA2125" i="1" s="1"/>
  <c r="W1837" i="1"/>
  <c r="Z1837" i="1"/>
  <c r="R1542" i="1"/>
  <c r="T1542" i="1" s="1"/>
  <c r="W1542" i="1" s="1"/>
  <c r="R2386" i="1"/>
  <c r="T2386" i="1" s="1"/>
  <c r="S1542" i="1"/>
  <c r="V1542" i="1" s="1"/>
  <c r="S2386" i="1"/>
  <c r="V2386" i="1" s="1"/>
  <c r="AB2125" i="1" l="1"/>
  <c r="X1542" i="1"/>
  <c r="Z1542" i="1" s="1"/>
  <c r="AB1542" i="1" s="1"/>
  <c r="Y1837" i="1"/>
  <c r="AA1837" i="1" s="1"/>
  <c r="AB1837" i="1"/>
  <c r="U2386" i="1"/>
  <c r="U1542" i="1"/>
  <c r="X2386" i="1"/>
  <c r="Z2386" i="1" s="1"/>
  <c r="Y2386" i="1" s="1"/>
  <c r="Y1542" i="1"/>
  <c r="AA1542" i="1" l="1"/>
  <c r="AB2386" i="1"/>
  <c r="W2386" i="1"/>
  <c r="AA2386" i="1" s="1"/>
  <c r="P99" i="1"/>
  <c r="R99" i="1" s="1"/>
  <c r="D99" i="1"/>
  <c r="C99" i="1"/>
  <c r="K99" i="1" s="1"/>
  <c r="B99" i="1"/>
  <c r="B98" i="1"/>
  <c r="C98" i="1"/>
  <c r="K98" i="1" s="1"/>
  <c r="D98" i="1"/>
  <c r="P98" i="1"/>
  <c r="Q98" i="1" s="1"/>
  <c r="R98" i="1" l="1"/>
  <c r="T98" i="1" s="1"/>
  <c r="S98" i="1"/>
  <c r="Q99" i="1"/>
  <c r="T99" i="1" s="1"/>
  <c r="S99" i="1" l="1"/>
  <c r="V98" i="1"/>
  <c r="X98" i="1" s="1"/>
  <c r="U98" i="1"/>
  <c r="V99" i="1" l="1"/>
  <c r="U99" i="1"/>
  <c r="Z98" i="1"/>
  <c r="W98" i="1"/>
  <c r="X99" i="1" l="1"/>
  <c r="AB98" i="1"/>
  <c r="Y98" i="1"/>
  <c r="AA98" i="1" s="1"/>
  <c r="B490" i="1"/>
  <c r="C490" i="1"/>
  <c r="K490" i="1" s="1"/>
  <c r="D490" i="1"/>
  <c r="P490" i="1"/>
  <c r="Q490" i="1" s="1"/>
  <c r="W99" i="1" l="1"/>
  <c r="Z99" i="1"/>
  <c r="R490" i="1"/>
  <c r="T490" i="1" s="1"/>
  <c r="S490" i="1"/>
  <c r="AB99" i="1" l="1"/>
  <c r="Y99" i="1"/>
  <c r="AA99" i="1" s="1"/>
  <c r="X490" i="1"/>
  <c r="Z490" i="1" s="1"/>
  <c r="Y490" i="1" s="1"/>
  <c r="W490" i="1"/>
  <c r="V490" i="1"/>
  <c r="U490" i="1"/>
  <c r="AB490" i="1" l="1"/>
  <c r="AA490" i="1"/>
  <c r="P254" i="1"/>
  <c r="B673" i="1" l="1"/>
  <c r="C673" i="1"/>
  <c r="K673" i="1" s="1"/>
  <c r="D673" i="1"/>
  <c r="P673" i="1"/>
  <c r="Q673" i="1" s="1"/>
  <c r="B793" i="1"/>
  <c r="C793" i="1"/>
  <c r="K793" i="1" s="1"/>
  <c r="D793" i="1"/>
  <c r="P793" i="1"/>
  <c r="Q793" i="1" s="1"/>
  <c r="R793" i="1" l="1"/>
  <c r="T793" i="1" s="1"/>
  <c r="S793" i="1"/>
  <c r="R673" i="1"/>
  <c r="T673" i="1" s="1"/>
  <c r="S673" i="1"/>
  <c r="V793" i="1" l="1"/>
  <c r="W793" i="1"/>
  <c r="X793" i="1"/>
  <c r="U793" i="1"/>
  <c r="V673" i="1"/>
  <c r="U673" i="1"/>
  <c r="Z793" i="1" l="1"/>
  <c r="AB793" i="1" s="1"/>
  <c r="X673" i="1"/>
  <c r="W673" i="1" s="1"/>
  <c r="Y793" i="1" l="1"/>
  <c r="AA793" i="1" s="1"/>
  <c r="Z673" i="1"/>
  <c r="AB673" i="1" s="1"/>
  <c r="Y673" i="1" l="1"/>
  <c r="AA673" i="1" s="1"/>
  <c r="B2490" i="1"/>
  <c r="C2490" i="1"/>
  <c r="K2490" i="1" s="1"/>
  <c r="D2490" i="1"/>
  <c r="P2490" i="1"/>
  <c r="Q2490" i="1" s="1"/>
  <c r="B944" i="1"/>
  <c r="C944" i="1"/>
  <c r="K944" i="1" s="1"/>
  <c r="D944" i="1"/>
  <c r="P944" i="1"/>
  <c r="R944" i="1" s="1"/>
  <c r="B697" i="1"/>
  <c r="B700" i="1"/>
  <c r="C697" i="1"/>
  <c r="C700" i="1"/>
  <c r="K700" i="1" s="1"/>
  <c r="D697" i="1"/>
  <c r="D700" i="1"/>
  <c r="K697" i="1"/>
  <c r="P697" i="1"/>
  <c r="R697" i="1" s="1"/>
  <c r="P700" i="1"/>
  <c r="Q700" i="1" s="1"/>
  <c r="Q697" i="1"/>
  <c r="T697" i="1" s="1"/>
  <c r="B26" i="1"/>
  <c r="B28" i="1"/>
  <c r="B27" i="1"/>
  <c r="B121" i="1"/>
  <c r="C26" i="1"/>
  <c r="C28" i="1"/>
  <c r="C27" i="1"/>
  <c r="C121" i="1"/>
  <c r="K121" i="1" s="1"/>
  <c r="D26" i="1"/>
  <c r="D28" i="1"/>
  <c r="D27" i="1"/>
  <c r="D121" i="1"/>
  <c r="K26" i="1"/>
  <c r="K28" i="1"/>
  <c r="P26" i="1"/>
  <c r="R26" i="1" s="1"/>
  <c r="P28" i="1"/>
  <c r="Q28" i="1" s="1"/>
  <c r="P27" i="1"/>
  <c r="Q27" i="1" s="1"/>
  <c r="P121" i="1"/>
  <c r="Q121" i="1" s="1"/>
  <c r="Q26" i="1"/>
  <c r="S26" i="1" s="1"/>
  <c r="U26" i="1" s="1"/>
  <c r="B21" i="1"/>
  <c r="B25" i="1"/>
  <c r="C21" i="1"/>
  <c r="K21" i="1" s="1"/>
  <c r="C25" i="1"/>
  <c r="K25" i="1" s="1"/>
  <c r="D21" i="1"/>
  <c r="D25" i="1"/>
  <c r="P21" i="1"/>
  <c r="R21" i="1" s="1"/>
  <c r="P25" i="1"/>
  <c r="Q25" i="1" s="1"/>
  <c r="B42" i="1"/>
  <c r="C42" i="1"/>
  <c r="K42" i="1" s="1"/>
  <c r="D42" i="1"/>
  <c r="P42" i="1"/>
  <c r="Q42" i="1" s="1"/>
  <c r="B325" i="1"/>
  <c r="C325" i="1"/>
  <c r="K325" i="1" s="1"/>
  <c r="D325" i="1"/>
  <c r="P325" i="1"/>
  <c r="B313" i="1"/>
  <c r="B310" i="1"/>
  <c r="C313" i="1"/>
  <c r="K313" i="1" s="1"/>
  <c r="C310" i="1"/>
  <c r="K310" i="1" s="1"/>
  <c r="D313" i="1"/>
  <c r="D310" i="1"/>
  <c r="P313" i="1"/>
  <c r="Q313" i="1" s="1"/>
  <c r="P310" i="1"/>
  <c r="Q310" i="1" s="1"/>
  <c r="B709" i="1"/>
  <c r="C709" i="1"/>
  <c r="K709" i="1" s="1"/>
  <c r="D709" i="1"/>
  <c r="P709" i="1"/>
  <c r="Q709" i="1" s="1"/>
  <c r="B758" i="1"/>
  <c r="C758" i="1"/>
  <c r="K758" i="1" s="1"/>
  <c r="D758" i="1"/>
  <c r="P758" i="1"/>
  <c r="B141" i="1"/>
  <c r="C141" i="1"/>
  <c r="K141" i="1" s="1"/>
  <c r="D141" i="1"/>
  <c r="P141" i="1"/>
  <c r="Q141" i="1" s="1"/>
  <c r="B1515" i="1"/>
  <c r="C1515" i="1"/>
  <c r="K1515" i="1" s="1"/>
  <c r="D1515" i="1"/>
  <c r="P1515" i="1"/>
  <c r="R1515" i="1" s="1"/>
  <c r="B1600" i="1"/>
  <c r="B1604" i="1"/>
  <c r="C1600" i="1"/>
  <c r="K1600" i="1" s="1"/>
  <c r="C1604" i="1"/>
  <c r="K1604" i="1" s="1"/>
  <c r="D1600" i="1"/>
  <c r="D1604" i="1"/>
  <c r="P1600" i="1"/>
  <c r="Q1600" i="1" s="1"/>
  <c r="P1604" i="1"/>
  <c r="R1604" i="1" s="1"/>
  <c r="B2421" i="1"/>
  <c r="B2418" i="1"/>
  <c r="C2421" i="1"/>
  <c r="K2421" i="1" s="1"/>
  <c r="C2418" i="1"/>
  <c r="K2418" i="1" s="1"/>
  <c r="D2421" i="1"/>
  <c r="D2418" i="1"/>
  <c r="P2421" i="1"/>
  <c r="Q2421" i="1" s="1"/>
  <c r="P2418" i="1"/>
  <c r="Q2418" i="1" s="1"/>
  <c r="B1084" i="1"/>
  <c r="B1085" i="1"/>
  <c r="C1084" i="1"/>
  <c r="K1084" i="1" s="1"/>
  <c r="C1085" i="1"/>
  <c r="K1085" i="1" s="1"/>
  <c r="D1084" i="1"/>
  <c r="D1085" i="1"/>
  <c r="P1084" i="1"/>
  <c r="Q1084" i="1" s="1"/>
  <c r="P1085" i="1"/>
  <c r="Q1085" i="1" s="1"/>
  <c r="B776" i="1"/>
  <c r="C776" i="1"/>
  <c r="K776" i="1" s="1"/>
  <c r="D776" i="1"/>
  <c r="P776" i="1"/>
  <c r="Q776" i="1" s="1"/>
  <c r="B2311" i="1"/>
  <c r="B2312" i="1"/>
  <c r="B2313" i="1"/>
  <c r="C2311" i="1"/>
  <c r="C2312" i="1"/>
  <c r="K2312" i="1" s="1"/>
  <c r="C2313" i="1"/>
  <c r="K2313" i="1" s="1"/>
  <c r="D2311" i="1"/>
  <c r="D2312" i="1"/>
  <c r="D2313" i="1"/>
  <c r="K2311" i="1"/>
  <c r="P2311" i="1"/>
  <c r="R2311" i="1" s="1"/>
  <c r="P2312" i="1"/>
  <c r="Q2312" i="1" s="1"/>
  <c r="P2313" i="1"/>
  <c r="R2313" i="1" s="1"/>
  <c r="B401" i="1"/>
  <c r="B402" i="1"/>
  <c r="B403" i="1"/>
  <c r="B404" i="1"/>
  <c r="B405" i="1"/>
  <c r="C401" i="1"/>
  <c r="C402" i="1"/>
  <c r="C403" i="1"/>
  <c r="C404" i="1"/>
  <c r="C405" i="1"/>
  <c r="D401" i="1"/>
  <c r="D402" i="1"/>
  <c r="D403" i="1"/>
  <c r="D404" i="1"/>
  <c r="D405" i="1"/>
  <c r="K401" i="1"/>
  <c r="K402" i="1"/>
  <c r="K403" i="1"/>
  <c r="K404" i="1"/>
  <c r="K405" i="1"/>
  <c r="P401" i="1"/>
  <c r="Q401" i="1" s="1"/>
  <c r="P402" i="1"/>
  <c r="R402" i="1" s="1"/>
  <c r="P403" i="1"/>
  <c r="Q403" i="1" s="1"/>
  <c r="P404" i="1"/>
  <c r="Q404" i="1" s="1"/>
  <c r="P405" i="1"/>
  <c r="Q405" i="1" s="1"/>
  <c r="Q402" i="1"/>
  <c r="S402" i="1" s="1"/>
  <c r="B1559" i="1"/>
  <c r="C1559" i="1"/>
  <c r="K1559" i="1" s="1"/>
  <c r="D1559" i="1"/>
  <c r="P1559" i="1"/>
  <c r="Q1559" i="1" s="1"/>
  <c r="B1556" i="1"/>
  <c r="C1556" i="1"/>
  <c r="K1556" i="1" s="1"/>
  <c r="D1556" i="1"/>
  <c r="P1556" i="1"/>
  <c r="B2088" i="1"/>
  <c r="C2088" i="1"/>
  <c r="K2088" i="1" s="1"/>
  <c r="D2088" i="1"/>
  <c r="P2088" i="1"/>
  <c r="Q2088" i="1" s="1"/>
  <c r="B411" i="1"/>
  <c r="C411" i="1"/>
  <c r="K411" i="1" s="1"/>
  <c r="D411" i="1"/>
  <c r="P411" i="1"/>
  <c r="R411" i="1" s="1"/>
  <c r="B412" i="1"/>
  <c r="C412" i="1"/>
  <c r="K412" i="1" s="1"/>
  <c r="D412" i="1"/>
  <c r="P412" i="1"/>
  <c r="Q412" i="1" s="1"/>
  <c r="B1757" i="1"/>
  <c r="B1186" i="1"/>
  <c r="B1139" i="1"/>
  <c r="C1757" i="1"/>
  <c r="K1757" i="1" s="1"/>
  <c r="C1186" i="1"/>
  <c r="K1186" i="1" s="1"/>
  <c r="C1139" i="1"/>
  <c r="K1139" i="1" s="1"/>
  <c r="D1757" i="1"/>
  <c r="D1186" i="1"/>
  <c r="D1139" i="1"/>
  <c r="P1757" i="1"/>
  <c r="Q1757" i="1" s="1"/>
  <c r="P1186" i="1"/>
  <c r="Q1186" i="1" s="1"/>
  <c r="P1139" i="1"/>
  <c r="Q1139" i="1" s="1"/>
  <c r="B1182" i="1"/>
  <c r="C1182" i="1"/>
  <c r="K1182" i="1" s="1"/>
  <c r="D1182" i="1"/>
  <c r="P1182" i="1"/>
  <c r="B2197" i="1"/>
  <c r="C2197" i="1"/>
  <c r="K2197" i="1" s="1"/>
  <c r="D2197" i="1"/>
  <c r="P2197" i="1"/>
  <c r="R2197" i="1" s="1"/>
  <c r="B779" i="1"/>
  <c r="C779" i="1"/>
  <c r="K779" i="1" s="1"/>
  <c r="D779" i="1"/>
  <c r="P779" i="1"/>
  <c r="Q779" i="1" s="1"/>
  <c r="P972" i="1"/>
  <c r="R972" i="1" s="1"/>
  <c r="D972" i="1"/>
  <c r="C972" i="1"/>
  <c r="K972" i="1" s="1"/>
  <c r="B972" i="1"/>
  <c r="B973" i="1"/>
  <c r="C973" i="1"/>
  <c r="K973" i="1" s="1"/>
  <c r="D973" i="1"/>
  <c r="P973" i="1"/>
  <c r="Q973" i="1" s="1"/>
  <c r="P1800" i="1"/>
  <c r="R1800" i="1" s="1"/>
  <c r="D1800" i="1"/>
  <c r="C1800" i="1"/>
  <c r="K1800" i="1" s="1"/>
  <c r="B1800" i="1"/>
  <c r="K27" i="1" l="1"/>
  <c r="Q21" i="1"/>
  <c r="S21" i="1" s="1"/>
  <c r="R310" i="1"/>
  <c r="T310" i="1" s="1"/>
  <c r="S310" i="1"/>
  <c r="V310" i="1" s="1"/>
  <c r="T26" i="1"/>
  <c r="T21" i="1"/>
  <c r="R27" i="1"/>
  <c r="R2490" i="1"/>
  <c r="T2490" i="1" s="1"/>
  <c r="T27" i="1"/>
  <c r="R1139" i="1"/>
  <c r="T1139" i="1" s="1"/>
  <c r="R2088" i="1"/>
  <c r="T2088" i="1" s="1"/>
  <c r="V26" i="1"/>
  <c r="S27" i="1"/>
  <c r="R121" i="1"/>
  <c r="T121" i="1" s="1"/>
  <c r="S697" i="1"/>
  <c r="R1085" i="1"/>
  <c r="T1085" i="1" s="1"/>
  <c r="R2418" i="1"/>
  <c r="T2418" i="1" s="1"/>
  <c r="S1085" i="1"/>
  <c r="S2418" i="1"/>
  <c r="U310" i="1"/>
  <c r="R42" i="1"/>
  <c r="T42" i="1" s="1"/>
  <c r="S121" i="1"/>
  <c r="R709" i="1"/>
  <c r="T709" i="1" s="1"/>
  <c r="S28" i="1"/>
  <c r="R28" i="1"/>
  <c r="T28" i="1" s="1"/>
  <c r="S2490" i="1"/>
  <c r="V2490" i="1" s="1"/>
  <c r="R776" i="1"/>
  <c r="T776" i="1" s="1"/>
  <c r="Q1604" i="1"/>
  <c r="T1604" i="1" s="1"/>
  <c r="R25" i="1"/>
  <c r="S700" i="1"/>
  <c r="R700" i="1"/>
  <c r="T700" i="1" s="1"/>
  <c r="V402" i="1"/>
  <c r="U402" i="1"/>
  <c r="S25" i="1"/>
  <c r="T25" i="1"/>
  <c r="S2312" i="1"/>
  <c r="V2312" i="1" s="1"/>
  <c r="R2312" i="1"/>
  <c r="T2312" i="1" s="1"/>
  <c r="S709" i="1"/>
  <c r="V709" i="1" s="1"/>
  <c r="S313" i="1"/>
  <c r="R313" i="1"/>
  <c r="T313" i="1" s="1"/>
  <c r="S1139" i="1"/>
  <c r="V1139" i="1" s="1"/>
  <c r="R1559" i="1"/>
  <c r="T1559" i="1" s="1"/>
  <c r="R404" i="1"/>
  <c r="R141" i="1"/>
  <c r="T141" i="1" s="1"/>
  <c r="S1084" i="1"/>
  <c r="R1084" i="1"/>
  <c r="T1084" i="1" s="1"/>
  <c r="S2421" i="1"/>
  <c r="R2421" i="1"/>
  <c r="T2421" i="1" s="1"/>
  <c r="S1600" i="1"/>
  <c r="R1600" i="1"/>
  <c r="T1600" i="1" s="1"/>
  <c r="S141" i="1"/>
  <c r="V141" i="1" s="1"/>
  <c r="T404" i="1"/>
  <c r="R1757" i="1"/>
  <c r="T1757" i="1" s="1"/>
  <c r="R412" i="1"/>
  <c r="T412" i="1" s="1"/>
  <c r="S2088" i="1"/>
  <c r="V2088" i="1" s="1"/>
  <c r="S1559" i="1"/>
  <c r="S404" i="1"/>
  <c r="R405" i="1"/>
  <c r="T405" i="1" s="1"/>
  <c r="R403" i="1"/>
  <c r="T403" i="1" s="1"/>
  <c r="R401" i="1"/>
  <c r="T401" i="1" s="1"/>
  <c r="T402" i="1"/>
  <c r="S776" i="1"/>
  <c r="V776" i="1" s="1"/>
  <c r="S42" i="1"/>
  <c r="Q1182" i="1"/>
  <c r="S1182" i="1" s="1"/>
  <c r="R1182" i="1"/>
  <c r="Q1556" i="1"/>
  <c r="Q2197" i="1"/>
  <c r="T2197" i="1" s="1"/>
  <c r="Q411" i="1"/>
  <c r="T411" i="1" s="1"/>
  <c r="R1556" i="1"/>
  <c r="Q758" i="1"/>
  <c r="S758" i="1" s="1"/>
  <c r="Q325" i="1"/>
  <c r="S325" i="1" s="1"/>
  <c r="S405" i="1"/>
  <c r="S403" i="1"/>
  <c r="S401" i="1"/>
  <c r="Q2313" i="1"/>
  <c r="T2313" i="1" s="1"/>
  <c r="Q2311" i="1"/>
  <c r="T2311" i="1" s="1"/>
  <c r="Q1515" i="1"/>
  <c r="T1515" i="1" s="1"/>
  <c r="R758" i="1"/>
  <c r="R325" i="1"/>
  <c r="Q944" i="1"/>
  <c r="T944" i="1" s="1"/>
  <c r="S944" i="1"/>
  <c r="R779" i="1"/>
  <c r="T779" i="1" s="1"/>
  <c r="S1757" i="1"/>
  <c r="R1186" i="1"/>
  <c r="T1186" i="1" s="1"/>
  <c r="S412" i="1"/>
  <c r="R973" i="1"/>
  <c r="T973" i="1" s="1"/>
  <c r="Q972" i="1"/>
  <c r="S972" i="1" s="1"/>
  <c r="S779" i="1"/>
  <c r="S1186" i="1"/>
  <c r="Q1800" i="1"/>
  <c r="T1800" i="1" s="1"/>
  <c r="S973" i="1"/>
  <c r="V21" i="1" l="1"/>
  <c r="X21" i="1" s="1"/>
  <c r="Z21" i="1" s="1"/>
  <c r="U21" i="1"/>
  <c r="U1139" i="1"/>
  <c r="U2490" i="1"/>
  <c r="U2088" i="1"/>
  <c r="U2312" i="1"/>
  <c r="U709" i="1"/>
  <c r="X402" i="1"/>
  <c r="Z402" i="1" s="1"/>
  <c r="AB402" i="1" s="1"/>
  <c r="X2490" i="1"/>
  <c r="Z2490" i="1" s="1"/>
  <c r="X776" i="1"/>
  <c r="W776" i="1" s="1"/>
  <c r="X26" i="1"/>
  <c r="Z26" i="1" s="1"/>
  <c r="X141" i="1"/>
  <c r="T1182" i="1"/>
  <c r="X2312" i="1"/>
  <c r="W2312" i="1" s="1"/>
  <c r="U141" i="1"/>
  <c r="U776" i="1"/>
  <c r="X2088" i="1"/>
  <c r="W2088" i="1" s="1"/>
  <c r="X310" i="1"/>
  <c r="Z310" i="1" s="1"/>
  <c r="Y310" i="1" s="1"/>
  <c r="X709" i="1"/>
  <c r="V697" i="1"/>
  <c r="X697" i="1" s="1"/>
  <c r="W697" i="1" s="1"/>
  <c r="U697" i="1"/>
  <c r="V27" i="1"/>
  <c r="U27" i="1"/>
  <c r="S1604" i="1"/>
  <c r="V1604" i="1" s="1"/>
  <c r="X1604" i="1" s="1"/>
  <c r="V2418" i="1"/>
  <c r="X2418" i="1" s="1"/>
  <c r="U2418" i="1"/>
  <c r="U121" i="1"/>
  <c r="V121" i="1"/>
  <c r="V1085" i="1"/>
  <c r="X1085" i="1" s="1"/>
  <c r="U1085" i="1"/>
  <c r="U700" i="1"/>
  <c r="V700" i="1"/>
  <c r="X700" i="1" s="1"/>
  <c r="Z700" i="1" s="1"/>
  <c r="U28" i="1"/>
  <c r="V28" i="1"/>
  <c r="X1139" i="1"/>
  <c r="Z1139" i="1" s="1"/>
  <c r="Y1139" i="1" s="1"/>
  <c r="S1800" i="1"/>
  <c r="U1800" i="1" s="1"/>
  <c r="T972" i="1"/>
  <c r="V1600" i="1"/>
  <c r="X1600" i="1" s="1"/>
  <c r="U1600" i="1"/>
  <c r="U2421" i="1"/>
  <c r="V2421" i="1"/>
  <c r="X2421" i="1" s="1"/>
  <c r="U1084" i="1"/>
  <c r="V1084" i="1"/>
  <c r="X1084" i="1" s="1"/>
  <c r="U313" i="1"/>
  <c r="V313" i="1"/>
  <c r="V25" i="1"/>
  <c r="U25" i="1"/>
  <c r="V1559" i="1"/>
  <c r="X1559" i="1" s="1"/>
  <c r="Z1559" i="1" s="1"/>
  <c r="U1559" i="1"/>
  <c r="S411" i="1"/>
  <c r="U411" i="1" s="1"/>
  <c r="S2197" i="1"/>
  <c r="V2197" i="1" s="1"/>
  <c r="X2197" i="1" s="1"/>
  <c r="Z2197" i="1" s="1"/>
  <c r="AB2197" i="1" s="1"/>
  <c r="V42" i="1"/>
  <c r="X42" i="1" s="1"/>
  <c r="Z42" i="1" s="1"/>
  <c r="U42" i="1"/>
  <c r="V404" i="1"/>
  <c r="X404" i="1" s="1"/>
  <c r="Z404" i="1" s="1"/>
  <c r="Y404" i="1" s="1"/>
  <c r="U404" i="1"/>
  <c r="U401" i="1"/>
  <c r="V401" i="1"/>
  <c r="X401" i="1" s="1"/>
  <c r="U405" i="1"/>
  <c r="V405" i="1"/>
  <c r="X405" i="1" s="1"/>
  <c r="U325" i="1"/>
  <c r="V325" i="1"/>
  <c r="U758" i="1"/>
  <c r="V758" i="1"/>
  <c r="T1556" i="1"/>
  <c r="U944" i="1"/>
  <c r="V944" i="1"/>
  <c r="X944" i="1" s="1"/>
  <c r="S1515" i="1"/>
  <c r="S2311" i="1"/>
  <c r="S2313" i="1"/>
  <c r="U403" i="1"/>
  <c r="V403" i="1"/>
  <c r="X403" i="1" s="1"/>
  <c r="T325" i="1"/>
  <c r="T758" i="1"/>
  <c r="S1556" i="1"/>
  <c r="U412" i="1"/>
  <c r="V412" i="1"/>
  <c r="X412" i="1" s="1"/>
  <c r="V1757" i="1"/>
  <c r="X1757" i="1" s="1"/>
  <c r="Z1757" i="1" s="1"/>
  <c r="Y1757" i="1" s="1"/>
  <c r="U1757" i="1"/>
  <c r="U1182" i="1"/>
  <c r="V1182" i="1"/>
  <c r="U1186" i="1"/>
  <c r="V1186" i="1"/>
  <c r="X1186" i="1" s="1"/>
  <c r="U779" i="1"/>
  <c r="V779" i="1"/>
  <c r="X779" i="1" s="1"/>
  <c r="U973" i="1"/>
  <c r="V973" i="1"/>
  <c r="V972" i="1"/>
  <c r="U972" i="1"/>
  <c r="X973" i="1" l="1"/>
  <c r="Z709" i="1"/>
  <c r="AB709" i="1" s="1"/>
  <c r="X25" i="1"/>
  <c r="X28" i="1"/>
  <c r="Z28" i="1" s="1"/>
  <c r="W21" i="1"/>
  <c r="X121" i="1"/>
  <c r="Z121" i="1" s="1"/>
  <c r="X27" i="1"/>
  <c r="Z27" i="1" s="1"/>
  <c r="Z141" i="1"/>
  <c r="AB141" i="1" s="1"/>
  <c r="Y402" i="1"/>
  <c r="Z2088" i="1"/>
  <c r="Y2088" i="1" s="1"/>
  <c r="AA2088" i="1" s="1"/>
  <c r="W402" i="1"/>
  <c r="AA402" i="1" s="1"/>
  <c r="W709" i="1"/>
  <c r="W404" i="1"/>
  <c r="AA404" i="1" s="1"/>
  <c r="Y2197" i="1"/>
  <c r="Z2312" i="1"/>
  <c r="AB2312" i="1" s="1"/>
  <c r="Z776" i="1"/>
  <c r="Y776" i="1" s="1"/>
  <c r="AA776" i="1" s="1"/>
  <c r="AB310" i="1"/>
  <c r="W2490" i="1"/>
  <c r="W2197" i="1"/>
  <c r="AB1139" i="1"/>
  <c r="U2197" i="1"/>
  <c r="W141" i="1"/>
  <c r="V1800" i="1"/>
  <c r="X1182" i="1"/>
  <c r="Z1182" i="1" s="1"/>
  <c r="W1559" i="1"/>
  <c r="W26" i="1"/>
  <c r="V411" i="1"/>
  <c r="X411" i="1" s="1"/>
  <c r="W411" i="1" s="1"/>
  <c r="AB1757" i="1"/>
  <c r="X972" i="1"/>
  <c r="W972" i="1" s="1"/>
  <c r="W1139" i="1"/>
  <c r="AA1139" i="1" s="1"/>
  <c r="W42" i="1"/>
  <c r="AB404" i="1"/>
  <c r="W310" i="1"/>
  <c r="AA310" i="1" s="1"/>
  <c r="U1604" i="1"/>
  <c r="Z697" i="1"/>
  <c r="Y697" i="1" s="1"/>
  <c r="AA697" i="1" s="1"/>
  <c r="W25" i="1"/>
  <c r="X313" i="1"/>
  <c r="Z313" i="1" s="1"/>
  <c r="Y26" i="1"/>
  <c r="AB26" i="1"/>
  <c r="Z1085" i="1"/>
  <c r="W1085" i="1"/>
  <c r="Z2418" i="1"/>
  <c r="W2418" i="1"/>
  <c r="W28" i="1"/>
  <c r="W700" i="1"/>
  <c r="Y21" i="1"/>
  <c r="AB21" i="1"/>
  <c r="Z1604" i="1"/>
  <c r="W1604" i="1"/>
  <c r="AB700" i="1"/>
  <c r="Y700" i="1"/>
  <c r="W1600" i="1"/>
  <c r="Z1600" i="1"/>
  <c r="W1084" i="1"/>
  <c r="Z1084" i="1"/>
  <c r="W2421" i="1"/>
  <c r="Z2421" i="1"/>
  <c r="Z944" i="1"/>
  <c r="W944" i="1"/>
  <c r="AB2088" i="1"/>
  <c r="X758" i="1"/>
  <c r="Z758" i="1" s="1"/>
  <c r="U2313" i="1"/>
  <c r="V2313" i="1"/>
  <c r="X2313" i="1" s="1"/>
  <c r="U1515" i="1"/>
  <c r="V1515" i="1"/>
  <c r="X1515" i="1" s="1"/>
  <c r="AB42" i="1"/>
  <c r="Y42" i="1"/>
  <c r="Z405" i="1"/>
  <c r="W405" i="1"/>
  <c r="Z401" i="1"/>
  <c r="W401" i="1"/>
  <c r="U1556" i="1"/>
  <c r="V1556" i="1"/>
  <c r="X1556" i="1" s="1"/>
  <c r="Z1556" i="1" s="1"/>
  <c r="AB1559" i="1"/>
  <c r="Y1559" i="1"/>
  <c r="X325" i="1"/>
  <c r="Z403" i="1"/>
  <c r="W403" i="1"/>
  <c r="U2311" i="1"/>
  <c r="V2311" i="1"/>
  <c r="X2311" i="1" s="1"/>
  <c r="AB2490" i="1"/>
  <c r="Y2490" i="1"/>
  <c r="Z412" i="1"/>
  <c r="W412" i="1"/>
  <c r="W1757" i="1"/>
  <c r="AA1757" i="1" s="1"/>
  <c r="Z779" i="1"/>
  <c r="W779" i="1"/>
  <c r="Z1186" i="1"/>
  <c r="W1186" i="1"/>
  <c r="W973" i="1"/>
  <c r="Y709" i="1" l="1"/>
  <c r="X1800" i="1"/>
  <c r="Z973" i="1"/>
  <c r="Y2312" i="1"/>
  <c r="AA2312" i="1" s="1"/>
  <c r="W1182" i="1"/>
  <c r="AA2490" i="1"/>
  <c r="Y141" i="1"/>
  <c r="AA141" i="1" s="1"/>
  <c r="W121" i="1"/>
  <c r="AA709" i="1"/>
  <c r="AA21" i="1"/>
  <c r="Y27" i="1"/>
  <c r="W27" i="1"/>
  <c r="Z25" i="1"/>
  <c r="AB776" i="1"/>
  <c r="AA2197" i="1"/>
  <c r="W1800" i="1"/>
  <c r="Z411" i="1"/>
  <c r="Y411" i="1" s="1"/>
  <c r="AA411" i="1" s="1"/>
  <c r="AA1559" i="1"/>
  <c r="AB27" i="1"/>
  <c r="AA26" i="1"/>
  <c r="Z972" i="1"/>
  <c r="Y972" i="1" s="1"/>
  <c r="AA972" i="1" s="1"/>
  <c r="AA42" i="1"/>
  <c r="W313" i="1"/>
  <c r="AB697" i="1"/>
  <c r="Z325" i="1"/>
  <c r="Y325" i="1" s="1"/>
  <c r="AB121" i="1"/>
  <c r="Y121" i="1"/>
  <c r="AB2418" i="1"/>
  <c r="Y2418" i="1"/>
  <c r="AA2418" i="1" s="1"/>
  <c r="Y1085" i="1"/>
  <c r="AA1085" i="1" s="1"/>
  <c r="AB1085" i="1"/>
  <c r="AA700" i="1"/>
  <c r="AB1604" i="1"/>
  <c r="Y1604" i="1"/>
  <c r="AA1604" i="1" s="1"/>
  <c r="Y28" i="1"/>
  <c r="AB28" i="1"/>
  <c r="Y2421" i="1"/>
  <c r="AA2421" i="1" s="1"/>
  <c r="AB2421" i="1"/>
  <c r="Y1084" i="1"/>
  <c r="AA1084" i="1" s="1"/>
  <c r="AB1084" i="1"/>
  <c r="Y313" i="1"/>
  <c r="AB313" i="1"/>
  <c r="Y1600" i="1"/>
  <c r="AA1600" i="1" s="1"/>
  <c r="AB1600" i="1"/>
  <c r="W325" i="1"/>
  <c r="Y403" i="1"/>
  <c r="AA403" i="1" s="1"/>
  <c r="AB403" i="1"/>
  <c r="Y1556" i="1"/>
  <c r="AB1556" i="1"/>
  <c r="Y758" i="1"/>
  <c r="AB758" i="1"/>
  <c r="Z2311" i="1"/>
  <c r="W2311" i="1"/>
  <c r="Y401" i="1"/>
  <c r="AA401" i="1" s="1"/>
  <c r="AB401" i="1"/>
  <c r="Y405" i="1"/>
  <c r="AA405" i="1" s="1"/>
  <c r="AB405" i="1"/>
  <c r="W1556" i="1"/>
  <c r="Z1515" i="1"/>
  <c r="W1515" i="1"/>
  <c r="Z2313" i="1"/>
  <c r="W2313" i="1"/>
  <c r="W758" i="1"/>
  <c r="Y944" i="1"/>
  <c r="AA944" i="1" s="1"/>
  <c r="AB944" i="1"/>
  <c r="Y412" i="1"/>
  <c r="AA412" i="1" s="1"/>
  <c r="AB412" i="1"/>
  <c r="Y1182" i="1"/>
  <c r="AA1182" i="1" s="1"/>
  <c r="AB1182" i="1"/>
  <c r="Y1186" i="1"/>
  <c r="AA1186" i="1" s="1"/>
  <c r="AB1186" i="1"/>
  <c r="Y779" i="1"/>
  <c r="AA779" i="1" s="1"/>
  <c r="AB779" i="1"/>
  <c r="Y973" i="1"/>
  <c r="AB973" i="1"/>
  <c r="Z1800" i="1" l="1"/>
  <c r="AA973" i="1"/>
  <c r="AA28" i="1"/>
  <c r="AA121" i="1"/>
  <c r="AB25" i="1"/>
  <c r="Y25" i="1"/>
  <c r="AA27" i="1"/>
  <c r="AB411" i="1"/>
  <c r="AA1556" i="1"/>
  <c r="AB972" i="1"/>
  <c r="AB325" i="1"/>
  <c r="AA313" i="1"/>
  <c r="AA325" i="1"/>
  <c r="Y2311" i="1"/>
  <c r="AA2311" i="1" s="1"/>
  <c r="AB2311" i="1"/>
  <c r="AA758" i="1"/>
  <c r="AB2313" i="1"/>
  <c r="Y2313" i="1"/>
  <c r="AA2313" i="1" s="1"/>
  <c r="Y1515" i="1"/>
  <c r="AA1515" i="1" s="1"/>
  <c r="AB1515" i="1"/>
  <c r="Y1800" i="1" l="1"/>
  <c r="AB1800" i="1"/>
  <c r="AA25" i="1"/>
  <c r="B616" i="1"/>
  <c r="C616" i="1"/>
  <c r="K616" i="1" s="1"/>
  <c r="D616" i="1"/>
  <c r="P616" i="1"/>
  <c r="Q616" i="1" s="1"/>
  <c r="AA1800" i="1" l="1"/>
  <c r="R616" i="1"/>
  <c r="T616" i="1" s="1"/>
  <c r="S616" i="1"/>
  <c r="V616" i="1" s="1"/>
  <c r="U616" i="1" l="1"/>
  <c r="X616" i="1"/>
  <c r="Z616" i="1" s="1"/>
  <c r="AB616" i="1" s="1"/>
  <c r="W616" i="1" l="1"/>
  <c r="Y616" i="1"/>
  <c r="B1314" i="1"/>
  <c r="C1314" i="1"/>
  <c r="K1314" i="1" s="1"/>
  <c r="D1314" i="1"/>
  <c r="P1314" i="1"/>
  <c r="Q1314" i="1" s="1"/>
  <c r="D1164" i="1"/>
  <c r="AA616" i="1" l="1"/>
  <c r="R1314" i="1"/>
  <c r="T1314" i="1" s="1"/>
  <c r="S1314" i="1"/>
  <c r="U1314" i="1" s="1"/>
  <c r="X1314" i="1" l="1"/>
  <c r="Z1314" i="1" s="1"/>
  <c r="V1314" i="1"/>
  <c r="W1314" i="1"/>
  <c r="AB1314" i="1" l="1"/>
  <c r="Y1314" i="1"/>
  <c r="AA1314" i="1" s="1"/>
  <c r="B1633" i="1" l="1"/>
  <c r="C1633" i="1"/>
  <c r="K1633" i="1" s="1"/>
  <c r="D1633" i="1"/>
  <c r="P1633" i="1"/>
  <c r="R1633" i="1" s="1"/>
  <c r="Q1633" i="1" l="1"/>
  <c r="T1633" i="1" s="1"/>
  <c r="S1633" i="1" l="1"/>
  <c r="V1633" i="1" l="1"/>
  <c r="U1633" i="1"/>
  <c r="B1605" i="1"/>
  <c r="C1605" i="1"/>
  <c r="K1605" i="1" s="1"/>
  <c r="D1605" i="1"/>
  <c r="P1605" i="1"/>
  <c r="Q1605" i="1" s="1"/>
  <c r="X1633" i="1" l="1"/>
  <c r="W1633" i="1" s="1"/>
  <c r="R1605" i="1"/>
  <c r="T1605" i="1" s="1"/>
  <c r="S1605" i="1"/>
  <c r="Z1633" i="1" l="1"/>
  <c r="AB1633" i="1" s="1"/>
  <c r="V1605" i="1"/>
  <c r="X1605" i="1" s="1"/>
  <c r="W1605" i="1" s="1"/>
  <c r="U1605" i="1"/>
  <c r="Y1633" i="1" l="1"/>
  <c r="AA1633" i="1" s="1"/>
  <c r="Z1605" i="1"/>
  <c r="B1335" i="1"/>
  <c r="C1335" i="1"/>
  <c r="K1335" i="1" s="1"/>
  <c r="D1335" i="1"/>
  <c r="P1335" i="1"/>
  <c r="Q1335" i="1" s="1"/>
  <c r="Y1605" i="1" l="1"/>
  <c r="AA1605" i="1" s="1"/>
  <c r="AB1605" i="1"/>
  <c r="R1335" i="1"/>
  <c r="T1335" i="1" s="1"/>
  <c r="S1335" i="1"/>
  <c r="V1335" i="1" l="1"/>
  <c r="U1335" i="1"/>
  <c r="X1335" i="1" l="1"/>
  <c r="Z1335" i="1" s="1"/>
  <c r="W1335" i="1" l="1"/>
  <c r="AB1335" i="1"/>
  <c r="Y1335" i="1"/>
  <c r="AA1335" i="1" l="1"/>
  <c r="B2309" i="1"/>
  <c r="C2309" i="1"/>
  <c r="K2309" i="1" s="1"/>
  <c r="D2309" i="1"/>
  <c r="P2309" i="1"/>
  <c r="Q2309" i="1" s="1"/>
  <c r="B678" i="1"/>
  <c r="C678" i="1"/>
  <c r="K678" i="1" s="1"/>
  <c r="D678" i="1"/>
  <c r="P678" i="1"/>
  <c r="Q678" i="1" s="1"/>
  <c r="B2334" i="1"/>
  <c r="C2334" i="1"/>
  <c r="K2334" i="1" s="1"/>
  <c r="D2334" i="1"/>
  <c r="P2334" i="1"/>
  <c r="Q2334" i="1" s="1"/>
  <c r="B2256" i="1"/>
  <c r="C2256" i="1"/>
  <c r="K2256" i="1" s="1"/>
  <c r="D2256" i="1"/>
  <c r="P2256" i="1"/>
  <c r="Q2256" i="1" s="1"/>
  <c r="B2257" i="1"/>
  <c r="C2257" i="1"/>
  <c r="K2257" i="1" s="1"/>
  <c r="D2257" i="1"/>
  <c r="P2257" i="1"/>
  <c r="Q2257" i="1" s="1"/>
  <c r="R678" i="1" l="1"/>
  <c r="R2309" i="1"/>
  <c r="T678" i="1"/>
  <c r="T2309" i="1"/>
  <c r="W2309" i="1" s="1"/>
  <c r="S2309" i="1"/>
  <c r="R2334" i="1"/>
  <c r="T2334" i="1" s="1"/>
  <c r="S678" i="1"/>
  <c r="V678" i="1" s="1"/>
  <c r="X678" i="1" s="1"/>
  <c r="Z678" i="1" s="1"/>
  <c r="S2334" i="1"/>
  <c r="V2334" i="1" s="1"/>
  <c r="R2257" i="1"/>
  <c r="T2257" i="1" s="1"/>
  <c r="R2256" i="1"/>
  <c r="T2256" i="1" s="1"/>
  <c r="S2256" i="1"/>
  <c r="S2257" i="1"/>
  <c r="X2309" i="1" l="1"/>
  <c r="Z2309" i="1" s="1"/>
  <c r="X2334" i="1"/>
  <c r="Z2334" i="1" s="1"/>
  <c r="AB2334" i="1" s="1"/>
  <c r="V2309" i="1"/>
  <c r="U2309" i="1"/>
  <c r="U678" i="1"/>
  <c r="AB2309" i="1"/>
  <c r="Y2309" i="1"/>
  <c r="U2334" i="1"/>
  <c r="W678" i="1"/>
  <c r="AB678" i="1"/>
  <c r="Y678" i="1"/>
  <c r="AA678" i="1" s="1"/>
  <c r="W2334" i="1"/>
  <c r="V2256" i="1"/>
  <c r="X2256" i="1" s="1"/>
  <c r="U2256" i="1"/>
  <c r="U2257" i="1"/>
  <c r="V2257" i="1"/>
  <c r="Y2334" i="1" l="1"/>
  <c r="AA2334" i="1" s="1"/>
  <c r="X2257" i="1"/>
  <c r="Z2257" i="1" s="1"/>
  <c r="AA2309" i="1"/>
  <c r="Z2256" i="1"/>
  <c r="W2256" i="1"/>
  <c r="W2257" i="1" l="1"/>
  <c r="AB2256" i="1"/>
  <c r="Y2256" i="1"/>
  <c r="AA2256" i="1" s="1"/>
  <c r="Y2257" i="1"/>
  <c r="AB2257" i="1"/>
  <c r="AA2257" i="1" l="1"/>
  <c r="B2447" i="1"/>
  <c r="C2447" i="1"/>
  <c r="D2447" i="1"/>
  <c r="K2447" i="1"/>
  <c r="P2447" i="1"/>
  <c r="Q2447" i="1" s="1"/>
  <c r="B2099" i="1"/>
  <c r="B2100" i="1"/>
  <c r="B2101" i="1"/>
  <c r="B2102" i="1"/>
  <c r="B2103" i="1"/>
  <c r="B2105" i="1"/>
  <c r="B2106" i="1"/>
  <c r="B2107" i="1"/>
  <c r="C2099" i="1"/>
  <c r="C2100" i="1"/>
  <c r="K2100" i="1" s="1"/>
  <c r="C2101" i="1"/>
  <c r="K2101" i="1" s="1"/>
  <c r="C2102" i="1"/>
  <c r="K2102" i="1" s="1"/>
  <c r="C2103" i="1"/>
  <c r="K2103" i="1" s="1"/>
  <c r="C2105" i="1"/>
  <c r="K2105" i="1" s="1"/>
  <c r="C2106" i="1"/>
  <c r="K2106" i="1" s="1"/>
  <c r="C2107" i="1"/>
  <c r="K2107" i="1" s="1"/>
  <c r="D2099" i="1"/>
  <c r="D2100" i="1"/>
  <c r="D2101" i="1"/>
  <c r="D2102" i="1"/>
  <c r="D2103" i="1"/>
  <c r="D2105" i="1"/>
  <c r="D2106" i="1"/>
  <c r="D2107" i="1"/>
  <c r="K2099" i="1"/>
  <c r="P2099" i="1"/>
  <c r="P2100" i="1"/>
  <c r="P2101" i="1"/>
  <c r="P2102" i="1"/>
  <c r="P2103" i="1"/>
  <c r="P2105" i="1"/>
  <c r="P2106" i="1"/>
  <c r="P2107" i="1"/>
  <c r="Q2099" i="1"/>
  <c r="S2099" i="1" s="1"/>
  <c r="Q2100" i="1"/>
  <c r="Q2101" i="1"/>
  <c r="S2101" i="1" s="1"/>
  <c r="Q2102" i="1"/>
  <c r="Q2103" i="1"/>
  <c r="Q2105" i="1"/>
  <c r="Q2106" i="1"/>
  <c r="Q2107" i="1"/>
  <c r="R2099" i="1"/>
  <c r="R2100" i="1"/>
  <c r="R2101" i="1"/>
  <c r="R2102" i="1"/>
  <c r="R2103" i="1"/>
  <c r="R2105" i="1"/>
  <c r="R2106" i="1"/>
  <c r="R2107" i="1"/>
  <c r="S2100" i="1"/>
  <c r="V2100" i="1" s="1"/>
  <c r="S2102" i="1"/>
  <c r="S2103" i="1"/>
  <c r="V2103" i="1" s="1"/>
  <c r="S2105" i="1"/>
  <c r="S2106" i="1"/>
  <c r="U2106" i="1" s="1"/>
  <c r="S2107" i="1"/>
  <c r="T2099" i="1"/>
  <c r="X2099" i="1" s="1"/>
  <c r="W2099" i="1" s="1"/>
  <c r="T2100" i="1"/>
  <c r="T2101" i="1"/>
  <c r="X2101" i="1" s="1"/>
  <c r="W2101" i="1" s="1"/>
  <c r="T2102" i="1"/>
  <c r="X2102" i="1" s="1"/>
  <c r="T2103" i="1"/>
  <c r="X2103" i="1" s="1"/>
  <c r="T2105" i="1"/>
  <c r="T2106" i="1"/>
  <c r="X2106" i="1" s="1"/>
  <c r="T2107" i="1"/>
  <c r="X2107" i="1" s="1"/>
  <c r="W2107" i="1" s="1"/>
  <c r="U2100" i="1"/>
  <c r="U2102" i="1"/>
  <c r="U2103" i="1"/>
  <c r="U2105" i="1"/>
  <c r="U2107" i="1"/>
  <c r="V2102" i="1"/>
  <c r="V2105" i="1"/>
  <c r="V2107" i="1"/>
  <c r="X2100" i="1"/>
  <c r="W2100" i="1" s="1"/>
  <c r="X2105" i="1"/>
  <c r="W2105" i="1" s="1"/>
  <c r="B1162" i="1"/>
  <c r="C1162" i="1"/>
  <c r="K1162" i="1" s="1"/>
  <c r="D1162" i="1"/>
  <c r="P1162" i="1"/>
  <c r="Q1162" i="1" s="1"/>
  <c r="B2297" i="1"/>
  <c r="C2297" i="1"/>
  <c r="K2297" i="1" s="1"/>
  <c r="D2297" i="1"/>
  <c r="P2297" i="1"/>
  <c r="Q2297" i="1" s="1"/>
  <c r="B1155" i="1"/>
  <c r="C1155" i="1"/>
  <c r="K1155" i="1" s="1"/>
  <c r="D1155" i="1"/>
  <c r="P1155" i="1"/>
  <c r="Q1155" i="1" s="1"/>
  <c r="B1846" i="1"/>
  <c r="C1846" i="1"/>
  <c r="K1846" i="1" s="1"/>
  <c r="D1846" i="1"/>
  <c r="P1846" i="1"/>
  <c r="Q1846" i="1" s="1"/>
  <c r="B1077" i="1"/>
  <c r="C1077" i="1"/>
  <c r="K1077" i="1" s="1"/>
  <c r="D1077" i="1"/>
  <c r="P1077" i="1"/>
  <c r="Q1077" i="1" s="1"/>
  <c r="B1730" i="1"/>
  <c r="B1729" i="1"/>
  <c r="C1730" i="1"/>
  <c r="K1730" i="1" s="1"/>
  <c r="C1729" i="1"/>
  <c r="K1729" i="1" s="1"/>
  <c r="D1730" i="1"/>
  <c r="D1729" i="1"/>
  <c r="P1730" i="1"/>
  <c r="Q1730" i="1" s="1"/>
  <c r="P1729" i="1"/>
  <c r="Q1729" i="1" s="1"/>
  <c r="B1054" i="1"/>
  <c r="C1054" i="1"/>
  <c r="K1054" i="1" s="1"/>
  <c r="D1054" i="1"/>
  <c r="P1054" i="1"/>
  <c r="Q1054" i="1" s="1"/>
  <c r="B1181" i="1"/>
  <c r="C1181" i="1"/>
  <c r="K1181" i="1" s="1"/>
  <c r="D1181" i="1"/>
  <c r="P1181" i="1"/>
  <c r="Q1181" i="1" s="1"/>
  <c r="B2289" i="1"/>
  <c r="C2289" i="1"/>
  <c r="K2289" i="1" s="1"/>
  <c r="D2289" i="1"/>
  <c r="P2289" i="1"/>
  <c r="Q2289" i="1" s="1"/>
  <c r="B2448" i="1"/>
  <c r="C2448" i="1"/>
  <c r="K2448" i="1" s="1"/>
  <c r="D2448" i="1"/>
  <c r="P2448" i="1"/>
  <c r="Q2448" i="1" s="1"/>
  <c r="B774" i="1"/>
  <c r="C774" i="1"/>
  <c r="K774" i="1" s="1"/>
  <c r="D774" i="1"/>
  <c r="P774" i="1"/>
  <c r="Q774" i="1" s="1"/>
  <c r="B2204" i="1"/>
  <c r="C2204" i="1"/>
  <c r="K2204" i="1" s="1"/>
  <c r="D2204" i="1"/>
  <c r="P2204" i="1"/>
  <c r="Q2204" i="1" s="1"/>
  <c r="B2203" i="1"/>
  <c r="C2203" i="1"/>
  <c r="K2203" i="1" s="1"/>
  <c r="D2203" i="1"/>
  <c r="P2203" i="1"/>
  <c r="Q2203" i="1" s="1"/>
  <c r="B2150" i="1"/>
  <c r="C2150" i="1"/>
  <c r="K2150" i="1" s="1"/>
  <c r="D2150" i="1"/>
  <c r="P2150" i="1"/>
  <c r="Q2150" i="1" s="1"/>
  <c r="B2156" i="1"/>
  <c r="C2156" i="1"/>
  <c r="K2156" i="1" s="1"/>
  <c r="D2156" i="1"/>
  <c r="P2156" i="1"/>
  <c r="Q2156" i="1" s="1"/>
  <c r="V2101" i="1" l="1"/>
  <c r="U2101" i="1"/>
  <c r="V2099" i="1"/>
  <c r="U2099" i="1"/>
  <c r="V2106" i="1"/>
  <c r="Z2100" i="1"/>
  <c r="Y2100" i="1" s="1"/>
  <c r="AA2100" i="1" s="1"/>
  <c r="W2106" i="1"/>
  <c r="Z2106" i="1"/>
  <c r="Y2106" i="1" s="1"/>
  <c r="W2103" i="1"/>
  <c r="Z2103" i="1"/>
  <c r="Y2103" i="1" s="1"/>
  <c r="Z2105" i="1"/>
  <c r="Z2101" i="1"/>
  <c r="Z2099" i="1"/>
  <c r="Z2107" i="1"/>
  <c r="W2102" i="1"/>
  <c r="Z2102" i="1"/>
  <c r="R1729" i="1"/>
  <c r="T1729" i="1" s="1"/>
  <c r="S1729" i="1"/>
  <c r="S1730" i="1"/>
  <c r="R1730" i="1"/>
  <c r="T1730" i="1" s="1"/>
  <c r="R1181" i="1"/>
  <c r="R1846" i="1"/>
  <c r="T1181" i="1"/>
  <c r="T1846" i="1"/>
  <c r="R2297" i="1"/>
  <c r="R2447" i="1"/>
  <c r="T2447" i="1" s="1"/>
  <c r="T2297" i="1"/>
  <c r="S1181" i="1"/>
  <c r="V1181" i="1" s="1"/>
  <c r="R1054" i="1"/>
  <c r="T1054" i="1" s="1"/>
  <c r="R1077" i="1"/>
  <c r="S1846" i="1"/>
  <c r="V1846" i="1" s="1"/>
  <c r="R1155" i="1"/>
  <c r="T1155" i="1" s="1"/>
  <c r="S2297" i="1"/>
  <c r="V2297" i="1" s="1"/>
  <c r="R1162" i="1"/>
  <c r="T1162" i="1" s="1"/>
  <c r="S2447" i="1"/>
  <c r="T1077" i="1"/>
  <c r="R2204" i="1"/>
  <c r="T2204" i="1" s="1"/>
  <c r="S1077" i="1"/>
  <c r="S1155" i="1"/>
  <c r="S1162" i="1"/>
  <c r="S2204" i="1"/>
  <c r="V2204" i="1" s="1"/>
  <c r="R774" i="1"/>
  <c r="R2448" i="1"/>
  <c r="T2448" i="1" s="1"/>
  <c r="R2289" i="1"/>
  <c r="T2289" i="1" s="1"/>
  <c r="S1054" i="1"/>
  <c r="S2289" i="1"/>
  <c r="R2150" i="1"/>
  <c r="T2150" i="1" s="1"/>
  <c r="T774" i="1"/>
  <c r="S2448" i="1"/>
  <c r="S2150" i="1"/>
  <c r="V2150" i="1" s="1"/>
  <c r="R2203" i="1"/>
  <c r="T2203" i="1" s="1"/>
  <c r="S774" i="1"/>
  <c r="S2203" i="1"/>
  <c r="R2156" i="1"/>
  <c r="T2156" i="1" s="1"/>
  <c r="S2156" i="1"/>
  <c r="X1181" i="1" l="1"/>
  <c r="Z1181" i="1" s="1"/>
  <c r="U1181" i="1"/>
  <c r="AB2106" i="1"/>
  <c r="AB2100" i="1"/>
  <c r="AA2106" i="1"/>
  <c r="X1846" i="1"/>
  <c r="Z1846" i="1" s="1"/>
  <c r="AB1846" i="1" s="1"/>
  <c r="X2297" i="1"/>
  <c r="Z2297" i="1" s="1"/>
  <c r="Y2297" i="1" s="1"/>
  <c r="AB2103" i="1"/>
  <c r="AA2103" i="1"/>
  <c r="Y2099" i="1"/>
  <c r="AA2099" i="1" s="1"/>
  <c r="AB2099" i="1"/>
  <c r="Y2105" i="1"/>
  <c r="AA2105" i="1" s="1"/>
  <c r="AB2105" i="1"/>
  <c r="Y2101" i="1"/>
  <c r="AA2101" i="1" s="1"/>
  <c r="AB2101" i="1"/>
  <c r="Y2107" i="1"/>
  <c r="AA2107" i="1" s="1"/>
  <c r="AB2107" i="1"/>
  <c r="Y2102" i="1"/>
  <c r="AA2102" i="1" s="1"/>
  <c r="AB2102" i="1"/>
  <c r="V1729" i="1"/>
  <c r="X1729" i="1" s="1"/>
  <c r="U1729" i="1"/>
  <c r="U1730" i="1"/>
  <c r="V1730" i="1"/>
  <c r="X1730" i="1" s="1"/>
  <c r="U2297" i="1"/>
  <c r="U1846" i="1"/>
  <c r="V2447" i="1"/>
  <c r="X2447" i="1" s="1"/>
  <c r="U2447" i="1"/>
  <c r="W1846" i="1"/>
  <c r="X2204" i="1"/>
  <c r="Z2204" i="1" s="1"/>
  <c r="AB2204" i="1" s="1"/>
  <c r="V1162" i="1"/>
  <c r="X1162" i="1" s="1"/>
  <c r="Z1162" i="1" s="1"/>
  <c r="Y1162" i="1" s="1"/>
  <c r="U1162" i="1"/>
  <c r="V1155" i="1"/>
  <c r="X1155" i="1" s="1"/>
  <c r="Z1155" i="1" s="1"/>
  <c r="AB1155" i="1" s="1"/>
  <c r="U1155" i="1"/>
  <c r="V1077" i="1"/>
  <c r="X1077" i="1" s="1"/>
  <c r="Z1077" i="1" s="1"/>
  <c r="Y1077" i="1" s="1"/>
  <c r="U1077" i="1"/>
  <c r="U2204" i="1"/>
  <c r="W1181" i="1"/>
  <c r="U1054" i="1"/>
  <c r="V1054" i="1"/>
  <c r="X1054" i="1" s="1"/>
  <c r="V2289" i="1"/>
  <c r="X2289" i="1" s="1"/>
  <c r="U2289" i="1"/>
  <c r="U2150" i="1"/>
  <c r="X2150" i="1"/>
  <c r="Z2150" i="1" s="1"/>
  <c r="AB2150" i="1" s="1"/>
  <c r="AB1181" i="1"/>
  <c r="Y1181" i="1"/>
  <c r="V2448" i="1"/>
  <c r="X2448" i="1" s="1"/>
  <c r="Z2448" i="1" s="1"/>
  <c r="AB2448" i="1" s="1"/>
  <c r="U2448" i="1"/>
  <c r="U774" i="1"/>
  <c r="V774" i="1"/>
  <c r="X774" i="1" s="1"/>
  <c r="U2203" i="1"/>
  <c r="V2203" i="1"/>
  <c r="X2203" i="1" s="1"/>
  <c r="U2156" i="1"/>
  <c r="V2156" i="1"/>
  <c r="X2156" i="1" s="1"/>
  <c r="AB2297" i="1" l="1"/>
  <c r="Y1846" i="1"/>
  <c r="AA1846" i="1" s="1"/>
  <c r="W2150" i="1"/>
  <c r="W2204" i="1"/>
  <c r="W2297" i="1"/>
  <c r="AA2297" i="1" s="1"/>
  <c r="Y2150" i="1"/>
  <c r="Z1729" i="1"/>
  <c r="W1729" i="1"/>
  <c r="W1730" i="1"/>
  <c r="Z1730" i="1"/>
  <c r="W1077" i="1"/>
  <c r="AA1077" i="1" s="1"/>
  <c r="Y1155" i="1"/>
  <c r="Y2204" i="1"/>
  <c r="AB1077" i="1"/>
  <c r="Z2447" i="1"/>
  <c r="W2447" i="1"/>
  <c r="W1162" i="1"/>
  <c r="AA1162" i="1" s="1"/>
  <c r="AB1162" i="1"/>
  <c r="W1155" i="1"/>
  <c r="Z1054" i="1"/>
  <c r="W1054" i="1"/>
  <c r="Y2448" i="1"/>
  <c r="AA1181" i="1"/>
  <c r="W2448" i="1"/>
  <c r="Z2289" i="1"/>
  <c r="W2289" i="1"/>
  <c r="Z774" i="1"/>
  <c r="W774" i="1"/>
  <c r="Z2203" i="1"/>
  <c r="W2203" i="1"/>
  <c r="Z2156" i="1"/>
  <c r="W2156" i="1"/>
  <c r="AA2204" i="1" l="1"/>
  <c r="AA2150" i="1"/>
  <c r="AA1155" i="1"/>
  <c r="Y1729" i="1"/>
  <c r="AA1729" i="1" s="1"/>
  <c r="AB1729" i="1"/>
  <c r="Y1730" i="1"/>
  <c r="AA1730" i="1" s="1"/>
  <c r="AB1730" i="1"/>
  <c r="AB2447" i="1"/>
  <c r="Y2447" i="1"/>
  <c r="AA2448" i="1"/>
  <c r="AA2447" i="1"/>
  <c r="Y1054" i="1"/>
  <c r="AA1054" i="1" s="1"/>
  <c r="AB1054" i="1"/>
  <c r="AB2289" i="1"/>
  <c r="Y2289" i="1"/>
  <c r="AA2289" i="1" s="1"/>
  <c r="Y774" i="1"/>
  <c r="AA774" i="1" s="1"/>
  <c r="AB774" i="1"/>
  <c r="Y2203" i="1"/>
  <c r="AA2203" i="1" s="1"/>
  <c r="AB2203" i="1"/>
  <c r="Y2156" i="1"/>
  <c r="AA2156" i="1" s="1"/>
  <c r="AB2156" i="1"/>
  <c r="B2210" i="1" l="1"/>
  <c r="C2210" i="1"/>
  <c r="K2210" i="1" s="1"/>
  <c r="D2210" i="1"/>
  <c r="P2210" i="1"/>
  <c r="R2210" i="1" s="1"/>
  <c r="Q2210" i="1" l="1"/>
  <c r="T2210" i="1" s="1"/>
  <c r="X2210" i="1" s="1"/>
  <c r="Z2210" i="1" s="1"/>
  <c r="S2210" i="1" l="1"/>
  <c r="W2210" i="1"/>
  <c r="AB2210" i="1"/>
  <c r="Y2210" i="1"/>
  <c r="V2210" i="1" l="1"/>
  <c r="U2210" i="1"/>
  <c r="B1555" i="1"/>
  <c r="B2325" i="1"/>
  <c r="B1853" i="1"/>
  <c r="C1555" i="1"/>
  <c r="K1555" i="1" s="1"/>
  <c r="C2325" i="1"/>
  <c r="K2325" i="1" s="1"/>
  <c r="C1853" i="1"/>
  <c r="K1853" i="1" s="1"/>
  <c r="D1555" i="1"/>
  <c r="D2325" i="1"/>
  <c r="D1853" i="1"/>
  <c r="P1555" i="1"/>
  <c r="Q1555" i="1" s="1"/>
  <c r="P2325" i="1"/>
  <c r="Q2325" i="1" s="1"/>
  <c r="P1853" i="1"/>
  <c r="R1853" i="1" s="1"/>
  <c r="AA2210" i="1" l="1"/>
  <c r="R2325" i="1"/>
  <c r="T2325" i="1" s="1"/>
  <c r="S1555" i="1"/>
  <c r="V1555" i="1" s="1"/>
  <c r="R1555" i="1"/>
  <c r="T1555" i="1" s="1"/>
  <c r="Q1853" i="1"/>
  <c r="S1853" i="1" s="1"/>
  <c r="S2325" i="1"/>
  <c r="T1853" i="1" l="1"/>
  <c r="X1555" i="1"/>
  <c r="Z1555" i="1" s="1"/>
  <c r="AB1555" i="1" s="1"/>
  <c r="U1555" i="1"/>
  <c r="V1853" i="1"/>
  <c r="U1853" i="1"/>
  <c r="U2325" i="1"/>
  <c r="V2325" i="1"/>
  <c r="X2325" i="1" s="1"/>
  <c r="X1853" i="1" l="1"/>
  <c r="Z1853" i="1" s="1"/>
  <c r="W1555" i="1"/>
  <c r="Y1555" i="1"/>
  <c r="Z2325" i="1"/>
  <c r="W2325" i="1"/>
  <c r="W1853" i="1" l="1"/>
  <c r="AA1555" i="1"/>
  <c r="AB1853" i="1"/>
  <c r="Y1853" i="1"/>
  <c r="AA1853" i="1" s="1"/>
  <c r="Y2325" i="1"/>
  <c r="AA2325" i="1" s="1"/>
  <c r="AB2325" i="1"/>
  <c r="B2420" i="1" l="1"/>
  <c r="B2419" i="1"/>
  <c r="B2417" i="1"/>
  <c r="B2416" i="1"/>
  <c r="B2415" i="1"/>
  <c r="C2420" i="1"/>
  <c r="K2420" i="1" s="1"/>
  <c r="C2419" i="1"/>
  <c r="K2419" i="1" s="1"/>
  <c r="C2417" i="1"/>
  <c r="K2417" i="1" s="1"/>
  <c r="C2416" i="1"/>
  <c r="K2416" i="1" s="1"/>
  <c r="C2415" i="1"/>
  <c r="K2415" i="1" s="1"/>
  <c r="D2420" i="1"/>
  <c r="D2419" i="1"/>
  <c r="D2417" i="1"/>
  <c r="D2416" i="1"/>
  <c r="D2415" i="1"/>
  <c r="P2420" i="1"/>
  <c r="Q2420" i="1" s="1"/>
  <c r="P2419" i="1"/>
  <c r="Q2419" i="1" s="1"/>
  <c r="P2417" i="1"/>
  <c r="Q2417" i="1" s="1"/>
  <c r="P2416" i="1"/>
  <c r="Q2416" i="1" s="1"/>
  <c r="P2415" i="1"/>
  <c r="Q2415" i="1" s="1"/>
  <c r="R2416" i="1"/>
  <c r="B1067" i="1"/>
  <c r="B1066" i="1"/>
  <c r="B635" i="1"/>
  <c r="C1067" i="1"/>
  <c r="C1066" i="1"/>
  <c r="K1066" i="1" s="1"/>
  <c r="C635" i="1"/>
  <c r="K635" i="1" s="1"/>
  <c r="D1067" i="1"/>
  <c r="D1066" i="1"/>
  <c r="D635" i="1"/>
  <c r="K1067" i="1"/>
  <c r="P1067" i="1"/>
  <c r="Q1067" i="1" s="1"/>
  <c r="P1066" i="1"/>
  <c r="Q1066" i="1" s="1"/>
  <c r="P635" i="1"/>
  <c r="Q63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9" i="1"/>
  <c r="D20" i="1"/>
  <c r="D22" i="1"/>
  <c r="D23" i="1"/>
  <c r="D24" i="1"/>
  <c r="D30" i="1"/>
  <c r="D31" i="1"/>
  <c r="D32" i="1"/>
  <c r="D33" i="1"/>
  <c r="D34" i="1"/>
  <c r="D35" i="1"/>
  <c r="D36" i="1"/>
  <c r="D38" i="1"/>
  <c r="D39" i="1"/>
  <c r="D40" i="1"/>
  <c r="D41" i="1"/>
  <c r="D43" i="1"/>
  <c r="D46" i="1"/>
  <c r="D47" i="1"/>
  <c r="D48" i="1"/>
  <c r="D49" i="1"/>
  <c r="D50" i="1"/>
  <c r="D52" i="1"/>
  <c r="D59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568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2" i="1"/>
  <c r="D143" i="1"/>
  <c r="D144" i="1"/>
  <c r="D147" i="1"/>
  <c r="D148" i="1"/>
  <c r="D149" i="1"/>
  <c r="D150" i="1"/>
  <c r="D151" i="1"/>
  <c r="D152" i="1"/>
  <c r="D153" i="1"/>
  <c r="D155" i="1"/>
  <c r="D156" i="1"/>
  <c r="D157" i="1"/>
  <c r="D158" i="1"/>
  <c r="D160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1" i="1"/>
  <c r="D312" i="1"/>
  <c r="D314" i="1"/>
  <c r="D324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6" i="1"/>
  <c r="D407" i="1"/>
  <c r="D408" i="1"/>
  <c r="D409" i="1"/>
  <c r="D410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6" i="1"/>
  <c r="D437" i="1"/>
  <c r="D439" i="1"/>
  <c r="D440" i="1"/>
  <c r="D441" i="1"/>
  <c r="D442" i="1"/>
  <c r="D443" i="1"/>
  <c r="D445" i="1"/>
  <c r="D446" i="1"/>
  <c r="D447" i="1"/>
  <c r="D448" i="1"/>
  <c r="D449" i="1"/>
  <c r="D450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7" i="1"/>
  <c r="D469" i="1"/>
  <c r="D470" i="1"/>
  <c r="D472" i="1"/>
  <c r="D474" i="1"/>
  <c r="D473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6" i="1"/>
  <c r="D517" i="1"/>
  <c r="D518" i="1"/>
  <c r="D519" i="1"/>
  <c r="D520" i="1"/>
  <c r="D2036" i="1"/>
  <c r="D521" i="1"/>
  <c r="D522" i="1"/>
  <c r="D523" i="1"/>
  <c r="D524" i="1"/>
  <c r="D525" i="1"/>
  <c r="D526" i="1"/>
  <c r="D527" i="1"/>
  <c r="D528" i="1"/>
  <c r="D529" i="1"/>
  <c r="D530" i="1"/>
  <c r="D531" i="1"/>
  <c r="D536" i="1"/>
  <c r="D537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1" i="1"/>
  <c r="D572" i="1"/>
  <c r="D573" i="1"/>
  <c r="D575" i="1"/>
  <c r="D576" i="1"/>
  <c r="D577" i="1"/>
  <c r="D578" i="1"/>
  <c r="D579" i="1"/>
  <c r="D580" i="1"/>
  <c r="D582" i="1"/>
  <c r="D583" i="1"/>
  <c r="D584" i="1"/>
  <c r="D585" i="1"/>
  <c r="D586" i="1"/>
  <c r="D587" i="1"/>
  <c r="D588" i="1"/>
  <c r="D589" i="1"/>
  <c r="D591" i="1"/>
  <c r="D592" i="1"/>
  <c r="D593" i="1"/>
  <c r="D596" i="1"/>
  <c r="D597" i="1"/>
  <c r="D598" i="1"/>
  <c r="D599" i="1"/>
  <c r="D600" i="1"/>
  <c r="D601" i="1"/>
  <c r="D602" i="1"/>
  <c r="D603" i="1"/>
  <c r="D604" i="1"/>
  <c r="D605" i="1"/>
  <c r="D607" i="1"/>
  <c r="D608" i="1"/>
  <c r="D609" i="1"/>
  <c r="D610" i="1"/>
  <c r="D611" i="1"/>
  <c r="D612" i="1"/>
  <c r="D613" i="1"/>
  <c r="D614" i="1"/>
  <c r="D617" i="1"/>
  <c r="D618" i="1"/>
  <c r="D619" i="1"/>
  <c r="D620" i="1"/>
  <c r="D621" i="1"/>
  <c r="D622" i="1"/>
  <c r="D623" i="1"/>
  <c r="D624" i="1"/>
  <c r="D627" i="1"/>
  <c r="D628" i="1"/>
  <c r="D630" i="1"/>
  <c r="D631" i="1"/>
  <c r="D632" i="1"/>
  <c r="D633" i="1"/>
  <c r="D634" i="1"/>
  <c r="D636" i="1"/>
  <c r="D637" i="1"/>
  <c r="D638" i="1"/>
  <c r="D640" i="1"/>
  <c r="D641" i="1"/>
  <c r="D642" i="1"/>
  <c r="D643" i="1"/>
  <c r="D645" i="1"/>
  <c r="D646" i="1"/>
  <c r="D647" i="1"/>
  <c r="D648" i="1"/>
  <c r="D650" i="1"/>
  <c r="D649" i="1"/>
  <c r="D651" i="1"/>
  <c r="D652" i="1"/>
  <c r="D653" i="1"/>
  <c r="D655" i="1"/>
  <c r="D656" i="1"/>
  <c r="D657" i="1"/>
  <c r="D659" i="1"/>
  <c r="D660" i="1"/>
  <c r="D661" i="1"/>
  <c r="D662" i="1"/>
  <c r="D663" i="1"/>
  <c r="D664" i="1"/>
  <c r="D665" i="1"/>
  <c r="D666" i="1"/>
  <c r="D667" i="1"/>
  <c r="D668" i="1"/>
  <c r="D672" i="1"/>
  <c r="D674" i="1"/>
  <c r="D675" i="1"/>
  <c r="D676" i="1"/>
  <c r="D677" i="1"/>
  <c r="D679" i="1"/>
  <c r="D680" i="1"/>
  <c r="D681" i="1"/>
  <c r="D682" i="1"/>
  <c r="D683" i="1"/>
  <c r="D684" i="1"/>
  <c r="D685" i="1"/>
  <c r="D686" i="1"/>
  <c r="D687" i="1"/>
  <c r="D688" i="1"/>
  <c r="D690" i="1"/>
  <c r="D691" i="1"/>
  <c r="D694" i="1"/>
  <c r="D695" i="1"/>
  <c r="D696" i="1"/>
  <c r="D699" i="1"/>
  <c r="D701" i="1"/>
  <c r="D702" i="1"/>
  <c r="D703" i="1"/>
  <c r="D704" i="1"/>
  <c r="D705" i="1"/>
  <c r="D706" i="1"/>
  <c r="D707" i="1"/>
  <c r="D708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4" i="1"/>
  <c r="D756" i="1"/>
  <c r="D759" i="1"/>
  <c r="D760" i="1"/>
  <c r="D761" i="1"/>
  <c r="D762" i="1"/>
  <c r="D763" i="1"/>
  <c r="D764" i="1"/>
  <c r="D765" i="1"/>
  <c r="D768" i="1"/>
  <c r="D769" i="1"/>
  <c r="D770" i="1"/>
  <c r="D775" i="1"/>
  <c r="D777" i="1"/>
  <c r="D778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4" i="1"/>
  <c r="D795" i="1"/>
  <c r="D797" i="1"/>
  <c r="D798" i="1"/>
  <c r="D799" i="1"/>
  <c r="D800" i="1"/>
  <c r="D801" i="1"/>
  <c r="D802" i="1"/>
  <c r="D805" i="1"/>
  <c r="D806" i="1"/>
  <c r="D807" i="1"/>
  <c r="D809" i="1"/>
  <c r="D810" i="1"/>
  <c r="D812" i="1"/>
  <c r="D813" i="1"/>
  <c r="D814" i="1"/>
  <c r="D815" i="1"/>
  <c r="D816" i="1"/>
  <c r="D819" i="1"/>
  <c r="D820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6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5" i="1"/>
  <c r="D856" i="1"/>
  <c r="D858" i="1"/>
  <c r="D859" i="1"/>
  <c r="D860" i="1"/>
  <c r="D861" i="1"/>
  <c r="D862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5" i="1"/>
  <c r="D946" i="1"/>
  <c r="D947" i="1"/>
  <c r="D948" i="1"/>
  <c r="D949" i="1"/>
  <c r="D950" i="1"/>
  <c r="D951" i="1"/>
  <c r="D952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4" i="1"/>
  <c r="D975" i="1"/>
  <c r="D976" i="1"/>
  <c r="D977" i="1"/>
  <c r="D978" i="1"/>
  <c r="D979" i="1"/>
  <c r="D980" i="1"/>
  <c r="D981" i="1"/>
  <c r="D982" i="1"/>
  <c r="D1015" i="1"/>
  <c r="D1016" i="1"/>
  <c r="D1017" i="1"/>
  <c r="D1018" i="1"/>
  <c r="D1020" i="1"/>
  <c r="D1025" i="1"/>
  <c r="D1029" i="1"/>
  <c r="D1035" i="1"/>
  <c r="D1039" i="1"/>
  <c r="D1041" i="1"/>
  <c r="D1042" i="1"/>
  <c r="D1044" i="1"/>
  <c r="D1045" i="1"/>
  <c r="D1046" i="1"/>
  <c r="D1047" i="1"/>
  <c r="D1048" i="1"/>
  <c r="D1049" i="1"/>
  <c r="D1050" i="1"/>
  <c r="D1052" i="1"/>
  <c r="D1053" i="1"/>
  <c r="D1055" i="1"/>
  <c r="D105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9" i="1"/>
  <c r="D1021" i="1"/>
  <c r="D1022" i="1"/>
  <c r="D1023" i="1"/>
  <c r="D1024" i="1"/>
  <c r="D1027" i="1"/>
  <c r="D1028" i="1"/>
  <c r="D1030" i="1"/>
  <c r="D1031" i="1"/>
  <c r="D1032" i="1"/>
  <c r="D1033" i="1"/>
  <c r="D1034" i="1"/>
  <c r="D1036" i="1"/>
  <c r="D1037" i="1"/>
  <c r="D1038" i="1"/>
  <c r="D1040" i="1"/>
  <c r="D1043" i="1"/>
  <c r="D1051" i="1"/>
  <c r="D1058" i="1"/>
  <c r="D1059" i="1"/>
  <c r="D1061" i="1"/>
  <c r="D1062" i="1"/>
  <c r="D1063" i="1"/>
  <c r="D1064" i="1"/>
  <c r="D1065" i="1"/>
  <c r="D1068" i="1"/>
  <c r="D1069" i="1"/>
  <c r="D1070" i="1"/>
  <c r="D1071" i="1"/>
  <c r="D1072" i="1"/>
  <c r="D1073" i="1"/>
  <c r="D1075" i="1"/>
  <c r="D1076" i="1"/>
  <c r="D1078" i="1"/>
  <c r="D1079" i="1"/>
  <c r="D1080" i="1"/>
  <c r="D1081" i="1"/>
  <c r="D1082" i="1"/>
  <c r="D1083" i="1"/>
  <c r="D1086" i="1"/>
  <c r="D1087" i="1"/>
  <c r="D1088" i="1"/>
  <c r="D1089" i="1"/>
  <c r="D1090" i="1"/>
  <c r="D1091" i="1"/>
  <c r="D1092" i="1"/>
  <c r="D1093" i="1"/>
  <c r="D1094" i="1"/>
  <c r="D1095" i="1"/>
  <c r="D1098" i="1"/>
  <c r="D1099" i="1"/>
  <c r="D1100" i="1"/>
  <c r="D1101" i="1"/>
  <c r="D1102" i="1"/>
  <c r="D1104" i="1"/>
  <c r="D1105" i="1"/>
  <c r="D1106" i="1"/>
  <c r="D1107" i="1"/>
  <c r="D1109" i="1"/>
  <c r="D1110" i="1"/>
  <c r="D1111" i="1"/>
  <c r="D1112" i="1"/>
  <c r="D1113" i="1"/>
  <c r="D1114" i="1"/>
  <c r="D1116" i="1"/>
  <c r="D1117" i="1"/>
  <c r="D1118" i="1"/>
  <c r="D1119" i="1"/>
  <c r="D1120" i="1"/>
  <c r="D1121" i="1"/>
  <c r="D1122" i="1"/>
  <c r="D1123" i="1"/>
  <c r="D1124" i="1"/>
  <c r="D1125" i="1"/>
  <c r="D1126" i="1"/>
  <c r="D1131" i="1"/>
  <c r="D1132" i="1"/>
  <c r="D1133" i="1"/>
  <c r="D1134" i="1"/>
  <c r="D1135" i="1"/>
  <c r="D1136" i="1"/>
  <c r="D1137" i="1"/>
  <c r="D1138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6" i="1"/>
  <c r="D1157" i="1"/>
  <c r="D1159" i="1"/>
  <c r="D1160" i="1"/>
  <c r="D1163" i="1"/>
  <c r="D1165" i="1"/>
  <c r="D1166" i="1"/>
  <c r="D1167" i="1"/>
  <c r="D1168" i="1"/>
  <c r="D1169" i="1"/>
  <c r="D1170" i="1"/>
  <c r="D1171" i="1"/>
  <c r="D1172" i="1"/>
  <c r="D1174" i="1"/>
  <c r="D1175" i="1"/>
  <c r="D1176" i="1"/>
  <c r="D1177" i="1"/>
  <c r="D1178" i="1"/>
  <c r="D1179" i="1"/>
  <c r="D1180" i="1"/>
  <c r="D1183" i="1"/>
  <c r="D1184" i="1"/>
  <c r="D1185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6" i="1"/>
  <c r="D1207" i="1"/>
  <c r="D1208" i="1"/>
  <c r="D1209" i="1"/>
  <c r="D1210" i="1"/>
  <c r="D1211" i="1"/>
  <c r="D1212" i="1"/>
  <c r="D1213" i="1"/>
  <c r="D1214" i="1"/>
  <c r="D1217" i="1"/>
  <c r="D1218" i="1"/>
  <c r="D1219" i="1"/>
  <c r="D1220" i="1"/>
  <c r="D1222" i="1"/>
  <c r="D1223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80" i="1"/>
  <c r="D1283" i="1"/>
  <c r="D1285" i="1"/>
  <c r="D1286" i="1"/>
  <c r="D1287" i="1"/>
  <c r="D1290" i="1"/>
  <c r="D1291" i="1"/>
  <c r="D1292" i="1"/>
  <c r="D1293" i="1"/>
  <c r="D1294" i="1"/>
  <c r="D1296" i="1"/>
  <c r="D1297" i="1"/>
  <c r="D1298" i="1"/>
  <c r="D1299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6" i="1"/>
  <c r="D1317" i="1"/>
  <c r="D1318" i="1"/>
  <c r="D1319" i="1"/>
  <c r="D2562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4" i="1"/>
  <c r="D1336" i="1"/>
  <c r="D1337" i="1"/>
  <c r="D1338" i="1"/>
  <c r="D1339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8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9" i="1"/>
  <c r="D1420" i="1"/>
  <c r="D1421" i="1"/>
  <c r="D1422" i="1"/>
  <c r="D1423" i="1"/>
  <c r="D1424" i="1"/>
  <c r="D1426" i="1"/>
  <c r="D1427" i="1"/>
  <c r="D1428" i="1"/>
  <c r="D1429" i="1"/>
  <c r="D1431" i="1"/>
  <c r="D1432" i="1"/>
  <c r="D1433" i="1"/>
  <c r="D1434" i="1"/>
  <c r="D1435" i="1"/>
  <c r="D1436" i="1"/>
  <c r="D1437" i="1"/>
  <c r="D1438" i="1"/>
  <c r="D1439" i="1"/>
  <c r="D1440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572" i="1"/>
  <c r="D1475" i="1"/>
  <c r="D1476" i="1"/>
  <c r="D1477" i="1"/>
  <c r="D1478" i="1"/>
  <c r="D1479" i="1"/>
  <c r="D1480" i="1"/>
  <c r="D1481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10" i="1"/>
  <c r="D1511" i="1"/>
  <c r="D1512" i="1"/>
  <c r="D1513" i="1"/>
  <c r="D1514" i="1"/>
  <c r="D1516" i="1"/>
  <c r="D1517" i="1"/>
  <c r="D1518" i="1"/>
  <c r="D1520" i="1"/>
  <c r="D1521" i="1"/>
  <c r="D1522" i="1"/>
  <c r="D1524" i="1"/>
  <c r="D1525" i="1"/>
  <c r="D1526" i="1"/>
  <c r="D1527" i="1"/>
  <c r="D1528" i="1"/>
  <c r="D1531" i="1"/>
  <c r="D1532" i="1"/>
  <c r="D1533" i="1"/>
  <c r="D1534" i="1"/>
  <c r="D1535" i="1"/>
  <c r="D1536" i="1"/>
  <c r="D1537" i="1"/>
  <c r="D1538" i="1"/>
  <c r="D1539" i="1"/>
  <c r="D1540" i="1"/>
  <c r="D1541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7" i="1"/>
  <c r="D1558" i="1"/>
  <c r="D1560" i="1"/>
  <c r="D1561" i="1"/>
  <c r="D1562" i="1"/>
  <c r="D1563" i="1"/>
  <c r="D1564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7" i="1"/>
  <c r="D1598" i="1"/>
  <c r="D1599" i="1"/>
  <c r="D1601" i="1"/>
  <c r="D1602" i="1"/>
  <c r="D1603" i="1"/>
  <c r="D1606" i="1"/>
  <c r="D1607" i="1"/>
  <c r="D1608" i="1"/>
  <c r="D1609" i="1"/>
  <c r="D1610" i="1"/>
  <c r="D1611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4" i="1"/>
  <c r="D1635" i="1"/>
  <c r="D1636" i="1"/>
  <c r="D1637" i="1"/>
  <c r="D1638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63" i="1"/>
  <c r="D1665" i="1"/>
  <c r="D1667" i="1"/>
  <c r="D1669" i="1"/>
  <c r="D1671" i="1"/>
  <c r="D1673" i="1"/>
  <c r="D1674" i="1"/>
  <c r="D1675" i="1"/>
  <c r="D1676" i="1"/>
  <c r="D1677" i="1"/>
  <c r="D1678" i="1"/>
  <c r="D1681" i="1"/>
  <c r="D1684" i="1"/>
  <c r="D1686" i="1"/>
  <c r="D1688" i="1"/>
  <c r="D1690" i="1"/>
  <c r="D1692" i="1"/>
  <c r="D1693" i="1"/>
  <c r="D1695" i="1"/>
  <c r="D1696" i="1"/>
  <c r="D1697" i="1"/>
  <c r="D1698" i="1"/>
  <c r="D1699" i="1"/>
  <c r="D1700" i="1"/>
  <c r="D1701" i="1"/>
  <c r="D1703" i="1"/>
  <c r="D1704" i="1"/>
  <c r="D1705" i="1"/>
  <c r="D1706" i="1"/>
  <c r="D1707" i="1"/>
  <c r="D1708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7" i="1"/>
  <c r="D1748" i="1"/>
  <c r="D1749" i="1"/>
  <c r="D1750" i="1"/>
  <c r="D1752" i="1"/>
  <c r="D1753" i="1"/>
  <c r="D1754" i="1"/>
  <c r="D1755" i="1"/>
  <c r="D1756" i="1"/>
  <c r="D1758" i="1"/>
  <c r="D1760" i="1"/>
  <c r="D1761" i="1"/>
  <c r="D1762" i="1"/>
  <c r="D1763" i="1"/>
  <c r="D1767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30" i="1"/>
  <c r="D1831" i="1"/>
  <c r="D1832" i="1"/>
  <c r="D1838" i="1"/>
  <c r="D1839" i="1"/>
  <c r="D1840" i="1"/>
  <c r="D1842" i="1"/>
  <c r="D1843" i="1"/>
  <c r="D1847" i="1"/>
  <c r="D1848" i="1"/>
  <c r="D1849" i="1"/>
  <c r="D1868" i="1"/>
  <c r="D1870" i="1"/>
  <c r="D1871" i="1"/>
  <c r="D1872" i="1"/>
  <c r="D1873" i="1"/>
  <c r="D1874" i="1"/>
  <c r="D1841" i="1"/>
  <c r="D1875" i="1"/>
  <c r="D1876" i="1"/>
  <c r="D1877" i="1"/>
  <c r="D1878" i="1"/>
  <c r="D1879" i="1"/>
  <c r="D1880" i="1"/>
  <c r="D1881" i="1"/>
  <c r="D1882" i="1"/>
  <c r="D1883" i="1"/>
  <c r="D1884" i="1"/>
  <c r="D1887" i="1"/>
  <c r="D1889" i="1"/>
  <c r="D1892" i="1"/>
  <c r="D1893" i="1"/>
  <c r="D1894" i="1"/>
  <c r="D1895" i="1"/>
  <c r="D1896" i="1"/>
  <c r="D1897" i="1"/>
  <c r="D1898" i="1"/>
  <c r="D1899" i="1"/>
  <c r="D1900" i="1"/>
  <c r="D1901" i="1"/>
  <c r="D1904" i="1"/>
  <c r="D1905" i="1"/>
  <c r="D1907" i="1"/>
  <c r="D1835" i="1"/>
  <c r="D1910" i="1"/>
  <c r="D1911" i="1"/>
  <c r="D1912" i="1"/>
  <c r="D1914" i="1"/>
  <c r="D1917" i="1"/>
  <c r="D1918" i="1"/>
  <c r="D1919" i="1"/>
  <c r="D1920" i="1"/>
  <c r="D1921" i="1"/>
  <c r="D1922" i="1"/>
  <c r="D1923" i="1"/>
  <c r="D1924" i="1"/>
  <c r="D1926" i="1"/>
  <c r="D1927" i="1"/>
  <c r="D1928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8" i="1"/>
  <c r="D1980" i="1"/>
  <c r="D1981" i="1"/>
  <c r="D1982" i="1"/>
  <c r="D1987" i="1"/>
  <c r="D1988" i="1"/>
  <c r="D1990" i="1"/>
  <c r="D1993" i="1"/>
  <c r="D1994" i="1"/>
  <c r="D1995" i="1"/>
  <c r="D2000" i="1"/>
  <c r="D2001" i="1"/>
  <c r="D2002" i="1"/>
  <c r="D2005" i="1"/>
  <c r="D2007" i="1"/>
  <c r="D2011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30" i="1"/>
  <c r="D2031" i="1"/>
  <c r="D2032" i="1"/>
  <c r="D2033" i="1"/>
  <c r="D2034" i="1"/>
  <c r="D2035" i="1"/>
  <c r="D2041" i="1"/>
  <c r="D2042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4" i="1"/>
  <c r="D2075" i="1"/>
  <c r="D2076" i="1"/>
  <c r="D2077" i="1"/>
  <c r="D2078" i="1"/>
  <c r="D2079" i="1"/>
  <c r="D2080" i="1"/>
  <c r="D2081" i="1"/>
  <c r="D2083" i="1"/>
  <c r="D2084" i="1"/>
  <c r="D2085" i="1"/>
  <c r="D2086" i="1"/>
  <c r="D2087" i="1"/>
  <c r="D2089" i="1"/>
  <c r="D2090" i="1"/>
  <c r="D2091" i="1"/>
  <c r="D2092" i="1"/>
  <c r="D2093" i="1"/>
  <c r="D2094" i="1"/>
  <c r="D2095" i="1"/>
  <c r="D2097" i="1"/>
  <c r="D2098" i="1"/>
  <c r="D2109" i="1"/>
  <c r="D2114" i="1"/>
  <c r="D2116" i="1"/>
  <c r="D2117" i="1"/>
  <c r="D2118" i="1"/>
  <c r="D2119" i="1"/>
  <c r="D2120" i="1"/>
  <c r="D2121" i="1"/>
  <c r="D2122" i="1"/>
  <c r="D2123" i="1"/>
  <c r="D2124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2" i="1"/>
  <c r="D2153" i="1"/>
  <c r="D2155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8" i="1"/>
  <c r="D2187" i="1"/>
  <c r="D2191" i="1"/>
  <c r="D2192" i="1"/>
  <c r="D2193" i="1"/>
  <c r="D2194" i="1"/>
  <c r="D2195" i="1"/>
  <c r="D2196" i="1"/>
  <c r="D2198" i="1"/>
  <c r="D2199" i="1"/>
  <c r="D2200" i="1"/>
  <c r="D2201" i="1"/>
  <c r="D2202" i="1"/>
  <c r="D2205" i="1"/>
  <c r="D2206" i="1"/>
  <c r="D2207" i="1"/>
  <c r="D2208" i="1"/>
  <c r="D2209" i="1"/>
  <c r="D2211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8" i="1"/>
  <c r="D2239" i="1"/>
  <c r="D2240" i="1"/>
  <c r="D2241" i="1"/>
  <c r="D2242" i="1"/>
  <c r="D2243" i="1"/>
  <c r="D2244" i="1"/>
  <c r="D2245" i="1"/>
  <c r="D2247" i="1"/>
  <c r="D2248" i="1"/>
  <c r="D2250" i="1"/>
  <c r="D2251" i="1"/>
  <c r="D2252" i="1"/>
  <c r="D2253" i="1"/>
  <c r="D2254" i="1"/>
  <c r="D2255" i="1"/>
  <c r="D2258" i="1"/>
  <c r="D2259" i="1"/>
  <c r="D2260" i="1"/>
  <c r="D2261" i="1"/>
  <c r="D2262" i="1"/>
  <c r="D2269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90" i="1"/>
  <c r="D2291" i="1"/>
  <c r="D2292" i="1"/>
  <c r="D2293" i="1"/>
  <c r="D2294" i="1"/>
  <c r="D2295" i="1"/>
  <c r="D2296" i="1"/>
  <c r="D2298" i="1"/>
  <c r="D2299" i="1"/>
  <c r="D2300" i="1"/>
  <c r="D2301" i="1"/>
  <c r="D2304" i="1"/>
  <c r="D2305" i="1"/>
  <c r="D2306" i="1"/>
  <c r="D2307" i="1"/>
  <c r="D2308" i="1"/>
  <c r="D2310" i="1"/>
  <c r="D2314" i="1"/>
  <c r="D2316" i="1"/>
  <c r="D2318" i="1"/>
  <c r="D2319" i="1"/>
  <c r="D2320" i="1"/>
  <c r="D2321" i="1"/>
  <c r="D2322" i="1"/>
  <c r="D2323" i="1"/>
  <c r="D2327" i="1"/>
  <c r="D2326" i="1"/>
  <c r="D2329" i="1"/>
  <c r="D2330" i="1"/>
  <c r="D2331" i="1"/>
  <c r="D2332" i="1"/>
  <c r="D2333" i="1"/>
  <c r="D2335" i="1"/>
  <c r="D2336" i="1"/>
  <c r="D2337" i="1"/>
  <c r="D2338" i="1"/>
  <c r="D2339" i="1"/>
  <c r="D2341" i="1"/>
  <c r="D2342" i="1"/>
  <c r="D2343" i="1"/>
  <c r="D2344" i="1"/>
  <c r="D2345" i="1"/>
  <c r="D2346" i="1"/>
  <c r="D2347" i="1"/>
  <c r="D2348" i="1"/>
  <c r="D2349" i="1"/>
  <c r="D2350" i="1"/>
  <c r="D2353" i="1"/>
  <c r="D2355" i="1"/>
  <c r="D2356" i="1"/>
  <c r="D2357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3" i="1"/>
  <c r="D2384" i="1"/>
  <c r="D2385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10" i="1"/>
  <c r="D2411" i="1"/>
  <c r="D2412" i="1"/>
  <c r="D2413" i="1"/>
  <c r="D2414" i="1"/>
  <c r="D2422" i="1"/>
  <c r="D2423" i="1"/>
  <c r="D2424" i="1"/>
  <c r="D2425" i="1"/>
  <c r="D2426" i="1"/>
  <c r="D2427" i="1"/>
  <c r="D2428" i="1"/>
  <c r="D2429" i="1"/>
  <c r="D2430" i="1"/>
  <c r="D2432" i="1"/>
  <c r="D2433" i="1"/>
  <c r="D2434" i="1"/>
  <c r="D2435" i="1"/>
  <c r="D2436" i="1"/>
  <c r="D2437" i="1"/>
  <c r="D2438" i="1"/>
  <c r="D2440" i="1"/>
  <c r="D2441" i="1"/>
  <c r="D2442" i="1"/>
  <c r="D2443" i="1"/>
  <c r="D2444" i="1"/>
  <c r="D2445" i="1"/>
  <c r="D2446" i="1"/>
  <c r="D2455" i="1"/>
  <c r="D2464" i="1"/>
  <c r="D2485" i="1"/>
  <c r="D2487" i="1"/>
  <c r="D2488" i="1"/>
  <c r="D2489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21" i="1"/>
  <c r="D2522" i="1"/>
  <c r="D2523" i="1"/>
  <c r="D2524" i="1"/>
  <c r="D2525" i="1"/>
  <c r="D2526" i="1"/>
  <c r="D2527" i="1"/>
  <c r="D2528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4" i="1"/>
  <c r="D2555" i="1"/>
  <c r="D2556" i="1"/>
  <c r="D2560" i="1"/>
  <c r="D2558" i="1"/>
  <c r="D2559" i="1"/>
  <c r="D2561" i="1"/>
  <c r="D2569" i="1"/>
  <c r="D2563" i="1"/>
  <c r="D2571" i="1"/>
  <c r="D2565" i="1"/>
  <c r="D2564" i="1"/>
  <c r="D2567" i="1"/>
  <c r="D2573" i="1"/>
  <c r="D2566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557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514" i="1"/>
  <c r="D515" i="1"/>
  <c r="D1097" i="1"/>
  <c r="D1096" i="1"/>
  <c r="D1103" i="1"/>
  <c r="D671" i="1"/>
  <c r="D670" i="1"/>
  <c r="D1659" i="1"/>
  <c r="D1660" i="1"/>
  <c r="D1661" i="1"/>
  <c r="D1833" i="1"/>
  <c r="D1834" i="1"/>
  <c r="D2529" i="1"/>
  <c r="D2530" i="1"/>
  <c r="D2533" i="1"/>
  <c r="D2534" i="1"/>
  <c r="D2532" i="1"/>
  <c r="D2531" i="1"/>
  <c r="D1908" i="1"/>
  <c r="D2354" i="1"/>
  <c r="D2190" i="1"/>
  <c r="D1906" i="1"/>
  <c r="D1903" i="1"/>
  <c r="D1913" i="1"/>
  <c r="D1909" i="1"/>
  <c r="D1902" i="1"/>
  <c r="D1973" i="1"/>
  <c r="D1983" i="1"/>
  <c r="D1989" i="1"/>
  <c r="D1992" i="1"/>
  <c r="D2003" i="1"/>
  <c r="D1115" i="1"/>
  <c r="D1672" i="1"/>
  <c r="D2096" i="1"/>
  <c r="D2110" i="1"/>
  <c r="D1565" i="1"/>
  <c r="D1925" i="1"/>
  <c r="B2110" i="1"/>
  <c r="B1565" i="1"/>
  <c r="B1925" i="1"/>
  <c r="C2110" i="1"/>
  <c r="K2110" i="1" s="1"/>
  <c r="C1565" i="1"/>
  <c r="K1565" i="1" s="1"/>
  <c r="C1925" i="1"/>
  <c r="K1925" i="1" s="1"/>
  <c r="P2110" i="1"/>
  <c r="Q2110" i="1" s="1"/>
  <c r="P1565" i="1"/>
  <c r="Q1565" i="1" s="1"/>
  <c r="P1925" i="1"/>
  <c r="R1925" i="1" s="1"/>
  <c r="B2096" i="1"/>
  <c r="C2096" i="1"/>
  <c r="K2096" i="1" s="1"/>
  <c r="P2096" i="1"/>
  <c r="Q2096" i="1" s="1"/>
  <c r="B1672" i="1"/>
  <c r="C1672" i="1"/>
  <c r="K1672" i="1" s="1"/>
  <c r="P1672" i="1"/>
  <c r="Q1672" i="1" s="1"/>
  <c r="B1115" i="1"/>
  <c r="C1115" i="1"/>
  <c r="K1115" i="1" s="1"/>
  <c r="P1115" i="1"/>
  <c r="Q1115" i="1" s="1"/>
  <c r="B2003" i="1"/>
  <c r="C2003" i="1"/>
  <c r="K2003" i="1" s="1"/>
  <c r="P2003" i="1"/>
  <c r="Q2003" i="1" s="1"/>
  <c r="B1992" i="1"/>
  <c r="C1992" i="1"/>
  <c r="K1992" i="1" s="1"/>
  <c r="P1992" i="1"/>
  <c r="Q1992" i="1" s="1"/>
  <c r="B1989" i="1"/>
  <c r="C1989" i="1"/>
  <c r="K1989" i="1" s="1"/>
  <c r="P1989" i="1"/>
  <c r="Q1989" i="1" s="1"/>
  <c r="B1983" i="1"/>
  <c r="C1983" i="1"/>
  <c r="K1983" i="1" s="1"/>
  <c r="P1983" i="1"/>
  <c r="Q1983" i="1" s="1"/>
  <c r="B1973" i="1"/>
  <c r="C1973" i="1"/>
  <c r="K1973" i="1" s="1"/>
  <c r="P1973" i="1"/>
  <c r="Q1973" i="1" s="1"/>
  <c r="B1906" i="1"/>
  <c r="B1903" i="1"/>
  <c r="B1913" i="1"/>
  <c r="B1909" i="1"/>
  <c r="B1902" i="1"/>
  <c r="C1906" i="1"/>
  <c r="K1906" i="1" s="1"/>
  <c r="C1903" i="1"/>
  <c r="K1903" i="1" s="1"/>
  <c r="C1913" i="1"/>
  <c r="K1913" i="1" s="1"/>
  <c r="C1909" i="1"/>
  <c r="K1909" i="1" s="1"/>
  <c r="C1902" i="1"/>
  <c r="K1902" i="1" s="1"/>
  <c r="P1906" i="1"/>
  <c r="Q1906" i="1" s="1"/>
  <c r="P1903" i="1"/>
  <c r="Q1903" i="1" s="1"/>
  <c r="P1913" i="1"/>
  <c r="Q1913" i="1" s="1"/>
  <c r="S1913" i="1" s="1"/>
  <c r="P1909" i="1"/>
  <c r="Q1909" i="1" s="1"/>
  <c r="P1902" i="1"/>
  <c r="Q1902" i="1" s="1"/>
  <c r="B2190" i="1"/>
  <c r="C2190" i="1"/>
  <c r="K2190" i="1" s="1"/>
  <c r="P2190" i="1"/>
  <c r="Q2190" i="1" s="1"/>
  <c r="B2354" i="1"/>
  <c r="C2354" i="1"/>
  <c r="K2354" i="1" s="1"/>
  <c r="P2354" i="1"/>
  <c r="Q2354" i="1" s="1"/>
  <c r="B649" i="1"/>
  <c r="C649" i="1"/>
  <c r="K649" i="1" s="1"/>
  <c r="P649" i="1"/>
  <c r="Q649" i="1" s="1"/>
  <c r="B1908" i="1"/>
  <c r="C1908" i="1"/>
  <c r="K1908" i="1" s="1"/>
  <c r="P1908" i="1"/>
  <c r="Q1908" i="1" s="1"/>
  <c r="B2529" i="1"/>
  <c r="B2530" i="1"/>
  <c r="B2533" i="1"/>
  <c r="B2534" i="1"/>
  <c r="B2532" i="1"/>
  <c r="B2531" i="1"/>
  <c r="C2529" i="1"/>
  <c r="K2529" i="1" s="1"/>
  <c r="C2530" i="1"/>
  <c r="K2530" i="1" s="1"/>
  <c r="C2533" i="1"/>
  <c r="C2534" i="1"/>
  <c r="K2534" i="1" s="1"/>
  <c r="C2532" i="1"/>
  <c r="K2532" i="1" s="1"/>
  <c r="C2531" i="1"/>
  <c r="K2531" i="1" s="1"/>
  <c r="K2533" i="1"/>
  <c r="P2529" i="1"/>
  <c r="R2529" i="1" s="1"/>
  <c r="P2530" i="1"/>
  <c r="Q2530" i="1" s="1"/>
  <c r="P2533" i="1"/>
  <c r="Q2533" i="1" s="1"/>
  <c r="S2533" i="1" s="1"/>
  <c r="P2534" i="1"/>
  <c r="Q2534" i="1" s="1"/>
  <c r="P2532" i="1"/>
  <c r="P2531" i="1"/>
  <c r="Q2531" i="1" s="1"/>
  <c r="Q2529" i="1"/>
  <c r="B1833" i="1"/>
  <c r="B1834" i="1"/>
  <c r="C1833" i="1"/>
  <c r="K1833" i="1" s="1"/>
  <c r="C1834" i="1"/>
  <c r="K1834" i="1" s="1"/>
  <c r="P1833" i="1"/>
  <c r="R1833" i="1" s="1"/>
  <c r="P1834" i="1"/>
  <c r="Q1834" i="1" s="1"/>
  <c r="B1659" i="1"/>
  <c r="B1660" i="1"/>
  <c r="B1661" i="1"/>
  <c r="C1659" i="1"/>
  <c r="K1659" i="1" s="1"/>
  <c r="C1660" i="1"/>
  <c r="K1660" i="1" s="1"/>
  <c r="C1661" i="1"/>
  <c r="K1661" i="1" s="1"/>
  <c r="P1659" i="1"/>
  <c r="Q1659" i="1" s="1"/>
  <c r="P1660" i="1"/>
  <c r="Q1660" i="1" s="1"/>
  <c r="P1661" i="1"/>
  <c r="Q1661" i="1" s="1"/>
  <c r="B1835" i="1"/>
  <c r="C1835" i="1"/>
  <c r="K1835" i="1" s="1"/>
  <c r="P1835" i="1"/>
  <c r="Q1835" i="1" s="1"/>
  <c r="B1097" i="1"/>
  <c r="B1096" i="1"/>
  <c r="B1103" i="1"/>
  <c r="B671" i="1"/>
  <c r="B670" i="1"/>
  <c r="C1097" i="1"/>
  <c r="K1097" i="1" s="1"/>
  <c r="C1096" i="1"/>
  <c r="C1103" i="1"/>
  <c r="K1103" i="1" s="1"/>
  <c r="C671" i="1"/>
  <c r="K671" i="1" s="1"/>
  <c r="C670" i="1"/>
  <c r="K670" i="1" s="1"/>
  <c r="K1096" i="1"/>
  <c r="P1097" i="1"/>
  <c r="Q1097" i="1" s="1"/>
  <c r="P1096" i="1"/>
  <c r="Q1096" i="1" s="1"/>
  <c r="P1103" i="1"/>
  <c r="Q1103" i="1" s="1"/>
  <c r="P671" i="1"/>
  <c r="R671" i="1" s="1"/>
  <c r="P670" i="1"/>
  <c r="Q670" i="1" s="1"/>
  <c r="R1913" i="1" l="1"/>
  <c r="T1913" i="1" s="1"/>
  <c r="Q1833" i="1"/>
  <c r="S1833" i="1" s="1"/>
  <c r="U1833" i="1" s="1"/>
  <c r="R2415" i="1"/>
  <c r="R2417" i="1"/>
  <c r="T2417" i="1" s="1"/>
  <c r="R2420" i="1"/>
  <c r="T2420" i="1" s="1"/>
  <c r="R1902" i="1"/>
  <c r="T1902" i="1" s="1"/>
  <c r="R1906" i="1"/>
  <c r="T1906" i="1" s="1"/>
  <c r="R1973" i="1"/>
  <c r="T1973" i="1" s="1"/>
  <c r="R1983" i="1"/>
  <c r="T1983" i="1" s="1"/>
  <c r="R1989" i="1"/>
  <c r="T1989" i="1" s="1"/>
  <c r="R1992" i="1"/>
  <c r="R635" i="1"/>
  <c r="T635" i="1" s="1"/>
  <c r="T1992" i="1"/>
  <c r="S635" i="1"/>
  <c r="V635" i="1" s="1"/>
  <c r="R2003" i="1"/>
  <c r="T2003" i="1" s="1"/>
  <c r="R2419" i="1"/>
  <c r="T2419" i="1" s="1"/>
  <c r="T2415" i="1"/>
  <c r="S1992" i="1"/>
  <c r="V1992" i="1" s="1"/>
  <c r="Q1925" i="1"/>
  <c r="S1925" i="1" s="1"/>
  <c r="S1067" i="1"/>
  <c r="R1067" i="1"/>
  <c r="T1067" i="1" s="1"/>
  <c r="S2417" i="1"/>
  <c r="V2417" i="1" s="1"/>
  <c r="R1909" i="1"/>
  <c r="T1909" i="1" s="1"/>
  <c r="R1903" i="1"/>
  <c r="T1903" i="1" s="1"/>
  <c r="S2415" i="1"/>
  <c r="S2420" i="1"/>
  <c r="T2416" i="1"/>
  <c r="V1913" i="1"/>
  <c r="U1913" i="1"/>
  <c r="S1834" i="1"/>
  <c r="R1834" i="1"/>
  <c r="T1834" i="1" s="1"/>
  <c r="R2190" i="1"/>
  <c r="T2190" i="1" s="1"/>
  <c r="S1902" i="1"/>
  <c r="S1906" i="1"/>
  <c r="V1906" i="1" s="1"/>
  <c r="R2110" i="1"/>
  <c r="T2110" i="1" s="1"/>
  <c r="R1066" i="1"/>
  <c r="T1066" i="1" s="1"/>
  <c r="S2416" i="1"/>
  <c r="S2419" i="1"/>
  <c r="S1066" i="1"/>
  <c r="R2096" i="1"/>
  <c r="T2096" i="1" s="1"/>
  <c r="R1565" i="1"/>
  <c r="T1565" i="1" s="1"/>
  <c r="S2110" i="1"/>
  <c r="S2096" i="1"/>
  <c r="V2096" i="1" s="1"/>
  <c r="R1672" i="1"/>
  <c r="T1672" i="1" s="1"/>
  <c r="R1115" i="1"/>
  <c r="T1115" i="1" s="1"/>
  <c r="S2003" i="1"/>
  <c r="S1973" i="1"/>
  <c r="R649" i="1"/>
  <c r="T649" i="1" s="1"/>
  <c r="S1983" i="1"/>
  <c r="S1989" i="1"/>
  <c r="S1115" i="1"/>
  <c r="S1672" i="1"/>
  <c r="S1565" i="1"/>
  <c r="R1103" i="1"/>
  <c r="R1835" i="1"/>
  <c r="R1661" i="1"/>
  <c r="T1661" i="1" s="1"/>
  <c r="S2529" i="1"/>
  <c r="V2529" i="1" s="1"/>
  <c r="R1908" i="1"/>
  <c r="T1908" i="1" s="1"/>
  <c r="S649" i="1"/>
  <c r="V649" i="1" s="1"/>
  <c r="R2354" i="1"/>
  <c r="T2354" i="1" s="1"/>
  <c r="S2190" i="1"/>
  <c r="V2190" i="1" s="1"/>
  <c r="S1909" i="1"/>
  <c r="S1903" i="1"/>
  <c r="S2354" i="1"/>
  <c r="S1908" i="1"/>
  <c r="R2532" i="1"/>
  <c r="Q2532" i="1"/>
  <c r="S2532" i="1" s="1"/>
  <c r="V2533" i="1"/>
  <c r="U2533" i="1"/>
  <c r="R2533" i="1"/>
  <c r="T2533" i="1" s="1"/>
  <c r="S1661" i="1"/>
  <c r="R2531" i="1"/>
  <c r="T2531" i="1" s="1"/>
  <c r="R2534" i="1"/>
  <c r="T2534" i="1" s="1"/>
  <c r="R2530" i="1"/>
  <c r="T2530" i="1" s="1"/>
  <c r="T2529" i="1"/>
  <c r="S1659" i="1"/>
  <c r="R1659" i="1"/>
  <c r="T1659" i="1" s="1"/>
  <c r="S2531" i="1"/>
  <c r="S2534" i="1"/>
  <c r="S2530" i="1"/>
  <c r="T1835" i="1"/>
  <c r="R1660" i="1"/>
  <c r="T1660" i="1" s="1"/>
  <c r="S1103" i="1"/>
  <c r="S1835" i="1"/>
  <c r="V1835" i="1" s="1"/>
  <c r="S1660" i="1"/>
  <c r="S670" i="1"/>
  <c r="V670" i="1" s="1"/>
  <c r="S1097" i="1"/>
  <c r="V1097" i="1" s="1"/>
  <c r="R1097" i="1"/>
  <c r="T1097" i="1" s="1"/>
  <c r="Q671" i="1"/>
  <c r="T671" i="1" s="1"/>
  <c r="T1103" i="1"/>
  <c r="R670" i="1"/>
  <c r="T670" i="1" s="1"/>
  <c r="R1096" i="1"/>
  <c r="T1096" i="1" s="1"/>
  <c r="S1096" i="1"/>
  <c r="U1906" i="1" l="1"/>
  <c r="U1097" i="1"/>
  <c r="X1992" i="1"/>
  <c r="Z1992" i="1" s="1"/>
  <c r="Y1992" i="1" s="1"/>
  <c r="U1992" i="1"/>
  <c r="V1833" i="1"/>
  <c r="T1833" i="1"/>
  <c r="X635" i="1"/>
  <c r="Z635" i="1" s="1"/>
  <c r="T1925" i="1"/>
  <c r="X2533" i="1"/>
  <c r="Z2533" i="1" s="1"/>
  <c r="AB2533" i="1" s="1"/>
  <c r="U635" i="1"/>
  <c r="X1906" i="1"/>
  <c r="Z1906" i="1" s="1"/>
  <c r="Y1906" i="1" s="1"/>
  <c r="V1925" i="1"/>
  <c r="U1925" i="1"/>
  <c r="X1925" i="1"/>
  <c r="Z1925" i="1" s="1"/>
  <c r="Y1925" i="1" s="1"/>
  <c r="U2417" i="1"/>
  <c r="X2417" i="1"/>
  <c r="W2417" i="1" s="1"/>
  <c r="X1913" i="1"/>
  <c r="Z1913" i="1" s="1"/>
  <c r="AB1913" i="1" s="1"/>
  <c r="V1067" i="1"/>
  <c r="X1067" i="1" s="1"/>
  <c r="Z1067" i="1" s="1"/>
  <c r="Y1067" i="1" s="1"/>
  <c r="U1067" i="1"/>
  <c r="V2415" i="1"/>
  <c r="X2415" i="1" s="1"/>
  <c r="W2415" i="1" s="1"/>
  <c r="U2415" i="1"/>
  <c r="U1835" i="1"/>
  <c r="V2420" i="1"/>
  <c r="X2420" i="1" s="1"/>
  <c r="W2420" i="1" s="1"/>
  <c r="U2420" i="1"/>
  <c r="X2096" i="1"/>
  <c r="Z2096" i="1" s="1"/>
  <c r="AB2096" i="1" s="1"/>
  <c r="U2416" i="1"/>
  <c r="V2416" i="1"/>
  <c r="V1902" i="1"/>
  <c r="X1902" i="1" s="1"/>
  <c r="Z1902" i="1" s="1"/>
  <c r="Y1902" i="1" s="1"/>
  <c r="U1902" i="1"/>
  <c r="U2419" i="1"/>
  <c r="V2419" i="1"/>
  <c r="U1834" i="1"/>
  <c r="V1834" i="1"/>
  <c r="X1834" i="1" s="1"/>
  <c r="X2190" i="1"/>
  <c r="Z2190" i="1" s="1"/>
  <c r="Y2190" i="1" s="1"/>
  <c r="X649" i="1"/>
  <c r="X2529" i="1"/>
  <c r="U2529" i="1"/>
  <c r="U649" i="1"/>
  <c r="U1066" i="1"/>
  <c r="V1066" i="1"/>
  <c r="X1066" i="1" s="1"/>
  <c r="V2110" i="1"/>
  <c r="X2110" i="1" s="1"/>
  <c r="U2110" i="1"/>
  <c r="U2096" i="1"/>
  <c r="V2003" i="1"/>
  <c r="X2003" i="1" s="1"/>
  <c r="Z2003" i="1" s="1"/>
  <c r="AB2003" i="1" s="1"/>
  <c r="U2003" i="1"/>
  <c r="V1973" i="1"/>
  <c r="X1973" i="1" s="1"/>
  <c r="Z1973" i="1" s="1"/>
  <c r="AB1973" i="1" s="1"/>
  <c r="U1973" i="1"/>
  <c r="U1565" i="1"/>
  <c r="V1565" i="1"/>
  <c r="X1565" i="1" s="1"/>
  <c r="V1115" i="1"/>
  <c r="X1115" i="1" s="1"/>
  <c r="U1115" i="1"/>
  <c r="U1989" i="1"/>
  <c r="V1989" i="1"/>
  <c r="X1989" i="1" s="1"/>
  <c r="Y2003" i="1"/>
  <c r="X1835" i="1"/>
  <c r="Z1835" i="1" s="1"/>
  <c r="AB1835" i="1" s="1"/>
  <c r="U1672" i="1"/>
  <c r="V1672" i="1"/>
  <c r="X1672" i="1" s="1"/>
  <c r="V1983" i="1"/>
  <c r="X1983" i="1" s="1"/>
  <c r="Z1983" i="1" s="1"/>
  <c r="Y1983" i="1" s="1"/>
  <c r="U1983" i="1"/>
  <c r="AB1925" i="1"/>
  <c r="U2190" i="1"/>
  <c r="U1909" i="1"/>
  <c r="V1909" i="1"/>
  <c r="X1909" i="1" s="1"/>
  <c r="U1903" i="1"/>
  <c r="V1903" i="1"/>
  <c r="X1903" i="1" s="1"/>
  <c r="V2354" i="1"/>
  <c r="X2354" i="1" s="1"/>
  <c r="Z2354" i="1" s="1"/>
  <c r="AB2354" i="1" s="1"/>
  <c r="U2354" i="1"/>
  <c r="T2532" i="1"/>
  <c r="V1908" i="1"/>
  <c r="X1908" i="1" s="1"/>
  <c r="U1908" i="1"/>
  <c r="V2532" i="1"/>
  <c r="U2532" i="1"/>
  <c r="X1097" i="1"/>
  <c r="Z1097" i="1" s="1"/>
  <c r="V1661" i="1"/>
  <c r="X1661" i="1" s="1"/>
  <c r="Z1661" i="1" s="1"/>
  <c r="Y1661" i="1" s="1"/>
  <c r="U1661" i="1"/>
  <c r="U2534" i="1"/>
  <c r="V2534" i="1"/>
  <c r="X2534" i="1" s="1"/>
  <c r="U2530" i="1"/>
  <c r="V2530" i="1"/>
  <c r="U2531" i="1"/>
  <c r="V2531" i="1"/>
  <c r="X2531" i="1" s="1"/>
  <c r="V1659" i="1"/>
  <c r="X1659" i="1" s="1"/>
  <c r="Z1659" i="1" s="1"/>
  <c r="Y1659" i="1" s="1"/>
  <c r="U1659" i="1"/>
  <c r="X670" i="1"/>
  <c r="W670" i="1" s="1"/>
  <c r="U670" i="1"/>
  <c r="U1660" i="1"/>
  <c r="V1660" i="1"/>
  <c r="X1660" i="1" s="1"/>
  <c r="V1103" i="1"/>
  <c r="X1103" i="1" s="1"/>
  <c r="U1103" i="1"/>
  <c r="AB1661" i="1"/>
  <c r="S671" i="1"/>
  <c r="V671" i="1" s="1"/>
  <c r="X671" i="1" s="1"/>
  <c r="U1096" i="1"/>
  <c r="V1096" i="1"/>
  <c r="X1096" i="1" s="1"/>
  <c r="X2419" i="1" l="1"/>
  <c r="X2416" i="1"/>
  <c r="Z649" i="1"/>
  <c r="X2530" i="1"/>
  <c r="W2530" i="1" s="1"/>
  <c r="Z2529" i="1"/>
  <c r="Y2529" i="1" s="1"/>
  <c r="W2003" i="1"/>
  <c r="AA2003" i="1" s="1"/>
  <c r="Y1835" i="1"/>
  <c r="W2533" i="1"/>
  <c r="AB1906" i="1"/>
  <c r="W1992" i="1"/>
  <c r="AA1992" i="1" s="1"/>
  <c r="AB2190" i="1"/>
  <c r="W2190" i="1"/>
  <c r="AA2190" i="1" s="1"/>
  <c r="AB1992" i="1"/>
  <c r="W635" i="1"/>
  <c r="W1925" i="1"/>
  <c r="Y635" i="1"/>
  <c r="AB635" i="1"/>
  <c r="Y1913" i="1"/>
  <c r="W1906" i="1"/>
  <c r="AA1906" i="1" s="1"/>
  <c r="X1833" i="1"/>
  <c r="Z2417" i="1"/>
  <c r="AB2417" i="1" s="1"/>
  <c r="W1067" i="1"/>
  <c r="AA1067" i="1" s="1"/>
  <c r="W1835" i="1"/>
  <c r="AA1835" i="1" s="1"/>
  <c r="AB649" i="1"/>
  <c r="AB1902" i="1"/>
  <c r="W1913" i="1"/>
  <c r="AA1913" i="1" s="1"/>
  <c r="Y2096" i="1"/>
  <c r="W2096" i="1"/>
  <c r="AB1067" i="1"/>
  <c r="Z2415" i="1"/>
  <c r="Y2415" i="1" s="1"/>
  <c r="AA2415" i="1" s="1"/>
  <c r="AB1983" i="1"/>
  <c r="W649" i="1"/>
  <c r="W1902" i="1"/>
  <c r="AA1902" i="1" s="1"/>
  <c r="W1973" i="1"/>
  <c r="AA1925" i="1"/>
  <c r="Z2420" i="1"/>
  <c r="AB2420" i="1" s="1"/>
  <c r="Y1973" i="1"/>
  <c r="W1834" i="1"/>
  <c r="Z1834" i="1"/>
  <c r="Y2420" i="1"/>
  <c r="AA2420" i="1" s="1"/>
  <c r="W2419" i="1"/>
  <c r="Z2419" i="1"/>
  <c r="Y2417" i="1"/>
  <c r="AA2417" i="1" s="1"/>
  <c r="W2416" i="1"/>
  <c r="Z2416" i="1"/>
  <c r="W2529" i="1"/>
  <c r="Z1066" i="1"/>
  <c r="W1066" i="1"/>
  <c r="Z2110" i="1"/>
  <c r="W2110" i="1"/>
  <c r="Z1565" i="1"/>
  <c r="W1565" i="1"/>
  <c r="Z1989" i="1"/>
  <c r="W1989" i="1"/>
  <c r="Y2354" i="1"/>
  <c r="W1983" i="1"/>
  <c r="AA1983" i="1" s="1"/>
  <c r="Z1672" i="1"/>
  <c r="W1672" i="1"/>
  <c r="Z1115" i="1"/>
  <c r="W1115" i="1"/>
  <c r="W2354" i="1"/>
  <c r="X2532" i="1"/>
  <c r="Z2532" i="1" s="1"/>
  <c r="AB2532" i="1" s="1"/>
  <c r="Z1903" i="1"/>
  <c r="W1903" i="1"/>
  <c r="Z1909" i="1"/>
  <c r="W1909" i="1"/>
  <c r="AA2354" i="1"/>
  <c r="AB1659" i="1"/>
  <c r="W1661" i="1"/>
  <c r="AA1661" i="1" s="1"/>
  <c r="Z1908" i="1"/>
  <c r="W1908" i="1"/>
  <c r="W1097" i="1"/>
  <c r="Y2533" i="1"/>
  <c r="W1659" i="1"/>
  <c r="AA1659" i="1" s="1"/>
  <c r="Z2531" i="1"/>
  <c r="W2531" i="1"/>
  <c r="Z2534" i="1"/>
  <c r="W2534" i="1"/>
  <c r="U671" i="1"/>
  <c r="Z670" i="1"/>
  <c r="Y670" i="1" s="1"/>
  <c r="AA670" i="1" s="1"/>
  <c r="W1103" i="1"/>
  <c r="Z1103" i="1"/>
  <c r="AB1103" i="1" s="1"/>
  <c r="Z1660" i="1"/>
  <c r="W1660" i="1"/>
  <c r="Z671" i="1"/>
  <c r="AB671" i="1" s="1"/>
  <c r="W671" i="1"/>
  <c r="Y1097" i="1"/>
  <c r="AB1097" i="1"/>
  <c r="W1096" i="1"/>
  <c r="Z1096" i="1"/>
  <c r="Z2530" i="1" l="1"/>
  <c r="Y649" i="1"/>
  <c r="AB2529" i="1"/>
  <c r="AA2533" i="1"/>
  <c r="AA1973" i="1"/>
  <c r="AA2096" i="1"/>
  <c r="Y2532" i="1"/>
  <c r="AA635" i="1"/>
  <c r="AB2415" i="1"/>
  <c r="W1833" i="1"/>
  <c r="Z1833" i="1"/>
  <c r="Y1103" i="1"/>
  <c r="AA1103" i="1" s="1"/>
  <c r="AA1097" i="1"/>
  <c r="AA2529" i="1"/>
  <c r="AB1834" i="1"/>
  <c r="Y1834" i="1"/>
  <c r="AA1834" i="1" s="1"/>
  <c r="Y2416" i="1"/>
  <c r="AB2416" i="1"/>
  <c r="Y2419" i="1"/>
  <c r="AB2419" i="1"/>
  <c r="Y1066" i="1"/>
  <c r="AA1066" i="1" s="1"/>
  <c r="AB1066" i="1"/>
  <c r="AB2110" i="1"/>
  <c r="Y2110" i="1"/>
  <c r="AA2110" i="1" s="1"/>
  <c r="Y1672" i="1"/>
  <c r="AA1672" i="1" s="1"/>
  <c r="AB1672" i="1"/>
  <c r="Y1989" i="1"/>
  <c r="AA1989" i="1" s="1"/>
  <c r="AB1989" i="1"/>
  <c r="AB1115" i="1"/>
  <c r="Y1115" i="1"/>
  <c r="AA1115" i="1" s="1"/>
  <c r="Y1565" i="1"/>
  <c r="AA1565" i="1" s="1"/>
  <c r="AB1565" i="1"/>
  <c r="W2532" i="1"/>
  <c r="AA2532" i="1" s="1"/>
  <c r="Y1909" i="1"/>
  <c r="AA1909" i="1" s="1"/>
  <c r="AB1909" i="1"/>
  <c r="Y1903" i="1"/>
  <c r="AA1903" i="1" s="1"/>
  <c r="AB1903" i="1"/>
  <c r="Y671" i="1"/>
  <c r="AA671" i="1" s="1"/>
  <c r="Y1908" i="1"/>
  <c r="AA1908" i="1" s="1"/>
  <c r="AB1908" i="1"/>
  <c r="AB670" i="1"/>
  <c r="Y2534" i="1"/>
  <c r="AA2534" i="1" s="1"/>
  <c r="AB2534" i="1"/>
  <c r="Y2530" i="1"/>
  <c r="AB2530" i="1"/>
  <c r="Y2531" i="1"/>
  <c r="AB2531" i="1"/>
  <c r="Y1660" i="1"/>
  <c r="AA1660" i="1" s="1"/>
  <c r="AB1660" i="1"/>
  <c r="Y1096" i="1"/>
  <c r="AA1096" i="1" s="1"/>
  <c r="AB1096" i="1"/>
  <c r="AA2419" i="1" l="1"/>
  <c r="AA2416" i="1"/>
  <c r="AA649" i="1"/>
  <c r="AA2531" i="1"/>
  <c r="AA2530" i="1"/>
  <c r="AB1833" i="1"/>
  <c r="Y1833" i="1"/>
  <c r="AA1833" i="1" s="1"/>
  <c r="B1841" i="1"/>
  <c r="C1841" i="1"/>
  <c r="K1841" i="1" s="1"/>
  <c r="P1841" i="1"/>
  <c r="R1841" i="1" s="1"/>
  <c r="Q1841" i="1" l="1"/>
  <c r="T1841" i="1" s="1"/>
  <c r="S1841" i="1" l="1"/>
  <c r="V1841" i="1" l="1"/>
  <c r="X1841" i="1" s="1"/>
  <c r="U1841" i="1"/>
  <c r="B2562" i="1"/>
  <c r="C2562" i="1"/>
  <c r="K2562" i="1" s="1"/>
  <c r="P2562" i="1"/>
  <c r="Q2562" i="1" s="1"/>
  <c r="Z1841" i="1" l="1"/>
  <c r="W1841" i="1"/>
  <c r="R2562" i="1"/>
  <c r="T2562" i="1" s="1"/>
  <c r="S2562" i="1"/>
  <c r="AB1841" i="1" l="1"/>
  <c r="Y1841" i="1"/>
  <c r="AA1841" i="1" s="1"/>
  <c r="U2562" i="1"/>
  <c r="V2562" i="1"/>
  <c r="X2562" i="1" s="1"/>
  <c r="Z2562" i="1" l="1"/>
  <c r="W2562" i="1"/>
  <c r="Y2562" i="1" l="1"/>
  <c r="AA2562" i="1" s="1"/>
  <c r="AB2562" i="1"/>
  <c r="B2572" i="1" l="1"/>
  <c r="C2572" i="1"/>
  <c r="K2572" i="1" s="1"/>
  <c r="P2572" i="1"/>
  <c r="Q2572" i="1" s="1"/>
  <c r="B2568" i="1"/>
  <c r="C2568" i="1"/>
  <c r="K2568" i="1" s="1"/>
  <c r="P2568" i="1"/>
  <c r="Q2568" i="1" s="1"/>
  <c r="R2572" i="1" l="1"/>
  <c r="T2572" i="1" s="1"/>
  <c r="S2572" i="1"/>
  <c r="R2568" i="1"/>
  <c r="T2568" i="1" s="1"/>
  <c r="S2568" i="1"/>
  <c r="V2568" i="1" s="1"/>
  <c r="X2568" i="1" l="1"/>
  <c r="Z2568" i="1" s="1"/>
  <c r="AB2568" i="1" s="1"/>
  <c r="V2572" i="1"/>
  <c r="X2572" i="1" s="1"/>
  <c r="U2572" i="1"/>
  <c r="U2568" i="1"/>
  <c r="B2234" i="1"/>
  <c r="C2234" i="1"/>
  <c r="K2234" i="1" s="1"/>
  <c r="P2234" i="1"/>
  <c r="Q2234" i="1" s="1"/>
  <c r="B2235" i="1"/>
  <c r="C2235" i="1"/>
  <c r="K2235" i="1" s="1"/>
  <c r="P2235" i="1"/>
  <c r="Q2235" i="1" s="1"/>
  <c r="Y2568" i="1" l="1"/>
  <c r="W2568" i="1"/>
  <c r="R2235" i="1"/>
  <c r="T2235" i="1" s="1"/>
  <c r="R2234" i="1"/>
  <c r="T2234" i="1" s="1"/>
  <c r="Z2572" i="1"/>
  <c r="W2572" i="1"/>
  <c r="S2234" i="1"/>
  <c r="S2235" i="1"/>
  <c r="AA2568" i="1" l="1"/>
  <c r="Y2572" i="1"/>
  <c r="AA2572" i="1" s="1"/>
  <c r="AB2572" i="1"/>
  <c r="V2234" i="1"/>
  <c r="X2234" i="1" s="1"/>
  <c r="U2234" i="1"/>
  <c r="U2235" i="1"/>
  <c r="V2235" i="1"/>
  <c r="X2235" i="1" s="1"/>
  <c r="Z2234" i="1" l="1"/>
  <c r="W2234" i="1"/>
  <c r="Z2235" i="1"/>
  <c r="W2235" i="1"/>
  <c r="AB2234" i="1" l="1"/>
  <c r="Y2234" i="1"/>
  <c r="AA2234" i="1" s="1"/>
  <c r="Y2235" i="1"/>
  <c r="AA2235" i="1" s="1"/>
  <c r="AB2235" i="1"/>
  <c r="B514" i="1" l="1"/>
  <c r="B515" i="1"/>
  <c r="C514" i="1"/>
  <c r="K514" i="1" s="1"/>
  <c r="C515" i="1"/>
  <c r="K515" i="1" s="1"/>
  <c r="P514" i="1"/>
  <c r="Q514" i="1" s="1"/>
  <c r="P515" i="1"/>
  <c r="Q515" i="1" s="1"/>
  <c r="S515" i="1" s="1"/>
  <c r="R515" i="1" l="1"/>
  <c r="T515" i="1" s="1"/>
  <c r="U515" i="1"/>
  <c r="V515" i="1"/>
  <c r="R514" i="1"/>
  <c r="T514" i="1" s="1"/>
  <c r="S514" i="1"/>
  <c r="X515" i="1" l="1"/>
  <c r="W515" i="1" s="1"/>
  <c r="U514" i="1"/>
  <c r="V514" i="1"/>
  <c r="X514" i="1" s="1"/>
  <c r="W514" i="1" s="1"/>
  <c r="B1064" i="1"/>
  <c r="C1064" i="1"/>
  <c r="K1064" i="1" s="1"/>
  <c r="P1064" i="1"/>
  <c r="Q1064" i="1" s="1"/>
  <c r="B441" i="1"/>
  <c r="B2384" i="1"/>
  <c r="C441" i="1"/>
  <c r="K441" i="1" s="1"/>
  <c r="C2384" i="1"/>
  <c r="K2384" i="1" s="1"/>
  <c r="P441" i="1"/>
  <c r="Q441" i="1" s="1"/>
  <c r="P2384" i="1"/>
  <c r="Q2384" i="1" s="1"/>
  <c r="B2306" i="1"/>
  <c r="C2306" i="1"/>
  <c r="K2306" i="1" s="1"/>
  <c r="P2306" i="1"/>
  <c r="Q2306" i="1" s="1"/>
  <c r="B2252" i="1"/>
  <c r="C2252" i="1"/>
  <c r="K2252" i="1" s="1"/>
  <c r="P2252" i="1"/>
  <c r="Q2252" i="1" s="1"/>
  <c r="Z514" i="1" l="1"/>
  <c r="AB514" i="1" s="1"/>
  <c r="Z515" i="1"/>
  <c r="R2384" i="1"/>
  <c r="T2384" i="1" s="1"/>
  <c r="S2384" i="1"/>
  <c r="S441" i="1"/>
  <c r="R441" i="1"/>
  <c r="T441" i="1" s="1"/>
  <c r="Y514" i="1"/>
  <c r="AA514" i="1" s="1"/>
  <c r="R1064" i="1"/>
  <c r="T1064" i="1" s="1"/>
  <c r="R2306" i="1"/>
  <c r="T2306" i="1" s="1"/>
  <c r="S1064" i="1"/>
  <c r="V1064" i="1" s="1"/>
  <c r="S2306" i="1"/>
  <c r="V2306" i="1" s="1"/>
  <c r="R2252" i="1"/>
  <c r="T2252" i="1" s="1"/>
  <c r="S2252" i="1"/>
  <c r="U1064" i="1" l="1"/>
  <c r="AB515" i="1"/>
  <c r="Y515" i="1"/>
  <c r="AA515" i="1" s="1"/>
  <c r="V2384" i="1"/>
  <c r="X2384" i="1" s="1"/>
  <c r="U2384" i="1"/>
  <c r="U441" i="1"/>
  <c r="V441" i="1"/>
  <c r="X441" i="1" s="1"/>
  <c r="Z441" i="1" s="1"/>
  <c r="AB441" i="1" s="1"/>
  <c r="X1064" i="1"/>
  <c r="W1064" i="1" s="1"/>
  <c r="X2306" i="1"/>
  <c r="U2306" i="1"/>
  <c r="V2252" i="1"/>
  <c r="U2252" i="1"/>
  <c r="W2306" i="1" l="1"/>
  <c r="Y441" i="1"/>
  <c r="W2384" i="1"/>
  <c r="Z2384" i="1"/>
  <c r="W441" i="1"/>
  <c r="X2252" i="1"/>
  <c r="W2252" i="1" s="1"/>
  <c r="Z1064" i="1"/>
  <c r="Z2306" i="1"/>
  <c r="AA441" i="1" l="1"/>
  <c r="Y2384" i="1"/>
  <c r="AA2384" i="1" s="1"/>
  <c r="AB2384" i="1"/>
  <c r="Y2306" i="1"/>
  <c r="AB2306" i="1"/>
  <c r="Z2252" i="1"/>
  <c r="Y2252" i="1" s="1"/>
  <c r="AA2252" i="1" s="1"/>
  <c r="Y1064" i="1"/>
  <c r="AA1064" i="1" s="1"/>
  <c r="AB1064" i="1"/>
  <c r="AA2306" i="1" l="1"/>
  <c r="AB2252" i="1"/>
  <c r="B2564" i="1"/>
  <c r="C2564" i="1"/>
  <c r="K2564" i="1" s="1"/>
  <c r="P2564" i="1"/>
  <c r="R2564" i="1" s="1"/>
  <c r="Q2564" i="1" l="1"/>
  <c r="T2564" i="1" s="1"/>
  <c r="X2564" i="1" s="1"/>
  <c r="Z2564" i="1" s="1"/>
  <c r="S2564" i="1" l="1"/>
  <c r="W2564" i="1"/>
  <c r="AB2564" i="1"/>
  <c r="Y2564" i="1"/>
  <c r="V2564" i="1" l="1"/>
  <c r="U2564" i="1"/>
  <c r="B1299" i="1"/>
  <c r="B1272" i="1"/>
  <c r="C1299" i="1"/>
  <c r="K1299" i="1" s="1"/>
  <c r="C1272" i="1"/>
  <c r="K1272" i="1" s="1"/>
  <c r="P1299" i="1"/>
  <c r="R1299" i="1" s="1"/>
  <c r="P1272" i="1"/>
  <c r="Q1272" i="1" s="1"/>
  <c r="AA2564" i="1" l="1"/>
  <c r="Q1299" i="1"/>
  <c r="T1299" i="1" s="1"/>
  <c r="S1272" i="1"/>
  <c r="R1272" i="1"/>
  <c r="T1272" i="1" s="1"/>
  <c r="U1272" i="1" l="1"/>
  <c r="S1299" i="1"/>
  <c r="V1272" i="1"/>
  <c r="B2560" i="1"/>
  <c r="C2560" i="1"/>
  <c r="K2560" i="1" s="1"/>
  <c r="P2560" i="1"/>
  <c r="Q2560" i="1" s="1"/>
  <c r="V1299" i="1" l="1"/>
  <c r="X1272" i="1"/>
  <c r="Z1272" i="1" s="1"/>
  <c r="U1299" i="1"/>
  <c r="R2560" i="1"/>
  <c r="T2560" i="1" s="1"/>
  <c r="S2560" i="1"/>
  <c r="V2560" i="1" s="1"/>
  <c r="W1272" i="1" l="1"/>
  <c r="X1299" i="1"/>
  <c r="Y1272" i="1"/>
  <c r="AA1272" i="1" s="1"/>
  <c r="AB1272" i="1"/>
  <c r="U2560" i="1"/>
  <c r="X2560" i="1"/>
  <c r="Z2560" i="1" s="1"/>
  <c r="W1299" i="1" l="1"/>
  <c r="Z1299" i="1"/>
  <c r="W2560" i="1"/>
  <c r="AB2560" i="1"/>
  <c r="Y2560" i="1"/>
  <c r="AB1299" i="1" l="1"/>
  <c r="Y1299" i="1"/>
  <c r="AA1299" i="1" s="1"/>
  <c r="AA2560" i="1"/>
  <c r="B1020" i="1"/>
  <c r="B1015" i="1"/>
  <c r="C1020" i="1"/>
  <c r="K1020" i="1" s="1"/>
  <c r="C1015" i="1"/>
  <c r="P1020" i="1"/>
  <c r="R1020" i="1" s="1"/>
  <c r="P1015" i="1"/>
  <c r="Q1015" i="1" s="1"/>
  <c r="Q1020" i="1" l="1"/>
  <c r="T1020" i="1" s="1"/>
  <c r="K1015" i="1"/>
  <c r="S1015" i="1"/>
  <c r="R1015" i="1"/>
  <c r="T1015" i="1" s="1"/>
  <c r="S1020" i="1" l="1"/>
  <c r="U1020" i="1" s="1"/>
  <c r="U1015" i="1"/>
  <c r="V1015" i="1"/>
  <c r="X1015" i="1" s="1"/>
  <c r="B1351" i="1"/>
  <c r="C1351" i="1"/>
  <c r="K1351" i="1" s="1"/>
  <c r="P1351" i="1"/>
  <c r="Q1351" i="1" s="1"/>
  <c r="V1020" i="1" l="1"/>
  <c r="X1020" i="1" s="1"/>
  <c r="Z1020" i="1" s="1"/>
  <c r="Z1015" i="1"/>
  <c r="W1015" i="1"/>
  <c r="R1351" i="1"/>
  <c r="T1351" i="1" s="1"/>
  <c r="S1351" i="1"/>
  <c r="V1351" i="1" s="1"/>
  <c r="W1020" i="1" l="1"/>
  <c r="Y1020" i="1"/>
  <c r="AB1020" i="1"/>
  <c r="Y1015" i="1"/>
  <c r="AA1015" i="1" s="1"/>
  <c r="AB1015" i="1"/>
  <c r="U1351" i="1"/>
  <c r="X1351" i="1"/>
  <c r="Z1351" i="1" s="1"/>
  <c r="Y1351" i="1" s="1"/>
  <c r="AA1020" i="1" l="1"/>
  <c r="AB1351" i="1"/>
  <c r="W1351" i="1"/>
  <c r="AA1351" i="1" s="1"/>
  <c r="B1312" i="1"/>
  <c r="C1312" i="1"/>
  <c r="K1312" i="1" s="1"/>
  <c r="P1312" i="1"/>
  <c r="Q1312" i="1" s="1"/>
  <c r="B1240" i="1"/>
  <c r="B1244" i="1"/>
  <c r="B1248" i="1"/>
  <c r="C1240" i="1"/>
  <c r="K1240" i="1" s="1"/>
  <c r="C1244" i="1"/>
  <c r="K1244" i="1" s="1"/>
  <c r="C1248" i="1"/>
  <c r="K1248" i="1" s="1"/>
  <c r="P1240" i="1"/>
  <c r="Q1240" i="1" s="1"/>
  <c r="S1240" i="1" s="1"/>
  <c r="V1240" i="1" s="1"/>
  <c r="P1244" i="1"/>
  <c r="Q1244" i="1" s="1"/>
  <c r="P1248" i="1"/>
  <c r="R1248" i="1" s="1"/>
  <c r="R1312" i="1" l="1"/>
  <c r="T1312" i="1" s="1"/>
  <c r="Q1248" i="1"/>
  <c r="S1248" i="1" s="1"/>
  <c r="S1312" i="1"/>
  <c r="V1312" i="1" s="1"/>
  <c r="R1244" i="1"/>
  <c r="T1244" i="1" s="1"/>
  <c r="U1240" i="1"/>
  <c r="R1240" i="1"/>
  <c r="T1240" i="1" s="1"/>
  <c r="S1244" i="1"/>
  <c r="T1248" i="1" l="1"/>
  <c r="X1312" i="1"/>
  <c r="W1312" i="1" s="1"/>
  <c r="U1312" i="1"/>
  <c r="X1240" i="1"/>
  <c r="V1248" i="1"/>
  <c r="U1248" i="1"/>
  <c r="U1244" i="1"/>
  <c r="V1244" i="1"/>
  <c r="X1244" i="1" l="1"/>
  <c r="W1244" i="1" s="1"/>
  <c r="X1248" i="1"/>
  <c r="Z1240" i="1"/>
  <c r="Z1312" i="1"/>
  <c r="Y1312" i="1" s="1"/>
  <c r="AA1312" i="1" s="1"/>
  <c r="Y1240" i="1"/>
  <c r="W1240" i="1"/>
  <c r="W1248" i="1" l="1"/>
  <c r="Z1244" i="1"/>
  <c r="Y1244" i="1" s="1"/>
  <c r="AA1244" i="1" s="1"/>
  <c r="AB1312" i="1"/>
  <c r="Z1248" i="1"/>
  <c r="AB1240" i="1"/>
  <c r="AA1240" i="1"/>
  <c r="AB1244" i="1" l="1"/>
  <c r="AB1248" i="1"/>
  <c r="Y1248" i="1"/>
  <c r="AA1248" i="1" s="1"/>
  <c r="B460" i="1"/>
  <c r="B486" i="1"/>
  <c r="B487" i="1"/>
  <c r="C460" i="1"/>
  <c r="K460" i="1" s="1"/>
  <c r="C486" i="1"/>
  <c r="K486" i="1" s="1"/>
  <c r="C487" i="1"/>
  <c r="K487" i="1" s="1"/>
  <c r="P460" i="1"/>
  <c r="Q460" i="1" s="1"/>
  <c r="P486" i="1"/>
  <c r="Q486" i="1" s="1"/>
  <c r="P487" i="1"/>
  <c r="Q487" i="1" s="1"/>
  <c r="R487" i="1" l="1"/>
  <c r="T487" i="1" s="1"/>
  <c r="X487" i="1" s="1"/>
  <c r="S487" i="1"/>
  <c r="V487" i="1" s="1"/>
  <c r="S460" i="1"/>
  <c r="R460" i="1"/>
  <c r="T460" i="1" s="1"/>
  <c r="R486" i="1"/>
  <c r="T486" i="1" s="1"/>
  <c r="S486" i="1"/>
  <c r="B2561" i="1"/>
  <c r="C2561" i="1"/>
  <c r="K2561" i="1" s="1"/>
  <c r="P2561" i="1"/>
  <c r="Q2561" i="1" s="1"/>
  <c r="U487" i="1" l="1"/>
  <c r="X460" i="1"/>
  <c r="W460" i="1"/>
  <c r="V460" i="1"/>
  <c r="U460" i="1"/>
  <c r="Z487" i="1"/>
  <c r="AB487" i="1" s="1"/>
  <c r="W487" i="1"/>
  <c r="R2561" i="1"/>
  <c r="T2561" i="1" s="1"/>
  <c r="S2561" i="1"/>
  <c r="U486" i="1"/>
  <c r="V486" i="1"/>
  <c r="Y487" i="1" l="1"/>
  <c r="AA487" i="1" s="1"/>
  <c r="Z460" i="1"/>
  <c r="AB460" i="1" s="1"/>
  <c r="X486" i="1"/>
  <c r="Z486" i="1" s="1"/>
  <c r="W486" i="1"/>
  <c r="V2561" i="1"/>
  <c r="X2561" i="1" s="1"/>
  <c r="U2561" i="1"/>
  <c r="Y460" i="1" l="1"/>
  <c r="AA460" i="1" s="1"/>
  <c r="Z2561" i="1"/>
  <c r="W2561" i="1"/>
  <c r="Y486" i="1"/>
  <c r="AA486" i="1" s="1"/>
  <c r="AB486" i="1"/>
  <c r="Y2561" i="1" l="1"/>
  <c r="AA2561" i="1" s="1"/>
  <c r="AB2561" i="1"/>
  <c r="B2569" i="1" l="1"/>
  <c r="C2569" i="1"/>
  <c r="K2569" i="1" s="1"/>
  <c r="P2569" i="1"/>
  <c r="R2569" i="1" s="1"/>
  <c r="Q2569" i="1" l="1"/>
  <c r="T2569" i="1" s="1"/>
  <c r="S2569" i="1" l="1"/>
  <c r="V2569" i="1" l="1"/>
  <c r="X2569" i="1" s="1"/>
  <c r="U2569" i="1"/>
  <c r="B2558" i="1"/>
  <c r="C2558" i="1"/>
  <c r="K2558" i="1" s="1"/>
  <c r="P2558" i="1"/>
  <c r="Q2558" i="1" s="1"/>
  <c r="B2559" i="1"/>
  <c r="C2559" i="1"/>
  <c r="K2559" i="1" s="1"/>
  <c r="P2559" i="1"/>
  <c r="Q2559" i="1" s="1"/>
  <c r="R2558" i="1" l="1"/>
  <c r="T2558" i="1" s="1"/>
  <c r="R2559" i="1"/>
  <c r="S2558" i="1"/>
  <c r="V2558" i="1" s="1"/>
  <c r="Z2569" i="1"/>
  <c r="W2569" i="1"/>
  <c r="T2559" i="1"/>
  <c r="W2559" i="1" s="1"/>
  <c r="U2558" i="1"/>
  <c r="S2559" i="1"/>
  <c r="V2559" i="1" s="1"/>
  <c r="X2559" i="1" l="1"/>
  <c r="Z2559" i="1" s="1"/>
  <c r="AB2559" i="1" s="1"/>
  <c r="U2559" i="1"/>
  <c r="X2558" i="1"/>
  <c r="Z2558" i="1" s="1"/>
  <c r="Y2558" i="1" s="1"/>
  <c r="W2558" i="1"/>
  <c r="Y2569" i="1"/>
  <c r="AA2569" i="1" s="1"/>
  <c r="AB2569" i="1"/>
  <c r="AB2558" i="1" l="1"/>
  <c r="Y2559" i="1"/>
  <c r="AA2558" i="1"/>
  <c r="AA2559" i="1"/>
  <c r="B614" i="1"/>
  <c r="C614" i="1"/>
  <c r="K614" i="1" s="1"/>
  <c r="P614" i="1"/>
  <c r="Q614" i="1" s="1"/>
  <c r="B439" i="1"/>
  <c r="C439" i="1"/>
  <c r="K439" i="1" s="1"/>
  <c r="P439" i="1"/>
  <c r="Q439" i="1" s="1"/>
  <c r="R614" i="1" l="1"/>
  <c r="T614" i="1" s="1"/>
  <c r="S614" i="1"/>
  <c r="V614" i="1" s="1"/>
  <c r="R439" i="1"/>
  <c r="T439" i="1" s="1"/>
  <c r="S439" i="1"/>
  <c r="V439" i="1" s="1"/>
  <c r="X614" i="1" l="1"/>
  <c r="W614" i="1" s="1"/>
  <c r="X439" i="1"/>
  <c r="U614" i="1"/>
  <c r="U439" i="1"/>
  <c r="Z614" i="1" l="1"/>
  <c r="Z439" i="1"/>
  <c r="AB439" i="1" s="1"/>
  <c r="W439" i="1"/>
  <c r="B1199" i="1"/>
  <c r="C1199" i="1"/>
  <c r="K1199" i="1" s="1"/>
  <c r="P1199" i="1"/>
  <c r="Q1199" i="1" s="1"/>
  <c r="B1203" i="1"/>
  <c r="C1203" i="1"/>
  <c r="K1203" i="1" s="1"/>
  <c r="P1203" i="1"/>
  <c r="Q1203" i="1" s="1"/>
  <c r="B1415" i="1"/>
  <c r="C1415" i="1"/>
  <c r="K1415" i="1" s="1"/>
  <c r="P1415" i="1"/>
  <c r="Q1415" i="1" s="1"/>
  <c r="Y439" i="1" l="1"/>
  <c r="AA439" i="1" s="1"/>
  <c r="AB614" i="1"/>
  <c r="Y614" i="1"/>
  <c r="AA614" i="1" s="1"/>
  <c r="R1199" i="1"/>
  <c r="T1199" i="1" s="1"/>
  <c r="R1415" i="1"/>
  <c r="T1415" i="1" s="1"/>
  <c r="S1415" i="1"/>
  <c r="V1415" i="1" s="1"/>
  <c r="R1203" i="1"/>
  <c r="S1199" i="1"/>
  <c r="V1199" i="1" s="1"/>
  <c r="T1203" i="1"/>
  <c r="S1203" i="1"/>
  <c r="W1199" i="1" l="1"/>
  <c r="X1199" i="1"/>
  <c r="U1415" i="1"/>
  <c r="U1199" i="1"/>
  <c r="X1415" i="1"/>
  <c r="U1203" i="1"/>
  <c r="V1203" i="1"/>
  <c r="X1203" i="1" l="1"/>
  <c r="Z1203" i="1" s="1"/>
  <c r="Z1415" i="1"/>
  <c r="Z1199" i="1"/>
  <c r="W1415" i="1"/>
  <c r="W1203" i="1"/>
  <c r="Y1199" i="1" l="1"/>
  <c r="AA1199" i="1" s="1"/>
  <c r="AB1199" i="1"/>
  <c r="Y1415" i="1"/>
  <c r="AB1415" i="1"/>
  <c r="AA1415" i="1"/>
  <c r="Y1203" i="1"/>
  <c r="AA1203" i="1" s="1"/>
  <c r="AB120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9" i="1"/>
  <c r="P20" i="1"/>
  <c r="P22" i="1"/>
  <c r="P23" i="1"/>
  <c r="P24" i="1"/>
  <c r="P30" i="1"/>
  <c r="P31" i="1"/>
  <c r="P32" i="1"/>
  <c r="P33" i="1"/>
  <c r="P34" i="1"/>
  <c r="P35" i="1"/>
  <c r="P36" i="1"/>
  <c r="P38" i="1"/>
  <c r="P39" i="1"/>
  <c r="P40" i="1"/>
  <c r="P41" i="1"/>
  <c r="P43" i="1"/>
  <c r="P46" i="1"/>
  <c r="P47" i="1"/>
  <c r="P48" i="1"/>
  <c r="P49" i="1"/>
  <c r="P50" i="1"/>
  <c r="P52" i="1"/>
  <c r="P59" i="1"/>
  <c r="P61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7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9" i="1"/>
  <c r="P140" i="1"/>
  <c r="P142" i="1"/>
  <c r="P143" i="1"/>
  <c r="P144" i="1"/>
  <c r="P147" i="1"/>
  <c r="P148" i="1"/>
  <c r="P149" i="1"/>
  <c r="P150" i="1"/>
  <c r="P151" i="1"/>
  <c r="P152" i="1"/>
  <c r="P153" i="1"/>
  <c r="P155" i="1"/>
  <c r="P156" i="1"/>
  <c r="P157" i="1"/>
  <c r="P158" i="1"/>
  <c r="P160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53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1" i="1"/>
  <c r="P312" i="1"/>
  <c r="P314" i="1"/>
  <c r="P324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4" i="1"/>
  <c r="P375" i="1"/>
  <c r="P376" i="1"/>
  <c r="P377" i="1"/>
  <c r="P378" i="1"/>
  <c r="P379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6" i="1"/>
  <c r="P407" i="1"/>
  <c r="P408" i="1"/>
  <c r="P409" i="1"/>
  <c r="P410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6" i="1"/>
  <c r="P437" i="1"/>
  <c r="P440" i="1"/>
  <c r="P442" i="1"/>
  <c r="P443" i="1"/>
  <c r="P445" i="1"/>
  <c r="P446" i="1"/>
  <c r="P447" i="1"/>
  <c r="P448" i="1"/>
  <c r="P449" i="1"/>
  <c r="P450" i="1"/>
  <c r="P451" i="1"/>
  <c r="P452" i="1"/>
  <c r="P453" i="1"/>
  <c r="P454" i="1"/>
  <c r="P456" i="1"/>
  <c r="P457" i="1"/>
  <c r="P458" i="1"/>
  <c r="P459" i="1"/>
  <c r="P461" i="1"/>
  <c r="P462" i="1"/>
  <c r="P463" i="1"/>
  <c r="P464" i="1"/>
  <c r="P465" i="1"/>
  <c r="P467" i="1"/>
  <c r="P469" i="1"/>
  <c r="P470" i="1"/>
  <c r="P472" i="1"/>
  <c r="P474" i="1"/>
  <c r="P473" i="1"/>
  <c r="P475" i="1"/>
  <c r="P476" i="1"/>
  <c r="P477" i="1"/>
  <c r="P478" i="1"/>
  <c r="P479" i="1"/>
  <c r="P480" i="1"/>
  <c r="P482" i="1"/>
  <c r="P483" i="1"/>
  <c r="P484" i="1"/>
  <c r="P481" i="1"/>
  <c r="P488" i="1"/>
  <c r="P489" i="1"/>
  <c r="P491" i="1"/>
  <c r="P492" i="1"/>
  <c r="P493" i="1"/>
  <c r="P494" i="1"/>
  <c r="P495" i="1"/>
  <c r="P496" i="1"/>
  <c r="P497" i="1"/>
  <c r="P498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6" i="1"/>
  <c r="P517" i="1"/>
  <c r="P518" i="1"/>
  <c r="P519" i="1"/>
  <c r="P520" i="1"/>
  <c r="P2036" i="1"/>
  <c r="P521" i="1"/>
  <c r="P522" i="1"/>
  <c r="P523" i="1"/>
  <c r="P524" i="1"/>
  <c r="P525" i="1"/>
  <c r="P526" i="1"/>
  <c r="P527" i="1"/>
  <c r="P528" i="1"/>
  <c r="P529" i="1"/>
  <c r="P530" i="1"/>
  <c r="P531" i="1"/>
  <c r="P536" i="1"/>
  <c r="P537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1" i="1"/>
  <c r="P572" i="1"/>
  <c r="P573" i="1"/>
  <c r="P575" i="1"/>
  <c r="P576" i="1"/>
  <c r="P577" i="1"/>
  <c r="P578" i="1"/>
  <c r="P579" i="1"/>
  <c r="P580" i="1"/>
  <c r="P582" i="1"/>
  <c r="P583" i="1"/>
  <c r="P584" i="1"/>
  <c r="P585" i="1"/>
  <c r="P586" i="1"/>
  <c r="P587" i="1"/>
  <c r="P588" i="1"/>
  <c r="P589" i="1"/>
  <c r="P591" i="1"/>
  <c r="P592" i="1"/>
  <c r="P593" i="1"/>
  <c r="P596" i="1"/>
  <c r="P597" i="1"/>
  <c r="P598" i="1"/>
  <c r="P599" i="1"/>
  <c r="P600" i="1"/>
  <c r="P601" i="1"/>
  <c r="P602" i="1"/>
  <c r="P603" i="1"/>
  <c r="P604" i="1"/>
  <c r="P605" i="1"/>
  <c r="P607" i="1"/>
  <c r="P608" i="1"/>
  <c r="P609" i="1"/>
  <c r="P610" i="1"/>
  <c r="P611" i="1"/>
  <c r="P612" i="1"/>
  <c r="P613" i="1"/>
  <c r="P617" i="1"/>
  <c r="P618" i="1"/>
  <c r="P619" i="1"/>
  <c r="P620" i="1"/>
  <c r="P621" i="1"/>
  <c r="P622" i="1"/>
  <c r="P623" i="1"/>
  <c r="P624" i="1"/>
  <c r="P627" i="1"/>
  <c r="P628" i="1"/>
  <c r="P630" i="1"/>
  <c r="P631" i="1"/>
  <c r="P632" i="1"/>
  <c r="P633" i="1"/>
  <c r="P634" i="1"/>
  <c r="P636" i="1"/>
  <c r="P637" i="1"/>
  <c r="P638" i="1"/>
  <c r="P640" i="1"/>
  <c r="P641" i="1"/>
  <c r="P642" i="1"/>
  <c r="P643" i="1"/>
  <c r="P645" i="1"/>
  <c r="P646" i="1"/>
  <c r="P647" i="1"/>
  <c r="P648" i="1"/>
  <c r="P650" i="1"/>
  <c r="P651" i="1"/>
  <c r="P652" i="1"/>
  <c r="P653" i="1"/>
  <c r="P655" i="1"/>
  <c r="P656" i="1"/>
  <c r="P657" i="1"/>
  <c r="P659" i="1"/>
  <c r="P660" i="1"/>
  <c r="P661" i="1"/>
  <c r="P662" i="1"/>
  <c r="P663" i="1"/>
  <c r="P664" i="1"/>
  <c r="P665" i="1"/>
  <c r="P667" i="1"/>
  <c r="P666" i="1"/>
  <c r="P668" i="1"/>
  <c r="P672" i="1"/>
  <c r="P674" i="1"/>
  <c r="P675" i="1"/>
  <c r="P676" i="1"/>
  <c r="P677" i="1"/>
  <c r="P679" i="1"/>
  <c r="P680" i="1"/>
  <c r="P681" i="1"/>
  <c r="P682" i="1"/>
  <c r="P683" i="1"/>
  <c r="P684" i="1"/>
  <c r="P685" i="1"/>
  <c r="P686" i="1"/>
  <c r="P687" i="1"/>
  <c r="P688" i="1"/>
  <c r="P690" i="1"/>
  <c r="P691" i="1"/>
  <c r="P694" i="1"/>
  <c r="P695" i="1"/>
  <c r="P696" i="1"/>
  <c r="P699" i="1"/>
  <c r="P701" i="1"/>
  <c r="P702" i="1"/>
  <c r="P703" i="1"/>
  <c r="P704" i="1"/>
  <c r="P705" i="1"/>
  <c r="P706" i="1"/>
  <c r="P707" i="1"/>
  <c r="P708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4" i="1"/>
  <c r="P756" i="1"/>
  <c r="P762" i="1"/>
  <c r="P763" i="1"/>
  <c r="P764" i="1"/>
  <c r="P765" i="1"/>
  <c r="P768" i="1"/>
  <c r="P775" i="1"/>
  <c r="P777" i="1"/>
  <c r="P778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4" i="1"/>
  <c r="P795" i="1"/>
  <c r="P797" i="1"/>
  <c r="P798" i="1"/>
  <c r="P799" i="1"/>
  <c r="P800" i="1"/>
  <c r="P801" i="1"/>
  <c r="P802" i="1"/>
  <c r="P805" i="1"/>
  <c r="P806" i="1"/>
  <c r="P807" i="1"/>
  <c r="P809" i="1"/>
  <c r="P810" i="1"/>
  <c r="P812" i="1"/>
  <c r="P813" i="1"/>
  <c r="P814" i="1"/>
  <c r="P815" i="1"/>
  <c r="P816" i="1"/>
  <c r="P819" i="1"/>
  <c r="P820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6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5" i="1"/>
  <c r="P856" i="1"/>
  <c r="P858" i="1"/>
  <c r="P859" i="1"/>
  <c r="P860" i="1"/>
  <c r="P861" i="1"/>
  <c r="P862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5" i="1"/>
  <c r="P946" i="1"/>
  <c r="P947" i="1"/>
  <c r="P948" i="1"/>
  <c r="P949" i="1"/>
  <c r="P950" i="1"/>
  <c r="P951" i="1"/>
  <c r="P952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4" i="1"/>
  <c r="P975" i="1"/>
  <c r="P976" i="1"/>
  <c r="P977" i="1"/>
  <c r="P978" i="1"/>
  <c r="P979" i="1"/>
  <c r="P980" i="1"/>
  <c r="P981" i="1"/>
  <c r="P982" i="1"/>
  <c r="P1016" i="1"/>
  <c r="P1017" i="1"/>
  <c r="P1018" i="1"/>
  <c r="P1025" i="1"/>
  <c r="P1029" i="1"/>
  <c r="P1035" i="1"/>
  <c r="P1039" i="1"/>
  <c r="P1041" i="1"/>
  <c r="P1042" i="1"/>
  <c r="P1044" i="1"/>
  <c r="P1045" i="1"/>
  <c r="P1046" i="1"/>
  <c r="P1047" i="1"/>
  <c r="P1048" i="1"/>
  <c r="P1049" i="1"/>
  <c r="P1050" i="1"/>
  <c r="P1052" i="1"/>
  <c r="P1053" i="1"/>
  <c r="P1055" i="1"/>
  <c r="P105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9" i="1"/>
  <c r="P1021" i="1"/>
  <c r="P1022" i="1"/>
  <c r="P1023" i="1"/>
  <c r="P1024" i="1"/>
  <c r="P1027" i="1"/>
  <c r="P1028" i="1"/>
  <c r="P1030" i="1"/>
  <c r="P1031" i="1"/>
  <c r="P1032" i="1"/>
  <c r="P1033" i="1"/>
  <c r="P1034" i="1"/>
  <c r="P1036" i="1"/>
  <c r="P1037" i="1"/>
  <c r="P1038" i="1"/>
  <c r="P1040" i="1"/>
  <c r="P1043" i="1"/>
  <c r="P1051" i="1"/>
  <c r="P1058" i="1"/>
  <c r="P1059" i="1"/>
  <c r="P1061" i="1"/>
  <c r="P1062" i="1"/>
  <c r="P1063" i="1"/>
  <c r="P1065" i="1"/>
  <c r="P1068" i="1"/>
  <c r="P1069" i="1"/>
  <c r="P1070" i="1"/>
  <c r="P1071" i="1"/>
  <c r="P1072" i="1"/>
  <c r="P1073" i="1"/>
  <c r="P1075" i="1"/>
  <c r="P1076" i="1"/>
  <c r="P1078" i="1"/>
  <c r="P1079" i="1"/>
  <c r="P1080" i="1"/>
  <c r="P1081" i="1"/>
  <c r="P1082" i="1"/>
  <c r="P1083" i="1"/>
  <c r="P1086" i="1"/>
  <c r="P1087" i="1"/>
  <c r="P1089" i="1"/>
  <c r="P1090" i="1"/>
  <c r="P1093" i="1"/>
  <c r="P1088" i="1"/>
  <c r="P1091" i="1"/>
  <c r="P1092" i="1"/>
  <c r="P1094" i="1"/>
  <c r="P1095" i="1"/>
  <c r="P1098" i="1"/>
  <c r="P1099" i="1"/>
  <c r="P1100" i="1"/>
  <c r="P1101" i="1"/>
  <c r="P1102" i="1"/>
  <c r="P1104" i="1"/>
  <c r="P1105" i="1"/>
  <c r="P1106" i="1"/>
  <c r="P1107" i="1"/>
  <c r="P1109" i="1"/>
  <c r="P1110" i="1"/>
  <c r="P1111" i="1"/>
  <c r="P1112" i="1"/>
  <c r="P1113" i="1"/>
  <c r="P1114" i="1"/>
  <c r="P1116" i="1"/>
  <c r="P1117" i="1"/>
  <c r="P1118" i="1"/>
  <c r="P1119" i="1"/>
  <c r="P1120" i="1"/>
  <c r="P1121" i="1"/>
  <c r="P1122" i="1"/>
  <c r="P1123" i="1"/>
  <c r="P1124" i="1"/>
  <c r="P1125" i="1"/>
  <c r="P1126" i="1"/>
  <c r="P1131" i="1"/>
  <c r="P1132" i="1"/>
  <c r="P1133" i="1"/>
  <c r="P1134" i="1"/>
  <c r="P1135" i="1"/>
  <c r="P1136" i="1"/>
  <c r="P1137" i="1"/>
  <c r="P1138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6" i="1"/>
  <c r="P1157" i="1"/>
  <c r="P1159" i="1"/>
  <c r="P1160" i="1"/>
  <c r="P1163" i="1"/>
  <c r="P1164" i="1"/>
  <c r="P1165" i="1"/>
  <c r="P1166" i="1"/>
  <c r="P1167" i="1"/>
  <c r="P1168" i="1"/>
  <c r="P1169" i="1"/>
  <c r="P1170" i="1"/>
  <c r="P1171" i="1"/>
  <c r="P1172" i="1"/>
  <c r="P1174" i="1"/>
  <c r="P1175" i="1"/>
  <c r="P1176" i="1"/>
  <c r="P1177" i="1"/>
  <c r="P1178" i="1"/>
  <c r="P1179" i="1"/>
  <c r="P1180" i="1"/>
  <c r="P1183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200" i="1"/>
  <c r="P1201" i="1"/>
  <c r="P1202" i="1"/>
  <c r="P1204" i="1"/>
  <c r="P1206" i="1"/>
  <c r="P1207" i="1"/>
  <c r="P1208" i="1"/>
  <c r="P1209" i="1"/>
  <c r="P1210" i="1"/>
  <c r="P1211" i="1"/>
  <c r="P1212" i="1"/>
  <c r="P1213" i="1"/>
  <c r="P1214" i="1"/>
  <c r="P1217" i="1"/>
  <c r="P1218" i="1"/>
  <c r="P1219" i="1"/>
  <c r="P1220" i="1"/>
  <c r="P1222" i="1"/>
  <c r="P1223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1" i="1"/>
  <c r="P1242" i="1"/>
  <c r="P1243" i="1"/>
  <c r="P1245" i="1"/>
  <c r="P1246" i="1"/>
  <c r="P1247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3" i="1"/>
  <c r="P1274" i="1"/>
  <c r="P1275" i="1"/>
  <c r="P1276" i="1"/>
  <c r="P1277" i="1"/>
  <c r="P1278" i="1"/>
  <c r="P1280" i="1"/>
  <c r="P1283" i="1"/>
  <c r="P1285" i="1"/>
  <c r="P1286" i="1"/>
  <c r="P1287" i="1"/>
  <c r="P1290" i="1"/>
  <c r="P1291" i="1"/>
  <c r="P1292" i="1"/>
  <c r="P1293" i="1"/>
  <c r="P1294" i="1"/>
  <c r="P1296" i="1"/>
  <c r="P1297" i="1"/>
  <c r="P1298" i="1"/>
  <c r="P1301" i="1"/>
  <c r="P1302" i="1"/>
  <c r="P1303" i="1"/>
  <c r="P1304" i="1"/>
  <c r="P1305" i="1"/>
  <c r="P1306" i="1"/>
  <c r="P1307" i="1"/>
  <c r="P1308" i="1"/>
  <c r="P1309" i="1"/>
  <c r="P1310" i="1"/>
  <c r="P1311" i="1"/>
  <c r="P1313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4" i="1"/>
  <c r="P1336" i="1"/>
  <c r="P1337" i="1"/>
  <c r="P1338" i="1"/>
  <c r="P1339" i="1"/>
  <c r="P1341" i="1"/>
  <c r="P1342" i="1"/>
  <c r="P1343" i="1"/>
  <c r="P1344" i="1"/>
  <c r="P1345" i="1"/>
  <c r="P1346" i="1"/>
  <c r="P1347" i="1"/>
  <c r="P1348" i="1"/>
  <c r="P1349" i="1"/>
  <c r="P1350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8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6" i="1"/>
  <c r="P1417" i="1"/>
  <c r="P1419" i="1"/>
  <c r="P1420" i="1"/>
  <c r="P1421" i="1"/>
  <c r="P1422" i="1"/>
  <c r="P1423" i="1"/>
  <c r="P1424" i="1"/>
  <c r="P1426" i="1"/>
  <c r="P1427" i="1"/>
  <c r="P1428" i="1"/>
  <c r="P1429" i="1"/>
  <c r="P1431" i="1"/>
  <c r="P1432" i="1"/>
  <c r="P1433" i="1"/>
  <c r="P1434" i="1"/>
  <c r="P1435" i="1"/>
  <c r="P1436" i="1"/>
  <c r="P1437" i="1"/>
  <c r="P1438" i="1"/>
  <c r="P1439" i="1"/>
  <c r="P1440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10" i="1"/>
  <c r="P1511" i="1"/>
  <c r="P1512" i="1"/>
  <c r="P1513" i="1"/>
  <c r="P1514" i="1"/>
  <c r="P1516" i="1"/>
  <c r="P1517" i="1"/>
  <c r="P1518" i="1"/>
  <c r="P1520" i="1"/>
  <c r="P1521" i="1"/>
  <c r="P1522" i="1"/>
  <c r="P1524" i="1"/>
  <c r="P1525" i="1"/>
  <c r="P1526" i="1"/>
  <c r="P1527" i="1"/>
  <c r="P1528" i="1"/>
  <c r="P1531" i="1"/>
  <c r="P1532" i="1"/>
  <c r="P1533" i="1"/>
  <c r="P1534" i="1"/>
  <c r="P1535" i="1"/>
  <c r="P1536" i="1"/>
  <c r="P1537" i="1"/>
  <c r="P1538" i="1"/>
  <c r="P1539" i="1"/>
  <c r="P1540" i="1"/>
  <c r="P1541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7" i="1"/>
  <c r="P1558" i="1"/>
  <c r="P1560" i="1"/>
  <c r="P1561" i="1"/>
  <c r="P1562" i="1"/>
  <c r="P1563" i="1"/>
  <c r="P1564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7" i="1"/>
  <c r="P1598" i="1"/>
  <c r="P1599" i="1"/>
  <c r="P1601" i="1"/>
  <c r="P1602" i="1"/>
  <c r="P1603" i="1"/>
  <c r="P1606" i="1"/>
  <c r="P1607" i="1"/>
  <c r="P1608" i="1"/>
  <c r="P1609" i="1"/>
  <c r="P1610" i="1"/>
  <c r="P1611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4" i="1"/>
  <c r="P1635" i="1"/>
  <c r="P1636" i="1"/>
  <c r="P1637" i="1"/>
  <c r="P1638" i="1"/>
  <c r="P1639" i="1"/>
  <c r="P1640" i="1"/>
  <c r="P1641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63" i="1"/>
  <c r="P1665" i="1"/>
  <c r="P1667" i="1"/>
  <c r="P1669" i="1"/>
  <c r="P1671" i="1"/>
  <c r="P1673" i="1"/>
  <c r="P1674" i="1"/>
  <c r="P1675" i="1"/>
  <c r="P1676" i="1"/>
  <c r="P1677" i="1"/>
  <c r="P1678" i="1"/>
  <c r="P1681" i="1"/>
  <c r="P1684" i="1"/>
  <c r="P1686" i="1"/>
  <c r="P1688" i="1"/>
  <c r="P1690" i="1"/>
  <c r="P1692" i="1"/>
  <c r="P1693" i="1"/>
  <c r="P1695" i="1"/>
  <c r="P1696" i="1"/>
  <c r="P1697" i="1"/>
  <c r="P1698" i="1"/>
  <c r="P1699" i="1"/>
  <c r="P1700" i="1"/>
  <c r="P1701" i="1"/>
  <c r="P1703" i="1"/>
  <c r="P1704" i="1"/>
  <c r="P1705" i="1"/>
  <c r="P1706" i="1"/>
  <c r="P1707" i="1"/>
  <c r="P1708" i="1"/>
  <c r="P1711" i="1"/>
  <c r="P1712" i="1"/>
  <c r="P1713" i="1"/>
  <c r="P1714" i="1"/>
  <c r="P1715" i="1"/>
  <c r="P1716" i="1"/>
  <c r="P1717" i="1"/>
  <c r="P1718" i="1"/>
  <c r="P1720" i="1"/>
  <c r="P1721" i="1"/>
  <c r="P1722" i="1"/>
  <c r="P1723" i="1"/>
  <c r="P1724" i="1"/>
  <c r="P1725" i="1"/>
  <c r="P1726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7" i="1"/>
  <c r="P1748" i="1"/>
  <c r="P1749" i="1"/>
  <c r="P1750" i="1"/>
  <c r="P1752" i="1"/>
  <c r="P1753" i="1"/>
  <c r="P1754" i="1"/>
  <c r="P1755" i="1"/>
  <c r="P1756" i="1"/>
  <c r="P1758" i="1"/>
  <c r="P1760" i="1"/>
  <c r="P1761" i="1"/>
  <c r="P1762" i="1"/>
  <c r="P1763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1" i="1"/>
  <c r="P1802" i="1"/>
  <c r="P1804" i="1"/>
  <c r="P1803" i="1"/>
  <c r="P1805" i="1"/>
  <c r="P1806" i="1"/>
  <c r="P1807" i="1"/>
  <c r="P1808" i="1"/>
  <c r="P1809" i="1"/>
  <c r="P1810" i="1"/>
  <c r="P1811" i="1"/>
  <c r="P1812" i="1"/>
  <c r="P1813" i="1"/>
  <c r="P1815" i="1"/>
  <c r="P1814" i="1"/>
  <c r="P1816" i="1"/>
  <c r="P1817" i="1"/>
  <c r="P1818" i="1"/>
  <c r="P1819" i="1"/>
  <c r="P1820" i="1"/>
  <c r="P1821" i="1"/>
  <c r="P1822" i="1"/>
  <c r="P1823" i="1"/>
  <c r="P1830" i="1"/>
  <c r="P1831" i="1"/>
  <c r="P1832" i="1"/>
  <c r="P1838" i="1"/>
  <c r="P1839" i="1"/>
  <c r="P1840" i="1"/>
  <c r="P1842" i="1"/>
  <c r="P1843" i="1"/>
  <c r="P1847" i="1"/>
  <c r="P1848" i="1"/>
  <c r="P1849" i="1"/>
  <c r="P1868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4" i="1"/>
  <c r="P1887" i="1"/>
  <c r="P1889" i="1"/>
  <c r="P1892" i="1"/>
  <c r="P1893" i="1"/>
  <c r="P1894" i="1"/>
  <c r="P1895" i="1"/>
  <c r="P1896" i="1"/>
  <c r="P1897" i="1"/>
  <c r="P1898" i="1"/>
  <c r="P1899" i="1"/>
  <c r="P1900" i="1"/>
  <c r="P1901" i="1"/>
  <c r="P1904" i="1"/>
  <c r="P1905" i="1"/>
  <c r="P1907" i="1"/>
  <c r="P1910" i="1"/>
  <c r="P1911" i="1"/>
  <c r="P1912" i="1"/>
  <c r="P1914" i="1"/>
  <c r="P1917" i="1"/>
  <c r="P1918" i="1"/>
  <c r="P1919" i="1"/>
  <c r="P1920" i="1"/>
  <c r="P1921" i="1"/>
  <c r="P1922" i="1"/>
  <c r="P1923" i="1"/>
  <c r="P1924" i="1"/>
  <c r="P1926" i="1"/>
  <c r="P1927" i="1"/>
  <c r="P1928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8" i="1"/>
  <c r="P1980" i="1"/>
  <c r="P1981" i="1"/>
  <c r="P1982" i="1"/>
  <c r="P1987" i="1"/>
  <c r="P1988" i="1"/>
  <c r="P1990" i="1"/>
  <c r="P1993" i="1"/>
  <c r="P1994" i="1"/>
  <c r="P1995" i="1"/>
  <c r="P2000" i="1"/>
  <c r="P2001" i="1"/>
  <c r="P2002" i="1"/>
  <c r="P2005" i="1"/>
  <c r="P2007" i="1"/>
  <c r="P2011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30" i="1"/>
  <c r="P2031" i="1"/>
  <c r="P2032" i="1"/>
  <c r="P2033" i="1"/>
  <c r="P2034" i="1"/>
  <c r="P2035" i="1"/>
  <c r="P2041" i="1"/>
  <c r="P2042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4" i="1"/>
  <c r="P2075" i="1"/>
  <c r="P2076" i="1"/>
  <c r="P2077" i="1"/>
  <c r="P2078" i="1"/>
  <c r="P2079" i="1"/>
  <c r="P2080" i="1"/>
  <c r="P2081" i="1"/>
  <c r="P2083" i="1"/>
  <c r="P2084" i="1"/>
  <c r="P2085" i="1"/>
  <c r="P2086" i="1"/>
  <c r="P2087" i="1"/>
  <c r="P2089" i="1"/>
  <c r="P2090" i="1"/>
  <c r="P2091" i="1"/>
  <c r="P2092" i="1"/>
  <c r="P2093" i="1"/>
  <c r="P2094" i="1"/>
  <c r="P2095" i="1"/>
  <c r="P2097" i="1"/>
  <c r="P2098" i="1"/>
  <c r="P2109" i="1"/>
  <c r="P2114" i="1"/>
  <c r="P2116" i="1"/>
  <c r="P2117" i="1"/>
  <c r="P2118" i="1"/>
  <c r="P2119" i="1"/>
  <c r="P2120" i="1"/>
  <c r="P2121" i="1"/>
  <c r="P2122" i="1"/>
  <c r="P2123" i="1"/>
  <c r="P2124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2" i="1"/>
  <c r="P2153" i="1"/>
  <c r="P2155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8" i="1"/>
  <c r="P2187" i="1"/>
  <c r="P2191" i="1"/>
  <c r="P2192" i="1"/>
  <c r="P2193" i="1"/>
  <c r="P2194" i="1"/>
  <c r="P2195" i="1"/>
  <c r="P2196" i="1"/>
  <c r="P2198" i="1"/>
  <c r="P2199" i="1"/>
  <c r="P2200" i="1"/>
  <c r="P2201" i="1"/>
  <c r="P2202" i="1"/>
  <c r="P2205" i="1"/>
  <c r="P2206" i="1"/>
  <c r="P2207" i="1"/>
  <c r="P2208" i="1"/>
  <c r="P2209" i="1"/>
  <c r="P2211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6" i="1"/>
  <c r="P2238" i="1"/>
  <c r="P2239" i="1"/>
  <c r="P2240" i="1"/>
  <c r="P2241" i="1"/>
  <c r="P2242" i="1"/>
  <c r="P2243" i="1"/>
  <c r="P2244" i="1"/>
  <c r="P2245" i="1"/>
  <c r="P2247" i="1"/>
  <c r="Q2247" i="1" s="1"/>
  <c r="P2248" i="1"/>
  <c r="P2250" i="1"/>
  <c r="P2251" i="1"/>
  <c r="P2253" i="1"/>
  <c r="Q2253" i="1" s="1"/>
  <c r="P2254" i="1"/>
  <c r="P2255" i="1"/>
  <c r="P2258" i="1"/>
  <c r="Q2258" i="1" s="1"/>
  <c r="P2259" i="1"/>
  <c r="P2260" i="1"/>
  <c r="P2261" i="1"/>
  <c r="P2262" i="1"/>
  <c r="Q2262" i="1" s="1"/>
  <c r="P2269" i="1"/>
  <c r="P2271" i="1"/>
  <c r="P2272" i="1"/>
  <c r="P2273" i="1"/>
  <c r="Q2273" i="1" s="1"/>
  <c r="P2274" i="1"/>
  <c r="P2275" i="1"/>
  <c r="P2276" i="1"/>
  <c r="P2277" i="1"/>
  <c r="Q2277" i="1" s="1"/>
  <c r="P2278" i="1"/>
  <c r="P2279" i="1"/>
  <c r="P2280" i="1"/>
  <c r="P2281" i="1"/>
  <c r="P2282" i="1"/>
  <c r="P2283" i="1"/>
  <c r="P2284" i="1"/>
  <c r="P2285" i="1"/>
  <c r="P2286" i="1"/>
  <c r="P2287" i="1"/>
  <c r="P2288" i="1"/>
  <c r="P2290" i="1"/>
  <c r="P2291" i="1"/>
  <c r="P2292" i="1"/>
  <c r="P2293" i="1"/>
  <c r="P2294" i="1"/>
  <c r="P2295" i="1"/>
  <c r="P2296" i="1"/>
  <c r="P2298" i="1"/>
  <c r="P2299" i="1"/>
  <c r="P2300" i="1"/>
  <c r="P2301" i="1"/>
  <c r="P2304" i="1"/>
  <c r="P2305" i="1"/>
  <c r="P2307" i="1"/>
  <c r="P2308" i="1"/>
  <c r="P2310" i="1"/>
  <c r="P2314" i="1"/>
  <c r="P2316" i="1"/>
  <c r="P2318" i="1"/>
  <c r="P2319" i="1"/>
  <c r="P2320" i="1"/>
  <c r="P2321" i="1"/>
  <c r="P2322" i="1"/>
  <c r="P2323" i="1"/>
  <c r="P2327" i="1"/>
  <c r="P2326" i="1"/>
  <c r="P2329" i="1"/>
  <c r="P2330" i="1"/>
  <c r="P2331" i="1"/>
  <c r="P2332" i="1"/>
  <c r="P2333" i="1"/>
  <c r="P2335" i="1"/>
  <c r="P2336" i="1"/>
  <c r="P2337" i="1"/>
  <c r="P2338" i="1"/>
  <c r="P2339" i="1"/>
  <c r="P2341" i="1"/>
  <c r="P2342" i="1"/>
  <c r="P2343" i="1"/>
  <c r="P2344" i="1"/>
  <c r="P2345" i="1"/>
  <c r="P2346" i="1"/>
  <c r="P2347" i="1"/>
  <c r="P2348" i="1"/>
  <c r="P2349" i="1"/>
  <c r="P2350" i="1"/>
  <c r="P2353" i="1"/>
  <c r="P2355" i="1"/>
  <c r="P2356" i="1"/>
  <c r="P2357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3" i="1"/>
  <c r="P2385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Q2403" i="1" s="1"/>
  <c r="P2410" i="1"/>
  <c r="P2411" i="1"/>
  <c r="P2412" i="1"/>
  <c r="P2413" i="1"/>
  <c r="Q2413" i="1" s="1"/>
  <c r="P2414" i="1"/>
  <c r="P2422" i="1"/>
  <c r="P2423" i="1"/>
  <c r="P2424" i="1"/>
  <c r="Q2424" i="1" s="1"/>
  <c r="P2425" i="1"/>
  <c r="P2426" i="1"/>
  <c r="P2427" i="1"/>
  <c r="P2428" i="1"/>
  <c r="Q2428" i="1" s="1"/>
  <c r="P2429" i="1"/>
  <c r="P2430" i="1"/>
  <c r="P2432" i="1"/>
  <c r="P2433" i="1"/>
  <c r="Q2433" i="1" s="1"/>
  <c r="P2434" i="1"/>
  <c r="P2435" i="1"/>
  <c r="P2436" i="1"/>
  <c r="P2437" i="1"/>
  <c r="Q2437" i="1" s="1"/>
  <c r="P2438" i="1"/>
  <c r="P2440" i="1"/>
  <c r="P2441" i="1"/>
  <c r="P2442" i="1"/>
  <c r="Q2442" i="1" s="1"/>
  <c r="P2443" i="1"/>
  <c r="P2444" i="1"/>
  <c r="P2445" i="1"/>
  <c r="P2446" i="1"/>
  <c r="Q2446" i="1" s="1"/>
  <c r="P2455" i="1"/>
  <c r="P2464" i="1"/>
  <c r="P2485" i="1"/>
  <c r="P2487" i="1"/>
  <c r="Q2487" i="1" s="1"/>
  <c r="P2488" i="1"/>
  <c r="P2489" i="1"/>
  <c r="P2491" i="1"/>
  <c r="P2492" i="1"/>
  <c r="Q2492" i="1" s="1"/>
  <c r="P2493" i="1"/>
  <c r="P2494" i="1"/>
  <c r="P2495" i="1"/>
  <c r="P2496" i="1"/>
  <c r="Q2496" i="1" s="1"/>
  <c r="P2497" i="1"/>
  <c r="P2498" i="1"/>
  <c r="P2499" i="1"/>
  <c r="P2500" i="1"/>
  <c r="Q2500" i="1" s="1"/>
  <c r="P2501" i="1"/>
  <c r="P2502" i="1"/>
  <c r="P2503" i="1"/>
  <c r="P2504" i="1"/>
  <c r="Q2504" i="1" s="1"/>
  <c r="P2505" i="1"/>
  <c r="P2506" i="1"/>
  <c r="P2507" i="1"/>
  <c r="P2508" i="1"/>
  <c r="Q2508" i="1" s="1"/>
  <c r="P2509" i="1"/>
  <c r="P2510" i="1"/>
  <c r="P2511" i="1"/>
  <c r="P2512" i="1"/>
  <c r="Q2512" i="1" s="1"/>
  <c r="P2513" i="1"/>
  <c r="P2514" i="1"/>
  <c r="P2515" i="1"/>
  <c r="P2516" i="1"/>
  <c r="Q2516" i="1" s="1"/>
  <c r="P2517" i="1"/>
  <c r="P2518" i="1"/>
  <c r="P2521" i="1"/>
  <c r="P2522" i="1"/>
  <c r="Q2522" i="1" s="1"/>
  <c r="P2523" i="1"/>
  <c r="P2524" i="1"/>
  <c r="P2525" i="1"/>
  <c r="P2526" i="1"/>
  <c r="Q2526" i="1" s="1"/>
  <c r="P2527" i="1"/>
  <c r="P2528" i="1"/>
  <c r="P2535" i="1"/>
  <c r="P2536" i="1"/>
  <c r="Q2536" i="1" s="1"/>
  <c r="P2537" i="1"/>
  <c r="P2538" i="1"/>
  <c r="P2539" i="1"/>
  <c r="P2540" i="1"/>
  <c r="Q2540" i="1" s="1"/>
  <c r="P2541" i="1"/>
  <c r="P2542" i="1"/>
  <c r="P2543" i="1"/>
  <c r="P2544" i="1"/>
  <c r="Q2544" i="1" s="1"/>
  <c r="P2545" i="1"/>
  <c r="P2546" i="1"/>
  <c r="P2547" i="1"/>
  <c r="P2548" i="1"/>
  <c r="Q2548" i="1" s="1"/>
  <c r="P2549" i="1"/>
  <c r="P2550" i="1"/>
  <c r="P2551" i="1"/>
  <c r="P2552" i="1"/>
  <c r="Q2552" i="1" s="1"/>
  <c r="P2554" i="1"/>
  <c r="P2555" i="1"/>
  <c r="P2556" i="1"/>
  <c r="P2563" i="1"/>
  <c r="Q2563" i="1" s="1"/>
  <c r="P2571" i="1"/>
  <c r="P2565" i="1"/>
  <c r="P2567" i="1"/>
  <c r="P2573" i="1"/>
  <c r="Q2573" i="1" s="1"/>
  <c r="P2566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557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Q2620" i="1" s="1"/>
  <c r="P2621" i="1"/>
  <c r="P2622" i="1"/>
  <c r="P2623" i="1"/>
  <c r="P2624" i="1"/>
  <c r="Q2624" i="1" s="1"/>
  <c r="P2625" i="1"/>
  <c r="P2626" i="1"/>
  <c r="P2627" i="1"/>
  <c r="P2628" i="1"/>
  <c r="Q2628" i="1" s="1"/>
  <c r="P2629" i="1"/>
  <c r="P2630" i="1"/>
  <c r="P2631" i="1"/>
  <c r="P2632" i="1"/>
  <c r="Q2632" i="1" s="1"/>
  <c r="P2633" i="1"/>
  <c r="P2634" i="1"/>
  <c r="P2635" i="1"/>
  <c r="P2636" i="1"/>
  <c r="Q2636" i="1" s="1"/>
  <c r="P1184" i="1"/>
  <c r="P1185" i="1"/>
  <c r="P761" i="1"/>
  <c r="P1883" i="1"/>
  <c r="Q1883" i="1" s="1"/>
  <c r="P1882" i="1"/>
  <c r="P769" i="1"/>
  <c r="P770" i="1"/>
  <c r="P760" i="1"/>
  <c r="Q760" i="1" s="1"/>
  <c r="P759" i="1"/>
  <c r="P1719" i="1"/>
  <c r="R1719" i="1" l="1"/>
  <c r="R769" i="1"/>
  <c r="R1185" i="1"/>
  <c r="R2634" i="1"/>
  <c r="R2630" i="1"/>
  <c r="R2626" i="1"/>
  <c r="R2622" i="1"/>
  <c r="R2618" i="1"/>
  <c r="R2615" i="1"/>
  <c r="R2611" i="1"/>
  <c r="R2607" i="1"/>
  <c r="R2603" i="1"/>
  <c r="R2600" i="1"/>
  <c r="R2596" i="1"/>
  <c r="R2592" i="1"/>
  <c r="R2588" i="1"/>
  <c r="R2584" i="1"/>
  <c r="R2580" i="1"/>
  <c r="R2576" i="1"/>
  <c r="R2565" i="1"/>
  <c r="R2555" i="1"/>
  <c r="R2550" i="1"/>
  <c r="R2546" i="1"/>
  <c r="R2542" i="1"/>
  <c r="R2538" i="1"/>
  <c r="R2528" i="1"/>
  <c r="R2524" i="1"/>
  <c r="R2518" i="1"/>
  <c r="R2514" i="1"/>
  <c r="R2510" i="1"/>
  <c r="R2506" i="1"/>
  <c r="R2502" i="1"/>
  <c r="R2498" i="1"/>
  <c r="R2494" i="1"/>
  <c r="R2489" i="1"/>
  <c r="R2464" i="1"/>
  <c r="R2444" i="1"/>
  <c r="R2440" i="1"/>
  <c r="R2435" i="1"/>
  <c r="R2430" i="1"/>
  <c r="R2426" i="1"/>
  <c r="R2422" i="1"/>
  <c r="R2411" i="1"/>
  <c r="R2399" i="1"/>
  <c r="R2395" i="1"/>
  <c r="R2391" i="1"/>
  <c r="R2387" i="1"/>
  <c r="R2379" i="1"/>
  <c r="R2375" i="1"/>
  <c r="R2371" i="1"/>
  <c r="R2367" i="1"/>
  <c r="R2356" i="1"/>
  <c r="R2349" i="1"/>
  <c r="R2345" i="1"/>
  <c r="R2341" i="1"/>
  <c r="R2336" i="1"/>
  <c r="R2331" i="1"/>
  <c r="R2327" i="1"/>
  <c r="R2320" i="1"/>
  <c r="R2314" i="1"/>
  <c r="R2305" i="1"/>
  <c r="R2299" i="1"/>
  <c r="R2294" i="1"/>
  <c r="R2290" i="1"/>
  <c r="R2285" i="1"/>
  <c r="R2281" i="1"/>
  <c r="R2279" i="1"/>
  <c r="R2275" i="1"/>
  <c r="R2271" i="1"/>
  <c r="R2260" i="1"/>
  <c r="R2255" i="1"/>
  <c r="R2250" i="1"/>
  <c r="R2244" i="1"/>
  <c r="R2242" i="1"/>
  <c r="R2238" i="1"/>
  <c r="R2231" i="1"/>
  <c r="R2227" i="1"/>
  <c r="R2223" i="1"/>
  <c r="R2221" i="1"/>
  <c r="R2219" i="1"/>
  <c r="R2215" i="1"/>
  <c r="R2213" i="1"/>
  <c r="R2209" i="1"/>
  <c r="R2207" i="1"/>
  <c r="R2205" i="1"/>
  <c r="R2201" i="1"/>
  <c r="R2199" i="1"/>
  <c r="R2196" i="1"/>
  <c r="R2194" i="1"/>
  <c r="R2192" i="1"/>
  <c r="R2187" i="1"/>
  <c r="R2185" i="1"/>
  <c r="R2183" i="1"/>
  <c r="R2181" i="1"/>
  <c r="R2179" i="1"/>
  <c r="R2177" i="1"/>
  <c r="R2175" i="1"/>
  <c r="R2173" i="1"/>
  <c r="R2171" i="1"/>
  <c r="R2169" i="1"/>
  <c r="R2167" i="1"/>
  <c r="R2165" i="1"/>
  <c r="R2163" i="1"/>
  <c r="R2161" i="1"/>
  <c r="R2159" i="1"/>
  <c r="R2155" i="1"/>
  <c r="R2152" i="1"/>
  <c r="R2148" i="1"/>
  <c r="R2146" i="1"/>
  <c r="R2144" i="1"/>
  <c r="R2142" i="1"/>
  <c r="R2140" i="1"/>
  <c r="R2138" i="1"/>
  <c r="R2136" i="1"/>
  <c r="R2134" i="1"/>
  <c r="R2132" i="1"/>
  <c r="R2130" i="1"/>
  <c r="R2128" i="1"/>
  <c r="R2126" i="1"/>
  <c r="R2123" i="1"/>
  <c r="R2121" i="1"/>
  <c r="R2119" i="1"/>
  <c r="S2117" i="1"/>
  <c r="R2117" i="1"/>
  <c r="R2114" i="1"/>
  <c r="R2098" i="1"/>
  <c r="R2095" i="1"/>
  <c r="R2093" i="1"/>
  <c r="R2091" i="1"/>
  <c r="R2089" i="1"/>
  <c r="R2086" i="1"/>
  <c r="R2084" i="1"/>
  <c r="R2081" i="1"/>
  <c r="R2079" i="1"/>
  <c r="R2077" i="1"/>
  <c r="R2075" i="1"/>
  <c r="R2072" i="1"/>
  <c r="R2070" i="1"/>
  <c r="R2068" i="1"/>
  <c r="R2066" i="1"/>
  <c r="R2064" i="1"/>
  <c r="R2062" i="1"/>
  <c r="R2060" i="1"/>
  <c r="R2058" i="1"/>
  <c r="R2056" i="1"/>
  <c r="R2054" i="1"/>
  <c r="R2052" i="1"/>
  <c r="R2050" i="1"/>
  <c r="R2048" i="1"/>
  <c r="R2042" i="1"/>
  <c r="R2035" i="1"/>
  <c r="R2033" i="1"/>
  <c r="R2031" i="1"/>
  <c r="R2026" i="1"/>
  <c r="R2024" i="1"/>
  <c r="R2022" i="1"/>
  <c r="R2020" i="1"/>
  <c r="S2018" i="1"/>
  <c r="R2018" i="1"/>
  <c r="S2016" i="1"/>
  <c r="R2016" i="1"/>
  <c r="S2014" i="1"/>
  <c r="R2014" i="1"/>
  <c r="R2007" i="1"/>
  <c r="R2002" i="1"/>
  <c r="R2000" i="1"/>
  <c r="R1994" i="1"/>
  <c r="R1990" i="1"/>
  <c r="R1987" i="1"/>
  <c r="R1981" i="1"/>
  <c r="R1978" i="1"/>
  <c r="R1971" i="1"/>
  <c r="R1969" i="1"/>
  <c r="R1967" i="1"/>
  <c r="R1965" i="1"/>
  <c r="R1963" i="1"/>
  <c r="R1961" i="1"/>
  <c r="R1959" i="1"/>
  <c r="R1957" i="1"/>
  <c r="R1955" i="1"/>
  <c r="R1953" i="1"/>
  <c r="R1951" i="1"/>
  <c r="R1949" i="1"/>
  <c r="R1947" i="1"/>
  <c r="R1944" i="1"/>
  <c r="R1942" i="1"/>
  <c r="R1940" i="1"/>
  <c r="R1938" i="1"/>
  <c r="R1936" i="1"/>
  <c r="R1934" i="1"/>
  <c r="R1932" i="1"/>
  <c r="R1930" i="1"/>
  <c r="R1927" i="1"/>
  <c r="R1924" i="1"/>
  <c r="R1922" i="1"/>
  <c r="R1920" i="1"/>
  <c r="R1918" i="1"/>
  <c r="R1914" i="1"/>
  <c r="R1911" i="1"/>
  <c r="R1907" i="1"/>
  <c r="R1904" i="1"/>
  <c r="R1900" i="1"/>
  <c r="R1898" i="1"/>
  <c r="R1896" i="1"/>
  <c r="R1894" i="1"/>
  <c r="R1892" i="1"/>
  <c r="R1887" i="1"/>
  <c r="R1881" i="1"/>
  <c r="R1879" i="1"/>
  <c r="R1877" i="1"/>
  <c r="R1875" i="1"/>
  <c r="R1873" i="1"/>
  <c r="R1871" i="1"/>
  <c r="R1868" i="1"/>
  <c r="R1848" i="1"/>
  <c r="R1843" i="1"/>
  <c r="R1840" i="1"/>
  <c r="R1838" i="1"/>
  <c r="R1831" i="1"/>
  <c r="R1823" i="1"/>
  <c r="R1821" i="1"/>
  <c r="R1819" i="1"/>
  <c r="R1817" i="1"/>
  <c r="R1814" i="1"/>
  <c r="R1813" i="1"/>
  <c r="R1811" i="1"/>
  <c r="R1809" i="1"/>
  <c r="R1807" i="1"/>
  <c r="R1805" i="1"/>
  <c r="R1804" i="1"/>
  <c r="R1801" i="1"/>
  <c r="R1798" i="1"/>
  <c r="R1796" i="1"/>
  <c r="R1794" i="1"/>
  <c r="R1792" i="1"/>
  <c r="R1790" i="1"/>
  <c r="R1788" i="1"/>
  <c r="R1786" i="1"/>
  <c r="R1784" i="1"/>
  <c r="R1782" i="1"/>
  <c r="R1780" i="1"/>
  <c r="R1778" i="1"/>
  <c r="R1776" i="1"/>
  <c r="R1774" i="1"/>
  <c r="R1772" i="1"/>
  <c r="R1770" i="1"/>
  <c r="R1767" i="1"/>
  <c r="R1762" i="1"/>
  <c r="R1760" i="1"/>
  <c r="R1756" i="1"/>
  <c r="R1754" i="1"/>
  <c r="R1752" i="1"/>
  <c r="R1749" i="1"/>
  <c r="R1747" i="1"/>
  <c r="R1744" i="1"/>
  <c r="R1742" i="1"/>
  <c r="R1740" i="1"/>
  <c r="R1738" i="1"/>
  <c r="R1736" i="1"/>
  <c r="R1734" i="1"/>
  <c r="R1732" i="1"/>
  <c r="R1726" i="1"/>
  <c r="R1724" i="1"/>
  <c r="R1722" i="1"/>
  <c r="R1720" i="1"/>
  <c r="R1717" i="1"/>
  <c r="R1715" i="1"/>
  <c r="R1713" i="1"/>
  <c r="R1711" i="1"/>
  <c r="R1707" i="1"/>
  <c r="R1705" i="1"/>
  <c r="R1703" i="1"/>
  <c r="R1700" i="1"/>
  <c r="R1698" i="1"/>
  <c r="R1696" i="1"/>
  <c r="R1693" i="1"/>
  <c r="R1690" i="1"/>
  <c r="R1686" i="1"/>
  <c r="R1681" i="1"/>
  <c r="R1677" i="1"/>
  <c r="R1675" i="1"/>
  <c r="R1673" i="1"/>
  <c r="R1669" i="1"/>
  <c r="R1665" i="1"/>
  <c r="R1658" i="1"/>
  <c r="R1656" i="1"/>
  <c r="R1654" i="1"/>
  <c r="R1652" i="1"/>
  <c r="R1650" i="1"/>
  <c r="R1648" i="1"/>
  <c r="R1646" i="1"/>
  <c r="R1644" i="1"/>
  <c r="R1641" i="1"/>
  <c r="R1639" i="1"/>
  <c r="R1637" i="1"/>
  <c r="R1635" i="1"/>
  <c r="R1632" i="1"/>
  <c r="R1630" i="1"/>
  <c r="R1628" i="1"/>
  <c r="R1626" i="1"/>
  <c r="R1624" i="1"/>
  <c r="R1622" i="1"/>
  <c r="R1620" i="1"/>
  <c r="R1618" i="1"/>
  <c r="R1616" i="1"/>
  <c r="R1611" i="1"/>
  <c r="R1609" i="1"/>
  <c r="R1607" i="1"/>
  <c r="R1603" i="1"/>
  <c r="R1601" i="1"/>
  <c r="R1598" i="1"/>
  <c r="R1592" i="1"/>
  <c r="R1590" i="1"/>
  <c r="R1588" i="1"/>
  <c r="R1586" i="1"/>
  <c r="R1584" i="1"/>
  <c r="R1582" i="1"/>
  <c r="R1580" i="1"/>
  <c r="R1578" i="1"/>
  <c r="R1576" i="1"/>
  <c r="R1574" i="1"/>
  <c r="R1572" i="1"/>
  <c r="R1570" i="1"/>
  <c r="R1568" i="1"/>
  <c r="R1566" i="1"/>
  <c r="R1563" i="1"/>
  <c r="R1561" i="1"/>
  <c r="R1558" i="1"/>
  <c r="Q1554" i="1"/>
  <c r="R1554" i="1"/>
  <c r="R1552" i="1"/>
  <c r="Q1550" i="1"/>
  <c r="S1550" i="1" s="1"/>
  <c r="R1550" i="1"/>
  <c r="R1548" i="1"/>
  <c r="Q1546" i="1"/>
  <c r="R1546" i="1"/>
  <c r="R1544" i="1"/>
  <c r="Q1541" i="1"/>
  <c r="S1541" i="1" s="1"/>
  <c r="R1541" i="1"/>
  <c r="R1539" i="1"/>
  <c r="Q1537" i="1"/>
  <c r="R1537" i="1"/>
  <c r="R1535" i="1"/>
  <c r="Q1533" i="1"/>
  <c r="S1533" i="1" s="1"/>
  <c r="R1533" i="1"/>
  <c r="R1531" i="1"/>
  <c r="Q1527" i="1"/>
  <c r="R1527" i="1"/>
  <c r="R1525" i="1"/>
  <c r="Q1522" i="1"/>
  <c r="S1522" i="1" s="1"/>
  <c r="R1522" i="1"/>
  <c r="R1520" i="1"/>
  <c r="Q1517" i="1"/>
  <c r="R1517" i="1"/>
  <c r="R1514" i="1"/>
  <c r="Q1512" i="1"/>
  <c r="S1512" i="1" s="1"/>
  <c r="R1512" i="1"/>
  <c r="R1510" i="1"/>
  <c r="Q1507" i="1"/>
  <c r="R1507" i="1"/>
  <c r="R1505" i="1"/>
  <c r="Q1503" i="1"/>
  <c r="S1503" i="1" s="1"/>
  <c r="R1503" i="1"/>
  <c r="R1501" i="1"/>
  <c r="Q1499" i="1"/>
  <c r="R1499" i="1"/>
  <c r="R1497" i="1"/>
  <c r="Q1495" i="1"/>
  <c r="S1495" i="1" s="1"/>
  <c r="R1495" i="1"/>
  <c r="R1493" i="1"/>
  <c r="Q1491" i="1"/>
  <c r="R1491" i="1"/>
  <c r="R1489" i="1"/>
  <c r="Q1487" i="1"/>
  <c r="S1487" i="1" s="1"/>
  <c r="R1487" i="1"/>
  <c r="R1485" i="1"/>
  <c r="Q1483" i="1"/>
  <c r="R1483" i="1"/>
  <c r="R1480" i="1"/>
  <c r="Q1478" i="1"/>
  <c r="S1478" i="1" s="1"/>
  <c r="R1478" i="1"/>
  <c r="R1476" i="1"/>
  <c r="Q1474" i="1"/>
  <c r="R1474" i="1"/>
  <c r="R1472" i="1"/>
  <c r="Q1470" i="1"/>
  <c r="S1470" i="1" s="1"/>
  <c r="R1470" i="1"/>
  <c r="R1468" i="1"/>
  <c r="Q1466" i="1"/>
  <c r="R1466" i="1"/>
  <c r="R1464" i="1"/>
  <c r="Q1462" i="1"/>
  <c r="S1462" i="1" s="1"/>
  <c r="R1462" i="1"/>
  <c r="R1460" i="1"/>
  <c r="Q1458" i="1"/>
  <c r="R1458" i="1"/>
  <c r="R1456" i="1"/>
  <c r="Q1454" i="1"/>
  <c r="S1454" i="1" s="1"/>
  <c r="R1454" i="1"/>
  <c r="R1452" i="1"/>
  <c r="Q1450" i="1"/>
  <c r="R1450" i="1"/>
  <c r="R1448" i="1"/>
  <c r="Q1446" i="1"/>
  <c r="S1446" i="1" s="1"/>
  <c r="R1446" i="1"/>
  <c r="R1444" i="1"/>
  <c r="Q1442" i="1"/>
  <c r="R1442" i="1"/>
  <c r="R1439" i="1"/>
  <c r="Q1437" i="1"/>
  <c r="S1437" i="1" s="1"/>
  <c r="R1437" i="1"/>
  <c r="R1435" i="1"/>
  <c r="Q1433" i="1"/>
  <c r="R1433" i="1"/>
  <c r="R1431" i="1"/>
  <c r="Q1428" i="1"/>
  <c r="S1428" i="1" s="1"/>
  <c r="R1428" i="1"/>
  <c r="R1426" i="1"/>
  <c r="Q1423" i="1"/>
  <c r="R1423" i="1"/>
  <c r="R1421" i="1"/>
  <c r="Q1419" i="1"/>
  <c r="S1419" i="1" s="1"/>
  <c r="R1419" i="1"/>
  <c r="R1416" i="1"/>
  <c r="Q1413" i="1"/>
  <c r="R1413" i="1"/>
  <c r="R1411" i="1"/>
  <c r="Q1409" i="1"/>
  <c r="S1409" i="1" s="1"/>
  <c r="R1409" i="1"/>
  <c r="R1407" i="1"/>
  <c r="Q1405" i="1"/>
  <c r="R1405" i="1"/>
  <c r="R1403" i="1"/>
  <c r="Q1401" i="1"/>
  <c r="S1401" i="1" s="1"/>
  <c r="R1401" i="1"/>
  <c r="R1399" i="1"/>
  <c r="Q1397" i="1"/>
  <c r="R1397" i="1"/>
  <c r="R1395" i="1"/>
  <c r="Q1393" i="1"/>
  <c r="S1393" i="1" s="1"/>
  <c r="R1393" i="1"/>
  <c r="R1391" i="1"/>
  <c r="Q1389" i="1"/>
  <c r="R1389" i="1"/>
  <c r="R1387" i="1"/>
  <c r="Q1385" i="1"/>
  <c r="S1385" i="1" s="1"/>
  <c r="R1385" i="1"/>
  <c r="R1383" i="1"/>
  <c r="Q1380" i="1"/>
  <c r="R1380" i="1"/>
  <c r="R1378" i="1"/>
  <c r="Q1376" i="1"/>
  <c r="S1376" i="1" s="1"/>
  <c r="R1376" i="1"/>
  <c r="R1374" i="1"/>
  <c r="Q1372" i="1"/>
  <c r="R1372" i="1"/>
  <c r="R1370" i="1"/>
  <c r="Q1365" i="1"/>
  <c r="S1365" i="1" s="1"/>
  <c r="R1365" i="1"/>
  <c r="R1363" i="1"/>
  <c r="Q1361" i="1"/>
  <c r="R1361" i="1"/>
  <c r="R1359" i="1"/>
  <c r="Q1357" i="1"/>
  <c r="S1357" i="1" s="1"/>
  <c r="R1357" i="1"/>
  <c r="R1355" i="1"/>
  <c r="Q1353" i="1"/>
  <c r="R1353" i="1"/>
  <c r="R1350" i="1"/>
  <c r="Q1348" i="1"/>
  <c r="S1348" i="1" s="1"/>
  <c r="R1348" i="1"/>
  <c r="R1346" i="1"/>
  <c r="Q1344" i="1"/>
  <c r="R1344" i="1"/>
  <c r="R1342" i="1"/>
  <c r="Q1339" i="1"/>
  <c r="S1339" i="1" s="1"/>
  <c r="R1339" i="1"/>
  <c r="R1337" i="1"/>
  <c r="Q1334" i="1"/>
  <c r="R1334" i="1"/>
  <c r="R1331" i="1"/>
  <c r="Q1329" i="1"/>
  <c r="S1329" i="1" s="1"/>
  <c r="R1329" i="1"/>
  <c r="R1327" i="1"/>
  <c r="Q1325" i="1"/>
  <c r="R1325" i="1"/>
  <c r="R1323" i="1"/>
  <c r="Q1321" i="1"/>
  <c r="S1321" i="1" s="1"/>
  <c r="R1321" i="1"/>
  <c r="R1319" i="1"/>
  <c r="Q1317" i="1"/>
  <c r="R1317" i="1"/>
  <c r="R1313" i="1"/>
  <c r="Q1310" i="1"/>
  <c r="S1310" i="1" s="1"/>
  <c r="R1310" i="1"/>
  <c r="R1308" i="1"/>
  <c r="Q1306" i="1"/>
  <c r="R1306" i="1"/>
  <c r="R1304" i="1"/>
  <c r="Q1302" i="1"/>
  <c r="S1302" i="1" s="1"/>
  <c r="R1302" i="1"/>
  <c r="R1298" i="1"/>
  <c r="Q1296" i="1"/>
  <c r="R1296" i="1"/>
  <c r="R1293" i="1"/>
  <c r="Q1291" i="1"/>
  <c r="S1291" i="1" s="1"/>
  <c r="R1291" i="1"/>
  <c r="R1287" i="1"/>
  <c r="Q1285" i="1"/>
  <c r="R1285" i="1"/>
  <c r="R1280" i="1"/>
  <c r="Q1277" i="1"/>
  <c r="S1277" i="1" s="1"/>
  <c r="R1277" i="1"/>
  <c r="R1275" i="1"/>
  <c r="Q1273" i="1"/>
  <c r="R1273" i="1"/>
  <c r="R1270" i="1"/>
  <c r="Q1268" i="1"/>
  <c r="S1268" i="1" s="1"/>
  <c r="R1268" i="1"/>
  <c r="R1266" i="1"/>
  <c r="Q1264" i="1"/>
  <c r="R1264" i="1"/>
  <c r="R1262" i="1"/>
  <c r="Q1260" i="1"/>
  <c r="S1260" i="1" s="1"/>
  <c r="R1260" i="1"/>
  <c r="R1258" i="1"/>
  <c r="Q1256" i="1"/>
  <c r="R1256" i="1"/>
  <c r="R1254" i="1"/>
  <c r="Q1252" i="1"/>
  <c r="S1252" i="1" s="1"/>
  <c r="R1252" i="1"/>
  <c r="R1250" i="1"/>
  <c r="Q1247" i="1"/>
  <c r="R1247" i="1"/>
  <c r="R1245" i="1"/>
  <c r="Q1242" i="1"/>
  <c r="S1242" i="1" s="1"/>
  <c r="R1242" i="1"/>
  <c r="S1239" i="1"/>
  <c r="R1239" i="1"/>
  <c r="Q1237" i="1"/>
  <c r="R1237" i="1"/>
  <c r="R1235" i="1"/>
  <c r="Q1233" i="1"/>
  <c r="S1233" i="1" s="1"/>
  <c r="R1233" i="1"/>
  <c r="R1231" i="1"/>
  <c r="Q1229" i="1"/>
  <c r="R1229" i="1"/>
  <c r="R1227" i="1"/>
  <c r="Q1225" i="1"/>
  <c r="S1225" i="1" s="1"/>
  <c r="R1225" i="1"/>
  <c r="R1222" i="1"/>
  <c r="Q1219" i="1"/>
  <c r="R1219" i="1"/>
  <c r="R1217" i="1"/>
  <c r="Q1213" i="1"/>
  <c r="S1213" i="1" s="1"/>
  <c r="R1213" i="1"/>
  <c r="R1211" i="1"/>
  <c r="Q1209" i="1"/>
  <c r="R1209" i="1"/>
  <c r="R1207" i="1"/>
  <c r="Q1204" i="1"/>
  <c r="S1204" i="1" s="1"/>
  <c r="R1204" i="1"/>
  <c r="R1201" i="1"/>
  <c r="Q1198" i="1"/>
  <c r="R1198" i="1"/>
  <c r="R1196" i="1"/>
  <c r="Q1194" i="1"/>
  <c r="S1194" i="1" s="1"/>
  <c r="R1194" i="1"/>
  <c r="R1192" i="1"/>
  <c r="Q1190" i="1"/>
  <c r="R1190" i="1"/>
  <c r="R1188" i="1"/>
  <c r="Q1183" i="1"/>
  <c r="S1183" i="1" s="1"/>
  <c r="R1183" i="1"/>
  <c r="Q1180" i="1"/>
  <c r="R1180" i="1"/>
  <c r="R1178" i="1"/>
  <c r="Q1176" i="1"/>
  <c r="S1176" i="1" s="1"/>
  <c r="R1176" i="1"/>
  <c r="R1174" i="1"/>
  <c r="Q1171" i="1"/>
  <c r="R1171" i="1"/>
  <c r="R1169" i="1"/>
  <c r="Q1167" i="1"/>
  <c r="S1167" i="1" s="1"/>
  <c r="R1167" i="1"/>
  <c r="R1165" i="1"/>
  <c r="Q1163" i="1"/>
  <c r="R1163" i="1"/>
  <c r="R1159" i="1"/>
  <c r="Q1156" i="1"/>
  <c r="S1156" i="1" s="1"/>
  <c r="R1156" i="1"/>
  <c r="R1153" i="1"/>
  <c r="Q1151" i="1"/>
  <c r="R1151" i="1"/>
  <c r="R1149" i="1"/>
  <c r="Q1147" i="1"/>
  <c r="S1147" i="1" s="1"/>
  <c r="R1147" i="1"/>
  <c r="R1145" i="1"/>
  <c r="Q1143" i="1"/>
  <c r="R1143" i="1"/>
  <c r="R1141" i="1"/>
  <c r="Q1138" i="1"/>
  <c r="S1138" i="1" s="1"/>
  <c r="R1138" i="1"/>
  <c r="R1136" i="1"/>
  <c r="Q1134" i="1"/>
  <c r="R1134" i="1"/>
  <c r="R1132" i="1"/>
  <c r="Q1126" i="1"/>
  <c r="S1126" i="1" s="1"/>
  <c r="R1126" i="1"/>
  <c r="R1124" i="1"/>
  <c r="Q1122" i="1"/>
  <c r="R1122" i="1"/>
  <c r="R1120" i="1"/>
  <c r="Q1118" i="1"/>
  <c r="S1118" i="1" s="1"/>
  <c r="R1118" i="1"/>
  <c r="R1116" i="1"/>
  <c r="Q1113" i="1"/>
  <c r="R1113" i="1"/>
  <c r="R1111" i="1"/>
  <c r="Q1109" i="1"/>
  <c r="S1109" i="1" s="1"/>
  <c r="R1109" i="1"/>
  <c r="R1106" i="1"/>
  <c r="Q1104" i="1"/>
  <c r="R1104" i="1"/>
  <c r="R1101" i="1"/>
  <c r="Q1099" i="1"/>
  <c r="S1099" i="1" s="1"/>
  <c r="R1099" i="1"/>
  <c r="R1095" i="1"/>
  <c r="Q1092" i="1"/>
  <c r="R1092" i="1"/>
  <c r="R1088" i="1"/>
  <c r="Q1090" i="1"/>
  <c r="S1090" i="1" s="1"/>
  <c r="R1090" i="1"/>
  <c r="R1087" i="1"/>
  <c r="Q1083" i="1"/>
  <c r="R1083" i="1"/>
  <c r="R1081" i="1"/>
  <c r="Q1079" i="1"/>
  <c r="S1079" i="1" s="1"/>
  <c r="R1079" i="1"/>
  <c r="R1076" i="1"/>
  <c r="Q1073" i="1"/>
  <c r="R1073" i="1"/>
  <c r="R1071" i="1"/>
  <c r="Q1069" i="1"/>
  <c r="S1069" i="1" s="1"/>
  <c r="R1069" i="1"/>
  <c r="R1065" i="1"/>
  <c r="Q1062" i="1"/>
  <c r="R1062" i="1"/>
  <c r="R1059" i="1"/>
  <c r="Q1051" i="1"/>
  <c r="S1051" i="1" s="1"/>
  <c r="R1051" i="1"/>
  <c r="R1040" i="1"/>
  <c r="Q1037" i="1"/>
  <c r="R1037" i="1"/>
  <c r="R1034" i="1"/>
  <c r="Q1032" i="1"/>
  <c r="S1032" i="1" s="1"/>
  <c r="R1032" i="1"/>
  <c r="R1030" i="1"/>
  <c r="Q1027" i="1"/>
  <c r="R1027" i="1"/>
  <c r="R1023" i="1"/>
  <c r="Q1021" i="1"/>
  <c r="S1021" i="1" s="1"/>
  <c r="R1021" i="1"/>
  <c r="R1014" i="1"/>
  <c r="Q1012" i="1"/>
  <c r="R1012" i="1"/>
  <c r="R1010" i="1"/>
  <c r="Q1008" i="1"/>
  <c r="S1008" i="1" s="1"/>
  <c r="R1008" i="1"/>
  <c r="R1006" i="1"/>
  <c r="Q1004" i="1"/>
  <c r="R1004" i="1"/>
  <c r="R1002" i="1"/>
  <c r="Q1000" i="1"/>
  <c r="S1000" i="1" s="1"/>
  <c r="R1000" i="1"/>
  <c r="R998" i="1"/>
  <c r="Q996" i="1"/>
  <c r="R996" i="1"/>
  <c r="R994" i="1"/>
  <c r="Q992" i="1"/>
  <c r="S992" i="1" s="1"/>
  <c r="R992" i="1"/>
  <c r="R990" i="1"/>
  <c r="Q988" i="1"/>
  <c r="R988" i="1"/>
  <c r="R1056" i="1"/>
  <c r="Q1053" i="1"/>
  <c r="S1053" i="1" s="1"/>
  <c r="R1053" i="1"/>
  <c r="R1050" i="1"/>
  <c r="Q1048" i="1"/>
  <c r="R1048" i="1"/>
  <c r="R1046" i="1"/>
  <c r="Q1044" i="1"/>
  <c r="S1044" i="1" s="1"/>
  <c r="R1044" i="1"/>
  <c r="R1041" i="1"/>
  <c r="Q1035" i="1"/>
  <c r="R1035" i="1"/>
  <c r="R1025" i="1"/>
  <c r="Q1017" i="1"/>
  <c r="S1017" i="1" s="1"/>
  <c r="R1017" i="1"/>
  <c r="R982" i="1"/>
  <c r="Q980" i="1"/>
  <c r="R980" i="1"/>
  <c r="R978" i="1"/>
  <c r="Q976" i="1"/>
  <c r="S976" i="1" s="1"/>
  <c r="R976" i="1"/>
  <c r="R974" i="1"/>
  <c r="Q971" i="1"/>
  <c r="R971" i="1"/>
  <c r="R969" i="1"/>
  <c r="Q967" i="1"/>
  <c r="S967" i="1" s="1"/>
  <c r="R967" i="1"/>
  <c r="R965" i="1"/>
  <c r="Q963" i="1"/>
  <c r="R963" i="1"/>
  <c r="R961" i="1"/>
  <c r="Q959" i="1"/>
  <c r="S959" i="1" s="1"/>
  <c r="R959" i="1"/>
  <c r="R957" i="1"/>
  <c r="Q955" i="1"/>
  <c r="R955" i="1"/>
  <c r="R952" i="1"/>
  <c r="Q950" i="1"/>
  <c r="S950" i="1" s="1"/>
  <c r="R950" i="1"/>
  <c r="R948" i="1"/>
  <c r="Q946" i="1"/>
  <c r="R946" i="1"/>
  <c r="R943" i="1"/>
  <c r="Q941" i="1"/>
  <c r="S941" i="1" s="1"/>
  <c r="R941" i="1"/>
  <c r="R939" i="1"/>
  <c r="Q937" i="1"/>
  <c r="R937" i="1"/>
  <c r="R935" i="1"/>
  <c r="Q933" i="1"/>
  <c r="S933" i="1" s="1"/>
  <c r="R933" i="1"/>
  <c r="R931" i="1"/>
  <c r="Q929" i="1"/>
  <c r="R929" i="1"/>
  <c r="R927" i="1"/>
  <c r="Q924" i="1"/>
  <c r="S924" i="1" s="1"/>
  <c r="R924" i="1"/>
  <c r="R922" i="1"/>
  <c r="Q920" i="1"/>
  <c r="R920" i="1"/>
  <c r="R918" i="1"/>
  <c r="Q916" i="1"/>
  <c r="S916" i="1" s="1"/>
  <c r="R916" i="1"/>
  <c r="R914" i="1"/>
  <c r="Q912" i="1"/>
  <c r="R912" i="1"/>
  <c r="R910" i="1"/>
  <c r="Q908" i="1"/>
  <c r="S908" i="1" s="1"/>
  <c r="R908" i="1"/>
  <c r="R906" i="1"/>
  <c r="Q904" i="1"/>
  <c r="R904" i="1"/>
  <c r="R902" i="1"/>
  <c r="Q900" i="1"/>
  <c r="S900" i="1" s="1"/>
  <c r="R900" i="1"/>
  <c r="R898" i="1"/>
  <c r="Q896" i="1"/>
  <c r="R896" i="1"/>
  <c r="R894" i="1"/>
  <c r="Q892" i="1"/>
  <c r="S892" i="1" s="1"/>
  <c r="R892" i="1"/>
  <c r="R890" i="1"/>
  <c r="Q886" i="1"/>
  <c r="R886" i="1"/>
  <c r="R884" i="1"/>
  <c r="Q882" i="1"/>
  <c r="S882" i="1" s="1"/>
  <c r="R882" i="1"/>
  <c r="R880" i="1"/>
  <c r="Q878" i="1"/>
  <c r="R878" i="1"/>
  <c r="R876" i="1"/>
  <c r="Q874" i="1"/>
  <c r="S874" i="1" s="1"/>
  <c r="R874" i="1"/>
  <c r="R872" i="1"/>
  <c r="Q870" i="1"/>
  <c r="R870" i="1"/>
  <c r="R868" i="1"/>
  <c r="Q866" i="1"/>
  <c r="S866" i="1" s="1"/>
  <c r="R866" i="1"/>
  <c r="R864" i="1"/>
  <c r="Q861" i="1"/>
  <c r="R861" i="1"/>
  <c r="R859" i="1"/>
  <c r="Q856" i="1"/>
  <c r="S856" i="1" s="1"/>
  <c r="R856" i="1"/>
  <c r="R853" i="1"/>
  <c r="Q851" i="1"/>
  <c r="R851" i="1"/>
  <c r="R849" i="1"/>
  <c r="Q847" i="1"/>
  <c r="S847" i="1" s="1"/>
  <c r="R847" i="1"/>
  <c r="R845" i="1"/>
  <c r="Q843" i="1"/>
  <c r="R843" i="1"/>
  <c r="R841" i="1"/>
  <c r="Q839" i="1"/>
  <c r="S839" i="1" s="1"/>
  <c r="R839" i="1"/>
  <c r="R836" i="1"/>
  <c r="Q833" i="1"/>
  <c r="R833" i="1"/>
  <c r="R831" i="1"/>
  <c r="Q829" i="1"/>
  <c r="S829" i="1" s="1"/>
  <c r="R829" i="1"/>
  <c r="R827" i="1"/>
  <c r="Q825" i="1"/>
  <c r="R825" i="1"/>
  <c r="R823" i="1"/>
  <c r="Q819" i="1"/>
  <c r="S819" i="1" s="1"/>
  <c r="R819" i="1"/>
  <c r="R815" i="1"/>
  <c r="Q813" i="1"/>
  <c r="R813" i="1"/>
  <c r="R810" i="1"/>
  <c r="Q807" i="1"/>
  <c r="S807" i="1" s="1"/>
  <c r="R807" i="1"/>
  <c r="R805" i="1"/>
  <c r="Q801" i="1"/>
  <c r="R801" i="1"/>
  <c r="R799" i="1"/>
  <c r="Q797" i="1"/>
  <c r="S797" i="1" s="1"/>
  <c r="R797" i="1"/>
  <c r="R794" i="1"/>
  <c r="Q791" i="1"/>
  <c r="R791" i="1"/>
  <c r="R789" i="1"/>
  <c r="Q787" i="1"/>
  <c r="S787" i="1" s="1"/>
  <c r="R787" i="1"/>
  <c r="R785" i="1"/>
  <c r="Q783" i="1"/>
  <c r="R783" i="1"/>
  <c r="R781" i="1"/>
  <c r="Q778" i="1"/>
  <c r="S778" i="1" s="1"/>
  <c r="R778" i="1"/>
  <c r="R775" i="1"/>
  <c r="Q765" i="1"/>
  <c r="R765" i="1"/>
  <c r="R763" i="1"/>
  <c r="Q756" i="1"/>
  <c r="S756" i="1" s="1"/>
  <c r="R756" i="1"/>
  <c r="R752" i="1"/>
  <c r="Q750" i="1"/>
  <c r="R750" i="1"/>
  <c r="R748" i="1"/>
  <c r="Q746" i="1"/>
  <c r="S746" i="1" s="1"/>
  <c r="R746" i="1"/>
  <c r="R744" i="1"/>
  <c r="Q742" i="1"/>
  <c r="R742" i="1"/>
  <c r="R740" i="1"/>
  <c r="Q738" i="1"/>
  <c r="S738" i="1" s="1"/>
  <c r="R738" i="1"/>
  <c r="R736" i="1"/>
  <c r="Q734" i="1"/>
  <c r="R734" i="1"/>
  <c r="R732" i="1"/>
  <c r="Q730" i="1"/>
  <c r="S730" i="1" s="1"/>
  <c r="R730" i="1"/>
  <c r="R728" i="1"/>
  <c r="Q726" i="1"/>
  <c r="R726" i="1"/>
  <c r="R724" i="1"/>
  <c r="Q722" i="1"/>
  <c r="S722" i="1" s="1"/>
  <c r="R722" i="1"/>
  <c r="R720" i="1"/>
  <c r="Q718" i="1"/>
  <c r="R718" i="1"/>
  <c r="R716" i="1"/>
  <c r="Q714" i="1"/>
  <c r="S714" i="1" s="1"/>
  <c r="R714" i="1"/>
  <c r="R712" i="1"/>
  <c r="Q710" i="1"/>
  <c r="R710" i="1"/>
  <c r="R707" i="1"/>
  <c r="Q705" i="1"/>
  <c r="S705" i="1" s="1"/>
  <c r="R705" i="1"/>
  <c r="R703" i="1"/>
  <c r="Q701" i="1"/>
  <c r="R701" i="1"/>
  <c r="R696" i="1"/>
  <c r="Q694" i="1"/>
  <c r="S694" i="1" s="1"/>
  <c r="R694" i="1"/>
  <c r="R690" i="1"/>
  <c r="Q687" i="1"/>
  <c r="R687" i="1"/>
  <c r="R685" i="1"/>
  <c r="Q683" i="1"/>
  <c r="S683" i="1" s="1"/>
  <c r="R683" i="1"/>
  <c r="R681" i="1"/>
  <c r="Q679" i="1"/>
  <c r="R679" i="1"/>
  <c r="R676" i="1"/>
  <c r="Q674" i="1"/>
  <c r="S674" i="1" s="1"/>
  <c r="R674" i="1"/>
  <c r="R668" i="1"/>
  <c r="Q667" i="1"/>
  <c r="R667" i="1"/>
  <c r="R664" i="1"/>
  <c r="Q662" i="1"/>
  <c r="S662" i="1" s="1"/>
  <c r="R662" i="1"/>
  <c r="R660" i="1"/>
  <c r="Q657" i="1"/>
  <c r="R657" i="1"/>
  <c r="R655" i="1"/>
  <c r="Q652" i="1"/>
  <c r="S652" i="1" s="1"/>
  <c r="R652" i="1"/>
  <c r="R650" i="1"/>
  <c r="Q647" i="1"/>
  <c r="R647" i="1"/>
  <c r="R645" i="1"/>
  <c r="Q642" i="1"/>
  <c r="S642" i="1" s="1"/>
  <c r="R642" i="1"/>
  <c r="R640" i="1"/>
  <c r="Q637" i="1"/>
  <c r="R637" i="1"/>
  <c r="R634" i="1"/>
  <c r="Q634" i="1"/>
  <c r="Q632" i="1"/>
  <c r="R632" i="1"/>
  <c r="R630" i="1"/>
  <c r="Q627" i="1"/>
  <c r="S627" i="1" s="1"/>
  <c r="R627" i="1"/>
  <c r="R623" i="1"/>
  <c r="Q623" i="1"/>
  <c r="Q621" i="1"/>
  <c r="S621" i="1" s="1"/>
  <c r="R621" i="1"/>
  <c r="R619" i="1"/>
  <c r="Q617" i="1"/>
  <c r="R617" i="1"/>
  <c r="R612" i="1"/>
  <c r="Q612" i="1"/>
  <c r="Q610" i="1"/>
  <c r="R610" i="1"/>
  <c r="R608" i="1"/>
  <c r="Q605" i="1"/>
  <c r="S605" i="1" s="1"/>
  <c r="R605" i="1"/>
  <c r="R603" i="1"/>
  <c r="Q603" i="1"/>
  <c r="Q601" i="1"/>
  <c r="S601" i="1" s="1"/>
  <c r="R601" i="1"/>
  <c r="R599" i="1"/>
  <c r="Q597" i="1"/>
  <c r="R597" i="1"/>
  <c r="R593" i="1"/>
  <c r="Q593" i="1"/>
  <c r="Q591" i="1"/>
  <c r="R591" i="1"/>
  <c r="R588" i="1"/>
  <c r="Q586" i="1"/>
  <c r="S586" i="1" s="1"/>
  <c r="R586" i="1"/>
  <c r="R584" i="1"/>
  <c r="Q584" i="1"/>
  <c r="Q582" i="1"/>
  <c r="S582" i="1" s="1"/>
  <c r="R582" i="1"/>
  <c r="R579" i="1"/>
  <c r="Q577" i="1"/>
  <c r="R577" i="1"/>
  <c r="R575" i="1"/>
  <c r="Q575" i="1"/>
  <c r="Q572" i="1"/>
  <c r="R572" i="1"/>
  <c r="R569" i="1"/>
  <c r="Q567" i="1"/>
  <c r="S567" i="1" s="1"/>
  <c r="R567" i="1"/>
  <c r="R565" i="1"/>
  <c r="Q565" i="1"/>
  <c r="Q563" i="1"/>
  <c r="S563" i="1" s="1"/>
  <c r="R563" i="1"/>
  <c r="R561" i="1"/>
  <c r="Q559" i="1"/>
  <c r="R559" i="1"/>
  <c r="R557" i="1"/>
  <c r="Q557" i="1"/>
  <c r="Q555" i="1"/>
  <c r="R555" i="1"/>
  <c r="R553" i="1"/>
  <c r="Q551" i="1"/>
  <c r="S551" i="1" s="1"/>
  <c r="R551" i="1"/>
  <c r="R549" i="1"/>
  <c r="Q549" i="1"/>
  <c r="Q547" i="1"/>
  <c r="S547" i="1" s="1"/>
  <c r="R547" i="1"/>
  <c r="R545" i="1"/>
  <c r="Q543" i="1"/>
  <c r="R543" i="1"/>
  <c r="R541" i="1"/>
  <c r="Q541" i="1"/>
  <c r="Q539" i="1"/>
  <c r="R539" i="1"/>
  <c r="R536" i="1"/>
  <c r="Q530" i="1"/>
  <c r="S530" i="1" s="1"/>
  <c r="R530" i="1"/>
  <c r="R528" i="1"/>
  <c r="Q528" i="1"/>
  <c r="Q526" i="1"/>
  <c r="S526" i="1" s="1"/>
  <c r="R526" i="1"/>
  <c r="R524" i="1"/>
  <c r="Q522" i="1"/>
  <c r="R522" i="1"/>
  <c r="R2036" i="1"/>
  <c r="Q2036" i="1"/>
  <c r="Q519" i="1"/>
  <c r="R519" i="1"/>
  <c r="R517" i="1"/>
  <c r="Q513" i="1"/>
  <c r="S513" i="1" s="1"/>
  <c r="R513" i="1"/>
  <c r="R511" i="1"/>
  <c r="Q511" i="1"/>
  <c r="Q509" i="1"/>
  <c r="S509" i="1" s="1"/>
  <c r="R509" i="1"/>
  <c r="R507" i="1"/>
  <c r="Q505" i="1"/>
  <c r="R505" i="1"/>
  <c r="R503" i="1"/>
  <c r="Q503" i="1"/>
  <c r="Q501" i="1"/>
  <c r="R501" i="1"/>
  <c r="R498" i="1"/>
  <c r="Q496" i="1"/>
  <c r="S496" i="1" s="1"/>
  <c r="R496" i="1"/>
  <c r="R494" i="1"/>
  <c r="Q494" i="1"/>
  <c r="Q492" i="1"/>
  <c r="S492" i="1" s="1"/>
  <c r="R492" i="1"/>
  <c r="R489" i="1"/>
  <c r="Q481" i="1"/>
  <c r="R481" i="1"/>
  <c r="R483" i="1"/>
  <c r="Q483" i="1"/>
  <c r="Q480" i="1"/>
  <c r="R480" i="1"/>
  <c r="R478" i="1"/>
  <c r="Q476" i="1"/>
  <c r="S476" i="1" s="1"/>
  <c r="R476" i="1"/>
  <c r="R473" i="1"/>
  <c r="Q473" i="1"/>
  <c r="Q472" i="1"/>
  <c r="S472" i="1" s="1"/>
  <c r="R472" i="1"/>
  <c r="R469" i="1"/>
  <c r="Q465" i="1"/>
  <c r="R465" i="1"/>
  <c r="R463" i="1"/>
  <c r="Q463" i="1"/>
  <c r="Q461" i="1"/>
  <c r="R461" i="1"/>
  <c r="R458" i="1"/>
  <c r="Q456" i="1"/>
  <c r="S456" i="1" s="1"/>
  <c r="R456" i="1"/>
  <c r="R453" i="1"/>
  <c r="Q453" i="1"/>
  <c r="Q451" i="1"/>
  <c r="S451" i="1" s="1"/>
  <c r="R451" i="1"/>
  <c r="R449" i="1"/>
  <c r="Q447" i="1"/>
  <c r="R447" i="1"/>
  <c r="R445" i="1"/>
  <c r="Q445" i="1"/>
  <c r="Q442" i="1"/>
  <c r="R442" i="1"/>
  <c r="R437" i="1"/>
  <c r="Q434" i="1"/>
  <c r="S434" i="1" s="1"/>
  <c r="R434" i="1"/>
  <c r="R432" i="1"/>
  <c r="Q432" i="1"/>
  <c r="Q430" i="1"/>
  <c r="R430" i="1"/>
  <c r="R428" i="1"/>
  <c r="Q426" i="1"/>
  <c r="S426" i="1" s="1"/>
  <c r="R426" i="1"/>
  <c r="R424" i="1"/>
  <c r="Q424" i="1"/>
  <c r="Q422" i="1"/>
  <c r="S422" i="1" s="1"/>
  <c r="R422" i="1"/>
  <c r="R420" i="1"/>
  <c r="Q418" i="1"/>
  <c r="S418" i="1" s="1"/>
  <c r="R418" i="1"/>
  <c r="R416" i="1"/>
  <c r="Q416" i="1"/>
  <c r="S416" i="1" s="1"/>
  <c r="Q414" i="1"/>
  <c r="S414" i="1" s="1"/>
  <c r="R414" i="1"/>
  <c r="R410" i="1"/>
  <c r="Q408" i="1"/>
  <c r="S408" i="1" s="1"/>
  <c r="R408" i="1"/>
  <c r="S406" i="1"/>
  <c r="R406" i="1"/>
  <c r="Q406" i="1"/>
  <c r="Q398" i="1"/>
  <c r="S398" i="1" s="1"/>
  <c r="R398" i="1"/>
  <c r="R396" i="1"/>
  <c r="Q394" i="1"/>
  <c r="R394" i="1"/>
  <c r="R392" i="1"/>
  <c r="Q392" i="1"/>
  <c r="Q390" i="1"/>
  <c r="R390" i="1"/>
  <c r="R388" i="1"/>
  <c r="Q386" i="1"/>
  <c r="S386" i="1" s="1"/>
  <c r="R386" i="1"/>
  <c r="R384" i="1"/>
  <c r="Q384" i="1"/>
  <c r="Q382" i="1"/>
  <c r="S382" i="1" s="1"/>
  <c r="R382" i="1"/>
  <c r="R379" i="1"/>
  <c r="Q377" i="1"/>
  <c r="R377" i="1"/>
  <c r="R375" i="1"/>
  <c r="Q375" i="1"/>
  <c r="Q372" i="1"/>
  <c r="R372" i="1"/>
  <c r="R370" i="1"/>
  <c r="Q368" i="1"/>
  <c r="S368" i="1" s="1"/>
  <c r="R368" i="1"/>
  <c r="R366" i="1"/>
  <c r="Q366" i="1"/>
  <c r="Q364" i="1"/>
  <c r="S364" i="1" s="1"/>
  <c r="R364" i="1"/>
  <c r="R362" i="1"/>
  <c r="Q360" i="1"/>
  <c r="R360" i="1"/>
  <c r="R358" i="1"/>
  <c r="Q358" i="1"/>
  <c r="Q356" i="1"/>
  <c r="R356" i="1"/>
  <c r="R354" i="1"/>
  <c r="Q352" i="1"/>
  <c r="S352" i="1" s="1"/>
  <c r="R352" i="1"/>
  <c r="R350" i="1"/>
  <c r="Q350" i="1"/>
  <c r="Q348" i="1"/>
  <c r="S348" i="1" s="1"/>
  <c r="R348" i="1"/>
  <c r="R346" i="1"/>
  <c r="Q344" i="1"/>
  <c r="R344" i="1"/>
  <c r="R342" i="1"/>
  <c r="Q342" i="1"/>
  <c r="Q340" i="1"/>
  <c r="R340" i="1"/>
  <c r="R338" i="1"/>
  <c r="Q336" i="1"/>
  <c r="S336" i="1" s="1"/>
  <c r="R336" i="1"/>
  <c r="R334" i="1"/>
  <c r="Q334" i="1"/>
  <c r="Q332" i="1"/>
  <c r="S332" i="1" s="1"/>
  <c r="R332" i="1"/>
  <c r="R330" i="1"/>
  <c r="Q328" i="1"/>
  <c r="R328" i="1"/>
  <c r="R326" i="1"/>
  <c r="Q326" i="1"/>
  <c r="Q314" i="1"/>
  <c r="R314" i="1"/>
  <c r="R311" i="1"/>
  <c r="Q308" i="1"/>
  <c r="S308" i="1" s="1"/>
  <c r="R308" i="1"/>
  <c r="R306" i="1"/>
  <c r="Q306" i="1"/>
  <c r="Q304" i="1"/>
  <c r="S304" i="1" s="1"/>
  <c r="R304" i="1"/>
  <c r="R302" i="1"/>
  <c r="Q300" i="1"/>
  <c r="R300" i="1"/>
  <c r="R298" i="1"/>
  <c r="Q298" i="1"/>
  <c r="Q296" i="1"/>
  <c r="R296" i="1"/>
  <c r="R294" i="1"/>
  <c r="Q292" i="1"/>
  <c r="S292" i="1" s="1"/>
  <c r="R292" i="1"/>
  <c r="R290" i="1"/>
  <c r="Q290" i="1"/>
  <c r="Q288" i="1"/>
  <c r="S288" i="1" s="1"/>
  <c r="R288" i="1"/>
  <c r="R286" i="1"/>
  <c r="Q284" i="1"/>
  <c r="R284" i="1"/>
  <c r="R282" i="1"/>
  <c r="Q282" i="1"/>
  <c r="Q280" i="1"/>
  <c r="R280" i="1"/>
  <c r="R278" i="1"/>
  <c r="Q276" i="1"/>
  <c r="S276" i="1" s="1"/>
  <c r="R276" i="1"/>
  <c r="R274" i="1"/>
  <c r="Q274" i="1"/>
  <c r="Q272" i="1"/>
  <c r="S272" i="1" s="1"/>
  <c r="R272" i="1"/>
  <c r="R270" i="1"/>
  <c r="Q268" i="1"/>
  <c r="R268" i="1"/>
  <c r="R265" i="1"/>
  <c r="Q265" i="1"/>
  <c r="Q263" i="1"/>
  <c r="R263" i="1"/>
  <c r="R261" i="1"/>
  <c r="Q259" i="1"/>
  <c r="S259" i="1" s="1"/>
  <c r="R259" i="1"/>
  <c r="R257" i="1"/>
  <c r="Q257" i="1"/>
  <c r="Q255" i="1"/>
  <c r="S255" i="1" s="1"/>
  <c r="R255" i="1"/>
  <c r="R253" i="1"/>
  <c r="Q247" i="1"/>
  <c r="R247" i="1"/>
  <c r="R245" i="1"/>
  <c r="Q245" i="1"/>
  <c r="Q243" i="1"/>
  <c r="R243" i="1"/>
  <c r="R241" i="1"/>
  <c r="Q239" i="1"/>
  <c r="S239" i="1" s="1"/>
  <c r="R239" i="1"/>
  <c r="R237" i="1"/>
  <c r="Q237" i="1"/>
  <c r="Q235" i="1"/>
  <c r="S235" i="1" s="1"/>
  <c r="R235" i="1"/>
  <c r="R233" i="1"/>
  <c r="Q231" i="1"/>
  <c r="R231" i="1"/>
  <c r="R229" i="1"/>
  <c r="Q229" i="1"/>
  <c r="Q227" i="1"/>
  <c r="R227" i="1"/>
  <c r="R225" i="1"/>
  <c r="Q225" i="1"/>
  <c r="Q223" i="1"/>
  <c r="R223" i="1"/>
  <c r="R221" i="1"/>
  <c r="Q221" i="1"/>
  <c r="Q219" i="1"/>
  <c r="R219" i="1"/>
  <c r="R217" i="1"/>
  <c r="Q217" i="1"/>
  <c r="Q215" i="1"/>
  <c r="R215" i="1"/>
  <c r="R213" i="1"/>
  <c r="Q213" i="1"/>
  <c r="Q211" i="1"/>
  <c r="R211" i="1"/>
  <c r="R209" i="1"/>
  <c r="Q209" i="1"/>
  <c r="Q207" i="1"/>
  <c r="R207" i="1"/>
  <c r="R205" i="1"/>
  <c r="Q205" i="1"/>
  <c r="Q203" i="1"/>
  <c r="R203" i="1"/>
  <c r="R193" i="1"/>
  <c r="Q193" i="1"/>
  <c r="Q191" i="1"/>
  <c r="R191" i="1"/>
  <c r="R189" i="1"/>
  <c r="Q189" i="1"/>
  <c r="Q187" i="1"/>
  <c r="R187" i="1"/>
  <c r="R185" i="1"/>
  <c r="Q185" i="1"/>
  <c r="Q183" i="1"/>
  <c r="R183" i="1"/>
  <c r="R181" i="1"/>
  <c r="Q181" i="1"/>
  <c r="Q179" i="1"/>
  <c r="R179" i="1"/>
  <c r="R177" i="1"/>
  <c r="Q177" i="1"/>
  <c r="Q175" i="1"/>
  <c r="R175" i="1"/>
  <c r="R173" i="1"/>
  <c r="Q173" i="1"/>
  <c r="Q171" i="1"/>
  <c r="R171" i="1"/>
  <c r="R169" i="1"/>
  <c r="Q169" i="1"/>
  <c r="Q167" i="1"/>
  <c r="R167" i="1"/>
  <c r="R165" i="1"/>
  <c r="Q165" i="1"/>
  <c r="Q160" i="1"/>
  <c r="R160" i="1"/>
  <c r="R157" i="1"/>
  <c r="Q157" i="1"/>
  <c r="Q155" i="1"/>
  <c r="R155" i="1"/>
  <c r="R152" i="1"/>
  <c r="Q152" i="1"/>
  <c r="Q150" i="1"/>
  <c r="R150" i="1"/>
  <c r="R148" i="1"/>
  <c r="Q148" i="1"/>
  <c r="Q144" i="1"/>
  <c r="R144" i="1"/>
  <c r="R142" i="1"/>
  <c r="Q142" i="1"/>
  <c r="Q139" i="1"/>
  <c r="R139" i="1"/>
  <c r="R136" i="1"/>
  <c r="Q136" i="1"/>
  <c r="Q134" i="1"/>
  <c r="R134" i="1"/>
  <c r="R132" i="1"/>
  <c r="Q132" i="1"/>
  <c r="Q130" i="1"/>
  <c r="R130" i="1"/>
  <c r="R128" i="1"/>
  <c r="Q128" i="1"/>
  <c r="Q126" i="1"/>
  <c r="R126" i="1"/>
  <c r="R124" i="1"/>
  <c r="Q124" i="1"/>
  <c r="Q122" i="1"/>
  <c r="R122" i="1"/>
  <c r="R119" i="1"/>
  <c r="Q119" i="1"/>
  <c r="Q117" i="1"/>
  <c r="R117" i="1"/>
  <c r="R115" i="1"/>
  <c r="Q115" i="1"/>
  <c r="Q113" i="1"/>
  <c r="R113" i="1"/>
  <c r="R111" i="1"/>
  <c r="Q111" i="1"/>
  <c r="Q109" i="1"/>
  <c r="R109" i="1"/>
  <c r="R107" i="1"/>
  <c r="Q107" i="1"/>
  <c r="Q105" i="1"/>
  <c r="R105" i="1"/>
  <c r="Q94" i="1"/>
  <c r="R94" i="1"/>
  <c r="R92" i="1"/>
  <c r="Q92" i="1"/>
  <c r="Q90" i="1"/>
  <c r="R90" i="1"/>
  <c r="R88" i="1"/>
  <c r="Q88" i="1"/>
  <c r="Q86" i="1"/>
  <c r="R86" i="1"/>
  <c r="R84" i="1"/>
  <c r="Q84" i="1"/>
  <c r="Q82" i="1"/>
  <c r="R82" i="1"/>
  <c r="R80" i="1"/>
  <c r="Q80" i="1"/>
  <c r="Q78" i="1"/>
  <c r="R78" i="1"/>
  <c r="R76" i="1"/>
  <c r="Q76" i="1"/>
  <c r="Q74" i="1"/>
  <c r="R74" i="1"/>
  <c r="R72" i="1"/>
  <c r="Q72" i="1"/>
  <c r="Q70" i="1"/>
  <c r="R70" i="1"/>
  <c r="R68" i="1"/>
  <c r="Q68" i="1"/>
  <c r="Q66" i="1"/>
  <c r="R66" i="1"/>
  <c r="R64" i="1"/>
  <c r="Q64" i="1"/>
  <c r="Q61" i="1"/>
  <c r="R61" i="1"/>
  <c r="R52" i="1"/>
  <c r="Q52" i="1"/>
  <c r="Q49" i="1"/>
  <c r="R49" i="1"/>
  <c r="R47" i="1"/>
  <c r="Q47" i="1"/>
  <c r="Q43" i="1"/>
  <c r="R43" i="1"/>
  <c r="R40" i="1"/>
  <c r="Q40" i="1"/>
  <c r="Q38" i="1"/>
  <c r="R38" i="1"/>
  <c r="R35" i="1"/>
  <c r="Q35" i="1"/>
  <c r="Q33" i="1"/>
  <c r="R33" i="1"/>
  <c r="R31" i="1"/>
  <c r="Q31" i="1"/>
  <c r="Q24" i="1"/>
  <c r="R24" i="1"/>
  <c r="R22" i="1"/>
  <c r="Q22" i="1"/>
  <c r="Q29" i="1"/>
  <c r="R29" i="1"/>
  <c r="R18" i="1"/>
  <c r="Q18" i="1"/>
  <c r="Q16" i="1"/>
  <c r="R16" i="1"/>
  <c r="R14" i="1"/>
  <c r="Q14" i="1"/>
  <c r="Q12" i="1"/>
  <c r="R12" i="1"/>
  <c r="R10" i="1"/>
  <c r="Q10" i="1"/>
  <c r="Q8" i="1"/>
  <c r="R8" i="1"/>
  <c r="R6" i="1"/>
  <c r="Q6" i="1"/>
  <c r="Q4" i="1"/>
  <c r="R4" i="1"/>
  <c r="Q2615" i="1"/>
  <c r="Q2611" i="1"/>
  <c r="T2611" i="1" s="1"/>
  <c r="Q2607" i="1"/>
  <c r="Q2603" i="1"/>
  <c r="T2603" i="1" s="1"/>
  <c r="Q2600" i="1"/>
  <c r="Q2596" i="1"/>
  <c r="T2596" i="1" s="1"/>
  <c r="Q2592" i="1"/>
  <c r="Q2588" i="1"/>
  <c r="T2588" i="1" s="1"/>
  <c r="Q2584" i="1"/>
  <c r="Q2580" i="1"/>
  <c r="T2580" i="1" s="1"/>
  <c r="Q2576" i="1"/>
  <c r="Q2399" i="1"/>
  <c r="Q2395" i="1"/>
  <c r="Q2391" i="1"/>
  <c r="Q2387" i="1"/>
  <c r="Q2379" i="1"/>
  <c r="Q2375" i="1"/>
  <c r="Q2371" i="1"/>
  <c r="Q2367" i="1"/>
  <c r="Q2356" i="1"/>
  <c r="Q2349" i="1"/>
  <c r="Q2345" i="1"/>
  <c r="Q2341" i="1"/>
  <c r="Q2336" i="1"/>
  <c r="Q2331" i="1"/>
  <c r="Q2327" i="1"/>
  <c r="Q2320" i="1"/>
  <c r="Q2314" i="1"/>
  <c r="Q2305" i="1"/>
  <c r="Q2299" i="1"/>
  <c r="Q2294" i="1"/>
  <c r="Q2290" i="1"/>
  <c r="Q2285" i="1"/>
  <c r="Q2281" i="1"/>
  <c r="Q2242" i="1"/>
  <c r="Q2238" i="1"/>
  <c r="Q2231" i="1"/>
  <c r="Q2227" i="1"/>
  <c r="Q2223" i="1"/>
  <c r="Q2219" i="1"/>
  <c r="Q2215" i="1"/>
  <c r="Q2209" i="1"/>
  <c r="Q2205" i="1"/>
  <c r="Q2199" i="1"/>
  <c r="Q2194" i="1"/>
  <c r="Q2187" i="1"/>
  <c r="Q2183" i="1"/>
  <c r="Q2179" i="1"/>
  <c r="Q2175" i="1"/>
  <c r="Q2171" i="1"/>
  <c r="Q2167" i="1"/>
  <c r="Q2163" i="1"/>
  <c r="Q2159" i="1"/>
  <c r="Q2152" i="1"/>
  <c r="Q2146" i="1"/>
  <c r="Q2142" i="1"/>
  <c r="Q2138" i="1"/>
  <c r="Q2134" i="1"/>
  <c r="Q2130" i="1"/>
  <c r="Q2126" i="1"/>
  <c r="Q2121" i="1"/>
  <c r="Q2117" i="1"/>
  <c r="Q2098" i="1"/>
  <c r="Q2093" i="1"/>
  <c r="Q2089" i="1"/>
  <c r="Q2084" i="1"/>
  <c r="Q2079" i="1"/>
  <c r="Q2075" i="1"/>
  <c r="Q2070" i="1"/>
  <c r="Q2066" i="1"/>
  <c r="Q2062" i="1"/>
  <c r="Q2058" i="1"/>
  <c r="Q2054" i="1"/>
  <c r="Q2050" i="1"/>
  <c r="Q2042" i="1"/>
  <c r="Q2033" i="1"/>
  <c r="Q2026" i="1"/>
  <c r="Q2022" i="1"/>
  <c r="Q2018" i="1"/>
  <c r="Q2014" i="1"/>
  <c r="Q2002" i="1"/>
  <c r="Q1994" i="1"/>
  <c r="Q1987" i="1"/>
  <c r="Q1978" i="1"/>
  <c r="Q1969" i="1"/>
  <c r="Q1965" i="1"/>
  <c r="Q1961" i="1"/>
  <c r="Q1957" i="1"/>
  <c r="Q1953" i="1"/>
  <c r="Q1949" i="1"/>
  <c r="Q1944" i="1"/>
  <c r="Q1940" i="1"/>
  <c r="Q1936" i="1"/>
  <c r="Q1932" i="1"/>
  <c r="Q1927" i="1"/>
  <c r="Q1922" i="1"/>
  <c r="Q1918" i="1"/>
  <c r="Q1911" i="1"/>
  <c r="Q1904" i="1"/>
  <c r="Q1898" i="1"/>
  <c r="Q1894" i="1"/>
  <c r="Q1887" i="1"/>
  <c r="Q1879" i="1"/>
  <c r="Q1875" i="1"/>
  <c r="Q1871" i="1"/>
  <c r="Q1848" i="1"/>
  <c r="Q1840" i="1"/>
  <c r="Q1831" i="1"/>
  <c r="Q1821" i="1"/>
  <c r="Q1817" i="1"/>
  <c r="Q1813" i="1"/>
  <c r="Q1809" i="1"/>
  <c r="Q1805" i="1"/>
  <c r="Q1801" i="1"/>
  <c r="Q1796" i="1"/>
  <c r="Q1792" i="1"/>
  <c r="Q1788" i="1"/>
  <c r="Q1784" i="1"/>
  <c r="Q1780" i="1"/>
  <c r="Q1776" i="1"/>
  <c r="Q1772" i="1"/>
  <c r="Q1767" i="1"/>
  <c r="Q1760" i="1"/>
  <c r="Q1754" i="1"/>
  <c r="Q1749" i="1"/>
  <c r="Q1744" i="1"/>
  <c r="Q1740" i="1"/>
  <c r="Q1736" i="1"/>
  <c r="Q1732" i="1"/>
  <c r="Q1724" i="1"/>
  <c r="Q1720" i="1"/>
  <c r="Q1715" i="1"/>
  <c r="Q1711" i="1"/>
  <c r="Q1705" i="1"/>
  <c r="Q1700" i="1"/>
  <c r="Q1696" i="1"/>
  <c r="Q1690" i="1"/>
  <c r="Q1681" i="1"/>
  <c r="Q1675" i="1"/>
  <c r="Q1669" i="1"/>
  <c r="Q1658" i="1"/>
  <c r="Q1654" i="1"/>
  <c r="Q1650" i="1"/>
  <c r="Q1646" i="1"/>
  <c r="Q1641" i="1"/>
  <c r="Q1637" i="1"/>
  <c r="Q1632" i="1"/>
  <c r="Q1628" i="1"/>
  <c r="Q1624" i="1"/>
  <c r="Q1620" i="1"/>
  <c r="Q1616" i="1"/>
  <c r="Q1609" i="1"/>
  <c r="Q1603" i="1"/>
  <c r="Q1598" i="1"/>
  <c r="Q1590" i="1"/>
  <c r="Q1586" i="1"/>
  <c r="Q1582" i="1"/>
  <c r="Q1578" i="1"/>
  <c r="Q1574" i="1"/>
  <c r="Q1570" i="1"/>
  <c r="Q1566" i="1"/>
  <c r="Q1561" i="1"/>
  <c r="Q1552" i="1"/>
  <c r="Q1544" i="1"/>
  <c r="Q1535" i="1"/>
  <c r="Q1525" i="1"/>
  <c r="Q1514" i="1"/>
  <c r="Q1505" i="1"/>
  <c r="Q1497" i="1"/>
  <c r="Q1489" i="1"/>
  <c r="Q1480" i="1"/>
  <c r="Q1472" i="1"/>
  <c r="Q1464" i="1"/>
  <c r="Q1456" i="1"/>
  <c r="Q1448" i="1"/>
  <c r="Q1439" i="1"/>
  <c r="Q1431" i="1"/>
  <c r="Q1421" i="1"/>
  <c r="Q1411" i="1"/>
  <c r="Q1403" i="1"/>
  <c r="Q1395" i="1"/>
  <c r="Q1387" i="1"/>
  <c r="Q1378" i="1"/>
  <c r="Q1370" i="1"/>
  <c r="Q1359" i="1"/>
  <c r="Q1350" i="1"/>
  <c r="Q1342" i="1"/>
  <c r="Q1331" i="1"/>
  <c r="Q1323" i="1"/>
  <c r="Q1313" i="1"/>
  <c r="Q1304" i="1"/>
  <c r="Q1293" i="1"/>
  <c r="Q1280" i="1"/>
  <c r="Q1270" i="1"/>
  <c r="Q1262" i="1"/>
  <c r="Q1254" i="1"/>
  <c r="Q1245" i="1"/>
  <c r="Q1235" i="1"/>
  <c r="Q1227" i="1"/>
  <c r="Q1217" i="1"/>
  <c r="Q1207" i="1"/>
  <c r="Q1196" i="1"/>
  <c r="Q1188" i="1"/>
  <c r="Q1178" i="1"/>
  <c r="Q1169" i="1"/>
  <c r="Q1159" i="1"/>
  <c r="Q1149" i="1"/>
  <c r="Q1141" i="1"/>
  <c r="Q1132" i="1"/>
  <c r="Q1120" i="1"/>
  <c r="Q1111" i="1"/>
  <c r="Q1101" i="1"/>
  <c r="Q1088" i="1"/>
  <c r="Q1081" i="1"/>
  <c r="Q1071" i="1"/>
  <c r="Q1059" i="1"/>
  <c r="Q1034" i="1"/>
  <c r="Q1023" i="1"/>
  <c r="Q1010" i="1"/>
  <c r="T1010" i="1" s="1"/>
  <c r="Q1002" i="1"/>
  <c r="Q994" i="1"/>
  <c r="T994" i="1" s="1"/>
  <c r="Q1056" i="1"/>
  <c r="Q1046" i="1"/>
  <c r="T1046" i="1" s="1"/>
  <c r="Q1025" i="1"/>
  <c r="Q978" i="1"/>
  <c r="T978" i="1" s="1"/>
  <c r="Q969" i="1"/>
  <c r="Q961" i="1"/>
  <c r="T961" i="1" s="1"/>
  <c r="Q952" i="1"/>
  <c r="Q943" i="1"/>
  <c r="T943" i="1" s="1"/>
  <c r="Q935" i="1"/>
  <c r="Q927" i="1"/>
  <c r="T927" i="1" s="1"/>
  <c r="Q918" i="1"/>
  <c r="Q910" i="1"/>
  <c r="T910" i="1" s="1"/>
  <c r="Q902" i="1"/>
  <c r="Q894" i="1"/>
  <c r="Q884" i="1"/>
  <c r="Q876" i="1"/>
  <c r="Q868" i="1"/>
  <c r="Q859" i="1"/>
  <c r="Q849" i="1"/>
  <c r="Q841" i="1"/>
  <c r="Q831" i="1"/>
  <c r="Q823" i="1"/>
  <c r="Q810" i="1"/>
  <c r="Q799" i="1"/>
  <c r="Q789" i="1"/>
  <c r="Q781" i="1"/>
  <c r="Q763" i="1"/>
  <c r="Q748" i="1"/>
  <c r="Q740" i="1"/>
  <c r="Q732" i="1"/>
  <c r="T732" i="1" s="1"/>
  <c r="Q724" i="1"/>
  <c r="Q716" i="1"/>
  <c r="T716" i="1" s="1"/>
  <c r="Q707" i="1"/>
  <c r="Q696" i="1"/>
  <c r="T696" i="1" s="1"/>
  <c r="Q685" i="1"/>
  <c r="Q676" i="1"/>
  <c r="T676" i="1" s="1"/>
  <c r="Q664" i="1"/>
  <c r="Q655" i="1"/>
  <c r="T655" i="1" s="1"/>
  <c r="Q645" i="1"/>
  <c r="Q630" i="1"/>
  <c r="T630" i="1" s="1"/>
  <c r="Q608" i="1"/>
  <c r="Q588" i="1"/>
  <c r="T588" i="1" s="1"/>
  <c r="Q569" i="1"/>
  <c r="Q553" i="1"/>
  <c r="Q536" i="1"/>
  <c r="Q517" i="1"/>
  <c r="Q498" i="1"/>
  <c r="Q478" i="1"/>
  <c r="Q458" i="1"/>
  <c r="Q437" i="1"/>
  <c r="Q428" i="1"/>
  <c r="Q410" i="1"/>
  <c r="Q388" i="1"/>
  <c r="Q370" i="1"/>
  <c r="Q354" i="1"/>
  <c r="Q338" i="1"/>
  <c r="Q311" i="1"/>
  <c r="Q294" i="1"/>
  <c r="Q278" i="1"/>
  <c r="Q261" i="1"/>
  <c r="Q241" i="1"/>
  <c r="S760" i="1"/>
  <c r="R760" i="1"/>
  <c r="T760" i="1" s="1"/>
  <c r="S1883" i="1"/>
  <c r="R1883" i="1"/>
  <c r="T1883" i="1" s="1"/>
  <c r="S2636" i="1"/>
  <c r="R2636" i="1"/>
  <c r="T2636" i="1" s="1"/>
  <c r="S2632" i="1"/>
  <c r="R2632" i="1"/>
  <c r="T2632" i="1" s="1"/>
  <c r="S2628" i="1"/>
  <c r="R2628" i="1"/>
  <c r="T2628" i="1" s="1"/>
  <c r="S2624" i="1"/>
  <c r="R2624" i="1"/>
  <c r="T2624" i="1" s="1"/>
  <c r="S2620" i="1"/>
  <c r="R2620" i="1"/>
  <c r="T2620" i="1" s="1"/>
  <c r="R2613" i="1"/>
  <c r="R2609" i="1"/>
  <c r="R2605" i="1"/>
  <c r="R2557" i="1"/>
  <c r="R2598" i="1"/>
  <c r="R2594" i="1"/>
  <c r="R2590" i="1"/>
  <c r="R2586" i="1"/>
  <c r="R2582" i="1"/>
  <c r="R2578" i="1"/>
  <c r="R2574" i="1"/>
  <c r="S2573" i="1"/>
  <c r="R2573" i="1"/>
  <c r="T2573" i="1" s="1"/>
  <c r="S2563" i="1"/>
  <c r="R2563" i="1"/>
  <c r="T2563" i="1" s="1"/>
  <c r="S2552" i="1"/>
  <c r="R2552" i="1"/>
  <c r="T2552" i="1" s="1"/>
  <c r="S2548" i="1"/>
  <c r="R2548" i="1"/>
  <c r="T2548" i="1" s="1"/>
  <c r="S2544" i="1"/>
  <c r="R2544" i="1"/>
  <c r="T2544" i="1" s="1"/>
  <c r="S2540" i="1"/>
  <c r="R2540" i="1"/>
  <c r="T2540" i="1" s="1"/>
  <c r="S2536" i="1"/>
  <c r="R2536" i="1"/>
  <c r="T2536" i="1" s="1"/>
  <c r="S2526" i="1"/>
  <c r="R2526" i="1"/>
  <c r="T2526" i="1" s="1"/>
  <c r="S2522" i="1"/>
  <c r="R2522" i="1"/>
  <c r="T2522" i="1" s="1"/>
  <c r="S2516" i="1"/>
  <c r="R2516" i="1"/>
  <c r="T2516" i="1" s="1"/>
  <c r="S2512" i="1"/>
  <c r="R2512" i="1"/>
  <c r="T2512" i="1" s="1"/>
  <c r="S2508" i="1"/>
  <c r="R2508" i="1"/>
  <c r="T2508" i="1" s="1"/>
  <c r="S2504" i="1"/>
  <c r="R2504" i="1"/>
  <c r="T2504" i="1" s="1"/>
  <c r="S2500" i="1"/>
  <c r="R2500" i="1"/>
  <c r="T2500" i="1" s="1"/>
  <c r="S2496" i="1"/>
  <c r="R2496" i="1"/>
  <c r="T2496" i="1" s="1"/>
  <c r="S2492" i="1"/>
  <c r="R2492" i="1"/>
  <c r="T2492" i="1" s="1"/>
  <c r="S2487" i="1"/>
  <c r="R2487" i="1"/>
  <c r="T2487" i="1" s="1"/>
  <c r="S2446" i="1"/>
  <c r="R2446" i="1"/>
  <c r="T2446" i="1" s="1"/>
  <c r="S2442" i="1"/>
  <c r="R2442" i="1"/>
  <c r="T2442" i="1" s="1"/>
  <c r="S2437" i="1"/>
  <c r="R2437" i="1"/>
  <c r="T2437" i="1" s="1"/>
  <c r="S2433" i="1"/>
  <c r="R2433" i="1"/>
  <c r="T2433" i="1" s="1"/>
  <c r="S2428" i="1"/>
  <c r="R2428" i="1"/>
  <c r="T2428" i="1" s="1"/>
  <c r="S2424" i="1"/>
  <c r="R2424" i="1"/>
  <c r="T2424" i="1" s="1"/>
  <c r="S2413" i="1"/>
  <c r="R2413" i="1"/>
  <c r="T2413" i="1" s="1"/>
  <c r="S2403" i="1"/>
  <c r="R2403" i="1"/>
  <c r="T2403" i="1" s="1"/>
  <c r="R2401" i="1"/>
  <c r="R2397" i="1"/>
  <c r="R2393" i="1"/>
  <c r="R2389" i="1"/>
  <c r="R2383" i="1"/>
  <c r="R2377" i="1"/>
  <c r="R2373" i="1"/>
  <c r="R2369" i="1"/>
  <c r="R2365" i="1"/>
  <c r="R2353" i="1"/>
  <c r="R2347" i="1"/>
  <c r="R2343" i="1"/>
  <c r="R2338" i="1"/>
  <c r="R2333" i="1"/>
  <c r="R2329" i="1"/>
  <c r="R2322" i="1"/>
  <c r="R2318" i="1"/>
  <c r="R2308" i="1"/>
  <c r="R2301" i="1"/>
  <c r="R2296" i="1"/>
  <c r="R2292" i="1"/>
  <c r="R2287" i="1"/>
  <c r="R2283" i="1"/>
  <c r="S2277" i="1"/>
  <c r="R2277" i="1"/>
  <c r="T2277" i="1" s="1"/>
  <c r="S2273" i="1"/>
  <c r="R2273" i="1"/>
  <c r="T2273" i="1" s="1"/>
  <c r="S2262" i="1"/>
  <c r="R2262" i="1"/>
  <c r="T2262" i="1" s="1"/>
  <c r="S2258" i="1"/>
  <c r="R2258" i="1"/>
  <c r="T2258" i="1" s="1"/>
  <c r="S2253" i="1"/>
  <c r="R2253" i="1"/>
  <c r="T2253" i="1" s="1"/>
  <c r="S2247" i="1"/>
  <c r="R2247" i="1"/>
  <c r="T2247" i="1" s="1"/>
  <c r="R2240" i="1"/>
  <c r="R2233" i="1"/>
  <c r="R2229" i="1"/>
  <c r="R2225" i="1"/>
  <c r="R2217" i="1"/>
  <c r="R759" i="1"/>
  <c r="Q759" i="1"/>
  <c r="R770" i="1"/>
  <c r="Q770" i="1"/>
  <c r="R1882" i="1"/>
  <c r="Q1882" i="1"/>
  <c r="R761" i="1"/>
  <c r="Q761" i="1"/>
  <c r="R1184" i="1"/>
  <c r="Q1184" i="1"/>
  <c r="R2635" i="1"/>
  <c r="Q2635" i="1"/>
  <c r="R2633" i="1"/>
  <c r="Q2633" i="1"/>
  <c r="R2631" i="1"/>
  <c r="Q2631" i="1"/>
  <c r="R2629" i="1"/>
  <c r="Q2629" i="1"/>
  <c r="R2627" i="1"/>
  <c r="Q2627" i="1"/>
  <c r="R2625" i="1"/>
  <c r="Q2625" i="1"/>
  <c r="R2623" i="1"/>
  <c r="Q2623" i="1"/>
  <c r="R2621" i="1"/>
  <c r="Q2621" i="1"/>
  <c r="R2619" i="1"/>
  <c r="Q2619" i="1"/>
  <c r="R2617" i="1"/>
  <c r="Q2617" i="1"/>
  <c r="R2616" i="1"/>
  <c r="Q2616" i="1"/>
  <c r="R2614" i="1"/>
  <c r="Q2614" i="1"/>
  <c r="R2612" i="1"/>
  <c r="Q2612" i="1"/>
  <c r="R2610" i="1"/>
  <c r="Q2610" i="1"/>
  <c r="R2608" i="1"/>
  <c r="Q2608" i="1"/>
  <c r="S2606" i="1"/>
  <c r="R2606" i="1"/>
  <c r="Q2606" i="1"/>
  <c r="R2604" i="1"/>
  <c r="Q2604" i="1"/>
  <c r="R2602" i="1"/>
  <c r="Q2602" i="1"/>
  <c r="R2601" i="1"/>
  <c r="Q2601" i="1"/>
  <c r="R2599" i="1"/>
  <c r="Q2599" i="1"/>
  <c r="R2597" i="1"/>
  <c r="Q2597" i="1"/>
  <c r="R2595" i="1"/>
  <c r="Q2595" i="1"/>
  <c r="R2593" i="1"/>
  <c r="Q2593" i="1"/>
  <c r="R2591" i="1"/>
  <c r="Q2591" i="1"/>
  <c r="R2589" i="1"/>
  <c r="Q2589" i="1"/>
  <c r="R2587" i="1"/>
  <c r="Q2587" i="1"/>
  <c r="R2585" i="1"/>
  <c r="Q2585" i="1"/>
  <c r="R2583" i="1"/>
  <c r="Q2583" i="1"/>
  <c r="R2581" i="1"/>
  <c r="Q2581" i="1"/>
  <c r="R2579" i="1"/>
  <c r="Q2579" i="1"/>
  <c r="R2577" i="1"/>
  <c r="Q2577" i="1"/>
  <c r="R2575" i="1"/>
  <c r="Q2575" i="1"/>
  <c r="R2566" i="1"/>
  <c r="Q2566" i="1"/>
  <c r="R2567" i="1"/>
  <c r="Q2567" i="1"/>
  <c r="R2571" i="1"/>
  <c r="Q2571" i="1"/>
  <c r="R2556" i="1"/>
  <c r="Q2556" i="1"/>
  <c r="R2554" i="1"/>
  <c r="Q2554" i="1"/>
  <c r="R2551" i="1"/>
  <c r="Q2551" i="1"/>
  <c r="R2549" i="1"/>
  <c r="Q2549" i="1"/>
  <c r="R2547" i="1"/>
  <c r="Q2547" i="1"/>
  <c r="R2545" i="1"/>
  <c r="Q2545" i="1"/>
  <c r="R2543" i="1"/>
  <c r="Q2543" i="1"/>
  <c r="R2541" i="1"/>
  <c r="Q2541" i="1"/>
  <c r="R2539" i="1"/>
  <c r="Q2539" i="1"/>
  <c r="R2537" i="1"/>
  <c r="Q2537" i="1"/>
  <c r="R2535" i="1"/>
  <c r="Q2535" i="1"/>
  <c r="R2527" i="1"/>
  <c r="Q2527" i="1"/>
  <c r="R2525" i="1"/>
  <c r="Q2525" i="1"/>
  <c r="R2523" i="1"/>
  <c r="Q2523" i="1"/>
  <c r="R2521" i="1"/>
  <c r="Q2521" i="1"/>
  <c r="R2517" i="1"/>
  <c r="Q2517" i="1"/>
  <c r="R2515" i="1"/>
  <c r="Q2515" i="1"/>
  <c r="R2513" i="1"/>
  <c r="Q2513" i="1"/>
  <c r="R2511" i="1"/>
  <c r="Q2511" i="1"/>
  <c r="R2509" i="1"/>
  <c r="Q2509" i="1"/>
  <c r="R2507" i="1"/>
  <c r="Q2507" i="1"/>
  <c r="R2505" i="1"/>
  <c r="Q2505" i="1"/>
  <c r="R2503" i="1"/>
  <c r="Q2503" i="1"/>
  <c r="R2501" i="1"/>
  <c r="Q2501" i="1"/>
  <c r="R2499" i="1"/>
  <c r="Q2499" i="1"/>
  <c r="R2497" i="1"/>
  <c r="Q2497" i="1"/>
  <c r="R2495" i="1"/>
  <c r="Q2495" i="1"/>
  <c r="R2493" i="1"/>
  <c r="Q2493" i="1"/>
  <c r="R2491" i="1"/>
  <c r="Q2491" i="1"/>
  <c r="R2488" i="1"/>
  <c r="Q2488" i="1"/>
  <c r="R2485" i="1"/>
  <c r="Q2485" i="1"/>
  <c r="R2455" i="1"/>
  <c r="Q2455" i="1"/>
  <c r="R2445" i="1"/>
  <c r="Q2445" i="1"/>
  <c r="R2443" i="1"/>
  <c r="Q2443" i="1"/>
  <c r="R2441" i="1"/>
  <c r="Q2441" i="1"/>
  <c r="R2438" i="1"/>
  <c r="Q2438" i="1"/>
  <c r="R2436" i="1"/>
  <c r="Q2436" i="1"/>
  <c r="R2434" i="1"/>
  <c r="Q2434" i="1"/>
  <c r="R2432" i="1"/>
  <c r="Q2432" i="1"/>
  <c r="R2429" i="1"/>
  <c r="Q2429" i="1"/>
  <c r="R2427" i="1"/>
  <c r="Q2427" i="1"/>
  <c r="R2425" i="1"/>
  <c r="Q2425" i="1"/>
  <c r="R2423" i="1"/>
  <c r="Q2423" i="1"/>
  <c r="R2414" i="1"/>
  <c r="Q2414" i="1"/>
  <c r="R2412" i="1"/>
  <c r="Q2412" i="1"/>
  <c r="R2410" i="1"/>
  <c r="Q2410" i="1"/>
  <c r="R2402" i="1"/>
  <c r="Q2402" i="1"/>
  <c r="R2400" i="1"/>
  <c r="Q2400" i="1"/>
  <c r="R2398" i="1"/>
  <c r="Q2398" i="1"/>
  <c r="R2396" i="1"/>
  <c r="Q2396" i="1"/>
  <c r="R2394" i="1"/>
  <c r="Q2394" i="1"/>
  <c r="R2392" i="1"/>
  <c r="Q2392" i="1"/>
  <c r="R2390" i="1"/>
  <c r="Q2390" i="1"/>
  <c r="R2388" i="1"/>
  <c r="Q2388" i="1"/>
  <c r="R2385" i="1"/>
  <c r="Q2385" i="1"/>
  <c r="R2380" i="1"/>
  <c r="Q2380" i="1"/>
  <c r="R2378" i="1"/>
  <c r="Q2378" i="1"/>
  <c r="R2376" i="1"/>
  <c r="Q2376" i="1"/>
  <c r="R2374" i="1"/>
  <c r="Q2374" i="1"/>
  <c r="R2372" i="1"/>
  <c r="Q2372" i="1"/>
  <c r="R2370" i="1"/>
  <c r="Q2370" i="1"/>
  <c r="R2368" i="1"/>
  <c r="Q2368" i="1"/>
  <c r="R2366" i="1"/>
  <c r="Q2366" i="1"/>
  <c r="R2357" i="1"/>
  <c r="Q2357" i="1"/>
  <c r="R2355" i="1"/>
  <c r="Q2355" i="1"/>
  <c r="R2350" i="1"/>
  <c r="Q2350" i="1"/>
  <c r="R2348" i="1"/>
  <c r="Q2348" i="1"/>
  <c r="R2346" i="1"/>
  <c r="Q2346" i="1"/>
  <c r="R2344" i="1"/>
  <c r="Q2344" i="1"/>
  <c r="R2342" i="1"/>
  <c r="Q2342" i="1"/>
  <c r="R2339" i="1"/>
  <c r="Q2339" i="1"/>
  <c r="R2337" i="1"/>
  <c r="Q2337" i="1"/>
  <c r="R2335" i="1"/>
  <c r="Q2335" i="1"/>
  <c r="R2332" i="1"/>
  <c r="Q2332" i="1"/>
  <c r="R2330" i="1"/>
  <c r="Q2330" i="1"/>
  <c r="R2326" i="1"/>
  <c r="Q2326" i="1"/>
  <c r="R2323" i="1"/>
  <c r="Q2323" i="1"/>
  <c r="R2321" i="1"/>
  <c r="Q2321" i="1"/>
  <c r="R2319" i="1"/>
  <c r="Q2319" i="1"/>
  <c r="R2316" i="1"/>
  <c r="Q2316" i="1"/>
  <c r="R2310" i="1"/>
  <c r="Q2310" i="1"/>
  <c r="R2307" i="1"/>
  <c r="Q2307" i="1"/>
  <c r="R2304" i="1"/>
  <c r="Q2304" i="1"/>
  <c r="R2300" i="1"/>
  <c r="Q2300" i="1"/>
  <c r="R2298" i="1"/>
  <c r="Q2298" i="1"/>
  <c r="R2295" i="1"/>
  <c r="Q2295" i="1"/>
  <c r="R2293" i="1"/>
  <c r="Q2293" i="1"/>
  <c r="R2291" i="1"/>
  <c r="Q2291" i="1"/>
  <c r="R2288" i="1"/>
  <c r="Q2288" i="1"/>
  <c r="R2286" i="1"/>
  <c r="Q2286" i="1"/>
  <c r="R2284" i="1"/>
  <c r="Q2284" i="1"/>
  <c r="R2282" i="1"/>
  <c r="Q2282" i="1"/>
  <c r="R2280" i="1"/>
  <c r="Q2280" i="1"/>
  <c r="R2278" i="1"/>
  <c r="Q2278" i="1"/>
  <c r="R2276" i="1"/>
  <c r="Q2276" i="1"/>
  <c r="R2274" i="1"/>
  <c r="Q2274" i="1"/>
  <c r="R2272" i="1"/>
  <c r="Q2272" i="1"/>
  <c r="R2269" i="1"/>
  <c r="Q2269" i="1"/>
  <c r="R2261" i="1"/>
  <c r="Q2261" i="1"/>
  <c r="R2259" i="1"/>
  <c r="Q2259" i="1"/>
  <c r="R2254" i="1"/>
  <c r="Q2254" i="1"/>
  <c r="R2251" i="1"/>
  <c r="Q2251" i="1"/>
  <c r="R2248" i="1"/>
  <c r="Q2248" i="1"/>
  <c r="R2245" i="1"/>
  <c r="Q2245" i="1"/>
  <c r="R2243" i="1"/>
  <c r="Q2243" i="1"/>
  <c r="R2241" i="1"/>
  <c r="Q2241" i="1"/>
  <c r="R2239" i="1"/>
  <c r="Q2239" i="1"/>
  <c r="R2236" i="1"/>
  <c r="Q2236" i="1"/>
  <c r="R2232" i="1"/>
  <c r="Q2232" i="1"/>
  <c r="R2230" i="1"/>
  <c r="Q2230" i="1"/>
  <c r="R2228" i="1"/>
  <c r="Q2228" i="1"/>
  <c r="R2226" i="1"/>
  <c r="Q2226" i="1"/>
  <c r="R2224" i="1"/>
  <c r="Q2224" i="1"/>
  <c r="R2222" i="1"/>
  <c r="Q2222" i="1"/>
  <c r="R2220" i="1"/>
  <c r="Q2220" i="1"/>
  <c r="R2218" i="1"/>
  <c r="Q2218" i="1"/>
  <c r="R2216" i="1"/>
  <c r="Q2216" i="1"/>
  <c r="R2214" i="1"/>
  <c r="Q2214" i="1"/>
  <c r="R2211" i="1"/>
  <c r="Q2211" i="1"/>
  <c r="R2208" i="1"/>
  <c r="Q2208" i="1"/>
  <c r="R2206" i="1"/>
  <c r="Q2206" i="1"/>
  <c r="R2202" i="1"/>
  <c r="Q2202" i="1"/>
  <c r="R2200" i="1"/>
  <c r="Q2200" i="1"/>
  <c r="R2198" i="1"/>
  <c r="Q2198" i="1"/>
  <c r="R2195" i="1"/>
  <c r="Q2195" i="1"/>
  <c r="R2193" i="1"/>
  <c r="Q2193" i="1"/>
  <c r="R2191" i="1"/>
  <c r="Q2191" i="1"/>
  <c r="R2188" i="1"/>
  <c r="Q2188" i="1"/>
  <c r="R2184" i="1"/>
  <c r="Q2184" i="1"/>
  <c r="R2182" i="1"/>
  <c r="Q2182" i="1"/>
  <c r="R2180" i="1"/>
  <c r="Q2180" i="1"/>
  <c r="R2178" i="1"/>
  <c r="Q2178" i="1"/>
  <c r="R2176" i="1"/>
  <c r="Q2176" i="1"/>
  <c r="R2174" i="1"/>
  <c r="Q2174" i="1"/>
  <c r="R2172" i="1"/>
  <c r="Q2172" i="1"/>
  <c r="R2170" i="1"/>
  <c r="Q2170" i="1"/>
  <c r="R2168" i="1"/>
  <c r="Q2168" i="1"/>
  <c r="R2166" i="1"/>
  <c r="Q2166" i="1"/>
  <c r="R2164" i="1"/>
  <c r="Q2164" i="1"/>
  <c r="R2162" i="1"/>
  <c r="Q2162" i="1"/>
  <c r="R2160" i="1"/>
  <c r="Q2160" i="1"/>
  <c r="R2158" i="1"/>
  <c r="Q2158" i="1"/>
  <c r="R2153" i="1"/>
  <c r="Q2153" i="1"/>
  <c r="R2149" i="1"/>
  <c r="Q2149" i="1"/>
  <c r="R2147" i="1"/>
  <c r="Q2147" i="1"/>
  <c r="R2145" i="1"/>
  <c r="Q2145" i="1"/>
  <c r="R2143" i="1"/>
  <c r="Q2143" i="1"/>
  <c r="R2141" i="1"/>
  <c r="Q2141" i="1"/>
  <c r="R2139" i="1"/>
  <c r="Q2139" i="1"/>
  <c r="R2137" i="1"/>
  <c r="Q2137" i="1"/>
  <c r="R2135" i="1"/>
  <c r="Q2135" i="1"/>
  <c r="R2133" i="1"/>
  <c r="Q2133" i="1"/>
  <c r="R2131" i="1"/>
  <c r="Q2131" i="1"/>
  <c r="R2129" i="1"/>
  <c r="Q2129" i="1"/>
  <c r="R2127" i="1"/>
  <c r="Q2127" i="1"/>
  <c r="R2124" i="1"/>
  <c r="Q2124" i="1"/>
  <c r="R2122" i="1"/>
  <c r="Q2122" i="1"/>
  <c r="R2120" i="1"/>
  <c r="Q2120" i="1"/>
  <c r="R2118" i="1"/>
  <c r="Q2118" i="1"/>
  <c r="R2116" i="1"/>
  <c r="Q2116" i="1"/>
  <c r="R2109" i="1"/>
  <c r="Q2109" i="1"/>
  <c r="R2097" i="1"/>
  <c r="Q2097" i="1"/>
  <c r="R2094" i="1"/>
  <c r="Q2094" i="1"/>
  <c r="R2092" i="1"/>
  <c r="Q2092" i="1"/>
  <c r="R2090" i="1"/>
  <c r="Q2090" i="1"/>
  <c r="R2087" i="1"/>
  <c r="Q2087" i="1"/>
  <c r="R2085" i="1"/>
  <c r="Q2085" i="1"/>
  <c r="R2083" i="1"/>
  <c r="Q2083" i="1"/>
  <c r="R2080" i="1"/>
  <c r="Q2080" i="1"/>
  <c r="R2078" i="1"/>
  <c r="Q2078" i="1"/>
  <c r="R2076" i="1"/>
  <c r="Q2076" i="1"/>
  <c r="R2074" i="1"/>
  <c r="Q2074" i="1"/>
  <c r="R2071" i="1"/>
  <c r="Q2071" i="1"/>
  <c r="R2069" i="1"/>
  <c r="Q2069" i="1"/>
  <c r="R2067" i="1"/>
  <c r="Q2067" i="1"/>
  <c r="R2065" i="1"/>
  <c r="Q2065" i="1"/>
  <c r="R2063" i="1"/>
  <c r="Q2063" i="1"/>
  <c r="R2061" i="1"/>
  <c r="Q2061" i="1"/>
  <c r="R2059" i="1"/>
  <c r="Q2059" i="1"/>
  <c r="R2057" i="1"/>
  <c r="Q2057" i="1"/>
  <c r="R2055" i="1"/>
  <c r="Q2055" i="1"/>
  <c r="R2053" i="1"/>
  <c r="Q2053" i="1"/>
  <c r="R2051" i="1"/>
  <c r="Q2051" i="1"/>
  <c r="R2049" i="1"/>
  <c r="Q2049" i="1"/>
  <c r="R2047" i="1"/>
  <c r="Q2047" i="1"/>
  <c r="R2041" i="1"/>
  <c r="Q2041" i="1"/>
  <c r="R2034" i="1"/>
  <c r="Q2034" i="1"/>
  <c r="R2032" i="1"/>
  <c r="Q2032" i="1"/>
  <c r="R2030" i="1"/>
  <c r="Q2030" i="1"/>
  <c r="R2025" i="1"/>
  <c r="Q2025" i="1"/>
  <c r="R2023" i="1"/>
  <c r="Q2023" i="1"/>
  <c r="R2021" i="1"/>
  <c r="Q2021" i="1"/>
  <c r="R2019" i="1"/>
  <c r="S2019" i="1"/>
  <c r="Q2019" i="1"/>
  <c r="S2017" i="1"/>
  <c r="R2017" i="1"/>
  <c r="Q2017" i="1"/>
  <c r="R2015" i="1"/>
  <c r="Q2015" i="1"/>
  <c r="S2015" i="1"/>
  <c r="R2011" i="1"/>
  <c r="Q2011" i="1"/>
  <c r="R2005" i="1"/>
  <c r="Q2005" i="1"/>
  <c r="R2001" i="1"/>
  <c r="Q2001" i="1"/>
  <c r="R1995" i="1"/>
  <c r="Q1995" i="1"/>
  <c r="R1993" i="1"/>
  <c r="Q1993" i="1"/>
  <c r="R1988" i="1"/>
  <c r="Q1988" i="1"/>
  <c r="R1982" i="1"/>
  <c r="Q1982" i="1"/>
  <c r="R1980" i="1"/>
  <c r="Q1980" i="1"/>
  <c r="R1972" i="1"/>
  <c r="Q1972" i="1"/>
  <c r="R1970" i="1"/>
  <c r="Q1970" i="1"/>
  <c r="R1968" i="1"/>
  <c r="Q1968" i="1"/>
  <c r="R1966" i="1"/>
  <c r="Q1966" i="1"/>
  <c r="R1964" i="1"/>
  <c r="Q1964" i="1"/>
  <c r="R1962" i="1"/>
  <c r="Q1962" i="1"/>
  <c r="R1960" i="1"/>
  <c r="Q1960" i="1"/>
  <c r="R1958" i="1"/>
  <c r="Q1958" i="1"/>
  <c r="R1956" i="1"/>
  <c r="Q1956" i="1"/>
  <c r="R1954" i="1"/>
  <c r="Q1954" i="1"/>
  <c r="R1952" i="1"/>
  <c r="Q1952" i="1"/>
  <c r="R1950" i="1"/>
  <c r="Q1950" i="1"/>
  <c r="R1948" i="1"/>
  <c r="Q1948" i="1"/>
  <c r="R1945" i="1"/>
  <c r="Q1945" i="1"/>
  <c r="R1943" i="1"/>
  <c r="Q1943" i="1"/>
  <c r="R1941" i="1"/>
  <c r="Q1941" i="1"/>
  <c r="R1939" i="1"/>
  <c r="Q1939" i="1"/>
  <c r="R1937" i="1"/>
  <c r="Q1937" i="1"/>
  <c r="R1935" i="1"/>
  <c r="Q1935" i="1"/>
  <c r="R1933" i="1"/>
  <c r="Q1933" i="1"/>
  <c r="R1931" i="1"/>
  <c r="Q1931" i="1"/>
  <c r="R1928" i="1"/>
  <c r="Q1928" i="1"/>
  <c r="R1926" i="1"/>
  <c r="Q1926" i="1"/>
  <c r="R1923" i="1"/>
  <c r="Q1923" i="1"/>
  <c r="R1921" i="1"/>
  <c r="Q1921" i="1"/>
  <c r="R1919" i="1"/>
  <c r="Q1919" i="1"/>
  <c r="R1917" i="1"/>
  <c r="Q1917" i="1"/>
  <c r="R1912" i="1"/>
  <c r="Q1912" i="1"/>
  <c r="R1910" i="1"/>
  <c r="Q1910" i="1"/>
  <c r="R1905" i="1"/>
  <c r="Q1905" i="1"/>
  <c r="R1901" i="1"/>
  <c r="Q1901" i="1"/>
  <c r="R1899" i="1"/>
  <c r="Q1899" i="1"/>
  <c r="R1897" i="1"/>
  <c r="Q1897" i="1"/>
  <c r="R1895" i="1"/>
  <c r="Q1895" i="1"/>
  <c r="R1893" i="1"/>
  <c r="Q1893" i="1"/>
  <c r="R1889" i="1"/>
  <c r="Q1889" i="1"/>
  <c r="R1884" i="1"/>
  <c r="Q1884" i="1"/>
  <c r="R1880" i="1"/>
  <c r="Q1880" i="1"/>
  <c r="R1878" i="1"/>
  <c r="Q1878" i="1"/>
  <c r="R1876" i="1"/>
  <c r="Q1876" i="1"/>
  <c r="R1874" i="1"/>
  <c r="Q1874" i="1"/>
  <c r="R1872" i="1"/>
  <c r="Q1872" i="1"/>
  <c r="R1870" i="1"/>
  <c r="Q1870" i="1"/>
  <c r="R1849" i="1"/>
  <c r="Q1849" i="1"/>
  <c r="R1847" i="1"/>
  <c r="Q1847" i="1"/>
  <c r="R1842" i="1"/>
  <c r="Q1842" i="1"/>
  <c r="R1839" i="1"/>
  <c r="Q1839" i="1"/>
  <c r="R1832" i="1"/>
  <c r="Q1832" i="1"/>
  <c r="R1830" i="1"/>
  <c r="Q1830" i="1"/>
  <c r="R1822" i="1"/>
  <c r="Q1822" i="1"/>
  <c r="R1820" i="1"/>
  <c r="Q1820" i="1"/>
  <c r="R1818" i="1"/>
  <c r="Q1818" i="1"/>
  <c r="R1816" i="1"/>
  <c r="Q1816" i="1"/>
  <c r="R1815" i="1"/>
  <c r="Q1815" i="1"/>
  <c r="R1812" i="1"/>
  <c r="Q1812" i="1"/>
  <c r="R1810" i="1"/>
  <c r="Q1810" i="1"/>
  <c r="R1808" i="1"/>
  <c r="Q1808" i="1"/>
  <c r="R1806" i="1"/>
  <c r="Q1806" i="1"/>
  <c r="R1803" i="1"/>
  <c r="Q1803" i="1"/>
  <c r="R1802" i="1"/>
  <c r="Q1802" i="1"/>
  <c r="R1799" i="1"/>
  <c r="Q1799" i="1"/>
  <c r="R1797" i="1"/>
  <c r="Q1797" i="1"/>
  <c r="R1795" i="1"/>
  <c r="Q1795" i="1"/>
  <c r="R1793" i="1"/>
  <c r="Q1793" i="1"/>
  <c r="R1791" i="1"/>
  <c r="Q1791" i="1"/>
  <c r="R1789" i="1"/>
  <c r="Q1789" i="1"/>
  <c r="R1787" i="1"/>
  <c r="Q1787" i="1"/>
  <c r="R1785" i="1"/>
  <c r="Q1785" i="1"/>
  <c r="R1783" i="1"/>
  <c r="Q1783" i="1"/>
  <c r="R1781" i="1"/>
  <c r="Q1781" i="1"/>
  <c r="R1779" i="1"/>
  <c r="Q1779" i="1"/>
  <c r="R1777" i="1"/>
  <c r="Q1777" i="1"/>
  <c r="R1775" i="1"/>
  <c r="Q1775" i="1"/>
  <c r="R1773" i="1"/>
  <c r="Q1773" i="1"/>
  <c r="R1771" i="1"/>
  <c r="Q1771" i="1"/>
  <c r="R1769" i="1"/>
  <c r="Q1769" i="1"/>
  <c r="R1763" i="1"/>
  <c r="Q1763" i="1"/>
  <c r="R1761" i="1"/>
  <c r="Q1761" i="1"/>
  <c r="R1758" i="1"/>
  <c r="Q1758" i="1"/>
  <c r="R1755" i="1"/>
  <c r="Q1755" i="1"/>
  <c r="R1753" i="1"/>
  <c r="Q1753" i="1"/>
  <c r="R1750" i="1"/>
  <c r="Q1750" i="1"/>
  <c r="R1748" i="1"/>
  <c r="Q1748" i="1"/>
  <c r="R1745" i="1"/>
  <c r="Q1745" i="1"/>
  <c r="R1743" i="1"/>
  <c r="Q1743" i="1"/>
  <c r="R1741" i="1"/>
  <c r="Q1741" i="1"/>
  <c r="R1739" i="1"/>
  <c r="Q1739" i="1"/>
  <c r="R1737" i="1"/>
  <c r="Q1737" i="1"/>
  <c r="R1735" i="1"/>
  <c r="Q1735" i="1"/>
  <c r="R1733" i="1"/>
  <c r="Q1733" i="1"/>
  <c r="R1731" i="1"/>
  <c r="Q1731" i="1"/>
  <c r="R1725" i="1"/>
  <c r="Q1725" i="1"/>
  <c r="R1723" i="1"/>
  <c r="Q1723" i="1"/>
  <c r="R1721" i="1"/>
  <c r="Q1721" i="1"/>
  <c r="R1718" i="1"/>
  <c r="Q1718" i="1"/>
  <c r="R1716" i="1"/>
  <c r="Q1716" i="1"/>
  <c r="R1714" i="1"/>
  <c r="Q1714" i="1"/>
  <c r="R1712" i="1"/>
  <c r="Q1712" i="1"/>
  <c r="R1708" i="1"/>
  <c r="Q1708" i="1"/>
  <c r="R1706" i="1"/>
  <c r="Q1706" i="1"/>
  <c r="R1704" i="1"/>
  <c r="Q1704" i="1"/>
  <c r="R1701" i="1"/>
  <c r="Q1701" i="1"/>
  <c r="R1699" i="1"/>
  <c r="Q1699" i="1"/>
  <c r="R1697" i="1"/>
  <c r="Q1697" i="1"/>
  <c r="R1695" i="1"/>
  <c r="Q1695" i="1"/>
  <c r="R1692" i="1"/>
  <c r="Q1692" i="1"/>
  <c r="R1688" i="1"/>
  <c r="Q1688" i="1"/>
  <c r="R1684" i="1"/>
  <c r="Q1684" i="1"/>
  <c r="R1678" i="1"/>
  <c r="Q1678" i="1"/>
  <c r="R1676" i="1"/>
  <c r="Q1676" i="1"/>
  <c r="R1674" i="1"/>
  <c r="Q1674" i="1"/>
  <c r="R1671" i="1"/>
  <c r="Q1671" i="1"/>
  <c r="R1667" i="1"/>
  <c r="Q1667" i="1"/>
  <c r="R1663" i="1"/>
  <c r="Q1663" i="1"/>
  <c r="R1657" i="1"/>
  <c r="Q1657" i="1"/>
  <c r="R1655" i="1"/>
  <c r="Q1655" i="1"/>
  <c r="R1653" i="1"/>
  <c r="Q1653" i="1"/>
  <c r="R1651" i="1"/>
  <c r="Q1651" i="1"/>
  <c r="R1649" i="1"/>
  <c r="Q1649" i="1"/>
  <c r="R1647" i="1"/>
  <c r="Q1647" i="1"/>
  <c r="R1645" i="1"/>
  <c r="Q1645" i="1"/>
  <c r="R1643" i="1"/>
  <c r="Q1643" i="1"/>
  <c r="R1640" i="1"/>
  <c r="Q1640" i="1"/>
  <c r="R1638" i="1"/>
  <c r="Q1638" i="1"/>
  <c r="R1636" i="1"/>
  <c r="Q1636" i="1"/>
  <c r="R1634" i="1"/>
  <c r="Q1634" i="1"/>
  <c r="R1631" i="1"/>
  <c r="Q1631" i="1"/>
  <c r="R1629" i="1"/>
  <c r="Q1629" i="1"/>
  <c r="R1627" i="1"/>
  <c r="Q1627" i="1"/>
  <c r="R1625" i="1"/>
  <c r="Q1625" i="1"/>
  <c r="R1623" i="1"/>
  <c r="Q1623" i="1"/>
  <c r="R1621" i="1"/>
  <c r="Q1621" i="1"/>
  <c r="R1619" i="1"/>
  <c r="Q1619" i="1"/>
  <c r="R1617" i="1"/>
  <c r="Q1617" i="1"/>
  <c r="R1615" i="1"/>
  <c r="Q1615" i="1"/>
  <c r="R1610" i="1"/>
  <c r="Q1610" i="1"/>
  <c r="R1608" i="1"/>
  <c r="Q1608" i="1"/>
  <c r="R1606" i="1"/>
  <c r="Q1606" i="1"/>
  <c r="R1602" i="1"/>
  <c r="Q1602" i="1"/>
  <c r="R1599" i="1"/>
  <c r="Q1599" i="1"/>
  <c r="R1597" i="1"/>
  <c r="Q1597" i="1"/>
  <c r="R1591" i="1"/>
  <c r="Q1591" i="1"/>
  <c r="R1589" i="1"/>
  <c r="Q1589" i="1"/>
  <c r="R1587" i="1"/>
  <c r="Q1587" i="1"/>
  <c r="R1585" i="1"/>
  <c r="Q1585" i="1"/>
  <c r="R1583" i="1"/>
  <c r="Q1583" i="1"/>
  <c r="R1581" i="1"/>
  <c r="Q1581" i="1"/>
  <c r="R1579" i="1"/>
  <c r="Q1579" i="1"/>
  <c r="R1577" i="1"/>
  <c r="Q1577" i="1"/>
  <c r="R1575" i="1"/>
  <c r="Q1575" i="1"/>
  <c r="S1573" i="1"/>
  <c r="R1573" i="1"/>
  <c r="Q1573" i="1"/>
  <c r="R1571" i="1"/>
  <c r="Q1571" i="1"/>
  <c r="R1569" i="1"/>
  <c r="Q1569" i="1"/>
  <c r="R1567" i="1"/>
  <c r="Q1567" i="1"/>
  <c r="R1564" i="1"/>
  <c r="Q1564" i="1"/>
  <c r="R1562" i="1"/>
  <c r="Q1562" i="1"/>
  <c r="R1560" i="1"/>
  <c r="Q1560" i="1"/>
  <c r="R1557" i="1"/>
  <c r="Q1557" i="1"/>
  <c r="R1553" i="1"/>
  <c r="Q1553" i="1"/>
  <c r="R1551" i="1"/>
  <c r="Q1551" i="1"/>
  <c r="R1549" i="1"/>
  <c r="Q1549" i="1"/>
  <c r="R1547" i="1"/>
  <c r="Q1547" i="1"/>
  <c r="R1545" i="1"/>
  <c r="Q1545" i="1"/>
  <c r="R1543" i="1"/>
  <c r="Q1543" i="1"/>
  <c r="R1540" i="1"/>
  <c r="Q1540" i="1"/>
  <c r="R1538" i="1"/>
  <c r="Q1538" i="1"/>
  <c r="R1536" i="1"/>
  <c r="Q1536" i="1"/>
  <c r="R1534" i="1"/>
  <c r="Q1534" i="1"/>
  <c r="R1532" i="1"/>
  <c r="Q1532" i="1"/>
  <c r="R1528" i="1"/>
  <c r="Q1528" i="1"/>
  <c r="R1526" i="1"/>
  <c r="Q1526" i="1"/>
  <c r="R1524" i="1"/>
  <c r="Q1524" i="1"/>
  <c r="R1521" i="1"/>
  <c r="Q1521" i="1"/>
  <c r="R1518" i="1"/>
  <c r="Q1518" i="1"/>
  <c r="R1516" i="1"/>
  <c r="Q1516" i="1"/>
  <c r="R1513" i="1"/>
  <c r="Q1513" i="1"/>
  <c r="R1511" i="1"/>
  <c r="Q1511" i="1"/>
  <c r="R1508" i="1"/>
  <c r="Q1508" i="1"/>
  <c r="R1506" i="1"/>
  <c r="Q1506" i="1"/>
  <c r="R1504" i="1"/>
  <c r="Q1504" i="1"/>
  <c r="R1502" i="1"/>
  <c r="Q1502" i="1"/>
  <c r="R1500" i="1"/>
  <c r="Q1500" i="1"/>
  <c r="R1498" i="1"/>
  <c r="Q1498" i="1"/>
  <c r="R1496" i="1"/>
  <c r="Q1496" i="1"/>
  <c r="R1494" i="1"/>
  <c r="Q1494" i="1"/>
  <c r="R1492" i="1"/>
  <c r="Q1492" i="1"/>
  <c r="R1490" i="1"/>
  <c r="Q1490" i="1"/>
  <c r="R1488" i="1"/>
  <c r="Q1488" i="1"/>
  <c r="R1486" i="1"/>
  <c r="Q1486" i="1"/>
  <c r="R1484" i="1"/>
  <c r="Q1484" i="1"/>
  <c r="R1481" i="1"/>
  <c r="Q1481" i="1"/>
  <c r="R1479" i="1"/>
  <c r="Q1479" i="1"/>
  <c r="R1477" i="1"/>
  <c r="Q1477" i="1"/>
  <c r="R1475" i="1"/>
  <c r="Q1475" i="1"/>
  <c r="R1473" i="1"/>
  <c r="Q1473" i="1"/>
  <c r="R1471" i="1"/>
  <c r="Q1471" i="1"/>
  <c r="R1469" i="1"/>
  <c r="Q1469" i="1"/>
  <c r="R1467" i="1"/>
  <c r="Q1467" i="1"/>
  <c r="R1465" i="1"/>
  <c r="Q1465" i="1"/>
  <c r="R1463" i="1"/>
  <c r="Q1463" i="1"/>
  <c r="R1461" i="1"/>
  <c r="Q1461" i="1"/>
  <c r="R1459" i="1"/>
  <c r="Q1459" i="1"/>
  <c r="R1457" i="1"/>
  <c r="Q1457" i="1"/>
  <c r="R1455" i="1"/>
  <c r="Q1455" i="1"/>
  <c r="R1453" i="1"/>
  <c r="Q1453" i="1"/>
  <c r="R1451" i="1"/>
  <c r="Q1451" i="1"/>
  <c r="R1449" i="1"/>
  <c r="Q1449" i="1"/>
  <c r="R1447" i="1"/>
  <c r="Q1447" i="1"/>
  <c r="R1445" i="1"/>
  <c r="Q1445" i="1"/>
  <c r="R1443" i="1"/>
  <c r="Q1443" i="1"/>
  <c r="R1440" i="1"/>
  <c r="Q1440" i="1"/>
  <c r="R1438" i="1"/>
  <c r="Q1438" i="1"/>
  <c r="R1436" i="1"/>
  <c r="Q1436" i="1"/>
  <c r="R1434" i="1"/>
  <c r="Q1434" i="1"/>
  <c r="R1432" i="1"/>
  <c r="Q1432" i="1"/>
  <c r="R1429" i="1"/>
  <c r="Q1429" i="1"/>
  <c r="R1427" i="1"/>
  <c r="Q1427" i="1"/>
  <c r="R1424" i="1"/>
  <c r="Q1424" i="1"/>
  <c r="R1422" i="1"/>
  <c r="Q1422" i="1"/>
  <c r="R1420" i="1"/>
  <c r="Q1420" i="1"/>
  <c r="R1417" i="1"/>
  <c r="Q1417" i="1"/>
  <c r="R1414" i="1"/>
  <c r="Q1414" i="1"/>
  <c r="R1412" i="1"/>
  <c r="Q1412" i="1"/>
  <c r="R1410" i="1"/>
  <c r="Q1410" i="1"/>
  <c r="R1408" i="1"/>
  <c r="Q1408" i="1"/>
  <c r="R1406" i="1"/>
  <c r="Q1406" i="1"/>
  <c r="R1404" i="1"/>
  <c r="Q1404" i="1"/>
  <c r="R1402" i="1"/>
  <c r="Q1402" i="1"/>
  <c r="R1400" i="1"/>
  <c r="Q1400" i="1"/>
  <c r="R1398" i="1"/>
  <c r="Q1398" i="1"/>
  <c r="R1396" i="1"/>
  <c r="Q1396" i="1"/>
  <c r="R1394" i="1"/>
  <c r="Q1394" i="1"/>
  <c r="R1392" i="1"/>
  <c r="Q1392" i="1"/>
  <c r="R1390" i="1"/>
  <c r="Q1390" i="1"/>
  <c r="R1388" i="1"/>
  <c r="Q1388" i="1"/>
  <c r="R1386" i="1"/>
  <c r="Q1386" i="1"/>
  <c r="R1384" i="1"/>
  <c r="Q1384" i="1"/>
  <c r="R1381" i="1"/>
  <c r="Q1381" i="1"/>
  <c r="R1379" i="1"/>
  <c r="Q1379" i="1"/>
  <c r="R1377" i="1"/>
  <c r="Q1377" i="1"/>
  <c r="R1375" i="1"/>
  <c r="Q1375" i="1"/>
  <c r="R1373" i="1"/>
  <c r="Q1373" i="1"/>
  <c r="R1371" i="1"/>
  <c r="Q1371" i="1"/>
  <c r="R1368" i="1"/>
  <c r="Q1368" i="1"/>
  <c r="R1364" i="1"/>
  <c r="Q1364" i="1"/>
  <c r="R1362" i="1"/>
  <c r="Q1362" i="1"/>
  <c r="R1360" i="1"/>
  <c r="Q1360" i="1"/>
  <c r="R1358" i="1"/>
  <c r="Q1358" i="1"/>
  <c r="R1356" i="1"/>
  <c r="Q1356" i="1"/>
  <c r="R1354" i="1"/>
  <c r="Q1354" i="1"/>
  <c r="R1352" i="1"/>
  <c r="Q1352" i="1"/>
  <c r="R1349" i="1"/>
  <c r="Q1349" i="1"/>
  <c r="R1347" i="1"/>
  <c r="Q1347" i="1"/>
  <c r="R1345" i="1"/>
  <c r="Q1345" i="1"/>
  <c r="R1343" i="1"/>
  <c r="Q1343" i="1"/>
  <c r="R1341" i="1"/>
  <c r="Q1341" i="1"/>
  <c r="R1338" i="1"/>
  <c r="Q1338" i="1"/>
  <c r="R1336" i="1"/>
  <c r="Q1336" i="1"/>
  <c r="R1332" i="1"/>
  <c r="Q1332" i="1"/>
  <c r="R1330" i="1"/>
  <c r="Q1330" i="1"/>
  <c r="R1328" i="1"/>
  <c r="Q1328" i="1"/>
  <c r="R1326" i="1"/>
  <c r="Q1326" i="1"/>
  <c r="R1324" i="1"/>
  <c r="Q1324" i="1"/>
  <c r="R1322" i="1"/>
  <c r="Q1322" i="1"/>
  <c r="R1320" i="1"/>
  <c r="Q1320" i="1"/>
  <c r="R1318" i="1"/>
  <c r="Q1318" i="1"/>
  <c r="R1316" i="1"/>
  <c r="Q1316" i="1"/>
  <c r="R1311" i="1"/>
  <c r="Q1311" i="1"/>
  <c r="R1309" i="1"/>
  <c r="Q1309" i="1"/>
  <c r="R1307" i="1"/>
  <c r="Q1307" i="1"/>
  <c r="R1305" i="1"/>
  <c r="Q1305" i="1"/>
  <c r="R1303" i="1"/>
  <c r="Q1303" i="1"/>
  <c r="R1301" i="1"/>
  <c r="Q1301" i="1"/>
  <c r="R1297" i="1"/>
  <c r="Q1297" i="1"/>
  <c r="R1294" i="1"/>
  <c r="Q1294" i="1"/>
  <c r="R1292" i="1"/>
  <c r="Q1292" i="1"/>
  <c r="R1290" i="1"/>
  <c r="Q1290" i="1"/>
  <c r="R1286" i="1"/>
  <c r="Q1286" i="1"/>
  <c r="R1283" i="1"/>
  <c r="Q1283" i="1"/>
  <c r="R1278" i="1"/>
  <c r="Q1278" i="1"/>
  <c r="R1276" i="1"/>
  <c r="Q1276" i="1"/>
  <c r="R1274" i="1"/>
  <c r="Q1274" i="1"/>
  <c r="R1271" i="1"/>
  <c r="Q1271" i="1"/>
  <c r="R1269" i="1"/>
  <c r="Q1269" i="1"/>
  <c r="R1267" i="1"/>
  <c r="Q1267" i="1"/>
  <c r="R1265" i="1"/>
  <c r="Q1265" i="1"/>
  <c r="R1263" i="1"/>
  <c r="Q1263" i="1"/>
  <c r="R1261" i="1"/>
  <c r="Q1261" i="1"/>
  <c r="R1259" i="1"/>
  <c r="Q1259" i="1"/>
  <c r="R1257" i="1"/>
  <c r="Q1257" i="1"/>
  <c r="R1255" i="1"/>
  <c r="Q1255" i="1"/>
  <c r="R1253" i="1"/>
  <c r="Q1253" i="1"/>
  <c r="R1251" i="1"/>
  <c r="Q1251" i="1"/>
  <c r="R1249" i="1"/>
  <c r="Q1249" i="1"/>
  <c r="R1246" i="1"/>
  <c r="Q1246" i="1"/>
  <c r="R1243" i="1"/>
  <c r="Q1243" i="1"/>
  <c r="R1241" i="1"/>
  <c r="Q1241" i="1"/>
  <c r="R1238" i="1"/>
  <c r="Q1238" i="1"/>
  <c r="R1236" i="1"/>
  <c r="Q1236" i="1"/>
  <c r="R1234" i="1"/>
  <c r="Q1234" i="1"/>
  <c r="R1232" i="1"/>
  <c r="Q1232" i="1"/>
  <c r="R1230" i="1"/>
  <c r="Q1230" i="1"/>
  <c r="R1228" i="1"/>
  <c r="Q1228" i="1"/>
  <c r="R1226" i="1"/>
  <c r="Q1226" i="1"/>
  <c r="R1223" i="1"/>
  <c r="Q1223" i="1"/>
  <c r="R1220" i="1"/>
  <c r="Q1220" i="1"/>
  <c r="R1218" i="1"/>
  <c r="Q1218" i="1"/>
  <c r="R1214" i="1"/>
  <c r="Q1214" i="1"/>
  <c r="R1212" i="1"/>
  <c r="Q1212" i="1"/>
  <c r="R1210" i="1"/>
  <c r="Q1210" i="1"/>
  <c r="R1208" i="1"/>
  <c r="Q1208" i="1"/>
  <c r="R1206" i="1"/>
  <c r="Q1206" i="1"/>
  <c r="S1206" i="1" s="1"/>
  <c r="R1202" i="1"/>
  <c r="Q1202" i="1"/>
  <c r="R1200" i="1"/>
  <c r="Q1200" i="1"/>
  <c r="R1197" i="1"/>
  <c r="Q1197" i="1"/>
  <c r="R1195" i="1"/>
  <c r="Q1195" i="1"/>
  <c r="R1193" i="1"/>
  <c r="Q1193" i="1"/>
  <c r="R1191" i="1"/>
  <c r="Q1191" i="1"/>
  <c r="R1189" i="1"/>
  <c r="Q1189" i="1"/>
  <c r="R1187" i="1"/>
  <c r="Q1187" i="1"/>
  <c r="R1179" i="1"/>
  <c r="Q1179" i="1"/>
  <c r="R1177" i="1"/>
  <c r="Q1177" i="1"/>
  <c r="R1175" i="1"/>
  <c r="Q1175" i="1"/>
  <c r="R1172" i="1"/>
  <c r="Q1172" i="1"/>
  <c r="R1170" i="1"/>
  <c r="Q1170" i="1"/>
  <c r="R1168" i="1"/>
  <c r="Q1168" i="1"/>
  <c r="R1166" i="1"/>
  <c r="Q1166" i="1"/>
  <c r="R1164" i="1"/>
  <c r="Q1164" i="1"/>
  <c r="R1160" i="1"/>
  <c r="Q1160" i="1"/>
  <c r="R1157" i="1"/>
  <c r="Q1157" i="1"/>
  <c r="R1154" i="1"/>
  <c r="Q1154" i="1"/>
  <c r="R1152" i="1"/>
  <c r="Q1152" i="1"/>
  <c r="R1150" i="1"/>
  <c r="Q1150" i="1"/>
  <c r="R1148" i="1"/>
  <c r="Q1148" i="1"/>
  <c r="R1146" i="1"/>
  <c r="Q1146" i="1"/>
  <c r="R1144" i="1"/>
  <c r="Q1144" i="1"/>
  <c r="R1142" i="1"/>
  <c r="Q1142" i="1"/>
  <c r="R1140" i="1"/>
  <c r="Q1140" i="1"/>
  <c r="R1137" i="1"/>
  <c r="Q1137" i="1"/>
  <c r="R1135" i="1"/>
  <c r="Q1135" i="1"/>
  <c r="R1133" i="1"/>
  <c r="Q1133" i="1"/>
  <c r="R1131" i="1"/>
  <c r="Q1131" i="1"/>
  <c r="R1125" i="1"/>
  <c r="Q1125" i="1"/>
  <c r="R1123" i="1"/>
  <c r="Q1123" i="1"/>
  <c r="R1121" i="1"/>
  <c r="Q1121" i="1"/>
  <c r="R1119" i="1"/>
  <c r="Q1119" i="1"/>
  <c r="R1117" i="1"/>
  <c r="Q1117" i="1"/>
  <c r="R1114" i="1"/>
  <c r="Q1114" i="1"/>
  <c r="R1112" i="1"/>
  <c r="Q1112" i="1"/>
  <c r="R1110" i="1"/>
  <c r="Q1110" i="1"/>
  <c r="R1107" i="1"/>
  <c r="Q1107" i="1"/>
  <c r="R1105" i="1"/>
  <c r="Q1105" i="1"/>
  <c r="R1102" i="1"/>
  <c r="Q1102" i="1"/>
  <c r="R1100" i="1"/>
  <c r="Q1100" i="1"/>
  <c r="R1098" i="1"/>
  <c r="Q1098" i="1"/>
  <c r="R1094" i="1"/>
  <c r="Q1094" i="1"/>
  <c r="R1091" i="1"/>
  <c r="Q1091" i="1"/>
  <c r="R1093" i="1"/>
  <c r="Q1093" i="1"/>
  <c r="R1089" i="1"/>
  <c r="Q1089" i="1"/>
  <c r="R1086" i="1"/>
  <c r="Q1086" i="1"/>
  <c r="R1082" i="1"/>
  <c r="Q1082" i="1"/>
  <c r="R1080" i="1"/>
  <c r="Q1080" i="1"/>
  <c r="R1078" i="1"/>
  <c r="Q1078" i="1"/>
  <c r="R1075" i="1"/>
  <c r="Q1075" i="1"/>
  <c r="R1072" i="1"/>
  <c r="Q1072" i="1"/>
  <c r="R1070" i="1"/>
  <c r="Q1070" i="1"/>
  <c r="R1068" i="1"/>
  <c r="Q1068" i="1"/>
  <c r="R1063" i="1"/>
  <c r="Q1063" i="1"/>
  <c r="R1061" i="1"/>
  <c r="Q1061" i="1"/>
  <c r="R1058" i="1"/>
  <c r="Q1058" i="1"/>
  <c r="R1043" i="1"/>
  <c r="Q1043" i="1"/>
  <c r="R1038" i="1"/>
  <c r="Q1038" i="1"/>
  <c r="R1036" i="1"/>
  <c r="Q1036" i="1"/>
  <c r="R1033" i="1"/>
  <c r="Q1033" i="1"/>
  <c r="R1031" i="1"/>
  <c r="Q1031" i="1"/>
  <c r="R1028" i="1"/>
  <c r="Q1028" i="1"/>
  <c r="R1024" i="1"/>
  <c r="Q1024" i="1"/>
  <c r="R1022" i="1"/>
  <c r="Q1022" i="1"/>
  <c r="R1019" i="1"/>
  <c r="Q1019" i="1"/>
  <c r="R1013" i="1"/>
  <c r="Q1013" i="1"/>
  <c r="R1011" i="1"/>
  <c r="Q1011" i="1"/>
  <c r="R1009" i="1"/>
  <c r="Q1009" i="1"/>
  <c r="R1007" i="1"/>
  <c r="Q1007" i="1"/>
  <c r="R1005" i="1"/>
  <c r="Q1005" i="1"/>
  <c r="R1003" i="1"/>
  <c r="Q1003" i="1"/>
  <c r="R1001" i="1"/>
  <c r="Q1001" i="1"/>
  <c r="R999" i="1"/>
  <c r="Q999" i="1"/>
  <c r="R997" i="1"/>
  <c r="Q997" i="1"/>
  <c r="R995" i="1"/>
  <c r="Q995" i="1"/>
  <c r="R993" i="1"/>
  <c r="Q993" i="1"/>
  <c r="R991" i="1"/>
  <c r="Q991" i="1"/>
  <c r="R989" i="1"/>
  <c r="Q989" i="1"/>
  <c r="R987" i="1"/>
  <c r="Q987" i="1"/>
  <c r="R1055" i="1"/>
  <c r="Q1055" i="1"/>
  <c r="R1052" i="1"/>
  <c r="Q1052" i="1"/>
  <c r="R1049" i="1"/>
  <c r="Q1049" i="1"/>
  <c r="R1047" i="1"/>
  <c r="Q1047" i="1"/>
  <c r="R1045" i="1"/>
  <c r="Q1045" i="1"/>
  <c r="R1042" i="1"/>
  <c r="Q1042" i="1"/>
  <c r="R1039" i="1"/>
  <c r="Q1039" i="1"/>
  <c r="R1029" i="1"/>
  <c r="Q1029" i="1"/>
  <c r="R1018" i="1"/>
  <c r="Q1018" i="1"/>
  <c r="R1016" i="1"/>
  <c r="Q1016" i="1"/>
  <c r="R981" i="1"/>
  <c r="Q981" i="1"/>
  <c r="R979" i="1"/>
  <c r="Q979" i="1"/>
  <c r="R977" i="1"/>
  <c r="Q977" i="1"/>
  <c r="R975" i="1"/>
  <c r="Q975" i="1"/>
  <c r="R970" i="1"/>
  <c r="Q970" i="1"/>
  <c r="R968" i="1"/>
  <c r="Q968" i="1"/>
  <c r="R966" i="1"/>
  <c r="Q966" i="1"/>
  <c r="R964" i="1"/>
  <c r="Q964" i="1"/>
  <c r="R962" i="1"/>
  <c r="Q962" i="1"/>
  <c r="R960" i="1"/>
  <c r="Q960" i="1"/>
  <c r="R958" i="1"/>
  <c r="Q958" i="1"/>
  <c r="R956" i="1"/>
  <c r="Q956" i="1"/>
  <c r="R954" i="1"/>
  <c r="Q954" i="1"/>
  <c r="R951" i="1"/>
  <c r="Q951" i="1"/>
  <c r="R949" i="1"/>
  <c r="Q949" i="1"/>
  <c r="R947" i="1"/>
  <c r="Q947" i="1"/>
  <c r="R945" i="1"/>
  <c r="Q945" i="1"/>
  <c r="R942" i="1"/>
  <c r="Q942" i="1"/>
  <c r="R940" i="1"/>
  <c r="Q940" i="1"/>
  <c r="R938" i="1"/>
  <c r="Q938" i="1"/>
  <c r="R936" i="1"/>
  <c r="Q936" i="1"/>
  <c r="R934" i="1"/>
  <c r="Q934" i="1"/>
  <c r="R932" i="1"/>
  <c r="Q932" i="1"/>
  <c r="R930" i="1"/>
  <c r="Q930" i="1"/>
  <c r="R928" i="1"/>
  <c r="Q928" i="1"/>
  <c r="R926" i="1"/>
  <c r="Q926" i="1"/>
  <c r="R923" i="1"/>
  <c r="Q923" i="1"/>
  <c r="R921" i="1"/>
  <c r="Q921" i="1"/>
  <c r="R919" i="1"/>
  <c r="Q919" i="1"/>
  <c r="R917" i="1"/>
  <c r="Q917" i="1"/>
  <c r="R915" i="1"/>
  <c r="Q915" i="1"/>
  <c r="R913" i="1"/>
  <c r="Q913" i="1"/>
  <c r="R911" i="1"/>
  <c r="Q911" i="1"/>
  <c r="R909" i="1"/>
  <c r="Q909" i="1"/>
  <c r="R907" i="1"/>
  <c r="Q907" i="1"/>
  <c r="R905" i="1"/>
  <c r="Q905" i="1"/>
  <c r="R903" i="1"/>
  <c r="Q903" i="1"/>
  <c r="R901" i="1"/>
  <c r="Q901" i="1"/>
  <c r="R899" i="1"/>
  <c r="Q899" i="1"/>
  <c r="R897" i="1"/>
  <c r="Q897" i="1"/>
  <c r="R895" i="1"/>
  <c r="Q895" i="1"/>
  <c r="R893" i="1"/>
  <c r="Q893" i="1"/>
  <c r="R891" i="1"/>
  <c r="Q891" i="1"/>
  <c r="R889" i="1"/>
  <c r="Q889" i="1"/>
  <c r="R885" i="1"/>
  <c r="Q885" i="1"/>
  <c r="R883" i="1"/>
  <c r="Q883" i="1"/>
  <c r="R881" i="1"/>
  <c r="Q881" i="1"/>
  <c r="R879" i="1"/>
  <c r="Q879" i="1"/>
  <c r="R877" i="1"/>
  <c r="Q877" i="1"/>
  <c r="R875" i="1"/>
  <c r="Q875" i="1"/>
  <c r="R873" i="1"/>
  <c r="Q873" i="1"/>
  <c r="R871" i="1"/>
  <c r="Q871" i="1"/>
  <c r="R869" i="1"/>
  <c r="Q869" i="1"/>
  <c r="R867" i="1"/>
  <c r="Q867" i="1"/>
  <c r="R865" i="1"/>
  <c r="Q865" i="1"/>
  <c r="R862" i="1"/>
  <c r="Q862" i="1"/>
  <c r="R860" i="1"/>
  <c r="Q860" i="1"/>
  <c r="R858" i="1"/>
  <c r="Q858" i="1"/>
  <c r="R855" i="1"/>
  <c r="Q855" i="1"/>
  <c r="R852" i="1"/>
  <c r="Q852" i="1"/>
  <c r="R850" i="1"/>
  <c r="Q850" i="1"/>
  <c r="R848" i="1"/>
  <c r="Q848" i="1"/>
  <c r="R846" i="1"/>
  <c r="Q846" i="1"/>
  <c r="R844" i="1"/>
  <c r="Q844" i="1"/>
  <c r="R842" i="1"/>
  <c r="Q842" i="1"/>
  <c r="R840" i="1"/>
  <c r="Q840" i="1"/>
  <c r="R838" i="1"/>
  <c r="Q838" i="1"/>
  <c r="R834" i="1"/>
  <c r="Q834" i="1"/>
  <c r="R832" i="1"/>
  <c r="Q832" i="1"/>
  <c r="R830" i="1"/>
  <c r="Q830" i="1"/>
  <c r="R828" i="1"/>
  <c r="Q828" i="1"/>
  <c r="R826" i="1"/>
  <c r="Q826" i="1"/>
  <c r="R824" i="1"/>
  <c r="Q824" i="1"/>
  <c r="R820" i="1"/>
  <c r="Q820" i="1"/>
  <c r="R816" i="1"/>
  <c r="Q816" i="1"/>
  <c r="R814" i="1"/>
  <c r="Q814" i="1"/>
  <c r="R812" i="1"/>
  <c r="Q812" i="1"/>
  <c r="R809" i="1"/>
  <c r="Q809" i="1"/>
  <c r="R806" i="1"/>
  <c r="Q806" i="1"/>
  <c r="R802" i="1"/>
  <c r="Q802" i="1"/>
  <c r="R800" i="1"/>
  <c r="Q800" i="1"/>
  <c r="R798" i="1"/>
  <c r="Q798" i="1"/>
  <c r="R795" i="1"/>
  <c r="Q795" i="1"/>
  <c r="R792" i="1"/>
  <c r="Q792" i="1"/>
  <c r="R790" i="1"/>
  <c r="Q790" i="1"/>
  <c r="R788" i="1"/>
  <c r="Q788" i="1"/>
  <c r="R786" i="1"/>
  <c r="Q786" i="1"/>
  <c r="R784" i="1"/>
  <c r="Q784" i="1"/>
  <c r="R782" i="1"/>
  <c r="Q782" i="1"/>
  <c r="R780" i="1"/>
  <c r="Q780" i="1"/>
  <c r="R777" i="1"/>
  <c r="Q777" i="1"/>
  <c r="R768" i="1"/>
  <c r="Q768" i="1"/>
  <c r="R764" i="1"/>
  <c r="Q764" i="1"/>
  <c r="R762" i="1"/>
  <c r="Q762" i="1"/>
  <c r="R754" i="1"/>
  <c r="Q754" i="1"/>
  <c r="R751" i="1"/>
  <c r="Q751" i="1"/>
  <c r="R749" i="1"/>
  <c r="Q749" i="1"/>
  <c r="R747" i="1"/>
  <c r="Q747" i="1"/>
  <c r="R745" i="1"/>
  <c r="Q745" i="1"/>
  <c r="R743" i="1"/>
  <c r="Q743" i="1"/>
  <c r="R741" i="1"/>
  <c r="Q741" i="1"/>
  <c r="R739" i="1"/>
  <c r="Q739" i="1"/>
  <c r="R737" i="1"/>
  <c r="Q737" i="1"/>
  <c r="R735" i="1"/>
  <c r="Q735" i="1"/>
  <c r="R733" i="1"/>
  <c r="Q733" i="1"/>
  <c r="R731" i="1"/>
  <c r="Q731" i="1"/>
  <c r="R729" i="1"/>
  <c r="Q729" i="1"/>
  <c r="R727" i="1"/>
  <c r="Q727" i="1"/>
  <c r="R725" i="1"/>
  <c r="Q725" i="1"/>
  <c r="R723" i="1"/>
  <c r="Q723" i="1"/>
  <c r="R721" i="1"/>
  <c r="Q721" i="1"/>
  <c r="R719" i="1"/>
  <c r="Q719" i="1"/>
  <c r="R717" i="1"/>
  <c r="Q717" i="1"/>
  <c r="R715" i="1"/>
  <c r="Q715" i="1"/>
  <c r="R713" i="1"/>
  <c r="Q713" i="1"/>
  <c r="R711" i="1"/>
  <c r="Q711" i="1"/>
  <c r="R708" i="1"/>
  <c r="Q708" i="1"/>
  <c r="R706" i="1"/>
  <c r="Q706" i="1"/>
  <c r="R704" i="1"/>
  <c r="Q704" i="1"/>
  <c r="R702" i="1"/>
  <c r="Q702" i="1"/>
  <c r="R699" i="1"/>
  <c r="Q699" i="1"/>
  <c r="R695" i="1"/>
  <c r="Q695" i="1"/>
  <c r="R691" i="1"/>
  <c r="Q691" i="1"/>
  <c r="R688" i="1"/>
  <c r="Q688" i="1"/>
  <c r="R686" i="1"/>
  <c r="Q686" i="1"/>
  <c r="R684" i="1"/>
  <c r="Q684" i="1"/>
  <c r="R682" i="1"/>
  <c r="Q682" i="1"/>
  <c r="R680" i="1"/>
  <c r="Q680" i="1"/>
  <c r="R677" i="1"/>
  <c r="Q677" i="1"/>
  <c r="R675" i="1"/>
  <c r="Q675" i="1"/>
  <c r="R672" i="1"/>
  <c r="Q672" i="1"/>
  <c r="R666" i="1"/>
  <c r="Q666" i="1"/>
  <c r="R665" i="1"/>
  <c r="Q665" i="1"/>
  <c r="R663" i="1"/>
  <c r="Q663" i="1"/>
  <c r="R661" i="1"/>
  <c r="Q661" i="1"/>
  <c r="R659" i="1"/>
  <c r="Q659" i="1"/>
  <c r="R656" i="1"/>
  <c r="Q656" i="1"/>
  <c r="R653" i="1"/>
  <c r="Q653" i="1"/>
  <c r="R651" i="1"/>
  <c r="Q651" i="1"/>
  <c r="R648" i="1"/>
  <c r="Q648" i="1"/>
  <c r="R646" i="1"/>
  <c r="Q646" i="1"/>
  <c r="R643" i="1"/>
  <c r="Q643" i="1"/>
  <c r="R641" i="1"/>
  <c r="Q641" i="1"/>
  <c r="R638" i="1"/>
  <c r="Q638" i="1"/>
  <c r="R636" i="1"/>
  <c r="Q636" i="1"/>
  <c r="R633" i="1"/>
  <c r="Q633" i="1"/>
  <c r="R631" i="1"/>
  <c r="Q631" i="1"/>
  <c r="R628" i="1"/>
  <c r="Q628" i="1"/>
  <c r="R624" i="1"/>
  <c r="Q624" i="1"/>
  <c r="R622" i="1"/>
  <c r="Q622" i="1"/>
  <c r="R620" i="1"/>
  <c r="Q620" i="1"/>
  <c r="R618" i="1"/>
  <c r="Q618" i="1"/>
  <c r="R613" i="1"/>
  <c r="Q613" i="1"/>
  <c r="R611" i="1"/>
  <c r="Q611" i="1"/>
  <c r="R609" i="1"/>
  <c r="Q609" i="1"/>
  <c r="R607" i="1"/>
  <c r="Q607" i="1"/>
  <c r="R604" i="1"/>
  <c r="Q604" i="1"/>
  <c r="R602" i="1"/>
  <c r="Q602" i="1"/>
  <c r="R600" i="1"/>
  <c r="Q600" i="1"/>
  <c r="R598" i="1"/>
  <c r="Q598" i="1"/>
  <c r="R596" i="1"/>
  <c r="Q596" i="1"/>
  <c r="R592" i="1"/>
  <c r="Q592" i="1"/>
  <c r="R589" i="1"/>
  <c r="Q589" i="1"/>
  <c r="R587" i="1"/>
  <c r="Q587" i="1"/>
  <c r="R585" i="1"/>
  <c r="Q585" i="1"/>
  <c r="R583" i="1"/>
  <c r="Q583" i="1"/>
  <c r="R580" i="1"/>
  <c r="Q580" i="1"/>
  <c r="R578" i="1"/>
  <c r="Q578" i="1"/>
  <c r="R576" i="1"/>
  <c r="Q576" i="1"/>
  <c r="R573" i="1"/>
  <c r="Q573" i="1"/>
  <c r="R571" i="1"/>
  <c r="Q571" i="1"/>
  <c r="R568" i="1"/>
  <c r="Q568" i="1"/>
  <c r="R566" i="1"/>
  <c r="Q566" i="1"/>
  <c r="R564" i="1"/>
  <c r="Q564" i="1"/>
  <c r="R562" i="1"/>
  <c r="Q562" i="1"/>
  <c r="R560" i="1"/>
  <c r="Q560" i="1"/>
  <c r="R558" i="1"/>
  <c r="Q558" i="1"/>
  <c r="R556" i="1"/>
  <c r="Q556" i="1"/>
  <c r="R554" i="1"/>
  <c r="Q554" i="1"/>
  <c r="R552" i="1"/>
  <c r="Q552" i="1"/>
  <c r="R550" i="1"/>
  <c r="Q550" i="1"/>
  <c r="R548" i="1"/>
  <c r="Q548" i="1"/>
  <c r="R546" i="1"/>
  <c r="Q546" i="1"/>
  <c r="R544" i="1"/>
  <c r="Q544" i="1"/>
  <c r="R542" i="1"/>
  <c r="Q542" i="1"/>
  <c r="R540" i="1"/>
  <c r="Q540" i="1"/>
  <c r="R537" i="1"/>
  <c r="Q537" i="1"/>
  <c r="R531" i="1"/>
  <c r="Q531" i="1"/>
  <c r="R529" i="1"/>
  <c r="Q529" i="1"/>
  <c r="R527" i="1"/>
  <c r="Q527" i="1"/>
  <c r="R525" i="1"/>
  <c r="Q525" i="1"/>
  <c r="R523" i="1"/>
  <c r="Q523" i="1"/>
  <c r="R521" i="1"/>
  <c r="Q521" i="1"/>
  <c r="R520" i="1"/>
  <c r="Q520" i="1"/>
  <c r="R518" i="1"/>
  <c r="Q518" i="1"/>
  <c r="R516" i="1"/>
  <c r="Q516" i="1"/>
  <c r="R512" i="1"/>
  <c r="Q512" i="1"/>
  <c r="R510" i="1"/>
  <c r="Q510" i="1"/>
  <c r="R508" i="1"/>
  <c r="Q508" i="1"/>
  <c r="R506" i="1"/>
  <c r="Q506" i="1"/>
  <c r="R504" i="1"/>
  <c r="Q504" i="1"/>
  <c r="R502" i="1"/>
  <c r="Q502" i="1"/>
  <c r="R500" i="1"/>
  <c r="Q500" i="1"/>
  <c r="R497" i="1"/>
  <c r="Q497" i="1"/>
  <c r="R495" i="1"/>
  <c r="Q495" i="1"/>
  <c r="R493" i="1"/>
  <c r="Q493" i="1"/>
  <c r="R491" i="1"/>
  <c r="Q491" i="1"/>
  <c r="R488" i="1"/>
  <c r="Q488" i="1"/>
  <c r="R484" i="1"/>
  <c r="Q484" i="1"/>
  <c r="R482" i="1"/>
  <c r="Q482" i="1"/>
  <c r="R479" i="1"/>
  <c r="Q479" i="1"/>
  <c r="R477" i="1"/>
  <c r="Q477" i="1"/>
  <c r="R475" i="1"/>
  <c r="Q475" i="1"/>
  <c r="R474" i="1"/>
  <c r="Q474" i="1"/>
  <c r="R470" i="1"/>
  <c r="Q470" i="1"/>
  <c r="R467" i="1"/>
  <c r="Q467" i="1"/>
  <c r="R464" i="1"/>
  <c r="Q464" i="1"/>
  <c r="R462" i="1"/>
  <c r="Q462" i="1"/>
  <c r="R459" i="1"/>
  <c r="Q459" i="1"/>
  <c r="R457" i="1"/>
  <c r="Q457" i="1"/>
  <c r="Q1719" i="1"/>
  <c r="T1719" i="1" s="1"/>
  <c r="Q769" i="1"/>
  <c r="Q1185" i="1"/>
  <c r="T1185" i="1" s="1"/>
  <c r="Q2634" i="1"/>
  <c r="Q2630" i="1"/>
  <c r="T2630" i="1" s="1"/>
  <c r="Q2626" i="1"/>
  <c r="Q2622" i="1"/>
  <c r="T2622" i="1" s="1"/>
  <c r="Q2618" i="1"/>
  <c r="Q2613" i="1"/>
  <c r="Q2609" i="1"/>
  <c r="Q2605" i="1"/>
  <c r="Q2557" i="1"/>
  <c r="Q2598" i="1"/>
  <c r="Q2594" i="1"/>
  <c r="Q2590" i="1"/>
  <c r="Q2586" i="1"/>
  <c r="Q2582" i="1"/>
  <c r="Q2578" i="1"/>
  <c r="Q2574" i="1"/>
  <c r="Q2565" i="1"/>
  <c r="T2565" i="1" s="1"/>
  <c r="Q2555" i="1"/>
  <c r="Q2550" i="1"/>
  <c r="T2550" i="1" s="1"/>
  <c r="Q2546" i="1"/>
  <c r="Q2542" i="1"/>
  <c r="T2542" i="1" s="1"/>
  <c r="Q2538" i="1"/>
  <c r="Q2528" i="1"/>
  <c r="T2528" i="1" s="1"/>
  <c r="Q2524" i="1"/>
  <c r="Q2518" i="1"/>
  <c r="T2518" i="1" s="1"/>
  <c r="Q2514" i="1"/>
  <c r="Q2510" i="1"/>
  <c r="T2510" i="1" s="1"/>
  <c r="Q2506" i="1"/>
  <c r="Q2502" i="1"/>
  <c r="T2502" i="1" s="1"/>
  <c r="Q2498" i="1"/>
  <c r="Q2494" i="1"/>
  <c r="T2494" i="1" s="1"/>
  <c r="Q2489" i="1"/>
  <c r="Q2464" i="1"/>
  <c r="T2464" i="1" s="1"/>
  <c r="Q2444" i="1"/>
  <c r="Q2440" i="1"/>
  <c r="Q2435" i="1"/>
  <c r="Q2430" i="1"/>
  <c r="Q2426" i="1"/>
  <c r="Q2422" i="1"/>
  <c r="Q2411" i="1"/>
  <c r="Q2401" i="1"/>
  <c r="Q2397" i="1"/>
  <c r="Q2393" i="1"/>
  <c r="Q2389" i="1"/>
  <c r="Q2383" i="1"/>
  <c r="Q2377" i="1"/>
  <c r="Q2373" i="1"/>
  <c r="Q2369" i="1"/>
  <c r="Q2365" i="1"/>
  <c r="Q2353" i="1"/>
  <c r="Q2347" i="1"/>
  <c r="Q2343" i="1"/>
  <c r="Q2338" i="1"/>
  <c r="Q2333" i="1"/>
  <c r="Q2329" i="1"/>
  <c r="Q2322" i="1"/>
  <c r="Q2318" i="1"/>
  <c r="Q2308" i="1"/>
  <c r="Q2301" i="1"/>
  <c r="Q2296" i="1"/>
  <c r="Q2292" i="1"/>
  <c r="Q2287" i="1"/>
  <c r="Q2283" i="1"/>
  <c r="Q2279" i="1"/>
  <c r="Q2275" i="1"/>
  <c r="Q2271" i="1"/>
  <c r="Q2260" i="1"/>
  <c r="Q2255" i="1"/>
  <c r="Q2250" i="1"/>
  <c r="Q2244" i="1"/>
  <c r="Q2240" i="1"/>
  <c r="Q2233" i="1"/>
  <c r="Q2229" i="1"/>
  <c r="Q2225" i="1"/>
  <c r="Q2221" i="1"/>
  <c r="Q2217" i="1"/>
  <c r="Q2213" i="1"/>
  <c r="Q2207" i="1"/>
  <c r="Q2201" i="1"/>
  <c r="Q2196" i="1"/>
  <c r="Q2192" i="1"/>
  <c r="Q2185" i="1"/>
  <c r="Q2181" i="1"/>
  <c r="Q2177" i="1"/>
  <c r="Q2173" i="1"/>
  <c r="Q2169" i="1"/>
  <c r="Q2165" i="1"/>
  <c r="Q2161" i="1"/>
  <c r="Q2155" i="1"/>
  <c r="Q2148" i="1"/>
  <c r="Q2144" i="1"/>
  <c r="Q2140" i="1"/>
  <c r="Q2136" i="1"/>
  <c r="Q2132" i="1"/>
  <c r="Q2128" i="1"/>
  <c r="Q2123" i="1"/>
  <c r="Q2119" i="1"/>
  <c r="Q2114" i="1"/>
  <c r="Q2095" i="1"/>
  <c r="Q2091" i="1"/>
  <c r="Q2086" i="1"/>
  <c r="Q2081" i="1"/>
  <c r="Q2077" i="1"/>
  <c r="Q2072" i="1"/>
  <c r="Q2068" i="1"/>
  <c r="Q2064" i="1"/>
  <c r="Q2060" i="1"/>
  <c r="Q2056" i="1"/>
  <c r="Q2052" i="1"/>
  <c r="Q2048" i="1"/>
  <c r="Q2035" i="1"/>
  <c r="Q2031" i="1"/>
  <c r="Q2024" i="1"/>
  <c r="Q2020" i="1"/>
  <c r="Q2016" i="1"/>
  <c r="Q2007" i="1"/>
  <c r="Q2000" i="1"/>
  <c r="Q1990" i="1"/>
  <c r="Q1981" i="1"/>
  <c r="Q1971" i="1"/>
  <c r="Q1967" i="1"/>
  <c r="Q1963" i="1"/>
  <c r="Q1959" i="1"/>
  <c r="Q1955" i="1"/>
  <c r="Q1951" i="1"/>
  <c r="Q1947" i="1"/>
  <c r="Q1942" i="1"/>
  <c r="Q1938" i="1"/>
  <c r="Q1934" i="1"/>
  <c r="Q1930" i="1"/>
  <c r="Q1924" i="1"/>
  <c r="Q1920" i="1"/>
  <c r="Q1914" i="1"/>
  <c r="Q1907" i="1"/>
  <c r="Q1900" i="1"/>
  <c r="Q1896" i="1"/>
  <c r="Q1892" i="1"/>
  <c r="Q1881" i="1"/>
  <c r="Q1877" i="1"/>
  <c r="Q1873" i="1"/>
  <c r="Q1868" i="1"/>
  <c r="Q1843" i="1"/>
  <c r="Q1838" i="1"/>
  <c r="Q1823" i="1"/>
  <c r="Q1819" i="1"/>
  <c r="Q1814" i="1"/>
  <c r="Q1811" i="1"/>
  <c r="Q1807" i="1"/>
  <c r="Q1804" i="1"/>
  <c r="Q1798" i="1"/>
  <c r="Q1794" i="1"/>
  <c r="Q1790" i="1"/>
  <c r="Q1786" i="1"/>
  <c r="Q1782" i="1"/>
  <c r="Q1778" i="1"/>
  <c r="Q1774" i="1"/>
  <c r="Q1770" i="1"/>
  <c r="Q1762" i="1"/>
  <c r="Q1756" i="1"/>
  <c r="Q1752" i="1"/>
  <c r="Q1747" i="1"/>
  <c r="Q1742" i="1"/>
  <c r="Q1738" i="1"/>
  <c r="Q1734" i="1"/>
  <c r="Q1726" i="1"/>
  <c r="Q1722" i="1"/>
  <c r="Q1717" i="1"/>
  <c r="Q1713" i="1"/>
  <c r="Q1707" i="1"/>
  <c r="Q1703" i="1"/>
  <c r="Q1698" i="1"/>
  <c r="Q1693" i="1"/>
  <c r="Q1686" i="1"/>
  <c r="Q1677" i="1"/>
  <c r="Q1673" i="1"/>
  <c r="Q1665" i="1"/>
  <c r="Q1656" i="1"/>
  <c r="Q1652" i="1"/>
  <c r="Q1648" i="1"/>
  <c r="Q1644" i="1"/>
  <c r="Q1639" i="1"/>
  <c r="Q1635" i="1"/>
  <c r="Q1630" i="1"/>
  <c r="Q1626" i="1"/>
  <c r="Q1622" i="1"/>
  <c r="Q1618" i="1"/>
  <c r="Q1611" i="1"/>
  <c r="Q1607" i="1"/>
  <c r="Q1601" i="1"/>
  <c r="Q1592" i="1"/>
  <c r="Q1588" i="1"/>
  <c r="Q1584" i="1"/>
  <c r="Q1580" i="1"/>
  <c r="Q1576" i="1"/>
  <c r="Q1572" i="1"/>
  <c r="Q1568" i="1"/>
  <c r="Q1563" i="1"/>
  <c r="Q1558" i="1"/>
  <c r="Q1548" i="1"/>
  <c r="Q1539" i="1"/>
  <c r="Q1531" i="1"/>
  <c r="Q1520" i="1"/>
  <c r="Q1510" i="1"/>
  <c r="Q1501" i="1"/>
  <c r="Q1493" i="1"/>
  <c r="Q1485" i="1"/>
  <c r="Q1476" i="1"/>
  <c r="Q1468" i="1"/>
  <c r="Q1460" i="1"/>
  <c r="Q1452" i="1"/>
  <c r="Q1444" i="1"/>
  <c r="Q1435" i="1"/>
  <c r="Q1426" i="1"/>
  <c r="Q1416" i="1"/>
  <c r="Q1407" i="1"/>
  <c r="Q1399" i="1"/>
  <c r="Q1391" i="1"/>
  <c r="Q1383" i="1"/>
  <c r="Q1374" i="1"/>
  <c r="Q1363" i="1"/>
  <c r="Q1355" i="1"/>
  <c r="Q1346" i="1"/>
  <c r="Q1337" i="1"/>
  <c r="Q1327" i="1"/>
  <c r="Q1319" i="1"/>
  <c r="Q1308" i="1"/>
  <c r="Q1298" i="1"/>
  <c r="Q1287" i="1"/>
  <c r="Q1275" i="1"/>
  <c r="Q1266" i="1"/>
  <c r="Q1258" i="1"/>
  <c r="Q1250" i="1"/>
  <c r="Q1239" i="1"/>
  <c r="Q1231" i="1"/>
  <c r="Q1222" i="1"/>
  <c r="Q1211" i="1"/>
  <c r="Q1201" i="1"/>
  <c r="Q1192" i="1"/>
  <c r="Q1174" i="1"/>
  <c r="Q1165" i="1"/>
  <c r="Q1153" i="1"/>
  <c r="Q1145" i="1"/>
  <c r="Q1136" i="1"/>
  <c r="Q1124" i="1"/>
  <c r="Q1116" i="1"/>
  <c r="Q1106" i="1"/>
  <c r="Q1095" i="1"/>
  <c r="Q1087" i="1"/>
  <c r="Q1076" i="1"/>
  <c r="Q1065" i="1"/>
  <c r="Q1040" i="1"/>
  <c r="Q1030" i="1"/>
  <c r="Q1014" i="1"/>
  <c r="Q1006" i="1"/>
  <c r="Q998" i="1"/>
  <c r="Q990" i="1"/>
  <c r="Q1050" i="1"/>
  <c r="Q1041" i="1"/>
  <c r="Q982" i="1"/>
  <c r="Q974" i="1"/>
  <c r="Q965" i="1"/>
  <c r="Q957" i="1"/>
  <c r="Q948" i="1"/>
  <c r="Q939" i="1"/>
  <c r="Q931" i="1"/>
  <c r="Q922" i="1"/>
  <c r="Q914" i="1"/>
  <c r="Q906" i="1"/>
  <c r="Q898" i="1"/>
  <c r="Q890" i="1"/>
  <c r="Q880" i="1"/>
  <c r="Q872" i="1"/>
  <c r="Q864" i="1"/>
  <c r="Q853" i="1"/>
  <c r="Q845" i="1"/>
  <c r="Q836" i="1"/>
  <c r="Q827" i="1"/>
  <c r="Q815" i="1"/>
  <c r="Q805" i="1"/>
  <c r="Q794" i="1"/>
  <c r="Q785" i="1"/>
  <c r="Q775" i="1"/>
  <c r="Q752" i="1"/>
  <c r="Q744" i="1"/>
  <c r="Q736" i="1"/>
  <c r="Q728" i="1"/>
  <c r="Q720" i="1"/>
  <c r="Q712" i="1"/>
  <c r="Q703" i="1"/>
  <c r="Q690" i="1"/>
  <c r="Q681" i="1"/>
  <c r="Q668" i="1"/>
  <c r="Q660" i="1"/>
  <c r="Q650" i="1"/>
  <c r="Q640" i="1"/>
  <c r="Q619" i="1"/>
  <c r="Q599" i="1"/>
  <c r="Q579" i="1"/>
  <c r="Q561" i="1"/>
  <c r="Q545" i="1"/>
  <c r="Q524" i="1"/>
  <c r="Q507" i="1"/>
  <c r="Q489" i="1"/>
  <c r="Q469" i="1"/>
  <c r="Q449" i="1"/>
  <c r="Q420" i="1"/>
  <c r="Q396" i="1"/>
  <c r="Q379" i="1"/>
  <c r="Q362" i="1"/>
  <c r="Q346" i="1"/>
  <c r="Q330" i="1"/>
  <c r="Q302" i="1"/>
  <c r="Q286" i="1"/>
  <c r="Q270" i="1"/>
  <c r="Q253" i="1"/>
  <c r="Q233" i="1"/>
  <c r="R454" i="1"/>
  <c r="Q454" i="1"/>
  <c r="R452" i="1"/>
  <c r="Q452" i="1"/>
  <c r="R450" i="1"/>
  <c r="Q450" i="1"/>
  <c r="R448" i="1"/>
  <c r="Q448" i="1"/>
  <c r="R446" i="1"/>
  <c r="Q446" i="1"/>
  <c r="R443" i="1"/>
  <c r="Q443" i="1"/>
  <c r="R440" i="1"/>
  <c r="Q440" i="1"/>
  <c r="R436" i="1"/>
  <c r="Q436" i="1"/>
  <c r="S436" i="1" s="1"/>
  <c r="S433" i="1"/>
  <c r="R433" i="1"/>
  <c r="Q433" i="1"/>
  <c r="R431" i="1"/>
  <c r="Q431" i="1"/>
  <c r="S429" i="1"/>
  <c r="R429" i="1"/>
  <c r="Q429" i="1"/>
  <c r="R427" i="1"/>
  <c r="Q427" i="1"/>
  <c r="S427" i="1" s="1"/>
  <c r="R425" i="1"/>
  <c r="Q425" i="1"/>
  <c r="R423" i="1"/>
  <c r="Q423" i="1"/>
  <c r="R421" i="1"/>
  <c r="Q421" i="1"/>
  <c r="R419" i="1"/>
  <c r="Q419" i="1"/>
  <c r="S419" i="1" s="1"/>
  <c r="R417" i="1"/>
  <c r="Q417" i="1"/>
  <c r="S417" i="1" s="1"/>
  <c r="R415" i="1"/>
  <c r="Q415" i="1"/>
  <c r="S415" i="1" s="1"/>
  <c r="R413" i="1"/>
  <c r="Q413" i="1"/>
  <c r="S413" i="1" s="1"/>
  <c r="R409" i="1"/>
  <c r="Q409" i="1"/>
  <c r="S409" i="1" s="1"/>
  <c r="R407" i="1"/>
  <c r="Q407" i="1"/>
  <c r="R399" i="1"/>
  <c r="Q399" i="1"/>
  <c r="R397" i="1"/>
  <c r="Q397" i="1"/>
  <c r="R395" i="1"/>
  <c r="Q395" i="1"/>
  <c r="R393" i="1"/>
  <c r="Q393" i="1"/>
  <c r="R391" i="1"/>
  <c r="Q391" i="1"/>
  <c r="S391" i="1" s="1"/>
  <c r="R389" i="1"/>
  <c r="Q389" i="1"/>
  <c r="R387" i="1"/>
  <c r="Q387" i="1"/>
  <c r="S387" i="1" s="1"/>
  <c r="R385" i="1"/>
  <c r="Q385" i="1"/>
  <c r="R383" i="1"/>
  <c r="Q383" i="1"/>
  <c r="R381" i="1"/>
  <c r="Q381" i="1"/>
  <c r="R378" i="1"/>
  <c r="Q378" i="1"/>
  <c r="R376" i="1"/>
  <c r="Q376" i="1"/>
  <c r="R374" i="1"/>
  <c r="Q374" i="1"/>
  <c r="R371" i="1"/>
  <c r="Q371" i="1"/>
  <c r="R369" i="1"/>
  <c r="Q369" i="1"/>
  <c r="S369" i="1" s="1"/>
  <c r="R367" i="1"/>
  <c r="Q367" i="1"/>
  <c r="R365" i="1"/>
  <c r="Q365" i="1"/>
  <c r="R363" i="1"/>
  <c r="Q363" i="1"/>
  <c r="R361" i="1"/>
  <c r="Q361" i="1"/>
  <c r="S361" i="1" s="1"/>
  <c r="R359" i="1"/>
  <c r="Q359" i="1"/>
  <c r="R357" i="1"/>
  <c r="Q357" i="1"/>
  <c r="R355" i="1"/>
  <c r="Q355" i="1"/>
  <c r="R353" i="1"/>
  <c r="Q353" i="1"/>
  <c r="S353" i="1" s="1"/>
  <c r="R351" i="1"/>
  <c r="Q351" i="1"/>
  <c r="R349" i="1"/>
  <c r="Q349" i="1"/>
  <c r="R347" i="1"/>
  <c r="Q347" i="1"/>
  <c r="R345" i="1"/>
  <c r="Q345" i="1"/>
  <c r="S345" i="1" s="1"/>
  <c r="R343" i="1"/>
  <c r="Q343" i="1"/>
  <c r="R341" i="1"/>
  <c r="Q341" i="1"/>
  <c r="R339" i="1"/>
  <c r="Q339" i="1"/>
  <c r="R337" i="1"/>
  <c r="Q337" i="1"/>
  <c r="S337" i="1" s="1"/>
  <c r="R335" i="1"/>
  <c r="Q335" i="1"/>
  <c r="R333" i="1"/>
  <c r="Q333" i="1"/>
  <c r="R331" i="1"/>
  <c r="Q331" i="1"/>
  <c r="R329" i="1"/>
  <c r="Q329" i="1"/>
  <c r="S329" i="1" s="1"/>
  <c r="R327" i="1"/>
  <c r="Q327" i="1"/>
  <c r="R324" i="1"/>
  <c r="Q324" i="1"/>
  <c r="R312" i="1"/>
  <c r="Q312" i="1"/>
  <c r="R309" i="1"/>
  <c r="Q309" i="1"/>
  <c r="S309" i="1" s="1"/>
  <c r="R307" i="1"/>
  <c r="Q307" i="1"/>
  <c r="R305" i="1"/>
  <c r="Q305" i="1"/>
  <c r="R303" i="1"/>
  <c r="Q303" i="1"/>
  <c r="R301" i="1"/>
  <c r="Q301" i="1"/>
  <c r="S301" i="1" s="1"/>
  <c r="R299" i="1"/>
  <c r="Q299" i="1"/>
  <c r="R297" i="1"/>
  <c r="Q297" i="1"/>
  <c r="R295" i="1"/>
  <c r="Q295" i="1"/>
  <c r="R293" i="1"/>
  <c r="Q293" i="1"/>
  <c r="S293" i="1" s="1"/>
  <c r="R291" i="1"/>
  <c r="Q291" i="1"/>
  <c r="R289" i="1"/>
  <c r="Q289" i="1"/>
  <c r="R287" i="1"/>
  <c r="Q287" i="1"/>
  <c r="R285" i="1"/>
  <c r="Q285" i="1"/>
  <c r="S285" i="1" s="1"/>
  <c r="R283" i="1"/>
  <c r="Q283" i="1"/>
  <c r="R281" i="1"/>
  <c r="Q281" i="1"/>
  <c r="R279" i="1"/>
  <c r="Q279" i="1"/>
  <c r="R277" i="1"/>
  <c r="Q277" i="1"/>
  <c r="S277" i="1" s="1"/>
  <c r="R275" i="1"/>
  <c r="Q275" i="1"/>
  <c r="R273" i="1"/>
  <c r="Q273" i="1"/>
  <c r="R271" i="1"/>
  <c r="Q271" i="1"/>
  <c r="R269" i="1"/>
  <c r="Q269" i="1"/>
  <c r="S269" i="1" s="1"/>
  <c r="R266" i="1"/>
  <c r="Q266" i="1"/>
  <c r="R264" i="1"/>
  <c r="Q264" i="1"/>
  <c r="R262" i="1"/>
  <c r="Q262" i="1"/>
  <c r="R260" i="1"/>
  <c r="Q260" i="1"/>
  <c r="S260" i="1" s="1"/>
  <c r="R258" i="1"/>
  <c r="Q258" i="1"/>
  <c r="R256" i="1"/>
  <c r="Q256" i="1"/>
  <c r="R254" i="1"/>
  <c r="Q254" i="1"/>
  <c r="R248" i="1"/>
  <c r="Q248" i="1"/>
  <c r="S248" i="1" s="1"/>
  <c r="R246" i="1"/>
  <c r="Q246" i="1"/>
  <c r="R244" i="1"/>
  <c r="Q244" i="1"/>
  <c r="R242" i="1"/>
  <c r="Q242" i="1"/>
  <c r="R240" i="1"/>
  <c r="Q240" i="1"/>
  <c r="S240" i="1" s="1"/>
  <c r="R238" i="1"/>
  <c r="Q238" i="1"/>
  <c r="R236" i="1"/>
  <c r="Q236" i="1"/>
  <c r="R234" i="1"/>
  <c r="Q234" i="1"/>
  <c r="R232" i="1"/>
  <c r="Q232" i="1"/>
  <c r="S232" i="1" s="1"/>
  <c r="R230" i="1"/>
  <c r="Q230" i="1"/>
  <c r="R228" i="1"/>
  <c r="Q228" i="1"/>
  <c r="R226" i="1"/>
  <c r="Q226" i="1"/>
  <c r="R224" i="1"/>
  <c r="Q224" i="1"/>
  <c r="S224" i="1" s="1"/>
  <c r="R222" i="1"/>
  <c r="Q222" i="1"/>
  <c r="R220" i="1"/>
  <c r="Q220" i="1"/>
  <c r="R218" i="1"/>
  <c r="Q218" i="1"/>
  <c r="R216" i="1"/>
  <c r="Q216" i="1"/>
  <c r="S216" i="1" s="1"/>
  <c r="R214" i="1"/>
  <c r="Q214" i="1"/>
  <c r="R212" i="1"/>
  <c r="Q212" i="1"/>
  <c r="R210" i="1"/>
  <c r="Q210" i="1"/>
  <c r="R208" i="1"/>
  <c r="Q208" i="1"/>
  <c r="S208" i="1" s="1"/>
  <c r="R206" i="1"/>
  <c r="Q206" i="1"/>
  <c r="R204" i="1"/>
  <c r="Q204" i="1"/>
  <c r="R194" i="1"/>
  <c r="Q194" i="1"/>
  <c r="R192" i="1"/>
  <c r="Q192" i="1"/>
  <c r="S192" i="1" s="1"/>
  <c r="R190" i="1"/>
  <c r="Q190" i="1"/>
  <c r="R188" i="1"/>
  <c r="Q188" i="1"/>
  <c r="R186" i="1"/>
  <c r="Q186" i="1"/>
  <c r="R184" i="1"/>
  <c r="Q184" i="1"/>
  <c r="S184" i="1" s="1"/>
  <c r="R182" i="1"/>
  <c r="Q182" i="1"/>
  <c r="R180" i="1"/>
  <c r="Q180" i="1"/>
  <c r="R178" i="1"/>
  <c r="Q178" i="1"/>
  <c r="R176" i="1"/>
  <c r="Q176" i="1"/>
  <c r="S176" i="1" s="1"/>
  <c r="R174" i="1"/>
  <c r="Q174" i="1"/>
  <c r="R172" i="1"/>
  <c r="Q172" i="1"/>
  <c r="R170" i="1"/>
  <c r="Q170" i="1"/>
  <c r="R168" i="1"/>
  <c r="Q168" i="1"/>
  <c r="S168" i="1" s="1"/>
  <c r="R166" i="1"/>
  <c r="Q166" i="1"/>
  <c r="R164" i="1"/>
  <c r="Q164" i="1"/>
  <c r="R158" i="1"/>
  <c r="Q158" i="1"/>
  <c r="R156" i="1"/>
  <c r="Q156" i="1"/>
  <c r="S156" i="1" s="1"/>
  <c r="R153" i="1"/>
  <c r="Q153" i="1"/>
  <c r="R151" i="1"/>
  <c r="Q151" i="1"/>
  <c r="R149" i="1"/>
  <c r="Q149" i="1"/>
  <c r="R147" i="1"/>
  <c r="Q147" i="1"/>
  <c r="S147" i="1" s="1"/>
  <c r="R143" i="1"/>
  <c r="Q143" i="1"/>
  <c r="R140" i="1"/>
  <c r="Q140" i="1"/>
  <c r="R137" i="1"/>
  <c r="Q137" i="1"/>
  <c r="R135" i="1"/>
  <c r="Q135" i="1"/>
  <c r="S135" i="1" s="1"/>
  <c r="R133" i="1"/>
  <c r="Q133" i="1"/>
  <c r="R131" i="1"/>
  <c r="Q131" i="1"/>
  <c r="R129" i="1"/>
  <c r="Q129" i="1"/>
  <c r="R127" i="1"/>
  <c r="Q127" i="1"/>
  <c r="S127" i="1" s="1"/>
  <c r="R125" i="1"/>
  <c r="Q125" i="1"/>
  <c r="R123" i="1"/>
  <c r="Q123" i="1"/>
  <c r="R120" i="1"/>
  <c r="Q120" i="1"/>
  <c r="R118" i="1"/>
  <c r="Q118" i="1"/>
  <c r="S118" i="1" s="1"/>
  <c r="R116" i="1"/>
  <c r="Q116" i="1"/>
  <c r="R114" i="1"/>
  <c r="Q114" i="1"/>
  <c r="R112" i="1"/>
  <c r="Q112" i="1"/>
  <c r="R110" i="1"/>
  <c r="Q110" i="1"/>
  <c r="S110" i="1" s="1"/>
  <c r="R108" i="1"/>
  <c r="Q108" i="1"/>
  <c r="R106" i="1"/>
  <c r="Q106" i="1"/>
  <c r="R104" i="1"/>
  <c r="Q104" i="1"/>
  <c r="R97" i="1"/>
  <c r="Q97" i="1"/>
  <c r="S97" i="1" s="1"/>
  <c r="R93" i="1"/>
  <c r="Q93" i="1"/>
  <c r="R91" i="1"/>
  <c r="Q91" i="1"/>
  <c r="R89" i="1"/>
  <c r="Q89" i="1"/>
  <c r="R87" i="1"/>
  <c r="Q87" i="1"/>
  <c r="S87" i="1" s="1"/>
  <c r="R85" i="1"/>
  <c r="Q85" i="1"/>
  <c r="R83" i="1"/>
  <c r="Q83" i="1"/>
  <c r="R81" i="1"/>
  <c r="Q81" i="1"/>
  <c r="R79" i="1"/>
  <c r="Q79" i="1"/>
  <c r="S79" i="1" s="1"/>
  <c r="R77" i="1"/>
  <c r="Q77" i="1"/>
  <c r="R75" i="1"/>
  <c r="Q75" i="1"/>
  <c r="R73" i="1"/>
  <c r="Q73" i="1"/>
  <c r="R71" i="1"/>
  <c r="Q71" i="1"/>
  <c r="S71" i="1" s="1"/>
  <c r="R69" i="1"/>
  <c r="Q69" i="1"/>
  <c r="R67" i="1"/>
  <c r="Q67" i="1"/>
  <c r="R65" i="1"/>
  <c r="Q65" i="1"/>
  <c r="R63" i="1"/>
  <c r="Q63" i="1"/>
  <c r="S63" i="1" s="1"/>
  <c r="R59" i="1"/>
  <c r="Q59" i="1"/>
  <c r="R50" i="1"/>
  <c r="Q50" i="1"/>
  <c r="R48" i="1"/>
  <c r="Q48" i="1"/>
  <c r="R46" i="1"/>
  <c r="Q46" i="1"/>
  <c r="S46" i="1" s="1"/>
  <c r="R41" i="1"/>
  <c r="Q41" i="1"/>
  <c r="R39" i="1"/>
  <c r="Q39" i="1"/>
  <c r="R36" i="1"/>
  <c r="Q36" i="1"/>
  <c r="R34" i="1"/>
  <c r="Q34" i="1"/>
  <c r="S34" i="1" s="1"/>
  <c r="R32" i="1"/>
  <c r="Q32" i="1"/>
  <c r="R30" i="1"/>
  <c r="Q30" i="1"/>
  <c r="R23" i="1"/>
  <c r="Q23" i="1"/>
  <c r="R20" i="1"/>
  <c r="Q20" i="1"/>
  <c r="S20" i="1" s="1"/>
  <c r="R19" i="1"/>
  <c r="Q19" i="1"/>
  <c r="R17" i="1"/>
  <c r="Q17" i="1"/>
  <c r="R15" i="1"/>
  <c r="Q15" i="1"/>
  <c r="R13" i="1"/>
  <c r="Q13" i="1"/>
  <c r="S13" i="1" s="1"/>
  <c r="R11" i="1"/>
  <c r="Q11" i="1"/>
  <c r="R9" i="1"/>
  <c r="Q9" i="1"/>
  <c r="R7" i="1"/>
  <c r="Q7" i="1"/>
  <c r="R5" i="1"/>
  <c r="Q5" i="1"/>
  <c r="S5" i="1" s="1"/>
  <c r="R3" i="1"/>
  <c r="Q3" i="1"/>
  <c r="T1201" i="1" l="1"/>
  <c r="T469" i="1"/>
  <c r="X469" i="1" s="1"/>
  <c r="Z469" i="1" s="1"/>
  <c r="T507" i="1"/>
  <c r="T545" i="1"/>
  <c r="T579" i="1"/>
  <c r="W579" i="1" s="1"/>
  <c r="T775" i="1"/>
  <c r="T794" i="1"/>
  <c r="W794" i="1" s="1"/>
  <c r="T815" i="1"/>
  <c r="T836" i="1"/>
  <c r="T853" i="1"/>
  <c r="T872" i="1"/>
  <c r="T890" i="1"/>
  <c r="T906" i="1"/>
  <c r="T1065" i="1"/>
  <c r="T1087" i="1"/>
  <c r="T1106" i="1"/>
  <c r="T1124" i="1"/>
  <c r="W1124" i="1" s="1"/>
  <c r="T1145" i="1"/>
  <c r="T1165" i="1"/>
  <c r="W1165" i="1" s="1"/>
  <c r="T2026" i="1"/>
  <c r="T2042" i="1"/>
  <c r="T2054" i="1"/>
  <c r="T2062" i="1"/>
  <c r="T2070" i="1"/>
  <c r="T2079" i="1"/>
  <c r="T2089" i="1"/>
  <c r="T2098" i="1"/>
  <c r="T2223" i="1"/>
  <c r="T2231" i="1"/>
  <c r="T2242" i="1"/>
  <c r="T1207" i="1"/>
  <c r="T1227" i="1"/>
  <c r="T241" i="1"/>
  <c r="T278" i="1"/>
  <c r="T311" i="1"/>
  <c r="T354" i="1"/>
  <c r="T388" i="1"/>
  <c r="T1280" i="1"/>
  <c r="T1304" i="1"/>
  <c r="T1323" i="1"/>
  <c r="T1342" i="1"/>
  <c r="T1359" i="1"/>
  <c r="T1378" i="1"/>
  <c r="X1378" i="1" s="1"/>
  <c r="Z1378" i="1" s="1"/>
  <c r="T1395" i="1"/>
  <c r="T1411" i="1"/>
  <c r="T253" i="1"/>
  <c r="X253" i="1" s="1"/>
  <c r="Z253" i="1" s="1"/>
  <c r="T1258" i="1"/>
  <c r="T1426" i="1"/>
  <c r="T1444" i="1"/>
  <c r="T1460" i="1"/>
  <c r="X1460" i="1" s="1"/>
  <c r="Z1460" i="1" s="1"/>
  <c r="T1476" i="1"/>
  <c r="T1493" i="1"/>
  <c r="T1510" i="1"/>
  <c r="X1510" i="1" s="1"/>
  <c r="Z1510" i="1" s="1"/>
  <c r="T1531" i="1"/>
  <c r="T1548" i="1"/>
  <c r="T1563" i="1"/>
  <c r="T1572" i="1"/>
  <c r="T1580" i="1"/>
  <c r="T1588" i="1"/>
  <c r="T1601" i="1"/>
  <c r="T1611" i="1"/>
  <c r="T1622" i="1"/>
  <c r="T1630" i="1"/>
  <c r="T1639" i="1"/>
  <c r="T1648" i="1"/>
  <c r="X1648" i="1" s="1"/>
  <c r="Z1648" i="1" s="1"/>
  <c r="T1656" i="1"/>
  <c r="T1673" i="1"/>
  <c r="T1686" i="1"/>
  <c r="T1698" i="1"/>
  <c r="T1707" i="1"/>
  <c r="T1717" i="1"/>
  <c r="T1726" i="1"/>
  <c r="T1738" i="1"/>
  <c r="T1747" i="1"/>
  <c r="T1756" i="1"/>
  <c r="T1770" i="1"/>
  <c r="T1778" i="1"/>
  <c r="X1778" i="1" s="1"/>
  <c r="Z1778" i="1" s="1"/>
  <c r="T1786" i="1"/>
  <c r="T1794" i="1"/>
  <c r="T1804" i="1"/>
  <c r="T1811" i="1"/>
  <c r="T1819" i="1"/>
  <c r="T1838" i="1"/>
  <c r="T1868" i="1"/>
  <c r="T1877" i="1"/>
  <c r="T1892" i="1"/>
  <c r="T1900" i="1"/>
  <c r="T1914" i="1"/>
  <c r="T1924" i="1"/>
  <c r="T1934" i="1"/>
  <c r="T1942" i="1"/>
  <c r="T1951" i="1"/>
  <c r="T1959" i="1"/>
  <c r="T1967" i="1"/>
  <c r="T1981" i="1"/>
  <c r="T2000" i="1"/>
  <c r="T2119" i="1"/>
  <c r="X2119" i="1" s="1"/>
  <c r="Z2119" i="1" s="1"/>
  <c r="T2128" i="1"/>
  <c r="T2136" i="1"/>
  <c r="T2144" i="1"/>
  <c r="T2155" i="1"/>
  <c r="T2165" i="1"/>
  <c r="T2173" i="1"/>
  <c r="T2181" i="1"/>
  <c r="T2192" i="1"/>
  <c r="T2201" i="1"/>
  <c r="T2213" i="1"/>
  <c r="T2250" i="1"/>
  <c r="T2260" i="1"/>
  <c r="T2275" i="1"/>
  <c r="T2422" i="1"/>
  <c r="T2430" i="1"/>
  <c r="T2440" i="1"/>
  <c r="X2440" i="1" s="1"/>
  <c r="T724" i="1"/>
  <c r="T740" i="1"/>
  <c r="T763" i="1"/>
  <c r="T789" i="1"/>
  <c r="T810" i="1"/>
  <c r="T831" i="1"/>
  <c r="T849" i="1"/>
  <c r="T868" i="1"/>
  <c r="X868" i="1" s="1"/>
  <c r="Z868" i="1" s="1"/>
  <c r="T884" i="1"/>
  <c r="T902" i="1"/>
  <c r="T918" i="1"/>
  <c r="T935" i="1"/>
  <c r="T952" i="1"/>
  <c r="T969" i="1"/>
  <c r="T1025" i="1"/>
  <c r="T1056" i="1"/>
  <c r="T1002" i="1"/>
  <c r="T1023" i="1"/>
  <c r="T1059" i="1"/>
  <c r="W1059" i="1" s="1"/>
  <c r="T1081" i="1"/>
  <c r="T1101" i="1"/>
  <c r="T1120" i="1"/>
  <c r="W1120" i="1" s="1"/>
  <c r="T1141" i="1"/>
  <c r="T1159" i="1"/>
  <c r="T1178" i="1"/>
  <c r="T1196" i="1"/>
  <c r="T1217" i="1"/>
  <c r="T1235" i="1"/>
  <c r="T2022" i="1"/>
  <c r="T2033" i="1"/>
  <c r="T2050" i="1"/>
  <c r="T2058" i="1"/>
  <c r="T2066" i="1"/>
  <c r="T2075" i="1"/>
  <c r="T2084" i="1"/>
  <c r="T2093" i="1"/>
  <c r="T2117" i="1"/>
  <c r="T2219" i="1"/>
  <c r="T2281" i="1"/>
  <c r="T2290" i="1"/>
  <c r="T2299" i="1"/>
  <c r="T2314" i="1"/>
  <c r="T2327" i="1"/>
  <c r="T2336" i="1"/>
  <c r="T2345" i="1"/>
  <c r="T2356" i="1"/>
  <c r="T2371" i="1"/>
  <c r="T2379" i="1"/>
  <c r="X2379" i="1" s="1"/>
  <c r="Z2379" i="1" s="1"/>
  <c r="T2391" i="1"/>
  <c r="T2399" i="1"/>
  <c r="T428" i="1"/>
  <c r="T458" i="1"/>
  <c r="W458" i="1" s="1"/>
  <c r="T498" i="1"/>
  <c r="W498" i="1" s="1"/>
  <c r="T536" i="1"/>
  <c r="T569" i="1"/>
  <c r="W569" i="1" s="1"/>
  <c r="T608" i="1"/>
  <c r="T645" i="1"/>
  <c r="W645" i="1" s="1"/>
  <c r="T664" i="1"/>
  <c r="T685" i="1"/>
  <c r="T707" i="1"/>
  <c r="T2283" i="1"/>
  <c r="T2292" i="1"/>
  <c r="T2301" i="1"/>
  <c r="T2318" i="1"/>
  <c r="T2329" i="1"/>
  <c r="T2338" i="1"/>
  <c r="T2347" i="1"/>
  <c r="T2365" i="1"/>
  <c r="T2373" i="1"/>
  <c r="T2383" i="1"/>
  <c r="T2393" i="1"/>
  <c r="T2401" i="1"/>
  <c r="T2578" i="1"/>
  <c r="T2586" i="1"/>
  <c r="T2594" i="1"/>
  <c r="T2557" i="1"/>
  <c r="T2609" i="1"/>
  <c r="U391" i="1"/>
  <c r="V391" i="1"/>
  <c r="U415" i="1"/>
  <c r="V415" i="1"/>
  <c r="T294" i="1"/>
  <c r="T338" i="1"/>
  <c r="T370" i="1"/>
  <c r="T1254" i="1"/>
  <c r="T1270" i="1"/>
  <c r="T1293" i="1"/>
  <c r="T1313" i="1"/>
  <c r="T1331" i="1"/>
  <c r="T1350" i="1"/>
  <c r="T1370" i="1"/>
  <c r="T1387" i="1"/>
  <c r="W1387" i="1" s="1"/>
  <c r="T1403" i="1"/>
  <c r="T1421" i="1"/>
  <c r="T1439" i="1"/>
  <c r="T1456" i="1"/>
  <c r="W1456" i="1" s="1"/>
  <c r="T1472" i="1"/>
  <c r="X1472" i="1" s="1"/>
  <c r="Z1472" i="1" s="1"/>
  <c r="T1489" i="1"/>
  <c r="T1505" i="1"/>
  <c r="T1525" i="1"/>
  <c r="T1544" i="1"/>
  <c r="T1561" i="1"/>
  <c r="T1570" i="1"/>
  <c r="T1578" i="1"/>
  <c r="T1586" i="1"/>
  <c r="X1586" i="1" s="1"/>
  <c r="Z1586" i="1" s="1"/>
  <c r="T1598" i="1"/>
  <c r="T1609" i="1"/>
  <c r="T1620" i="1"/>
  <c r="T1628" i="1"/>
  <c r="T1637" i="1"/>
  <c r="T1646" i="1"/>
  <c r="T1654" i="1"/>
  <c r="T1669" i="1"/>
  <c r="T1681" i="1"/>
  <c r="T1696" i="1"/>
  <c r="T1705" i="1"/>
  <c r="T1715" i="1"/>
  <c r="T1724" i="1"/>
  <c r="T1736" i="1"/>
  <c r="T1744" i="1"/>
  <c r="T1754" i="1"/>
  <c r="T1767" i="1"/>
  <c r="T1776" i="1"/>
  <c r="W1776" i="1" s="1"/>
  <c r="T1784" i="1"/>
  <c r="T1792" i="1"/>
  <c r="T1801" i="1"/>
  <c r="T1809" i="1"/>
  <c r="T1817" i="1"/>
  <c r="T1831" i="1"/>
  <c r="T1848" i="1"/>
  <c r="T1875" i="1"/>
  <c r="T1887" i="1"/>
  <c r="T1898" i="1"/>
  <c r="T1911" i="1"/>
  <c r="T1922" i="1"/>
  <c r="T1932" i="1"/>
  <c r="T1940" i="1"/>
  <c r="T1949" i="1"/>
  <c r="T1957" i="1"/>
  <c r="T1965" i="1"/>
  <c r="T1978" i="1"/>
  <c r="T1994" i="1"/>
  <c r="T2014" i="1"/>
  <c r="T2126" i="1"/>
  <c r="W2126" i="1" s="1"/>
  <c r="T2134" i="1"/>
  <c r="T2142" i="1"/>
  <c r="T2152" i="1"/>
  <c r="X2152" i="1" s="1"/>
  <c r="Z2152" i="1" s="1"/>
  <c r="T2163" i="1"/>
  <c r="T2171" i="1"/>
  <c r="T2179" i="1"/>
  <c r="T2187" i="1"/>
  <c r="T2199" i="1"/>
  <c r="T2209" i="1"/>
  <c r="T2227" i="1"/>
  <c r="T2238" i="1"/>
  <c r="T1198" i="1"/>
  <c r="T1264" i="1"/>
  <c r="T1842" i="1"/>
  <c r="S1842" i="1"/>
  <c r="U1842" i="1" s="1"/>
  <c r="T1847" i="1"/>
  <c r="T1849" i="1"/>
  <c r="T1870" i="1"/>
  <c r="T1872" i="1"/>
  <c r="T1880" i="1"/>
  <c r="T1905" i="1"/>
  <c r="T1945" i="1"/>
  <c r="T593" i="1"/>
  <c r="X794" i="1"/>
  <c r="X2518" i="1"/>
  <c r="W2518" i="1"/>
  <c r="X2565" i="1"/>
  <c r="Z2565" i="1" s="1"/>
  <c r="W2565" i="1"/>
  <c r="X2442" i="1"/>
  <c r="W2442" i="1"/>
  <c r="X2262" i="1"/>
  <c r="Z2262" i="1" s="1"/>
  <c r="W2262" i="1"/>
  <c r="X630" i="1"/>
  <c r="Z630" i="1" s="1"/>
  <c r="W630" i="1"/>
  <c r="T282" i="1"/>
  <c r="T904" i="1"/>
  <c r="T1554" i="1"/>
  <c r="T1591" i="1"/>
  <c r="T2019" i="1"/>
  <c r="T1676" i="1"/>
  <c r="S1676" i="1"/>
  <c r="U1676" i="1" s="1"/>
  <c r="T286" i="1"/>
  <c r="T330" i="1"/>
  <c r="T362" i="1"/>
  <c r="T396" i="1"/>
  <c r="T619" i="1"/>
  <c r="T650" i="1"/>
  <c r="T668" i="1"/>
  <c r="T690" i="1"/>
  <c r="T712" i="1"/>
  <c r="T728" i="1"/>
  <c r="T744" i="1"/>
  <c r="T922" i="1"/>
  <c r="T939" i="1"/>
  <c r="T957" i="1"/>
  <c r="T974" i="1"/>
  <c r="T1041" i="1"/>
  <c r="T990" i="1"/>
  <c r="T1006" i="1"/>
  <c r="T1030" i="1"/>
  <c r="T1222" i="1"/>
  <c r="T1239" i="1"/>
  <c r="T1275" i="1"/>
  <c r="T1298" i="1"/>
  <c r="T1319" i="1"/>
  <c r="T1337" i="1"/>
  <c r="T1355" i="1"/>
  <c r="T1374" i="1"/>
  <c r="T1391" i="1"/>
  <c r="T1407" i="1"/>
  <c r="T2016" i="1"/>
  <c r="T2024" i="1"/>
  <c r="T2035" i="1"/>
  <c r="T2052" i="1"/>
  <c r="T2060" i="1"/>
  <c r="T2068" i="1"/>
  <c r="T2077" i="1"/>
  <c r="T2086" i="1"/>
  <c r="T2095" i="1"/>
  <c r="T2221" i="1"/>
  <c r="T1678" i="1"/>
  <c r="T1684" i="1"/>
  <c r="T1688" i="1"/>
  <c r="T1692" i="1"/>
  <c r="T1701" i="1"/>
  <c r="T1721" i="1"/>
  <c r="T1761" i="1"/>
  <c r="T2047" i="1"/>
  <c r="T2080" i="1"/>
  <c r="T410" i="1"/>
  <c r="T437" i="1"/>
  <c r="T478" i="1"/>
  <c r="T748" i="1"/>
  <c r="T781" i="1"/>
  <c r="T799" i="1"/>
  <c r="T823" i="1"/>
  <c r="T1034" i="1"/>
  <c r="T1071" i="1"/>
  <c r="T1088" i="1"/>
  <c r="T1111" i="1"/>
  <c r="T1431" i="1"/>
  <c r="T1448" i="1"/>
  <c r="T1464" i="1"/>
  <c r="T1480" i="1"/>
  <c r="T445" i="1"/>
  <c r="T742" i="1"/>
  <c r="T1027" i="1"/>
  <c r="T1413" i="1"/>
  <c r="T2229" i="1"/>
  <c r="T2240" i="1"/>
  <c r="T1567" i="1"/>
  <c r="S1591" i="1"/>
  <c r="T1597" i="1"/>
  <c r="T1599" i="1"/>
  <c r="T1602" i="1"/>
  <c r="T1606" i="1"/>
  <c r="T1617" i="1"/>
  <c r="T1634" i="1"/>
  <c r="S1761" i="1"/>
  <c r="V1761" i="1" s="1"/>
  <c r="T1763" i="1"/>
  <c r="T1769" i="1"/>
  <c r="T1771" i="1"/>
  <c r="T1773" i="1"/>
  <c r="T1781" i="1"/>
  <c r="T1797" i="1"/>
  <c r="S1945" i="1"/>
  <c r="U1945" i="1" s="1"/>
  <c r="T1948" i="1"/>
  <c r="T1950" i="1"/>
  <c r="T1952" i="1"/>
  <c r="T1954" i="1"/>
  <c r="T1962" i="1"/>
  <c r="T1988" i="1"/>
  <c r="S2080" i="1"/>
  <c r="U2080" i="1" s="1"/>
  <c r="T2083" i="1"/>
  <c r="T2085" i="1"/>
  <c r="T2087" i="1"/>
  <c r="T2090" i="1"/>
  <c r="T261" i="1"/>
  <c r="T517" i="1"/>
  <c r="T553" i="1"/>
  <c r="T841" i="1"/>
  <c r="T859" i="1"/>
  <c r="T876" i="1"/>
  <c r="T894" i="1"/>
  <c r="T1132" i="1"/>
  <c r="T1149" i="1"/>
  <c r="T1169" i="1"/>
  <c r="T1188" i="1"/>
  <c r="T1245" i="1"/>
  <c r="T1262" i="1"/>
  <c r="T1497" i="1"/>
  <c r="T1514" i="1"/>
  <c r="T1535" i="1"/>
  <c r="T1552" i="1"/>
  <c r="T1566" i="1"/>
  <c r="T1574" i="1"/>
  <c r="T1582" i="1"/>
  <c r="T1590" i="1"/>
  <c r="T1603" i="1"/>
  <c r="T1616" i="1"/>
  <c r="T1624" i="1"/>
  <c r="T1632" i="1"/>
  <c r="T1641" i="1"/>
  <c r="T1650" i="1"/>
  <c r="T1658" i="1"/>
  <c r="T1675" i="1"/>
  <c r="T1690" i="1"/>
  <c r="T1700" i="1"/>
  <c r="T1711" i="1"/>
  <c r="T1720" i="1"/>
  <c r="T1732" i="1"/>
  <c r="T1740" i="1"/>
  <c r="T1749" i="1"/>
  <c r="T1760" i="1"/>
  <c r="T1772" i="1"/>
  <c r="T1780" i="1"/>
  <c r="T1788" i="1"/>
  <c r="T1796" i="1"/>
  <c r="T1805" i="1"/>
  <c r="T1813" i="1"/>
  <c r="T1821" i="1"/>
  <c r="T1840" i="1"/>
  <c r="T1871" i="1"/>
  <c r="T1879" i="1"/>
  <c r="T1894" i="1"/>
  <c r="T1904" i="1"/>
  <c r="T1918" i="1"/>
  <c r="T1927" i="1"/>
  <c r="T1936" i="1"/>
  <c r="T1944" i="1"/>
  <c r="T1953" i="1"/>
  <c r="T1961" i="1"/>
  <c r="T1969" i="1"/>
  <c r="T1987" i="1"/>
  <c r="T2002" i="1"/>
  <c r="T2018" i="1"/>
  <c r="T2121" i="1"/>
  <c r="T2130" i="1"/>
  <c r="T2138" i="1"/>
  <c r="T2146" i="1"/>
  <c r="T2159" i="1"/>
  <c r="T2167" i="1"/>
  <c r="T2175" i="1"/>
  <c r="T2183" i="1"/>
  <c r="T2194" i="1"/>
  <c r="T2205" i="1"/>
  <c r="T2215" i="1"/>
  <c r="T2285" i="1"/>
  <c r="T2294" i="1"/>
  <c r="T2305" i="1"/>
  <c r="T2320" i="1"/>
  <c r="T2331" i="1"/>
  <c r="T2341" i="1"/>
  <c r="T2349" i="1"/>
  <c r="T2367" i="1"/>
  <c r="T2375" i="1"/>
  <c r="T2387" i="1"/>
  <c r="T2395" i="1"/>
  <c r="T2576" i="1"/>
  <c r="T2584" i="1"/>
  <c r="T2592" i="1"/>
  <c r="T2600" i="1"/>
  <c r="T2607" i="1"/>
  <c r="T2615" i="1"/>
  <c r="T358" i="1"/>
  <c r="T2036" i="1"/>
  <c r="T667" i="1"/>
  <c r="T833" i="1"/>
  <c r="T971" i="1"/>
  <c r="T1122" i="1"/>
  <c r="T1344" i="1"/>
  <c r="T1483" i="1"/>
  <c r="T459" i="1"/>
  <c r="T464" i="1"/>
  <c r="T470" i="1"/>
  <c r="T475" i="1"/>
  <c r="T479" i="1"/>
  <c r="T484" i="1"/>
  <c r="T491" i="1"/>
  <c r="T1575" i="1"/>
  <c r="S1634" i="1"/>
  <c r="V1634" i="1" s="1"/>
  <c r="T1636" i="1"/>
  <c r="T1638" i="1"/>
  <c r="T1640" i="1"/>
  <c r="T1643" i="1"/>
  <c r="T1651" i="1"/>
  <c r="S1721" i="1"/>
  <c r="U1721" i="1" s="1"/>
  <c r="T1723" i="1"/>
  <c r="T1725" i="1"/>
  <c r="T1731" i="1"/>
  <c r="T1733" i="1"/>
  <c r="T1741" i="1"/>
  <c r="S1797" i="1"/>
  <c r="T1799" i="1"/>
  <c r="T1802" i="1"/>
  <c r="T1803" i="1"/>
  <c r="T1806" i="1"/>
  <c r="T1815" i="1"/>
  <c r="S1905" i="1"/>
  <c r="U1905" i="1" s="1"/>
  <c r="T1910" i="1"/>
  <c r="T1912" i="1"/>
  <c r="T1917" i="1"/>
  <c r="T1919" i="1"/>
  <c r="T1928" i="1"/>
  <c r="S1988" i="1"/>
  <c r="V1988" i="1" s="1"/>
  <c r="T1993" i="1"/>
  <c r="T1995" i="1"/>
  <c r="T2001" i="1"/>
  <c r="T2005" i="1"/>
  <c r="S2047" i="1"/>
  <c r="V2047" i="1" s="1"/>
  <c r="T2049" i="1"/>
  <c r="T2051" i="1"/>
  <c r="T2053" i="1"/>
  <c r="T2055" i="1"/>
  <c r="T2063" i="1"/>
  <c r="T245" i="1"/>
  <c r="T326" i="1"/>
  <c r="T392" i="1"/>
  <c r="T414" i="1"/>
  <c r="T416" i="1"/>
  <c r="T418" i="1"/>
  <c r="T483" i="1"/>
  <c r="T557" i="1"/>
  <c r="T634" i="1"/>
  <c r="T710" i="1"/>
  <c r="T791" i="1"/>
  <c r="T870" i="1"/>
  <c r="T937" i="1"/>
  <c r="T988" i="1"/>
  <c r="T1083" i="1"/>
  <c r="T1163" i="1"/>
  <c r="T1237" i="1"/>
  <c r="T1306" i="1"/>
  <c r="T1380" i="1"/>
  <c r="T1450" i="1"/>
  <c r="T1517" i="1"/>
  <c r="T495" i="1"/>
  <c r="T500" i="1"/>
  <c r="T504" i="1"/>
  <c r="T508" i="1"/>
  <c r="T512" i="1"/>
  <c r="T518" i="1"/>
  <c r="T521" i="1"/>
  <c r="T525" i="1"/>
  <c r="T529" i="1"/>
  <c r="T537" i="1"/>
  <c r="T542" i="1"/>
  <c r="T546" i="1"/>
  <c r="T550" i="1"/>
  <c r="T554" i="1"/>
  <c r="T558" i="1"/>
  <c r="T562" i="1"/>
  <c r="T566" i="1"/>
  <c r="T571" i="1"/>
  <c r="T576" i="1"/>
  <c r="T580" i="1"/>
  <c r="T585" i="1"/>
  <c r="T589" i="1"/>
  <c r="T596" i="1"/>
  <c r="T600" i="1"/>
  <c r="T604" i="1"/>
  <c r="T609" i="1"/>
  <c r="T613" i="1"/>
  <c r="T620" i="1"/>
  <c r="T624" i="1"/>
  <c r="T631" i="1"/>
  <c r="T636" i="1"/>
  <c r="T641" i="1"/>
  <c r="T646" i="1"/>
  <c r="T651" i="1"/>
  <c r="T656" i="1"/>
  <c r="T661" i="1"/>
  <c r="T665" i="1"/>
  <c r="T672" i="1"/>
  <c r="T677" i="1"/>
  <c r="T682" i="1"/>
  <c r="T686" i="1"/>
  <c r="T691" i="1"/>
  <c r="T699" i="1"/>
  <c r="T704" i="1"/>
  <c r="T708" i="1"/>
  <c r="T713" i="1"/>
  <c r="T717" i="1"/>
  <c r="T721" i="1"/>
  <c r="T725" i="1"/>
  <c r="T729" i="1"/>
  <c r="T733" i="1"/>
  <c r="T737" i="1"/>
  <c r="T741" i="1"/>
  <c r="T745" i="1"/>
  <c r="T749" i="1"/>
  <c r="T754" i="1"/>
  <c r="T764" i="1"/>
  <c r="T777" i="1"/>
  <c r="T782" i="1"/>
  <c r="T786" i="1"/>
  <c r="T790" i="1"/>
  <c r="T795" i="1"/>
  <c r="T800" i="1"/>
  <c r="T806" i="1"/>
  <c r="T812" i="1"/>
  <c r="T816" i="1"/>
  <c r="T824" i="1"/>
  <c r="T828" i="1"/>
  <c r="T832" i="1"/>
  <c r="T838" i="1"/>
  <c r="T842" i="1"/>
  <c r="T846" i="1"/>
  <c r="T850" i="1"/>
  <c r="T855" i="1"/>
  <c r="T860" i="1"/>
  <c r="T865" i="1"/>
  <c r="T869" i="1"/>
  <c r="T873" i="1"/>
  <c r="T877" i="1"/>
  <c r="T881" i="1"/>
  <c r="T885" i="1"/>
  <c r="T891" i="1"/>
  <c r="T895" i="1"/>
  <c r="T899" i="1"/>
  <c r="T903" i="1"/>
  <c r="T6" i="1"/>
  <c r="T10" i="1"/>
  <c r="T14" i="1"/>
  <c r="T18" i="1"/>
  <c r="T22" i="1"/>
  <c r="T31" i="1"/>
  <c r="T35" i="1"/>
  <c r="T40" i="1"/>
  <c r="T47" i="1"/>
  <c r="T52" i="1"/>
  <c r="T64" i="1"/>
  <c r="T68" i="1"/>
  <c r="T72" i="1"/>
  <c r="T76" i="1"/>
  <c r="T80" i="1"/>
  <c r="T84" i="1"/>
  <c r="T88" i="1"/>
  <c r="T92" i="1"/>
  <c r="T107" i="1"/>
  <c r="T111" i="1"/>
  <c r="T115" i="1"/>
  <c r="T119" i="1"/>
  <c r="T124" i="1"/>
  <c r="T128" i="1"/>
  <c r="T132" i="1"/>
  <c r="T136" i="1"/>
  <c r="T142" i="1"/>
  <c r="T148" i="1"/>
  <c r="T152" i="1"/>
  <c r="T157" i="1"/>
  <c r="T165" i="1"/>
  <c r="T907" i="1"/>
  <c r="T911" i="1"/>
  <c r="T915" i="1"/>
  <c r="T919" i="1"/>
  <c r="T923" i="1"/>
  <c r="T928" i="1"/>
  <c r="T932" i="1"/>
  <c r="T936" i="1"/>
  <c r="T940" i="1"/>
  <c r="T945" i="1"/>
  <c r="T949" i="1"/>
  <c r="T954" i="1"/>
  <c r="T958" i="1"/>
  <c r="T962" i="1"/>
  <c r="T966" i="1"/>
  <c r="T970" i="1"/>
  <c r="T975" i="1"/>
  <c r="T979" i="1"/>
  <c r="T1016" i="1"/>
  <c r="T1029" i="1"/>
  <c r="T1042" i="1"/>
  <c r="T1047" i="1"/>
  <c r="T1052" i="1"/>
  <c r="T987" i="1"/>
  <c r="T991" i="1"/>
  <c r="T995" i="1"/>
  <c r="T999" i="1"/>
  <c r="T1003" i="1"/>
  <c r="T1007" i="1"/>
  <c r="T1011" i="1"/>
  <c r="T1019" i="1"/>
  <c r="T1024" i="1"/>
  <c r="T1031" i="1"/>
  <c r="T1036" i="1"/>
  <c r="T1043" i="1"/>
  <c r="T1061" i="1"/>
  <c r="T1068" i="1"/>
  <c r="T1072" i="1"/>
  <c r="T1078" i="1"/>
  <c r="T1082" i="1"/>
  <c r="T1089" i="1"/>
  <c r="T1091" i="1"/>
  <c r="T1098" i="1"/>
  <c r="T1102" i="1"/>
  <c r="T1107" i="1"/>
  <c r="T1112" i="1"/>
  <c r="T1117" i="1"/>
  <c r="T1121" i="1"/>
  <c r="T1125" i="1"/>
  <c r="T1133" i="1"/>
  <c r="T1137" i="1"/>
  <c r="T1142" i="1"/>
  <c r="T1146" i="1"/>
  <c r="T1150" i="1"/>
  <c r="T1154" i="1"/>
  <c r="T1160" i="1"/>
  <c r="T1166" i="1"/>
  <c r="T1170" i="1"/>
  <c r="T1175" i="1"/>
  <c r="T1179" i="1"/>
  <c r="T1189" i="1"/>
  <c r="T1193" i="1"/>
  <c r="T1197" i="1"/>
  <c r="T1202" i="1"/>
  <c r="S1567" i="1"/>
  <c r="U1567" i="1" s="1"/>
  <c r="T1569" i="1"/>
  <c r="T1571" i="1"/>
  <c r="T1573" i="1"/>
  <c r="S1575" i="1"/>
  <c r="U1575" i="1" s="1"/>
  <c r="T1577" i="1"/>
  <c r="T1579" i="1"/>
  <c r="T1581" i="1"/>
  <c r="T1583" i="1"/>
  <c r="S1617" i="1"/>
  <c r="V1617" i="1" s="1"/>
  <c r="T1619" i="1"/>
  <c r="T1621" i="1"/>
  <c r="T1623" i="1"/>
  <c r="T1625" i="1"/>
  <c r="S1651" i="1"/>
  <c r="U1651" i="1" s="1"/>
  <c r="T1653" i="1"/>
  <c r="T1655" i="1"/>
  <c r="T1657" i="1"/>
  <c r="T1663" i="1"/>
  <c r="S1701" i="1"/>
  <c r="V1701" i="1" s="1"/>
  <c r="T1704" i="1"/>
  <c r="T1706" i="1"/>
  <c r="T1708" i="1"/>
  <c r="T1712" i="1"/>
  <c r="S1741" i="1"/>
  <c r="U1741" i="1" s="1"/>
  <c r="T1743" i="1"/>
  <c r="T1745" i="1"/>
  <c r="T1748" i="1"/>
  <c r="T1750" i="1"/>
  <c r="S1781" i="1"/>
  <c r="V1781" i="1" s="1"/>
  <c r="T1783" i="1"/>
  <c r="T1785" i="1"/>
  <c r="T1787" i="1"/>
  <c r="T1789" i="1"/>
  <c r="S1815" i="1"/>
  <c r="U1815" i="1" s="1"/>
  <c r="T1816" i="1"/>
  <c r="T1818" i="1"/>
  <c r="T1820" i="1"/>
  <c r="T1822" i="1"/>
  <c r="S1880" i="1"/>
  <c r="U1880" i="1" s="1"/>
  <c r="T1884" i="1"/>
  <c r="T1889" i="1"/>
  <c r="T1893" i="1"/>
  <c r="T1895" i="1"/>
  <c r="S1928" i="1"/>
  <c r="U1928" i="1" s="1"/>
  <c r="T1931" i="1"/>
  <c r="T1933" i="1"/>
  <c r="T1935" i="1"/>
  <c r="T1937" i="1"/>
  <c r="S1962" i="1"/>
  <c r="V1962" i="1" s="1"/>
  <c r="T1964" i="1"/>
  <c r="T1966" i="1"/>
  <c r="T1968" i="1"/>
  <c r="T1970" i="1"/>
  <c r="T2015" i="1"/>
  <c r="T2017" i="1"/>
  <c r="T2021" i="1"/>
  <c r="T2023" i="1"/>
  <c r="T2025" i="1"/>
  <c r="T2030" i="1"/>
  <c r="S2063" i="1"/>
  <c r="U2063" i="1" s="1"/>
  <c r="T2065" i="1"/>
  <c r="T2067" i="1"/>
  <c r="T2069" i="1"/>
  <c r="T2071" i="1"/>
  <c r="T2610" i="1"/>
  <c r="T2614" i="1"/>
  <c r="T2619" i="1"/>
  <c r="T2623" i="1"/>
  <c r="T2627" i="1"/>
  <c r="T2631" i="1"/>
  <c r="T2635" i="1"/>
  <c r="T761" i="1"/>
  <c r="T770" i="1"/>
  <c r="T169" i="1"/>
  <c r="T173" i="1"/>
  <c r="T177" i="1"/>
  <c r="T181" i="1"/>
  <c r="T185" i="1"/>
  <c r="T189" i="1"/>
  <c r="T193" i="1"/>
  <c r="T205" i="1"/>
  <c r="T209" i="1"/>
  <c r="T213" i="1"/>
  <c r="T217" i="1"/>
  <c r="T221" i="1"/>
  <c r="T225" i="1"/>
  <c r="T229" i="1"/>
  <c r="T265" i="1"/>
  <c r="T298" i="1"/>
  <c r="T342" i="1"/>
  <c r="T375" i="1"/>
  <c r="T432" i="1"/>
  <c r="T463" i="1"/>
  <c r="T503" i="1"/>
  <c r="T541" i="1"/>
  <c r="T575" i="1"/>
  <c r="T612" i="1"/>
  <c r="T647" i="1"/>
  <c r="T687" i="1"/>
  <c r="T726" i="1"/>
  <c r="T765" i="1"/>
  <c r="T813" i="1"/>
  <c r="T851" i="1"/>
  <c r="T886" i="1"/>
  <c r="T920" i="1"/>
  <c r="T955" i="1"/>
  <c r="T1035" i="1"/>
  <c r="T1004" i="1"/>
  <c r="T1062" i="1"/>
  <c r="T1104" i="1"/>
  <c r="T1143" i="1"/>
  <c r="T1180" i="1"/>
  <c r="T1219" i="1"/>
  <c r="T1247" i="1"/>
  <c r="T1285" i="1"/>
  <c r="T1325" i="1"/>
  <c r="T1361" i="1"/>
  <c r="T1397" i="1"/>
  <c r="T1433" i="1"/>
  <c r="T1466" i="1"/>
  <c r="T1499" i="1"/>
  <c r="T1537" i="1"/>
  <c r="V255" i="1"/>
  <c r="U255" i="1"/>
  <c r="V288" i="1"/>
  <c r="U288" i="1"/>
  <c r="V332" i="1"/>
  <c r="U332" i="1"/>
  <c r="V364" i="1"/>
  <c r="U364" i="1"/>
  <c r="V398" i="1"/>
  <c r="U398" i="1"/>
  <c r="V422" i="1"/>
  <c r="U422" i="1"/>
  <c r="V451" i="1"/>
  <c r="U451" i="1"/>
  <c r="V492" i="1"/>
  <c r="U492" i="1"/>
  <c r="V526" i="1"/>
  <c r="U526" i="1"/>
  <c r="V563" i="1"/>
  <c r="U563" i="1"/>
  <c r="V601" i="1"/>
  <c r="U601" i="1"/>
  <c r="V642" i="1"/>
  <c r="U642" i="1"/>
  <c r="V683" i="1"/>
  <c r="U683" i="1"/>
  <c r="V722" i="1"/>
  <c r="U722" i="1"/>
  <c r="V756" i="1"/>
  <c r="U756" i="1"/>
  <c r="V807" i="1"/>
  <c r="U807" i="1"/>
  <c r="V847" i="1"/>
  <c r="U847" i="1"/>
  <c r="V882" i="1"/>
  <c r="U882" i="1"/>
  <c r="V916" i="1"/>
  <c r="U916" i="1"/>
  <c r="V950" i="1"/>
  <c r="U950" i="1"/>
  <c r="V1017" i="1"/>
  <c r="U1017" i="1"/>
  <c r="V1000" i="1"/>
  <c r="U1000" i="1"/>
  <c r="V1051" i="1"/>
  <c r="U1051" i="1"/>
  <c r="V1099" i="1"/>
  <c r="U1099" i="1"/>
  <c r="V1138" i="1"/>
  <c r="U1138" i="1"/>
  <c r="V1176" i="1"/>
  <c r="U1176" i="1"/>
  <c r="V1213" i="1"/>
  <c r="U1213" i="1"/>
  <c r="V1242" i="1"/>
  <c r="U1242" i="1"/>
  <c r="V1277" i="1"/>
  <c r="U1277" i="1"/>
  <c r="V1321" i="1"/>
  <c r="U1321" i="1"/>
  <c r="V1357" i="1"/>
  <c r="U1357" i="1"/>
  <c r="V1393" i="1"/>
  <c r="U1393" i="1"/>
  <c r="V1428" i="1"/>
  <c r="U1428" i="1"/>
  <c r="V1462" i="1"/>
  <c r="U1462" i="1"/>
  <c r="V1495" i="1"/>
  <c r="U1495" i="1"/>
  <c r="V1533" i="1"/>
  <c r="U1533" i="1"/>
  <c r="V235" i="1"/>
  <c r="U235" i="1"/>
  <c r="V272" i="1"/>
  <c r="U272" i="1"/>
  <c r="V304" i="1"/>
  <c r="U304" i="1"/>
  <c r="V348" i="1"/>
  <c r="U348" i="1"/>
  <c r="V382" i="1"/>
  <c r="U382" i="1"/>
  <c r="V408" i="1"/>
  <c r="U408" i="1"/>
  <c r="V472" i="1"/>
  <c r="U472" i="1"/>
  <c r="V509" i="1"/>
  <c r="U509" i="1"/>
  <c r="V547" i="1"/>
  <c r="U547" i="1"/>
  <c r="V582" i="1"/>
  <c r="U582" i="1"/>
  <c r="V621" i="1"/>
  <c r="U621" i="1"/>
  <c r="V662" i="1"/>
  <c r="U662" i="1"/>
  <c r="V705" i="1"/>
  <c r="U705" i="1"/>
  <c r="V738" i="1"/>
  <c r="U738" i="1"/>
  <c r="V787" i="1"/>
  <c r="U787" i="1"/>
  <c r="V829" i="1"/>
  <c r="U829" i="1"/>
  <c r="V866" i="1"/>
  <c r="U866" i="1"/>
  <c r="V900" i="1"/>
  <c r="U900" i="1"/>
  <c r="V933" i="1"/>
  <c r="U933" i="1"/>
  <c r="V967" i="1"/>
  <c r="U967" i="1"/>
  <c r="V1053" i="1"/>
  <c r="U1053" i="1"/>
  <c r="V1021" i="1"/>
  <c r="U1021" i="1"/>
  <c r="V1079" i="1"/>
  <c r="U1079" i="1"/>
  <c r="V1118" i="1"/>
  <c r="U1118" i="1"/>
  <c r="V1156" i="1"/>
  <c r="U1156" i="1"/>
  <c r="V1194" i="1"/>
  <c r="U1194" i="1"/>
  <c r="V1233" i="1"/>
  <c r="U1233" i="1"/>
  <c r="V1260" i="1"/>
  <c r="U1260" i="1"/>
  <c r="V1302" i="1"/>
  <c r="U1302" i="1"/>
  <c r="V1339" i="1"/>
  <c r="U1339" i="1"/>
  <c r="V1376" i="1"/>
  <c r="U1376" i="1"/>
  <c r="V1409" i="1"/>
  <c r="U1409" i="1"/>
  <c r="V1446" i="1"/>
  <c r="U1446" i="1"/>
  <c r="V1478" i="1"/>
  <c r="U1478" i="1"/>
  <c r="V1512" i="1"/>
  <c r="U1512" i="1"/>
  <c r="V1550" i="1"/>
  <c r="U1550" i="1"/>
  <c r="V13" i="1"/>
  <c r="U13" i="1"/>
  <c r="V63" i="1"/>
  <c r="U63" i="1"/>
  <c r="V97" i="1"/>
  <c r="U97" i="1"/>
  <c r="V135" i="1"/>
  <c r="U135" i="1"/>
  <c r="V156" i="1"/>
  <c r="U156" i="1"/>
  <c r="V192" i="1"/>
  <c r="U192" i="1"/>
  <c r="V232" i="1"/>
  <c r="U232" i="1"/>
  <c r="V269" i="1"/>
  <c r="U269" i="1"/>
  <c r="V301" i="1"/>
  <c r="U301" i="1"/>
  <c r="V345" i="1"/>
  <c r="U345" i="1"/>
  <c r="V361" i="1"/>
  <c r="U361" i="1"/>
  <c r="V436" i="1"/>
  <c r="U436" i="1"/>
  <c r="V5" i="1"/>
  <c r="U5" i="1"/>
  <c r="V20" i="1"/>
  <c r="U20" i="1"/>
  <c r="V46" i="1"/>
  <c r="U46" i="1"/>
  <c r="V71" i="1"/>
  <c r="U71" i="1"/>
  <c r="V87" i="1"/>
  <c r="U87" i="1"/>
  <c r="V110" i="1"/>
  <c r="U110" i="1"/>
  <c r="V127" i="1"/>
  <c r="U127" i="1"/>
  <c r="V147" i="1"/>
  <c r="U147" i="1"/>
  <c r="V168" i="1"/>
  <c r="U168" i="1"/>
  <c r="V184" i="1"/>
  <c r="U184" i="1"/>
  <c r="V208" i="1"/>
  <c r="U208" i="1"/>
  <c r="V224" i="1"/>
  <c r="U224" i="1"/>
  <c r="V240" i="1"/>
  <c r="U240" i="1"/>
  <c r="V260" i="1"/>
  <c r="U260" i="1"/>
  <c r="V277" i="1"/>
  <c r="U277" i="1"/>
  <c r="V293" i="1"/>
  <c r="U293" i="1"/>
  <c r="V309" i="1"/>
  <c r="U309" i="1"/>
  <c r="V337" i="1"/>
  <c r="U337" i="1"/>
  <c r="V353" i="1"/>
  <c r="U353" i="1"/>
  <c r="V369" i="1"/>
  <c r="U369" i="1"/>
  <c r="V409" i="1"/>
  <c r="U409" i="1"/>
  <c r="V427" i="1"/>
  <c r="U427" i="1"/>
  <c r="T3" i="1"/>
  <c r="T11" i="1"/>
  <c r="T19" i="1"/>
  <c r="T32" i="1"/>
  <c r="T41" i="1"/>
  <c r="T59" i="1"/>
  <c r="T69" i="1"/>
  <c r="T77" i="1"/>
  <c r="T85" i="1"/>
  <c r="T93" i="1"/>
  <c r="T108" i="1"/>
  <c r="T116" i="1"/>
  <c r="T125" i="1"/>
  <c r="T133" i="1"/>
  <c r="T143" i="1"/>
  <c r="T153" i="1"/>
  <c r="T166" i="1"/>
  <c r="T174" i="1"/>
  <c r="T182" i="1"/>
  <c r="T190" i="1"/>
  <c r="T206" i="1"/>
  <c r="T214" i="1"/>
  <c r="T222" i="1"/>
  <c r="T230" i="1"/>
  <c r="T238" i="1"/>
  <c r="T246" i="1"/>
  <c r="T258" i="1"/>
  <c r="T266" i="1"/>
  <c r="T275" i="1"/>
  <c r="T283" i="1"/>
  <c r="T291" i="1"/>
  <c r="T299" i="1"/>
  <c r="T307" i="1"/>
  <c r="T327" i="1"/>
  <c r="T335" i="1"/>
  <c r="T343" i="1"/>
  <c r="T351" i="1"/>
  <c r="T359" i="1"/>
  <c r="T367" i="1"/>
  <c r="T378" i="1"/>
  <c r="T381" i="1"/>
  <c r="T387" i="1"/>
  <c r="T389" i="1"/>
  <c r="T395" i="1"/>
  <c r="T397" i="1"/>
  <c r="T409" i="1"/>
  <c r="T413" i="1"/>
  <c r="V413" i="1"/>
  <c r="U413" i="1"/>
  <c r="T419" i="1"/>
  <c r="T421" i="1"/>
  <c r="T427" i="1"/>
  <c r="T429" i="1"/>
  <c r="V429" i="1"/>
  <c r="U429" i="1"/>
  <c r="T436" i="1"/>
  <c r="T440" i="1"/>
  <c r="T448" i="1"/>
  <c r="T450" i="1"/>
  <c r="T1206" i="1"/>
  <c r="T1208" i="1"/>
  <c r="T1212" i="1"/>
  <c r="T1218" i="1"/>
  <c r="T1223" i="1"/>
  <c r="T1228" i="1"/>
  <c r="T1232" i="1"/>
  <c r="T1236" i="1"/>
  <c r="T1241" i="1"/>
  <c r="T1246" i="1"/>
  <c r="T1251" i="1"/>
  <c r="T1255" i="1"/>
  <c r="T1259" i="1"/>
  <c r="T1263" i="1"/>
  <c r="T1267" i="1"/>
  <c r="T1271" i="1"/>
  <c r="T1276" i="1"/>
  <c r="T1283" i="1"/>
  <c r="T1290" i="1"/>
  <c r="T1294" i="1"/>
  <c r="T1301" i="1"/>
  <c r="T1305" i="1"/>
  <c r="T1309" i="1"/>
  <c r="T1316" i="1"/>
  <c r="T1320" i="1"/>
  <c r="T1324" i="1"/>
  <c r="T1328" i="1"/>
  <c r="T1332" i="1"/>
  <c r="T1338" i="1"/>
  <c r="T1343" i="1"/>
  <c r="T1347" i="1"/>
  <c r="T1352" i="1"/>
  <c r="T1356" i="1"/>
  <c r="T1360" i="1"/>
  <c r="T1364" i="1"/>
  <c r="T1371" i="1"/>
  <c r="T1375" i="1"/>
  <c r="T1379" i="1"/>
  <c r="T1384" i="1"/>
  <c r="T1388" i="1"/>
  <c r="T1392" i="1"/>
  <c r="T1396" i="1"/>
  <c r="T1400" i="1"/>
  <c r="T1404" i="1"/>
  <c r="T1408" i="1"/>
  <c r="T1412" i="1"/>
  <c r="T1417" i="1"/>
  <c r="T1422" i="1"/>
  <c r="T1427" i="1"/>
  <c r="T1432" i="1"/>
  <c r="T1436" i="1"/>
  <c r="T1440" i="1"/>
  <c r="T1445" i="1"/>
  <c r="T1449" i="1"/>
  <c r="T1453" i="1"/>
  <c r="T1457" i="1"/>
  <c r="T1461" i="1"/>
  <c r="T1465" i="1"/>
  <c r="T1469" i="1"/>
  <c r="T1473" i="1"/>
  <c r="T1477" i="1"/>
  <c r="T1481" i="1"/>
  <c r="T1486" i="1"/>
  <c r="T1490" i="1"/>
  <c r="T1494" i="1"/>
  <c r="T1498" i="1"/>
  <c r="T1502" i="1"/>
  <c r="T1506" i="1"/>
  <c r="T1511" i="1"/>
  <c r="T1516" i="1"/>
  <c r="T1521" i="1"/>
  <c r="T1526" i="1"/>
  <c r="T1532" i="1"/>
  <c r="T1536" i="1"/>
  <c r="T1540" i="1"/>
  <c r="T1545" i="1"/>
  <c r="T1549" i="1"/>
  <c r="T1553" i="1"/>
  <c r="T1560" i="1"/>
  <c r="S1583" i="1"/>
  <c r="T1585" i="1"/>
  <c r="T1587" i="1"/>
  <c r="T1589" i="1"/>
  <c r="S1606" i="1"/>
  <c r="T1608" i="1"/>
  <c r="T1610" i="1"/>
  <c r="T1615" i="1"/>
  <c r="S1625" i="1"/>
  <c r="T1627" i="1"/>
  <c r="T1629" i="1"/>
  <c r="T1631" i="1"/>
  <c r="S1643" i="1"/>
  <c r="T1645" i="1"/>
  <c r="T1647" i="1"/>
  <c r="T1649" i="1"/>
  <c r="S1663" i="1"/>
  <c r="T1667" i="1"/>
  <c r="T1671" i="1"/>
  <c r="T1674" i="1"/>
  <c r="S1692" i="1"/>
  <c r="T1695" i="1"/>
  <c r="T1697" i="1"/>
  <c r="T1699" i="1"/>
  <c r="S1712" i="1"/>
  <c r="T1714" i="1"/>
  <c r="T1716" i="1"/>
  <c r="T1718" i="1"/>
  <c r="S1733" i="1"/>
  <c r="T1735" i="1"/>
  <c r="T1737" i="1"/>
  <c r="T1739" i="1"/>
  <c r="S1750" i="1"/>
  <c r="T1753" i="1"/>
  <c r="T1755" i="1"/>
  <c r="T1758" i="1"/>
  <c r="S1773" i="1"/>
  <c r="T1775" i="1"/>
  <c r="T1777" i="1"/>
  <c r="T1779" i="1"/>
  <c r="S1789" i="1"/>
  <c r="T1791" i="1"/>
  <c r="T1793" i="1"/>
  <c r="T1795" i="1"/>
  <c r="S1806" i="1"/>
  <c r="T1808" i="1"/>
  <c r="T1810" i="1"/>
  <c r="T1812" i="1"/>
  <c r="S1822" i="1"/>
  <c r="T1830" i="1"/>
  <c r="T1832" i="1"/>
  <c r="T1839" i="1"/>
  <c r="S1872" i="1"/>
  <c r="T1874" i="1"/>
  <c r="T1876" i="1"/>
  <c r="T1878" i="1"/>
  <c r="S1895" i="1"/>
  <c r="T1897" i="1"/>
  <c r="T1899" i="1"/>
  <c r="T1901" i="1"/>
  <c r="S1919" i="1"/>
  <c r="T1921" i="1"/>
  <c r="T1923" i="1"/>
  <c r="T1926" i="1"/>
  <c r="S1937" i="1"/>
  <c r="T1939" i="1"/>
  <c r="T1941" i="1"/>
  <c r="T1943" i="1"/>
  <c r="S1954" i="1"/>
  <c r="T1956" i="1"/>
  <c r="T1958" i="1"/>
  <c r="T1960" i="1"/>
  <c r="S1970" i="1"/>
  <c r="T1972" i="1"/>
  <c r="T1980" i="1"/>
  <c r="T1982" i="1"/>
  <c r="S2005" i="1"/>
  <c r="T2011" i="1"/>
  <c r="V2015" i="1"/>
  <c r="U2015" i="1"/>
  <c r="S2030" i="1"/>
  <c r="T2032" i="1"/>
  <c r="T2034" i="1"/>
  <c r="T2041" i="1"/>
  <c r="S2055" i="1"/>
  <c r="T2057" i="1"/>
  <c r="T2059" i="1"/>
  <c r="T2061" i="1"/>
  <c r="S2071" i="1"/>
  <c r="T2074" i="1"/>
  <c r="T2076" i="1"/>
  <c r="T2078" i="1"/>
  <c r="S2090" i="1"/>
  <c r="T2092" i="1"/>
  <c r="T2094" i="1"/>
  <c r="T2097" i="1"/>
  <c r="T2116" i="1"/>
  <c r="T2120" i="1"/>
  <c r="T2124" i="1"/>
  <c r="T2129" i="1"/>
  <c r="T2133" i="1"/>
  <c r="T2137" i="1"/>
  <c r="T2141" i="1"/>
  <c r="T2145" i="1"/>
  <c r="T2149" i="1"/>
  <c r="T2158" i="1"/>
  <c r="T2162" i="1"/>
  <c r="T2166" i="1"/>
  <c r="T2170" i="1"/>
  <c r="T2174" i="1"/>
  <c r="T2178" i="1"/>
  <c r="T2182" i="1"/>
  <c r="T2188" i="1"/>
  <c r="T2193" i="1"/>
  <c r="T2198" i="1"/>
  <c r="T2202" i="1"/>
  <c r="T2208" i="1"/>
  <c r="T2214" i="1"/>
  <c r="T2218" i="1"/>
  <c r="T2222" i="1"/>
  <c r="T2226" i="1"/>
  <c r="T2230" i="1"/>
  <c r="T2236" i="1"/>
  <c r="T2241" i="1"/>
  <c r="T2245" i="1"/>
  <c r="T2251" i="1"/>
  <c r="T2261" i="1"/>
  <c r="T2272" i="1"/>
  <c r="T2276" i="1"/>
  <c r="T2280" i="1"/>
  <c r="T2284" i="1"/>
  <c r="T2288" i="1"/>
  <c r="T2293" i="1"/>
  <c r="T2298" i="1"/>
  <c r="T2304" i="1"/>
  <c r="T2310" i="1"/>
  <c r="T2319" i="1"/>
  <c r="T2323" i="1"/>
  <c r="T2330" i="1"/>
  <c r="T2335" i="1"/>
  <c r="T2339" i="1"/>
  <c r="T2344" i="1"/>
  <c r="T2348" i="1"/>
  <c r="T2355" i="1"/>
  <c r="T2366" i="1"/>
  <c r="T2370" i="1"/>
  <c r="T2374" i="1"/>
  <c r="T2378" i="1"/>
  <c r="T2385" i="1"/>
  <c r="T2390" i="1"/>
  <c r="T2394" i="1"/>
  <c r="T2398" i="1"/>
  <c r="T2402" i="1"/>
  <c r="T2412" i="1"/>
  <c r="T2423" i="1"/>
  <c r="T2427" i="1"/>
  <c r="T2432" i="1"/>
  <c r="T2436" i="1"/>
  <c r="T2441" i="1"/>
  <c r="T2445" i="1"/>
  <c r="T2485" i="1"/>
  <c r="T2491" i="1"/>
  <c r="T2495" i="1"/>
  <c r="T2499" i="1"/>
  <c r="T2503" i="1"/>
  <c r="T2507" i="1"/>
  <c r="T2511" i="1"/>
  <c r="T2515" i="1"/>
  <c r="T2521" i="1"/>
  <c r="T2525" i="1"/>
  <c r="T2535" i="1"/>
  <c r="T2539" i="1"/>
  <c r="T2543" i="1"/>
  <c r="T2547" i="1"/>
  <c r="T2551" i="1"/>
  <c r="T2556" i="1"/>
  <c r="T2567" i="1"/>
  <c r="T2575" i="1"/>
  <c r="T2579" i="1"/>
  <c r="T2583" i="1"/>
  <c r="T2587" i="1"/>
  <c r="T2591" i="1"/>
  <c r="T2595" i="1"/>
  <c r="T2599" i="1"/>
  <c r="T2602" i="1"/>
  <c r="T2606" i="1"/>
  <c r="V2606" i="1"/>
  <c r="U2606" i="1"/>
  <c r="V2247" i="1"/>
  <c r="U2247" i="1"/>
  <c r="V2253" i="1"/>
  <c r="X2253" i="1" s="1"/>
  <c r="U2253" i="1"/>
  <c r="V2258" i="1"/>
  <c r="U2258" i="1"/>
  <c r="V2262" i="1"/>
  <c r="U2262" i="1"/>
  <c r="V2273" i="1"/>
  <c r="X2273" i="1" s="1"/>
  <c r="U2273" i="1"/>
  <c r="V2277" i="1"/>
  <c r="U2277" i="1"/>
  <c r="V239" i="1"/>
  <c r="U239" i="1"/>
  <c r="V259" i="1"/>
  <c r="U259" i="1"/>
  <c r="V276" i="1"/>
  <c r="U276" i="1"/>
  <c r="V292" i="1"/>
  <c r="U292" i="1"/>
  <c r="V308" i="1"/>
  <c r="U308" i="1"/>
  <c r="V336" i="1"/>
  <c r="U336" i="1"/>
  <c r="V352" i="1"/>
  <c r="U352" i="1"/>
  <c r="V368" i="1"/>
  <c r="U368" i="1"/>
  <c r="V386" i="1"/>
  <c r="U386" i="1"/>
  <c r="V406" i="1"/>
  <c r="U406" i="1"/>
  <c r="V416" i="1"/>
  <c r="U416" i="1"/>
  <c r="V426" i="1"/>
  <c r="U426" i="1"/>
  <c r="V434" i="1"/>
  <c r="U434" i="1"/>
  <c r="V456" i="1"/>
  <c r="U456" i="1"/>
  <c r="V476" i="1"/>
  <c r="U476" i="1"/>
  <c r="V496" i="1"/>
  <c r="U496" i="1"/>
  <c r="V513" i="1"/>
  <c r="U513" i="1"/>
  <c r="V530" i="1"/>
  <c r="U530" i="1"/>
  <c r="V551" i="1"/>
  <c r="U551" i="1"/>
  <c r="V567" i="1"/>
  <c r="U567" i="1"/>
  <c r="V586" i="1"/>
  <c r="U586" i="1"/>
  <c r="V605" i="1"/>
  <c r="U605" i="1"/>
  <c r="V627" i="1"/>
  <c r="U627" i="1"/>
  <c r="V652" i="1"/>
  <c r="U652" i="1"/>
  <c r="V674" i="1"/>
  <c r="U674" i="1"/>
  <c r="V694" i="1"/>
  <c r="U694" i="1"/>
  <c r="V714" i="1"/>
  <c r="U714" i="1"/>
  <c r="V730" i="1"/>
  <c r="U730" i="1"/>
  <c r="V746" i="1"/>
  <c r="U746" i="1"/>
  <c r="V778" i="1"/>
  <c r="U778" i="1"/>
  <c r="V797" i="1"/>
  <c r="U797" i="1"/>
  <c r="V819" i="1"/>
  <c r="U819" i="1"/>
  <c r="V839" i="1"/>
  <c r="U839" i="1"/>
  <c r="V856" i="1"/>
  <c r="U856" i="1"/>
  <c r="V874" i="1"/>
  <c r="U874" i="1"/>
  <c r="V892" i="1"/>
  <c r="U892" i="1"/>
  <c r="V908" i="1"/>
  <c r="U908" i="1"/>
  <c r="V924" i="1"/>
  <c r="U924" i="1"/>
  <c r="V941" i="1"/>
  <c r="U941" i="1"/>
  <c r="V959" i="1"/>
  <c r="U959" i="1"/>
  <c r="V976" i="1"/>
  <c r="U976" i="1"/>
  <c r="V1044" i="1"/>
  <c r="U1044" i="1"/>
  <c r="V992" i="1"/>
  <c r="U992" i="1"/>
  <c r="V1008" i="1"/>
  <c r="U1008" i="1"/>
  <c r="V1032" i="1"/>
  <c r="U1032" i="1"/>
  <c r="V1069" i="1"/>
  <c r="U1069" i="1"/>
  <c r="V1090" i="1"/>
  <c r="U1090" i="1"/>
  <c r="V1109" i="1"/>
  <c r="U1109" i="1"/>
  <c r="V1126" i="1"/>
  <c r="U1126" i="1"/>
  <c r="V1147" i="1"/>
  <c r="U1147" i="1"/>
  <c r="V1167" i="1"/>
  <c r="U1167" i="1"/>
  <c r="V1183" i="1"/>
  <c r="U1183" i="1"/>
  <c r="V1204" i="1"/>
  <c r="U1204" i="1"/>
  <c r="V1225" i="1"/>
  <c r="U1225" i="1"/>
  <c r="V1239" i="1"/>
  <c r="U1239" i="1"/>
  <c r="V1252" i="1"/>
  <c r="U1252" i="1"/>
  <c r="V1268" i="1"/>
  <c r="U1268" i="1"/>
  <c r="V1291" i="1"/>
  <c r="U1291" i="1"/>
  <c r="V1310" i="1"/>
  <c r="U1310" i="1"/>
  <c r="V1329" i="1"/>
  <c r="U1329" i="1"/>
  <c r="V1348" i="1"/>
  <c r="U1348" i="1"/>
  <c r="V1365" i="1"/>
  <c r="U1365" i="1"/>
  <c r="V1385" i="1"/>
  <c r="U1385" i="1"/>
  <c r="V1401" i="1"/>
  <c r="U1401" i="1"/>
  <c r="V1419" i="1"/>
  <c r="U1419" i="1"/>
  <c r="V1437" i="1"/>
  <c r="U1437" i="1"/>
  <c r="V1454" i="1"/>
  <c r="U1454" i="1"/>
  <c r="V1470" i="1"/>
  <c r="U1470" i="1"/>
  <c r="V1487" i="1"/>
  <c r="U1487" i="1"/>
  <c r="V1503" i="1"/>
  <c r="U1503" i="1"/>
  <c r="V1522" i="1"/>
  <c r="U1522" i="1"/>
  <c r="V1541" i="1"/>
  <c r="U1541" i="1"/>
  <c r="V2117" i="1"/>
  <c r="U2117" i="1"/>
  <c r="V34" i="1"/>
  <c r="U34" i="1"/>
  <c r="V79" i="1"/>
  <c r="U79" i="1"/>
  <c r="V118" i="1"/>
  <c r="U118" i="1"/>
  <c r="V176" i="1"/>
  <c r="U176" i="1"/>
  <c r="V216" i="1"/>
  <c r="U216" i="1"/>
  <c r="V248" i="1"/>
  <c r="U248" i="1"/>
  <c r="V285" i="1"/>
  <c r="U285" i="1"/>
  <c r="V329" i="1"/>
  <c r="U329" i="1"/>
  <c r="V387" i="1"/>
  <c r="U387" i="1"/>
  <c r="V419" i="1"/>
  <c r="U419" i="1"/>
  <c r="V417" i="1"/>
  <c r="U417" i="1"/>
  <c r="V433" i="1"/>
  <c r="U433" i="1"/>
  <c r="V1206" i="1"/>
  <c r="U1206" i="1"/>
  <c r="V1573" i="1"/>
  <c r="U1573" i="1"/>
  <c r="V2017" i="1"/>
  <c r="U2017" i="1"/>
  <c r="V2019" i="1"/>
  <c r="U2019" i="1"/>
  <c r="V2403" i="1"/>
  <c r="U2403" i="1"/>
  <c r="V2413" i="1"/>
  <c r="U2413" i="1"/>
  <c r="V2424" i="1"/>
  <c r="U2424" i="1"/>
  <c r="V2428" i="1"/>
  <c r="U2428" i="1"/>
  <c r="V2433" i="1"/>
  <c r="U2433" i="1"/>
  <c r="V2437" i="1"/>
  <c r="U2437" i="1"/>
  <c r="V2442" i="1"/>
  <c r="U2442" i="1"/>
  <c r="V2446" i="1"/>
  <c r="U2446" i="1"/>
  <c r="V2487" i="1"/>
  <c r="U2487" i="1"/>
  <c r="V2492" i="1"/>
  <c r="U2492" i="1"/>
  <c r="V2496" i="1"/>
  <c r="U2496" i="1"/>
  <c r="V2500" i="1"/>
  <c r="U2500" i="1"/>
  <c r="V2504" i="1"/>
  <c r="U2504" i="1"/>
  <c r="V2508" i="1"/>
  <c r="U2508" i="1"/>
  <c r="V2512" i="1"/>
  <c r="U2512" i="1"/>
  <c r="V2516" i="1"/>
  <c r="U2516" i="1"/>
  <c r="V2522" i="1"/>
  <c r="U2522" i="1"/>
  <c r="V2526" i="1"/>
  <c r="U2526" i="1"/>
  <c r="V2536" i="1"/>
  <c r="U2536" i="1"/>
  <c r="V2540" i="1"/>
  <c r="U2540" i="1"/>
  <c r="V2544" i="1"/>
  <c r="U2544" i="1"/>
  <c r="V2548" i="1"/>
  <c r="U2548" i="1"/>
  <c r="V2552" i="1"/>
  <c r="U2552" i="1"/>
  <c r="V2563" i="1"/>
  <c r="U2563" i="1"/>
  <c r="V2573" i="1"/>
  <c r="U2573" i="1"/>
  <c r="V2620" i="1"/>
  <c r="U2620" i="1"/>
  <c r="V2624" i="1"/>
  <c r="U2624" i="1"/>
  <c r="V2628" i="1"/>
  <c r="U2628" i="1"/>
  <c r="V2632" i="1"/>
  <c r="U2632" i="1"/>
  <c r="V2636" i="1"/>
  <c r="U2636" i="1"/>
  <c r="V1883" i="1"/>
  <c r="U1883" i="1"/>
  <c r="V760" i="1"/>
  <c r="U760" i="1"/>
  <c r="T4" i="1"/>
  <c r="T8" i="1"/>
  <c r="T12" i="1"/>
  <c r="T16" i="1"/>
  <c r="T29" i="1"/>
  <c r="T24" i="1"/>
  <c r="T33" i="1"/>
  <c r="T38" i="1"/>
  <c r="T43" i="1"/>
  <c r="T49" i="1"/>
  <c r="T61" i="1"/>
  <c r="T66" i="1"/>
  <c r="T70" i="1"/>
  <c r="T74" i="1"/>
  <c r="T78" i="1"/>
  <c r="T82" i="1"/>
  <c r="T86" i="1"/>
  <c r="T90" i="1"/>
  <c r="T94" i="1"/>
  <c r="T105" i="1"/>
  <c r="T109" i="1"/>
  <c r="T113" i="1"/>
  <c r="T117" i="1"/>
  <c r="T122" i="1"/>
  <c r="T126" i="1"/>
  <c r="T130" i="1"/>
  <c r="T134" i="1"/>
  <c r="T139" i="1"/>
  <c r="T144" i="1"/>
  <c r="T150" i="1"/>
  <c r="T155" i="1"/>
  <c r="T160" i="1"/>
  <c r="T167" i="1"/>
  <c r="T171" i="1"/>
  <c r="T175" i="1"/>
  <c r="T179" i="1"/>
  <c r="T183" i="1"/>
  <c r="T187" i="1"/>
  <c r="T191" i="1"/>
  <c r="T203" i="1"/>
  <c r="T207" i="1"/>
  <c r="T211" i="1"/>
  <c r="T215" i="1"/>
  <c r="T219" i="1"/>
  <c r="T223" i="1"/>
  <c r="T227" i="1"/>
  <c r="T231" i="1"/>
  <c r="T243" i="1"/>
  <c r="T247" i="1"/>
  <c r="T263" i="1"/>
  <c r="T268" i="1"/>
  <c r="T280" i="1"/>
  <c r="T284" i="1"/>
  <c r="T296" i="1"/>
  <c r="T300" i="1"/>
  <c r="T314" i="1"/>
  <c r="T328" i="1"/>
  <c r="T340" i="1"/>
  <c r="T344" i="1"/>
  <c r="T356" i="1"/>
  <c r="T360" i="1"/>
  <c r="T372" i="1"/>
  <c r="T377" i="1"/>
  <c r="T390" i="1"/>
  <c r="T394" i="1"/>
  <c r="V414" i="1"/>
  <c r="U414" i="1"/>
  <c r="V418" i="1"/>
  <c r="U418" i="1"/>
  <c r="T430" i="1"/>
  <c r="T442" i="1"/>
  <c r="T447" i="1"/>
  <c r="T461" i="1"/>
  <c r="T465" i="1"/>
  <c r="T480" i="1"/>
  <c r="T481" i="1"/>
  <c r="T501" i="1"/>
  <c r="T505" i="1"/>
  <c r="T519" i="1"/>
  <c r="T522" i="1"/>
  <c r="T539" i="1"/>
  <c r="T543" i="1"/>
  <c r="T555" i="1"/>
  <c r="T559" i="1"/>
  <c r="T572" i="1"/>
  <c r="T577" i="1"/>
  <c r="T591" i="1"/>
  <c r="T597" i="1"/>
  <c r="T610" i="1"/>
  <c r="T617" i="1"/>
  <c r="T632" i="1"/>
  <c r="T637" i="1"/>
  <c r="T657" i="1"/>
  <c r="T679" i="1"/>
  <c r="T701" i="1"/>
  <c r="T718" i="1"/>
  <c r="T734" i="1"/>
  <c r="T750" i="1"/>
  <c r="T783" i="1"/>
  <c r="T801" i="1"/>
  <c r="T825" i="1"/>
  <c r="T843" i="1"/>
  <c r="T861" i="1"/>
  <c r="T878" i="1"/>
  <c r="T896" i="1"/>
  <c r="T912" i="1"/>
  <c r="T929" i="1"/>
  <c r="T946" i="1"/>
  <c r="T963" i="1"/>
  <c r="T980" i="1"/>
  <c r="T1048" i="1"/>
  <c r="T996" i="1"/>
  <c r="T1012" i="1"/>
  <c r="T1037" i="1"/>
  <c r="T1073" i="1"/>
  <c r="T1092" i="1"/>
  <c r="T1113" i="1"/>
  <c r="T1134" i="1"/>
  <c r="T1151" i="1"/>
  <c r="T1171" i="1"/>
  <c r="T1190" i="1"/>
  <c r="T1209" i="1"/>
  <c r="T1229" i="1"/>
  <c r="T1256" i="1"/>
  <c r="T1273" i="1"/>
  <c r="T1296" i="1"/>
  <c r="T1317" i="1"/>
  <c r="T1334" i="1"/>
  <c r="T1353" i="1"/>
  <c r="T1372" i="1"/>
  <c r="T1389" i="1"/>
  <c r="T1405" i="1"/>
  <c r="T1423" i="1"/>
  <c r="T1442" i="1"/>
  <c r="T1458" i="1"/>
  <c r="T1474" i="1"/>
  <c r="T1491" i="1"/>
  <c r="T1507" i="1"/>
  <c r="T1527" i="1"/>
  <c r="T1546" i="1"/>
  <c r="V2014" i="1"/>
  <c r="U2014" i="1"/>
  <c r="V2016" i="1"/>
  <c r="U2016" i="1"/>
  <c r="V2018" i="1"/>
  <c r="U2018" i="1"/>
  <c r="S3" i="1"/>
  <c r="T9" i="1"/>
  <c r="S9" i="1"/>
  <c r="T30" i="1"/>
  <c r="S30" i="1"/>
  <c r="S32" i="1"/>
  <c r="T39" i="1"/>
  <c r="S39" i="1"/>
  <c r="T67" i="1"/>
  <c r="S67" i="1"/>
  <c r="S69" i="1"/>
  <c r="T75" i="1"/>
  <c r="S75" i="1"/>
  <c r="S77" i="1"/>
  <c r="T83" i="1"/>
  <c r="S83" i="1"/>
  <c r="S85" i="1"/>
  <c r="T91" i="1"/>
  <c r="S91" i="1"/>
  <c r="S93" i="1"/>
  <c r="T106" i="1"/>
  <c r="S106" i="1"/>
  <c r="S108" i="1"/>
  <c r="T114" i="1"/>
  <c r="S114" i="1"/>
  <c r="S116" i="1"/>
  <c r="T123" i="1"/>
  <c r="S123" i="1"/>
  <c r="S125" i="1"/>
  <c r="T131" i="1"/>
  <c r="S131" i="1"/>
  <c r="S133" i="1"/>
  <c r="T140" i="1"/>
  <c r="S140" i="1"/>
  <c r="S143" i="1"/>
  <c r="T151" i="1"/>
  <c r="S151" i="1"/>
  <c r="S153" i="1"/>
  <c r="T164" i="1"/>
  <c r="S164" i="1"/>
  <c r="T180" i="1"/>
  <c r="S180" i="1"/>
  <c r="S182" i="1"/>
  <c r="S190" i="1"/>
  <c r="T204" i="1"/>
  <c r="S204" i="1"/>
  <c r="T220" i="1"/>
  <c r="S220" i="1"/>
  <c r="S222" i="1"/>
  <c r="S230" i="1"/>
  <c r="T236" i="1"/>
  <c r="S236" i="1"/>
  <c r="S238" i="1"/>
  <c r="T244" i="1"/>
  <c r="S244" i="1"/>
  <c r="S246" i="1"/>
  <c r="T256" i="1"/>
  <c r="S256" i="1"/>
  <c r="S258" i="1"/>
  <c r="T264" i="1"/>
  <c r="S264" i="1"/>
  <c r="S266" i="1"/>
  <c r="T273" i="1"/>
  <c r="S273" i="1"/>
  <c r="S275" i="1"/>
  <c r="T281" i="1"/>
  <c r="S281" i="1"/>
  <c r="S283" i="1"/>
  <c r="T297" i="1"/>
  <c r="S297" i="1"/>
  <c r="S299" i="1"/>
  <c r="T305" i="1"/>
  <c r="S305" i="1"/>
  <c r="S307" i="1"/>
  <c r="T324" i="1"/>
  <c r="S324" i="1"/>
  <c r="S327" i="1"/>
  <c r="T333" i="1"/>
  <c r="S333" i="1"/>
  <c r="S335" i="1"/>
  <c r="T341" i="1"/>
  <c r="S341" i="1"/>
  <c r="S343" i="1"/>
  <c r="T349" i="1"/>
  <c r="S349" i="1"/>
  <c r="S351" i="1"/>
  <c r="T357" i="1"/>
  <c r="S357" i="1"/>
  <c r="S359" i="1"/>
  <c r="T365" i="1"/>
  <c r="S365" i="1"/>
  <c r="S381" i="1"/>
  <c r="S397" i="1"/>
  <c r="T457" i="1"/>
  <c r="S457" i="1"/>
  <c r="S470" i="1"/>
  <c r="T477" i="1"/>
  <c r="S477" i="1"/>
  <c r="S479" i="1"/>
  <c r="S491" i="1"/>
  <c r="T497" i="1"/>
  <c r="S497" i="1"/>
  <c r="S500" i="1"/>
  <c r="T506" i="1"/>
  <c r="S506" i="1"/>
  <c r="S508" i="1"/>
  <c r="T516" i="1"/>
  <c r="S516" i="1"/>
  <c r="S518" i="1"/>
  <c r="T523" i="1"/>
  <c r="S523" i="1"/>
  <c r="S525" i="1"/>
  <c r="T531" i="1"/>
  <c r="S531" i="1"/>
  <c r="S537" i="1"/>
  <c r="T544" i="1"/>
  <c r="S544" i="1"/>
  <c r="S554" i="1"/>
  <c r="T560" i="1"/>
  <c r="S560" i="1"/>
  <c r="S562" i="1"/>
  <c r="T568" i="1"/>
  <c r="S568" i="1"/>
  <c r="S571" i="1"/>
  <c r="S580" i="1"/>
  <c r="T587" i="1"/>
  <c r="S587" i="1"/>
  <c r="S589" i="1"/>
  <c r="T598" i="1"/>
  <c r="S598" i="1"/>
  <c r="S600" i="1"/>
  <c r="T607" i="1"/>
  <c r="S607" i="1"/>
  <c r="S609" i="1"/>
  <c r="T618" i="1"/>
  <c r="S618" i="1"/>
  <c r="S620" i="1"/>
  <c r="T628" i="1"/>
  <c r="S628" i="1"/>
  <c r="S631" i="1"/>
  <c r="T638" i="1"/>
  <c r="S638" i="1"/>
  <c r="S641" i="1"/>
  <c r="T648" i="1"/>
  <c r="S648" i="1"/>
  <c r="S651" i="1"/>
  <c r="T659" i="1"/>
  <c r="S659" i="1"/>
  <c r="S661" i="1"/>
  <c r="T666" i="1"/>
  <c r="S666" i="1"/>
  <c r="S672" i="1"/>
  <c r="T680" i="1"/>
  <c r="S680" i="1"/>
  <c r="S682" i="1"/>
  <c r="T688" i="1"/>
  <c r="S688" i="1"/>
  <c r="S691" i="1"/>
  <c r="T702" i="1"/>
  <c r="S702" i="1"/>
  <c r="S704" i="1"/>
  <c r="T711" i="1"/>
  <c r="S711" i="1"/>
  <c r="S713" i="1"/>
  <c r="T719" i="1"/>
  <c r="S719" i="1"/>
  <c r="S721" i="1"/>
  <c r="T727" i="1"/>
  <c r="S727" i="1"/>
  <c r="S729" i="1"/>
  <c r="T735" i="1"/>
  <c r="S735" i="1"/>
  <c r="S737" i="1"/>
  <c r="T743" i="1"/>
  <c r="S743" i="1"/>
  <c r="S745" i="1"/>
  <c r="T751" i="1"/>
  <c r="S751" i="1"/>
  <c r="S754" i="1"/>
  <c r="T768" i="1"/>
  <c r="S768" i="1"/>
  <c r="S777" i="1"/>
  <c r="T784" i="1"/>
  <c r="S784" i="1"/>
  <c r="S786" i="1"/>
  <c r="T792" i="1"/>
  <c r="S792" i="1"/>
  <c r="S795" i="1"/>
  <c r="T802" i="1"/>
  <c r="S802" i="1"/>
  <c r="S806" i="1"/>
  <c r="T814" i="1"/>
  <c r="S814" i="1"/>
  <c r="S816" i="1"/>
  <c r="T826" i="1"/>
  <c r="S826" i="1"/>
  <c r="S828" i="1"/>
  <c r="T834" i="1"/>
  <c r="S834" i="1"/>
  <c r="S838" i="1"/>
  <c r="T844" i="1"/>
  <c r="S844" i="1"/>
  <c r="S846" i="1"/>
  <c r="T852" i="1"/>
  <c r="S852" i="1"/>
  <c r="S855" i="1"/>
  <c r="T862" i="1"/>
  <c r="S862" i="1"/>
  <c r="S865" i="1"/>
  <c r="T871" i="1"/>
  <c r="S871" i="1"/>
  <c r="S873" i="1"/>
  <c r="T879" i="1"/>
  <c r="S879" i="1"/>
  <c r="S881" i="1"/>
  <c r="T889" i="1"/>
  <c r="S889" i="1"/>
  <c r="S891" i="1"/>
  <c r="T897" i="1"/>
  <c r="S897" i="1"/>
  <c r="S899" i="1"/>
  <c r="T905" i="1"/>
  <c r="S905" i="1"/>
  <c r="S907" i="1"/>
  <c r="T913" i="1"/>
  <c r="S913" i="1"/>
  <c r="S915" i="1"/>
  <c r="T921" i="1"/>
  <c r="S921" i="1"/>
  <c r="S923" i="1"/>
  <c r="T930" i="1"/>
  <c r="S930" i="1"/>
  <c r="S932" i="1"/>
  <c r="T938" i="1"/>
  <c r="S938" i="1"/>
  <c r="S940" i="1"/>
  <c r="T947" i="1"/>
  <c r="S947" i="1"/>
  <c r="S949" i="1"/>
  <c r="T956" i="1"/>
  <c r="S956" i="1"/>
  <c r="S958" i="1"/>
  <c r="T964" i="1"/>
  <c r="S964" i="1"/>
  <c r="S966" i="1"/>
  <c r="S975" i="1"/>
  <c r="T981" i="1"/>
  <c r="S981" i="1"/>
  <c r="S1016" i="1"/>
  <c r="T1039" i="1"/>
  <c r="S1039" i="1"/>
  <c r="S1042" i="1"/>
  <c r="T1049" i="1"/>
  <c r="S1049" i="1"/>
  <c r="S1052" i="1"/>
  <c r="T989" i="1"/>
  <c r="S989" i="1"/>
  <c r="S991" i="1"/>
  <c r="T997" i="1"/>
  <c r="S997" i="1"/>
  <c r="S999" i="1"/>
  <c r="T1005" i="1"/>
  <c r="S1005" i="1"/>
  <c r="S1007" i="1"/>
  <c r="T1013" i="1"/>
  <c r="S1013" i="1"/>
  <c r="S1019" i="1"/>
  <c r="T1028" i="1"/>
  <c r="S1028" i="1"/>
  <c r="S1031" i="1"/>
  <c r="T1038" i="1"/>
  <c r="S1038" i="1"/>
  <c r="S1043" i="1"/>
  <c r="T1063" i="1"/>
  <c r="S1063" i="1"/>
  <c r="S1068" i="1"/>
  <c r="T1075" i="1"/>
  <c r="S1075" i="1"/>
  <c r="S1078" i="1"/>
  <c r="T1086" i="1"/>
  <c r="S1086" i="1"/>
  <c r="S1089" i="1"/>
  <c r="T1094" i="1"/>
  <c r="S1094" i="1"/>
  <c r="S1098" i="1"/>
  <c r="T1105" i="1"/>
  <c r="S1105" i="1"/>
  <c r="S1107" i="1"/>
  <c r="T1114" i="1"/>
  <c r="S1114" i="1"/>
  <c r="S1117" i="1"/>
  <c r="T1123" i="1"/>
  <c r="S1123" i="1"/>
  <c r="S1125" i="1"/>
  <c r="T1135" i="1"/>
  <c r="S1135" i="1"/>
  <c r="S1137" i="1"/>
  <c r="T1144" i="1"/>
  <c r="S1144" i="1"/>
  <c r="S1146" i="1"/>
  <c r="T1152" i="1"/>
  <c r="S1152" i="1"/>
  <c r="S1154" i="1"/>
  <c r="T1164" i="1"/>
  <c r="S1164" i="1"/>
  <c r="S1166" i="1"/>
  <c r="T1172" i="1"/>
  <c r="S1172" i="1"/>
  <c r="S1175" i="1"/>
  <c r="T1191" i="1"/>
  <c r="S1191" i="1"/>
  <c r="S1193" i="1"/>
  <c r="T1200" i="1"/>
  <c r="S1200" i="1"/>
  <c r="S1202" i="1"/>
  <c r="S1208" i="1"/>
  <c r="T1214" i="1"/>
  <c r="S1214" i="1"/>
  <c r="S1218" i="1"/>
  <c r="T1226" i="1"/>
  <c r="S1226" i="1"/>
  <c r="S1228" i="1"/>
  <c r="T1234" i="1"/>
  <c r="S1234" i="1"/>
  <c r="S1236" i="1"/>
  <c r="T1243" i="1"/>
  <c r="S1243" i="1"/>
  <c r="S1246" i="1"/>
  <c r="T1253" i="1"/>
  <c r="S1253" i="1"/>
  <c r="S1255" i="1"/>
  <c r="T1261" i="1"/>
  <c r="S1261" i="1"/>
  <c r="S1263" i="1"/>
  <c r="T1269" i="1"/>
  <c r="S1269" i="1"/>
  <c r="S1271" i="1"/>
  <c r="T1278" i="1"/>
  <c r="S1278" i="1"/>
  <c r="S1283" i="1"/>
  <c r="T1292" i="1"/>
  <c r="S1292" i="1"/>
  <c r="S1294" i="1"/>
  <c r="T1303" i="1"/>
  <c r="S1303" i="1"/>
  <c r="S1305" i="1"/>
  <c r="T1311" i="1"/>
  <c r="S1311" i="1"/>
  <c r="S1316" i="1"/>
  <c r="T1322" i="1"/>
  <c r="S1322" i="1"/>
  <c r="S1324" i="1"/>
  <c r="T1330" i="1"/>
  <c r="S1330" i="1"/>
  <c r="S1332" i="1"/>
  <c r="T1341" i="1"/>
  <c r="S1341" i="1"/>
  <c r="S1343" i="1"/>
  <c r="T1349" i="1"/>
  <c r="S1349" i="1"/>
  <c r="S1352" i="1"/>
  <c r="T1358" i="1"/>
  <c r="S1358" i="1"/>
  <c r="S1360" i="1"/>
  <c r="T1368" i="1"/>
  <c r="S1368" i="1"/>
  <c r="S1371" i="1"/>
  <c r="T1377" i="1"/>
  <c r="S1377" i="1"/>
  <c r="S1379" i="1"/>
  <c r="T1386" i="1"/>
  <c r="S1386" i="1"/>
  <c r="S1388" i="1"/>
  <c r="T1394" i="1"/>
  <c r="S1394" i="1"/>
  <c r="S1396" i="1"/>
  <c r="T1402" i="1"/>
  <c r="S1402" i="1"/>
  <c r="S1404" i="1"/>
  <c r="T1410" i="1"/>
  <c r="S1410" i="1"/>
  <c r="S1412" i="1"/>
  <c r="T1420" i="1"/>
  <c r="S1420" i="1"/>
  <c r="S1422" i="1"/>
  <c r="T1429" i="1"/>
  <c r="S1429" i="1"/>
  <c r="S1432" i="1"/>
  <c r="T1438" i="1"/>
  <c r="S1438" i="1"/>
  <c r="S1440" i="1"/>
  <c r="T1447" i="1"/>
  <c r="S1447" i="1"/>
  <c r="S1449" i="1"/>
  <c r="T1455" i="1"/>
  <c r="S1455" i="1"/>
  <c r="S1457" i="1"/>
  <c r="T1463" i="1"/>
  <c r="S1463" i="1"/>
  <c r="S1465" i="1"/>
  <c r="T1471" i="1"/>
  <c r="S1471" i="1"/>
  <c r="S1473" i="1"/>
  <c r="T1479" i="1"/>
  <c r="S1479" i="1"/>
  <c r="S1481" i="1"/>
  <c r="T1488" i="1"/>
  <c r="S1488" i="1"/>
  <c r="S1490" i="1"/>
  <c r="T1496" i="1"/>
  <c r="S1496" i="1"/>
  <c r="S1498" i="1"/>
  <c r="T1504" i="1"/>
  <c r="S1504" i="1"/>
  <c r="S1506" i="1"/>
  <c r="T1513" i="1"/>
  <c r="S1513" i="1"/>
  <c r="S1516" i="1"/>
  <c r="T1524" i="1"/>
  <c r="S1524" i="1"/>
  <c r="S1526" i="1"/>
  <c r="T1534" i="1"/>
  <c r="S1534" i="1"/>
  <c r="S1536" i="1"/>
  <c r="T1543" i="1"/>
  <c r="S1543" i="1"/>
  <c r="S1545" i="1"/>
  <c r="T1551" i="1"/>
  <c r="S1551" i="1"/>
  <c r="S1553" i="1"/>
  <c r="T1562" i="1"/>
  <c r="S1562" i="1"/>
  <c r="T1564" i="1"/>
  <c r="S1564" i="1"/>
  <c r="S11" i="1"/>
  <c r="T17" i="1"/>
  <c r="S17" i="1"/>
  <c r="S19" i="1"/>
  <c r="S41" i="1"/>
  <c r="T50" i="1"/>
  <c r="S50" i="1"/>
  <c r="S59" i="1"/>
  <c r="S166" i="1"/>
  <c r="T172" i="1"/>
  <c r="S172" i="1"/>
  <c r="S174" i="1"/>
  <c r="T188" i="1"/>
  <c r="S188" i="1"/>
  <c r="S206" i="1"/>
  <c r="T212" i="1"/>
  <c r="S212" i="1"/>
  <c r="S214" i="1"/>
  <c r="T228" i="1"/>
  <c r="S228" i="1"/>
  <c r="T289" i="1"/>
  <c r="S289" i="1"/>
  <c r="S291" i="1"/>
  <c r="S367" i="1"/>
  <c r="S450" i="1"/>
  <c r="S459" i="1"/>
  <c r="T467" i="1"/>
  <c r="S467" i="1"/>
  <c r="T488" i="1"/>
  <c r="S488" i="1"/>
  <c r="S546" i="1"/>
  <c r="T552" i="1"/>
  <c r="S552" i="1"/>
  <c r="T578" i="1"/>
  <c r="S578" i="1"/>
  <c r="S378" i="1"/>
  <c r="S395" i="1"/>
  <c r="S448" i="1"/>
  <c r="T5" i="1"/>
  <c r="T7" i="1"/>
  <c r="S7" i="1"/>
  <c r="T13" i="1"/>
  <c r="T15" i="1"/>
  <c r="S15" i="1"/>
  <c r="T20" i="1"/>
  <c r="T23" i="1"/>
  <c r="S23" i="1"/>
  <c r="T34" i="1"/>
  <c r="T36" i="1"/>
  <c r="S36" i="1"/>
  <c r="T46" i="1"/>
  <c r="T48" i="1"/>
  <c r="S48" i="1"/>
  <c r="T63" i="1"/>
  <c r="T65" i="1"/>
  <c r="S65" i="1"/>
  <c r="T71" i="1"/>
  <c r="T73" i="1"/>
  <c r="S73" i="1"/>
  <c r="T79" i="1"/>
  <c r="T81" i="1"/>
  <c r="S81" i="1"/>
  <c r="T87" i="1"/>
  <c r="T89" i="1"/>
  <c r="S89" i="1"/>
  <c r="T97" i="1"/>
  <c r="T104" i="1"/>
  <c r="S104" i="1"/>
  <c r="T110" i="1"/>
  <c r="T112" i="1"/>
  <c r="S112" i="1"/>
  <c r="T118" i="1"/>
  <c r="T120" i="1"/>
  <c r="S120" i="1"/>
  <c r="T127" i="1"/>
  <c r="T129" i="1"/>
  <c r="S129" i="1"/>
  <c r="T135" i="1"/>
  <c r="T137" i="1"/>
  <c r="S137" i="1"/>
  <c r="T147" i="1"/>
  <c r="T149" i="1"/>
  <c r="S149" i="1"/>
  <c r="T156" i="1"/>
  <c r="T158" i="1"/>
  <c r="S158" i="1"/>
  <c r="T168" i="1"/>
  <c r="T170" i="1"/>
  <c r="S170" i="1"/>
  <c r="T176" i="1"/>
  <c r="T178" i="1"/>
  <c r="S178" i="1"/>
  <c r="T184" i="1"/>
  <c r="T186" i="1"/>
  <c r="S186" i="1"/>
  <c r="T192" i="1"/>
  <c r="T194" i="1"/>
  <c r="S194" i="1"/>
  <c r="T208" i="1"/>
  <c r="T210" i="1"/>
  <c r="S210" i="1"/>
  <c r="T216" i="1"/>
  <c r="T218" i="1"/>
  <c r="S218" i="1"/>
  <c r="T224" i="1"/>
  <c r="T226" i="1"/>
  <c r="S226" i="1"/>
  <c r="T232" i="1"/>
  <c r="T234" i="1"/>
  <c r="S234" i="1"/>
  <c r="T240" i="1"/>
  <c r="T242" i="1"/>
  <c r="S242" i="1"/>
  <c r="T248" i="1"/>
  <c r="T254" i="1"/>
  <c r="S254" i="1"/>
  <c r="T260" i="1"/>
  <c r="T262" i="1"/>
  <c r="S262" i="1"/>
  <c r="T269" i="1"/>
  <c r="T271" i="1"/>
  <c r="S271" i="1"/>
  <c r="T277" i="1"/>
  <c r="T279" i="1"/>
  <c r="S279" i="1"/>
  <c r="T285" i="1"/>
  <c r="T287" i="1"/>
  <c r="S287" i="1"/>
  <c r="T293" i="1"/>
  <c r="T295" i="1"/>
  <c r="S295" i="1"/>
  <c r="T301" i="1"/>
  <c r="T303" i="1"/>
  <c r="S303" i="1"/>
  <c r="T309" i="1"/>
  <c r="T312" i="1"/>
  <c r="S312" i="1"/>
  <c r="T329" i="1"/>
  <c r="T331" i="1"/>
  <c r="S331" i="1"/>
  <c r="T337" i="1"/>
  <c r="T339" i="1"/>
  <c r="S339" i="1"/>
  <c r="T345" i="1"/>
  <c r="T347" i="1"/>
  <c r="S347" i="1"/>
  <c r="T353" i="1"/>
  <c r="T355" i="1"/>
  <c r="S355" i="1"/>
  <c r="T361" i="1"/>
  <c r="T363" i="1"/>
  <c r="S363" i="1"/>
  <c r="T369" i="1"/>
  <c r="T371" i="1"/>
  <c r="S371" i="1"/>
  <c r="S389" i="1"/>
  <c r="S421" i="1"/>
  <c r="S440" i="1"/>
  <c r="T233" i="1"/>
  <c r="S233" i="1"/>
  <c r="T270" i="1"/>
  <c r="S270" i="1"/>
  <c r="T302" i="1"/>
  <c r="S302" i="1"/>
  <c r="T346" i="1"/>
  <c r="S346" i="1"/>
  <c r="T379" i="1"/>
  <c r="S379" i="1"/>
  <c r="T420" i="1"/>
  <c r="S420" i="1"/>
  <c r="T449" i="1"/>
  <c r="S449" i="1"/>
  <c r="T489" i="1"/>
  <c r="S489" i="1"/>
  <c r="T524" i="1"/>
  <c r="S524" i="1"/>
  <c r="T561" i="1"/>
  <c r="S561" i="1"/>
  <c r="T599" i="1"/>
  <c r="S599" i="1"/>
  <c r="T640" i="1"/>
  <c r="S640" i="1"/>
  <c r="T660" i="1"/>
  <c r="S660" i="1"/>
  <c r="T681" i="1"/>
  <c r="S681" i="1"/>
  <c r="T703" i="1"/>
  <c r="S703" i="1"/>
  <c r="T720" i="1"/>
  <c r="S720" i="1"/>
  <c r="T736" i="1"/>
  <c r="S736" i="1"/>
  <c r="T752" i="1"/>
  <c r="S752" i="1"/>
  <c r="T785" i="1"/>
  <c r="S785" i="1"/>
  <c r="T805" i="1"/>
  <c r="S805" i="1"/>
  <c r="T827" i="1"/>
  <c r="S827" i="1"/>
  <c r="T845" i="1"/>
  <c r="S845" i="1"/>
  <c r="T864" i="1"/>
  <c r="S864" i="1"/>
  <c r="T880" i="1"/>
  <c r="S880" i="1"/>
  <c r="T898" i="1"/>
  <c r="S898" i="1"/>
  <c r="T914" i="1"/>
  <c r="S914" i="1"/>
  <c r="T931" i="1"/>
  <c r="S931" i="1"/>
  <c r="T948" i="1"/>
  <c r="S948" i="1"/>
  <c r="T965" i="1"/>
  <c r="S965" i="1"/>
  <c r="T982" i="1"/>
  <c r="S982" i="1"/>
  <c r="T1050" i="1"/>
  <c r="S1050" i="1"/>
  <c r="T998" i="1"/>
  <c r="S998" i="1"/>
  <c r="T1014" i="1"/>
  <c r="S1014" i="1"/>
  <c r="T1040" i="1"/>
  <c r="S1040" i="1"/>
  <c r="T1076" i="1"/>
  <c r="S1076" i="1"/>
  <c r="T1095" i="1"/>
  <c r="S1095" i="1"/>
  <c r="T1116" i="1"/>
  <c r="S1116" i="1"/>
  <c r="T1136" i="1"/>
  <c r="S1136" i="1"/>
  <c r="T1153" i="1"/>
  <c r="S1153" i="1"/>
  <c r="T1174" i="1"/>
  <c r="S1174" i="1"/>
  <c r="T1192" i="1"/>
  <c r="S1192" i="1"/>
  <c r="T1211" i="1"/>
  <c r="S1211" i="1"/>
  <c r="T1231" i="1"/>
  <c r="S1231" i="1"/>
  <c r="T1250" i="1"/>
  <c r="S1250" i="1"/>
  <c r="T1266" i="1"/>
  <c r="S1266" i="1"/>
  <c r="T1287" i="1"/>
  <c r="S1287" i="1"/>
  <c r="T1308" i="1"/>
  <c r="S1308" i="1"/>
  <c r="T1327" i="1"/>
  <c r="S1327" i="1"/>
  <c r="T1346" i="1"/>
  <c r="S1346" i="1"/>
  <c r="T1363" i="1"/>
  <c r="S1363" i="1"/>
  <c r="T1383" i="1"/>
  <c r="S1383" i="1"/>
  <c r="T1399" i="1"/>
  <c r="S1399" i="1"/>
  <c r="T1416" i="1"/>
  <c r="S1416" i="1"/>
  <c r="T1435" i="1"/>
  <c r="S1435" i="1"/>
  <c r="T1452" i="1"/>
  <c r="S1452" i="1"/>
  <c r="T1468" i="1"/>
  <c r="S1468" i="1"/>
  <c r="T1485" i="1"/>
  <c r="S1485" i="1"/>
  <c r="T1501" i="1"/>
  <c r="S1501" i="1"/>
  <c r="T1520" i="1"/>
  <c r="S1520" i="1"/>
  <c r="T1539" i="1"/>
  <c r="S1539" i="1"/>
  <c r="T1558" i="1"/>
  <c r="S1558" i="1"/>
  <c r="T1568" i="1"/>
  <c r="S1568" i="1"/>
  <c r="T1576" i="1"/>
  <c r="S1576" i="1"/>
  <c r="T1584" i="1"/>
  <c r="S1584" i="1"/>
  <c r="T1592" i="1"/>
  <c r="S1592" i="1"/>
  <c r="T1607" i="1"/>
  <c r="S1607" i="1"/>
  <c r="T1618" i="1"/>
  <c r="S1618" i="1"/>
  <c r="T1626" i="1"/>
  <c r="S1626" i="1"/>
  <c r="T1635" i="1"/>
  <c r="S1635" i="1"/>
  <c r="T1644" i="1"/>
  <c r="S1644" i="1"/>
  <c r="T1652" i="1"/>
  <c r="S1652" i="1"/>
  <c r="T1665" i="1"/>
  <c r="S1665" i="1"/>
  <c r="T1677" i="1"/>
  <c r="S1677" i="1"/>
  <c r="T1693" i="1"/>
  <c r="S1693" i="1"/>
  <c r="T1703" i="1"/>
  <c r="S1703" i="1"/>
  <c r="T1713" i="1"/>
  <c r="S1713" i="1"/>
  <c r="T1722" i="1"/>
  <c r="S1722" i="1"/>
  <c r="T1734" i="1"/>
  <c r="S1734" i="1"/>
  <c r="T1742" i="1"/>
  <c r="S1742" i="1"/>
  <c r="T1752" i="1"/>
  <c r="S1752" i="1"/>
  <c r="T1762" i="1"/>
  <c r="S1762" i="1"/>
  <c r="T1774" i="1"/>
  <c r="S1774" i="1"/>
  <c r="T1782" i="1"/>
  <c r="S1782" i="1"/>
  <c r="T1790" i="1"/>
  <c r="S1790" i="1"/>
  <c r="T1798" i="1"/>
  <c r="S1798" i="1"/>
  <c r="T1807" i="1"/>
  <c r="S1807" i="1"/>
  <c r="T1814" i="1"/>
  <c r="S1814" i="1"/>
  <c r="T1823" i="1"/>
  <c r="S1823" i="1"/>
  <c r="T1843" i="1"/>
  <c r="S1843" i="1"/>
  <c r="T1873" i="1"/>
  <c r="S1873" i="1"/>
  <c r="T1881" i="1"/>
  <c r="S1881" i="1"/>
  <c r="T1896" i="1"/>
  <c r="S1896" i="1"/>
  <c r="T1907" i="1"/>
  <c r="S1907" i="1"/>
  <c r="T1920" i="1"/>
  <c r="S1920" i="1"/>
  <c r="T1930" i="1"/>
  <c r="S1930" i="1"/>
  <c r="T1938" i="1"/>
  <c r="S1938" i="1"/>
  <c r="T1947" i="1"/>
  <c r="S1947" i="1"/>
  <c r="T1955" i="1"/>
  <c r="S1955" i="1"/>
  <c r="T1963" i="1"/>
  <c r="S1963" i="1"/>
  <c r="T1971" i="1"/>
  <c r="S1971" i="1"/>
  <c r="T1990" i="1"/>
  <c r="S1990" i="1"/>
  <c r="T2007" i="1"/>
  <c r="S2007" i="1"/>
  <c r="T2020" i="1"/>
  <c r="S2020" i="1"/>
  <c r="T2031" i="1"/>
  <c r="S2031" i="1"/>
  <c r="T2048" i="1"/>
  <c r="S2048" i="1"/>
  <c r="T2056" i="1"/>
  <c r="S2056" i="1"/>
  <c r="T2064" i="1"/>
  <c r="S2064" i="1"/>
  <c r="T2072" i="1"/>
  <c r="S2072" i="1"/>
  <c r="T2081" i="1"/>
  <c r="S2081" i="1"/>
  <c r="T2091" i="1"/>
  <c r="S2091" i="1"/>
  <c r="T2114" i="1"/>
  <c r="S2114" i="1"/>
  <c r="T2123" i="1"/>
  <c r="S2123" i="1"/>
  <c r="T2132" i="1"/>
  <c r="S2132" i="1"/>
  <c r="T2140" i="1"/>
  <c r="S2140" i="1"/>
  <c r="T2148" i="1"/>
  <c r="S2148" i="1"/>
  <c r="T2161" i="1"/>
  <c r="S2161" i="1"/>
  <c r="T2169" i="1"/>
  <c r="S2169" i="1"/>
  <c r="T2177" i="1"/>
  <c r="S2177" i="1"/>
  <c r="T2185" i="1"/>
  <c r="S2185" i="1"/>
  <c r="T2196" i="1"/>
  <c r="S2196" i="1"/>
  <c r="T2207" i="1"/>
  <c r="S2207" i="1"/>
  <c r="T2217" i="1"/>
  <c r="S2217" i="1"/>
  <c r="T2225" i="1"/>
  <c r="S2225" i="1"/>
  <c r="T2233" i="1"/>
  <c r="S2233" i="1"/>
  <c r="T2244" i="1"/>
  <c r="S2244" i="1"/>
  <c r="T2255" i="1"/>
  <c r="S2255" i="1"/>
  <c r="T2271" i="1"/>
  <c r="S2271" i="1"/>
  <c r="T2279" i="1"/>
  <c r="S2279" i="1"/>
  <c r="T2287" i="1"/>
  <c r="S2287" i="1"/>
  <c r="T2296" i="1"/>
  <c r="S2296" i="1"/>
  <c r="T2308" i="1"/>
  <c r="S2308" i="1"/>
  <c r="T2322" i="1"/>
  <c r="S2322" i="1"/>
  <c r="T2333" i="1"/>
  <c r="S2333" i="1"/>
  <c r="T2343" i="1"/>
  <c r="S2343" i="1"/>
  <c r="T2353" i="1"/>
  <c r="S2353" i="1"/>
  <c r="T2369" i="1"/>
  <c r="S2369" i="1"/>
  <c r="T2377" i="1"/>
  <c r="S2377" i="1"/>
  <c r="T2389" i="1"/>
  <c r="S2389" i="1"/>
  <c r="T2397" i="1"/>
  <c r="S2397" i="1"/>
  <c r="T2411" i="1"/>
  <c r="S2411" i="1"/>
  <c r="T2426" i="1"/>
  <c r="S2426" i="1"/>
  <c r="T2435" i="1"/>
  <c r="S2435" i="1"/>
  <c r="T2444" i="1"/>
  <c r="S2444" i="1"/>
  <c r="T2489" i="1"/>
  <c r="S2489" i="1"/>
  <c r="T2498" i="1"/>
  <c r="S2498" i="1"/>
  <c r="T2506" i="1"/>
  <c r="S2506" i="1"/>
  <c r="T2514" i="1"/>
  <c r="S2514" i="1"/>
  <c r="T2524" i="1"/>
  <c r="S2524" i="1"/>
  <c r="T2538" i="1"/>
  <c r="S2538" i="1"/>
  <c r="T2546" i="1"/>
  <c r="S2546" i="1"/>
  <c r="T2555" i="1"/>
  <c r="S2555" i="1"/>
  <c r="T2574" i="1"/>
  <c r="S2574" i="1"/>
  <c r="T2582" i="1"/>
  <c r="S2582" i="1"/>
  <c r="T2590" i="1"/>
  <c r="S2590" i="1"/>
  <c r="T2598" i="1"/>
  <c r="S2598" i="1"/>
  <c r="T2605" i="1"/>
  <c r="S2605" i="1"/>
  <c r="T2613" i="1"/>
  <c r="S2613" i="1"/>
  <c r="T2618" i="1"/>
  <c r="S2618" i="1"/>
  <c r="T2626" i="1"/>
  <c r="S2626" i="1"/>
  <c r="T2634" i="1"/>
  <c r="S2634" i="1"/>
  <c r="T769" i="1"/>
  <c r="S769" i="1"/>
  <c r="T462" i="1"/>
  <c r="S462" i="1"/>
  <c r="S464" i="1"/>
  <c r="T474" i="1"/>
  <c r="S474" i="1"/>
  <c r="S475" i="1"/>
  <c r="T482" i="1"/>
  <c r="S482" i="1"/>
  <c r="S484" i="1"/>
  <c r="T493" i="1"/>
  <c r="S493" i="1"/>
  <c r="S495" i="1"/>
  <c r="T502" i="1"/>
  <c r="S502" i="1"/>
  <c r="S504" i="1"/>
  <c r="T510" i="1"/>
  <c r="S510" i="1"/>
  <c r="S512" i="1"/>
  <c r="T520" i="1"/>
  <c r="S520" i="1"/>
  <c r="S521" i="1"/>
  <c r="T527" i="1"/>
  <c r="S527" i="1"/>
  <c r="S529" i="1"/>
  <c r="T540" i="1"/>
  <c r="S540" i="1"/>
  <c r="S542" i="1"/>
  <c r="T548" i="1"/>
  <c r="S548" i="1"/>
  <c r="S550" i="1"/>
  <c r="T556" i="1"/>
  <c r="S556" i="1"/>
  <c r="S558" i="1"/>
  <c r="T564" i="1"/>
  <c r="S564" i="1"/>
  <c r="S566" i="1"/>
  <c r="T573" i="1"/>
  <c r="S573" i="1"/>
  <c r="S576" i="1"/>
  <c r="T583" i="1"/>
  <c r="S583" i="1"/>
  <c r="S585" i="1"/>
  <c r="T592" i="1"/>
  <c r="S592" i="1"/>
  <c r="S596" i="1"/>
  <c r="T602" i="1"/>
  <c r="S602" i="1"/>
  <c r="S604" i="1"/>
  <c r="T611" i="1"/>
  <c r="S611" i="1"/>
  <c r="S613" i="1"/>
  <c r="T622" i="1"/>
  <c r="S622" i="1"/>
  <c r="S624" i="1"/>
  <c r="T633" i="1"/>
  <c r="S633" i="1"/>
  <c r="S636" i="1"/>
  <c r="T643" i="1"/>
  <c r="S643" i="1"/>
  <c r="S646" i="1"/>
  <c r="T653" i="1"/>
  <c r="S653" i="1"/>
  <c r="S656" i="1"/>
  <c r="T663" i="1"/>
  <c r="S663" i="1"/>
  <c r="S665" i="1"/>
  <c r="T675" i="1"/>
  <c r="S675" i="1"/>
  <c r="S677" i="1"/>
  <c r="T684" i="1"/>
  <c r="S684" i="1"/>
  <c r="S686" i="1"/>
  <c r="T695" i="1"/>
  <c r="S695" i="1"/>
  <c r="S699" i="1"/>
  <c r="T706" i="1"/>
  <c r="S706" i="1"/>
  <c r="S708" i="1"/>
  <c r="T715" i="1"/>
  <c r="S715" i="1"/>
  <c r="S717" i="1"/>
  <c r="T723" i="1"/>
  <c r="S723" i="1"/>
  <c r="S725" i="1"/>
  <c r="T731" i="1"/>
  <c r="S731" i="1"/>
  <c r="S733" i="1"/>
  <c r="T739" i="1"/>
  <c r="S739" i="1"/>
  <c r="S741" i="1"/>
  <c r="T747" i="1"/>
  <c r="S747" i="1"/>
  <c r="S749" i="1"/>
  <c r="T762" i="1"/>
  <c r="S762" i="1"/>
  <c r="S764" i="1"/>
  <c r="T780" i="1"/>
  <c r="S780" i="1"/>
  <c r="S782" i="1"/>
  <c r="T788" i="1"/>
  <c r="S788" i="1"/>
  <c r="S790" i="1"/>
  <c r="T798" i="1"/>
  <c r="S798" i="1"/>
  <c r="S800" i="1"/>
  <c r="T809" i="1"/>
  <c r="S809" i="1"/>
  <c r="S812" i="1"/>
  <c r="T820" i="1"/>
  <c r="S820" i="1"/>
  <c r="S824" i="1"/>
  <c r="T830" i="1"/>
  <c r="S830" i="1"/>
  <c r="S832" i="1"/>
  <c r="T840" i="1"/>
  <c r="S840" i="1"/>
  <c r="S842" i="1"/>
  <c r="T848" i="1"/>
  <c r="S848" i="1"/>
  <c r="S850" i="1"/>
  <c r="T858" i="1"/>
  <c r="S858" i="1"/>
  <c r="S860" i="1"/>
  <c r="T867" i="1"/>
  <c r="S867" i="1"/>
  <c r="S869" i="1"/>
  <c r="T875" i="1"/>
  <c r="S875" i="1"/>
  <c r="S877" i="1"/>
  <c r="T883" i="1"/>
  <c r="S883" i="1"/>
  <c r="S885" i="1"/>
  <c r="T893" i="1"/>
  <c r="S893" i="1"/>
  <c r="S895" i="1"/>
  <c r="T901" i="1"/>
  <c r="S901" i="1"/>
  <c r="S903" i="1"/>
  <c r="T909" i="1"/>
  <c r="S909" i="1"/>
  <c r="S911" i="1"/>
  <c r="T917" i="1"/>
  <c r="S917" i="1"/>
  <c r="S919" i="1"/>
  <c r="T926" i="1"/>
  <c r="S926" i="1"/>
  <c r="S928" i="1"/>
  <c r="T934" i="1"/>
  <c r="S934" i="1"/>
  <c r="S936" i="1"/>
  <c r="T942" i="1"/>
  <c r="S942" i="1"/>
  <c r="S945" i="1"/>
  <c r="T951" i="1"/>
  <c r="S951" i="1"/>
  <c r="S954" i="1"/>
  <c r="T960" i="1"/>
  <c r="S960" i="1"/>
  <c r="S962" i="1"/>
  <c r="T968" i="1"/>
  <c r="S968" i="1"/>
  <c r="S970" i="1"/>
  <c r="T977" i="1"/>
  <c r="S977" i="1"/>
  <c r="S979" i="1"/>
  <c r="T1018" i="1"/>
  <c r="S1018" i="1"/>
  <c r="S1029" i="1"/>
  <c r="T1045" i="1"/>
  <c r="S1045" i="1"/>
  <c r="S1047" i="1"/>
  <c r="T1055" i="1"/>
  <c r="S1055" i="1"/>
  <c r="S987" i="1"/>
  <c r="T993" i="1"/>
  <c r="S993" i="1"/>
  <c r="S995" i="1"/>
  <c r="T1001" i="1"/>
  <c r="S1001" i="1"/>
  <c r="S1003" i="1"/>
  <c r="T1009" i="1"/>
  <c r="S1009" i="1"/>
  <c r="S1011" i="1"/>
  <c r="T1022" i="1"/>
  <c r="S1022" i="1"/>
  <c r="S1024" i="1"/>
  <c r="T1033" i="1"/>
  <c r="S1033" i="1"/>
  <c r="S1036" i="1"/>
  <c r="T1058" i="1"/>
  <c r="S1058" i="1"/>
  <c r="S1061" i="1"/>
  <c r="T1070" i="1"/>
  <c r="S1070" i="1"/>
  <c r="S1072" i="1"/>
  <c r="T1080" i="1"/>
  <c r="S1080" i="1"/>
  <c r="S1082" i="1"/>
  <c r="T1093" i="1"/>
  <c r="S1093" i="1"/>
  <c r="S1091" i="1"/>
  <c r="T1100" i="1"/>
  <c r="S1100" i="1"/>
  <c r="S1102" i="1"/>
  <c r="T1110" i="1"/>
  <c r="S1110" i="1"/>
  <c r="S1112" i="1"/>
  <c r="T1119" i="1"/>
  <c r="S1119" i="1"/>
  <c r="S1121" i="1"/>
  <c r="T1131" i="1"/>
  <c r="S1131" i="1"/>
  <c r="S1133" i="1"/>
  <c r="T1140" i="1"/>
  <c r="S1140" i="1"/>
  <c r="S1142" i="1"/>
  <c r="T1148" i="1"/>
  <c r="S1148" i="1"/>
  <c r="S1150" i="1"/>
  <c r="T1157" i="1"/>
  <c r="S1157" i="1"/>
  <c r="S1160" i="1"/>
  <c r="T1168" i="1"/>
  <c r="S1168" i="1"/>
  <c r="S1170" i="1"/>
  <c r="T1177" i="1"/>
  <c r="S1177" i="1"/>
  <c r="S1179" i="1"/>
  <c r="T1187" i="1"/>
  <c r="S1187" i="1"/>
  <c r="S1189" i="1"/>
  <c r="T1195" i="1"/>
  <c r="S1195" i="1"/>
  <c r="S1197" i="1"/>
  <c r="T1210" i="1"/>
  <c r="S1210" i="1"/>
  <c r="S1212" i="1"/>
  <c r="T1220" i="1"/>
  <c r="S1220" i="1"/>
  <c r="S1223" i="1"/>
  <c r="T1230" i="1"/>
  <c r="S1230" i="1"/>
  <c r="S1232" i="1"/>
  <c r="T1238" i="1"/>
  <c r="S1238" i="1"/>
  <c r="S1241" i="1"/>
  <c r="T1249" i="1"/>
  <c r="S1249" i="1"/>
  <c r="S1251" i="1"/>
  <c r="T1257" i="1"/>
  <c r="S1257" i="1"/>
  <c r="S1259" i="1"/>
  <c r="T1265" i="1"/>
  <c r="S1265" i="1"/>
  <c r="S1267" i="1"/>
  <c r="T1274" i="1"/>
  <c r="S1274" i="1"/>
  <c r="S1276" i="1"/>
  <c r="T1286" i="1"/>
  <c r="S1286" i="1"/>
  <c r="S1290" i="1"/>
  <c r="T1297" i="1"/>
  <c r="S1297" i="1"/>
  <c r="S1301" i="1"/>
  <c r="T1307" i="1"/>
  <c r="S1307" i="1"/>
  <c r="S1309" i="1"/>
  <c r="T1318" i="1"/>
  <c r="S1318" i="1"/>
  <c r="S1320" i="1"/>
  <c r="T1326" i="1"/>
  <c r="S1326" i="1"/>
  <c r="S1328" i="1"/>
  <c r="T1336" i="1"/>
  <c r="S1336" i="1"/>
  <c r="S1338" i="1"/>
  <c r="T1345" i="1"/>
  <c r="S1345" i="1"/>
  <c r="S1347" i="1"/>
  <c r="T1354" i="1"/>
  <c r="S1354" i="1"/>
  <c r="S1356" i="1"/>
  <c r="T1362" i="1"/>
  <c r="S1362" i="1"/>
  <c r="S1364" i="1"/>
  <c r="T1373" i="1"/>
  <c r="S1373" i="1"/>
  <c r="S1375" i="1"/>
  <c r="T1381" i="1"/>
  <c r="S1381" i="1"/>
  <c r="S1384" i="1"/>
  <c r="T1390" i="1"/>
  <c r="S1390" i="1"/>
  <c r="S1392" i="1"/>
  <c r="T1398" i="1"/>
  <c r="S1398" i="1"/>
  <c r="S1400" i="1"/>
  <c r="T1406" i="1"/>
  <c r="S1406" i="1"/>
  <c r="S1408" i="1"/>
  <c r="T1414" i="1"/>
  <c r="S1414" i="1"/>
  <c r="S1417" i="1"/>
  <c r="T1424" i="1"/>
  <c r="S1424" i="1"/>
  <c r="S1427" i="1"/>
  <c r="T1434" i="1"/>
  <c r="S1434" i="1"/>
  <c r="S1436" i="1"/>
  <c r="T1443" i="1"/>
  <c r="S1443" i="1"/>
  <c r="S1445" i="1"/>
  <c r="T1451" i="1"/>
  <c r="S1451" i="1"/>
  <c r="S1453" i="1"/>
  <c r="T1459" i="1"/>
  <c r="S1459" i="1"/>
  <c r="S1461" i="1"/>
  <c r="T1467" i="1"/>
  <c r="S1467" i="1"/>
  <c r="S1469" i="1"/>
  <c r="T1475" i="1"/>
  <c r="S1475" i="1"/>
  <c r="S1477" i="1"/>
  <c r="T1484" i="1"/>
  <c r="S1484" i="1"/>
  <c r="S1486" i="1"/>
  <c r="T1492" i="1"/>
  <c r="S1492" i="1"/>
  <c r="S1494" i="1"/>
  <c r="T1500" i="1"/>
  <c r="S1500" i="1"/>
  <c r="S1502" i="1"/>
  <c r="T1508" i="1"/>
  <c r="S1508" i="1"/>
  <c r="S1511" i="1"/>
  <c r="T1518" i="1"/>
  <c r="S1518" i="1"/>
  <c r="S1521" i="1"/>
  <c r="T1528" i="1"/>
  <c r="S1528" i="1"/>
  <c r="S1532" i="1"/>
  <c r="T1538" i="1"/>
  <c r="S1538" i="1"/>
  <c r="S1540" i="1"/>
  <c r="T1547" i="1"/>
  <c r="S1547" i="1"/>
  <c r="S1549" i="1"/>
  <c r="T1557" i="1"/>
  <c r="S1557" i="1"/>
  <c r="S1560" i="1"/>
  <c r="T374" i="1"/>
  <c r="S374" i="1"/>
  <c r="T376" i="1"/>
  <c r="S376" i="1"/>
  <c r="T383" i="1"/>
  <c r="S383" i="1"/>
  <c r="T385" i="1"/>
  <c r="S385" i="1"/>
  <c r="T391" i="1"/>
  <c r="T393" i="1"/>
  <c r="S393" i="1"/>
  <c r="T399" i="1"/>
  <c r="S399" i="1"/>
  <c r="T407" i="1"/>
  <c r="S407" i="1"/>
  <c r="T415" i="1"/>
  <c r="T417" i="1"/>
  <c r="T423" i="1"/>
  <c r="S423" i="1"/>
  <c r="T425" i="1"/>
  <c r="S425" i="1"/>
  <c r="T431" i="1"/>
  <c r="S431" i="1"/>
  <c r="T433" i="1"/>
  <c r="T443" i="1"/>
  <c r="S443" i="1"/>
  <c r="T446" i="1"/>
  <c r="S446" i="1"/>
  <c r="T452" i="1"/>
  <c r="S452" i="1"/>
  <c r="T454" i="1"/>
  <c r="S454" i="1"/>
  <c r="S1571" i="1"/>
  <c r="S1579" i="1"/>
  <c r="S1587" i="1"/>
  <c r="S1599" i="1"/>
  <c r="S1610" i="1"/>
  <c r="S1621" i="1"/>
  <c r="S1629" i="1"/>
  <c r="S1638" i="1"/>
  <c r="S1647" i="1"/>
  <c r="S1655" i="1"/>
  <c r="S1671" i="1"/>
  <c r="S1684" i="1"/>
  <c r="S1697" i="1"/>
  <c r="S1706" i="1"/>
  <c r="S1716" i="1"/>
  <c r="S1725" i="1"/>
  <c r="S1737" i="1"/>
  <c r="S1745" i="1"/>
  <c r="S1755" i="1"/>
  <c r="S1769" i="1"/>
  <c r="S1777" i="1"/>
  <c r="S1785" i="1"/>
  <c r="S1793" i="1"/>
  <c r="S1802" i="1"/>
  <c r="S1810" i="1"/>
  <c r="S1818" i="1"/>
  <c r="S1832" i="1"/>
  <c r="S1849" i="1"/>
  <c r="S1876" i="1"/>
  <c r="S1889" i="1"/>
  <c r="S1899" i="1"/>
  <c r="S1912" i="1"/>
  <c r="S1923" i="1"/>
  <c r="S1933" i="1"/>
  <c r="S1941" i="1"/>
  <c r="S1950" i="1"/>
  <c r="S1958" i="1"/>
  <c r="S1966" i="1"/>
  <c r="S1980" i="1"/>
  <c r="S1995" i="1"/>
  <c r="S2023" i="1"/>
  <c r="S2034" i="1"/>
  <c r="S2051" i="1"/>
  <c r="S2059" i="1"/>
  <c r="S2067" i="1"/>
  <c r="S2076" i="1"/>
  <c r="S2085" i="1"/>
  <c r="S2094" i="1"/>
  <c r="T2109" i="1"/>
  <c r="S2109" i="1"/>
  <c r="T2118" i="1"/>
  <c r="S2118" i="1"/>
  <c r="T2122" i="1"/>
  <c r="S2122" i="1"/>
  <c r="T2127" i="1"/>
  <c r="S2127" i="1"/>
  <c r="T2131" i="1"/>
  <c r="S2131" i="1"/>
  <c r="T2135" i="1"/>
  <c r="S2135" i="1"/>
  <c r="T2139" i="1"/>
  <c r="S2139" i="1"/>
  <c r="T2143" i="1"/>
  <c r="S2143" i="1"/>
  <c r="T2147" i="1"/>
  <c r="S2147" i="1"/>
  <c r="T2153" i="1"/>
  <c r="S2153" i="1"/>
  <c r="T2160" i="1"/>
  <c r="S2160" i="1"/>
  <c r="T2164" i="1"/>
  <c r="S2164" i="1"/>
  <c r="T2168" i="1"/>
  <c r="S2168" i="1"/>
  <c r="T2172" i="1"/>
  <c r="S2172" i="1"/>
  <c r="T2176" i="1"/>
  <c r="S2176" i="1"/>
  <c r="T2180" i="1"/>
  <c r="S2180" i="1"/>
  <c r="T2184" i="1"/>
  <c r="S2184" i="1"/>
  <c r="T2191" i="1"/>
  <c r="S2191" i="1"/>
  <c r="T2195" i="1"/>
  <c r="S2195" i="1"/>
  <c r="T2200" i="1"/>
  <c r="S2200" i="1"/>
  <c r="T2206" i="1"/>
  <c r="S2206" i="1"/>
  <c r="T2211" i="1"/>
  <c r="S2211" i="1"/>
  <c r="T2216" i="1"/>
  <c r="S2216" i="1"/>
  <c r="T2220" i="1"/>
  <c r="S2220" i="1"/>
  <c r="T2224" i="1"/>
  <c r="S2224" i="1"/>
  <c r="T2228" i="1"/>
  <c r="S2228" i="1"/>
  <c r="T2232" i="1"/>
  <c r="S2232" i="1"/>
  <c r="T2239" i="1"/>
  <c r="S2239" i="1"/>
  <c r="T2243" i="1"/>
  <c r="S2243" i="1"/>
  <c r="T2248" i="1"/>
  <c r="S2248" i="1"/>
  <c r="T2254" i="1"/>
  <c r="S2254" i="1"/>
  <c r="T2259" i="1"/>
  <c r="S2259" i="1"/>
  <c r="T2269" i="1"/>
  <c r="S2269" i="1"/>
  <c r="T2274" i="1"/>
  <c r="S2274" i="1"/>
  <c r="T2278" i="1"/>
  <c r="S2278" i="1"/>
  <c r="T2282" i="1"/>
  <c r="S2282" i="1"/>
  <c r="T2286" i="1"/>
  <c r="S2286" i="1"/>
  <c r="T2291" i="1"/>
  <c r="S2291" i="1"/>
  <c r="T2295" i="1"/>
  <c r="S2295" i="1"/>
  <c r="T2300" i="1"/>
  <c r="S2300" i="1"/>
  <c r="T2307" i="1"/>
  <c r="S2307" i="1"/>
  <c r="T2316" i="1"/>
  <c r="S2316" i="1"/>
  <c r="T2321" i="1"/>
  <c r="S2321" i="1"/>
  <c r="T2326" i="1"/>
  <c r="S2326" i="1"/>
  <c r="T2332" i="1"/>
  <c r="S2332" i="1"/>
  <c r="T2337" i="1"/>
  <c r="S2337" i="1"/>
  <c r="T2342" i="1"/>
  <c r="S2342" i="1"/>
  <c r="T2346" i="1"/>
  <c r="S2346" i="1"/>
  <c r="T2350" i="1"/>
  <c r="S2350" i="1"/>
  <c r="T2357" i="1"/>
  <c r="S2357" i="1"/>
  <c r="T2368" i="1"/>
  <c r="S2368" i="1"/>
  <c r="T2372" i="1"/>
  <c r="S2372" i="1"/>
  <c r="T2376" i="1"/>
  <c r="S2376" i="1"/>
  <c r="T2380" i="1"/>
  <c r="S2380" i="1"/>
  <c r="T2388" i="1"/>
  <c r="S2388" i="1"/>
  <c r="T2392" i="1"/>
  <c r="S2392" i="1"/>
  <c r="T2396" i="1"/>
  <c r="S2396" i="1"/>
  <c r="T2400" i="1"/>
  <c r="S2400" i="1"/>
  <c r="T2410" i="1"/>
  <c r="S2410" i="1"/>
  <c r="T2414" i="1"/>
  <c r="S2414" i="1"/>
  <c r="T2425" i="1"/>
  <c r="S2425" i="1"/>
  <c r="T2429" i="1"/>
  <c r="S2429" i="1"/>
  <c r="T2434" i="1"/>
  <c r="S2434" i="1"/>
  <c r="T2438" i="1"/>
  <c r="S2438" i="1"/>
  <c r="T2443" i="1"/>
  <c r="S2443" i="1"/>
  <c r="T2455" i="1"/>
  <c r="S2455" i="1"/>
  <c r="T2488" i="1"/>
  <c r="S2488" i="1"/>
  <c r="T2493" i="1"/>
  <c r="S2493" i="1"/>
  <c r="T2497" i="1"/>
  <c r="S2497" i="1"/>
  <c r="T2501" i="1"/>
  <c r="S2501" i="1"/>
  <c r="T2505" i="1"/>
  <c r="S2505" i="1"/>
  <c r="T2509" i="1"/>
  <c r="S2509" i="1"/>
  <c r="T2513" i="1"/>
  <c r="S2513" i="1"/>
  <c r="T2517" i="1"/>
  <c r="S2517" i="1"/>
  <c r="T2523" i="1"/>
  <c r="S2523" i="1"/>
  <c r="T2527" i="1"/>
  <c r="S2527" i="1"/>
  <c r="T2537" i="1"/>
  <c r="S2537" i="1"/>
  <c r="T2541" i="1"/>
  <c r="S2541" i="1"/>
  <c r="T2545" i="1"/>
  <c r="S2545" i="1"/>
  <c r="T2549" i="1"/>
  <c r="S2549" i="1"/>
  <c r="T2554" i="1"/>
  <c r="S2554" i="1"/>
  <c r="T2571" i="1"/>
  <c r="S2571" i="1"/>
  <c r="T2566" i="1"/>
  <c r="S2566" i="1"/>
  <c r="T2577" i="1"/>
  <c r="S2577" i="1"/>
  <c r="T2581" i="1"/>
  <c r="S2581" i="1"/>
  <c r="T2585" i="1"/>
  <c r="S2585" i="1"/>
  <c r="T2589" i="1"/>
  <c r="S2589" i="1"/>
  <c r="T2593" i="1"/>
  <c r="S2593" i="1"/>
  <c r="T2597" i="1"/>
  <c r="S2597" i="1"/>
  <c r="T2601" i="1"/>
  <c r="S2601" i="1"/>
  <c r="T2604" i="1"/>
  <c r="S2604" i="1"/>
  <c r="T2608" i="1"/>
  <c r="S2608" i="1"/>
  <c r="T2612" i="1"/>
  <c r="S2612" i="1"/>
  <c r="T2616" i="1"/>
  <c r="S2616" i="1"/>
  <c r="T2617" i="1"/>
  <c r="S2617" i="1"/>
  <c r="T2621" i="1"/>
  <c r="S2621" i="1"/>
  <c r="T2625" i="1"/>
  <c r="S2625" i="1"/>
  <c r="T2629" i="1"/>
  <c r="S2629" i="1"/>
  <c r="T2633" i="1"/>
  <c r="S2633" i="1"/>
  <c r="T1184" i="1"/>
  <c r="S1184" i="1"/>
  <c r="T1882" i="1"/>
  <c r="S1882" i="1"/>
  <c r="T759" i="1"/>
  <c r="S759" i="1"/>
  <c r="S2229" i="1"/>
  <c r="S2240" i="1"/>
  <c r="S2283" i="1"/>
  <c r="S2292" i="1"/>
  <c r="S2301" i="1"/>
  <c r="S2318" i="1"/>
  <c r="S2329" i="1"/>
  <c r="S2338" i="1"/>
  <c r="S2347" i="1"/>
  <c r="S2365" i="1"/>
  <c r="S2373" i="1"/>
  <c r="S2383" i="1"/>
  <c r="S2393" i="1"/>
  <c r="S2401" i="1"/>
  <c r="S2578" i="1"/>
  <c r="S2586" i="1"/>
  <c r="S2594" i="1"/>
  <c r="S2557" i="1"/>
  <c r="S2609" i="1"/>
  <c r="S4" i="1"/>
  <c r="S8" i="1"/>
  <c r="S12" i="1"/>
  <c r="S16" i="1"/>
  <c r="S29" i="1"/>
  <c r="S24" i="1"/>
  <c r="S33" i="1"/>
  <c r="S38" i="1"/>
  <c r="S43" i="1"/>
  <c r="S49" i="1"/>
  <c r="S61" i="1"/>
  <c r="S66" i="1"/>
  <c r="S70" i="1"/>
  <c r="S74" i="1"/>
  <c r="S78" i="1"/>
  <c r="S82" i="1"/>
  <c r="S86" i="1"/>
  <c r="S90" i="1"/>
  <c r="V90" i="1" s="1"/>
  <c r="S94" i="1"/>
  <c r="S105" i="1"/>
  <c r="S109" i="1"/>
  <c r="S113" i="1"/>
  <c r="S117" i="1"/>
  <c r="S122" i="1"/>
  <c r="S126" i="1"/>
  <c r="S130" i="1"/>
  <c r="S134" i="1"/>
  <c r="S139" i="1"/>
  <c r="S144" i="1"/>
  <c r="S150" i="1"/>
  <c r="S155" i="1"/>
  <c r="S160" i="1"/>
  <c r="S167" i="1"/>
  <c r="S171" i="1"/>
  <c r="S175" i="1"/>
  <c r="S179" i="1"/>
  <c r="S183" i="1"/>
  <c r="S187" i="1"/>
  <c r="S191" i="1"/>
  <c r="S203" i="1"/>
  <c r="S207" i="1"/>
  <c r="S211" i="1"/>
  <c r="S215" i="1"/>
  <c r="S219" i="1"/>
  <c r="S223" i="1"/>
  <c r="S227" i="1"/>
  <c r="S231" i="1"/>
  <c r="T235" i="1"/>
  <c r="T237" i="1"/>
  <c r="S237" i="1"/>
  <c r="T239" i="1"/>
  <c r="S243" i="1"/>
  <c r="S247" i="1"/>
  <c r="S253" i="1"/>
  <c r="T255" i="1"/>
  <c r="T257" i="1"/>
  <c r="S257" i="1"/>
  <c r="T259" i="1"/>
  <c r="S263" i="1"/>
  <c r="S268" i="1"/>
  <c r="T272" i="1"/>
  <c r="T274" i="1"/>
  <c r="S274" i="1"/>
  <c r="T276" i="1"/>
  <c r="S280" i="1"/>
  <c r="S284" i="1"/>
  <c r="S286" i="1"/>
  <c r="T288" i="1"/>
  <c r="T290" i="1"/>
  <c r="S290" i="1"/>
  <c r="T292" i="1"/>
  <c r="S296" i="1"/>
  <c r="S300" i="1"/>
  <c r="T304" i="1"/>
  <c r="T306" i="1"/>
  <c r="S306" i="1"/>
  <c r="T308" i="1"/>
  <c r="S314" i="1"/>
  <c r="S328" i="1"/>
  <c r="S330" i="1"/>
  <c r="T332" i="1"/>
  <c r="T334" i="1"/>
  <c r="S334" i="1"/>
  <c r="T336" i="1"/>
  <c r="S340" i="1"/>
  <c r="S344" i="1"/>
  <c r="T348" i="1"/>
  <c r="T350" i="1"/>
  <c r="S350" i="1"/>
  <c r="T352" i="1"/>
  <c r="S356" i="1"/>
  <c r="S360" i="1"/>
  <c r="S362" i="1"/>
  <c r="T364" i="1"/>
  <c r="T366" i="1"/>
  <c r="S366" i="1"/>
  <c r="T368" i="1"/>
  <c r="S372" i="1"/>
  <c r="S377" i="1"/>
  <c r="T382" i="1"/>
  <c r="T384" i="1"/>
  <c r="S384" i="1"/>
  <c r="T386" i="1"/>
  <c r="S390" i="1"/>
  <c r="S394" i="1"/>
  <c r="S396" i="1"/>
  <c r="T398" i="1"/>
  <c r="T406" i="1"/>
  <c r="T408" i="1"/>
  <c r="T422" i="1"/>
  <c r="T424" i="1"/>
  <c r="S424" i="1"/>
  <c r="T426" i="1"/>
  <c r="S430" i="1"/>
  <c r="T434" i="1"/>
  <c r="S442" i="1"/>
  <c r="S447" i="1"/>
  <c r="T451" i="1"/>
  <c r="T453" i="1"/>
  <c r="S453" i="1"/>
  <c r="T456" i="1"/>
  <c r="S461" i="1"/>
  <c r="S465" i="1"/>
  <c r="S469" i="1"/>
  <c r="T472" i="1"/>
  <c r="T473" i="1"/>
  <c r="S473" i="1"/>
  <c r="T476" i="1"/>
  <c r="S480" i="1"/>
  <c r="S481" i="1"/>
  <c r="T492" i="1"/>
  <c r="T494" i="1"/>
  <c r="S494" i="1"/>
  <c r="T496" i="1"/>
  <c r="S501" i="1"/>
  <c r="S505" i="1"/>
  <c r="S507" i="1"/>
  <c r="T509" i="1"/>
  <c r="T511" i="1"/>
  <c r="S511" i="1"/>
  <c r="T513" i="1"/>
  <c r="S519" i="1"/>
  <c r="S522" i="1"/>
  <c r="T526" i="1"/>
  <c r="T528" i="1"/>
  <c r="S528" i="1"/>
  <c r="T530" i="1"/>
  <c r="S539" i="1"/>
  <c r="S543" i="1"/>
  <c r="S545" i="1"/>
  <c r="T547" i="1"/>
  <c r="T549" i="1"/>
  <c r="S549" i="1"/>
  <c r="T551" i="1"/>
  <c r="S555" i="1"/>
  <c r="S559" i="1"/>
  <c r="T563" i="1"/>
  <c r="T565" i="1"/>
  <c r="S565" i="1"/>
  <c r="T567" i="1"/>
  <c r="S572" i="1"/>
  <c r="S577" i="1"/>
  <c r="S579" i="1"/>
  <c r="T582" i="1"/>
  <c r="T584" i="1"/>
  <c r="S584" i="1"/>
  <c r="T586" i="1"/>
  <c r="S591" i="1"/>
  <c r="S597" i="1"/>
  <c r="T601" i="1"/>
  <c r="T603" i="1"/>
  <c r="S603" i="1"/>
  <c r="T605" i="1"/>
  <c r="S610" i="1"/>
  <c r="S617" i="1"/>
  <c r="S619" i="1"/>
  <c r="T621" i="1"/>
  <c r="T623" i="1"/>
  <c r="S623" i="1"/>
  <c r="T627" i="1"/>
  <c r="S632" i="1"/>
  <c r="S637" i="1"/>
  <c r="T642" i="1"/>
  <c r="S647" i="1"/>
  <c r="S650" i="1"/>
  <c r="T652" i="1"/>
  <c r="S657" i="1"/>
  <c r="T662" i="1"/>
  <c r="S667" i="1"/>
  <c r="S668" i="1"/>
  <c r="T674" i="1"/>
  <c r="S679" i="1"/>
  <c r="T683" i="1"/>
  <c r="S687" i="1"/>
  <c r="S690" i="1"/>
  <c r="T694" i="1"/>
  <c r="S701" i="1"/>
  <c r="T705" i="1"/>
  <c r="S710" i="1"/>
  <c r="S712" i="1"/>
  <c r="T714" i="1"/>
  <c r="S718" i="1"/>
  <c r="T722" i="1"/>
  <c r="S726" i="1"/>
  <c r="S728" i="1"/>
  <c r="T730" i="1"/>
  <c r="S734" i="1"/>
  <c r="T738" i="1"/>
  <c r="S742" i="1"/>
  <c r="S744" i="1"/>
  <c r="T746" i="1"/>
  <c r="S750" i="1"/>
  <c r="T756" i="1"/>
  <c r="S765" i="1"/>
  <c r="S775" i="1"/>
  <c r="T778" i="1"/>
  <c r="S783" i="1"/>
  <c r="T787" i="1"/>
  <c r="S791" i="1"/>
  <c r="S794" i="1"/>
  <c r="T797" i="1"/>
  <c r="S801" i="1"/>
  <c r="T807" i="1"/>
  <c r="S813" i="1"/>
  <c r="S815" i="1"/>
  <c r="T819" i="1"/>
  <c r="S825" i="1"/>
  <c r="T829" i="1"/>
  <c r="S833" i="1"/>
  <c r="S836" i="1"/>
  <c r="T839" i="1"/>
  <c r="S843" i="1"/>
  <c r="T847" i="1"/>
  <c r="S851" i="1"/>
  <c r="S853" i="1"/>
  <c r="T856" i="1"/>
  <c r="S861" i="1"/>
  <c r="T866" i="1"/>
  <c r="S870" i="1"/>
  <c r="S872" i="1"/>
  <c r="T874" i="1"/>
  <c r="S878" i="1"/>
  <c r="T882" i="1"/>
  <c r="S886" i="1"/>
  <c r="S890" i="1"/>
  <c r="T892" i="1"/>
  <c r="S896" i="1"/>
  <c r="T900" i="1"/>
  <c r="S904" i="1"/>
  <c r="S906" i="1"/>
  <c r="T908" i="1"/>
  <c r="S912" i="1"/>
  <c r="T916" i="1"/>
  <c r="S920" i="1"/>
  <c r="S922" i="1"/>
  <c r="T924" i="1"/>
  <c r="S929" i="1"/>
  <c r="T933" i="1"/>
  <c r="S937" i="1"/>
  <c r="S939" i="1"/>
  <c r="T941" i="1"/>
  <c r="S946" i="1"/>
  <c r="T950" i="1"/>
  <c r="S955" i="1"/>
  <c r="S957" i="1"/>
  <c r="T959" i="1"/>
  <c r="S963" i="1"/>
  <c r="T967" i="1"/>
  <c r="S971" i="1"/>
  <c r="S974" i="1"/>
  <c r="T976" i="1"/>
  <c r="S980" i="1"/>
  <c r="T1017" i="1"/>
  <c r="S1035" i="1"/>
  <c r="S1041" i="1"/>
  <c r="T1044" i="1"/>
  <c r="S1048" i="1"/>
  <c r="T1053" i="1"/>
  <c r="S988" i="1"/>
  <c r="S990" i="1"/>
  <c r="T992" i="1"/>
  <c r="S996" i="1"/>
  <c r="T1000" i="1"/>
  <c r="S1004" i="1"/>
  <c r="S1006" i="1"/>
  <c r="T1008" i="1"/>
  <c r="S1012" i="1"/>
  <c r="T1021" i="1"/>
  <c r="S1027" i="1"/>
  <c r="S1030" i="1"/>
  <c r="T1032" i="1"/>
  <c r="S1037" i="1"/>
  <c r="T1051" i="1"/>
  <c r="S1062" i="1"/>
  <c r="S1065" i="1"/>
  <c r="T1069" i="1"/>
  <c r="S1073" i="1"/>
  <c r="T1079" i="1"/>
  <c r="S1083" i="1"/>
  <c r="S1087" i="1"/>
  <c r="T1090" i="1"/>
  <c r="S1092" i="1"/>
  <c r="T1099" i="1"/>
  <c r="S1104" i="1"/>
  <c r="S1106" i="1"/>
  <c r="T1109" i="1"/>
  <c r="S1113" i="1"/>
  <c r="T1118" i="1"/>
  <c r="S1122" i="1"/>
  <c r="S1124" i="1"/>
  <c r="T1126" i="1"/>
  <c r="S1134" i="1"/>
  <c r="T1138" i="1"/>
  <c r="S1143" i="1"/>
  <c r="S1145" i="1"/>
  <c r="T1147" i="1"/>
  <c r="S1151" i="1"/>
  <c r="T1156" i="1"/>
  <c r="S1163" i="1"/>
  <c r="S1165" i="1"/>
  <c r="T1167" i="1"/>
  <c r="S1171" i="1"/>
  <c r="T1176" i="1"/>
  <c r="S1180" i="1"/>
  <c r="T1183" i="1"/>
  <c r="S1190" i="1"/>
  <c r="T1194" i="1"/>
  <c r="S1198" i="1"/>
  <c r="S1201" i="1"/>
  <c r="T1204" i="1"/>
  <c r="S1209" i="1"/>
  <c r="T1213" i="1"/>
  <c r="S1219" i="1"/>
  <c r="S1222" i="1"/>
  <c r="T1225" i="1"/>
  <c r="S1229" i="1"/>
  <c r="T1233" i="1"/>
  <c r="S1237" i="1"/>
  <c r="T1242" i="1"/>
  <c r="S1247" i="1"/>
  <c r="T1252" i="1"/>
  <c r="S1256" i="1"/>
  <c r="S1258" i="1"/>
  <c r="T1260" i="1"/>
  <c r="S1264" i="1"/>
  <c r="T1268" i="1"/>
  <c r="S1273" i="1"/>
  <c r="S1275" i="1"/>
  <c r="T1277" i="1"/>
  <c r="S1285" i="1"/>
  <c r="T1291" i="1"/>
  <c r="S1296" i="1"/>
  <c r="S1298" i="1"/>
  <c r="T1302" i="1"/>
  <c r="S1306" i="1"/>
  <c r="T1310" i="1"/>
  <c r="S1317" i="1"/>
  <c r="S1319" i="1"/>
  <c r="T1321" i="1"/>
  <c r="S1325" i="1"/>
  <c r="T1329" i="1"/>
  <c r="S1334" i="1"/>
  <c r="S1337" i="1"/>
  <c r="T1339" i="1"/>
  <c r="S1344" i="1"/>
  <c r="T1348" i="1"/>
  <c r="S1353" i="1"/>
  <c r="S1355" i="1"/>
  <c r="T1357" i="1"/>
  <c r="S1361" i="1"/>
  <c r="T1365" i="1"/>
  <c r="S1372" i="1"/>
  <c r="S1374" i="1"/>
  <c r="T1376" i="1"/>
  <c r="S1380" i="1"/>
  <c r="T1385" i="1"/>
  <c r="S1389" i="1"/>
  <c r="S1391" i="1"/>
  <c r="T1393" i="1"/>
  <c r="S1397" i="1"/>
  <c r="T1401" i="1"/>
  <c r="S1405" i="1"/>
  <c r="S1407" i="1"/>
  <c r="T1409" i="1"/>
  <c r="S1413" i="1"/>
  <c r="T1419" i="1"/>
  <c r="S1423" i="1"/>
  <c r="S1426" i="1"/>
  <c r="T1428" i="1"/>
  <c r="S1433" i="1"/>
  <c r="T1437" i="1"/>
  <c r="S1442" i="1"/>
  <c r="S1444" i="1"/>
  <c r="T1446" i="1"/>
  <c r="S1450" i="1"/>
  <c r="T1454" i="1"/>
  <c r="S1458" i="1"/>
  <c r="S1460" i="1"/>
  <c r="T1462" i="1"/>
  <c r="S1466" i="1"/>
  <c r="T1470" i="1"/>
  <c r="S1474" i="1"/>
  <c r="S1476" i="1"/>
  <c r="T1478" i="1"/>
  <c r="S1483" i="1"/>
  <c r="T1487" i="1"/>
  <c r="S1491" i="1"/>
  <c r="S1493" i="1"/>
  <c r="T1495" i="1"/>
  <c r="S1499" i="1"/>
  <c r="T1503" i="1"/>
  <c r="S1507" i="1"/>
  <c r="S1510" i="1"/>
  <c r="T1512" i="1"/>
  <c r="S1517" i="1"/>
  <c r="T1522" i="1"/>
  <c r="S1527" i="1"/>
  <c r="S1531" i="1"/>
  <c r="T1533" i="1"/>
  <c r="S1537" i="1"/>
  <c r="T1541" i="1"/>
  <c r="S1546" i="1"/>
  <c r="S1548" i="1"/>
  <c r="T1550" i="1"/>
  <c r="S1554" i="1"/>
  <c r="S1561" i="1"/>
  <c r="S1563" i="1"/>
  <c r="S1566" i="1"/>
  <c r="S1570" i="1"/>
  <c r="S1572" i="1"/>
  <c r="S1574" i="1"/>
  <c r="S1578" i="1"/>
  <c r="S1580" i="1"/>
  <c r="S1582" i="1"/>
  <c r="S1586" i="1"/>
  <c r="S1588" i="1"/>
  <c r="S1590" i="1"/>
  <c r="S1598" i="1"/>
  <c r="S1601" i="1"/>
  <c r="S1603" i="1"/>
  <c r="S1609" i="1"/>
  <c r="S1611" i="1"/>
  <c r="S1616" i="1"/>
  <c r="S1620" i="1"/>
  <c r="S1622" i="1"/>
  <c r="S1624" i="1"/>
  <c r="S1628" i="1"/>
  <c r="S1630" i="1"/>
  <c r="S1632" i="1"/>
  <c r="S1637" i="1"/>
  <c r="S1639" i="1"/>
  <c r="S1641" i="1"/>
  <c r="S1646" i="1"/>
  <c r="S1648" i="1"/>
  <c r="S1650" i="1"/>
  <c r="S1654" i="1"/>
  <c r="S1656" i="1"/>
  <c r="S1658" i="1"/>
  <c r="S1669" i="1"/>
  <c r="S1673" i="1"/>
  <c r="S1675" i="1"/>
  <c r="S1681" i="1"/>
  <c r="S1686" i="1"/>
  <c r="S1690" i="1"/>
  <c r="S1696" i="1"/>
  <c r="S1698" i="1"/>
  <c r="S1700" i="1"/>
  <c r="S1705" i="1"/>
  <c r="S1707" i="1"/>
  <c r="S1711" i="1"/>
  <c r="S1715" i="1"/>
  <c r="S1717" i="1"/>
  <c r="S1720" i="1"/>
  <c r="S1724" i="1"/>
  <c r="S1726" i="1"/>
  <c r="S1732" i="1"/>
  <c r="S1736" i="1"/>
  <c r="S1738" i="1"/>
  <c r="S1740" i="1"/>
  <c r="S1744" i="1"/>
  <c r="S1747" i="1"/>
  <c r="S1749" i="1"/>
  <c r="S1754" i="1"/>
  <c r="S1756" i="1"/>
  <c r="S1760" i="1"/>
  <c r="S1767" i="1"/>
  <c r="S1770" i="1"/>
  <c r="S1772" i="1"/>
  <c r="S1776" i="1"/>
  <c r="S1778" i="1"/>
  <c r="S1780" i="1"/>
  <c r="S1784" i="1"/>
  <c r="S1786" i="1"/>
  <c r="S1788" i="1"/>
  <c r="S1792" i="1"/>
  <c r="S1794" i="1"/>
  <c r="S1796" i="1"/>
  <c r="S1801" i="1"/>
  <c r="S1804" i="1"/>
  <c r="S1805" i="1"/>
  <c r="S1809" i="1"/>
  <c r="S1811" i="1"/>
  <c r="S1813" i="1"/>
  <c r="S1817" i="1"/>
  <c r="S1819" i="1"/>
  <c r="S1821" i="1"/>
  <c r="S1831" i="1"/>
  <c r="S1838" i="1"/>
  <c r="S1840" i="1"/>
  <c r="S1848" i="1"/>
  <c r="S1868" i="1"/>
  <c r="S1871" i="1"/>
  <c r="S1875" i="1"/>
  <c r="S1877" i="1"/>
  <c r="S1879" i="1"/>
  <c r="S1887" i="1"/>
  <c r="S1892" i="1"/>
  <c r="S1894" i="1"/>
  <c r="S1898" i="1"/>
  <c r="S1900" i="1"/>
  <c r="S1904" i="1"/>
  <c r="S1911" i="1"/>
  <c r="S1914" i="1"/>
  <c r="S1918" i="1"/>
  <c r="S1922" i="1"/>
  <c r="S1924" i="1"/>
  <c r="S1927" i="1"/>
  <c r="S1932" i="1"/>
  <c r="S1934" i="1"/>
  <c r="S1936" i="1"/>
  <c r="S1940" i="1"/>
  <c r="S1942" i="1"/>
  <c r="S1944" i="1"/>
  <c r="S1949" i="1"/>
  <c r="S1951" i="1"/>
  <c r="S1953" i="1"/>
  <c r="S1957" i="1"/>
  <c r="S1959" i="1"/>
  <c r="S1961" i="1"/>
  <c r="S1965" i="1"/>
  <c r="S1967" i="1"/>
  <c r="S1969" i="1"/>
  <c r="S1978" i="1"/>
  <c r="S1981" i="1"/>
  <c r="S1987" i="1"/>
  <c r="S1994" i="1"/>
  <c r="S2000" i="1"/>
  <c r="S2002" i="1"/>
  <c r="S2022" i="1"/>
  <c r="S2024" i="1"/>
  <c r="S2026" i="1"/>
  <c r="S2033" i="1"/>
  <c r="S2035" i="1"/>
  <c r="S2042" i="1"/>
  <c r="S2050" i="1"/>
  <c r="S2052" i="1"/>
  <c r="S2054" i="1"/>
  <c r="S2058" i="1"/>
  <c r="S2060" i="1"/>
  <c r="S2062" i="1"/>
  <c r="S2066" i="1"/>
  <c r="S2068" i="1"/>
  <c r="S2070" i="1"/>
  <c r="S2075" i="1"/>
  <c r="S2077" i="1"/>
  <c r="S2079" i="1"/>
  <c r="S2084" i="1"/>
  <c r="S2086" i="1"/>
  <c r="S2089" i="1"/>
  <c r="S2093" i="1"/>
  <c r="S2095" i="1"/>
  <c r="S2098" i="1"/>
  <c r="S2121" i="1"/>
  <c r="S2126" i="1"/>
  <c r="S2130" i="1"/>
  <c r="S2134" i="1"/>
  <c r="S2138" i="1"/>
  <c r="S2142" i="1"/>
  <c r="S2146" i="1"/>
  <c r="S2152" i="1"/>
  <c r="S2159" i="1"/>
  <c r="S2163" i="1"/>
  <c r="S2167" i="1"/>
  <c r="S2171" i="1"/>
  <c r="S2175" i="1"/>
  <c r="S2179" i="1"/>
  <c r="S2183" i="1"/>
  <c r="S2187" i="1"/>
  <c r="S2194" i="1"/>
  <c r="S2199" i="1"/>
  <c r="S2205" i="1"/>
  <c r="S2209" i="1"/>
  <c r="S2215" i="1"/>
  <c r="S2219" i="1"/>
  <c r="S2223" i="1"/>
  <c r="S2227" i="1"/>
  <c r="S2231" i="1"/>
  <c r="S2238" i="1"/>
  <c r="S2242" i="1"/>
  <c r="S2281" i="1"/>
  <c r="S2285" i="1"/>
  <c r="S2290" i="1"/>
  <c r="S2294" i="1"/>
  <c r="S2299" i="1"/>
  <c r="S2305" i="1"/>
  <c r="S2314" i="1"/>
  <c r="S2320" i="1"/>
  <c r="S2327" i="1"/>
  <c r="S2331" i="1"/>
  <c r="S2336" i="1"/>
  <c r="S2341" i="1"/>
  <c r="S2345" i="1"/>
  <c r="S2349" i="1"/>
  <c r="S2356" i="1"/>
  <c r="S2367" i="1"/>
  <c r="S2371" i="1"/>
  <c r="S2375" i="1"/>
  <c r="S2379" i="1"/>
  <c r="S2387" i="1"/>
  <c r="S2391" i="1"/>
  <c r="S2395" i="1"/>
  <c r="S2399" i="1"/>
  <c r="S2576" i="1"/>
  <c r="S2580" i="1"/>
  <c r="S2584" i="1"/>
  <c r="S2588" i="1"/>
  <c r="S2592" i="1"/>
  <c r="S2596" i="1"/>
  <c r="S2600" i="1"/>
  <c r="S2603" i="1"/>
  <c r="S2607" i="1"/>
  <c r="S2611" i="1"/>
  <c r="S2615" i="1"/>
  <c r="S1569" i="1"/>
  <c r="S1577" i="1"/>
  <c r="S1581" i="1"/>
  <c r="S1585" i="1"/>
  <c r="S1589" i="1"/>
  <c r="S1597" i="1"/>
  <c r="S1602" i="1"/>
  <c r="S1608" i="1"/>
  <c r="S1615" i="1"/>
  <c r="S1619" i="1"/>
  <c r="S1623" i="1"/>
  <c r="S1627" i="1"/>
  <c r="S1631" i="1"/>
  <c r="S1636" i="1"/>
  <c r="S1640" i="1"/>
  <c r="S1645" i="1"/>
  <c r="S1649" i="1"/>
  <c r="S1653" i="1"/>
  <c r="S1657" i="1"/>
  <c r="S1667" i="1"/>
  <c r="S1674" i="1"/>
  <c r="S1678" i="1"/>
  <c r="S1688" i="1"/>
  <c r="S1695" i="1"/>
  <c r="S1699" i="1"/>
  <c r="S1704" i="1"/>
  <c r="S1708" i="1"/>
  <c r="S1714" i="1"/>
  <c r="S1718" i="1"/>
  <c r="S1723" i="1"/>
  <c r="S1731" i="1"/>
  <c r="S1735" i="1"/>
  <c r="S1739" i="1"/>
  <c r="S1743" i="1"/>
  <c r="S1748" i="1"/>
  <c r="S1753" i="1"/>
  <c r="S1758" i="1"/>
  <c r="S1763" i="1"/>
  <c r="S1771" i="1"/>
  <c r="S1775" i="1"/>
  <c r="S1779" i="1"/>
  <c r="S1783" i="1"/>
  <c r="S1787" i="1"/>
  <c r="S1791" i="1"/>
  <c r="S1795" i="1"/>
  <c r="S1799" i="1"/>
  <c r="S1803" i="1"/>
  <c r="S1808" i="1"/>
  <c r="S1812" i="1"/>
  <c r="S1816" i="1"/>
  <c r="S1820" i="1"/>
  <c r="S1830" i="1"/>
  <c r="S1839" i="1"/>
  <c r="S1847" i="1"/>
  <c r="S1870" i="1"/>
  <c r="S1874" i="1"/>
  <c r="S1878" i="1"/>
  <c r="S1884" i="1"/>
  <c r="S1893" i="1"/>
  <c r="S1897" i="1"/>
  <c r="S1901" i="1"/>
  <c r="S1910" i="1"/>
  <c r="S1917" i="1"/>
  <c r="S1921" i="1"/>
  <c r="S1926" i="1"/>
  <c r="S1931" i="1"/>
  <c r="S1935" i="1"/>
  <c r="S1939" i="1"/>
  <c r="S1943" i="1"/>
  <c r="S1948" i="1"/>
  <c r="S1952" i="1"/>
  <c r="S1956" i="1"/>
  <c r="S1960" i="1"/>
  <c r="S1964" i="1"/>
  <c r="S1968" i="1"/>
  <c r="S1972" i="1"/>
  <c r="S1982" i="1"/>
  <c r="S1993" i="1"/>
  <c r="S2001" i="1"/>
  <c r="S2011" i="1"/>
  <c r="S2021" i="1"/>
  <c r="S2025" i="1"/>
  <c r="S2032" i="1"/>
  <c r="S2041" i="1"/>
  <c r="S2049" i="1"/>
  <c r="S2053" i="1"/>
  <c r="S2057" i="1"/>
  <c r="S2061" i="1"/>
  <c r="S2065" i="1"/>
  <c r="S2069" i="1"/>
  <c r="S2074" i="1"/>
  <c r="S2078" i="1"/>
  <c r="S2083" i="1"/>
  <c r="S2087" i="1"/>
  <c r="S2092" i="1"/>
  <c r="S2097" i="1"/>
  <c r="S2116" i="1"/>
  <c r="S2120" i="1"/>
  <c r="S2124" i="1"/>
  <c r="S2129" i="1"/>
  <c r="S2133" i="1"/>
  <c r="S2137" i="1"/>
  <c r="S2141" i="1"/>
  <c r="S2145" i="1"/>
  <c r="S2149" i="1"/>
  <c r="S2158" i="1"/>
  <c r="S2162" i="1"/>
  <c r="S2166" i="1"/>
  <c r="S2170" i="1"/>
  <c r="S2174" i="1"/>
  <c r="S2178" i="1"/>
  <c r="S2182" i="1"/>
  <c r="S2188" i="1"/>
  <c r="S2193" i="1"/>
  <c r="S2198" i="1"/>
  <c r="S2202" i="1"/>
  <c r="S2208" i="1"/>
  <c r="S2214" i="1"/>
  <c r="S2218" i="1"/>
  <c r="S2222" i="1"/>
  <c r="S2226" i="1"/>
  <c r="S2230" i="1"/>
  <c r="S2236" i="1"/>
  <c r="S2241" i="1"/>
  <c r="S2245" i="1"/>
  <c r="S2251" i="1"/>
  <c r="S2261" i="1"/>
  <c r="S2272" i="1"/>
  <c r="S2276" i="1"/>
  <c r="S2280" i="1"/>
  <c r="S2284" i="1"/>
  <c r="S2288" i="1"/>
  <c r="S2293" i="1"/>
  <c r="S2298" i="1"/>
  <c r="S2304" i="1"/>
  <c r="S2310" i="1"/>
  <c r="S2319" i="1"/>
  <c r="S2323" i="1"/>
  <c r="S2330" i="1"/>
  <c r="S2335" i="1"/>
  <c r="S2339" i="1"/>
  <c r="S2344" i="1"/>
  <c r="S2348" i="1"/>
  <c r="S2355" i="1"/>
  <c r="S2366" i="1"/>
  <c r="S2370" i="1"/>
  <c r="S2374" i="1"/>
  <c r="S2378" i="1"/>
  <c r="S2385" i="1"/>
  <c r="S2390" i="1"/>
  <c r="S2394" i="1"/>
  <c r="S2398" i="1"/>
  <c r="S2402" i="1"/>
  <c r="S2412" i="1"/>
  <c r="S2423" i="1"/>
  <c r="S2427" i="1"/>
  <c r="S2432" i="1"/>
  <c r="S2436" i="1"/>
  <c r="S2441" i="1"/>
  <c r="S2445" i="1"/>
  <c r="S2485" i="1"/>
  <c r="S2491" i="1"/>
  <c r="S2495" i="1"/>
  <c r="S2499" i="1"/>
  <c r="S2503" i="1"/>
  <c r="S2507" i="1"/>
  <c r="S2511" i="1"/>
  <c r="S2515" i="1"/>
  <c r="S2521" i="1"/>
  <c r="S2525" i="1"/>
  <c r="S2535" i="1"/>
  <c r="S2539" i="1"/>
  <c r="S2543" i="1"/>
  <c r="S2547" i="1"/>
  <c r="S2551" i="1"/>
  <c r="S2556" i="1"/>
  <c r="S2567" i="1"/>
  <c r="S2575" i="1"/>
  <c r="S2579" i="1"/>
  <c r="S2583" i="1"/>
  <c r="S2587" i="1"/>
  <c r="S2591" i="1"/>
  <c r="S2595" i="1"/>
  <c r="S2599" i="1"/>
  <c r="S2602" i="1"/>
  <c r="S2610" i="1"/>
  <c r="S2614" i="1"/>
  <c r="S2619" i="1"/>
  <c r="S2623" i="1"/>
  <c r="S2627" i="1"/>
  <c r="S2631" i="1"/>
  <c r="S2635" i="1"/>
  <c r="S761" i="1"/>
  <c r="S770" i="1"/>
  <c r="S6" i="1"/>
  <c r="S10" i="1"/>
  <c r="S14" i="1"/>
  <c r="S18" i="1"/>
  <c r="S22" i="1"/>
  <c r="S31" i="1"/>
  <c r="S35" i="1"/>
  <c r="S40" i="1"/>
  <c r="S47" i="1"/>
  <c r="S52" i="1"/>
  <c r="S64" i="1"/>
  <c r="S68" i="1"/>
  <c r="S72" i="1"/>
  <c r="S76" i="1"/>
  <c r="S80" i="1"/>
  <c r="S84" i="1"/>
  <c r="S88" i="1"/>
  <c r="S92" i="1"/>
  <c r="S107" i="1"/>
  <c r="S111" i="1"/>
  <c r="S115" i="1"/>
  <c r="S119" i="1"/>
  <c r="S124" i="1"/>
  <c r="S128" i="1"/>
  <c r="S132" i="1"/>
  <c r="S136" i="1"/>
  <c r="S142" i="1"/>
  <c r="S148" i="1"/>
  <c r="S152" i="1"/>
  <c r="S157" i="1"/>
  <c r="S165" i="1"/>
  <c r="S169" i="1"/>
  <c r="S173" i="1"/>
  <c r="S177" i="1"/>
  <c r="S181" i="1"/>
  <c r="S185" i="1"/>
  <c r="S189" i="1"/>
  <c r="S193" i="1"/>
  <c r="S205" i="1"/>
  <c r="S209" i="1"/>
  <c r="S213" i="1"/>
  <c r="S217" i="1"/>
  <c r="S221" i="1"/>
  <c r="S225" i="1"/>
  <c r="S229" i="1"/>
  <c r="S241" i="1"/>
  <c r="S245" i="1"/>
  <c r="S261" i="1"/>
  <c r="S265" i="1"/>
  <c r="S278" i="1"/>
  <c r="S282" i="1"/>
  <c r="S294" i="1"/>
  <c r="S298" i="1"/>
  <c r="S311" i="1"/>
  <c r="S326" i="1"/>
  <c r="S338" i="1"/>
  <c r="S342" i="1"/>
  <c r="S354" i="1"/>
  <c r="S358" i="1"/>
  <c r="S370" i="1"/>
  <c r="S375" i="1"/>
  <c r="S388" i="1"/>
  <c r="S392" i="1"/>
  <c r="S410" i="1"/>
  <c r="S428" i="1"/>
  <c r="S432" i="1"/>
  <c r="S437" i="1"/>
  <c r="S445" i="1"/>
  <c r="S458" i="1"/>
  <c r="S463" i="1"/>
  <c r="S478" i="1"/>
  <c r="S483" i="1"/>
  <c r="S498" i="1"/>
  <c r="S503" i="1"/>
  <c r="S517" i="1"/>
  <c r="S2036" i="1"/>
  <c r="S536" i="1"/>
  <c r="S541" i="1"/>
  <c r="S553" i="1"/>
  <c r="S557" i="1"/>
  <c r="S569" i="1"/>
  <c r="S575" i="1"/>
  <c r="S588" i="1"/>
  <c r="S593" i="1"/>
  <c r="S608" i="1"/>
  <c r="S612" i="1"/>
  <c r="S630" i="1"/>
  <c r="S634" i="1"/>
  <c r="S645" i="1"/>
  <c r="S655" i="1"/>
  <c r="S664" i="1"/>
  <c r="S676" i="1"/>
  <c r="S685" i="1"/>
  <c r="S696" i="1"/>
  <c r="S707" i="1"/>
  <c r="S716" i="1"/>
  <c r="S724" i="1"/>
  <c r="S732" i="1"/>
  <c r="S740" i="1"/>
  <c r="S748" i="1"/>
  <c r="S763" i="1"/>
  <c r="S781" i="1"/>
  <c r="S789" i="1"/>
  <c r="S799" i="1"/>
  <c r="S810" i="1"/>
  <c r="S823" i="1"/>
  <c r="S831" i="1"/>
  <c r="S841" i="1"/>
  <c r="S849" i="1"/>
  <c r="S859" i="1"/>
  <c r="S868" i="1"/>
  <c r="S876" i="1"/>
  <c r="S884" i="1"/>
  <c r="S894" i="1"/>
  <c r="S902" i="1"/>
  <c r="S910" i="1"/>
  <c r="S918" i="1"/>
  <c r="S927" i="1"/>
  <c r="S935" i="1"/>
  <c r="S943" i="1"/>
  <c r="S952" i="1"/>
  <c r="S961" i="1"/>
  <c r="S969" i="1"/>
  <c r="S978" i="1"/>
  <c r="S1025" i="1"/>
  <c r="S1046" i="1"/>
  <c r="S1056" i="1"/>
  <c r="S994" i="1"/>
  <c r="S1002" i="1"/>
  <c r="S1010" i="1"/>
  <c r="S1023" i="1"/>
  <c r="S1034" i="1"/>
  <c r="S1059" i="1"/>
  <c r="S1071" i="1"/>
  <c r="S1081" i="1"/>
  <c r="S1088" i="1"/>
  <c r="S1101" i="1"/>
  <c r="S1111" i="1"/>
  <c r="S1120" i="1"/>
  <c r="S1132" i="1"/>
  <c r="S1141" i="1"/>
  <c r="S1149" i="1"/>
  <c r="S1159" i="1"/>
  <c r="S1169" i="1"/>
  <c r="S1178" i="1"/>
  <c r="S1188" i="1"/>
  <c r="S1196" i="1"/>
  <c r="S1207" i="1"/>
  <c r="S1217" i="1"/>
  <c r="S1227" i="1"/>
  <c r="S1235" i="1"/>
  <c r="S1245" i="1"/>
  <c r="S1254" i="1"/>
  <c r="S1262" i="1"/>
  <c r="S1270" i="1"/>
  <c r="S1280" i="1"/>
  <c r="S1293" i="1"/>
  <c r="S1304" i="1"/>
  <c r="S1313" i="1"/>
  <c r="S1323" i="1"/>
  <c r="S1331" i="1"/>
  <c r="S1342" i="1"/>
  <c r="S1350" i="1"/>
  <c r="S1359" i="1"/>
  <c r="S1370" i="1"/>
  <c r="S1378" i="1"/>
  <c r="S1387" i="1"/>
  <c r="S1395" i="1"/>
  <c r="S1403" i="1"/>
  <c r="S1411" i="1"/>
  <c r="S1421" i="1"/>
  <c r="S1431" i="1"/>
  <c r="S1439" i="1"/>
  <c r="S1448" i="1"/>
  <c r="S1456" i="1"/>
  <c r="S1464" i="1"/>
  <c r="S1472" i="1"/>
  <c r="S1480" i="1"/>
  <c r="S1489" i="1"/>
  <c r="S1497" i="1"/>
  <c r="S1505" i="1"/>
  <c r="S1514" i="1"/>
  <c r="S1525" i="1"/>
  <c r="S1535" i="1"/>
  <c r="S1544" i="1"/>
  <c r="S1552" i="1"/>
  <c r="S2119" i="1"/>
  <c r="S2128" i="1"/>
  <c r="S2136" i="1"/>
  <c r="S2144" i="1"/>
  <c r="S2155" i="1"/>
  <c r="S2165" i="1"/>
  <c r="S2173" i="1"/>
  <c r="S2181" i="1"/>
  <c r="S2192" i="1"/>
  <c r="S2201" i="1"/>
  <c r="S2213" i="1"/>
  <c r="S2221" i="1"/>
  <c r="S2250" i="1"/>
  <c r="S2260" i="1"/>
  <c r="S2275" i="1"/>
  <c r="S2422" i="1"/>
  <c r="S2430" i="1"/>
  <c r="S2440" i="1"/>
  <c r="S2464" i="1"/>
  <c r="S2494" i="1"/>
  <c r="S2502" i="1"/>
  <c r="S2510" i="1"/>
  <c r="S2518" i="1"/>
  <c r="S2528" i="1"/>
  <c r="S2542" i="1"/>
  <c r="S2550" i="1"/>
  <c r="S2565" i="1"/>
  <c r="S2622" i="1"/>
  <c r="S2630" i="1"/>
  <c r="S1185" i="1"/>
  <c r="S1719" i="1"/>
  <c r="W469" i="1" l="1"/>
  <c r="X579" i="1"/>
  <c r="Z579" i="1" s="1"/>
  <c r="Y579" i="1" s="1"/>
  <c r="W1378" i="1"/>
  <c r="W1648" i="1"/>
  <c r="X1165" i="1"/>
  <c r="Z1165" i="1" s="1"/>
  <c r="Y1165" i="1" s="1"/>
  <c r="W868" i="1"/>
  <c r="X1124" i="1"/>
  <c r="Z1124" i="1" s="1"/>
  <c r="AB1124" i="1" s="1"/>
  <c r="X1120" i="1"/>
  <c r="W2440" i="1"/>
  <c r="X1059" i="1"/>
  <c r="Z1059" i="1" s="1"/>
  <c r="AB1059" i="1" s="1"/>
  <c r="X645" i="1"/>
  <c r="Z645" i="1" s="1"/>
  <c r="Y645" i="1" s="1"/>
  <c r="X498" i="1"/>
  <c r="Z498" i="1" s="1"/>
  <c r="Y498" i="1" s="1"/>
  <c r="W1460" i="1"/>
  <c r="X569" i="1"/>
  <c r="Z569" i="1" s="1"/>
  <c r="AB569" i="1" s="1"/>
  <c r="W253" i="1"/>
  <c r="W1778" i="1"/>
  <c r="W2119" i="1"/>
  <c r="W1510" i="1"/>
  <c r="W2379" i="1"/>
  <c r="X458" i="1"/>
  <c r="Z458" i="1" s="1"/>
  <c r="Y458" i="1" s="1"/>
  <c r="U1634" i="1"/>
  <c r="X1544" i="1"/>
  <c r="U1797" i="1"/>
  <c r="Z1120" i="1"/>
  <c r="AB1120" i="1" s="1"/>
  <c r="W1792" i="1"/>
  <c r="X1254" i="1"/>
  <c r="U1591" i="1"/>
  <c r="Z2442" i="1"/>
  <c r="Y2442" i="1" s="1"/>
  <c r="AA2442" i="1" s="1"/>
  <c r="Z2518" i="1"/>
  <c r="Y2518" i="1" s="1"/>
  <c r="Z2440" i="1"/>
  <c r="W1705" i="1"/>
  <c r="V1842" i="1"/>
  <c r="X1842" i="1" s="1"/>
  <c r="Z1842" i="1" s="1"/>
  <c r="U1761" i="1"/>
  <c r="U1701" i="1"/>
  <c r="W1586" i="1"/>
  <c r="W1472" i="1"/>
  <c r="X1792" i="1"/>
  <c r="W1544" i="1"/>
  <c r="W1254" i="1"/>
  <c r="X1776" i="1"/>
  <c r="Z1776" i="1" s="1"/>
  <c r="Y1776" i="1" s="1"/>
  <c r="Z794" i="1"/>
  <c r="U1988" i="1"/>
  <c r="V1797" i="1"/>
  <c r="X1705" i="1"/>
  <c r="X1456" i="1"/>
  <c r="Z1456" i="1" s="1"/>
  <c r="Y1456" i="1" s="1"/>
  <c r="W2152" i="1"/>
  <c r="X2126" i="1"/>
  <c r="Z2126" i="1" s="1"/>
  <c r="Y2126" i="1" s="1"/>
  <c r="X1387" i="1"/>
  <c r="Z1387" i="1" s="1"/>
  <c r="Y1387" i="1" s="1"/>
  <c r="V2080" i="1"/>
  <c r="X2080" i="1" s="1"/>
  <c r="Z2080" i="1" s="1"/>
  <c r="U2047" i="1"/>
  <c r="U1962" i="1"/>
  <c r="V1880" i="1"/>
  <c r="X1880" i="1" s="1"/>
  <c r="U1781" i="1"/>
  <c r="U1617" i="1"/>
  <c r="Z2273" i="1"/>
  <c r="W2273" i="1"/>
  <c r="Z2253" i="1"/>
  <c r="W2253" i="1"/>
  <c r="X1541" i="1"/>
  <c r="Z1541" i="1" s="1"/>
  <c r="W1541" i="1"/>
  <c r="X1533" i="1"/>
  <c r="Z1533" i="1" s="1"/>
  <c r="X1503" i="1"/>
  <c r="Z1503" i="1" s="1"/>
  <c r="X1495" i="1"/>
  <c r="Z1495" i="1" s="1"/>
  <c r="X1470" i="1"/>
  <c r="X1462" i="1"/>
  <c r="Z1462" i="1" s="1"/>
  <c r="X1437" i="1"/>
  <c r="X1428" i="1"/>
  <c r="Z1428" i="1" s="1"/>
  <c r="X1401" i="1"/>
  <c r="X1393" i="1"/>
  <c r="X1365" i="1"/>
  <c r="W1365" i="1"/>
  <c r="X1357" i="1"/>
  <c r="X1329" i="1"/>
  <c r="Z1329" i="1" s="1"/>
  <c r="X1321" i="1"/>
  <c r="Z1321" i="1" s="1"/>
  <c r="X1291" i="1"/>
  <c r="Z1291" i="1" s="1"/>
  <c r="X1277" i="1"/>
  <c r="Z1277" i="1" s="1"/>
  <c r="X1252" i="1"/>
  <c r="X1242" i="1"/>
  <c r="Z1242" i="1" s="1"/>
  <c r="X1233" i="1"/>
  <c r="Z1233" i="1" s="1"/>
  <c r="X1225" i="1"/>
  <c r="Z1225" i="1" s="1"/>
  <c r="X1194" i="1"/>
  <c r="Z1194" i="1" s="1"/>
  <c r="X1183" i="1"/>
  <c r="Z1183" i="1" s="1"/>
  <c r="X1156" i="1"/>
  <c r="Z1156" i="1" s="1"/>
  <c r="X1147" i="1"/>
  <c r="X1118" i="1"/>
  <c r="Z1118" i="1" s="1"/>
  <c r="X1109" i="1"/>
  <c r="Z1109" i="1" s="1"/>
  <c r="X1079" i="1"/>
  <c r="Z1079" i="1" s="1"/>
  <c r="X1069" i="1"/>
  <c r="X1021" i="1"/>
  <c r="Z1021" i="1" s="1"/>
  <c r="X1008" i="1"/>
  <c r="Z1008" i="1" s="1"/>
  <c r="X1053" i="1"/>
  <c r="Z1053" i="1" s="1"/>
  <c r="X1044" i="1"/>
  <c r="Z1044" i="1" s="1"/>
  <c r="X967" i="1"/>
  <c r="Z967" i="1" s="1"/>
  <c r="X959" i="1"/>
  <c r="Z959" i="1" s="1"/>
  <c r="X933" i="1"/>
  <c r="Z933" i="1" s="1"/>
  <c r="X924" i="1"/>
  <c r="Z924" i="1" s="1"/>
  <c r="X900" i="1"/>
  <c r="Z900" i="1" s="1"/>
  <c r="X892" i="1"/>
  <c r="Z892" i="1" s="1"/>
  <c r="X866" i="1"/>
  <c r="Z866" i="1" s="1"/>
  <c r="X856" i="1"/>
  <c r="Z856" i="1" s="1"/>
  <c r="X829" i="1"/>
  <c r="Z829" i="1" s="1"/>
  <c r="X819" i="1"/>
  <c r="Z819" i="1" s="1"/>
  <c r="X787" i="1"/>
  <c r="Z787" i="1" s="1"/>
  <c r="X778" i="1"/>
  <c r="Z778" i="1" s="1"/>
  <c r="X738" i="1"/>
  <c r="Z738" i="1" s="1"/>
  <c r="X730" i="1"/>
  <c r="Z730" i="1" s="1"/>
  <c r="X705" i="1"/>
  <c r="Z705" i="1" s="1"/>
  <c r="X694" i="1"/>
  <c r="Z694" i="1" s="1"/>
  <c r="X662" i="1"/>
  <c r="Z662" i="1" s="1"/>
  <c r="X652" i="1"/>
  <c r="Z652" i="1" s="1"/>
  <c r="X627" i="1"/>
  <c r="Z627" i="1" s="1"/>
  <c r="W627" i="1"/>
  <c r="X623" i="1"/>
  <c r="Z623" i="1" s="1"/>
  <c r="W623" i="1"/>
  <c r="X601" i="1"/>
  <c r="X582" i="1"/>
  <c r="Z582" i="1" s="1"/>
  <c r="X567" i="1"/>
  <c r="W567" i="1"/>
  <c r="X551" i="1"/>
  <c r="Z551" i="1" s="1"/>
  <c r="X526" i="1"/>
  <c r="Z526" i="1" s="1"/>
  <c r="X509" i="1"/>
  <c r="Z509" i="1" s="1"/>
  <c r="X496" i="1"/>
  <c r="W496" i="1"/>
  <c r="X494" i="1"/>
  <c r="Z494" i="1" s="1"/>
  <c r="W494" i="1"/>
  <c r="X476" i="1"/>
  <c r="W476" i="1"/>
  <c r="X473" i="1"/>
  <c r="Z473" i="1" s="1"/>
  <c r="W473" i="1"/>
  <c r="X451" i="1"/>
  <c r="Z451" i="1" s="1"/>
  <c r="X426" i="1"/>
  <c r="Z426" i="1" s="1"/>
  <c r="X408" i="1"/>
  <c r="Z408" i="1" s="1"/>
  <c r="X398" i="1"/>
  <c r="Z398" i="1" s="1"/>
  <c r="X386" i="1"/>
  <c r="Z386" i="1" s="1"/>
  <c r="W386" i="1"/>
  <c r="X384" i="1"/>
  <c r="Z384" i="1" s="1"/>
  <c r="W384" i="1"/>
  <c r="X368" i="1"/>
  <c r="W368" i="1"/>
  <c r="X348" i="1"/>
  <c r="Z348" i="1" s="1"/>
  <c r="X332" i="1"/>
  <c r="Z332" i="1" s="1"/>
  <c r="X308" i="1"/>
  <c r="X292" i="1"/>
  <c r="X272" i="1"/>
  <c r="X255" i="1"/>
  <c r="X239" i="1"/>
  <c r="X237" i="1"/>
  <c r="W237" i="1"/>
  <c r="X433" i="1"/>
  <c r="Z433" i="1" s="1"/>
  <c r="X415" i="1"/>
  <c r="Z415" i="1" s="1"/>
  <c r="X1538" i="1"/>
  <c r="W1538" i="1"/>
  <c r="X1484" i="1"/>
  <c r="Z1484" i="1" s="1"/>
  <c r="W1484" i="1"/>
  <c r="X1381" i="1"/>
  <c r="Z1381" i="1" s="1"/>
  <c r="W1381" i="1"/>
  <c r="X1362" i="1"/>
  <c r="Z1362" i="1" s="1"/>
  <c r="W1362" i="1"/>
  <c r="X1131" i="1"/>
  <c r="Z1131" i="1" s="1"/>
  <c r="W1131" i="1"/>
  <c r="X1070" i="1"/>
  <c r="W1070" i="1"/>
  <c r="X798" i="1"/>
  <c r="Z798" i="1" s="1"/>
  <c r="W798" i="1"/>
  <c r="X592" i="1"/>
  <c r="W592" i="1"/>
  <c r="X556" i="1"/>
  <c r="Z556" i="1" s="1"/>
  <c r="W556" i="1"/>
  <c r="X502" i="1"/>
  <c r="Z502" i="1" s="1"/>
  <c r="W502" i="1"/>
  <c r="X482" i="1"/>
  <c r="W482" i="1"/>
  <c r="X462" i="1"/>
  <c r="Z462" i="1" s="1"/>
  <c r="W462" i="1"/>
  <c r="X2613" i="1"/>
  <c r="Z2613" i="1" s="1"/>
  <c r="W2613" i="1"/>
  <c r="X2377" i="1"/>
  <c r="Z2377" i="1" s="1"/>
  <c r="W2377" i="1"/>
  <c r="X2308" i="1"/>
  <c r="Z2308" i="1" s="1"/>
  <c r="W2308" i="1"/>
  <c r="X2185" i="1"/>
  <c r="Z2185" i="1" s="1"/>
  <c r="W2185" i="1"/>
  <c r="X2123" i="1"/>
  <c r="Z2123" i="1" s="1"/>
  <c r="W2123" i="1"/>
  <c r="X1798" i="1"/>
  <c r="W1798" i="1"/>
  <c r="X1539" i="1"/>
  <c r="W1539" i="1"/>
  <c r="X1485" i="1"/>
  <c r="W1485" i="1"/>
  <c r="X1383" i="1"/>
  <c r="Z1383" i="1" s="1"/>
  <c r="W1383" i="1"/>
  <c r="X1363" i="1"/>
  <c r="W1363" i="1"/>
  <c r="X1136" i="1"/>
  <c r="Z1136" i="1" s="1"/>
  <c r="W1136" i="1"/>
  <c r="X1076" i="1"/>
  <c r="Z1076" i="1" s="1"/>
  <c r="W1076" i="1"/>
  <c r="X681" i="1"/>
  <c r="Z681" i="1" s="1"/>
  <c r="W681" i="1"/>
  <c r="X561" i="1"/>
  <c r="Z561" i="1" s="1"/>
  <c r="W561" i="1"/>
  <c r="X489" i="1"/>
  <c r="W489" i="1"/>
  <c r="X379" i="1"/>
  <c r="Z379" i="1" s="1"/>
  <c r="W379" i="1"/>
  <c r="X254" i="1"/>
  <c r="W254" i="1"/>
  <c r="X578" i="1"/>
  <c r="Z578" i="1" s="1"/>
  <c r="W578" i="1"/>
  <c r="X552" i="1"/>
  <c r="Z552" i="1" s="1"/>
  <c r="W552" i="1"/>
  <c r="X1543" i="1"/>
  <c r="W1543" i="1"/>
  <c r="X1386" i="1"/>
  <c r="Z1386" i="1" s="1"/>
  <c r="W1386" i="1"/>
  <c r="X1368" i="1"/>
  <c r="Z1368" i="1" s="1"/>
  <c r="W1368" i="1"/>
  <c r="X1214" i="1"/>
  <c r="W1214" i="1"/>
  <c r="X1200" i="1"/>
  <c r="W1200" i="1"/>
  <c r="X1123" i="1"/>
  <c r="W1123" i="1"/>
  <c r="X792" i="1"/>
  <c r="W792" i="1"/>
  <c r="X628" i="1"/>
  <c r="Z628" i="1" s="1"/>
  <c r="W628" i="1"/>
  <c r="X607" i="1"/>
  <c r="W607" i="1"/>
  <c r="X568" i="1"/>
  <c r="Z568" i="1" s="1"/>
  <c r="W568" i="1"/>
  <c r="X457" i="1"/>
  <c r="W457" i="1"/>
  <c r="X244" i="1"/>
  <c r="W244" i="1"/>
  <c r="X1507" i="1"/>
  <c r="Z1507" i="1" s="1"/>
  <c r="W1507" i="1"/>
  <c r="X1474" i="1"/>
  <c r="Z1474" i="1" s="1"/>
  <c r="W1474" i="1"/>
  <c r="X1134" i="1"/>
  <c r="Z1134" i="1" s="1"/>
  <c r="W1134" i="1"/>
  <c r="X801" i="1"/>
  <c r="W801" i="1"/>
  <c r="X617" i="1"/>
  <c r="Z617" i="1" s="1"/>
  <c r="W617" i="1"/>
  <c r="X577" i="1"/>
  <c r="Z577" i="1" s="1"/>
  <c r="W577" i="1"/>
  <c r="X481" i="1"/>
  <c r="Z481" i="1" s="1"/>
  <c r="W481" i="1"/>
  <c r="X465" i="1"/>
  <c r="Z465" i="1" s="1"/>
  <c r="W465" i="1"/>
  <c r="X377" i="1"/>
  <c r="Z377" i="1" s="1"/>
  <c r="W377" i="1"/>
  <c r="X126" i="1"/>
  <c r="W126" i="1"/>
  <c r="X2441" i="1"/>
  <c r="W2441" i="1"/>
  <c r="X2241" i="1"/>
  <c r="Z2241" i="1" s="1"/>
  <c r="W2241" i="1"/>
  <c r="X2120" i="1"/>
  <c r="Z2120" i="1" s="1"/>
  <c r="W2120" i="1"/>
  <c r="X1795" i="1"/>
  <c r="W1795" i="1"/>
  <c r="X1779" i="1"/>
  <c r="Z1779" i="1" s="1"/>
  <c r="W1779" i="1"/>
  <c r="X1775" i="1"/>
  <c r="Z1775" i="1" s="1"/>
  <c r="W1775" i="1"/>
  <c r="X1540" i="1"/>
  <c r="Z1540" i="1" s="1"/>
  <c r="W1540" i="1"/>
  <c r="X1511" i="1"/>
  <c r="W1511" i="1"/>
  <c r="X1486" i="1"/>
  <c r="W1486" i="1"/>
  <c r="X1384" i="1"/>
  <c r="Z1384" i="1" s="1"/>
  <c r="W1384" i="1"/>
  <c r="X378" i="1"/>
  <c r="Z378" i="1" s="1"/>
  <c r="W378" i="1"/>
  <c r="X246" i="1"/>
  <c r="W246" i="1"/>
  <c r="X813" i="1"/>
  <c r="Z813" i="1" s="1"/>
  <c r="W813" i="1"/>
  <c r="X1202" i="1"/>
  <c r="W1202" i="1"/>
  <c r="X1125" i="1"/>
  <c r="W1125" i="1"/>
  <c r="X795" i="1"/>
  <c r="W795" i="1"/>
  <c r="X682" i="1"/>
  <c r="Z682" i="1" s="1"/>
  <c r="W682" i="1"/>
  <c r="X631" i="1"/>
  <c r="Z631" i="1" s="1"/>
  <c r="W631" i="1"/>
  <c r="X609" i="1"/>
  <c r="Z609" i="1" s="1"/>
  <c r="W609" i="1"/>
  <c r="X580" i="1"/>
  <c r="Z580" i="1" s="1"/>
  <c r="W580" i="1"/>
  <c r="X571" i="1"/>
  <c r="W571" i="1"/>
  <c r="X554" i="1"/>
  <c r="Z554" i="1" s="1"/>
  <c r="W554" i="1"/>
  <c r="X500" i="1"/>
  <c r="Z500" i="1" s="1"/>
  <c r="W500" i="1"/>
  <c r="X1380" i="1"/>
  <c r="Z1380" i="1" s="1"/>
  <c r="W1380" i="1"/>
  <c r="X791" i="1"/>
  <c r="W791" i="1"/>
  <c r="X483" i="1"/>
  <c r="W483" i="1"/>
  <c r="X1799" i="1"/>
  <c r="W1799" i="1"/>
  <c r="X484" i="1"/>
  <c r="W484" i="1"/>
  <c r="X475" i="1"/>
  <c r="W475" i="1"/>
  <c r="X464" i="1"/>
  <c r="Z464" i="1" s="1"/>
  <c r="W464" i="1"/>
  <c r="X1483" i="1"/>
  <c r="Z1483" i="1" s="1"/>
  <c r="W1483" i="1"/>
  <c r="X1122" i="1"/>
  <c r="W1122" i="1"/>
  <c r="X2387" i="1"/>
  <c r="Z2387" i="1" s="1"/>
  <c r="W2387" i="1"/>
  <c r="X2341" i="1"/>
  <c r="W2341" i="1"/>
  <c r="X2121" i="1"/>
  <c r="Z2121" i="1" s="1"/>
  <c r="W2121" i="1"/>
  <c r="X1497" i="1"/>
  <c r="W1497" i="1"/>
  <c r="X1132" i="1"/>
  <c r="Z1132" i="1" s="1"/>
  <c r="W1132" i="1"/>
  <c r="X1797" i="1"/>
  <c r="W1797" i="1"/>
  <c r="X799" i="1"/>
  <c r="Z799" i="1" s="1"/>
  <c r="W799" i="1"/>
  <c r="X437" i="1"/>
  <c r="Z437" i="1" s="1"/>
  <c r="W437" i="1"/>
  <c r="X1701" i="1"/>
  <c r="Z1701" i="1" s="1"/>
  <c r="W1701" i="1"/>
  <c r="AB579" i="1"/>
  <c r="AB1586" i="1"/>
  <c r="Y1586" i="1"/>
  <c r="AB1472" i="1"/>
  <c r="Y1472" i="1"/>
  <c r="AB2565" i="1"/>
  <c r="Y2565" i="1"/>
  <c r="AB1510" i="1"/>
  <c r="Y1510" i="1"/>
  <c r="X1550" i="1"/>
  <c r="Z1550" i="1" s="1"/>
  <c r="W1550" i="1"/>
  <c r="X1522" i="1"/>
  <c r="Z1522" i="1" s="1"/>
  <c r="X1512" i="1"/>
  <c r="Z1512" i="1" s="1"/>
  <c r="X1487" i="1"/>
  <c r="Z1487" i="1" s="1"/>
  <c r="W1487" i="1"/>
  <c r="X1478" i="1"/>
  <c r="Z1478" i="1" s="1"/>
  <c r="X1454" i="1"/>
  <c r="X1446" i="1"/>
  <c r="Z1446" i="1" s="1"/>
  <c r="X1419" i="1"/>
  <c r="Z1419" i="1" s="1"/>
  <c r="X1409" i="1"/>
  <c r="Z1409" i="1" s="1"/>
  <c r="X1385" i="1"/>
  <c r="Z1385" i="1" s="1"/>
  <c r="W1385" i="1"/>
  <c r="X1376" i="1"/>
  <c r="Z1376" i="1" s="1"/>
  <c r="W1376" i="1"/>
  <c r="X1348" i="1"/>
  <c r="Z1348" i="1" s="1"/>
  <c r="X1339" i="1"/>
  <c r="Z1339" i="1" s="1"/>
  <c r="X1310" i="1"/>
  <c r="Z1310" i="1" s="1"/>
  <c r="X1302" i="1"/>
  <c r="X1268" i="1"/>
  <c r="X1260" i="1"/>
  <c r="Z1260" i="1" s="1"/>
  <c r="X1213" i="1"/>
  <c r="Z1213" i="1" s="1"/>
  <c r="W1213" i="1"/>
  <c r="X1204" i="1"/>
  <c r="Z1204" i="1" s="1"/>
  <c r="W1204" i="1"/>
  <c r="X1176" i="1"/>
  <c r="Z1176" i="1" s="1"/>
  <c r="X1167" i="1"/>
  <c r="Z1167" i="1" s="1"/>
  <c r="X1138" i="1"/>
  <c r="Z1138" i="1" s="1"/>
  <c r="X1126" i="1"/>
  <c r="W1126" i="1"/>
  <c r="X1099" i="1"/>
  <c r="Z1099" i="1" s="1"/>
  <c r="X1090" i="1"/>
  <c r="X1051" i="1"/>
  <c r="Z1051" i="1" s="1"/>
  <c r="X1032" i="1"/>
  <c r="X1000" i="1"/>
  <c r="Z1000" i="1" s="1"/>
  <c r="X992" i="1"/>
  <c r="Z992" i="1" s="1"/>
  <c r="X1017" i="1"/>
  <c r="Z1017" i="1" s="1"/>
  <c r="X976" i="1"/>
  <c r="Z976" i="1" s="1"/>
  <c r="X950" i="1"/>
  <c r="Z950" i="1" s="1"/>
  <c r="X941" i="1"/>
  <c r="Z941" i="1" s="1"/>
  <c r="X916" i="1"/>
  <c r="Z916" i="1" s="1"/>
  <c r="X908" i="1"/>
  <c r="Z908" i="1" s="1"/>
  <c r="X882" i="1"/>
  <c r="Z882" i="1" s="1"/>
  <c r="X874" i="1"/>
  <c r="Z874" i="1" s="1"/>
  <c r="X847" i="1"/>
  <c r="Z847" i="1" s="1"/>
  <c r="X839" i="1"/>
  <c r="Z839" i="1" s="1"/>
  <c r="X807" i="1"/>
  <c r="Z807" i="1" s="1"/>
  <c r="X797" i="1"/>
  <c r="Z797" i="1" s="1"/>
  <c r="W797" i="1"/>
  <c r="X756" i="1"/>
  <c r="Z756" i="1" s="1"/>
  <c r="X746" i="1"/>
  <c r="Z746" i="1" s="1"/>
  <c r="X722" i="1"/>
  <c r="Z722" i="1" s="1"/>
  <c r="X714" i="1"/>
  <c r="Z714" i="1" s="1"/>
  <c r="X683" i="1"/>
  <c r="Z683" i="1" s="1"/>
  <c r="X674" i="1"/>
  <c r="X642" i="1"/>
  <c r="X621" i="1"/>
  <c r="Z621" i="1" s="1"/>
  <c r="W621" i="1"/>
  <c r="X605" i="1"/>
  <c r="X586" i="1"/>
  <c r="X563" i="1"/>
  <c r="Z563" i="1" s="1"/>
  <c r="W563" i="1"/>
  <c r="X547" i="1"/>
  <c r="Z547" i="1" s="1"/>
  <c r="W547" i="1"/>
  <c r="X530" i="1"/>
  <c r="Z530" i="1" s="1"/>
  <c r="X513" i="1"/>
  <c r="Z513" i="1" s="1"/>
  <c r="X492" i="1"/>
  <c r="W492" i="1"/>
  <c r="X472" i="1"/>
  <c r="W472" i="1"/>
  <c r="X456" i="1"/>
  <c r="W456" i="1"/>
  <c r="X434" i="1"/>
  <c r="Z434" i="1" s="1"/>
  <c r="X422" i="1"/>
  <c r="Z422" i="1" s="1"/>
  <c r="X406" i="1"/>
  <c r="Z406" i="1" s="1"/>
  <c r="X382" i="1"/>
  <c r="Z382" i="1" s="1"/>
  <c r="W382" i="1"/>
  <c r="X364" i="1"/>
  <c r="Z364" i="1" s="1"/>
  <c r="X352" i="1"/>
  <c r="Z352" i="1" s="1"/>
  <c r="X336" i="1"/>
  <c r="Z336" i="1" s="1"/>
  <c r="X304" i="1"/>
  <c r="Z304" i="1" s="1"/>
  <c r="X288" i="1"/>
  <c r="X276" i="1"/>
  <c r="X259" i="1"/>
  <c r="X235" i="1"/>
  <c r="X2616" i="1"/>
  <c r="Z2616" i="1" s="1"/>
  <c r="W2616" i="1"/>
  <c r="X2612" i="1"/>
  <c r="Z2612" i="1" s="1"/>
  <c r="W2612" i="1"/>
  <c r="X2438" i="1"/>
  <c r="W2438" i="1"/>
  <c r="X2342" i="1"/>
  <c r="W2342" i="1"/>
  <c r="X2307" i="1"/>
  <c r="Z2307" i="1" s="1"/>
  <c r="W2307" i="1"/>
  <c r="X2278" i="1"/>
  <c r="Z2278" i="1" s="1"/>
  <c r="W2278" i="1"/>
  <c r="X2122" i="1"/>
  <c r="Z2122" i="1" s="1"/>
  <c r="W2122" i="1"/>
  <c r="X2118" i="1"/>
  <c r="Z2118" i="1" s="1"/>
  <c r="W2118" i="1"/>
  <c r="X454" i="1"/>
  <c r="W454" i="1"/>
  <c r="X417" i="1"/>
  <c r="Z417" i="1" s="1"/>
  <c r="X391" i="1"/>
  <c r="X383" i="1"/>
  <c r="Z383" i="1" s="1"/>
  <c r="W383" i="1"/>
  <c r="X376" i="1"/>
  <c r="Z376" i="1" s="1"/>
  <c r="W376" i="1"/>
  <c r="X374" i="1"/>
  <c r="Z374" i="1" s="1"/>
  <c r="W374" i="1"/>
  <c r="X1508" i="1"/>
  <c r="Z1508" i="1" s="1"/>
  <c r="W1508" i="1"/>
  <c r="X1443" i="1"/>
  <c r="Z1443" i="1" s="1"/>
  <c r="W1443" i="1"/>
  <c r="X1354" i="1"/>
  <c r="Z1354" i="1" s="1"/>
  <c r="W1354" i="1"/>
  <c r="X867" i="1"/>
  <c r="W867" i="1"/>
  <c r="X684" i="1"/>
  <c r="Z684" i="1" s="1"/>
  <c r="W684" i="1"/>
  <c r="X622" i="1"/>
  <c r="Z622" i="1" s="1"/>
  <c r="W622" i="1"/>
  <c r="X564" i="1"/>
  <c r="W564" i="1"/>
  <c r="X493" i="1"/>
  <c r="Z493" i="1" s="1"/>
  <c r="W493" i="1"/>
  <c r="X474" i="1"/>
  <c r="W474" i="1"/>
  <c r="X371" i="1"/>
  <c r="Z371" i="1" s="1"/>
  <c r="W371" i="1"/>
  <c r="X361" i="1"/>
  <c r="Z361" i="1" s="1"/>
  <c r="X345" i="1"/>
  <c r="Z345" i="1" s="1"/>
  <c r="X329" i="1"/>
  <c r="Z329" i="1" s="1"/>
  <c r="X301" i="1"/>
  <c r="X285" i="1"/>
  <c r="X269" i="1"/>
  <c r="X248" i="1"/>
  <c r="X232" i="1"/>
  <c r="Z232" i="1" s="1"/>
  <c r="X216" i="1"/>
  <c r="X192" i="1"/>
  <c r="X176" i="1"/>
  <c r="X156" i="1"/>
  <c r="Z156" i="1" s="1"/>
  <c r="X135" i="1"/>
  <c r="Z135" i="1" s="1"/>
  <c r="X118" i="1"/>
  <c r="X97" i="1"/>
  <c r="X79" i="1"/>
  <c r="Z79" i="1" s="1"/>
  <c r="X63" i="1"/>
  <c r="Z63" i="1" s="1"/>
  <c r="W63" i="1"/>
  <c r="X34" i="1"/>
  <c r="Z34" i="1" s="1"/>
  <c r="X13" i="1"/>
  <c r="X488" i="1"/>
  <c r="Z488" i="1" s="1"/>
  <c r="W488" i="1"/>
  <c r="X467" i="1"/>
  <c r="Z467" i="1" s="1"/>
  <c r="W467" i="1"/>
  <c r="X1551" i="1"/>
  <c r="W1551" i="1"/>
  <c r="X1496" i="1"/>
  <c r="W1496" i="1"/>
  <c r="X1377" i="1"/>
  <c r="W1377" i="1"/>
  <c r="X1358" i="1"/>
  <c r="Z1358" i="1" s="1"/>
  <c r="W1358" i="1"/>
  <c r="X1172" i="1"/>
  <c r="Z1172" i="1" s="1"/>
  <c r="W1172" i="1"/>
  <c r="X1135" i="1"/>
  <c r="Z1135" i="1" s="1"/>
  <c r="W1135" i="1"/>
  <c r="X802" i="1"/>
  <c r="W802" i="1"/>
  <c r="X680" i="1"/>
  <c r="Z680" i="1" s="1"/>
  <c r="W680" i="1"/>
  <c r="X618" i="1"/>
  <c r="Z618" i="1" s="1"/>
  <c r="W618" i="1"/>
  <c r="X560" i="1"/>
  <c r="Z560" i="1" s="1"/>
  <c r="W560" i="1"/>
  <c r="X497" i="1"/>
  <c r="W497" i="1"/>
  <c r="X477" i="1"/>
  <c r="W477" i="1"/>
  <c r="X1389" i="1"/>
  <c r="W1389" i="1"/>
  <c r="X1353" i="1"/>
  <c r="W1353" i="1"/>
  <c r="X1073" i="1"/>
  <c r="W1073" i="1"/>
  <c r="X632" i="1"/>
  <c r="Z632" i="1" s="1"/>
  <c r="W632" i="1"/>
  <c r="X610" i="1"/>
  <c r="Z610" i="1" s="1"/>
  <c r="W610" i="1"/>
  <c r="X591" i="1"/>
  <c r="W591" i="1"/>
  <c r="X572" i="1"/>
  <c r="W572" i="1"/>
  <c r="X480" i="1"/>
  <c r="W480" i="1"/>
  <c r="X461" i="1"/>
  <c r="Z461" i="1" s="1"/>
  <c r="W461" i="1"/>
  <c r="X372" i="1"/>
  <c r="Z372" i="1" s="1"/>
  <c r="W372" i="1"/>
  <c r="X2606" i="1"/>
  <c r="Z2606" i="1" s="1"/>
  <c r="X2378" i="1"/>
  <c r="Z2378" i="1" s="1"/>
  <c r="W2378" i="1"/>
  <c r="X2335" i="1"/>
  <c r="Z2335" i="1" s="1"/>
  <c r="W2335" i="1"/>
  <c r="X2310" i="1"/>
  <c r="Z2310" i="1" s="1"/>
  <c r="W2310" i="1"/>
  <c r="X2236" i="1"/>
  <c r="Z2236" i="1" s="1"/>
  <c r="W2236" i="1"/>
  <c r="X2124" i="1"/>
  <c r="Z2124" i="1" s="1"/>
  <c r="W2124" i="1"/>
  <c r="X2094" i="1"/>
  <c r="Z2094" i="1" s="1"/>
  <c r="W2094" i="1"/>
  <c r="X1777" i="1"/>
  <c r="Z1777" i="1" s="1"/>
  <c r="W1777" i="1"/>
  <c r="X1481" i="1"/>
  <c r="W1481" i="1"/>
  <c r="X1473" i="1"/>
  <c r="Z1473" i="1" s="1"/>
  <c r="W1473" i="1"/>
  <c r="X1457" i="1"/>
  <c r="Z1457" i="1" s="1"/>
  <c r="W1457" i="1"/>
  <c r="X1388" i="1"/>
  <c r="Z1388" i="1" s="1"/>
  <c r="W1388" i="1"/>
  <c r="X1379" i="1"/>
  <c r="W1379" i="1"/>
  <c r="X1255" i="1"/>
  <c r="Z1255" i="1" s="1"/>
  <c r="W1255" i="1"/>
  <c r="X429" i="1"/>
  <c r="Z429" i="1" s="1"/>
  <c r="X413" i="1"/>
  <c r="Z413" i="1" s="1"/>
  <c r="X381" i="1"/>
  <c r="Z381" i="1" s="1"/>
  <c r="W381" i="1"/>
  <c r="X612" i="1"/>
  <c r="W612" i="1"/>
  <c r="X463" i="1"/>
  <c r="Z463" i="1" s="1"/>
  <c r="W463" i="1"/>
  <c r="X375" i="1"/>
  <c r="Z375" i="1" s="1"/>
  <c r="W375" i="1"/>
  <c r="X2614" i="1"/>
  <c r="Z2614" i="1" s="1"/>
  <c r="W2614" i="1"/>
  <c r="X2067" i="1"/>
  <c r="W2067" i="1"/>
  <c r="X1142" i="1"/>
  <c r="Z1142" i="1" s="1"/>
  <c r="W1142" i="1"/>
  <c r="X1133" i="1"/>
  <c r="Z1133" i="1" s="1"/>
  <c r="W1133" i="1"/>
  <c r="X1072" i="1"/>
  <c r="Z1072" i="1" s="1"/>
  <c r="W1072" i="1"/>
  <c r="X869" i="1"/>
  <c r="Z869" i="1" s="1"/>
  <c r="W869" i="1"/>
  <c r="X800" i="1"/>
  <c r="Z800" i="1" s="1"/>
  <c r="W800" i="1"/>
  <c r="X624" i="1"/>
  <c r="Z624" i="1" s="1"/>
  <c r="W624" i="1"/>
  <c r="X576" i="1"/>
  <c r="Z576" i="1" s="1"/>
  <c r="W576" i="1"/>
  <c r="X566" i="1"/>
  <c r="Z566" i="1" s="1"/>
  <c r="W566" i="1"/>
  <c r="X558" i="1"/>
  <c r="Z558" i="1" s="1"/>
  <c r="W558" i="1"/>
  <c r="X550" i="1"/>
  <c r="W550" i="1"/>
  <c r="X495" i="1"/>
  <c r="Z495" i="1" s="1"/>
  <c r="W495" i="1"/>
  <c r="X491" i="1"/>
  <c r="W491" i="1"/>
  <c r="X479" i="1"/>
  <c r="W479" i="1"/>
  <c r="X470" i="1"/>
  <c r="Z470" i="1" s="1"/>
  <c r="W470" i="1"/>
  <c r="X459" i="1"/>
  <c r="W459" i="1"/>
  <c r="X2331" i="1"/>
  <c r="Z2331" i="1" s="1"/>
  <c r="W2331" i="1"/>
  <c r="X1796" i="1"/>
  <c r="W1796" i="1"/>
  <c r="X1988" i="1"/>
  <c r="Z1988" i="1" s="1"/>
  <c r="X1781" i="1"/>
  <c r="Z1781" i="1" s="1"/>
  <c r="X1634" i="1"/>
  <c r="Z1634" i="1" s="1"/>
  <c r="X2240" i="1"/>
  <c r="Z2240" i="1" s="1"/>
  <c r="W2240" i="1"/>
  <c r="X1071" i="1"/>
  <c r="Z1071" i="1" s="1"/>
  <c r="W1071" i="1"/>
  <c r="X823" i="1"/>
  <c r="Z823" i="1" s="1"/>
  <c r="W823" i="1"/>
  <c r="X478" i="1"/>
  <c r="W478" i="1"/>
  <c r="X2047" i="1"/>
  <c r="Z2047" i="1" s="1"/>
  <c r="X1239" i="1"/>
  <c r="Z1239" i="1" s="1"/>
  <c r="X2019" i="1"/>
  <c r="Z2019" i="1" s="1"/>
  <c r="AB1378" i="1"/>
  <c r="Y1378" i="1"/>
  <c r="AB630" i="1"/>
  <c r="Y630" i="1"/>
  <c r="AB2262" i="1"/>
  <c r="Y2262" i="1"/>
  <c r="AA2262" i="1" s="1"/>
  <c r="AB1778" i="1"/>
  <c r="Y1778" i="1"/>
  <c r="AB1460" i="1"/>
  <c r="Y1460" i="1"/>
  <c r="AB2379" i="1"/>
  <c r="Y2379" i="1"/>
  <c r="AB2152" i="1"/>
  <c r="Y2152" i="1"/>
  <c r="AB868" i="1"/>
  <c r="Y868" i="1"/>
  <c r="AB2119" i="1"/>
  <c r="Y2119" i="1"/>
  <c r="AB1648" i="1"/>
  <c r="Y1648" i="1"/>
  <c r="AB469" i="1"/>
  <c r="Y469" i="1"/>
  <c r="AB253" i="1"/>
  <c r="Y253" i="1"/>
  <c r="X2014" i="1"/>
  <c r="X2015" i="1"/>
  <c r="Z2015" i="1" s="1"/>
  <c r="X418" i="1"/>
  <c r="Z418" i="1" s="1"/>
  <c r="X414" i="1"/>
  <c r="Z414" i="1" s="1"/>
  <c r="X2018" i="1"/>
  <c r="Z2018" i="1" s="1"/>
  <c r="X1883" i="1"/>
  <c r="X2632" i="1"/>
  <c r="X2624" i="1"/>
  <c r="X2573" i="1"/>
  <c r="X2552" i="1"/>
  <c r="X2544" i="1"/>
  <c r="X2536" i="1"/>
  <c r="X2522" i="1"/>
  <c r="X2512" i="1"/>
  <c r="X2504" i="1"/>
  <c r="X2496" i="1"/>
  <c r="X2487" i="1"/>
  <c r="X2437" i="1"/>
  <c r="X2428" i="1"/>
  <c r="X2413" i="1"/>
  <c r="X369" i="1"/>
  <c r="Z369" i="1" s="1"/>
  <c r="X353" i="1"/>
  <c r="Z353" i="1" s="1"/>
  <c r="X337" i="1"/>
  <c r="Z337" i="1" s="1"/>
  <c r="X309" i="1"/>
  <c r="X293" i="1"/>
  <c r="X277" i="1"/>
  <c r="Z277" i="1" s="1"/>
  <c r="X260" i="1"/>
  <c r="X240" i="1"/>
  <c r="X224" i="1"/>
  <c r="Z224" i="1" s="1"/>
  <c r="X208" i="1"/>
  <c r="X184" i="1"/>
  <c r="X168" i="1"/>
  <c r="X147" i="1"/>
  <c r="X127" i="1"/>
  <c r="X110" i="1"/>
  <c r="Z110" i="1" s="1"/>
  <c r="X87" i="1"/>
  <c r="Z87" i="1" s="1"/>
  <c r="X71" i="1"/>
  <c r="Z71" i="1" s="1"/>
  <c r="X46" i="1"/>
  <c r="Z46" i="1" s="1"/>
  <c r="X20" i="1"/>
  <c r="X5" i="1"/>
  <c r="V2063" i="1"/>
  <c r="V1945" i="1"/>
  <c r="V1928" i="1"/>
  <c r="V1905" i="1"/>
  <c r="V1815" i="1"/>
  <c r="V1741" i="1"/>
  <c r="V1721" i="1"/>
  <c r="V1676" i="1"/>
  <c r="X1676" i="1" s="1"/>
  <c r="Z1676" i="1" s="1"/>
  <c r="V1651" i="1"/>
  <c r="V1591" i="1"/>
  <c r="V1575" i="1"/>
  <c r="V1567" i="1"/>
  <c r="X1567" i="1" s="1"/>
  <c r="Z1567" i="1" s="1"/>
  <c r="X1206" i="1"/>
  <c r="X436" i="1"/>
  <c r="Z436" i="1" s="1"/>
  <c r="X427" i="1"/>
  <c r="Z427" i="1" s="1"/>
  <c r="X419" i="1"/>
  <c r="Z419" i="1" s="1"/>
  <c r="X409" i="1"/>
  <c r="Z409" i="1" s="1"/>
  <c r="X387" i="1"/>
  <c r="Z387" i="1" s="1"/>
  <c r="X2017" i="1"/>
  <c r="Z2017" i="1" s="1"/>
  <c r="X1573" i="1"/>
  <c r="Z1573" i="1" s="1"/>
  <c r="X416" i="1"/>
  <c r="Z416" i="1" s="1"/>
  <c r="X1741" i="1"/>
  <c r="Z1741" i="1" s="1"/>
  <c r="X1962" i="1"/>
  <c r="Z1962" i="1" s="1"/>
  <c r="X1617" i="1"/>
  <c r="Z1617" i="1" s="1"/>
  <c r="X1761" i="1"/>
  <c r="Z1761" i="1" s="1"/>
  <c r="X2016" i="1"/>
  <c r="Z2016" i="1" s="1"/>
  <c r="X2277" i="1"/>
  <c r="X2258" i="1"/>
  <c r="X2247" i="1"/>
  <c r="X2117" i="1"/>
  <c r="X760" i="1"/>
  <c r="X2636" i="1"/>
  <c r="X2628" i="1"/>
  <c r="X2620" i="1"/>
  <c r="X2563" i="1"/>
  <c r="X2548" i="1"/>
  <c r="X2540" i="1"/>
  <c r="X2526" i="1"/>
  <c r="X2516" i="1"/>
  <c r="X2508" i="1"/>
  <c r="X2500" i="1"/>
  <c r="X2492" i="1"/>
  <c r="X2446" i="1"/>
  <c r="X2433" i="1"/>
  <c r="X2424" i="1"/>
  <c r="X2403" i="1"/>
  <c r="V1719" i="1"/>
  <c r="U1719" i="1"/>
  <c r="V2565" i="1"/>
  <c r="U2565" i="1"/>
  <c r="V2518" i="1"/>
  <c r="U2518" i="1"/>
  <c r="V2464" i="1"/>
  <c r="U2464" i="1"/>
  <c r="V2275" i="1"/>
  <c r="U2275" i="1"/>
  <c r="V2213" i="1"/>
  <c r="U2213" i="1"/>
  <c r="V2173" i="1"/>
  <c r="U2173" i="1"/>
  <c r="V2136" i="1"/>
  <c r="U2136" i="1"/>
  <c r="V1544" i="1"/>
  <c r="U1544" i="1"/>
  <c r="V1505" i="1"/>
  <c r="U1505" i="1"/>
  <c r="V1472" i="1"/>
  <c r="U1472" i="1"/>
  <c r="V1439" i="1"/>
  <c r="U1439" i="1"/>
  <c r="V1403" i="1"/>
  <c r="U1403" i="1"/>
  <c r="V1387" i="1"/>
  <c r="U1387" i="1"/>
  <c r="V1350" i="1"/>
  <c r="U1350" i="1"/>
  <c r="V1313" i="1"/>
  <c r="U1313" i="1"/>
  <c r="V1270" i="1"/>
  <c r="U1270" i="1"/>
  <c r="V1235" i="1"/>
  <c r="U1235" i="1"/>
  <c r="V1217" i="1"/>
  <c r="U1217" i="1"/>
  <c r="V1178" i="1"/>
  <c r="U1178" i="1"/>
  <c r="V1159" i="1"/>
  <c r="U1159" i="1"/>
  <c r="V1120" i="1"/>
  <c r="U1120" i="1"/>
  <c r="V1081" i="1"/>
  <c r="U1081" i="1"/>
  <c r="V1023" i="1"/>
  <c r="U1023" i="1"/>
  <c r="V1002" i="1"/>
  <c r="U1002" i="1"/>
  <c r="V1025" i="1"/>
  <c r="U1025" i="1"/>
  <c r="V952" i="1"/>
  <c r="U952" i="1"/>
  <c r="V918" i="1"/>
  <c r="U918" i="1"/>
  <c r="V884" i="1"/>
  <c r="U884" i="1"/>
  <c r="V868" i="1"/>
  <c r="U868" i="1"/>
  <c r="V849" i="1"/>
  <c r="U849" i="1"/>
  <c r="V810" i="1"/>
  <c r="U810" i="1"/>
  <c r="V763" i="1"/>
  <c r="U763" i="1"/>
  <c r="V724" i="1"/>
  <c r="U724" i="1"/>
  <c r="V685" i="1"/>
  <c r="U685" i="1"/>
  <c r="V645" i="1"/>
  <c r="U645" i="1"/>
  <c r="V630" i="1"/>
  <c r="U630" i="1"/>
  <c r="V588" i="1"/>
  <c r="U588" i="1"/>
  <c r="V536" i="1"/>
  <c r="U536" i="1"/>
  <c r="V1185" i="1"/>
  <c r="U1185" i="1"/>
  <c r="V2622" i="1"/>
  <c r="U2622" i="1"/>
  <c r="V2550" i="1"/>
  <c r="U2550" i="1"/>
  <c r="V2528" i="1"/>
  <c r="U2528" i="1"/>
  <c r="V2510" i="1"/>
  <c r="U2510" i="1"/>
  <c r="V2494" i="1"/>
  <c r="U2494" i="1"/>
  <c r="V2440" i="1"/>
  <c r="U2440" i="1"/>
  <c r="V2422" i="1"/>
  <c r="U2422" i="1"/>
  <c r="V2260" i="1"/>
  <c r="U2260" i="1"/>
  <c r="V2221" i="1"/>
  <c r="U2221" i="1"/>
  <c r="V2201" i="1"/>
  <c r="U2201" i="1"/>
  <c r="V2181" i="1"/>
  <c r="U2181" i="1"/>
  <c r="V2165" i="1"/>
  <c r="U2165" i="1"/>
  <c r="V2144" i="1"/>
  <c r="U2144" i="1"/>
  <c r="V2128" i="1"/>
  <c r="U2128" i="1"/>
  <c r="V1552" i="1"/>
  <c r="U1552" i="1"/>
  <c r="V1535" i="1"/>
  <c r="U1535" i="1"/>
  <c r="V1514" i="1"/>
  <c r="U1514" i="1"/>
  <c r="V1497" i="1"/>
  <c r="U1497" i="1"/>
  <c r="V1480" i="1"/>
  <c r="U1480" i="1"/>
  <c r="V1464" i="1"/>
  <c r="U1464" i="1"/>
  <c r="V1448" i="1"/>
  <c r="U1448" i="1"/>
  <c r="V1431" i="1"/>
  <c r="U1431" i="1"/>
  <c r="V1411" i="1"/>
  <c r="U1411" i="1"/>
  <c r="V1395" i="1"/>
  <c r="U1395" i="1"/>
  <c r="V1378" i="1"/>
  <c r="U1378" i="1"/>
  <c r="V1359" i="1"/>
  <c r="U1359" i="1"/>
  <c r="V1342" i="1"/>
  <c r="U1342" i="1"/>
  <c r="V1323" i="1"/>
  <c r="U1323" i="1"/>
  <c r="V1304" i="1"/>
  <c r="U1304" i="1"/>
  <c r="V1280" i="1"/>
  <c r="U1280" i="1"/>
  <c r="V1262" i="1"/>
  <c r="U1262" i="1"/>
  <c r="V1245" i="1"/>
  <c r="U1245" i="1"/>
  <c r="V1227" i="1"/>
  <c r="U1227" i="1"/>
  <c r="V1207" i="1"/>
  <c r="U1207" i="1"/>
  <c r="V1188" i="1"/>
  <c r="U1188" i="1"/>
  <c r="V1169" i="1"/>
  <c r="X1169" i="1" s="1"/>
  <c r="Z1169" i="1" s="1"/>
  <c r="U1169" i="1"/>
  <c r="V1149" i="1"/>
  <c r="U1149" i="1"/>
  <c r="V1132" i="1"/>
  <c r="U1132" i="1"/>
  <c r="V1111" i="1"/>
  <c r="U1111" i="1"/>
  <c r="V1088" i="1"/>
  <c r="X1088" i="1" s="1"/>
  <c r="Z1088" i="1" s="1"/>
  <c r="U1088" i="1"/>
  <c r="V1071" i="1"/>
  <c r="U1071" i="1"/>
  <c r="V1034" i="1"/>
  <c r="U1034" i="1"/>
  <c r="V1010" i="1"/>
  <c r="U1010" i="1"/>
  <c r="V994" i="1"/>
  <c r="U994" i="1"/>
  <c r="V1046" i="1"/>
  <c r="U1046" i="1"/>
  <c r="V978" i="1"/>
  <c r="U978" i="1"/>
  <c r="V961" i="1"/>
  <c r="U961" i="1"/>
  <c r="V943" i="1"/>
  <c r="U943" i="1"/>
  <c r="V927" i="1"/>
  <c r="U927" i="1"/>
  <c r="V910" i="1"/>
  <c r="U910" i="1"/>
  <c r="V894" i="1"/>
  <c r="U894" i="1"/>
  <c r="V876" i="1"/>
  <c r="U876" i="1"/>
  <c r="V859" i="1"/>
  <c r="U859" i="1"/>
  <c r="V841" i="1"/>
  <c r="U841" i="1"/>
  <c r="V823" i="1"/>
  <c r="U823" i="1"/>
  <c r="V799" i="1"/>
  <c r="U799" i="1"/>
  <c r="V781" i="1"/>
  <c r="U781" i="1"/>
  <c r="V748" i="1"/>
  <c r="X748" i="1" s="1"/>
  <c r="Z748" i="1" s="1"/>
  <c r="U748" i="1"/>
  <c r="V732" i="1"/>
  <c r="U732" i="1"/>
  <c r="V716" i="1"/>
  <c r="U716" i="1"/>
  <c r="V696" i="1"/>
  <c r="U696" i="1"/>
  <c r="V676" i="1"/>
  <c r="U676" i="1"/>
  <c r="V655" i="1"/>
  <c r="U655" i="1"/>
  <c r="V634" i="1"/>
  <c r="X634" i="1" s="1"/>
  <c r="Z634" i="1" s="1"/>
  <c r="U634" i="1"/>
  <c r="V612" i="1"/>
  <c r="U612" i="1"/>
  <c r="V593" i="1"/>
  <c r="U593" i="1"/>
  <c r="V575" i="1"/>
  <c r="U575" i="1"/>
  <c r="V557" i="1"/>
  <c r="U557" i="1"/>
  <c r="V541" i="1"/>
  <c r="U541" i="1"/>
  <c r="V2036" i="1"/>
  <c r="X2036" i="1" s="1"/>
  <c r="Z2036" i="1" s="1"/>
  <c r="U2036" i="1"/>
  <c r="V503" i="1"/>
  <c r="X503" i="1" s="1"/>
  <c r="Z503" i="1" s="1"/>
  <c r="U503" i="1"/>
  <c r="V483" i="1"/>
  <c r="U483" i="1"/>
  <c r="V463" i="1"/>
  <c r="U463" i="1"/>
  <c r="V445" i="1"/>
  <c r="U445" i="1"/>
  <c r="V432" i="1"/>
  <c r="U432" i="1"/>
  <c r="V410" i="1"/>
  <c r="U410" i="1"/>
  <c r="V388" i="1"/>
  <c r="U388" i="1"/>
  <c r="V370" i="1"/>
  <c r="U370" i="1"/>
  <c r="V354" i="1"/>
  <c r="U354" i="1"/>
  <c r="V338" i="1"/>
  <c r="U338" i="1"/>
  <c r="V311" i="1"/>
  <c r="U311" i="1"/>
  <c r="V294" i="1"/>
  <c r="U294" i="1"/>
  <c r="V278" i="1"/>
  <c r="U278" i="1"/>
  <c r="V261" i="1"/>
  <c r="U261" i="1"/>
  <c r="V241" i="1"/>
  <c r="U241" i="1"/>
  <c r="V225" i="1"/>
  <c r="U225" i="1"/>
  <c r="V217" i="1"/>
  <c r="U217" i="1"/>
  <c r="V209" i="1"/>
  <c r="U209" i="1"/>
  <c r="V193" i="1"/>
  <c r="U193" i="1"/>
  <c r="V185" i="1"/>
  <c r="U185" i="1"/>
  <c r="V177" i="1"/>
  <c r="U177" i="1"/>
  <c r="V169" i="1"/>
  <c r="U169" i="1"/>
  <c r="V157" i="1"/>
  <c r="U157" i="1"/>
  <c r="V148" i="1"/>
  <c r="U148" i="1"/>
  <c r="V136" i="1"/>
  <c r="U136" i="1"/>
  <c r="V128" i="1"/>
  <c r="U128" i="1"/>
  <c r="V119" i="1"/>
  <c r="U119" i="1"/>
  <c r="V111" i="1"/>
  <c r="U111" i="1"/>
  <c r="V88" i="1"/>
  <c r="U88" i="1"/>
  <c r="V80" i="1"/>
  <c r="X80" i="1" s="1"/>
  <c r="Z80" i="1" s="1"/>
  <c r="U80" i="1"/>
  <c r="V72" i="1"/>
  <c r="U72" i="1"/>
  <c r="V64" i="1"/>
  <c r="X64" i="1" s="1"/>
  <c r="Z64" i="1" s="1"/>
  <c r="U64" i="1"/>
  <c r="V47" i="1"/>
  <c r="U47" i="1"/>
  <c r="V35" i="1"/>
  <c r="X35" i="1" s="1"/>
  <c r="Z35" i="1" s="1"/>
  <c r="U35" i="1"/>
  <c r="V22" i="1"/>
  <c r="U22" i="1"/>
  <c r="V14" i="1"/>
  <c r="U14" i="1"/>
  <c r="V6" i="1"/>
  <c r="U6" i="1"/>
  <c r="V761" i="1"/>
  <c r="U761" i="1"/>
  <c r="V2631" i="1"/>
  <c r="X2631" i="1" s="1"/>
  <c r="Z2631" i="1" s="1"/>
  <c r="U2631" i="1"/>
  <c r="V2623" i="1"/>
  <c r="U2623" i="1"/>
  <c r="V2610" i="1"/>
  <c r="X2610" i="1" s="1"/>
  <c r="Z2610" i="1" s="1"/>
  <c r="U2610" i="1"/>
  <c r="V2599" i="1"/>
  <c r="U2599" i="1"/>
  <c r="V2591" i="1"/>
  <c r="U2591" i="1"/>
  <c r="V2583" i="1"/>
  <c r="U2583" i="1"/>
  <c r="V2575" i="1"/>
  <c r="U2575" i="1"/>
  <c r="V2556" i="1"/>
  <c r="U2556" i="1"/>
  <c r="V2547" i="1"/>
  <c r="U2547" i="1"/>
  <c r="V2539" i="1"/>
  <c r="U2539" i="1"/>
  <c r="V2525" i="1"/>
  <c r="U2525" i="1"/>
  <c r="V2515" i="1"/>
  <c r="U2515" i="1"/>
  <c r="V2507" i="1"/>
  <c r="U2507" i="1"/>
  <c r="V2499" i="1"/>
  <c r="U2499" i="1"/>
  <c r="V2491" i="1"/>
  <c r="U2491" i="1"/>
  <c r="V2445" i="1"/>
  <c r="U2445" i="1"/>
  <c r="V2436" i="1"/>
  <c r="U2436" i="1"/>
  <c r="V2427" i="1"/>
  <c r="U2427" i="1"/>
  <c r="V2412" i="1"/>
  <c r="U2412" i="1"/>
  <c r="V2398" i="1"/>
  <c r="U2398" i="1"/>
  <c r="V2390" i="1"/>
  <c r="U2390" i="1"/>
  <c r="V2378" i="1"/>
  <c r="U2378" i="1"/>
  <c r="V2370" i="1"/>
  <c r="U2370" i="1"/>
  <c r="V2355" i="1"/>
  <c r="U2355" i="1"/>
  <c r="V2344" i="1"/>
  <c r="U2344" i="1"/>
  <c r="V2335" i="1"/>
  <c r="U2335" i="1"/>
  <c r="V2323" i="1"/>
  <c r="U2323" i="1"/>
  <c r="V2310" i="1"/>
  <c r="U2310" i="1"/>
  <c r="V2298" i="1"/>
  <c r="U2298" i="1"/>
  <c r="V2288" i="1"/>
  <c r="U2288" i="1"/>
  <c r="V2280" i="1"/>
  <c r="U2280" i="1"/>
  <c r="V2272" i="1"/>
  <c r="U2272" i="1"/>
  <c r="V2245" i="1"/>
  <c r="U2245" i="1"/>
  <c r="V2236" i="1"/>
  <c r="U2236" i="1"/>
  <c r="V2226" i="1"/>
  <c r="U2226" i="1"/>
  <c r="V2218" i="1"/>
  <c r="U2218" i="1"/>
  <c r="V2208" i="1"/>
  <c r="U2208" i="1"/>
  <c r="V2198" i="1"/>
  <c r="U2198" i="1"/>
  <c r="V2188" i="1"/>
  <c r="U2188" i="1"/>
  <c r="V2178" i="1"/>
  <c r="U2178" i="1"/>
  <c r="V2170" i="1"/>
  <c r="U2170" i="1"/>
  <c r="V2162" i="1"/>
  <c r="U2162" i="1"/>
  <c r="V2149" i="1"/>
  <c r="U2149" i="1"/>
  <c r="V2141" i="1"/>
  <c r="U2141" i="1"/>
  <c r="V2133" i="1"/>
  <c r="U2133" i="1"/>
  <c r="V2124" i="1"/>
  <c r="U2124" i="1"/>
  <c r="V2116" i="1"/>
  <c r="U2116" i="1"/>
  <c r="V2092" i="1"/>
  <c r="U2092" i="1"/>
  <c r="V2083" i="1"/>
  <c r="U2083" i="1"/>
  <c r="V2074" i="1"/>
  <c r="U2074" i="1"/>
  <c r="V2065" i="1"/>
  <c r="U2065" i="1"/>
  <c r="V2057" i="1"/>
  <c r="U2057" i="1"/>
  <c r="V2049" i="1"/>
  <c r="U2049" i="1"/>
  <c r="V2032" i="1"/>
  <c r="X2032" i="1" s="1"/>
  <c r="Z2032" i="1" s="1"/>
  <c r="U2032" i="1"/>
  <c r="V2021" i="1"/>
  <c r="U2021" i="1"/>
  <c r="V2001" i="1"/>
  <c r="U2001" i="1"/>
  <c r="V1982" i="1"/>
  <c r="X1982" i="1" s="1"/>
  <c r="Z1982" i="1" s="1"/>
  <c r="U1982" i="1"/>
  <c r="V1968" i="1"/>
  <c r="U1968" i="1"/>
  <c r="V1960" i="1"/>
  <c r="X1960" i="1" s="1"/>
  <c r="Z1960" i="1" s="1"/>
  <c r="U1960" i="1"/>
  <c r="V1952" i="1"/>
  <c r="X1952" i="1" s="1"/>
  <c r="Z1952" i="1" s="1"/>
  <c r="U1952" i="1"/>
  <c r="V1943" i="1"/>
  <c r="X1943" i="1" s="1"/>
  <c r="Z1943" i="1" s="1"/>
  <c r="U1943" i="1"/>
  <c r="V1935" i="1"/>
  <c r="U1935" i="1"/>
  <c r="V1926" i="1"/>
  <c r="X1926" i="1" s="1"/>
  <c r="Z1926" i="1" s="1"/>
  <c r="U1926" i="1"/>
  <c r="V1917" i="1"/>
  <c r="X1917" i="1" s="1"/>
  <c r="Z1917" i="1" s="1"/>
  <c r="U1917" i="1"/>
  <c r="V1901" i="1"/>
  <c r="U1901" i="1"/>
  <c r="V1893" i="1"/>
  <c r="U1893" i="1"/>
  <c r="V1878" i="1"/>
  <c r="X1878" i="1" s="1"/>
  <c r="Z1878" i="1" s="1"/>
  <c r="U1878" i="1"/>
  <c r="V1870" i="1"/>
  <c r="U1870" i="1"/>
  <c r="V1839" i="1"/>
  <c r="X1839" i="1" s="1"/>
  <c r="Z1839" i="1" s="1"/>
  <c r="U1839" i="1"/>
  <c r="V1820" i="1"/>
  <c r="X1820" i="1" s="1"/>
  <c r="Z1820" i="1" s="1"/>
  <c r="U1820" i="1"/>
  <c r="V1812" i="1"/>
  <c r="X1812" i="1" s="1"/>
  <c r="Z1812" i="1" s="1"/>
  <c r="U1812" i="1"/>
  <c r="V1803" i="1"/>
  <c r="U1803" i="1"/>
  <c r="V1795" i="1"/>
  <c r="U1795" i="1"/>
  <c r="V1787" i="1"/>
  <c r="U1787" i="1"/>
  <c r="V1779" i="1"/>
  <c r="U1779" i="1"/>
  <c r="V1771" i="1"/>
  <c r="U1771" i="1"/>
  <c r="V1758" i="1"/>
  <c r="U1758" i="1"/>
  <c r="V1748" i="1"/>
  <c r="U1748" i="1"/>
  <c r="V1739" i="1"/>
  <c r="U1739" i="1"/>
  <c r="V1731" i="1"/>
  <c r="X1731" i="1" s="1"/>
  <c r="Z1731" i="1" s="1"/>
  <c r="U1731" i="1"/>
  <c r="V1718" i="1"/>
  <c r="U1718" i="1"/>
  <c r="V1708" i="1"/>
  <c r="U1708" i="1"/>
  <c r="V1699" i="1"/>
  <c r="U1699" i="1"/>
  <c r="V1688" i="1"/>
  <c r="U1688" i="1"/>
  <c r="V1674" i="1"/>
  <c r="U1674" i="1"/>
  <c r="V1657" i="1"/>
  <c r="X1657" i="1" s="1"/>
  <c r="Z1657" i="1" s="1"/>
  <c r="U1657" i="1"/>
  <c r="V1649" i="1"/>
  <c r="U1649" i="1"/>
  <c r="V1640" i="1"/>
  <c r="U1640" i="1"/>
  <c r="V1631" i="1"/>
  <c r="U1631" i="1"/>
  <c r="V1623" i="1"/>
  <c r="U1623" i="1"/>
  <c r="V1615" i="1"/>
  <c r="U1615" i="1"/>
  <c r="V1602" i="1"/>
  <c r="X1602" i="1" s="1"/>
  <c r="Z1602" i="1" s="1"/>
  <c r="U1602" i="1"/>
  <c r="V1589" i="1"/>
  <c r="U1589" i="1"/>
  <c r="V1581" i="1"/>
  <c r="U1581" i="1"/>
  <c r="V1569" i="1"/>
  <c r="X1569" i="1" s="1"/>
  <c r="Z1569" i="1" s="1"/>
  <c r="U1569" i="1"/>
  <c r="V2611" i="1"/>
  <c r="U2611" i="1"/>
  <c r="V2603" i="1"/>
  <c r="U2603" i="1"/>
  <c r="V2596" i="1"/>
  <c r="U2596" i="1"/>
  <c r="V2588" i="1"/>
  <c r="U2588" i="1"/>
  <c r="V2580" i="1"/>
  <c r="U2580" i="1"/>
  <c r="V2399" i="1"/>
  <c r="U2399" i="1"/>
  <c r="V2391" i="1"/>
  <c r="U2391" i="1"/>
  <c r="V2379" i="1"/>
  <c r="U2379" i="1"/>
  <c r="V2371" i="1"/>
  <c r="U2371" i="1"/>
  <c r="V2356" i="1"/>
  <c r="U2356" i="1"/>
  <c r="V2345" i="1"/>
  <c r="U2345" i="1"/>
  <c r="V2336" i="1"/>
  <c r="U2336" i="1"/>
  <c r="V2327" i="1"/>
  <c r="U2327" i="1"/>
  <c r="V2314" i="1"/>
  <c r="U2314" i="1"/>
  <c r="V2299" i="1"/>
  <c r="U2299" i="1"/>
  <c r="V2290" i="1"/>
  <c r="U2290" i="1"/>
  <c r="V2281" i="1"/>
  <c r="U2281" i="1"/>
  <c r="V2238" i="1"/>
  <c r="U2238" i="1"/>
  <c r="V2227" i="1"/>
  <c r="U2227" i="1"/>
  <c r="V2219" i="1"/>
  <c r="U2219" i="1"/>
  <c r="V2209" i="1"/>
  <c r="U2209" i="1"/>
  <c r="V2199" i="1"/>
  <c r="U2199" i="1"/>
  <c r="V2187" i="1"/>
  <c r="U2187" i="1"/>
  <c r="V2179" i="1"/>
  <c r="U2179" i="1"/>
  <c r="V2171" i="1"/>
  <c r="U2171" i="1"/>
  <c r="V2163" i="1"/>
  <c r="U2163" i="1"/>
  <c r="V2152" i="1"/>
  <c r="U2152" i="1"/>
  <c r="V2142" i="1"/>
  <c r="U2142" i="1"/>
  <c r="V2134" i="1"/>
  <c r="U2134" i="1"/>
  <c r="V2126" i="1"/>
  <c r="U2126" i="1"/>
  <c r="V2098" i="1"/>
  <c r="U2098" i="1"/>
  <c r="V2093" i="1"/>
  <c r="U2093" i="1"/>
  <c r="V2086" i="1"/>
  <c r="U2086" i="1"/>
  <c r="V2079" i="1"/>
  <c r="U2079" i="1"/>
  <c r="V2075" i="1"/>
  <c r="U2075" i="1"/>
  <c r="V2068" i="1"/>
  <c r="U2068" i="1"/>
  <c r="V2062" i="1"/>
  <c r="U2062" i="1"/>
  <c r="V2058" i="1"/>
  <c r="U2058" i="1"/>
  <c r="V2052" i="1"/>
  <c r="X2052" i="1" s="1"/>
  <c r="U2052" i="1"/>
  <c r="V2042" i="1"/>
  <c r="X2042" i="1" s="1"/>
  <c r="U2042" i="1"/>
  <c r="V2033" i="1"/>
  <c r="U2033" i="1"/>
  <c r="V2024" i="1"/>
  <c r="U2024" i="1"/>
  <c r="V2002" i="1"/>
  <c r="U2002" i="1"/>
  <c r="V1994" i="1"/>
  <c r="U1994" i="1"/>
  <c r="V1981" i="1"/>
  <c r="U1981" i="1"/>
  <c r="V1969" i="1"/>
  <c r="X1969" i="1" s="1"/>
  <c r="Z1969" i="1" s="1"/>
  <c r="U1969" i="1"/>
  <c r="V1965" i="1"/>
  <c r="U1965" i="1"/>
  <c r="V1959" i="1"/>
  <c r="U1959" i="1"/>
  <c r="V1953" i="1"/>
  <c r="U1953" i="1"/>
  <c r="V1949" i="1"/>
  <c r="U1949" i="1"/>
  <c r="V1942" i="1"/>
  <c r="U1942" i="1"/>
  <c r="V1936" i="1"/>
  <c r="X1936" i="1" s="1"/>
  <c r="Z1936" i="1" s="1"/>
  <c r="U1936" i="1"/>
  <c r="V1932" i="1"/>
  <c r="U1932" i="1"/>
  <c r="V1924" i="1"/>
  <c r="U1924" i="1"/>
  <c r="V1918" i="1"/>
  <c r="U1918" i="1"/>
  <c r="V1911" i="1"/>
  <c r="U1911" i="1"/>
  <c r="V1900" i="1"/>
  <c r="U1900" i="1"/>
  <c r="V1894" i="1"/>
  <c r="U1894" i="1"/>
  <c r="V1887" i="1"/>
  <c r="U1887" i="1"/>
  <c r="V1877" i="1"/>
  <c r="U1877" i="1"/>
  <c r="V1871" i="1"/>
  <c r="U1871" i="1"/>
  <c r="V1848" i="1"/>
  <c r="U1848" i="1"/>
  <c r="V1838" i="1"/>
  <c r="U1838" i="1"/>
  <c r="V1821" i="1"/>
  <c r="X1821" i="1" s="1"/>
  <c r="Z1821" i="1" s="1"/>
  <c r="U1821" i="1"/>
  <c r="V1817" i="1"/>
  <c r="U1817" i="1"/>
  <c r="V1811" i="1"/>
  <c r="U1811" i="1"/>
  <c r="V1805" i="1"/>
  <c r="U1805" i="1"/>
  <c r="V1801" i="1"/>
  <c r="U1801" i="1"/>
  <c r="V1794" i="1"/>
  <c r="U1794" i="1"/>
  <c r="V1788" i="1"/>
  <c r="X1788" i="1" s="1"/>
  <c r="Z1788" i="1" s="1"/>
  <c r="U1788" i="1"/>
  <c r="V1784" i="1"/>
  <c r="U1784" i="1"/>
  <c r="V1778" i="1"/>
  <c r="U1778" i="1"/>
  <c r="V1772" i="1"/>
  <c r="U1772" i="1"/>
  <c r="V1767" i="1"/>
  <c r="U1767" i="1"/>
  <c r="V1756" i="1"/>
  <c r="U1756" i="1"/>
  <c r="V1749" i="1"/>
  <c r="X1749" i="1" s="1"/>
  <c r="Z1749" i="1" s="1"/>
  <c r="U1749" i="1"/>
  <c r="V1744" i="1"/>
  <c r="U1744" i="1"/>
  <c r="V1738" i="1"/>
  <c r="U1738" i="1"/>
  <c r="V1732" i="1"/>
  <c r="U1732" i="1"/>
  <c r="V1724" i="1"/>
  <c r="U1724" i="1"/>
  <c r="V1717" i="1"/>
  <c r="U1717" i="1"/>
  <c r="V1711" i="1"/>
  <c r="X1711" i="1" s="1"/>
  <c r="Z1711" i="1" s="1"/>
  <c r="U1711" i="1"/>
  <c r="V1705" i="1"/>
  <c r="U1705" i="1"/>
  <c r="V1698" i="1"/>
  <c r="U1698" i="1"/>
  <c r="V1690" i="1"/>
  <c r="U1690" i="1"/>
  <c r="V1681" i="1"/>
  <c r="U1681" i="1"/>
  <c r="V1673" i="1"/>
  <c r="U1673" i="1"/>
  <c r="V1658" i="1"/>
  <c r="X1658" i="1" s="1"/>
  <c r="Z1658" i="1" s="1"/>
  <c r="U1658" i="1"/>
  <c r="V1654" i="1"/>
  <c r="U1654" i="1"/>
  <c r="V1648" i="1"/>
  <c r="U1648" i="1"/>
  <c r="V1641" i="1"/>
  <c r="U1641" i="1"/>
  <c r="V1637" i="1"/>
  <c r="U1637" i="1"/>
  <c r="V1630" i="1"/>
  <c r="U1630" i="1"/>
  <c r="V1624" i="1"/>
  <c r="X1624" i="1" s="1"/>
  <c r="U1624" i="1"/>
  <c r="V1620" i="1"/>
  <c r="U1620" i="1"/>
  <c r="V1611" i="1"/>
  <c r="U1611" i="1"/>
  <c r="V1603" i="1"/>
  <c r="U1603" i="1"/>
  <c r="V1598" i="1"/>
  <c r="U1598" i="1"/>
  <c r="V1588" i="1"/>
  <c r="U1588" i="1"/>
  <c r="V1582" i="1"/>
  <c r="X1582" i="1" s="1"/>
  <c r="U1582" i="1"/>
  <c r="V1578" i="1"/>
  <c r="U1578" i="1"/>
  <c r="V1572" i="1"/>
  <c r="U1572" i="1"/>
  <c r="V1566" i="1"/>
  <c r="U1566" i="1"/>
  <c r="V1561" i="1"/>
  <c r="U1561" i="1"/>
  <c r="V1546" i="1"/>
  <c r="U1546" i="1"/>
  <c r="V1537" i="1"/>
  <c r="U1537" i="1"/>
  <c r="V1531" i="1"/>
  <c r="U1531" i="1"/>
  <c r="V1507" i="1"/>
  <c r="U1507" i="1"/>
  <c r="V1499" i="1"/>
  <c r="U1499" i="1"/>
  <c r="V1493" i="1"/>
  <c r="U1493" i="1"/>
  <c r="V1474" i="1"/>
  <c r="U1474" i="1"/>
  <c r="V1466" i="1"/>
  <c r="X1466" i="1" s="1"/>
  <c r="U1466" i="1"/>
  <c r="V1460" i="1"/>
  <c r="U1460" i="1"/>
  <c r="V1442" i="1"/>
  <c r="U1442" i="1"/>
  <c r="V1433" i="1"/>
  <c r="U1433" i="1"/>
  <c r="V1426" i="1"/>
  <c r="U1426" i="1"/>
  <c r="V1405" i="1"/>
  <c r="U1405" i="1"/>
  <c r="V1397" i="1"/>
  <c r="U1397" i="1"/>
  <c r="V1391" i="1"/>
  <c r="U1391" i="1"/>
  <c r="V1372" i="1"/>
  <c r="X1372" i="1" s="1"/>
  <c r="U1372" i="1"/>
  <c r="V1361" i="1"/>
  <c r="U1361" i="1"/>
  <c r="V1355" i="1"/>
  <c r="U1355" i="1"/>
  <c r="V1334" i="1"/>
  <c r="U1334" i="1"/>
  <c r="V1325" i="1"/>
  <c r="U1325" i="1"/>
  <c r="V1319" i="1"/>
  <c r="U1319" i="1"/>
  <c r="V1296" i="1"/>
  <c r="U1296" i="1"/>
  <c r="V1285" i="1"/>
  <c r="U1285" i="1"/>
  <c r="V1275" i="1"/>
  <c r="X1275" i="1" s="1"/>
  <c r="U1275" i="1"/>
  <c r="V1256" i="1"/>
  <c r="U1256" i="1"/>
  <c r="V1247" i="1"/>
  <c r="U1247" i="1"/>
  <c r="V1237" i="1"/>
  <c r="U1237" i="1"/>
  <c r="V1229" i="1"/>
  <c r="U1229" i="1"/>
  <c r="V1222" i="1"/>
  <c r="U1222" i="1"/>
  <c r="V1198" i="1"/>
  <c r="U1198" i="1"/>
  <c r="V1190" i="1"/>
  <c r="U1190" i="1"/>
  <c r="V1163" i="1"/>
  <c r="U1163" i="1"/>
  <c r="V1151" i="1"/>
  <c r="U1151" i="1"/>
  <c r="V1145" i="1"/>
  <c r="U1145" i="1"/>
  <c r="V1122" i="1"/>
  <c r="U1122" i="1"/>
  <c r="V1113" i="1"/>
  <c r="U1113" i="1"/>
  <c r="V1106" i="1"/>
  <c r="U1106" i="1"/>
  <c r="V1083" i="1"/>
  <c r="X1083" i="1" s="1"/>
  <c r="U1083" i="1"/>
  <c r="V1073" i="1"/>
  <c r="U1073" i="1"/>
  <c r="V1065" i="1"/>
  <c r="U1065" i="1"/>
  <c r="V1027" i="1"/>
  <c r="U1027" i="1"/>
  <c r="V1012" i="1"/>
  <c r="U1012" i="1"/>
  <c r="V1006" i="1"/>
  <c r="X1006" i="1" s="1"/>
  <c r="U1006" i="1"/>
  <c r="V988" i="1"/>
  <c r="U988" i="1"/>
  <c r="V1048" i="1"/>
  <c r="U1048" i="1"/>
  <c r="V1041" i="1"/>
  <c r="U1041" i="1"/>
  <c r="V971" i="1"/>
  <c r="U971" i="1"/>
  <c r="V963" i="1"/>
  <c r="U963" i="1"/>
  <c r="V957" i="1"/>
  <c r="X957" i="1" s="1"/>
  <c r="U957" i="1"/>
  <c r="V937" i="1"/>
  <c r="U937" i="1"/>
  <c r="V929" i="1"/>
  <c r="U929" i="1"/>
  <c r="V922" i="1"/>
  <c r="U922" i="1"/>
  <c r="V904" i="1"/>
  <c r="U904" i="1"/>
  <c r="V896" i="1"/>
  <c r="U896" i="1"/>
  <c r="V890" i="1"/>
  <c r="U890" i="1"/>
  <c r="V870" i="1"/>
  <c r="U870" i="1"/>
  <c r="V861" i="1"/>
  <c r="U861" i="1"/>
  <c r="V853" i="1"/>
  <c r="U853" i="1"/>
  <c r="V833" i="1"/>
  <c r="U833" i="1"/>
  <c r="V825" i="1"/>
  <c r="U825" i="1"/>
  <c r="V815" i="1"/>
  <c r="U815" i="1"/>
  <c r="V791" i="1"/>
  <c r="U791" i="1"/>
  <c r="V783" i="1"/>
  <c r="U783" i="1"/>
  <c r="V775" i="1"/>
  <c r="U775" i="1"/>
  <c r="V742" i="1"/>
  <c r="U742" i="1"/>
  <c r="V734" i="1"/>
  <c r="U734" i="1"/>
  <c r="V728" i="1"/>
  <c r="X728" i="1" s="1"/>
  <c r="U728" i="1"/>
  <c r="V710" i="1"/>
  <c r="U710" i="1"/>
  <c r="V701" i="1"/>
  <c r="U701" i="1"/>
  <c r="V690" i="1"/>
  <c r="U690" i="1"/>
  <c r="V667" i="1"/>
  <c r="U667" i="1"/>
  <c r="V657" i="1"/>
  <c r="U657" i="1"/>
  <c r="V650" i="1"/>
  <c r="X650" i="1" s="1"/>
  <c r="U650" i="1"/>
  <c r="V632" i="1"/>
  <c r="U632" i="1"/>
  <c r="V623" i="1"/>
  <c r="U623" i="1"/>
  <c r="V617" i="1"/>
  <c r="U617" i="1"/>
  <c r="V597" i="1"/>
  <c r="U597" i="1"/>
  <c r="V579" i="1"/>
  <c r="U579" i="1"/>
  <c r="V572" i="1"/>
  <c r="U572" i="1"/>
  <c r="V565" i="1"/>
  <c r="U565" i="1"/>
  <c r="V555" i="1"/>
  <c r="U555" i="1"/>
  <c r="V549" i="1"/>
  <c r="U549" i="1"/>
  <c r="V543" i="1"/>
  <c r="X543" i="1" s="1"/>
  <c r="U543" i="1"/>
  <c r="V522" i="1"/>
  <c r="U522" i="1"/>
  <c r="V507" i="1"/>
  <c r="U507" i="1"/>
  <c r="V501" i="1"/>
  <c r="U501" i="1"/>
  <c r="V494" i="1"/>
  <c r="U494" i="1"/>
  <c r="V480" i="1"/>
  <c r="U480" i="1"/>
  <c r="V473" i="1"/>
  <c r="U473" i="1"/>
  <c r="V465" i="1"/>
  <c r="U465" i="1"/>
  <c r="V447" i="1"/>
  <c r="U447" i="1"/>
  <c r="V430" i="1"/>
  <c r="U430" i="1"/>
  <c r="V424" i="1"/>
  <c r="U424" i="1"/>
  <c r="V396" i="1"/>
  <c r="U396" i="1"/>
  <c r="V390" i="1"/>
  <c r="U390" i="1"/>
  <c r="V384" i="1"/>
  <c r="U384" i="1"/>
  <c r="V372" i="1"/>
  <c r="U372" i="1"/>
  <c r="V366" i="1"/>
  <c r="U366" i="1"/>
  <c r="V360" i="1"/>
  <c r="X360" i="1" s="1"/>
  <c r="U360" i="1"/>
  <c r="V344" i="1"/>
  <c r="U344" i="1"/>
  <c r="V330" i="1"/>
  <c r="U330" i="1"/>
  <c r="V314" i="1"/>
  <c r="U314" i="1"/>
  <c r="V306" i="1"/>
  <c r="U306" i="1"/>
  <c r="V296" i="1"/>
  <c r="U296" i="1"/>
  <c r="V290" i="1"/>
  <c r="U290" i="1"/>
  <c r="V284" i="1"/>
  <c r="U284" i="1"/>
  <c r="V268" i="1"/>
  <c r="U268" i="1"/>
  <c r="V253" i="1"/>
  <c r="U253" i="1"/>
  <c r="V243" i="1"/>
  <c r="U243" i="1"/>
  <c r="V237" i="1"/>
  <c r="U237" i="1"/>
  <c r="V227" i="1"/>
  <c r="U227" i="1"/>
  <c r="V219" i="1"/>
  <c r="U219" i="1"/>
  <c r="V211" i="1"/>
  <c r="U211" i="1"/>
  <c r="V203" i="1"/>
  <c r="U203" i="1"/>
  <c r="V187" i="1"/>
  <c r="U187" i="1"/>
  <c r="V179" i="1"/>
  <c r="U179" i="1"/>
  <c r="V171" i="1"/>
  <c r="U171" i="1"/>
  <c r="V160" i="1"/>
  <c r="U160" i="1"/>
  <c r="V150" i="1"/>
  <c r="U150" i="1"/>
  <c r="V139" i="1"/>
  <c r="U139" i="1"/>
  <c r="V130" i="1"/>
  <c r="U130" i="1"/>
  <c r="V122" i="1"/>
  <c r="U122" i="1"/>
  <c r="V113" i="1"/>
  <c r="U113" i="1"/>
  <c r="V105" i="1"/>
  <c r="U105" i="1"/>
  <c r="U90" i="1"/>
  <c r="V82" i="1"/>
  <c r="U82" i="1"/>
  <c r="V74" i="1"/>
  <c r="U74" i="1"/>
  <c r="V66" i="1"/>
  <c r="U66" i="1"/>
  <c r="V49" i="1"/>
  <c r="U49" i="1"/>
  <c r="V38" i="1"/>
  <c r="U38" i="1"/>
  <c r="V24" i="1"/>
  <c r="U24" i="1"/>
  <c r="V16" i="1"/>
  <c r="U16" i="1"/>
  <c r="V8" i="1"/>
  <c r="U8" i="1"/>
  <c r="V2609" i="1"/>
  <c r="U2609" i="1"/>
  <c r="V2594" i="1"/>
  <c r="U2594" i="1"/>
  <c r="V2578" i="1"/>
  <c r="U2578" i="1"/>
  <c r="V2393" i="1"/>
  <c r="U2393" i="1"/>
  <c r="V2373" i="1"/>
  <c r="U2373" i="1"/>
  <c r="V2347" i="1"/>
  <c r="U2347" i="1"/>
  <c r="V2329" i="1"/>
  <c r="U2329" i="1"/>
  <c r="V2301" i="1"/>
  <c r="U2301" i="1"/>
  <c r="V2283" i="1"/>
  <c r="U2283" i="1"/>
  <c r="V2229" i="1"/>
  <c r="U2229" i="1"/>
  <c r="V759" i="1"/>
  <c r="U759" i="1"/>
  <c r="V1882" i="1"/>
  <c r="U1882" i="1"/>
  <c r="V1184" i="1"/>
  <c r="U1184" i="1"/>
  <c r="V2633" i="1"/>
  <c r="U2633" i="1"/>
  <c r="V2629" i="1"/>
  <c r="U2629" i="1"/>
  <c r="V2625" i="1"/>
  <c r="U2625" i="1"/>
  <c r="V2621" i="1"/>
  <c r="U2621" i="1"/>
  <c r="V2617" i="1"/>
  <c r="U2617" i="1"/>
  <c r="V2616" i="1"/>
  <c r="U2616" i="1"/>
  <c r="V2612" i="1"/>
  <c r="U2612" i="1"/>
  <c r="V2608" i="1"/>
  <c r="U2608" i="1"/>
  <c r="V2604" i="1"/>
  <c r="U2604" i="1"/>
  <c r="V2601" i="1"/>
  <c r="U2601" i="1"/>
  <c r="V2597" i="1"/>
  <c r="U2597" i="1"/>
  <c r="V2593" i="1"/>
  <c r="U2593" i="1"/>
  <c r="V2589" i="1"/>
  <c r="U2589" i="1"/>
  <c r="V2585" i="1"/>
  <c r="U2585" i="1"/>
  <c r="V2581" i="1"/>
  <c r="U2581" i="1"/>
  <c r="V2577" i="1"/>
  <c r="U2577" i="1"/>
  <c r="V2566" i="1"/>
  <c r="U2566" i="1"/>
  <c r="V2571" i="1"/>
  <c r="U2571" i="1"/>
  <c r="V2554" i="1"/>
  <c r="U2554" i="1"/>
  <c r="V2549" i="1"/>
  <c r="U2549" i="1"/>
  <c r="V2545" i="1"/>
  <c r="U2545" i="1"/>
  <c r="V2541" i="1"/>
  <c r="U2541" i="1"/>
  <c r="V2537" i="1"/>
  <c r="U2537" i="1"/>
  <c r="V2527" i="1"/>
  <c r="U2527" i="1"/>
  <c r="V2523" i="1"/>
  <c r="U2523" i="1"/>
  <c r="V2517" i="1"/>
  <c r="U2517" i="1"/>
  <c r="V2513" i="1"/>
  <c r="U2513" i="1"/>
  <c r="V2509" i="1"/>
  <c r="U2509" i="1"/>
  <c r="V2505" i="1"/>
  <c r="U2505" i="1"/>
  <c r="V2501" i="1"/>
  <c r="U2501" i="1"/>
  <c r="V2497" i="1"/>
  <c r="U2497" i="1"/>
  <c r="V2493" i="1"/>
  <c r="U2493" i="1"/>
  <c r="V2488" i="1"/>
  <c r="U2488" i="1"/>
  <c r="V2455" i="1"/>
  <c r="U2455" i="1"/>
  <c r="V2443" i="1"/>
  <c r="U2443" i="1"/>
  <c r="V2438" i="1"/>
  <c r="U2438" i="1"/>
  <c r="V2434" i="1"/>
  <c r="U2434" i="1"/>
  <c r="V2429" i="1"/>
  <c r="U2429" i="1"/>
  <c r="V2425" i="1"/>
  <c r="U2425" i="1"/>
  <c r="V2414" i="1"/>
  <c r="U2414" i="1"/>
  <c r="V2410" i="1"/>
  <c r="U2410" i="1"/>
  <c r="V2400" i="1"/>
  <c r="U2400" i="1"/>
  <c r="V2396" i="1"/>
  <c r="U2396" i="1"/>
  <c r="V2392" i="1"/>
  <c r="U2392" i="1"/>
  <c r="V2388" i="1"/>
  <c r="U2388" i="1"/>
  <c r="V2380" i="1"/>
  <c r="U2380" i="1"/>
  <c r="V2376" i="1"/>
  <c r="U2376" i="1"/>
  <c r="V2372" i="1"/>
  <c r="U2372" i="1"/>
  <c r="V2368" i="1"/>
  <c r="U2368" i="1"/>
  <c r="V2357" i="1"/>
  <c r="U2357" i="1"/>
  <c r="V2350" i="1"/>
  <c r="U2350" i="1"/>
  <c r="V2346" i="1"/>
  <c r="U2346" i="1"/>
  <c r="V2342" i="1"/>
  <c r="U2342" i="1"/>
  <c r="V2337" i="1"/>
  <c r="U2337" i="1"/>
  <c r="V2332" i="1"/>
  <c r="U2332" i="1"/>
  <c r="V2326" i="1"/>
  <c r="U2326" i="1"/>
  <c r="V2321" i="1"/>
  <c r="U2321" i="1"/>
  <c r="V2316" i="1"/>
  <c r="U2316" i="1"/>
  <c r="V2307" i="1"/>
  <c r="U2307" i="1"/>
  <c r="V2300" i="1"/>
  <c r="U2300" i="1"/>
  <c r="V2295" i="1"/>
  <c r="U2295" i="1"/>
  <c r="V2291" i="1"/>
  <c r="U2291" i="1"/>
  <c r="V2286" i="1"/>
  <c r="U2286" i="1"/>
  <c r="V2282" i="1"/>
  <c r="U2282" i="1"/>
  <c r="V2278" i="1"/>
  <c r="U2278" i="1"/>
  <c r="V2274" i="1"/>
  <c r="U2274" i="1"/>
  <c r="V2269" i="1"/>
  <c r="U2269" i="1"/>
  <c r="V2259" i="1"/>
  <c r="U2259" i="1"/>
  <c r="V2254" i="1"/>
  <c r="U2254" i="1"/>
  <c r="V2248" i="1"/>
  <c r="U2248" i="1"/>
  <c r="V2243" i="1"/>
  <c r="U2243" i="1"/>
  <c r="V2239" i="1"/>
  <c r="U2239" i="1"/>
  <c r="V2232" i="1"/>
  <c r="U2232" i="1"/>
  <c r="V2228" i="1"/>
  <c r="U2228" i="1"/>
  <c r="V2224" i="1"/>
  <c r="U2224" i="1"/>
  <c r="V2220" i="1"/>
  <c r="U2220" i="1"/>
  <c r="V2216" i="1"/>
  <c r="U2216" i="1"/>
  <c r="V2211" i="1"/>
  <c r="U2211" i="1"/>
  <c r="V2206" i="1"/>
  <c r="U2206" i="1"/>
  <c r="V2200" i="1"/>
  <c r="U2200" i="1"/>
  <c r="V2195" i="1"/>
  <c r="U2195" i="1"/>
  <c r="V2191" i="1"/>
  <c r="U2191" i="1"/>
  <c r="V2184" i="1"/>
  <c r="U2184" i="1"/>
  <c r="V2180" i="1"/>
  <c r="U2180" i="1"/>
  <c r="V2176" i="1"/>
  <c r="U2176" i="1"/>
  <c r="V2172" i="1"/>
  <c r="U2172" i="1"/>
  <c r="V2168" i="1"/>
  <c r="U2168" i="1"/>
  <c r="V2164" i="1"/>
  <c r="U2164" i="1"/>
  <c r="V2160" i="1"/>
  <c r="U2160" i="1"/>
  <c r="V2153" i="1"/>
  <c r="U2153" i="1"/>
  <c r="V2147" i="1"/>
  <c r="U2147" i="1"/>
  <c r="V2143" i="1"/>
  <c r="U2143" i="1"/>
  <c r="V2139" i="1"/>
  <c r="U2139" i="1"/>
  <c r="V2135" i="1"/>
  <c r="U2135" i="1"/>
  <c r="V2131" i="1"/>
  <c r="U2131" i="1"/>
  <c r="V2127" i="1"/>
  <c r="U2127" i="1"/>
  <c r="V2122" i="1"/>
  <c r="U2122" i="1"/>
  <c r="V2118" i="1"/>
  <c r="U2118" i="1"/>
  <c r="V2109" i="1"/>
  <c r="U2109" i="1"/>
  <c r="V2094" i="1"/>
  <c r="U2094" i="1"/>
  <c r="V2076" i="1"/>
  <c r="U2076" i="1"/>
  <c r="V2059" i="1"/>
  <c r="U2059" i="1"/>
  <c r="V2034" i="1"/>
  <c r="U2034" i="1"/>
  <c r="V1995" i="1"/>
  <c r="U1995" i="1"/>
  <c r="V1966" i="1"/>
  <c r="U1966" i="1"/>
  <c r="V1950" i="1"/>
  <c r="U1950" i="1"/>
  <c r="V1933" i="1"/>
  <c r="U1933" i="1"/>
  <c r="V1912" i="1"/>
  <c r="U1912" i="1"/>
  <c r="V1889" i="1"/>
  <c r="X1889" i="1" s="1"/>
  <c r="U1889" i="1"/>
  <c r="V1849" i="1"/>
  <c r="U1849" i="1"/>
  <c r="V1818" i="1"/>
  <c r="U1818" i="1"/>
  <c r="V1802" i="1"/>
  <c r="U1802" i="1"/>
  <c r="V1785" i="1"/>
  <c r="U1785" i="1"/>
  <c r="V1769" i="1"/>
  <c r="U1769" i="1"/>
  <c r="V1745" i="1"/>
  <c r="U1745" i="1"/>
  <c r="V1725" i="1"/>
  <c r="U1725" i="1"/>
  <c r="V1706" i="1"/>
  <c r="X1706" i="1" s="1"/>
  <c r="U1706" i="1"/>
  <c r="V1684" i="1"/>
  <c r="U1684" i="1"/>
  <c r="V1655" i="1"/>
  <c r="U1655" i="1"/>
  <c r="V1638" i="1"/>
  <c r="U1638" i="1"/>
  <c r="V1621" i="1"/>
  <c r="U1621" i="1"/>
  <c r="V1599" i="1"/>
  <c r="U1599" i="1"/>
  <c r="V1579" i="1"/>
  <c r="U1579" i="1"/>
  <c r="V454" i="1"/>
  <c r="U454" i="1"/>
  <c r="V452" i="1"/>
  <c r="U452" i="1"/>
  <c r="V446" i="1"/>
  <c r="U446" i="1"/>
  <c r="V443" i="1"/>
  <c r="U443" i="1"/>
  <c r="V385" i="1"/>
  <c r="U385" i="1"/>
  <c r="V383" i="1"/>
  <c r="U383" i="1"/>
  <c r="V376" i="1"/>
  <c r="U376" i="1"/>
  <c r="V374" i="1"/>
  <c r="U374" i="1"/>
  <c r="V1560" i="1"/>
  <c r="U1560" i="1"/>
  <c r="V1547" i="1"/>
  <c r="U1547" i="1"/>
  <c r="V1540" i="1"/>
  <c r="U1540" i="1"/>
  <c r="V1528" i="1"/>
  <c r="U1528" i="1"/>
  <c r="V1521" i="1"/>
  <c r="X1521" i="1" s="1"/>
  <c r="U1521" i="1"/>
  <c r="V1508" i="1"/>
  <c r="U1508" i="1"/>
  <c r="V1502" i="1"/>
  <c r="U1502" i="1"/>
  <c r="V1492" i="1"/>
  <c r="U1492" i="1"/>
  <c r="V1486" i="1"/>
  <c r="U1486" i="1"/>
  <c r="V1475" i="1"/>
  <c r="U1475" i="1"/>
  <c r="V1469" i="1"/>
  <c r="X1469" i="1" s="1"/>
  <c r="U1469" i="1"/>
  <c r="V1459" i="1"/>
  <c r="U1459" i="1"/>
  <c r="V1453" i="1"/>
  <c r="X1453" i="1" s="1"/>
  <c r="U1453" i="1"/>
  <c r="V1443" i="1"/>
  <c r="U1443" i="1"/>
  <c r="V1436" i="1"/>
  <c r="X1436" i="1" s="1"/>
  <c r="U1436" i="1"/>
  <c r="V1424" i="1"/>
  <c r="U1424" i="1"/>
  <c r="V1417" i="1"/>
  <c r="U1417" i="1"/>
  <c r="V1406" i="1"/>
  <c r="U1406" i="1"/>
  <c r="V1400" i="1"/>
  <c r="X1400" i="1" s="1"/>
  <c r="U1400" i="1"/>
  <c r="V1390" i="1"/>
  <c r="U1390" i="1"/>
  <c r="V1384" i="1"/>
  <c r="U1384" i="1"/>
  <c r="V1373" i="1"/>
  <c r="U1373" i="1"/>
  <c r="V1364" i="1"/>
  <c r="U1364" i="1"/>
  <c r="V1354" i="1"/>
  <c r="U1354" i="1"/>
  <c r="V1347" i="1"/>
  <c r="U1347" i="1"/>
  <c r="V1336" i="1"/>
  <c r="U1336" i="1"/>
  <c r="V1328" i="1"/>
  <c r="U1328" i="1"/>
  <c r="V1318" i="1"/>
  <c r="U1318" i="1"/>
  <c r="V1309" i="1"/>
  <c r="U1309" i="1"/>
  <c r="V1297" i="1"/>
  <c r="U1297" i="1"/>
  <c r="V1290" i="1"/>
  <c r="U1290" i="1"/>
  <c r="V1274" i="1"/>
  <c r="U1274" i="1"/>
  <c r="V1267" i="1"/>
  <c r="U1267" i="1"/>
  <c r="V1257" i="1"/>
  <c r="U1257" i="1"/>
  <c r="V1251" i="1"/>
  <c r="U1251" i="1"/>
  <c r="V1238" i="1"/>
  <c r="U1238" i="1"/>
  <c r="V1232" i="1"/>
  <c r="U1232" i="1"/>
  <c r="V1220" i="1"/>
  <c r="U1220" i="1"/>
  <c r="V1212" i="1"/>
  <c r="U1212" i="1"/>
  <c r="V1195" i="1"/>
  <c r="U1195" i="1"/>
  <c r="V1189" i="1"/>
  <c r="U1189" i="1"/>
  <c r="V1177" i="1"/>
  <c r="U1177" i="1"/>
  <c r="V1170" i="1"/>
  <c r="U1170" i="1"/>
  <c r="V1157" i="1"/>
  <c r="U1157" i="1"/>
  <c r="V1150" i="1"/>
  <c r="U1150" i="1"/>
  <c r="V1140" i="1"/>
  <c r="U1140" i="1"/>
  <c r="V1133" i="1"/>
  <c r="U1133" i="1"/>
  <c r="V1119" i="1"/>
  <c r="U1119" i="1"/>
  <c r="V1112" i="1"/>
  <c r="U1112" i="1"/>
  <c r="V1100" i="1"/>
  <c r="U1100" i="1"/>
  <c r="V1091" i="1"/>
  <c r="U1091" i="1"/>
  <c r="V1080" i="1"/>
  <c r="U1080" i="1"/>
  <c r="V1072" i="1"/>
  <c r="U1072" i="1"/>
  <c r="V1058" i="1"/>
  <c r="U1058" i="1"/>
  <c r="V1036" i="1"/>
  <c r="U1036" i="1"/>
  <c r="V1022" i="1"/>
  <c r="U1022" i="1"/>
  <c r="V1011" i="1"/>
  <c r="U1011" i="1"/>
  <c r="V1001" i="1"/>
  <c r="U1001" i="1"/>
  <c r="V995" i="1"/>
  <c r="U995" i="1"/>
  <c r="V1055" i="1"/>
  <c r="U1055" i="1"/>
  <c r="V1047" i="1"/>
  <c r="U1047" i="1"/>
  <c r="V1018" i="1"/>
  <c r="U1018" i="1"/>
  <c r="V979" i="1"/>
  <c r="U979" i="1"/>
  <c r="V968" i="1"/>
  <c r="U968" i="1"/>
  <c r="V962" i="1"/>
  <c r="U962" i="1"/>
  <c r="V951" i="1"/>
  <c r="U951" i="1"/>
  <c r="V945" i="1"/>
  <c r="U945" i="1"/>
  <c r="V934" i="1"/>
  <c r="U934" i="1"/>
  <c r="V928" i="1"/>
  <c r="U928" i="1"/>
  <c r="V917" i="1"/>
  <c r="U917" i="1"/>
  <c r="V911" i="1"/>
  <c r="U911" i="1"/>
  <c r="V901" i="1"/>
  <c r="U901" i="1"/>
  <c r="V895" i="1"/>
  <c r="U895" i="1"/>
  <c r="V883" i="1"/>
  <c r="U883" i="1"/>
  <c r="V877" i="1"/>
  <c r="U877" i="1"/>
  <c r="V867" i="1"/>
  <c r="U867" i="1"/>
  <c r="V860" i="1"/>
  <c r="U860" i="1"/>
  <c r="V848" i="1"/>
  <c r="U848" i="1"/>
  <c r="V842" i="1"/>
  <c r="U842" i="1"/>
  <c r="V830" i="1"/>
  <c r="U830" i="1"/>
  <c r="V824" i="1"/>
  <c r="U824" i="1"/>
  <c r="V809" i="1"/>
  <c r="U809" i="1"/>
  <c r="V800" i="1"/>
  <c r="U800" i="1"/>
  <c r="V788" i="1"/>
  <c r="U788" i="1"/>
  <c r="V782" i="1"/>
  <c r="U782" i="1"/>
  <c r="V762" i="1"/>
  <c r="U762" i="1"/>
  <c r="V749" i="1"/>
  <c r="U749" i="1"/>
  <c r="V739" i="1"/>
  <c r="U739" i="1"/>
  <c r="V733" i="1"/>
  <c r="U733" i="1"/>
  <c r="V723" i="1"/>
  <c r="U723" i="1"/>
  <c r="V717" i="1"/>
  <c r="U717" i="1"/>
  <c r="V706" i="1"/>
  <c r="U706" i="1"/>
  <c r="V699" i="1"/>
  <c r="U699" i="1"/>
  <c r="V684" i="1"/>
  <c r="U684" i="1"/>
  <c r="V677" i="1"/>
  <c r="U677" i="1"/>
  <c r="V663" i="1"/>
  <c r="U663" i="1"/>
  <c r="V656" i="1"/>
  <c r="U656" i="1"/>
  <c r="V643" i="1"/>
  <c r="U643" i="1"/>
  <c r="V636" i="1"/>
  <c r="U636" i="1"/>
  <c r="V622" i="1"/>
  <c r="U622" i="1"/>
  <c r="V613" i="1"/>
  <c r="U613" i="1"/>
  <c r="V602" i="1"/>
  <c r="U602" i="1"/>
  <c r="V596" i="1"/>
  <c r="U596" i="1"/>
  <c r="V583" i="1"/>
  <c r="U583" i="1"/>
  <c r="V576" i="1"/>
  <c r="U576" i="1"/>
  <c r="V564" i="1"/>
  <c r="U564" i="1"/>
  <c r="V558" i="1"/>
  <c r="U558" i="1"/>
  <c r="V548" i="1"/>
  <c r="U548" i="1"/>
  <c r="V542" i="1"/>
  <c r="U542" i="1"/>
  <c r="V527" i="1"/>
  <c r="U527" i="1"/>
  <c r="V521" i="1"/>
  <c r="U521" i="1"/>
  <c r="V510" i="1"/>
  <c r="U510" i="1"/>
  <c r="V504" i="1"/>
  <c r="U504" i="1"/>
  <c r="V493" i="1"/>
  <c r="U493" i="1"/>
  <c r="V484" i="1"/>
  <c r="U484" i="1"/>
  <c r="V474" i="1"/>
  <c r="U474" i="1"/>
  <c r="V464" i="1"/>
  <c r="U464" i="1"/>
  <c r="V421" i="1"/>
  <c r="U421" i="1"/>
  <c r="V371" i="1"/>
  <c r="U371" i="1"/>
  <c r="V355" i="1"/>
  <c r="U355" i="1"/>
  <c r="V339" i="1"/>
  <c r="U339" i="1"/>
  <c r="V312" i="1"/>
  <c r="U312" i="1"/>
  <c r="V295" i="1"/>
  <c r="U295" i="1"/>
  <c r="V279" i="1"/>
  <c r="U279" i="1"/>
  <c r="V262" i="1"/>
  <c r="U262" i="1"/>
  <c r="V242" i="1"/>
  <c r="U242" i="1"/>
  <c r="V226" i="1"/>
  <c r="U226" i="1"/>
  <c r="V210" i="1"/>
  <c r="U210" i="1"/>
  <c r="V186" i="1"/>
  <c r="U186" i="1"/>
  <c r="V170" i="1"/>
  <c r="U170" i="1"/>
  <c r="V149" i="1"/>
  <c r="U149" i="1"/>
  <c r="V129" i="1"/>
  <c r="U129" i="1"/>
  <c r="V112" i="1"/>
  <c r="U112" i="1"/>
  <c r="V89" i="1"/>
  <c r="U89" i="1"/>
  <c r="V73" i="1"/>
  <c r="U73" i="1"/>
  <c r="V48" i="1"/>
  <c r="U48" i="1"/>
  <c r="V23" i="1"/>
  <c r="U23" i="1"/>
  <c r="V7" i="1"/>
  <c r="U7" i="1"/>
  <c r="V378" i="1"/>
  <c r="U378" i="1"/>
  <c r="V488" i="1"/>
  <c r="U488" i="1"/>
  <c r="V467" i="1"/>
  <c r="U467" i="1"/>
  <c r="V459" i="1"/>
  <c r="U459" i="1"/>
  <c r="V291" i="1"/>
  <c r="U291" i="1"/>
  <c r="V212" i="1"/>
  <c r="U212" i="1"/>
  <c r="V206" i="1"/>
  <c r="U206" i="1"/>
  <c r="V172" i="1"/>
  <c r="U172" i="1"/>
  <c r="V166" i="1"/>
  <c r="U166" i="1"/>
  <c r="V50" i="1"/>
  <c r="U50" i="1"/>
  <c r="V41" i="1"/>
  <c r="U41" i="1"/>
  <c r="V17" i="1"/>
  <c r="U17" i="1"/>
  <c r="V11" i="1"/>
  <c r="U11" i="1"/>
  <c r="V1551" i="1"/>
  <c r="U1551" i="1"/>
  <c r="V1545" i="1"/>
  <c r="U1545" i="1"/>
  <c r="V1534" i="1"/>
  <c r="U1534" i="1"/>
  <c r="V1526" i="1"/>
  <c r="U1526" i="1"/>
  <c r="V1513" i="1"/>
  <c r="U1513" i="1"/>
  <c r="V1506" i="1"/>
  <c r="U1506" i="1"/>
  <c r="V1496" i="1"/>
  <c r="U1496" i="1"/>
  <c r="V1490" i="1"/>
  <c r="U1490" i="1"/>
  <c r="V1479" i="1"/>
  <c r="U1479" i="1"/>
  <c r="V1473" i="1"/>
  <c r="U1473" i="1"/>
  <c r="V1463" i="1"/>
  <c r="U1463" i="1"/>
  <c r="V1457" i="1"/>
  <c r="U1457" i="1"/>
  <c r="V1447" i="1"/>
  <c r="U1447" i="1"/>
  <c r="V1440" i="1"/>
  <c r="U1440" i="1"/>
  <c r="V1429" i="1"/>
  <c r="U1429" i="1"/>
  <c r="V1422" i="1"/>
  <c r="U1422" i="1"/>
  <c r="V1410" i="1"/>
  <c r="U1410" i="1"/>
  <c r="V1404" i="1"/>
  <c r="U1404" i="1"/>
  <c r="V1394" i="1"/>
  <c r="U1394" i="1"/>
  <c r="V1388" i="1"/>
  <c r="U1388" i="1"/>
  <c r="V1377" i="1"/>
  <c r="U1377" i="1"/>
  <c r="V1371" i="1"/>
  <c r="U1371" i="1"/>
  <c r="V1358" i="1"/>
  <c r="U1358" i="1"/>
  <c r="V1352" i="1"/>
  <c r="U1352" i="1"/>
  <c r="V1341" i="1"/>
  <c r="U1341" i="1"/>
  <c r="V1332" i="1"/>
  <c r="U1332" i="1"/>
  <c r="V1322" i="1"/>
  <c r="U1322" i="1"/>
  <c r="V1316" i="1"/>
  <c r="U1316" i="1"/>
  <c r="V1303" i="1"/>
  <c r="U1303" i="1"/>
  <c r="V1294" i="1"/>
  <c r="U1294" i="1"/>
  <c r="V1278" i="1"/>
  <c r="U1278" i="1"/>
  <c r="V1271" i="1"/>
  <c r="U1271" i="1"/>
  <c r="V1261" i="1"/>
  <c r="U1261" i="1"/>
  <c r="V1255" i="1"/>
  <c r="U1255" i="1"/>
  <c r="V1243" i="1"/>
  <c r="U1243" i="1"/>
  <c r="V1236" i="1"/>
  <c r="U1236" i="1"/>
  <c r="V1226" i="1"/>
  <c r="U1226" i="1"/>
  <c r="V1218" i="1"/>
  <c r="U1218" i="1"/>
  <c r="V1202" i="1"/>
  <c r="U1202" i="1"/>
  <c r="V1191" i="1"/>
  <c r="U1191" i="1"/>
  <c r="V1172" i="1"/>
  <c r="U1172" i="1"/>
  <c r="V1166" i="1"/>
  <c r="X1166" i="1" s="1"/>
  <c r="U1166" i="1"/>
  <c r="V1152" i="1"/>
  <c r="U1152" i="1"/>
  <c r="V1146" i="1"/>
  <c r="U1146" i="1"/>
  <c r="V1135" i="1"/>
  <c r="U1135" i="1"/>
  <c r="V1125" i="1"/>
  <c r="U1125" i="1"/>
  <c r="V1114" i="1"/>
  <c r="U1114" i="1"/>
  <c r="V1107" i="1"/>
  <c r="U1107" i="1"/>
  <c r="V1094" i="1"/>
  <c r="U1094" i="1"/>
  <c r="V1089" i="1"/>
  <c r="U1089" i="1"/>
  <c r="V1075" i="1"/>
  <c r="U1075" i="1"/>
  <c r="V1068" i="1"/>
  <c r="U1068" i="1"/>
  <c r="V1038" i="1"/>
  <c r="U1038" i="1"/>
  <c r="V1031" i="1"/>
  <c r="U1031" i="1"/>
  <c r="V1013" i="1"/>
  <c r="U1013" i="1"/>
  <c r="V1007" i="1"/>
  <c r="U1007" i="1"/>
  <c r="V997" i="1"/>
  <c r="U997" i="1"/>
  <c r="V991" i="1"/>
  <c r="U991" i="1"/>
  <c r="V1049" i="1"/>
  <c r="U1049" i="1"/>
  <c r="V1042" i="1"/>
  <c r="U1042" i="1"/>
  <c r="V981" i="1"/>
  <c r="U981" i="1"/>
  <c r="V975" i="1"/>
  <c r="U975" i="1"/>
  <c r="V964" i="1"/>
  <c r="U964" i="1"/>
  <c r="V958" i="1"/>
  <c r="U958" i="1"/>
  <c r="V947" i="1"/>
  <c r="U947" i="1"/>
  <c r="V940" i="1"/>
  <c r="U940" i="1"/>
  <c r="V930" i="1"/>
  <c r="U930" i="1"/>
  <c r="V923" i="1"/>
  <c r="U923" i="1"/>
  <c r="V913" i="1"/>
  <c r="U913" i="1"/>
  <c r="V907" i="1"/>
  <c r="U907" i="1"/>
  <c r="V897" i="1"/>
  <c r="U897" i="1"/>
  <c r="V891" i="1"/>
  <c r="U891" i="1"/>
  <c r="V879" i="1"/>
  <c r="U879" i="1"/>
  <c r="V873" i="1"/>
  <c r="U873" i="1"/>
  <c r="V862" i="1"/>
  <c r="U862" i="1"/>
  <c r="V855" i="1"/>
  <c r="U855" i="1"/>
  <c r="V844" i="1"/>
  <c r="U844" i="1"/>
  <c r="V838" i="1"/>
  <c r="U838" i="1"/>
  <c r="V826" i="1"/>
  <c r="U826" i="1"/>
  <c r="V816" i="1"/>
  <c r="U816" i="1"/>
  <c r="V802" i="1"/>
  <c r="U802" i="1"/>
  <c r="V795" i="1"/>
  <c r="U795" i="1"/>
  <c r="V784" i="1"/>
  <c r="U784" i="1"/>
  <c r="V777" i="1"/>
  <c r="U777" i="1"/>
  <c r="V751" i="1"/>
  <c r="U751" i="1"/>
  <c r="V745" i="1"/>
  <c r="U745" i="1"/>
  <c r="V735" i="1"/>
  <c r="U735" i="1"/>
  <c r="V729" i="1"/>
  <c r="U729" i="1"/>
  <c r="V719" i="1"/>
  <c r="U719" i="1"/>
  <c r="V713" i="1"/>
  <c r="U713" i="1"/>
  <c r="V702" i="1"/>
  <c r="U702" i="1"/>
  <c r="V691" i="1"/>
  <c r="U691" i="1"/>
  <c r="V680" i="1"/>
  <c r="U680" i="1"/>
  <c r="V672" i="1"/>
  <c r="U672" i="1"/>
  <c r="V659" i="1"/>
  <c r="U659" i="1"/>
  <c r="V651" i="1"/>
  <c r="U651" i="1"/>
  <c r="V638" i="1"/>
  <c r="U638" i="1"/>
  <c r="V631" i="1"/>
  <c r="U631" i="1"/>
  <c r="V618" i="1"/>
  <c r="U618" i="1"/>
  <c r="V609" i="1"/>
  <c r="U609" i="1"/>
  <c r="V598" i="1"/>
  <c r="U598" i="1"/>
  <c r="V589" i="1"/>
  <c r="U589" i="1"/>
  <c r="V571" i="1"/>
  <c r="U571" i="1"/>
  <c r="V560" i="1"/>
  <c r="U560" i="1"/>
  <c r="V554" i="1"/>
  <c r="U554" i="1"/>
  <c r="V531" i="1"/>
  <c r="U531" i="1"/>
  <c r="V525" i="1"/>
  <c r="U525" i="1"/>
  <c r="V516" i="1"/>
  <c r="U516" i="1"/>
  <c r="V508" i="1"/>
  <c r="U508" i="1"/>
  <c r="V497" i="1"/>
  <c r="U497" i="1"/>
  <c r="V491" i="1"/>
  <c r="U491" i="1"/>
  <c r="V477" i="1"/>
  <c r="U477" i="1"/>
  <c r="V470" i="1"/>
  <c r="U470" i="1"/>
  <c r="V381" i="1"/>
  <c r="U381" i="1"/>
  <c r="V357" i="1"/>
  <c r="U357" i="1"/>
  <c r="V351" i="1"/>
  <c r="U351" i="1"/>
  <c r="V341" i="1"/>
  <c r="U341" i="1"/>
  <c r="V335" i="1"/>
  <c r="U335" i="1"/>
  <c r="V324" i="1"/>
  <c r="U324" i="1"/>
  <c r="V307" i="1"/>
  <c r="U307" i="1"/>
  <c r="V297" i="1"/>
  <c r="U297" i="1"/>
  <c r="V283" i="1"/>
  <c r="U283" i="1"/>
  <c r="V273" i="1"/>
  <c r="U273" i="1"/>
  <c r="V266" i="1"/>
  <c r="U266" i="1"/>
  <c r="V256" i="1"/>
  <c r="U256" i="1"/>
  <c r="V246" i="1"/>
  <c r="U246" i="1"/>
  <c r="V236" i="1"/>
  <c r="U236" i="1"/>
  <c r="V230" i="1"/>
  <c r="U230" i="1"/>
  <c r="V220" i="1"/>
  <c r="U220" i="1"/>
  <c r="V204" i="1"/>
  <c r="U204" i="1"/>
  <c r="V190" i="1"/>
  <c r="U190" i="1"/>
  <c r="V180" i="1"/>
  <c r="U180" i="1"/>
  <c r="V164" i="1"/>
  <c r="U164" i="1"/>
  <c r="V153" i="1"/>
  <c r="U153" i="1"/>
  <c r="V140" i="1"/>
  <c r="U140" i="1"/>
  <c r="V133" i="1"/>
  <c r="U133" i="1"/>
  <c r="V123" i="1"/>
  <c r="U123" i="1"/>
  <c r="V116" i="1"/>
  <c r="U116" i="1"/>
  <c r="V106" i="1"/>
  <c r="U106" i="1"/>
  <c r="V93" i="1"/>
  <c r="U93" i="1"/>
  <c r="V83" i="1"/>
  <c r="U83" i="1"/>
  <c r="V77" i="1"/>
  <c r="U77" i="1"/>
  <c r="V67" i="1"/>
  <c r="U67" i="1"/>
  <c r="V39" i="1"/>
  <c r="U39" i="1"/>
  <c r="V32" i="1"/>
  <c r="U32" i="1"/>
  <c r="V2630" i="1"/>
  <c r="U2630" i="1"/>
  <c r="V2542" i="1"/>
  <c r="U2542" i="1"/>
  <c r="V2502" i="1"/>
  <c r="U2502" i="1"/>
  <c r="V2430" i="1"/>
  <c r="U2430" i="1"/>
  <c r="V2250" i="1"/>
  <c r="U2250" i="1"/>
  <c r="V2192" i="1"/>
  <c r="U2192" i="1"/>
  <c r="V2155" i="1"/>
  <c r="U2155" i="1"/>
  <c r="V2119" i="1"/>
  <c r="U2119" i="1"/>
  <c r="V1525" i="1"/>
  <c r="U1525" i="1"/>
  <c r="V1489" i="1"/>
  <c r="U1489" i="1"/>
  <c r="V1456" i="1"/>
  <c r="U1456" i="1"/>
  <c r="V1421" i="1"/>
  <c r="U1421" i="1"/>
  <c r="V1370" i="1"/>
  <c r="U1370" i="1"/>
  <c r="V1331" i="1"/>
  <c r="U1331" i="1"/>
  <c r="V1293" i="1"/>
  <c r="U1293" i="1"/>
  <c r="V1254" i="1"/>
  <c r="U1254" i="1"/>
  <c r="V1196" i="1"/>
  <c r="U1196" i="1"/>
  <c r="V1141" i="1"/>
  <c r="U1141" i="1"/>
  <c r="V1101" i="1"/>
  <c r="U1101" i="1"/>
  <c r="V1059" i="1"/>
  <c r="U1059" i="1"/>
  <c r="V1056" i="1"/>
  <c r="U1056" i="1"/>
  <c r="V969" i="1"/>
  <c r="U969" i="1"/>
  <c r="V935" i="1"/>
  <c r="U935" i="1"/>
  <c r="V902" i="1"/>
  <c r="U902" i="1"/>
  <c r="V831" i="1"/>
  <c r="U831" i="1"/>
  <c r="V789" i="1"/>
  <c r="U789" i="1"/>
  <c r="V740" i="1"/>
  <c r="U740" i="1"/>
  <c r="V707" i="1"/>
  <c r="U707" i="1"/>
  <c r="V664" i="1"/>
  <c r="U664" i="1"/>
  <c r="V608" i="1"/>
  <c r="U608" i="1"/>
  <c r="V569" i="1"/>
  <c r="U569" i="1"/>
  <c r="V553" i="1"/>
  <c r="U553" i="1"/>
  <c r="V517" i="1"/>
  <c r="U517" i="1"/>
  <c r="V498" i="1"/>
  <c r="U498" i="1"/>
  <c r="V478" i="1"/>
  <c r="U478" i="1"/>
  <c r="V458" i="1"/>
  <c r="U458" i="1"/>
  <c r="V437" i="1"/>
  <c r="U437" i="1"/>
  <c r="V428" i="1"/>
  <c r="U428" i="1"/>
  <c r="V392" i="1"/>
  <c r="X392" i="1" s="1"/>
  <c r="U392" i="1"/>
  <c r="V375" i="1"/>
  <c r="U375" i="1"/>
  <c r="V358" i="1"/>
  <c r="U358" i="1"/>
  <c r="V342" i="1"/>
  <c r="X342" i="1" s="1"/>
  <c r="U342" i="1"/>
  <c r="V326" i="1"/>
  <c r="U326" i="1"/>
  <c r="V298" i="1"/>
  <c r="U298" i="1"/>
  <c r="V282" i="1"/>
  <c r="U282" i="1"/>
  <c r="V265" i="1"/>
  <c r="U265" i="1"/>
  <c r="V245" i="1"/>
  <c r="U245" i="1"/>
  <c r="V229" i="1"/>
  <c r="U229" i="1"/>
  <c r="V221" i="1"/>
  <c r="U221" i="1"/>
  <c r="V213" i="1"/>
  <c r="U213" i="1"/>
  <c r="V205" i="1"/>
  <c r="U205" i="1"/>
  <c r="V189" i="1"/>
  <c r="U189" i="1"/>
  <c r="V181" i="1"/>
  <c r="U181" i="1"/>
  <c r="V173" i="1"/>
  <c r="U173" i="1"/>
  <c r="V165" i="1"/>
  <c r="U165" i="1"/>
  <c r="V152" i="1"/>
  <c r="U152" i="1"/>
  <c r="V142" i="1"/>
  <c r="U142" i="1"/>
  <c r="V132" i="1"/>
  <c r="U132" i="1"/>
  <c r="V124" i="1"/>
  <c r="U124" i="1"/>
  <c r="V115" i="1"/>
  <c r="U115" i="1"/>
  <c r="V107" i="1"/>
  <c r="U107" i="1"/>
  <c r="V92" i="1"/>
  <c r="U92" i="1"/>
  <c r="V84" i="1"/>
  <c r="U84" i="1"/>
  <c r="V76" i="1"/>
  <c r="U76" i="1"/>
  <c r="V68" i="1"/>
  <c r="U68" i="1"/>
  <c r="V52" i="1"/>
  <c r="U52" i="1"/>
  <c r="V40" i="1"/>
  <c r="U40" i="1"/>
  <c r="V31" i="1"/>
  <c r="U31" i="1"/>
  <c r="V18" i="1"/>
  <c r="U18" i="1"/>
  <c r="V10" i="1"/>
  <c r="U10" i="1"/>
  <c r="V770" i="1"/>
  <c r="U770" i="1"/>
  <c r="V2635" i="1"/>
  <c r="U2635" i="1"/>
  <c r="V2627" i="1"/>
  <c r="U2627" i="1"/>
  <c r="V2619" i="1"/>
  <c r="U2619" i="1"/>
  <c r="V2614" i="1"/>
  <c r="U2614" i="1"/>
  <c r="V2602" i="1"/>
  <c r="X2602" i="1" s="1"/>
  <c r="U2602" i="1"/>
  <c r="V2595" i="1"/>
  <c r="U2595" i="1"/>
  <c r="V2587" i="1"/>
  <c r="X2587" i="1" s="1"/>
  <c r="U2587" i="1"/>
  <c r="V2579" i="1"/>
  <c r="U2579" i="1"/>
  <c r="V2567" i="1"/>
  <c r="X2567" i="1" s="1"/>
  <c r="U2567" i="1"/>
  <c r="V2551" i="1"/>
  <c r="U2551" i="1"/>
  <c r="V2543" i="1"/>
  <c r="X2543" i="1" s="1"/>
  <c r="U2543" i="1"/>
  <c r="V2535" i="1"/>
  <c r="U2535" i="1"/>
  <c r="V2521" i="1"/>
  <c r="X2521" i="1" s="1"/>
  <c r="U2521" i="1"/>
  <c r="V2511" i="1"/>
  <c r="U2511" i="1"/>
  <c r="V2503" i="1"/>
  <c r="U2503" i="1"/>
  <c r="V2495" i="1"/>
  <c r="U2495" i="1"/>
  <c r="V2485" i="1"/>
  <c r="X2485" i="1" s="1"/>
  <c r="U2485" i="1"/>
  <c r="V2441" i="1"/>
  <c r="U2441" i="1"/>
  <c r="V2432" i="1"/>
  <c r="U2432" i="1"/>
  <c r="V2423" i="1"/>
  <c r="X2423" i="1" s="1"/>
  <c r="U2423" i="1"/>
  <c r="V2402" i="1"/>
  <c r="U2402" i="1"/>
  <c r="V2394" i="1"/>
  <c r="X2394" i="1" s="1"/>
  <c r="U2394" i="1"/>
  <c r="V2385" i="1"/>
  <c r="U2385" i="1"/>
  <c r="V2374" i="1"/>
  <c r="X2374" i="1" s="1"/>
  <c r="U2374" i="1"/>
  <c r="V2366" i="1"/>
  <c r="U2366" i="1"/>
  <c r="V2348" i="1"/>
  <c r="X2348" i="1" s="1"/>
  <c r="U2348" i="1"/>
  <c r="V2339" i="1"/>
  <c r="U2339" i="1"/>
  <c r="V2330" i="1"/>
  <c r="U2330" i="1"/>
  <c r="V2319" i="1"/>
  <c r="U2319" i="1"/>
  <c r="V2304" i="1"/>
  <c r="U2304" i="1"/>
  <c r="V2293" i="1"/>
  <c r="U2293" i="1"/>
  <c r="V2284" i="1"/>
  <c r="X2284" i="1" s="1"/>
  <c r="U2284" i="1"/>
  <c r="V2276" i="1"/>
  <c r="U2276" i="1"/>
  <c r="V2261" i="1"/>
  <c r="X2261" i="1" s="1"/>
  <c r="U2261" i="1"/>
  <c r="V2251" i="1"/>
  <c r="U2251" i="1"/>
  <c r="V2241" i="1"/>
  <c r="U2241" i="1"/>
  <c r="V2230" i="1"/>
  <c r="X2230" i="1" s="1"/>
  <c r="U2230" i="1"/>
  <c r="V2222" i="1"/>
  <c r="U2222" i="1"/>
  <c r="V2214" i="1"/>
  <c r="X2214" i="1" s="1"/>
  <c r="U2214" i="1"/>
  <c r="V2202" i="1"/>
  <c r="U2202" i="1"/>
  <c r="V2193" i="1"/>
  <c r="X2193" i="1" s="1"/>
  <c r="U2193" i="1"/>
  <c r="V2182" i="1"/>
  <c r="U2182" i="1"/>
  <c r="V2174" i="1"/>
  <c r="X2174" i="1" s="1"/>
  <c r="U2174" i="1"/>
  <c r="V2166" i="1"/>
  <c r="U2166" i="1"/>
  <c r="V2158" i="1"/>
  <c r="X2158" i="1" s="1"/>
  <c r="U2158" i="1"/>
  <c r="V2145" i="1"/>
  <c r="U2145" i="1"/>
  <c r="V2137" i="1"/>
  <c r="X2137" i="1" s="1"/>
  <c r="U2137" i="1"/>
  <c r="V2129" i="1"/>
  <c r="U2129" i="1"/>
  <c r="V2120" i="1"/>
  <c r="U2120" i="1"/>
  <c r="V2097" i="1"/>
  <c r="X2097" i="1" s="1"/>
  <c r="U2097" i="1"/>
  <c r="V2087" i="1"/>
  <c r="U2087" i="1"/>
  <c r="V2078" i="1"/>
  <c r="X2078" i="1" s="1"/>
  <c r="U2078" i="1"/>
  <c r="V2069" i="1"/>
  <c r="U2069" i="1"/>
  <c r="V2061" i="1"/>
  <c r="X2061" i="1" s="1"/>
  <c r="U2061" i="1"/>
  <c r="V2053" i="1"/>
  <c r="X2053" i="1" s="1"/>
  <c r="U2053" i="1"/>
  <c r="V2041" i="1"/>
  <c r="U2041" i="1"/>
  <c r="V2025" i="1"/>
  <c r="U2025" i="1"/>
  <c r="V2011" i="1"/>
  <c r="U2011" i="1"/>
  <c r="V1993" i="1"/>
  <c r="U1993" i="1"/>
  <c r="V1972" i="1"/>
  <c r="U1972" i="1"/>
  <c r="V1964" i="1"/>
  <c r="U1964" i="1"/>
  <c r="V1956" i="1"/>
  <c r="U1956" i="1"/>
  <c r="V1948" i="1"/>
  <c r="U1948" i="1"/>
  <c r="V1939" i="1"/>
  <c r="U1939" i="1"/>
  <c r="V1931" i="1"/>
  <c r="X1931" i="1" s="1"/>
  <c r="U1931" i="1"/>
  <c r="V1921" i="1"/>
  <c r="U1921" i="1"/>
  <c r="V1910" i="1"/>
  <c r="U1910" i="1"/>
  <c r="V1897" i="1"/>
  <c r="U1897" i="1"/>
  <c r="V1884" i="1"/>
  <c r="U1884" i="1"/>
  <c r="V1874" i="1"/>
  <c r="U1874" i="1"/>
  <c r="V1847" i="1"/>
  <c r="U1847" i="1"/>
  <c r="V1830" i="1"/>
  <c r="U1830" i="1"/>
  <c r="V1816" i="1"/>
  <c r="U1816" i="1"/>
  <c r="V1808" i="1"/>
  <c r="U1808" i="1"/>
  <c r="V1799" i="1"/>
  <c r="U1799" i="1"/>
  <c r="V1791" i="1"/>
  <c r="U1791" i="1"/>
  <c r="V1783" i="1"/>
  <c r="U1783" i="1"/>
  <c r="V1775" i="1"/>
  <c r="U1775" i="1"/>
  <c r="V1763" i="1"/>
  <c r="U1763" i="1"/>
  <c r="V1753" i="1"/>
  <c r="U1753" i="1"/>
  <c r="V1743" i="1"/>
  <c r="X1743" i="1" s="1"/>
  <c r="U1743" i="1"/>
  <c r="V1735" i="1"/>
  <c r="U1735" i="1"/>
  <c r="V1723" i="1"/>
  <c r="U1723" i="1"/>
  <c r="V1714" i="1"/>
  <c r="X1714" i="1" s="1"/>
  <c r="U1714" i="1"/>
  <c r="V1704" i="1"/>
  <c r="U1704" i="1"/>
  <c r="V1695" i="1"/>
  <c r="X1695" i="1" s="1"/>
  <c r="U1695" i="1"/>
  <c r="V1678" i="1"/>
  <c r="X1678" i="1" s="1"/>
  <c r="U1678" i="1"/>
  <c r="V1667" i="1"/>
  <c r="X1667" i="1" s="1"/>
  <c r="U1667" i="1"/>
  <c r="V1653" i="1"/>
  <c r="U1653" i="1"/>
  <c r="V1645" i="1"/>
  <c r="X1645" i="1" s="1"/>
  <c r="U1645" i="1"/>
  <c r="V1636" i="1"/>
  <c r="U1636" i="1"/>
  <c r="V1627" i="1"/>
  <c r="X1627" i="1" s="1"/>
  <c r="U1627" i="1"/>
  <c r="V1619" i="1"/>
  <c r="U1619" i="1"/>
  <c r="V1608" i="1"/>
  <c r="X1608" i="1" s="1"/>
  <c r="U1608" i="1"/>
  <c r="V1597" i="1"/>
  <c r="U1597" i="1"/>
  <c r="V1585" i="1"/>
  <c r="X1585" i="1" s="1"/>
  <c r="U1585" i="1"/>
  <c r="V1577" i="1"/>
  <c r="X1577" i="1" s="1"/>
  <c r="U1577" i="1"/>
  <c r="V2615" i="1"/>
  <c r="U2615" i="1"/>
  <c r="V2607" i="1"/>
  <c r="X2607" i="1" s="1"/>
  <c r="U2607" i="1"/>
  <c r="V2600" i="1"/>
  <c r="U2600" i="1"/>
  <c r="V2592" i="1"/>
  <c r="U2592" i="1"/>
  <c r="V2584" i="1"/>
  <c r="U2584" i="1"/>
  <c r="V2576" i="1"/>
  <c r="X2576" i="1" s="1"/>
  <c r="U2576" i="1"/>
  <c r="V2395" i="1"/>
  <c r="U2395" i="1"/>
  <c r="V2387" i="1"/>
  <c r="U2387" i="1"/>
  <c r="V2375" i="1"/>
  <c r="U2375" i="1"/>
  <c r="V2367" i="1"/>
  <c r="U2367" i="1"/>
  <c r="V2349" i="1"/>
  <c r="U2349" i="1"/>
  <c r="V2341" i="1"/>
  <c r="U2341" i="1"/>
  <c r="V2331" i="1"/>
  <c r="U2331" i="1"/>
  <c r="V2320" i="1"/>
  <c r="X2320" i="1" s="1"/>
  <c r="U2320" i="1"/>
  <c r="V2305" i="1"/>
  <c r="U2305" i="1"/>
  <c r="V2294" i="1"/>
  <c r="U2294" i="1"/>
  <c r="V2285" i="1"/>
  <c r="U2285" i="1"/>
  <c r="V2242" i="1"/>
  <c r="U2242" i="1"/>
  <c r="V2231" i="1"/>
  <c r="U2231" i="1"/>
  <c r="V2223" i="1"/>
  <c r="U2223" i="1"/>
  <c r="V2215" i="1"/>
  <c r="U2215" i="1"/>
  <c r="V2205" i="1"/>
  <c r="U2205" i="1"/>
  <c r="V2194" i="1"/>
  <c r="U2194" i="1"/>
  <c r="V2183" i="1"/>
  <c r="U2183" i="1"/>
  <c r="V2175" i="1"/>
  <c r="X2175" i="1" s="1"/>
  <c r="U2175" i="1"/>
  <c r="V2167" i="1"/>
  <c r="U2167" i="1"/>
  <c r="V2159" i="1"/>
  <c r="U2159" i="1"/>
  <c r="V2146" i="1"/>
  <c r="U2146" i="1"/>
  <c r="V2138" i="1"/>
  <c r="X2138" i="1" s="1"/>
  <c r="U2138" i="1"/>
  <c r="V2130" i="1"/>
  <c r="U2130" i="1"/>
  <c r="V2121" i="1"/>
  <c r="U2121" i="1"/>
  <c r="V2095" i="1"/>
  <c r="U2095" i="1"/>
  <c r="V2089" i="1"/>
  <c r="U2089" i="1"/>
  <c r="V2084" i="1"/>
  <c r="U2084" i="1"/>
  <c r="V2077" i="1"/>
  <c r="X2077" i="1" s="1"/>
  <c r="U2077" i="1"/>
  <c r="V2070" i="1"/>
  <c r="U2070" i="1"/>
  <c r="V2066" i="1"/>
  <c r="U2066" i="1"/>
  <c r="V2060" i="1"/>
  <c r="U2060" i="1"/>
  <c r="V2054" i="1"/>
  <c r="X2054" i="1" s="1"/>
  <c r="U2054" i="1"/>
  <c r="V2050" i="1"/>
  <c r="X2050" i="1" s="1"/>
  <c r="U2050" i="1"/>
  <c r="V2035" i="1"/>
  <c r="U2035" i="1"/>
  <c r="V2026" i="1"/>
  <c r="U2026" i="1"/>
  <c r="V2022" i="1"/>
  <c r="U2022" i="1"/>
  <c r="V2000" i="1"/>
  <c r="U2000" i="1"/>
  <c r="V1987" i="1"/>
  <c r="U1987" i="1"/>
  <c r="V1978" i="1"/>
  <c r="U1978" i="1"/>
  <c r="V1967" i="1"/>
  <c r="U1967" i="1"/>
  <c r="V1961" i="1"/>
  <c r="U1961" i="1"/>
  <c r="V1957" i="1"/>
  <c r="U1957" i="1"/>
  <c r="V1951" i="1"/>
  <c r="U1951" i="1"/>
  <c r="V1944" i="1"/>
  <c r="U1944" i="1"/>
  <c r="V1940" i="1"/>
  <c r="U1940" i="1"/>
  <c r="V1934" i="1"/>
  <c r="U1934" i="1"/>
  <c r="V1927" i="1"/>
  <c r="U1927" i="1"/>
  <c r="V1922" i="1"/>
  <c r="U1922" i="1"/>
  <c r="V1914" i="1"/>
  <c r="U1914" i="1"/>
  <c r="V1904" i="1"/>
  <c r="U1904" i="1"/>
  <c r="V1898" i="1"/>
  <c r="U1898" i="1"/>
  <c r="V1892" i="1"/>
  <c r="U1892" i="1"/>
  <c r="V1879" i="1"/>
  <c r="U1879" i="1"/>
  <c r="V1875" i="1"/>
  <c r="U1875" i="1"/>
  <c r="V1868" i="1"/>
  <c r="U1868" i="1"/>
  <c r="V1840" i="1"/>
  <c r="U1840" i="1"/>
  <c r="V1831" i="1"/>
  <c r="U1831" i="1"/>
  <c r="V1819" i="1"/>
  <c r="U1819" i="1"/>
  <c r="V1813" i="1"/>
  <c r="U1813" i="1"/>
  <c r="V1809" i="1"/>
  <c r="U1809" i="1"/>
  <c r="V1804" i="1"/>
  <c r="U1804" i="1"/>
  <c r="V1796" i="1"/>
  <c r="U1796" i="1"/>
  <c r="V1792" i="1"/>
  <c r="U1792" i="1"/>
  <c r="V1786" i="1"/>
  <c r="U1786" i="1"/>
  <c r="V1780" i="1"/>
  <c r="U1780" i="1"/>
  <c r="V1776" i="1"/>
  <c r="U1776" i="1"/>
  <c r="V1770" i="1"/>
  <c r="U1770" i="1"/>
  <c r="V1760" i="1"/>
  <c r="U1760" i="1"/>
  <c r="V1754" i="1"/>
  <c r="U1754" i="1"/>
  <c r="V1747" i="1"/>
  <c r="U1747" i="1"/>
  <c r="V1740" i="1"/>
  <c r="U1740" i="1"/>
  <c r="V1736" i="1"/>
  <c r="U1736" i="1"/>
  <c r="V1726" i="1"/>
  <c r="U1726" i="1"/>
  <c r="V1720" i="1"/>
  <c r="U1720" i="1"/>
  <c r="V1715" i="1"/>
  <c r="U1715" i="1"/>
  <c r="V1707" i="1"/>
  <c r="U1707" i="1"/>
  <c r="V1700" i="1"/>
  <c r="U1700" i="1"/>
  <c r="V1696" i="1"/>
  <c r="U1696" i="1"/>
  <c r="V1686" i="1"/>
  <c r="U1686" i="1"/>
  <c r="V1675" i="1"/>
  <c r="U1675" i="1"/>
  <c r="V1669" i="1"/>
  <c r="U1669" i="1"/>
  <c r="V1656" i="1"/>
  <c r="U1656" i="1"/>
  <c r="V1650" i="1"/>
  <c r="U1650" i="1"/>
  <c r="V1646" i="1"/>
  <c r="U1646" i="1"/>
  <c r="V1639" i="1"/>
  <c r="U1639" i="1"/>
  <c r="V1632" i="1"/>
  <c r="U1632" i="1"/>
  <c r="V1628" i="1"/>
  <c r="U1628" i="1"/>
  <c r="V1622" i="1"/>
  <c r="U1622" i="1"/>
  <c r="V1616" i="1"/>
  <c r="U1616" i="1"/>
  <c r="V1609" i="1"/>
  <c r="U1609" i="1"/>
  <c r="V1601" i="1"/>
  <c r="U1601" i="1"/>
  <c r="V1590" i="1"/>
  <c r="U1590" i="1"/>
  <c r="V1586" i="1"/>
  <c r="U1586" i="1"/>
  <c r="V1580" i="1"/>
  <c r="U1580" i="1"/>
  <c r="V1574" i="1"/>
  <c r="U1574" i="1"/>
  <c r="V1570" i="1"/>
  <c r="U1570" i="1"/>
  <c r="V1563" i="1"/>
  <c r="U1563" i="1"/>
  <c r="V1554" i="1"/>
  <c r="U1554" i="1"/>
  <c r="V1548" i="1"/>
  <c r="U1548" i="1"/>
  <c r="V1527" i="1"/>
  <c r="U1527" i="1"/>
  <c r="V1517" i="1"/>
  <c r="X1517" i="1" s="1"/>
  <c r="U1517" i="1"/>
  <c r="V1510" i="1"/>
  <c r="U1510" i="1"/>
  <c r="V1491" i="1"/>
  <c r="U1491" i="1"/>
  <c r="V1483" i="1"/>
  <c r="U1483" i="1"/>
  <c r="V1476" i="1"/>
  <c r="U1476" i="1"/>
  <c r="V1458" i="1"/>
  <c r="U1458" i="1"/>
  <c r="V1450" i="1"/>
  <c r="U1450" i="1"/>
  <c r="V1444" i="1"/>
  <c r="U1444" i="1"/>
  <c r="V1423" i="1"/>
  <c r="U1423" i="1"/>
  <c r="V1413" i="1"/>
  <c r="U1413" i="1"/>
  <c r="V1407" i="1"/>
  <c r="U1407" i="1"/>
  <c r="V1389" i="1"/>
  <c r="U1389" i="1"/>
  <c r="V1380" i="1"/>
  <c r="U1380" i="1"/>
  <c r="V1374" i="1"/>
  <c r="U1374" i="1"/>
  <c r="V1353" i="1"/>
  <c r="U1353" i="1"/>
  <c r="V1344" i="1"/>
  <c r="U1344" i="1"/>
  <c r="V1337" i="1"/>
  <c r="U1337" i="1"/>
  <c r="V1317" i="1"/>
  <c r="U1317" i="1"/>
  <c r="V1306" i="1"/>
  <c r="U1306" i="1"/>
  <c r="V1298" i="1"/>
  <c r="U1298" i="1"/>
  <c r="V1273" i="1"/>
  <c r="U1273" i="1"/>
  <c r="V1264" i="1"/>
  <c r="U1264" i="1"/>
  <c r="V1258" i="1"/>
  <c r="U1258" i="1"/>
  <c r="V1219" i="1"/>
  <c r="U1219" i="1"/>
  <c r="V1209" i="1"/>
  <c r="U1209" i="1"/>
  <c r="V1201" i="1"/>
  <c r="U1201" i="1"/>
  <c r="V1180" i="1"/>
  <c r="X1180" i="1" s="1"/>
  <c r="U1180" i="1"/>
  <c r="V1171" i="1"/>
  <c r="U1171" i="1"/>
  <c r="V1165" i="1"/>
  <c r="U1165" i="1"/>
  <c r="V1143" i="1"/>
  <c r="U1143" i="1"/>
  <c r="V1134" i="1"/>
  <c r="U1134" i="1"/>
  <c r="V1124" i="1"/>
  <c r="U1124" i="1"/>
  <c r="V1104" i="1"/>
  <c r="U1104" i="1"/>
  <c r="V1092" i="1"/>
  <c r="X1092" i="1" s="1"/>
  <c r="U1092" i="1"/>
  <c r="V1087" i="1"/>
  <c r="U1087" i="1"/>
  <c r="V1062" i="1"/>
  <c r="U1062" i="1"/>
  <c r="V1037" i="1"/>
  <c r="U1037" i="1"/>
  <c r="V1030" i="1"/>
  <c r="U1030" i="1"/>
  <c r="V1004" i="1"/>
  <c r="X1004" i="1" s="1"/>
  <c r="U1004" i="1"/>
  <c r="V996" i="1"/>
  <c r="X996" i="1" s="1"/>
  <c r="U996" i="1"/>
  <c r="V990" i="1"/>
  <c r="U990" i="1"/>
  <c r="V1035" i="1"/>
  <c r="U1035" i="1"/>
  <c r="V980" i="1"/>
  <c r="U980" i="1"/>
  <c r="V974" i="1"/>
  <c r="U974" i="1"/>
  <c r="V955" i="1"/>
  <c r="U955" i="1"/>
  <c r="V946" i="1"/>
  <c r="X946" i="1" s="1"/>
  <c r="U946" i="1"/>
  <c r="V939" i="1"/>
  <c r="U939" i="1"/>
  <c r="V920" i="1"/>
  <c r="U920" i="1"/>
  <c r="V912" i="1"/>
  <c r="U912" i="1"/>
  <c r="V906" i="1"/>
  <c r="U906" i="1"/>
  <c r="V886" i="1"/>
  <c r="U886" i="1"/>
  <c r="V878" i="1"/>
  <c r="X878" i="1" s="1"/>
  <c r="U878" i="1"/>
  <c r="V872" i="1"/>
  <c r="U872" i="1"/>
  <c r="V851" i="1"/>
  <c r="U851" i="1"/>
  <c r="V843" i="1"/>
  <c r="U843" i="1"/>
  <c r="V836" i="1"/>
  <c r="U836" i="1"/>
  <c r="V813" i="1"/>
  <c r="U813" i="1"/>
  <c r="V801" i="1"/>
  <c r="U801" i="1"/>
  <c r="V794" i="1"/>
  <c r="U794" i="1"/>
  <c r="V765" i="1"/>
  <c r="U765" i="1"/>
  <c r="V750" i="1"/>
  <c r="X750" i="1" s="1"/>
  <c r="U750" i="1"/>
  <c r="V744" i="1"/>
  <c r="U744" i="1"/>
  <c r="V726" i="1"/>
  <c r="U726" i="1"/>
  <c r="V718" i="1"/>
  <c r="U718" i="1"/>
  <c r="V712" i="1"/>
  <c r="U712" i="1"/>
  <c r="V687" i="1"/>
  <c r="U687" i="1"/>
  <c r="V679" i="1"/>
  <c r="X679" i="1" s="1"/>
  <c r="U679" i="1"/>
  <c r="V668" i="1"/>
  <c r="U668" i="1"/>
  <c r="V647" i="1"/>
  <c r="X647" i="1" s="1"/>
  <c r="U647" i="1"/>
  <c r="V637" i="1"/>
  <c r="U637" i="1"/>
  <c r="V619" i="1"/>
  <c r="U619" i="1"/>
  <c r="V610" i="1"/>
  <c r="U610" i="1"/>
  <c r="V603" i="1"/>
  <c r="U603" i="1"/>
  <c r="V591" i="1"/>
  <c r="U591" i="1"/>
  <c r="V584" i="1"/>
  <c r="U584" i="1"/>
  <c r="V577" i="1"/>
  <c r="U577" i="1"/>
  <c r="V559" i="1"/>
  <c r="U559" i="1"/>
  <c r="V545" i="1"/>
  <c r="U545" i="1"/>
  <c r="V539" i="1"/>
  <c r="U539" i="1"/>
  <c r="V528" i="1"/>
  <c r="U528" i="1"/>
  <c r="V519" i="1"/>
  <c r="U519" i="1"/>
  <c r="V511" i="1"/>
  <c r="U511" i="1"/>
  <c r="V505" i="1"/>
  <c r="X505" i="1" s="1"/>
  <c r="U505" i="1"/>
  <c r="V481" i="1"/>
  <c r="U481" i="1"/>
  <c r="V469" i="1"/>
  <c r="U469" i="1"/>
  <c r="V461" i="1"/>
  <c r="U461" i="1"/>
  <c r="V453" i="1"/>
  <c r="U453" i="1"/>
  <c r="V442" i="1"/>
  <c r="U442" i="1"/>
  <c r="V394" i="1"/>
  <c r="U394" i="1"/>
  <c r="V377" i="1"/>
  <c r="U377" i="1"/>
  <c r="V362" i="1"/>
  <c r="X362" i="1" s="1"/>
  <c r="U362" i="1"/>
  <c r="V356" i="1"/>
  <c r="U356" i="1"/>
  <c r="V350" i="1"/>
  <c r="U350" i="1"/>
  <c r="V340" i="1"/>
  <c r="U340" i="1"/>
  <c r="V334" i="1"/>
  <c r="U334" i="1"/>
  <c r="V328" i="1"/>
  <c r="X328" i="1" s="1"/>
  <c r="U328" i="1"/>
  <c r="V300" i="1"/>
  <c r="U300" i="1"/>
  <c r="V286" i="1"/>
  <c r="U286" i="1"/>
  <c r="V280" i="1"/>
  <c r="U280" i="1"/>
  <c r="V274" i="1"/>
  <c r="U274" i="1"/>
  <c r="V263" i="1"/>
  <c r="U263" i="1"/>
  <c r="V257" i="1"/>
  <c r="U257" i="1"/>
  <c r="V247" i="1"/>
  <c r="U247" i="1"/>
  <c r="V231" i="1"/>
  <c r="U231" i="1"/>
  <c r="V223" i="1"/>
  <c r="U223" i="1"/>
  <c r="V215" i="1"/>
  <c r="U215" i="1"/>
  <c r="V207" i="1"/>
  <c r="U207" i="1"/>
  <c r="V191" i="1"/>
  <c r="U191" i="1"/>
  <c r="V183" i="1"/>
  <c r="U183" i="1"/>
  <c r="V175" i="1"/>
  <c r="U175" i="1"/>
  <c r="V167" i="1"/>
  <c r="U167" i="1"/>
  <c r="V155" i="1"/>
  <c r="U155" i="1"/>
  <c r="V144" i="1"/>
  <c r="U144" i="1"/>
  <c r="V134" i="1"/>
  <c r="U134" i="1"/>
  <c r="V126" i="1"/>
  <c r="U126" i="1"/>
  <c r="V117" i="1"/>
  <c r="U117" i="1"/>
  <c r="V109" i="1"/>
  <c r="U109" i="1"/>
  <c r="V94" i="1"/>
  <c r="X94" i="1" s="1"/>
  <c r="U94" i="1"/>
  <c r="V86" i="1"/>
  <c r="U86" i="1"/>
  <c r="V78" i="1"/>
  <c r="X78" i="1" s="1"/>
  <c r="U78" i="1"/>
  <c r="V70" i="1"/>
  <c r="U70" i="1"/>
  <c r="V61" i="1"/>
  <c r="X61" i="1" s="1"/>
  <c r="U61" i="1"/>
  <c r="V43" i="1"/>
  <c r="U43" i="1"/>
  <c r="V33" i="1"/>
  <c r="X33" i="1" s="1"/>
  <c r="U33" i="1"/>
  <c r="V29" i="1"/>
  <c r="U29" i="1"/>
  <c r="V12" i="1"/>
  <c r="U12" i="1"/>
  <c r="V4" i="1"/>
  <c r="U4" i="1"/>
  <c r="V2557" i="1"/>
  <c r="U2557" i="1"/>
  <c r="V2586" i="1"/>
  <c r="U2586" i="1"/>
  <c r="V2401" i="1"/>
  <c r="U2401" i="1"/>
  <c r="V2383" i="1"/>
  <c r="U2383" i="1"/>
  <c r="V2365" i="1"/>
  <c r="U2365" i="1"/>
  <c r="V2338" i="1"/>
  <c r="U2338" i="1"/>
  <c r="V2318" i="1"/>
  <c r="U2318" i="1"/>
  <c r="V2292" i="1"/>
  <c r="U2292" i="1"/>
  <c r="V2240" i="1"/>
  <c r="U2240" i="1"/>
  <c r="V2085" i="1"/>
  <c r="U2085" i="1"/>
  <c r="V2067" i="1"/>
  <c r="U2067" i="1"/>
  <c r="V2051" i="1"/>
  <c r="X2051" i="1" s="1"/>
  <c r="U2051" i="1"/>
  <c r="V2023" i="1"/>
  <c r="X2023" i="1" s="1"/>
  <c r="U2023" i="1"/>
  <c r="V1980" i="1"/>
  <c r="U1980" i="1"/>
  <c r="V1958" i="1"/>
  <c r="U1958" i="1"/>
  <c r="V1941" i="1"/>
  <c r="U1941" i="1"/>
  <c r="V1923" i="1"/>
  <c r="U1923" i="1"/>
  <c r="V1899" i="1"/>
  <c r="U1899" i="1"/>
  <c r="V1876" i="1"/>
  <c r="U1876" i="1"/>
  <c r="V1832" i="1"/>
  <c r="U1832" i="1"/>
  <c r="V1810" i="1"/>
  <c r="U1810" i="1"/>
  <c r="V1793" i="1"/>
  <c r="U1793" i="1"/>
  <c r="V1777" i="1"/>
  <c r="U1777" i="1"/>
  <c r="V1755" i="1"/>
  <c r="U1755" i="1"/>
  <c r="V1737" i="1"/>
  <c r="U1737" i="1"/>
  <c r="V1716" i="1"/>
  <c r="U1716" i="1"/>
  <c r="V1697" i="1"/>
  <c r="U1697" i="1"/>
  <c r="V1671" i="1"/>
  <c r="U1671" i="1"/>
  <c r="V1647" i="1"/>
  <c r="U1647" i="1"/>
  <c r="V1629" i="1"/>
  <c r="U1629" i="1"/>
  <c r="V1610" i="1"/>
  <c r="U1610" i="1"/>
  <c r="V1587" i="1"/>
  <c r="U1587" i="1"/>
  <c r="V1571" i="1"/>
  <c r="U1571" i="1"/>
  <c r="V431" i="1"/>
  <c r="U431" i="1"/>
  <c r="V425" i="1"/>
  <c r="U425" i="1"/>
  <c r="V423" i="1"/>
  <c r="U423" i="1"/>
  <c r="V407" i="1"/>
  <c r="U407" i="1"/>
  <c r="V399" i="1"/>
  <c r="U399" i="1"/>
  <c r="V393" i="1"/>
  <c r="U393" i="1"/>
  <c r="V1557" i="1"/>
  <c r="U1557" i="1"/>
  <c r="V1549" i="1"/>
  <c r="X1549" i="1" s="1"/>
  <c r="U1549" i="1"/>
  <c r="V1538" i="1"/>
  <c r="U1538" i="1"/>
  <c r="V1532" i="1"/>
  <c r="U1532" i="1"/>
  <c r="V1518" i="1"/>
  <c r="U1518" i="1"/>
  <c r="V1511" i="1"/>
  <c r="U1511" i="1"/>
  <c r="V1500" i="1"/>
  <c r="U1500" i="1"/>
  <c r="V1494" i="1"/>
  <c r="X1494" i="1" s="1"/>
  <c r="U1494" i="1"/>
  <c r="V1484" i="1"/>
  <c r="U1484" i="1"/>
  <c r="V1477" i="1"/>
  <c r="U1477" i="1"/>
  <c r="V1467" i="1"/>
  <c r="U1467" i="1"/>
  <c r="V1461" i="1"/>
  <c r="U1461" i="1"/>
  <c r="V1451" i="1"/>
  <c r="U1451" i="1"/>
  <c r="V1445" i="1"/>
  <c r="U1445" i="1"/>
  <c r="V1434" i="1"/>
  <c r="U1434" i="1"/>
  <c r="V1427" i="1"/>
  <c r="U1427" i="1"/>
  <c r="V1414" i="1"/>
  <c r="U1414" i="1"/>
  <c r="V1408" i="1"/>
  <c r="U1408" i="1"/>
  <c r="V1398" i="1"/>
  <c r="U1398" i="1"/>
  <c r="V1392" i="1"/>
  <c r="U1392" i="1"/>
  <c r="V1381" i="1"/>
  <c r="U1381" i="1"/>
  <c r="V1375" i="1"/>
  <c r="X1375" i="1" s="1"/>
  <c r="U1375" i="1"/>
  <c r="V1362" i="1"/>
  <c r="U1362" i="1"/>
  <c r="V1356" i="1"/>
  <c r="X1356" i="1" s="1"/>
  <c r="U1356" i="1"/>
  <c r="V1345" i="1"/>
  <c r="U1345" i="1"/>
  <c r="V1338" i="1"/>
  <c r="U1338" i="1"/>
  <c r="V1326" i="1"/>
  <c r="U1326" i="1"/>
  <c r="V1320" i="1"/>
  <c r="U1320" i="1"/>
  <c r="V1307" i="1"/>
  <c r="U1307" i="1"/>
  <c r="V1301" i="1"/>
  <c r="U1301" i="1"/>
  <c r="V1286" i="1"/>
  <c r="U1286" i="1"/>
  <c r="V1276" i="1"/>
  <c r="X1276" i="1" s="1"/>
  <c r="U1276" i="1"/>
  <c r="V1265" i="1"/>
  <c r="U1265" i="1"/>
  <c r="V1259" i="1"/>
  <c r="X1259" i="1" s="1"/>
  <c r="U1259" i="1"/>
  <c r="V1249" i="1"/>
  <c r="U1249" i="1"/>
  <c r="V1241" i="1"/>
  <c r="X1241" i="1" s="1"/>
  <c r="U1241" i="1"/>
  <c r="V1230" i="1"/>
  <c r="U1230" i="1"/>
  <c r="V1223" i="1"/>
  <c r="X1223" i="1" s="1"/>
  <c r="U1223" i="1"/>
  <c r="V1210" i="1"/>
  <c r="U1210" i="1"/>
  <c r="V1197" i="1"/>
  <c r="U1197" i="1"/>
  <c r="V1187" i="1"/>
  <c r="U1187" i="1"/>
  <c r="V1179" i="1"/>
  <c r="U1179" i="1"/>
  <c r="V1168" i="1"/>
  <c r="U1168" i="1"/>
  <c r="V1160" i="1"/>
  <c r="U1160" i="1"/>
  <c r="V1148" i="1"/>
  <c r="U1148" i="1"/>
  <c r="V1142" i="1"/>
  <c r="U1142" i="1"/>
  <c r="V1131" i="1"/>
  <c r="U1131" i="1"/>
  <c r="V1121" i="1"/>
  <c r="U1121" i="1"/>
  <c r="V1110" i="1"/>
  <c r="U1110" i="1"/>
  <c r="V1102" i="1"/>
  <c r="U1102" i="1"/>
  <c r="V1093" i="1"/>
  <c r="U1093" i="1"/>
  <c r="V1082" i="1"/>
  <c r="U1082" i="1"/>
  <c r="V1070" i="1"/>
  <c r="U1070" i="1"/>
  <c r="V1061" i="1"/>
  <c r="U1061" i="1"/>
  <c r="V1033" i="1"/>
  <c r="U1033" i="1"/>
  <c r="V1024" i="1"/>
  <c r="U1024" i="1"/>
  <c r="V1009" i="1"/>
  <c r="U1009" i="1"/>
  <c r="V1003" i="1"/>
  <c r="U1003" i="1"/>
  <c r="V993" i="1"/>
  <c r="U993" i="1"/>
  <c r="V987" i="1"/>
  <c r="U987" i="1"/>
  <c r="V1045" i="1"/>
  <c r="U1045" i="1"/>
  <c r="V1029" i="1"/>
  <c r="U1029" i="1"/>
  <c r="V977" i="1"/>
  <c r="U977" i="1"/>
  <c r="V970" i="1"/>
  <c r="U970" i="1"/>
  <c r="V960" i="1"/>
  <c r="U960" i="1"/>
  <c r="V954" i="1"/>
  <c r="U954" i="1"/>
  <c r="V942" i="1"/>
  <c r="U942" i="1"/>
  <c r="V936" i="1"/>
  <c r="U936" i="1"/>
  <c r="V926" i="1"/>
  <c r="U926" i="1"/>
  <c r="V919" i="1"/>
  <c r="U919" i="1"/>
  <c r="V909" i="1"/>
  <c r="U909" i="1"/>
  <c r="V903" i="1"/>
  <c r="U903" i="1"/>
  <c r="V893" i="1"/>
  <c r="U893" i="1"/>
  <c r="V885" i="1"/>
  <c r="U885" i="1"/>
  <c r="V875" i="1"/>
  <c r="U875" i="1"/>
  <c r="V869" i="1"/>
  <c r="U869" i="1"/>
  <c r="V858" i="1"/>
  <c r="U858" i="1"/>
  <c r="V850" i="1"/>
  <c r="U850" i="1"/>
  <c r="V840" i="1"/>
  <c r="U840" i="1"/>
  <c r="V832" i="1"/>
  <c r="U832" i="1"/>
  <c r="V820" i="1"/>
  <c r="U820" i="1"/>
  <c r="V812" i="1"/>
  <c r="U812" i="1"/>
  <c r="V798" i="1"/>
  <c r="U798" i="1"/>
  <c r="V790" i="1"/>
  <c r="U790" i="1"/>
  <c r="V780" i="1"/>
  <c r="U780" i="1"/>
  <c r="V764" i="1"/>
  <c r="U764" i="1"/>
  <c r="V747" i="1"/>
  <c r="U747" i="1"/>
  <c r="V741" i="1"/>
  <c r="U741" i="1"/>
  <c r="V731" i="1"/>
  <c r="U731" i="1"/>
  <c r="V725" i="1"/>
  <c r="U725" i="1"/>
  <c r="V715" i="1"/>
  <c r="U715" i="1"/>
  <c r="V708" i="1"/>
  <c r="U708" i="1"/>
  <c r="V695" i="1"/>
  <c r="U695" i="1"/>
  <c r="V686" i="1"/>
  <c r="U686" i="1"/>
  <c r="V675" i="1"/>
  <c r="U675" i="1"/>
  <c r="V665" i="1"/>
  <c r="U665" i="1"/>
  <c r="V653" i="1"/>
  <c r="U653" i="1"/>
  <c r="V646" i="1"/>
  <c r="U646" i="1"/>
  <c r="V633" i="1"/>
  <c r="U633" i="1"/>
  <c r="V624" i="1"/>
  <c r="U624" i="1"/>
  <c r="V611" i="1"/>
  <c r="U611" i="1"/>
  <c r="V604" i="1"/>
  <c r="U604" i="1"/>
  <c r="V592" i="1"/>
  <c r="U592" i="1"/>
  <c r="V585" i="1"/>
  <c r="U585" i="1"/>
  <c r="V573" i="1"/>
  <c r="U573" i="1"/>
  <c r="V566" i="1"/>
  <c r="U566" i="1"/>
  <c r="V556" i="1"/>
  <c r="U556" i="1"/>
  <c r="V550" i="1"/>
  <c r="U550" i="1"/>
  <c r="V540" i="1"/>
  <c r="U540" i="1"/>
  <c r="V529" i="1"/>
  <c r="U529" i="1"/>
  <c r="V520" i="1"/>
  <c r="U520" i="1"/>
  <c r="V512" i="1"/>
  <c r="U512" i="1"/>
  <c r="V502" i="1"/>
  <c r="U502" i="1"/>
  <c r="V495" i="1"/>
  <c r="U495" i="1"/>
  <c r="V482" i="1"/>
  <c r="U482" i="1"/>
  <c r="V475" i="1"/>
  <c r="U475" i="1"/>
  <c r="V462" i="1"/>
  <c r="U462" i="1"/>
  <c r="V769" i="1"/>
  <c r="U769" i="1"/>
  <c r="V2634" i="1"/>
  <c r="U2634" i="1"/>
  <c r="V2626" i="1"/>
  <c r="U2626" i="1"/>
  <c r="V2618" i="1"/>
  <c r="U2618" i="1"/>
  <c r="V2613" i="1"/>
  <c r="U2613" i="1"/>
  <c r="V2605" i="1"/>
  <c r="U2605" i="1"/>
  <c r="V2598" i="1"/>
  <c r="U2598" i="1"/>
  <c r="V2590" i="1"/>
  <c r="U2590" i="1"/>
  <c r="V2582" i="1"/>
  <c r="U2582" i="1"/>
  <c r="V2574" i="1"/>
  <c r="U2574" i="1"/>
  <c r="V2555" i="1"/>
  <c r="U2555" i="1"/>
  <c r="V2546" i="1"/>
  <c r="U2546" i="1"/>
  <c r="V2538" i="1"/>
  <c r="U2538" i="1"/>
  <c r="V2524" i="1"/>
  <c r="U2524" i="1"/>
  <c r="V2514" i="1"/>
  <c r="U2514" i="1"/>
  <c r="V2506" i="1"/>
  <c r="U2506" i="1"/>
  <c r="V2498" i="1"/>
  <c r="U2498" i="1"/>
  <c r="V2489" i="1"/>
  <c r="U2489" i="1"/>
  <c r="V2444" i="1"/>
  <c r="U2444" i="1"/>
  <c r="V2435" i="1"/>
  <c r="U2435" i="1"/>
  <c r="V2426" i="1"/>
  <c r="U2426" i="1"/>
  <c r="V2411" i="1"/>
  <c r="U2411" i="1"/>
  <c r="V2397" i="1"/>
  <c r="U2397" i="1"/>
  <c r="V2389" i="1"/>
  <c r="U2389" i="1"/>
  <c r="V2377" i="1"/>
  <c r="U2377" i="1"/>
  <c r="V2369" i="1"/>
  <c r="U2369" i="1"/>
  <c r="V2353" i="1"/>
  <c r="U2353" i="1"/>
  <c r="V2343" i="1"/>
  <c r="U2343" i="1"/>
  <c r="V2333" i="1"/>
  <c r="U2333" i="1"/>
  <c r="V2322" i="1"/>
  <c r="U2322" i="1"/>
  <c r="V2308" i="1"/>
  <c r="U2308" i="1"/>
  <c r="V2296" i="1"/>
  <c r="U2296" i="1"/>
  <c r="V2287" i="1"/>
  <c r="U2287" i="1"/>
  <c r="V2279" i="1"/>
  <c r="U2279" i="1"/>
  <c r="V2271" i="1"/>
  <c r="U2271" i="1"/>
  <c r="V2255" i="1"/>
  <c r="U2255" i="1"/>
  <c r="V2244" i="1"/>
  <c r="U2244" i="1"/>
  <c r="V2233" i="1"/>
  <c r="U2233" i="1"/>
  <c r="V2225" i="1"/>
  <c r="U2225" i="1"/>
  <c r="V2217" i="1"/>
  <c r="U2217" i="1"/>
  <c r="V2207" i="1"/>
  <c r="U2207" i="1"/>
  <c r="V2196" i="1"/>
  <c r="U2196" i="1"/>
  <c r="V2185" i="1"/>
  <c r="U2185" i="1"/>
  <c r="V2177" i="1"/>
  <c r="U2177" i="1"/>
  <c r="V2169" i="1"/>
  <c r="U2169" i="1"/>
  <c r="V2161" i="1"/>
  <c r="U2161" i="1"/>
  <c r="V2148" i="1"/>
  <c r="U2148" i="1"/>
  <c r="V2140" i="1"/>
  <c r="U2140" i="1"/>
  <c r="V2132" i="1"/>
  <c r="U2132" i="1"/>
  <c r="V2123" i="1"/>
  <c r="U2123" i="1"/>
  <c r="V2114" i="1"/>
  <c r="U2114" i="1"/>
  <c r="V2091" i="1"/>
  <c r="U2091" i="1"/>
  <c r="V2081" i="1"/>
  <c r="U2081" i="1"/>
  <c r="V2072" i="1"/>
  <c r="U2072" i="1"/>
  <c r="V2064" i="1"/>
  <c r="U2064" i="1"/>
  <c r="V2056" i="1"/>
  <c r="U2056" i="1"/>
  <c r="V2048" i="1"/>
  <c r="X2048" i="1" s="1"/>
  <c r="W2048" i="1" s="1"/>
  <c r="U2048" i="1"/>
  <c r="V2031" i="1"/>
  <c r="U2031" i="1"/>
  <c r="V2020" i="1"/>
  <c r="U2020" i="1"/>
  <c r="V2007" i="1"/>
  <c r="U2007" i="1"/>
  <c r="V1990" i="1"/>
  <c r="U1990" i="1"/>
  <c r="V1971" i="1"/>
  <c r="U1971" i="1"/>
  <c r="V1963" i="1"/>
  <c r="U1963" i="1"/>
  <c r="V1955" i="1"/>
  <c r="U1955" i="1"/>
  <c r="V1947" i="1"/>
  <c r="U1947" i="1"/>
  <c r="V1938" i="1"/>
  <c r="U1938" i="1"/>
  <c r="V1930" i="1"/>
  <c r="U1930" i="1"/>
  <c r="V1920" i="1"/>
  <c r="U1920" i="1"/>
  <c r="V1907" i="1"/>
  <c r="U1907" i="1"/>
  <c r="V1896" i="1"/>
  <c r="U1896" i="1"/>
  <c r="V1881" i="1"/>
  <c r="X1881" i="1" s="1"/>
  <c r="U1881" i="1"/>
  <c r="V1873" i="1"/>
  <c r="U1873" i="1"/>
  <c r="V1843" i="1"/>
  <c r="U1843" i="1"/>
  <c r="V1823" i="1"/>
  <c r="U1823" i="1"/>
  <c r="V1814" i="1"/>
  <c r="X1814" i="1" s="1"/>
  <c r="U1814" i="1"/>
  <c r="V1807" i="1"/>
  <c r="U1807" i="1"/>
  <c r="V1798" i="1"/>
  <c r="U1798" i="1"/>
  <c r="V1790" i="1"/>
  <c r="U1790" i="1"/>
  <c r="V1782" i="1"/>
  <c r="U1782" i="1"/>
  <c r="V1774" i="1"/>
  <c r="X1774" i="1" s="1"/>
  <c r="U1774" i="1"/>
  <c r="V1762" i="1"/>
  <c r="U1762" i="1"/>
  <c r="V1752" i="1"/>
  <c r="U1752" i="1"/>
  <c r="V1742" i="1"/>
  <c r="U1742" i="1"/>
  <c r="V1734" i="1"/>
  <c r="X1734" i="1" s="1"/>
  <c r="U1734" i="1"/>
  <c r="V1722" i="1"/>
  <c r="U1722" i="1"/>
  <c r="V1713" i="1"/>
  <c r="U1713" i="1"/>
  <c r="V1703" i="1"/>
  <c r="U1703" i="1"/>
  <c r="V1693" i="1"/>
  <c r="X1693" i="1" s="1"/>
  <c r="U1693" i="1"/>
  <c r="V1677" i="1"/>
  <c r="U1677" i="1"/>
  <c r="V1665" i="1"/>
  <c r="U1665" i="1"/>
  <c r="V1652" i="1"/>
  <c r="U1652" i="1"/>
  <c r="V1644" i="1"/>
  <c r="X1644" i="1" s="1"/>
  <c r="U1644" i="1"/>
  <c r="V1635" i="1"/>
  <c r="U1635" i="1"/>
  <c r="V1626" i="1"/>
  <c r="U1626" i="1"/>
  <c r="V1618" i="1"/>
  <c r="U1618" i="1"/>
  <c r="V1607" i="1"/>
  <c r="X1607" i="1" s="1"/>
  <c r="U1607" i="1"/>
  <c r="V1592" i="1"/>
  <c r="U1592" i="1"/>
  <c r="V1584" i="1"/>
  <c r="U1584" i="1"/>
  <c r="V1576" i="1"/>
  <c r="U1576" i="1"/>
  <c r="V1568" i="1"/>
  <c r="X1568" i="1" s="1"/>
  <c r="U1568" i="1"/>
  <c r="V1558" i="1"/>
  <c r="U1558" i="1"/>
  <c r="V1539" i="1"/>
  <c r="U1539" i="1"/>
  <c r="V1520" i="1"/>
  <c r="U1520" i="1"/>
  <c r="V1501" i="1"/>
  <c r="U1501" i="1"/>
  <c r="V1485" i="1"/>
  <c r="U1485" i="1"/>
  <c r="V1468" i="1"/>
  <c r="X1468" i="1" s="1"/>
  <c r="U1468" i="1"/>
  <c r="V1452" i="1"/>
  <c r="U1452" i="1"/>
  <c r="V1435" i="1"/>
  <c r="U1435" i="1"/>
  <c r="V1416" i="1"/>
  <c r="U1416" i="1"/>
  <c r="V1399" i="1"/>
  <c r="X1399" i="1" s="1"/>
  <c r="U1399" i="1"/>
  <c r="V1383" i="1"/>
  <c r="U1383" i="1"/>
  <c r="V1363" i="1"/>
  <c r="U1363" i="1"/>
  <c r="V1346" i="1"/>
  <c r="U1346" i="1"/>
  <c r="V1327" i="1"/>
  <c r="U1327" i="1"/>
  <c r="V1308" i="1"/>
  <c r="U1308" i="1"/>
  <c r="V1287" i="1"/>
  <c r="X1287" i="1" s="1"/>
  <c r="U1287" i="1"/>
  <c r="V1266" i="1"/>
  <c r="U1266" i="1"/>
  <c r="V1250" i="1"/>
  <c r="U1250" i="1"/>
  <c r="V1231" i="1"/>
  <c r="U1231" i="1"/>
  <c r="V1211" i="1"/>
  <c r="U1211" i="1"/>
  <c r="V1192" i="1"/>
  <c r="U1192" i="1"/>
  <c r="V1174" i="1"/>
  <c r="U1174" i="1"/>
  <c r="V1153" i="1"/>
  <c r="U1153" i="1"/>
  <c r="V1136" i="1"/>
  <c r="U1136" i="1"/>
  <c r="V1116" i="1"/>
  <c r="X1116" i="1" s="1"/>
  <c r="U1116" i="1"/>
  <c r="V1095" i="1"/>
  <c r="U1095" i="1"/>
  <c r="V1076" i="1"/>
  <c r="U1076" i="1"/>
  <c r="V1040" i="1"/>
  <c r="U1040" i="1"/>
  <c r="V1014" i="1"/>
  <c r="U1014" i="1"/>
  <c r="V998" i="1"/>
  <c r="X998" i="1" s="1"/>
  <c r="U998" i="1"/>
  <c r="V1050" i="1"/>
  <c r="U1050" i="1"/>
  <c r="V982" i="1"/>
  <c r="U982" i="1"/>
  <c r="V965" i="1"/>
  <c r="U965" i="1"/>
  <c r="V948" i="1"/>
  <c r="X948" i="1" s="1"/>
  <c r="U948" i="1"/>
  <c r="V931" i="1"/>
  <c r="U931" i="1"/>
  <c r="V914" i="1"/>
  <c r="U914" i="1"/>
  <c r="V898" i="1"/>
  <c r="U898" i="1"/>
  <c r="V880" i="1"/>
  <c r="X880" i="1" s="1"/>
  <c r="U880" i="1"/>
  <c r="V864" i="1"/>
  <c r="U864" i="1"/>
  <c r="V845" i="1"/>
  <c r="U845" i="1"/>
  <c r="V827" i="1"/>
  <c r="U827" i="1"/>
  <c r="V805" i="1"/>
  <c r="X805" i="1" s="1"/>
  <c r="U805" i="1"/>
  <c r="V785" i="1"/>
  <c r="U785" i="1"/>
  <c r="V752" i="1"/>
  <c r="U752" i="1"/>
  <c r="V736" i="1"/>
  <c r="U736" i="1"/>
  <c r="V720" i="1"/>
  <c r="X720" i="1" s="1"/>
  <c r="U720" i="1"/>
  <c r="V703" i="1"/>
  <c r="U703" i="1"/>
  <c r="V681" i="1"/>
  <c r="U681" i="1"/>
  <c r="V660" i="1"/>
  <c r="U660" i="1"/>
  <c r="V640" i="1"/>
  <c r="U640" i="1"/>
  <c r="V599" i="1"/>
  <c r="X599" i="1" s="1"/>
  <c r="U599" i="1"/>
  <c r="V561" i="1"/>
  <c r="U561" i="1"/>
  <c r="V524" i="1"/>
  <c r="U524" i="1"/>
  <c r="V489" i="1"/>
  <c r="U489" i="1"/>
  <c r="V449" i="1"/>
  <c r="U449" i="1"/>
  <c r="V420" i="1"/>
  <c r="U420" i="1"/>
  <c r="V379" i="1"/>
  <c r="U379" i="1"/>
  <c r="V346" i="1"/>
  <c r="X346" i="1" s="1"/>
  <c r="U346" i="1"/>
  <c r="V302" i="1"/>
  <c r="U302" i="1"/>
  <c r="V270" i="1"/>
  <c r="U270" i="1"/>
  <c r="V233" i="1"/>
  <c r="U233" i="1"/>
  <c r="V440" i="1"/>
  <c r="U440" i="1"/>
  <c r="V389" i="1"/>
  <c r="U389" i="1"/>
  <c r="V363" i="1"/>
  <c r="U363" i="1"/>
  <c r="V347" i="1"/>
  <c r="X347" i="1" s="1"/>
  <c r="U347" i="1"/>
  <c r="V331" i="1"/>
  <c r="U331" i="1"/>
  <c r="V303" i="1"/>
  <c r="X303" i="1" s="1"/>
  <c r="U303" i="1"/>
  <c r="V287" i="1"/>
  <c r="U287" i="1"/>
  <c r="V271" i="1"/>
  <c r="U271" i="1"/>
  <c r="V254" i="1"/>
  <c r="U254" i="1"/>
  <c r="V234" i="1"/>
  <c r="U234" i="1"/>
  <c r="V218" i="1"/>
  <c r="U218" i="1"/>
  <c r="V194" i="1"/>
  <c r="U194" i="1"/>
  <c r="V178" i="1"/>
  <c r="U178" i="1"/>
  <c r="V158" i="1"/>
  <c r="U158" i="1"/>
  <c r="V137" i="1"/>
  <c r="U137" i="1"/>
  <c r="V120" i="1"/>
  <c r="U120" i="1"/>
  <c r="V104" i="1"/>
  <c r="U104" i="1"/>
  <c r="V81" i="1"/>
  <c r="U81" i="1"/>
  <c r="V65" i="1"/>
  <c r="U65" i="1"/>
  <c r="V36" i="1"/>
  <c r="U36" i="1"/>
  <c r="V15" i="1"/>
  <c r="U15" i="1"/>
  <c r="V448" i="1"/>
  <c r="U448" i="1"/>
  <c r="V395" i="1"/>
  <c r="U395" i="1"/>
  <c r="V578" i="1"/>
  <c r="U578" i="1"/>
  <c r="V552" i="1"/>
  <c r="U552" i="1"/>
  <c r="V546" i="1"/>
  <c r="U546" i="1"/>
  <c r="V450" i="1"/>
  <c r="U450" i="1"/>
  <c r="V367" i="1"/>
  <c r="U367" i="1"/>
  <c r="V289" i="1"/>
  <c r="U289" i="1"/>
  <c r="V228" i="1"/>
  <c r="U228" i="1"/>
  <c r="V214" i="1"/>
  <c r="X214" i="1" s="1"/>
  <c r="U214" i="1"/>
  <c r="V188" i="1"/>
  <c r="U188" i="1"/>
  <c r="V174" i="1"/>
  <c r="U174" i="1"/>
  <c r="V59" i="1"/>
  <c r="X59" i="1" s="1"/>
  <c r="U59" i="1"/>
  <c r="V19" i="1"/>
  <c r="U19" i="1"/>
  <c r="V1564" i="1"/>
  <c r="U1564" i="1"/>
  <c r="V1562" i="1"/>
  <c r="X1562" i="1" s="1"/>
  <c r="U1562" i="1"/>
  <c r="V1553" i="1"/>
  <c r="U1553" i="1"/>
  <c r="V1543" i="1"/>
  <c r="U1543" i="1"/>
  <c r="V1536" i="1"/>
  <c r="U1536" i="1"/>
  <c r="V1524" i="1"/>
  <c r="U1524" i="1"/>
  <c r="V1516" i="1"/>
  <c r="U1516" i="1"/>
  <c r="V1504" i="1"/>
  <c r="X1504" i="1" s="1"/>
  <c r="U1504" i="1"/>
  <c r="V1498" i="1"/>
  <c r="U1498" i="1"/>
  <c r="V1488" i="1"/>
  <c r="U1488" i="1"/>
  <c r="V1481" i="1"/>
  <c r="U1481" i="1"/>
  <c r="V1471" i="1"/>
  <c r="U1471" i="1"/>
  <c r="V1465" i="1"/>
  <c r="U1465" i="1"/>
  <c r="V1455" i="1"/>
  <c r="U1455" i="1"/>
  <c r="V1449" i="1"/>
  <c r="U1449" i="1"/>
  <c r="V1438" i="1"/>
  <c r="U1438" i="1"/>
  <c r="V1432" i="1"/>
  <c r="U1432" i="1"/>
  <c r="V1420" i="1"/>
  <c r="U1420" i="1"/>
  <c r="V1412" i="1"/>
  <c r="U1412" i="1"/>
  <c r="V1402" i="1"/>
  <c r="U1402" i="1"/>
  <c r="V1396" i="1"/>
  <c r="U1396" i="1"/>
  <c r="V1386" i="1"/>
  <c r="U1386" i="1"/>
  <c r="V1379" i="1"/>
  <c r="U1379" i="1"/>
  <c r="V1368" i="1"/>
  <c r="U1368" i="1"/>
  <c r="V1360" i="1"/>
  <c r="U1360" i="1"/>
  <c r="V1349" i="1"/>
  <c r="U1349" i="1"/>
  <c r="V1343" i="1"/>
  <c r="U1343" i="1"/>
  <c r="V1330" i="1"/>
  <c r="X1330" i="1" s="1"/>
  <c r="U1330" i="1"/>
  <c r="V1324" i="1"/>
  <c r="U1324" i="1"/>
  <c r="V1311" i="1"/>
  <c r="U1311" i="1"/>
  <c r="V1305" i="1"/>
  <c r="U1305" i="1"/>
  <c r="V1292" i="1"/>
  <c r="U1292" i="1"/>
  <c r="V1283" i="1"/>
  <c r="U1283" i="1"/>
  <c r="V1269" i="1"/>
  <c r="U1269" i="1"/>
  <c r="V1263" i="1"/>
  <c r="U1263" i="1"/>
  <c r="V1253" i="1"/>
  <c r="X1253" i="1" s="1"/>
  <c r="U1253" i="1"/>
  <c r="V1246" i="1"/>
  <c r="U1246" i="1"/>
  <c r="V1234" i="1"/>
  <c r="U1234" i="1"/>
  <c r="V1228" i="1"/>
  <c r="U1228" i="1"/>
  <c r="V1214" i="1"/>
  <c r="U1214" i="1"/>
  <c r="V1208" i="1"/>
  <c r="U1208" i="1"/>
  <c r="V1200" i="1"/>
  <c r="U1200" i="1"/>
  <c r="V1193" i="1"/>
  <c r="U1193" i="1"/>
  <c r="V1175" i="1"/>
  <c r="U1175" i="1"/>
  <c r="V1164" i="1"/>
  <c r="U1164" i="1"/>
  <c r="V1154" i="1"/>
  <c r="U1154" i="1"/>
  <c r="V1144" i="1"/>
  <c r="X1144" i="1" s="1"/>
  <c r="U1144" i="1"/>
  <c r="V1137" i="1"/>
  <c r="U1137" i="1"/>
  <c r="V1123" i="1"/>
  <c r="U1123" i="1"/>
  <c r="V1117" i="1"/>
  <c r="X1117" i="1" s="1"/>
  <c r="U1117" i="1"/>
  <c r="V1105" i="1"/>
  <c r="U1105" i="1"/>
  <c r="V1098" i="1"/>
  <c r="X1098" i="1" s="1"/>
  <c r="U1098" i="1"/>
  <c r="V1086" i="1"/>
  <c r="X1086" i="1" s="1"/>
  <c r="U1086" i="1"/>
  <c r="V1078" i="1"/>
  <c r="X1078" i="1" s="1"/>
  <c r="U1078" i="1"/>
  <c r="V1063" i="1"/>
  <c r="U1063" i="1"/>
  <c r="V1043" i="1"/>
  <c r="U1043" i="1"/>
  <c r="V1028" i="1"/>
  <c r="X1028" i="1" s="1"/>
  <c r="U1028" i="1"/>
  <c r="V1019" i="1"/>
  <c r="U1019" i="1"/>
  <c r="V1005" i="1"/>
  <c r="U1005" i="1"/>
  <c r="V999" i="1"/>
  <c r="U999" i="1"/>
  <c r="V989" i="1"/>
  <c r="X989" i="1" s="1"/>
  <c r="U989" i="1"/>
  <c r="V1052" i="1"/>
  <c r="U1052" i="1"/>
  <c r="V1039" i="1"/>
  <c r="U1039" i="1"/>
  <c r="V1016" i="1"/>
  <c r="U1016" i="1"/>
  <c r="V966" i="1"/>
  <c r="U966" i="1"/>
  <c r="V956" i="1"/>
  <c r="U956" i="1"/>
  <c r="V949" i="1"/>
  <c r="U949" i="1"/>
  <c r="V938" i="1"/>
  <c r="X938" i="1" s="1"/>
  <c r="U938" i="1"/>
  <c r="V932" i="1"/>
  <c r="U932" i="1"/>
  <c r="V921" i="1"/>
  <c r="U921" i="1"/>
  <c r="V915" i="1"/>
  <c r="U915" i="1"/>
  <c r="V905" i="1"/>
  <c r="X905" i="1" s="1"/>
  <c r="U905" i="1"/>
  <c r="V899" i="1"/>
  <c r="U899" i="1"/>
  <c r="V889" i="1"/>
  <c r="U889" i="1"/>
  <c r="V881" i="1"/>
  <c r="U881" i="1"/>
  <c r="V871" i="1"/>
  <c r="X871" i="1" s="1"/>
  <c r="U871" i="1"/>
  <c r="V865" i="1"/>
  <c r="U865" i="1"/>
  <c r="V852" i="1"/>
  <c r="U852" i="1"/>
  <c r="V846" i="1"/>
  <c r="U846" i="1"/>
  <c r="V834" i="1"/>
  <c r="X834" i="1" s="1"/>
  <c r="U834" i="1"/>
  <c r="V828" i="1"/>
  <c r="U828" i="1"/>
  <c r="V814" i="1"/>
  <c r="U814" i="1"/>
  <c r="V806" i="1"/>
  <c r="U806" i="1"/>
  <c r="V792" i="1"/>
  <c r="U792" i="1"/>
  <c r="V786" i="1"/>
  <c r="U786" i="1"/>
  <c r="V768" i="1"/>
  <c r="X768" i="1" s="1"/>
  <c r="U768" i="1"/>
  <c r="V754" i="1"/>
  <c r="U754" i="1"/>
  <c r="V743" i="1"/>
  <c r="U743" i="1"/>
  <c r="V737" i="1"/>
  <c r="U737" i="1"/>
  <c r="V727" i="1"/>
  <c r="X727" i="1" s="1"/>
  <c r="U727" i="1"/>
  <c r="V721" i="1"/>
  <c r="U721" i="1"/>
  <c r="V711" i="1"/>
  <c r="U711" i="1"/>
  <c r="V704" i="1"/>
  <c r="U704" i="1"/>
  <c r="V688" i="1"/>
  <c r="X688" i="1" s="1"/>
  <c r="U688" i="1"/>
  <c r="V682" i="1"/>
  <c r="U682" i="1"/>
  <c r="V666" i="1"/>
  <c r="U666" i="1"/>
  <c r="V661" i="1"/>
  <c r="U661" i="1"/>
  <c r="V648" i="1"/>
  <c r="X648" i="1" s="1"/>
  <c r="U648" i="1"/>
  <c r="V641" i="1"/>
  <c r="U641" i="1"/>
  <c r="V628" i="1"/>
  <c r="U628" i="1"/>
  <c r="V620" i="1"/>
  <c r="U620" i="1"/>
  <c r="V607" i="1"/>
  <c r="U607" i="1"/>
  <c r="V600" i="1"/>
  <c r="U600" i="1"/>
  <c r="V587" i="1"/>
  <c r="U587" i="1"/>
  <c r="V580" i="1"/>
  <c r="U580" i="1"/>
  <c r="V568" i="1"/>
  <c r="U568" i="1"/>
  <c r="V562" i="1"/>
  <c r="U562" i="1"/>
  <c r="V544" i="1"/>
  <c r="U544" i="1"/>
  <c r="V537" i="1"/>
  <c r="U537" i="1"/>
  <c r="V523" i="1"/>
  <c r="X523" i="1" s="1"/>
  <c r="U523" i="1"/>
  <c r="V518" i="1"/>
  <c r="U518" i="1"/>
  <c r="V506" i="1"/>
  <c r="U506" i="1"/>
  <c r="V500" i="1"/>
  <c r="U500" i="1"/>
  <c r="V479" i="1"/>
  <c r="U479" i="1"/>
  <c r="V457" i="1"/>
  <c r="U457" i="1"/>
  <c r="V397" i="1"/>
  <c r="U397" i="1"/>
  <c r="V365" i="1"/>
  <c r="U365" i="1"/>
  <c r="V359" i="1"/>
  <c r="U359" i="1"/>
  <c r="V349" i="1"/>
  <c r="U349" i="1"/>
  <c r="V343" i="1"/>
  <c r="X343" i="1" s="1"/>
  <c r="U343" i="1"/>
  <c r="V333" i="1"/>
  <c r="U333" i="1"/>
  <c r="V327" i="1"/>
  <c r="U327" i="1"/>
  <c r="V305" i="1"/>
  <c r="U305" i="1"/>
  <c r="V299" i="1"/>
  <c r="X299" i="1" s="1"/>
  <c r="U299" i="1"/>
  <c r="V281" i="1"/>
  <c r="U281" i="1"/>
  <c r="V275" i="1"/>
  <c r="U275" i="1"/>
  <c r="V264" i="1"/>
  <c r="U264" i="1"/>
  <c r="V258" i="1"/>
  <c r="U258" i="1"/>
  <c r="V244" i="1"/>
  <c r="U244" i="1"/>
  <c r="V238" i="1"/>
  <c r="U238" i="1"/>
  <c r="V222" i="1"/>
  <c r="U222" i="1"/>
  <c r="V182" i="1"/>
  <c r="U182" i="1"/>
  <c r="V151" i="1"/>
  <c r="U151" i="1"/>
  <c r="V143" i="1"/>
  <c r="U143" i="1"/>
  <c r="V131" i="1"/>
  <c r="U131" i="1"/>
  <c r="V125" i="1"/>
  <c r="U125" i="1"/>
  <c r="V114" i="1"/>
  <c r="U114" i="1"/>
  <c r="V108" i="1"/>
  <c r="U108" i="1"/>
  <c r="V91" i="1"/>
  <c r="U91" i="1"/>
  <c r="V85" i="1"/>
  <c r="U85" i="1"/>
  <c r="V75" i="1"/>
  <c r="U75" i="1"/>
  <c r="V69" i="1"/>
  <c r="U69" i="1"/>
  <c r="V30" i="1"/>
  <c r="U30" i="1"/>
  <c r="V9" i="1"/>
  <c r="U9" i="1"/>
  <c r="V3" i="1"/>
  <c r="U3" i="1"/>
  <c r="V2090" i="1"/>
  <c r="U2090" i="1"/>
  <c r="V2071" i="1"/>
  <c r="U2071" i="1"/>
  <c r="V2055" i="1"/>
  <c r="U2055" i="1"/>
  <c r="V2030" i="1"/>
  <c r="U2030" i="1"/>
  <c r="V2005" i="1"/>
  <c r="U2005" i="1"/>
  <c r="V1970" i="1"/>
  <c r="X1970" i="1" s="1"/>
  <c r="U1970" i="1"/>
  <c r="V1954" i="1"/>
  <c r="U1954" i="1"/>
  <c r="V1937" i="1"/>
  <c r="U1937" i="1"/>
  <c r="V1919" i="1"/>
  <c r="U1919" i="1"/>
  <c r="V1895" i="1"/>
  <c r="U1895" i="1"/>
  <c r="V1872" i="1"/>
  <c r="U1872" i="1"/>
  <c r="V1822" i="1"/>
  <c r="U1822" i="1"/>
  <c r="V1806" i="1"/>
  <c r="U1806" i="1"/>
  <c r="V1789" i="1"/>
  <c r="X1789" i="1" s="1"/>
  <c r="U1789" i="1"/>
  <c r="V1773" i="1"/>
  <c r="U1773" i="1"/>
  <c r="V1750" i="1"/>
  <c r="U1750" i="1"/>
  <c r="V1733" i="1"/>
  <c r="U1733" i="1"/>
  <c r="V1712" i="1"/>
  <c r="U1712" i="1"/>
  <c r="V1692" i="1"/>
  <c r="U1692" i="1"/>
  <c r="V1663" i="1"/>
  <c r="U1663" i="1"/>
  <c r="V1643" i="1"/>
  <c r="X1643" i="1" s="1"/>
  <c r="U1643" i="1"/>
  <c r="V1625" i="1"/>
  <c r="U1625" i="1"/>
  <c r="V1606" i="1"/>
  <c r="U1606" i="1"/>
  <c r="V1583" i="1"/>
  <c r="U1583" i="1"/>
  <c r="X1043" i="1" l="1"/>
  <c r="Z586" i="1"/>
  <c r="Z1090" i="1"/>
  <c r="X2060" i="1"/>
  <c r="X1735" i="1"/>
  <c r="X1753" i="1"/>
  <c r="X2049" i="1"/>
  <c r="X841" i="1"/>
  <c r="Z1147" i="1"/>
  <c r="X284" i="1"/>
  <c r="Z284" i="1" s="1"/>
  <c r="X14" i="1"/>
  <c r="X119" i="1"/>
  <c r="W119" i="1" s="1"/>
  <c r="X136" i="1"/>
  <c r="X157" i="1"/>
  <c r="W157" i="1" s="1"/>
  <c r="X185" i="1"/>
  <c r="X209" i="1"/>
  <c r="W209" i="1" s="1"/>
  <c r="X225" i="1"/>
  <c r="Z20" i="1"/>
  <c r="Y20" i="1" s="1"/>
  <c r="Z147" i="1"/>
  <c r="Z184" i="1"/>
  <c r="Y184" i="1" s="1"/>
  <c r="Z260" i="1"/>
  <c r="Z293" i="1"/>
  <c r="Y293" i="1" s="1"/>
  <c r="Z13" i="1"/>
  <c r="Z118" i="1"/>
  <c r="Z192" i="1"/>
  <c r="Z269" i="1"/>
  <c r="Y269" i="1" s="1"/>
  <c r="Z301" i="1"/>
  <c r="Z235" i="1"/>
  <c r="Y235" i="1" s="1"/>
  <c r="Z276" i="1"/>
  <c r="Z246" i="1"/>
  <c r="Y246" i="1" s="1"/>
  <c r="Z126" i="1"/>
  <c r="Z244" i="1"/>
  <c r="AB244" i="1" s="1"/>
  <c r="Z254" i="1"/>
  <c r="Z237" i="1"/>
  <c r="AB237" i="1" s="1"/>
  <c r="Z255" i="1"/>
  <c r="Z292" i="1"/>
  <c r="AB292" i="1" s="1"/>
  <c r="X188" i="1"/>
  <c r="X289" i="1"/>
  <c r="Z289" i="1" s="1"/>
  <c r="X271" i="1"/>
  <c r="X12" i="1"/>
  <c r="Z12" i="1" s="1"/>
  <c r="X117" i="1"/>
  <c r="X144" i="1"/>
  <c r="Z144" i="1" s="1"/>
  <c r="X167" i="1"/>
  <c r="X207" i="1"/>
  <c r="Z207" i="1" s="1"/>
  <c r="X223" i="1"/>
  <c r="Z5" i="1"/>
  <c r="AB5" i="1" s="1"/>
  <c r="Z127" i="1"/>
  <c r="Z208" i="1"/>
  <c r="AB208" i="1" s="1"/>
  <c r="Z176" i="1"/>
  <c r="Z216" i="1"/>
  <c r="AB216" i="1" s="1"/>
  <c r="Z285" i="1"/>
  <c r="Z259" i="1"/>
  <c r="Y259" i="1" s="1"/>
  <c r="Z288" i="1"/>
  <c r="Z239" i="1"/>
  <c r="AB239" i="1" s="1"/>
  <c r="Z272" i="1"/>
  <c r="Z2052" i="1"/>
  <c r="Y2052" i="1" s="1"/>
  <c r="W2052" i="1"/>
  <c r="Z2051" i="1"/>
  <c r="Y2051" i="1" s="1"/>
  <c r="W2051" i="1"/>
  <c r="Z2050" i="1"/>
  <c r="W2050" i="1"/>
  <c r="Z2053" i="1"/>
  <c r="AB2053" i="1" s="1"/>
  <c r="W2053" i="1"/>
  <c r="Z2054" i="1"/>
  <c r="W2054" i="1"/>
  <c r="Z2042" i="1"/>
  <c r="W2042" i="1"/>
  <c r="W2047" i="1"/>
  <c r="Y569" i="1"/>
  <c r="Y1059" i="1"/>
  <c r="AA1059" i="1" s="1"/>
  <c r="AB1165" i="1"/>
  <c r="AB498" i="1"/>
  <c r="Y1120" i="1"/>
  <c r="AA469" i="1"/>
  <c r="AA2119" i="1"/>
  <c r="AA253" i="1"/>
  <c r="AA1648" i="1"/>
  <c r="AA1460" i="1"/>
  <c r="AA1778" i="1"/>
  <c r="AB458" i="1"/>
  <c r="AB1387" i="1"/>
  <c r="Y1124" i="1"/>
  <c r="AA1124" i="1" s="1"/>
  <c r="AA2379" i="1"/>
  <c r="AB2518" i="1"/>
  <c r="Z1379" i="1"/>
  <c r="AB1379" i="1" s="1"/>
  <c r="Z1126" i="1"/>
  <c r="Y1126" i="1" s="1"/>
  <c r="AA1126" i="1" s="1"/>
  <c r="Z601" i="1"/>
  <c r="AB601" i="1" s="1"/>
  <c r="Y794" i="1"/>
  <c r="AB2440" i="1"/>
  <c r="AB2442" i="1"/>
  <c r="Z1544" i="1"/>
  <c r="X1791" i="1"/>
  <c r="W1791" i="1" s="1"/>
  <c r="Z240" i="1"/>
  <c r="Z309" i="1"/>
  <c r="Y309" i="1" s="1"/>
  <c r="Z1377" i="1"/>
  <c r="Y1377" i="1" s="1"/>
  <c r="AA1377" i="1" s="1"/>
  <c r="Z2342" i="1"/>
  <c r="AB2342" i="1" s="1"/>
  <c r="Z2341" i="1"/>
  <c r="AB2341" i="1" s="1"/>
  <c r="Z1122" i="1"/>
  <c r="Z795" i="1"/>
  <c r="AB795" i="1" s="1"/>
  <c r="Z1125" i="1"/>
  <c r="AB1125" i="1" s="1"/>
  <c r="Z1123" i="1"/>
  <c r="AB1123" i="1" s="1"/>
  <c r="Z1214" i="1"/>
  <c r="Z1485" i="1"/>
  <c r="AB1485" i="1" s="1"/>
  <c r="AB645" i="1"/>
  <c r="Y2440" i="1"/>
  <c r="AA2440" i="1" s="1"/>
  <c r="AB1776" i="1"/>
  <c r="Z1206" i="1"/>
  <c r="AB1206" i="1" s="1"/>
  <c r="Z391" i="1"/>
  <c r="Y391" i="1" s="1"/>
  <c r="AA458" i="1"/>
  <c r="X174" i="1"/>
  <c r="Z612" i="1"/>
  <c r="AB612" i="1" s="1"/>
  <c r="Y1544" i="1"/>
  <c r="AA1544" i="1" s="1"/>
  <c r="Z1353" i="1"/>
  <c r="AB1353" i="1" s="1"/>
  <c r="Z1254" i="1"/>
  <c r="Y1254" i="1" s="1"/>
  <c r="AA1254" i="1" s="1"/>
  <c r="AB2126" i="1"/>
  <c r="X247" i="1"/>
  <c r="X1164" i="1"/>
  <c r="Z1164" i="1" s="1"/>
  <c r="X1438" i="1"/>
  <c r="Z1438" i="1" s="1"/>
  <c r="X1301" i="1"/>
  <c r="X183" i="1"/>
  <c r="X886" i="1"/>
  <c r="Z886" i="1" s="1"/>
  <c r="X2330" i="1"/>
  <c r="W2330" i="1" s="1"/>
  <c r="X1894" i="1"/>
  <c r="W1894" i="1" s="1"/>
  <c r="X1901" i="1"/>
  <c r="W1901" i="1" s="1"/>
  <c r="X169" i="1"/>
  <c r="X1591" i="1"/>
  <c r="W1591" i="1" s="1"/>
  <c r="Z168" i="1"/>
  <c r="Z1551" i="1"/>
  <c r="Y1551" i="1" s="1"/>
  <c r="AA1551" i="1" s="1"/>
  <c r="Z248" i="1"/>
  <c r="Z474" i="1"/>
  <c r="Y474" i="1" s="1"/>
  <c r="AA474" i="1" s="1"/>
  <c r="Z867" i="1"/>
  <c r="Y867" i="1" s="1"/>
  <c r="AA867" i="1" s="1"/>
  <c r="Z454" i="1"/>
  <c r="AB454" i="1" s="1"/>
  <c r="Z2438" i="1"/>
  <c r="AB2438" i="1" s="1"/>
  <c r="Z368" i="1"/>
  <c r="AB368" i="1" s="1"/>
  <c r="Z1705" i="1"/>
  <c r="Y1705" i="1" s="1"/>
  <c r="AA1705" i="1" s="1"/>
  <c r="Z1792" i="1"/>
  <c r="AA2518" i="1"/>
  <c r="Z2049" i="1"/>
  <c r="Z550" i="1"/>
  <c r="AB550" i="1" s="1"/>
  <c r="Z472" i="1"/>
  <c r="Y472" i="1" s="1"/>
  <c r="AA472" i="1" s="1"/>
  <c r="Z1497" i="1"/>
  <c r="AB1497" i="1" s="1"/>
  <c r="Z475" i="1"/>
  <c r="AB475" i="1" s="1"/>
  <c r="Z571" i="1"/>
  <c r="Z1202" i="1"/>
  <c r="Y1202" i="1" s="1"/>
  <c r="AA1202" i="1" s="1"/>
  <c r="Z2441" i="1"/>
  <c r="Y2441" i="1" s="1"/>
  <c r="AA2441" i="1" s="1"/>
  <c r="Z607" i="1"/>
  <c r="AB607" i="1" s="1"/>
  <c r="Z1538" i="1"/>
  <c r="Y1538" i="1" s="1"/>
  <c r="AA1538" i="1" s="1"/>
  <c r="Z1401" i="1"/>
  <c r="Y1401" i="1" s="1"/>
  <c r="Z1437" i="1"/>
  <c r="AB1437" i="1" s="1"/>
  <c r="AB794" i="1"/>
  <c r="AB1456" i="1"/>
  <c r="AA2126" i="1"/>
  <c r="AA1378" i="1"/>
  <c r="AA630" i="1"/>
  <c r="AA645" i="1"/>
  <c r="AA868" i="1"/>
  <c r="AA1120" i="1"/>
  <c r="AA498" i="1"/>
  <c r="AA2152" i="1"/>
  <c r="AA1387" i="1"/>
  <c r="Z1795" i="1"/>
  <c r="Z801" i="1"/>
  <c r="Z457" i="1"/>
  <c r="AB457" i="1" s="1"/>
  <c r="Z792" i="1"/>
  <c r="Z1200" i="1"/>
  <c r="Y1200" i="1" s="1"/>
  <c r="AA1200" i="1" s="1"/>
  <c r="Z1543" i="1"/>
  <c r="Y1543" i="1" s="1"/>
  <c r="AA1543" i="1" s="1"/>
  <c r="Z489" i="1"/>
  <c r="AB489" i="1" s="1"/>
  <c r="Z1363" i="1"/>
  <c r="Z1539" i="1"/>
  <c r="Y1539" i="1" s="1"/>
  <c r="AA1539" i="1" s="1"/>
  <c r="Z1798" i="1"/>
  <c r="Z2048" i="1"/>
  <c r="AB2048" i="1" s="1"/>
  <c r="Z482" i="1"/>
  <c r="AB482" i="1" s="1"/>
  <c r="Z592" i="1"/>
  <c r="AB592" i="1" s="1"/>
  <c r="Z1070" i="1"/>
  <c r="Z476" i="1"/>
  <c r="AB476" i="1" s="1"/>
  <c r="Z496" i="1"/>
  <c r="AB496" i="1" s="1"/>
  <c r="Z1069" i="1"/>
  <c r="Y1069" i="1" s="1"/>
  <c r="Z1357" i="1"/>
  <c r="AB1357" i="1" s="1"/>
  <c r="Z1365" i="1"/>
  <c r="AB1365" i="1" s="1"/>
  <c r="Z1470" i="1"/>
  <c r="AB1470" i="1" s="1"/>
  <c r="Z1796" i="1"/>
  <c r="Z459" i="1"/>
  <c r="AB459" i="1" s="1"/>
  <c r="Z479" i="1"/>
  <c r="Y479" i="1" s="1"/>
  <c r="AA479" i="1" s="1"/>
  <c r="Z491" i="1"/>
  <c r="AB491" i="1" s="1"/>
  <c r="Z2067" i="1"/>
  <c r="AB2067" i="1" s="1"/>
  <c r="Z1481" i="1"/>
  <c r="Z456" i="1"/>
  <c r="AB456" i="1" s="1"/>
  <c r="Z492" i="1"/>
  <c r="AB492" i="1" s="1"/>
  <c r="Z605" i="1"/>
  <c r="AB605" i="1" s="1"/>
  <c r="Z674" i="1"/>
  <c r="AB674" i="1" s="1"/>
  <c r="Z1302" i="1"/>
  <c r="AB1302" i="1" s="1"/>
  <c r="Z2060" i="1"/>
  <c r="Z1797" i="1"/>
  <c r="AB1797" i="1" s="1"/>
  <c r="Z484" i="1"/>
  <c r="Y484" i="1" s="1"/>
  <c r="AA484" i="1" s="1"/>
  <c r="Z1799" i="1"/>
  <c r="AB1799" i="1" s="1"/>
  <c r="Z483" i="1"/>
  <c r="Y483" i="1" s="1"/>
  <c r="AA483" i="1" s="1"/>
  <c r="Z791" i="1"/>
  <c r="Z1486" i="1"/>
  <c r="Z1511" i="1"/>
  <c r="AB1511" i="1" s="1"/>
  <c r="X1211" i="1"/>
  <c r="X1320" i="1"/>
  <c r="X1338" i="1"/>
  <c r="X1209" i="1"/>
  <c r="Z1209" i="1" s="1"/>
  <c r="X2215" i="1"/>
  <c r="W2215" i="1" s="1"/>
  <c r="X2041" i="1"/>
  <c r="Z2041" i="1" s="1"/>
  <c r="Y2041" i="1" s="1"/>
  <c r="X2304" i="1"/>
  <c r="W2304" i="1" s="1"/>
  <c r="X2503" i="1"/>
  <c r="W2503" i="1" s="1"/>
  <c r="X1417" i="1"/>
  <c r="X597" i="1"/>
  <c r="X1027" i="1"/>
  <c r="W1027" i="1" s="1"/>
  <c r="X1296" i="1"/>
  <c r="Z1296" i="1" s="1"/>
  <c r="X1325" i="1"/>
  <c r="W1325" i="1" s="1"/>
  <c r="X1355" i="1"/>
  <c r="W1355" i="1" s="1"/>
  <c r="X1442" i="1"/>
  <c r="X2065" i="1"/>
  <c r="W2065" i="1" s="1"/>
  <c r="X1464" i="1"/>
  <c r="X1535" i="1"/>
  <c r="W1535" i="1" s="1"/>
  <c r="Z478" i="1"/>
  <c r="AB478" i="1" s="1"/>
  <c r="Z480" i="1"/>
  <c r="AB480" i="1" s="1"/>
  <c r="Z572" i="1"/>
  <c r="Z591" i="1"/>
  <c r="AB591" i="1" s="1"/>
  <c r="Z1073" i="1"/>
  <c r="Z1389" i="1"/>
  <c r="Y1389" i="1" s="1"/>
  <c r="AA1389" i="1" s="1"/>
  <c r="Z477" i="1"/>
  <c r="Z497" i="1"/>
  <c r="AB497" i="1" s="1"/>
  <c r="Z802" i="1"/>
  <c r="AB802" i="1" s="1"/>
  <c r="Z1496" i="1"/>
  <c r="AB1496" i="1" s="1"/>
  <c r="Z97" i="1"/>
  <c r="Z564" i="1"/>
  <c r="Y564" i="1" s="1"/>
  <c r="AA564" i="1" s="1"/>
  <c r="Z642" i="1"/>
  <c r="Z1032" i="1"/>
  <c r="Z1268" i="1"/>
  <c r="Z1454" i="1"/>
  <c r="Z308" i="1"/>
  <c r="Z567" i="1"/>
  <c r="Z1252" i="1"/>
  <c r="Z1393" i="1"/>
  <c r="AA1165" i="1"/>
  <c r="AA1510" i="1"/>
  <c r="AA1586" i="1"/>
  <c r="AA1776" i="1"/>
  <c r="AA569" i="1"/>
  <c r="AA1456" i="1"/>
  <c r="AA579" i="1"/>
  <c r="AA1472" i="1"/>
  <c r="AA2565" i="1"/>
  <c r="W1842" i="1"/>
  <c r="W586" i="1"/>
  <c r="W2019" i="1"/>
  <c r="W1239" i="1"/>
  <c r="W1634" i="1"/>
  <c r="W1781" i="1"/>
  <c r="W1988" i="1"/>
  <c r="W2018" i="1"/>
  <c r="W176" i="1"/>
  <c r="W329" i="1"/>
  <c r="W398" i="1"/>
  <c r="W408" i="1"/>
  <c r="W13" i="1"/>
  <c r="W97" i="1"/>
  <c r="W248" i="1"/>
  <c r="W259" i="1"/>
  <c r="W413" i="1"/>
  <c r="W429" i="1"/>
  <c r="W2606" i="1"/>
  <c r="W135" i="1"/>
  <c r="W216" i="1"/>
  <c r="W285" i="1"/>
  <c r="W361" i="1"/>
  <c r="W391" i="1"/>
  <c r="W417" i="1"/>
  <c r="W336" i="1"/>
  <c r="W434" i="1"/>
  <c r="W513" i="1"/>
  <c r="W415" i="1"/>
  <c r="W292" i="1"/>
  <c r="W551" i="1"/>
  <c r="Z1643" i="1"/>
  <c r="W1643" i="1"/>
  <c r="Z1789" i="1"/>
  <c r="W1789" i="1"/>
  <c r="Z1970" i="1"/>
  <c r="W1970" i="1"/>
  <c r="Z299" i="1"/>
  <c r="W299" i="1"/>
  <c r="Z343" i="1"/>
  <c r="W343" i="1"/>
  <c r="Z523" i="1"/>
  <c r="W523" i="1"/>
  <c r="Z648" i="1"/>
  <c r="W648" i="1"/>
  <c r="Z688" i="1"/>
  <c r="W688" i="1"/>
  <c r="Z727" i="1"/>
  <c r="W727" i="1"/>
  <c r="Z768" i="1"/>
  <c r="W768" i="1"/>
  <c r="Z834" i="1"/>
  <c r="W834" i="1"/>
  <c r="Z871" i="1"/>
  <c r="W871" i="1"/>
  <c r="Z905" i="1"/>
  <c r="W905" i="1"/>
  <c r="Z938" i="1"/>
  <c r="W938" i="1"/>
  <c r="Z989" i="1"/>
  <c r="W989" i="1"/>
  <c r="Z1028" i="1"/>
  <c r="W1028" i="1"/>
  <c r="Z1043" i="1"/>
  <c r="W1043" i="1"/>
  <c r="Z1078" i="1"/>
  <c r="W1078" i="1"/>
  <c r="Z1086" i="1"/>
  <c r="W1086" i="1"/>
  <c r="Z1098" i="1"/>
  <c r="W1098" i="1"/>
  <c r="Z1117" i="1"/>
  <c r="W1117" i="1"/>
  <c r="Z1144" i="1"/>
  <c r="W1144" i="1"/>
  <c r="Z1253" i="1"/>
  <c r="W1253" i="1"/>
  <c r="Z1330" i="1"/>
  <c r="W1330" i="1"/>
  <c r="Z1504" i="1"/>
  <c r="W1504" i="1"/>
  <c r="Z1562" i="1"/>
  <c r="W1562" i="1"/>
  <c r="Z59" i="1"/>
  <c r="W59" i="1"/>
  <c r="Z188" i="1"/>
  <c r="W188" i="1"/>
  <c r="Z214" i="1"/>
  <c r="W214" i="1"/>
  <c r="W289" i="1"/>
  <c r="Z271" i="1"/>
  <c r="W271" i="1"/>
  <c r="Z303" i="1"/>
  <c r="W303" i="1"/>
  <c r="Z347" i="1"/>
  <c r="W347" i="1"/>
  <c r="Z346" i="1"/>
  <c r="W346" i="1"/>
  <c r="Z599" i="1"/>
  <c r="W599" i="1"/>
  <c r="Z720" i="1"/>
  <c r="W720" i="1"/>
  <c r="Z805" i="1"/>
  <c r="W805" i="1"/>
  <c r="Z880" i="1"/>
  <c r="W880" i="1"/>
  <c r="Z948" i="1"/>
  <c r="W948" i="1"/>
  <c r="Z998" i="1"/>
  <c r="W998" i="1"/>
  <c r="Z1116" i="1"/>
  <c r="W1116" i="1"/>
  <c r="Z1287" i="1"/>
  <c r="W1287" i="1"/>
  <c r="Z1399" i="1"/>
  <c r="W1399" i="1"/>
  <c r="Z1468" i="1"/>
  <c r="W1468" i="1"/>
  <c r="Z1568" i="1"/>
  <c r="W1568" i="1"/>
  <c r="Z1607" i="1"/>
  <c r="W1607" i="1"/>
  <c r="Z1644" i="1"/>
  <c r="W1644" i="1"/>
  <c r="Z1693" i="1"/>
  <c r="W1693" i="1"/>
  <c r="Z1734" i="1"/>
  <c r="W1734" i="1"/>
  <c r="Z1774" i="1"/>
  <c r="W1774" i="1"/>
  <c r="Z1814" i="1"/>
  <c r="W1814" i="1"/>
  <c r="Z1881" i="1"/>
  <c r="W1881" i="1"/>
  <c r="Z1223" i="1"/>
  <c r="W1223" i="1"/>
  <c r="Z1241" i="1"/>
  <c r="W1241" i="1"/>
  <c r="Z1259" i="1"/>
  <c r="W1259" i="1"/>
  <c r="Z1276" i="1"/>
  <c r="W1276" i="1"/>
  <c r="Z1356" i="1"/>
  <c r="W1356" i="1"/>
  <c r="Z1375" i="1"/>
  <c r="W1375" i="1"/>
  <c r="Z1494" i="1"/>
  <c r="W1494" i="1"/>
  <c r="Z1549" i="1"/>
  <c r="W1549" i="1"/>
  <c r="Z2023" i="1"/>
  <c r="W2023" i="1"/>
  <c r="Z33" i="1"/>
  <c r="W33" i="1"/>
  <c r="Z61" i="1"/>
  <c r="W61" i="1"/>
  <c r="Z78" i="1"/>
  <c r="W78" i="1"/>
  <c r="Z94" i="1"/>
  <c r="W94" i="1"/>
  <c r="Z117" i="1"/>
  <c r="W117" i="1"/>
  <c r="Z167" i="1"/>
  <c r="W167" i="1"/>
  <c r="Z223" i="1"/>
  <c r="W223" i="1"/>
  <c r="Z328" i="1"/>
  <c r="W328" i="1"/>
  <c r="Z362" i="1"/>
  <c r="W362" i="1"/>
  <c r="Z505" i="1"/>
  <c r="W505" i="1"/>
  <c r="Z647" i="1"/>
  <c r="W647" i="1"/>
  <c r="Z679" i="1"/>
  <c r="W679" i="1"/>
  <c r="Z750" i="1"/>
  <c r="W750" i="1"/>
  <c r="Z878" i="1"/>
  <c r="W878" i="1"/>
  <c r="Z946" i="1"/>
  <c r="W946" i="1"/>
  <c r="Z996" i="1"/>
  <c r="W996" i="1"/>
  <c r="Z1004" i="1"/>
  <c r="W1004" i="1"/>
  <c r="Z1092" i="1"/>
  <c r="W1092" i="1"/>
  <c r="Z1180" i="1"/>
  <c r="W1180" i="1"/>
  <c r="Z1517" i="1"/>
  <c r="W1517" i="1"/>
  <c r="Z2077" i="1"/>
  <c r="W2077" i="1"/>
  <c r="Z2138" i="1"/>
  <c r="W2138" i="1"/>
  <c r="Z2175" i="1"/>
  <c r="W2175" i="1"/>
  <c r="Z2320" i="1"/>
  <c r="W2320" i="1"/>
  <c r="Z2576" i="1"/>
  <c r="W2576" i="1"/>
  <c r="Z2607" i="1"/>
  <c r="W2607" i="1"/>
  <c r="Z1577" i="1"/>
  <c r="W1577" i="1"/>
  <c r="Z1585" i="1"/>
  <c r="W1585" i="1"/>
  <c r="Z1608" i="1"/>
  <c r="W1608" i="1"/>
  <c r="Z1627" i="1"/>
  <c r="W1627" i="1"/>
  <c r="Z1645" i="1"/>
  <c r="W1645" i="1"/>
  <c r="Z1667" i="1"/>
  <c r="W1667" i="1"/>
  <c r="Z1678" i="1"/>
  <c r="W1678" i="1"/>
  <c r="Z1695" i="1"/>
  <c r="W1695" i="1"/>
  <c r="Z1714" i="1"/>
  <c r="W1714" i="1"/>
  <c r="Z1735" i="1"/>
  <c r="W1735" i="1"/>
  <c r="Z1743" i="1"/>
  <c r="W1743" i="1"/>
  <c r="Z1931" i="1"/>
  <c r="W1931" i="1"/>
  <c r="Z2061" i="1"/>
  <c r="W2061" i="1"/>
  <c r="Z2078" i="1"/>
  <c r="W2078" i="1"/>
  <c r="Z2097" i="1"/>
  <c r="W2097" i="1"/>
  <c r="Z2137" i="1"/>
  <c r="W2137" i="1"/>
  <c r="Z2158" i="1"/>
  <c r="W2158" i="1"/>
  <c r="Z2174" i="1"/>
  <c r="W2174" i="1"/>
  <c r="Z2193" i="1"/>
  <c r="W2193" i="1"/>
  <c r="Z2214" i="1"/>
  <c r="W2214" i="1"/>
  <c r="Z2230" i="1"/>
  <c r="W2230" i="1"/>
  <c r="Z2261" i="1"/>
  <c r="W2261" i="1"/>
  <c r="Z2284" i="1"/>
  <c r="W2284" i="1"/>
  <c r="Z2348" i="1"/>
  <c r="W2348" i="1"/>
  <c r="Z2374" i="1"/>
  <c r="W2374" i="1"/>
  <c r="Z2394" i="1"/>
  <c r="W2394" i="1"/>
  <c r="Z2423" i="1"/>
  <c r="W2423" i="1"/>
  <c r="Z2485" i="1"/>
  <c r="W2485" i="1"/>
  <c r="Z2521" i="1"/>
  <c r="W2521" i="1"/>
  <c r="Z2543" i="1"/>
  <c r="W2543" i="1"/>
  <c r="Z2567" i="1"/>
  <c r="W2567" i="1"/>
  <c r="Z2587" i="1"/>
  <c r="W2587" i="1"/>
  <c r="Z2602" i="1"/>
  <c r="W2602" i="1"/>
  <c r="Z342" i="1"/>
  <c r="W342" i="1"/>
  <c r="Z392" i="1"/>
  <c r="W392" i="1"/>
  <c r="Z1166" i="1"/>
  <c r="W1166" i="1"/>
  <c r="Z1400" i="1"/>
  <c r="W1400" i="1"/>
  <c r="Z1436" i="1"/>
  <c r="W1436" i="1"/>
  <c r="Z1453" i="1"/>
  <c r="W1453" i="1"/>
  <c r="Z1469" i="1"/>
  <c r="W1469" i="1"/>
  <c r="Z1521" i="1"/>
  <c r="W1521" i="1"/>
  <c r="Z1706" i="1"/>
  <c r="W1706" i="1"/>
  <c r="Z1889" i="1"/>
  <c r="W1889" i="1"/>
  <c r="Z360" i="1"/>
  <c r="W360" i="1"/>
  <c r="Z543" i="1"/>
  <c r="W543" i="1"/>
  <c r="Z650" i="1"/>
  <c r="W650" i="1"/>
  <c r="Z728" i="1"/>
  <c r="W728" i="1"/>
  <c r="Z957" i="1"/>
  <c r="W957" i="1"/>
  <c r="Z1006" i="1"/>
  <c r="W1006" i="1"/>
  <c r="Z1083" i="1"/>
  <c r="W1083" i="1"/>
  <c r="Z1275" i="1"/>
  <c r="W1275" i="1"/>
  <c r="Z1372" i="1"/>
  <c r="W1372" i="1"/>
  <c r="Z1466" i="1"/>
  <c r="W1466" i="1"/>
  <c r="Z1582" i="1"/>
  <c r="W1582" i="1"/>
  <c r="Z1624" i="1"/>
  <c r="W1624" i="1"/>
  <c r="Z2403" i="1"/>
  <c r="W2403" i="1"/>
  <c r="Z2433" i="1"/>
  <c r="W2433" i="1"/>
  <c r="Z2492" i="1"/>
  <c r="W2492" i="1"/>
  <c r="Z2508" i="1"/>
  <c r="W2508" i="1"/>
  <c r="Z2526" i="1"/>
  <c r="W2526" i="1"/>
  <c r="Z2548" i="1"/>
  <c r="W2548" i="1"/>
  <c r="Z2620" i="1"/>
  <c r="W2620" i="1"/>
  <c r="Z2636" i="1"/>
  <c r="W2636" i="1"/>
  <c r="Z2117" i="1"/>
  <c r="W2117" i="1"/>
  <c r="Z2247" i="1"/>
  <c r="W2247" i="1"/>
  <c r="Z2277" i="1"/>
  <c r="W2277" i="1"/>
  <c r="AB2016" i="1"/>
  <c r="Y2016" i="1"/>
  <c r="AB2080" i="1"/>
  <c r="Y2080" i="1"/>
  <c r="AB1617" i="1"/>
  <c r="Y1617" i="1"/>
  <c r="AB1741" i="1"/>
  <c r="Y1741" i="1"/>
  <c r="AB1573" i="1"/>
  <c r="Y1573" i="1"/>
  <c r="AB387" i="1"/>
  <c r="Y387" i="1"/>
  <c r="AB419" i="1"/>
  <c r="Y419" i="1"/>
  <c r="AB436" i="1"/>
  <c r="Y436" i="1"/>
  <c r="AB46" i="1"/>
  <c r="Y46" i="1"/>
  <c r="AB87" i="1"/>
  <c r="Y87" i="1"/>
  <c r="AB127" i="1"/>
  <c r="Y127" i="1"/>
  <c r="AB277" i="1"/>
  <c r="Y277" i="1"/>
  <c r="AB353" i="1"/>
  <c r="Y353" i="1"/>
  <c r="Z1880" i="1"/>
  <c r="W1880" i="1"/>
  <c r="Z2428" i="1"/>
  <c r="W2428" i="1"/>
  <c r="Z2487" i="1"/>
  <c r="W2487" i="1"/>
  <c r="Z2504" i="1"/>
  <c r="W2504" i="1"/>
  <c r="Z2522" i="1"/>
  <c r="W2522" i="1"/>
  <c r="Z2544" i="1"/>
  <c r="W2544" i="1"/>
  <c r="Z2573" i="1"/>
  <c r="W2573" i="1"/>
  <c r="Z2632" i="1"/>
  <c r="W2632" i="1"/>
  <c r="AB2018" i="1"/>
  <c r="Y2018" i="1"/>
  <c r="AB418" i="1"/>
  <c r="Y418" i="1"/>
  <c r="Z2014" i="1"/>
  <c r="W2014" i="1"/>
  <c r="AB2019" i="1"/>
  <c r="Y2019" i="1"/>
  <c r="AB1239" i="1"/>
  <c r="Y1239" i="1"/>
  <c r="AB2240" i="1"/>
  <c r="Y2240" i="1"/>
  <c r="AA2240" i="1" s="1"/>
  <c r="AB1634" i="1"/>
  <c r="Y1634" i="1"/>
  <c r="AB1781" i="1"/>
  <c r="Y1781" i="1"/>
  <c r="AB1988" i="1"/>
  <c r="Y1988" i="1"/>
  <c r="AB2331" i="1"/>
  <c r="Y2331" i="1"/>
  <c r="AA2331" i="1" s="1"/>
  <c r="AB470" i="1"/>
  <c r="Y470" i="1"/>
  <c r="AA470" i="1" s="1"/>
  <c r="W418" i="1"/>
  <c r="AB558" i="1"/>
  <c r="Y558" i="1"/>
  <c r="AA558" i="1" s="1"/>
  <c r="AB566" i="1"/>
  <c r="Y566" i="1"/>
  <c r="AA566" i="1" s="1"/>
  <c r="AB576" i="1"/>
  <c r="Y576" i="1"/>
  <c r="AA576" i="1" s="1"/>
  <c r="AB624" i="1"/>
  <c r="Y624" i="1"/>
  <c r="AA624" i="1" s="1"/>
  <c r="AB800" i="1"/>
  <c r="Y800" i="1"/>
  <c r="AA800" i="1" s="1"/>
  <c r="AB869" i="1"/>
  <c r="Y869" i="1"/>
  <c r="AA869" i="1" s="1"/>
  <c r="AB1072" i="1"/>
  <c r="Y1072" i="1"/>
  <c r="AA1072" i="1" s="1"/>
  <c r="AB2614" i="1"/>
  <c r="Y2614" i="1"/>
  <c r="AA2614" i="1" s="1"/>
  <c r="AB381" i="1"/>
  <c r="Y381" i="1"/>
  <c r="AA381" i="1" s="1"/>
  <c r="AB413" i="1"/>
  <c r="Y413" i="1"/>
  <c r="AB429" i="1"/>
  <c r="Y429" i="1"/>
  <c r="AB1457" i="1"/>
  <c r="Y1457" i="1"/>
  <c r="AA1457" i="1" s="1"/>
  <c r="AB1777" i="1"/>
  <c r="Y1777" i="1"/>
  <c r="AA1777" i="1" s="1"/>
  <c r="AB2094" i="1"/>
  <c r="Y2094" i="1"/>
  <c r="AA2094" i="1" s="1"/>
  <c r="AB2236" i="1"/>
  <c r="Y2236" i="1"/>
  <c r="AA2236" i="1" s="1"/>
  <c r="AB2310" i="1"/>
  <c r="Y2310" i="1"/>
  <c r="AA2310" i="1" s="1"/>
  <c r="AB2378" i="1"/>
  <c r="Y2378" i="1"/>
  <c r="AA2378" i="1" s="1"/>
  <c r="AB2606" i="1"/>
  <c r="Y2606" i="1"/>
  <c r="AB372" i="1"/>
  <c r="Y372" i="1"/>
  <c r="AA372" i="1" s="1"/>
  <c r="AB618" i="1"/>
  <c r="Y618" i="1"/>
  <c r="AA618" i="1" s="1"/>
  <c r="AB680" i="1"/>
  <c r="Y680" i="1"/>
  <c r="AA680" i="1" s="1"/>
  <c r="AB1135" i="1"/>
  <c r="Y1135" i="1"/>
  <c r="AA1135" i="1" s="1"/>
  <c r="AB13" i="1"/>
  <c r="Y13" i="1"/>
  <c r="W34" i="1"/>
  <c r="AB63" i="1"/>
  <c r="Y63" i="1"/>
  <c r="AA63" i="1" s="1"/>
  <c r="W79" i="1"/>
  <c r="W118" i="1"/>
  <c r="AB135" i="1"/>
  <c r="Y135" i="1"/>
  <c r="W156" i="1"/>
  <c r="AB176" i="1"/>
  <c r="Y176" i="1"/>
  <c r="W192" i="1"/>
  <c r="Y216" i="1"/>
  <c r="W232" i="1"/>
  <c r="W269" i="1"/>
  <c r="AB285" i="1"/>
  <c r="Y285" i="1"/>
  <c r="W301" i="1"/>
  <c r="AB329" i="1"/>
  <c r="Y329" i="1"/>
  <c r="W345" i="1"/>
  <c r="AB361" i="1"/>
  <c r="Y361" i="1"/>
  <c r="AB371" i="1"/>
  <c r="Y371" i="1"/>
  <c r="AA371" i="1" s="1"/>
  <c r="AB493" i="1"/>
  <c r="Y493" i="1"/>
  <c r="AA493" i="1" s="1"/>
  <c r="AB1354" i="1"/>
  <c r="Y1354" i="1"/>
  <c r="AA1354" i="1" s="1"/>
  <c r="AB1443" i="1"/>
  <c r="Y1443" i="1"/>
  <c r="AA1443" i="1" s="1"/>
  <c r="AB417" i="1"/>
  <c r="Y417" i="1"/>
  <c r="AB2118" i="1"/>
  <c r="Y2118" i="1"/>
  <c r="AA2118" i="1" s="1"/>
  <c r="AB2122" i="1"/>
  <c r="Y2122" i="1"/>
  <c r="AA2122" i="1" s="1"/>
  <c r="AB2307" i="1"/>
  <c r="Y2307" i="1"/>
  <c r="AA2307" i="1" s="1"/>
  <c r="W235" i="1"/>
  <c r="AB259" i="1"/>
  <c r="W276" i="1"/>
  <c r="W288" i="1"/>
  <c r="W304" i="1"/>
  <c r="AB336" i="1"/>
  <c r="Y336" i="1"/>
  <c r="W352" i="1"/>
  <c r="W364" i="1"/>
  <c r="W406" i="1"/>
  <c r="W422" i="1"/>
  <c r="AB434" i="1"/>
  <c r="Y434" i="1"/>
  <c r="AB513" i="1"/>
  <c r="Y513" i="1"/>
  <c r="W530" i="1"/>
  <c r="AB586" i="1"/>
  <c r="Y586" i="1"/>
  <c r="W605" i="1"/>
  <c r="W642" i="1"/>
  <c r="W674" i="1"/>
  <c r="W683" i="1"/>
  <c r="W714" i="1"/>
  <c r="W722" i="1"/>
  <c r="W746" i="1"/>
  <c r="W756" i="1"/>
  <c r="W807" i="1"/>
  <c r="W839" i="1"/>
  <c r="W847" i="1"/>
  <c r="W874" i="1"/>
  <c r="W882" i="1"/>
  <c r="W908" i="1"/>
  <c r="W916" i="1"/>
  <c r="W941" i="1"/>
  <c r="W950" i="1"/>
  <c r="W976" i="1"/>
  <c r="W1017" i="1"/>
  <c r="W992" i="1"/>
  <c r="W1000" i="1"/>
  <c r="W1032" i="1"/>
  <c r="W1051" i="1"/>
  <c r="W1090" i="1"/>
  <c r="W1099" i="1"/>
  <c r="W1138" i="1"/>
  <c r="W1167" i="1"/>
  <c r="W1176" i="1"/>
  <c r="W1260" i="1"/>
  <c r="W1268" i="1"/>
  <c r="W1302" i="1"/>
  <c r="W1310" i="1"/>
  <c r="W1339" i="1"/>
  <c r="W1348" i="1"/>
  <c r="W1409" i="1"/>
  <c r="W1419" i="1"/>
  <c r="W1446" i="1"/>
  <c r="W1454" i="1"/>
  <c r="W1478" i="1"/>
  <c r="W1512" i="1"/>
  <c r="W1522" i="1"/>
  <c r="W1676" i="1"/>
  <c r="W2016" i="1"/>
  <c r="W1761" i="1"/>
  <c r="W748" i="1"/>
  <c r="AB799" i="1"/>
  <c r="Y799" i="1"/>
  <c r="AA799" i="1" s="1"/>
  <c r="W1088" i="1"/>
  <c r="W1567" i="1"/>
  <c r="W1602" i="1"/>
  <c r="W1962" i="1"/>
  <c r="W841" i="1"/>
  <c r="W1169" i="1"/>
  <c r="W1658" i="1"/>
  <c r="W1711" i="1"/>
  <c r="W1749" i="1"/>
  <c r="W1788" i="1"/>
  <c r="W1821" i="1"/>
  <c r="W1936" i="1"/>
  <c r="W1969" i="1"/>
  <c r="W2036" i="1"/>
  <c r="W1741" i="1"/>
  <c r="W1917" i="1"/>
  <c r="W634" i="1"/>
  <c r="AB500" i="1"/>
  <c r="Y500" i="1"/>
  <c r="AA500" i="1" s="1"/>
  <c r="AB580" i="1"/>
  <c r="Y580" i="1"/>
  <c r="AA580" i="1" s="1"/>
  <c r="AB609" i="1"/>
  <c r="Y609" i="1"/>
  <c r="AA609" i="1" s="1"/>
  <c r="W14" i="1"/>
  <c r="W35" i="1"/>
  <c r="W64" i="1"/>
  <c r="W80" i="1"/>
  <c r="W136" i="1"/>
  <c r="W1569" i="1"/>
  <c r="W2017" i="1"/>
  <c r="AB813" i="1"/>
  <c r="Y813" i="1"/>
  <c r="AA813" i="1" s="1"/>
  <c r="W387" i="1"/>
  <c r="W409" i="1"/>
  <c r="W427" i="1"/>
  <c r="W436" i="1"/>
  <c r="W1206" i="1"/>
  <c r="AB1384" i="1"/>
  <c r="Y1384" i="1"/>
  <c r="AA1384" i="1" s="1"/>
  <c r="W1812" i="1"/>
  <c r="W1839" i="1"/>
  <c r="W1878" i="1"/>
  <c r="W1926" i="1"/>
  <c r="W1943" i="1"/>
  <c r="W1960" i="1"/>
  <c r="W1982" i="1"/>
  <c r="AB465" i="1"/>
  <c r="Y465" i="1"/>
  <c r="AA465" i="1" s="1"/>
  <c r="AB481" i="1"/>
  <c r="Y481" i="1"/>
  <c r="AA481" i="1" s="1"/>
  <c r="AB577" i="1"/>
  <c r="Y577" i="1"/>
  <c r="AA577" i="1" s="1"/>
  <c r="Y244" i="1"/>
  <c r="AB628" i="1"/>
  <c r="Y628" i="1"/>
  <c r="AA628" i="1" s="1"/>
  <c r="Y1123" i="1"/>
  <c r="AA1123" i="1" s="1"/>
  <c r="AB1368" i="1"/>
  <c r="Y1368" i="1"/>
  <c r="AA1368" i="1" s="1"/>
  <c r="AB1386" i="1"/>
  <c r="Y1386" i="1"/>
  <c r="AA1386" i="1" s="1"/>
  <c r="W5" i="1"/>
  <c r="W20" i="1"/>
  <c r="W46" i="1"/>
  <c r="W71" i="1"/>
  <c r="W87" i="1"/>
  <c r="W110" i="1"/>
  <c r="W127" i="1"/>
  <c r="W147" i="1"/>
  <c r="W168" i="1"/>
  <c r="W184" i="1"/>
  <c r="W208" i="1"/>
  <c r="W224" i="1"/>
  <c r="W240" i="1"/>
  <c r="AB254" i="1"/>
  <c r="Y254" i="1"/>
  <c r="AB561" i="1"/>
  <c r="Y561" i="1"/>
  <c r="AA561" i="1" s="1"/>
  <c r="AB1383" i="1"/>
  <c r="Y1383" i="1"/>
  <c r="AA1383" i="1" s="1"/>
  <c r="AB2123" i="1"/>
  <c r="Y2123" i="1"/>
  <c r="AA2123" i="1" s="1"/>
  <c r="AB2185" i="1"/>
  <c r="Y2185" i="1"/>
  <c r="AA2185" i="1" s="1"/>
  <c r="AB2377" i="1"/>
  <c r="Y2377" i="1"/>
  <c r="AA2377" i="1" s="1"/>
  <c r="AB462" i="1"/>
  <c r="Y462" i="1"/>
  <c r="AA462" i="1" s="1"/>
  <c r="AB502" i="1"/>
  <c r="Y502" i="1"/>
  <c r="AA502" i="1" s="1"/>
  <c r="AB556" i="1"/>
  <c r="Y556" i="1"/>
  <c r="AA556" i="1" s="1"/>
  <c r="AB798" i="1"/>
  <c r="Y798" i="1"/>
  <c r="AA798" i="1" s="1"/>
  <c r="AB1131" i="1"/>
  <c r="Y1131" i="1"/>
  <c r="AA1131" i="1" s="1"/>
  <c r="AB1484" i="1"/>
  <c r="Y1484" i="1"/>
  <c r="AA1484" i="1" s="1"/>
  <c r="AB415" i="1"/>
  <c r="Y415" i="1"/>
  <c r="W433" i="1"/>
  <c r="W239" i="1"/>
  <c r="W255" i="1"/>
  <c r="W272" i="1"/>
  <c r="W308" i="1"/>
  <c r="W332" i="1"/>
  <c r="W348" i="1"/>
  <c r="AB384" i="1"/>
  <c r="Y384" i="1"/>
  <c r="AA384" i="1" s="1"/>
  <c r="AB386" i="1"/>
  <c r="Y386" i="1"/>
  <c r="AA386" i="1" s="1"/>
  <c r="AB398" i="1"/>
  <c r="Y398" i="1"/>
  <c r="AB408" i="1"/>
  <c r="Y408" i="1"/>
  <c r="W426" i="1"/>
  <c r="W451" i="1"/>
  <c r="W509" i="1"/>
  <c r="W526" i="1"/>
  <c r="AB551" i="1"/>
  <c r="Y551" i="1"/>
  <c r="W582" i="1"/>
  <c r="W601" i="1"/>
  <c r="W652" i="1"/>
  <c r="W662" i="1"/>
  <c r="W694" i="1"/>
  <c r="W705" i="1"/>
  <c r="W730" i="1"/>
  <c r="W738" i="1"/>
  <c r="W778" i="1"/>
  <c r="W787" i="1"/>
  <c r="W819" i="1"/>
  <c r="W829" i="1"/>
  <c r="W856" i="1"/>
  <c r="W866" i="1"/>
  <c r="W892" i="1"/>
  <c r="W900" i="1"/>
  <c r="W924" i="1"/>
  <c r="W933" i="1"/>
  <c r="W959" i="1"/>
  <c r="W967" i="1"/>
  <c r="W1044" i="1"/>
  <c r="W1053" i="1"/>
  <c r="W1008" i="1"/>
  <c r="W1021" i="1"/>
  <c r="W1069" i="1"/>
  <c r="W1079" i="1"/>
  <c r="W1109" i="1"/>
  <c r="W1118" i="1"/>
  <c r="W1147" i="1"/>
  <c r="W1156" i="1"/>
  <c r="W1183" i="1"/>
  <c r="W1194" i="1"/>
  <c r="W1225" i="1"/>
  <c r="W1233" i="1"/>
  <c r="W1242" i="1"/>
  <c r="W1252" i="1"/>
  <c r="W1277" i="1"/>
  <c r="W1291" i="1"/>
  <c r="W1321" i="1"/>
  <c r="W1329" i="1"/>
  <c r="W1357" i="1"/>
  <c r="W1393" i="1"/>
  <c r="W1401" i="1"/>
  <c r="W1428" i="1"/>
  <c r="W1437" i="1"/>
  <c r="W1462" i="1"/>
  <c r="W1470" i="1"/>
  <c r="W1495" i="1"/>
  <c r="W1503" i="1"/>
  <c r="W1533" i="1"/>
  <c r="AB1658" i="1"/>
  <c r="Y1658" i="1"/>
  <c r="AB1711" i="1"/>
  <c r="Y1711" i="1"/>
  <c r="AB1749" i="1"/>
  <c r="Y1749" i="1"/>
  <c r="AB1788" i="1"/>
  <c r="Y1788" i="1"/>
  <c r="AB1821" i="1"/>
  <c r="Y1821" i="1"/>
  <c r="AB1936" i="1"/>
  <c r="Y1936" i="1"/>
  <c r="AB1969" i="1"/>
  <c r="Y1969" i="1"/>
  <c r="AB1569" i="1"/>
  <c r="Y1569" i="1"/>
  <c r="AB1602" i="1"/>
  <c r="Y1602" i="1"/>
  <c r="AB1657" i="1"/>
  <c r="Y1657" i="1"/>
  <c r="AB1731" i="1"/>
  <c r="Y1731" i="1"/>
  <c r="AB1812" i="1"/>
  <c r="Y1812" i="1"/>
  <c r="AB1820" i="1"/>
  <c r="Y1820" i="1"/>
  <c r="AB1839" i="1"/>
  <c r="Y1839" i="1"/>
  <c r="AB1878" i="1"/>
  <c r="Y1878" i="1"/>
  <c r="AB1917" i="1"/>
  <c r="Y1917" i="1"/>
  <c r="AB1926" i="1"/>
  <c r="Y1926" i="1"/>
  <c r="AB1943" i="1"/>
  <c r="Y1943" i="1"/>
  <c r="AB1952" i="1"/>
  <c r="Y1952" i="1"/>
  <c r="AB1960" i="1"/>
  <c r="Y1960" i="1"/>
  <c r="AB1982" i="1"/>
  <c r="Y1982" i="1"/>
  <c r="AB2032" i="1"/>
  <c r="Y2032" i="1"/>
  <c r="AB2610" i="1"/>
  <c r="Y2610" i="1"/>
  <c r="AB2631" i="1"/>
  <c r="Y2631" i="1"/>
  <c r="AB35" i="1"/>
  <c r="Y35" i="1"/>
  <c r="AB64" i="1"/>
  <c r="Y64" i="1"/>
  <c r="AB80" i="1"/>
  <c r="Y80" i="1"/>
  <c r="AB503" i="1"/>
  <c r="Y503" i="1"/>
  <c r="AB2036" i="1"/>
  <c r="Y2036" i="1"/>
  <c r="AB634" i="1"/>
  <c r="Y634" i="1"/>
  <c r="AB748" i="1"/>
  <c r="Y748" i="1"/>
  <c r="AB1088" i="1"/>
  <c r="Y1088" i="1"/>
  <c r="AB1169" i="1"/>
  <c r="Y1169" i="1"/>
  <c r="Z2424" i="1"/>
  <c r="W2424" i="1"/>
  <c r="Z2446" i="1"/>
  <c r="W2446" i="1"/>
  <c r="Z2500" i="1"/>
  <c r="W2500" i="1"/>
  <c r="Z2516" i="1"/>
  <c r="W2516" i="1"/>
  <c r="Z2540" i="1"/>
  <c r="W2540" i="1"/>
  <c r="Z2563" i="1"/>
  <c r="W2563" i="1"/>
  <c r="Z2628" i="1"/>
  <c r="W2628" i="1"/>
  <c r="Z760" i="1"/>
  <c r="W760" i="1"/>
  <c r="Z2258" i="1"/>
  <c r="W2258" i="1"/>
  <c r="AB1676" i="1"/>
  <c r="Y1676" i="1"/>
  <c r="AB1761" i="1"/>
  <c r="Y1761" i="1"/>
  <c r="AB1567" i="1"/>
  <c r="Y1567" i="1"/>
  <c r="AB1962" i="1"/>
  <c r="Y1962" i="1"/>
  <c r="AB416" i="1"/>
  <c r="Y416" i="1"/>
  <c r="AB2017" i="1"/>
  <c r="Y2017" i="1"/>
  <c r="AB409" i="1"/>
  <c r="Y409" i="1"/>
  <c r="AB427" i="1"/>
  <c r="Y427" i="1"/>
  <c r="AB71" i="1"/>
  <c r="Y71" i="1"/>
  <c r="AB110" i="1"/>
  <c r="Y110" i="1"/>
  <c r="AB147" i="1"/>
  <c r="Y147" i="1"/>
  <c r="AB184" i="1"/>
  <c r="AB224" i="1"/>
  <c r="Y224" i="1"/>
  <c r="AB260" i="1"/>
  <c r="Y260" i="1"/>
  <c r="AB337" i="1"/>
  <c r="Y337" i="1"/>
  <c r="AB369" i="1"/>
  <c r="Y369" i="1"/>
  <c r="Z2413" i="1"/>
  <c r="W2413" i="1"/>
  <c r="Z2437" i="1"/>
  <c r="W2437" i="1"/>
  <c r="Z2496" i="1"/>
  <c r="W2496" i="1"/>
  <c r="Z2512" i="1"/>
  <c r="W2512" i="1"/>
  <c r="Z2536" i="1"/>
  <c r="W2536" i="1"/>
  <c r="Z2552" i="1"/>
  <c r="W2552" i="1"/>
  <c r="Z2624" i="1"/>
  <c r="W2624" i="1"/>
  <c r="Z1883" i="1"/>
  <c r="W1883" i="1"/>
  <c r="AB414" i="1"/>
  <c r="Y414" i="1"/>
  <c r="AB2015" i="1"/>
  <c r="Y2015" i="1"/>
  <c r="AB2047" i="1"/>
  <c r="Y2047" i="1"/>
  <c r="AB823" i="1"/>
  <c r="Y823" i="1"/>
  <c r="AA823" i="1" s="1"/>
  <c r="AB1071" i="1"/>
  <c r="Y1071" i="1"/>
  <c r="AA1071" i="1" s="1"/>
  <c r="W414" i="1"/>
  <c r="AB495" i="1"/>
  <c r="Y495" i="1"/>
  <c r="AA495" i="1" s="1"/>
  <c r="AB1133" i="1"/>
  <c r="Y1133" i="1"/>
  <c r="AA1133" i="1" s="1"/>
  <c r="AB1142" i="1"/>
  <c r="Y1142" i="1"/>
  <c r="AA1142" i="1" s="1"/>
  <c r="W2015" i="1"/>
  <c r="AB375" i="1"/>
  <c r="Y375" i="1"/>
  <c r="AA375" i="1" s="1"/>
  <c r="AB463" i="1"/>
  <c r="Y463" i="1"/>
  <c r="AA463" i="1" s="1"/>
  <c r="AB1255" i="1"/>
  <c r="Y1255" i="1"/>
  <c r="AA1255" i="1" s="1"/>
  <c r="AB1388" i="1"/>
  <c r="Y1388" i="1"/>
  <c r="AA1388" i="1" s="1"/>
  <c r="AB1473" i="1"/>
  <c r="Y1473" i="1"/>
  <c r="AA1473" i="1" s="1"/>
  <c r="AB2124" i="1"/>
  <c r="Y2124" i="1"/>
  <c r="AA2124" i="1" s="1"/>
  <c r="AB2335" i="1"/>
  <c r="Y2335" i="1"/>
  <c r="AA2335" i="1" s="1"/>
  <c r="AB461" i="1"/>
  <c r="Y461" i="1"/>
  <c r="AA461" i="1" s="1"/>
  <c r="AB610" i="1"/>
  <c r="Y610" i="1"/>
  <c r="AA610" i="1" s="1"/>
  <c r="AB632" i="1"/>
  <c r="Y632" i="1"/>
  <c r="AA632" i="1" s="1"/>
  <c r="AB560" i="1"/>
  <c r="Y560" i="1"/>
  <c r="AA560" i="1" s="1"/>
  <c r="AB1172" i="1"/>
  <c r="Y1172" i="1"/>
  <c r="AA1172" i="1" s="1"/>
  <c r="AB1358" i="1"/>
  <c r="Y1358" i="1"/>
  <c r="AA1358" i="1" s="1"/>
  <c r="AB467" i="1"/>
  <c r="Y467" i="1"/>
  <c r="AA467" i="1" s="1"/>
  <c r="AB488" i="1"/>
  <c r="Y488" i="1"/>
  <c r="AA488" i="1" s="1"/>
  <c r="AB34" i="1"/>
  <c r="Y34" i="1"/>
  <c r="AB79" i="1"/>
  <c r="Y79" i="1"/>
  <c r="AB156" i="1"/>
  <c r="Y156" i="1"/>
  <c r="AB192" i="1"/>
  <c r="Y192" i="1"/>
  <c r="AB232" i="1"/>
  <c r="Y232" i="1"/>
  <c r="AB269" i="1"/>
  <c r="AB301" i="1"/>
  <c r="Y301" i="1"/>
  <c r="AB345" i="1"/>
  <c r="Y345" i="1"/>
  <c r="AB622" i="1"/>
  <c r="Y622" i="1"/>
  <c r="AA622" i="1" s="1"/>
  <c r="AB684" i="1"/>
  <c r="Y684" i="1"/>
  <c r="AA684" i="1" s="1"/>
  <c r="AB1508" i="1"/>
  <c r="Y1508" i="1"/>
  <c r="AA1508" i="1" s="1"/>
  <c r="AB374" i="1"/>
  <c r="Y374" i="1"/>
  <c r="AA374" i="1" s="1"/>
  <c r="AB376" i="1"/>
  <c r="Y376" i="1"/>
  <c r="AA376" i="1" s="1"/>
  <c r="AB383" i="1"/>
  <c r="Y383" i="1"/>
  <c r="AA383" i="1" s="1"/>
  <c r="AB2278" i="1"/>
  <c r="Y2278" i="1"/>
  <c r="AA2278" i="1" s="1"/>
  <c r="AB2612" i="1"/>
  <c r="Y2612" i="1"/>
  <c r="AA2612" i="1" s="1"/>
  <c r="AB2616" i="1"/>
  <c r="Y2616" i="1"/>
  <c r="AA2616" i="1" s="1"/>
  <c r="AB276" i="1"/>
  <c r="Y276" i="1"/>
  <c r="AB288" i="1"/>
  <c r="Y288" i="1"/>
  <c r="AB304" i="1"/>
  <c r="Y304" i="1"/>
  <c r="AB352" i="1"/>
  <c r="Y352" i="1"/>
  <c r="AB364" i="1"/>
  <c r="Y364" i="1"/>
  <c r="AB382" i="1"/>
  <c r="Y382" i="1"/>
  <c r="AA382" i="1" s="1"/>
  <c r="AB406" i="1"/>
  <c r="Y406" i="1"/>
  <c r="AB422" i="1"/>
  <c r="Y422" i="1"/>
  <c r="AB530" i="1"/>
  <c r="Y530" i="1"/>
  <c r="AB547" i="1"/>
  <c r="Y547" i="1"/>
  <c r="AA547" i="1" s="1"/>
  <c r="AB563" i="1"/>
  <c r="Y563" i="1"/>
  <c r="AA563" i="1" s="1"/>
  <c r="AB621" i="1"/>
  <c r="Y621" i="1"/>
  <c r="AA621" i="1" s="1"/>
  <c r="AB683" i="1"/>
  <c r="Y683" i="1"/>
  <c r="AB714" i="1"/>
  <c r="Y714" i="1"/>
  <c r="AB722" i="1"/>
  <c r="Y722" i="1"/>
  <c r="AB746" i="1"/>
  <c r="Y746" i="1"/>
  <c r="AB756" i="1"/>
  <c r="Y756" i="1"/>
  <c r="AB797" i="1"/>
  <c r="Y797" i="1"/>
  <c r="AA797" i="1" s="1"/>
  <c r="AB807" i="1"/>
  <c r="Y807" i="1"/>
  <c r="AB839" i="1"/>
  <c r="Y839" i="1"/>
  <c r="AB847" i="1"/>
  <c r="Y847" i="1"/>
  <c r="AB874" i="1"/>
  <c r="Y874" i="1"/>
  <c r="AB882" i="1"/>
  <c r="Y882" i="1"/>
  <c r="AB908" i="1"/>
  <c r="Y908" i="1"/>
  <c r="AB916" i="1"/>
  <c r="Y916" i="1"/>
  <c r="AB941" i="1"/>
  <c r="Y941" i="1"/>
  <c r="AB950" i="1"/>
  <c r="Y950" i="1"/>
  <c r="AB976" i="1"/>
  <c r="Y976" i="1"/>
  <c r="AB1017" i="1"/>
  <c r="Y1017" i="1"/>
  <c r="AB992" i="1"/>
  <c r="Y992" i="1"/>
  <c r="AB1000" i="1"/>
  <c r="Y1000" i="1"/>
  <c r="AB1051" i="1"/>
  <c r="Y1051" i="1"/>
  <c r="AB1090" i="1"/>
  <c r="Y1090" i="1"/>
  <c r="AB1099" i="1"/>
  <c r="Y1099" i="1"/>
  <c r="AB1138" i="1"/>
  <c r="Y1138" i="1"/>
  <c r="AB1167" i="1"/>
  <c r="Y1167" i="1"/>
  <c r="AB1176" i="1"/>
  <c r="Y1176" i="1"/>
  <c r="AB1204" i="1"/>
  <c r="Y1204" i="1"/>
  <c r="AA1204" i="1" s="1"/>
  <c r="AB1213" i="1"/>
  <c r="Y1213" i="1"/>
  <c r="AA1213" i="1" s="1"/>
  <c r="AB1260" i="1"/>
  <c r="Y1260" i="1"/>
  <c r="AB1310" i="1"/>
  <c r="Y1310" i="1"/>
  <c r="AB1339" i="1"/>
  <c r="Y1339" i="1"/>
  <c r="AB1348" i="1"/>
  <c r="Y1348" i="1"/>
  <c r="AB1376" i="1"/>
  <c r="Y1376" i="1"/>
  <c r="AA1376" i="1" s="1"/>
  <c r="AB1385" i="1"/>
  <c r="Y1385" i="1"/>
  <c r="AA1385" i="1" s="1"/>
  <c r="AB1409" i="1"/>
  <c r="Y1409" i="1"/>
  <c r="AB1419" i="1"/>
  <c r="Y1419" i="1"/>
  <c r="AB1446" i="1"/>
  <c r="Y1446" i="1"/>
  <c r="AB1478" i="1"/>
  <c r="Y1478" i="1"/>
  <c r="AB1487" i="1"/>
  <c r="Y1487" i="1"/>
  <c r="AA1487" i="1" s="1"/>
  <c r="AB1512" i="1"/>
  <c r="Y1512" i="1"/>
  <c r="AB1522" i="1"/>
  <c r="Y1522" i="1"/>
  <c r="AB1550" i="1"/>
  <c r="Y1550" i="1"/>
  <c r="AA1550" i="1" s="1"/>
  <c r="AB1701" i="1"/>
  <c r="Y1701" i="1"/>
  <c r="AA1701" i="1" s="1"/>
  <c r="W2080" i="1"/>
  <c r="AB437" i="1"/>
  <c r="Y437" i="1"/>
  <c r="AA437" i="1" s="1"/>
  <c r="W1617" i="1"/>
  <c r="W1952" i="1"/>
  <c r="AB1132" i="1"/>
  <c r="Y1132" i="1"/>
  <c r="AA1132" i="1" s="1"/>
  <c r="AB2121" i="1"/>
  <c r="Y2121" i="1"/>
  <c r="AA2121" i="1" s="1"/>
  <c r="AB2387" i="1"/>
  <c r="Y2387" i="1"/>
  <c r="AA2387" i="1" s="1"/>
  <c r="AB1483" i="1"/>
  <c r="Y1483" i="1"/>
  <c r="AA1483" i="1" s="1"/>
  <c r="AB464" i="1"/>
  <c r="Y464" i="1"/>
  <c r="AA464" i="1" s="1"/>
  <c r="W1731" i="1"/>
  <c r="AB2051" i="1"/>
  <c r="W416" i="1"/>
  <c r="AB1380" i="1"/>
  <c r="Y1380" i="1"/>
  <c r="AA1380" i="1" s="1"/>
  <c r="AB554" i="1"/>
  <c r="Y554" i="1"/>
  <c r="AA554" i="1" s="1"/>
  <c r="AB631" i="1"/>
  <c r="Y631" i="1"/>
  <c r="AA631" i="1" s="1"/>
  <c r="AB682" i="1"/>
  <c r="Y682" i="1"/>
  <c r="AA682" i="1" s="1"/>
  <c r="W1573" i="1"/>
  <c r="W1657" i="1"/>
  <c r="W1820" i="1"/>
  <c r="W2610" i="1"/>
  <c r="W2631" i="1"/>
  <c r="W185" i="1"/>
  <c r="W225" i="1"/>
  <c r="W503" i="1"/>
  <c r="AB246" i="1"/>
  <c r="AB378" i="1"/>
  <c r="Y378" i="1"/>
  <c r="AA378" i="1" s="1"/>
  <c r="W419" i="1"/>
  <c r="AB1540" i="1"/>
  <c r="Y1540" i="1"/>
  <c r="AA1540" i="1" s="1"/>
  <c r="AB1775" i="1"/>
  <c r="Y1775" i="1"/>
  <c r="AA1775" i="1" s="1"/>
  <c r="AB1779" i="1"/>
  <c r="Y1779" i="1"/>
  <c r="AA1779" i="1" s="1"/>
  <c r="W2032" i="1"/>
  <c r="AB2120" i="1"/>
  <c r="Y2120" i="1"/>
  <c r="AA2120" i="1" s="1"/>
  <c r="AB2241" i="1"/>
  <c r="Y2241" i="1"/>
  <c r="AA2241" i="1" s="1"/>
  <c r="AB126" i="1"/>
  <c r="Y126" i="1"/>
  <c r="AB377" i="1"/>
  <c r="Y377" i="1"/>
  <c r="AA377" i="1" s="1"/>
  <c r="AB617" i="1"/>
  <c r="Y617" i="1"/>
  <c r="AA617" i="1" s="1"/>
  <c r="AB1134" i="1"/>
  <c r="Y1134" i="1"/>
  <c r="AA1134" i="1" s="1"/>
  <c r="AB1474" i="1"/>
  <c r="Y1474" i="1"/>
  <c r="AA1474" i="1" s="1"/>
  <c r="AB1507" i="1"/>
  <c r="Y1507" i="1"/>
  <c r="AA1507" i="1" s="1"/>
  <c r="AB568" i="1"/>
  <c r="Y568" i="1"/>
  <c r="AA568" i="1" s="1"/>
  <c r="AB552" i="1"/>
  <c r="Y552" i="1"/>
  <c r="AA552" i="1" s="1"/>
  <c r="AB578" i="1"/>
  <c r="Y578" i="1"/>
  <c r="AA578" i="1" s="1"/>
  <c r="W260" i="1"/>
  <c r="W277" i="1"/>
  <c r="W293" i="1"/>
  <c r="W309" i="1"/>
  <c r="W337" i="1"/>
  <c r="W353" i="1"/>
  <c r="W369" i="1"/>
  <c r="AB379" i="1"/>
  <c r="Y379" i="1"/>
  <c r="AA379" i="1" s="1"/>
  <c r="AB681" i="1"/>
  <c r="Y681" i="1"/>
  <c r="AA681" i="1" s="1"/>
  <c r="AB1076" i="1"/>
  <c r="Y1076" i="1"/>
  <c r="AA1076" i="1" s="1"/>
  <c r="AB1136" i="1"/>
  <c r="Y1136" i="1"/>
  <c r="AA1136" i="1" s="1"/>
  <c r="AB2308" i="1"/>
  <c r="Y2308" i="1"/>
  <c r="AA2308" i="1" s="1"/>
  <c r="AB2613" i="1"/>
  <c r="Y2613" i="1"/>
  <c r="AA2613" i="1" s="1"/>
  <c r="AB1362" i="1"/>
  <c r="Y1362" i="1"/>
  <c r="AA1362" i="1" s="1"/>
  <c r="AB1381" i="1"/>
  <c r="Y1381" i="1"/>
  <c r="AA1381" i="1" s="1"/>
  <c r="AB433" i="1"/>
  <c r="Y433" i="1"/>
  <c r="Y237" i="1"/>
  <c r="AB255" i="1"/>
  <c r="Y255" i="1"/>
  <c r="AB272" i="1"/>
  <c r="Y272" i="1"/>
  <c r="AB332" i="1"/>
  <c r="Y332" i="1"/>
  <c r="AB348" i="1"/>
  <c r="Y348" i="1"/>
  <c r="AB426" i="1"/>
  <c r="Y426" i="1"/>
  <c r="AB451" i="1"/>
  <c r="Y451" i="1"/>
  <c r="AB473" i="1"/>
  <c r="Y473" i="1"/>
  <c r="AA473" i="1" s="1"/>
  <c r="AB494" i="1"/>
  <c r="Y494" i="1"/>
  <c r="AA494" i="1" s="1"/>
  <c r="AB509" i="1"/>
  <c r="Y509" i="1"/>
  <c r="AB526" i="1"/>
  <c r="Y526" i="1"/>
  <c r="AB582" i="1"/>
  <c r="Y582" i="1"/>
  <c r="AB623" i="1"/>
  <c r="Y623" i="1"/>
  <c r="AA623" i="1" s="1"/>
  <c r="AB627" i="1"/>
  <c r="Y627" i="1"/>
  <c r="AA627" i="1" s="1"/>
  <c r="AB652" i="1"/>
  <c r="Y652" i="1"/>
  <c r="AB662" i="1"/>
  <c r="Y662" i="1"/>
  <c r="AB694" i="1"/>
  <c r="Y694" i="1"/>
  <c r="AB705" i="1"/>
  <c r="Y705" i="1"/>
  <c r="AB730" i="1"/>
  <c r="Y730" i="1"/>
  <c r="AB738" i="1"/>
  <c r="Y738" i="1"/>
  <c r="AB778" i="1"/>
  <c r="Y778" i="1"/>
  <c r="AB787" i="1"/>
  <c r="Y787" i="1"/>
  <c r="AB819" i="1"/>
  <c r="Y819" i="1"/>
  <c r="AB829" i="1"/>
  <c r="Y829" i="1"/>
  <c r="AB856" i="1"/>
  <c r="Y856" i="1"/>
  <c r="AB866" i="1"/>
  <c r="Y866" i="1"/>
  <c r="AB892" i="1"/>
  <c r="Y892" i="1"/>
  <c r="AB900" i="1"/>
  <c r="Y900" i="1"/>
  <c r="AB924" i="1"/>
  <c r="Y924" i="1"/>
  <c r="AB933" i="1"/>
  <c r="Y933" i="1"/>
  <c r="AB959" i="1"/>
  <c r="Y959" i="1"/>
  <c r="AB967" i="1"/>
  <c r="Y967" i="1"/>
  <c r="AB1044" i="1"/>
  <c r="Y1044" i="1"/>
  <c r="AB1053" i="1"/>
  <c r="Y1053" i="1"/>
  <c r="AB1008" i="1"/>
  <c r="Y1008" i="1"/>
  <c r="AB1021" i="1"/>
  <c r="Y1021" i="1"/>
  <c r="AB1079" i="1"/>
  <c r="Y1079" i="1"/>
  <c r="AB1109" i="1"/>
  <c r="Y1109" i="1"/>
  <c r="AB1118" i="1"/>
  <c r="Y1118" i="1"/>
  <c r="AB1147" i="1"/>
  <c r="Y1147" i="1"/>
  <c r="AB1156" i="1"/>
  <c r="Y1156" i="1"/>
  <c r="AB1183" i="1"/>
  <c r="Y1183" i="1"/>
  <c r="AB1194" i="1"/>
  <c r="Y1194" i="1"/>
  <c r="AB1225" i="1"/>
  <c r="Y1225" i="1"/>
  <c r="AB1233" i="1"/>
  <c r="Y1233" i="1"/>
  <c r="AB1242" i="1"/>
  <c r="Y1242" i="1"/>
  <c r="AB1252" i="1"/>
  <c r="AB1277" i="1"/>
  <c r="Y1277" i="1"/>
  <c r="AB1291" i="1"/>
  <c r="Y1291" i="1"/>
  <c r="AB1321" i="1"/>
  <c r="Y1321" i="1"/>
  <c r="AB1329" i="1"/>
  <c r="Y1329" i="1"/>
  <c r="AB1428" i="1"/>
  <c r="Y1428" i="1"/>
  <c r="AB1462" i="1"/>
  <c r="Y1462" i="1"/>
  <c r="AB1495" i="1"/>
  <c r="Y1495" i="1"/>
  <c r="AB1503" i="1"/>
  <c r="Y1503" i="1"/>
  <c r="AB1533" i="1"/>
  <c r="Y1533" i="1"/>
  <c r="AB1541" i="1"/>
  <c r="Y1541" i="1"/>
  <c r="AA1541" i="1" s="1"/>
  <c r="AB2253" i="1"/>
  <c r="Y2253" i="1"/>
  <c r="AA2253" i="1" s="1"/>
  <c r="AB2273" i="1"/>
  <c r="Y2273" i="1"/>
  <c r="AA2273" i="1" s="1"/>
  <c r="AB1842" i="1"/>
  <c r="Y1842" i="1"/>
  <c r="X1583" i="1"/>
  <c r="X1663" i="1"/>
  <c r="X1733" i="1"/>
  <c r="X1872" i="1"/>
  <c r="X1919" i="1"/>
  <c r="X1954" i="1"/>
  <c r="X69" i="1"/>
  <c r="X222" i="1"/>
  <c r="X1773" i="1"/>
  <c r="X2090" i="1"/>
  <c r="X1806" i="1"/>
  <c r="X2005" i="1"/>
  <c r="X2055" i="1"/>
  <c r="X518" i="1"/>
  <c r="X537" i="1"/>
  <c r="X562" i="1"/>
  <c r="X600" i="1"/>
  <c r="X641" i="1"/>
  <c r="X661" i="1"/>
  <c r="X691" i="1"/>
  <c r="X713" i="1"/>
  <c r="X729" i="1"/>
  <c r="X745" i="1"/>
  <c r="X777" i="1"/>
  <c r="X806" i="1"/>
  <c r="X828" i="1"/>
  <c r="X846" i="1"/>
  <c r="X865" i="1"/>
  <c r="X881" i="1"/>
  <c r="X899" i="1"/>
  <c r="X915" i="1"/>
  <c r="X932" i="1"/>
  <c r="X949" i="1"/>
  <c r="X966" i="1"/>
  <c r="X1016" i="1"/>
  <c r="X1052" i="1"/>
  <c r="X999" i="1"/>
  <c r="X1019" i="1"/>
  <c r="X1146" i="1"/>
  <c r="X1625" i="1"/>
  <c r="X11" i="1"/>
  <c r="X93" i="1"/>
  <c r="X133" i="1"/>
  <c r="X266" i="1"/>
  <c r="X1651" i="1"/>
  <c r="X1721" i="1"/>
  <c r="X1815" i="1"/>
  <c r="X2063" i="1"/>
  <c r="X9" i="1"/>
  <c r="X91" i="1"/>
  <c r="X131" i="1"/>
  <c r="X264" i="1"/>
  <c r="X305" i="1"/>
  <c r="X349" i="1"/>
  <c r="X1606" i="1"/>
  <c r="X1692" i="1"/>
  <c r="X1750" i="1"/>
  <c r="X1822" i="1"/>
  <c r="X1937" i="1"/>
  <c r="X2071" i="1"/>
  <c r="X3" i="1"/>
  <c r="X85" i="1"/>
  <c r="X108" i="1"/>
  <c r="X125" i="1"/>
  <c r="X143" i="1"/>
  <c r="X182" i="1"/>
  <c r="X238" i="1"/>
  <c r="X258" i="1"/>
  <c r="X275" i="1"/>
  <c r="X397" i="1"/>
  <c r="X1208" i="1"/>
  <c r="X1228" i="1"/>
  <c r="X1234" i="1"/>
  <c r="X1246" i="1"/>
  <c r="X1263" i="1"/>
  <c r="X1269" i="1"/>
  <c r="X1283" i="1"/>
  <c r="X1305" i="1"/>
  <c r="X1311" i="1"/>
  <c r="X1324" i="1"/>
  <c r="X1343" i="1"/>
  <c r="X1349" i="1"/>
  <c r="X1360" i="1"/>
  <c r="X1396" i="1"/>
  <c r="X1412" i="1"/>
  <c r="X1420" i="1"/>
  <c r="X1432" i="1"/>
  <c r="X1449" i="1"/>
  <c r="X1455" i="1"/>
  <c r="X1465" i="1"/>
  <c r="X1488" i="1"/>
  <c r="X1498" i="1"/>
  <c r="X1516" i="1"/>
  <c r="X1524" i="1"/>
  <c r="X1536" i="1"/>
  <c r="X1553" i="1"/>
  <c r="X1564" i="1"/>
  <c r="X19" i="1"/>
  <c r="X228" i="1"/>
  <c r="X367" i="1"/>
  <c r="X450" i="1"/>
  <c r="X36" i="1"/>
  <c r="X81" i="1"/>
  <c r="X120" i="1"/>
  <c r="X158" i="1"/>
  <c r="X194" i="1"/>
  <c r="X234" i="1"/>
  <c r="X287" i="1"/>
  <c r="X331" i="1"/>
  <c r="X363" i="1"/>
  <c r="X389" i="1"/>
  <c r="X440" i="1"/>
  <c r="X233" i="1"/>
  <c r="X302" i="1"/>
  <c r="X420" i="1"/>
  <c r="X524" i="1"/>
  <c r="X640" i="1"/>
  <c r="X703" i="1"/>
  <c r="X736" i="1"/>
  <c r="X785" i="1"/>
  <c r="X827" i="1"/>
  <c r="X864" i="1"/>
  <c r="X898" i="1"/>
  <c r="X931" i="1"/>
  <c r="X965" i="1"/>
  <c r="X1050" i="1"/>
  <c r="X1014" i="1"/>
  <c r="X1095" i="1"/>
  <c r="X1153" i="1"/>
  <c r="X1192" i="1"/>
  <c r="X1231" i="1"/>
  <c r="X1266" i="1"/>
  <c r="X1308" i="1"/>
  <c r="X1346" i="1"/>
  <c r="X1416" i="1"/>
  <c r="X1452" i="1"/>
  <c r="X1501" i="1"/>
  <c r="X1558" i="1"/>
  <c r="X1576" i="1"/>
  <c r="X1592" i="1"/>
  <c r="X1618" i="1"/>
  <c r="X1635" i="1"/>
  <c r="X1652" i="1"/>
  <c r="X1677" i="1"/>
  <c r="X1703" i="1"/>
  <c r="X1722" i="1"/>
  <c r="X1742" i="1"/>
  <c r="X1762" i="1"/>
  <c r="X1782" i="1"/>
  <c r="X1807" i="1"/>
  <c r="X1823" i="1"/>
  <c r="X1873" i="1"/>
  <c r="X1896" i="1"/>
  <c r="X1920" i="1"/>
  <c r="X1930" i="1"/>
  <c r="X1938" i="1"/>
  <c r="X1947" i="1"/>
  <c r="X1955" i="1"/>
  <c r="X1963" i="1"/>
  <c r="X1971" i="1"/>
  <c r="X1990" i="1"/>
  <c r="X2007" i="1"/>
  <c r="X2020" i="1"/>
  <c r="X2031" i="1"/>
  <c r="X2056" i="1"/>
  <c r="X2064" i="1"/>
  <c r="X2072" i="1"/>
  <c r="X2081" i="1"/>
  <c r="X2091" i="1"/>
  <c r="X2114" i="1"/>
  <c r="X2132" i="1"/>
  <c r="X2140" i="1"/>
  <c r="X2148" i="1"/>
  <c r="X2161" i="1"/>
  <c r="X2169" i="1"/>
  <c r="X2177" i="1"/>
  <c r="X2196" i="1"/>
  <c r="X2207" i="1"/>
  <c r="X2217" i="1"/>
  <c r="X2225" i="1"/>
  <c r="X2233" i="1"/>
  <c r="X2244" i="1"/>
  <c r="X2255" i="1"/>
  <c r="X2271" i="1"/>
  <c r="X2279" i="1"/>
  <c r="X2287" i="1"/>
  <c r="X2296" i="1"/>
  <c r="X2322" i="1"/>
  <c r="X2333" i="1"/>
  <c r="X2343" i="1"/>
  <c r="X2353" i="1"/>
  <c r="X2369" i="1"/>
  <c r="X2389" i="1"/>
  <c r="X2397" i="1"/>
  <c r="X2411" i="1"/>
  <c r="X2426" i="1"/>
  <c r="X2435" i="1"/>
  <c r="X2444" i="1"/>
  <c r="X2489" i="1"/>
  <c r="X2498" i="1"/>
  <c r="X2506" i="1"/>
  <c r="X2514" i="1"/>
  <c r="X2524" i="1"/>
  <c r="X2538" i="1"/>
  <c r="X2546" i="1"/>
  <c r="X2555" i="1"/>
  <c r="X2574" i="1"/>
  <c r="X2582" i="1"/>
  <c r="X2590" i="1"/>
  <c r="X2598" i="1"/>
  <c r="X2605" i="1"/>
  <c r="X2618" i="1"/>
  <c r="X2626" i="1"/>
  <c r="X2634" i="1"/>
  <c r="X769" i="1"/>
  <c r="X512" i="1"/>
  <c r="X520" i="1"/>
  <c r="X529" i="1"/>
  <c r="X540" i="1"/>
  <c r="X573" i="1"/>
  <c r="X585" i="1"/>
  <c r="X604" i="1"/>
  <c r="X611" i="1"/>
  <c r="X633" i="1"/>
  <c r="X646" i="1"/>
  <c r="X653" i="1"/>
  <c r="X665" i="1"/>
  <c r="X675" i="1"/>
  <c r="X686" i="1"/>
  <c r="X695" i="1"/>
  <c r="X708" i="1"/>
  <c r="X715" i="1"/>
  <c r="X725" i="1"/>
  <c r="X731" i="1"/>
  <c r="X741" i="1"/>
  <c r="X747" i="1"/>
  <c r="X764" i="1"/>
  <c r="X780" i="1"/>
  <c r="X790" i="1"/>
  <c r="X812" i="1"/>
  <c r="X820" i="1"/>
  <c r="X832" i="1"/>
  <c r="X840" i="1"/>
  <c r="X850" i="1"/>
  <c r="X858" i="1"/>
  <c r="X875" i="1"/>
  <c r="X885" i="1"/>
  <c r="X893" i="1"/>
  <c r="X903" i="1"/>
  <c r="X909" i="1"/>
  <c r="X919" i="1"/>
  <c r="X926" i="1"/>
  <c r="X936" i="1"/>
  <c r="X942" i="1"/>
  <c r="X954" i="1"/>
  <c r="X960" i="1"/>
  <c r="X970" i="1"/>
  <c r="X977" i="1"/>
  <c r="X1029" i="1"/>
  <c r="X1045" i="1"/>
  <c r="X987" i="1"/>
  <c r="X993" i="1"/>
  <c r="X1003" i="1"/>
  <c r="X1009" i="1"/>
  <c r="X1024" i="1"/>
  <c r="X1033" i="1"/>
  <c r="X1061" i="1"/>
  <c r="X1082" i="1"/>
  <c r="X1093" i="1"/>
  <c r="X1102" i="1"/>
  <c r="X1110" i="1"/>
  <c r="X1121" i="1"/>
  <c r="X1148" i="1"/>
  <c r="X1160" i="1"/>
  <c r="X1168" i="1"/>
  <c r="X1179" i="1"/>
  <c r="X1187" i="1"/>
  <c r="X1197" i="1"/>
  <c r="X1210" i="1"/>
  <c r="X1230" i="1"/>
  <c r="X1249" i="1"/>
  <c r="X1265" i="1"/>
  <c r="X1286" i="1"/>
  <c r="X1307" i="1"/>
  <c r="X1326" i="1"/>
  <c r="X1345" i="1"/>
  <c r="X1398" i="1"/>
  <c r="X1414" i="1"/>
  <c r="X1434" i="1"/>
  <c r="X1451" i="1"/>
  <c r="X1467" i="1"/>
  <c r="X1500" i="1"/>
  <c r="X1518" i="1"/>
  <c r="X1557" i="1"/>
  <c r="X393" i="1"/>
  <c r="X399" i="1"/>
  <c r="X407" i="1"/>
  <c r="X423" i="1"/>
  <c r="X425" i="1"/>
  <c r="X431" i="1"/>
  <c r="X1571" i="1"/>
  <c r="X1587" i="1"/>
  <c r="X1610" i="1"/>
  <c r="X1629" i="1"/>
  <c r="X1647" i="1"/>
  <c r="X1671" i="1"/>
  <c r="X1697" i="1"/>
  <c r="X1716" i="1"/>
  <c r="X1737" i="1"/>
  <c r="X1755" i="1"/>
  <c r="X1793" i="1"/>
  <c r="X1810" i="1"/>
  <c r="X1832" i="1"/>
  <c r="X1876" i="1"/>
  <c r="X1899" i="1"/>
  <c r="X1923" i="1"/>
  <c r="X1941" i="1"/>
  <c r="X1958" i="1"/>
  <c r="X1980" i="1"/>
  <c r="X2292" i="1"/>
  <c r="X2318" i="1"/>
  <c r="X2338" i="1"/>
  <c r="X2365" i="1"/>
  <c r="X2383" i="1"/>
  <c r="X2401" i="1"/>
  <c r="X2586" i="1"/>
  <c r="X2557" i="1"/>
  <c r="X257" i="1"/>
  <c r="X263" i="1"/>
  <c r="X274" i="1"/>
  <c r="X280" i="1"/>
  <c r="X334" i="1"/>
  <c r="X340" i="1"/>
  <c r="X350" i="1"/>
  <c r="X356" i="1"/>
  <c r="X442" i="1"/>
  <c r="X453" i="1"/>
  <c r="X511" i="1"/>
  <c r="X519" i="1"/>
  <c r="X528" i="1"/>
  <c r="X539" i="1"/>
  <c r="X545" i="1"/>
  <c r="X584" i="1"/>
  <c r="X603" i="1"/>
  <c r="X619" i="1"/>
  <c r="X668" i="1"/>
  <c r="X687" i="1"/>
  <c r="X712" i="1"/>
  <c r="X744" i="1"/>
  <c r="X765" i="1"/>
  <c r="X836" i="1"/>
  <c r="X851" i="1"/>
  <c r="X872" i="1"/>
  <c r="X906" i="1"/>
  <c r="X920" i="1"/>
  <c r="X939" i="1"/>
  <c r="X974" i="1"/>
  <c r="X1035" i="1"/>
  <c r="X990" i="1"/>
  <c r="X1030" i="1"/>
  <c r="X1062" i="1"/>
  <c r="X1087" i="1"/>
  <c r="X1143" i="1"/>
  <c r="X1201" i="1"/>
  <c r="X1219" i="1"/>
  <c r="X1258" i="1"/>
  <c r="X1264" i="1"/>
  <c r="X1273" i="1"/>
  <c r="X1298" i="1"/>
  <c r="X1306" i="1"/>
  <c r="X1317" i="1"/>
  <c r="X1337" i="1"/>
  <c r="X1344" i="1"/>
  <c r="X1374" i="1"/>
  <c r="X1407" i="1"/>
  <c r="X1413" i="1"/>
  <c r="X1423" i="1"/>
  <c r="X1444" i="1"/>
  <c r="X1450" i="1"/>
  <c r="X1458" i="1"/>
  <c r="X1476" i="1"/>
  <c r="X1491" i="1"/>
  <c r="X1527" i="1"/>
  <c r="X1548" i="1"/>
  <c r="X1563" i="1"/>
  <c r="X1570" i="1"/>
  <c r="X1574" i="1"/>
  <c r="X1580" i="1"/>
  <c r="X1590" i="1"/>
  <c r="X1601" i="1"/>
  <c r="X1609" i="1"/>
  <c r="X1616" i="1"/>
  <c r="X1622" i="1"/>
  <c r="X1628" i="1"/>
  <c r="X1632" i="1"/>
  <c r="X1639" i="1"/>
  <c r="X1646" i="1"/>
  <c r="X1650" i="1"/>
  <c r="X1656" i="1"/>
  <c r="X1669" i="1"/>
  <c r="X1675" i="1"/>
  <c r="X1686" i="1"/>
  <c r="X1696" i="1"/>
  <c r="X1700" i="1"/>
  <c r="X1707" i="1"/>
  <c r="X1715" i="1"/>
  <c r="X1720" i="1"/>
  <c r="X1726" i="1"/>
  <c r="X1736" i="1"/>
  <c r="X1740" i="1"/>
  <c r="X1747" i="1"/>
  <c r="X1754" i="1"/>
  <c r="X1760" i="1"/>
  <c r="X1770" i="1"/>
  <c r="X1780" i="1"/>
  <c r="X1786" i="1"/>
  <c r="X1804" i="1"/>
  <c r="X1809" i="1"/>
  <c r="X1813" i="1"/>
  <c r="X1819" i="1"/>
  <c r="X1831" i="1"/>
  <c r="X1840" i="1"/>
  <c r="X1868" i="1"/>
  <c r="X1875" i="1"/>
  <c r="X1879" i="1"/>
  <c r="X1892" i="1"/>
  <c r="X1898" i="1"/>
  <c r="X1904" i="1"/>
  <c r="X1914" i="1"/>
  <c r="X1922" i="1"/>
  <c r="X1927" i="1"/>
  <c r="X1934" i="1"/>
  <c r="X1940" i="1"/>
  <c r="X1944" i="1"/>
  <c r="X1951" i="1"/>
  <c r="X1957" i="1"/>
  <c r="X1961" i="1"/>
  <c r="X1967" i="1"/>
  <c r="X1978" i="1"/>
  <c r="X1987" i="1"/>
  <c r="X2000" i="1"/>
  <c r="X2022" i="1"/>
  <c r="X2026" i="1"/>
  <c r="X2066" i="1"/>
  <c r="X2070" i="1"/>
  <c r="X2084" i="1"/>
  <c r="X2089" i="1"/>
  <c r="X2130" i="1"/>
  <c r="X2146" i="1"/>
  <c r="X2167" i="1"/>
  <c r="X2183" i="1"/>
  <c r="X2205" i="1"/>
  <c r="X2223" i="1"/>
  <c r="X2231" i="1"/>
  <c r="X2242" i="1"/>
  <c r="X2285" i="1"/>
  <c r="X2305" i="1"/>
  <c r="X2349" i="1"/>
  <c r="X2375" i="1"/>
  <c r="X2395" i="1"/>
  <c r="X2584" i="1"/>
  <c r="X2600" i="1"/>
  <c r="X2615" i="1"/>
  <c r="X1619" i="1"/>
  <c r="X1636" i="1"/>
  <c r="X1704" i="1"/>
  <c r="X1763" i="1"/>
  <c r="X1783" i="1"/>
  <c r="X1847" i="1"/>
  <c r="X1884" i="1"/>
  <c r="X1964" i="1"/>
  <c r="X1993" i="1"/>
  <c r="X2025" i="1"/>
  <c r="X2087" i="1"/>
  <c r="X2619" i="1"/>
  <c r="X2627" i="1"/>
  <c r="X2635" i="1"/>
  <c r="X770" i="1"/>
  <c r="X10" i="1"/>
  <c r="X18" i="1"/>
  <c r="X31" i="1"/>
  <c r="X40" i="1"/>
  <c r="X52" i="1"/>
  <c r="X68" i="1"/>
  <c r="X76" i="1"/>
  <c r="X84" i="1"/>
  <c r="X92" i="1"/>
  <c r="X107" i="1"/>
  <c r="X115" i="1"/>
  <c r="X124" i="1"/>
  <c r="X132" i="1"/>
  <c r="X142" i="1"/>
  <c r="X152" i="1"/>
  <c r="X165" i="1"/>
  <c r="X173" i="1"/>
  <c r="X181" i="1"/>
  <c r="X189" i="1"/>
  <c r="X205" i="1"/>
  <c r="X213" i="1"/>
  <c r="X221" i="1"/>
  <c r="X229" i="1"/>
  <c r="X298" i="1"/>
  <c r="X326" i="1"/>
  <c r="X358" i="1"/>
  <c r="X428" i="1"/>
  <c r="X553" i="1"/>
  <c r="X608" i="1"/>
  <c r="X664" i="1"/>
  <c r="X707" i="1"/>
  <c r="X740" i="1"/>
  <c r="X789" i="1"/>
  <c r="X831" i="1"/>
  <c r="X902" i="1"/>
  <c r="X935" i="1"/>
  <c r="X969" i="1"/>
  <c r="X1056" i="1"/>
  <c r="X1101" i="1"/>
  <c r="X1141" i="1"/>
  <c r="X1196" i="1"/>
  <c r="X1293" i="1"/>
  <c r="X1331" i="1"/>
  <c r="X1370" i="1"/>
  <c r="X1421" i="1"/>
  <c r="X1489" i="1"/>
  <c r="X1525" i="1"/>
  <c r="X2155" i="1"/>
  <c r="X2192" i="1"/>
  <c r="X2250" i="1"/>
  <c r="X2430" i="1"/>
  <c r="X2502" i="1"/>
  <c r="X2542" i="1"/>
  <c r="X2630" i="1"/>
  <c r="X39" i="1"/>
  <c r="X67" i="1"/>
  <c r="X83" i="1"/>
  <c r="X106" i="1"/>
  <c r="X123" i="1"/>
  <c r="X140" i="1"/>
  <c r="X164" i="1"/>
  <c r="X180" i="1"/>
  <c r="X204" i="1"/>
  <c r="X220" i="1"/>
  <c r="X236" i="1"/>
  <c r="X256" i="1"/>
  <c r="X273" i="1"/>
  <c r="X297" i="1"/>
  <c r="X307" i="1"/>
  <c r="X324" i="1"/>
  <c r="X335" i="1"/>
  <c r="X341" i="1"/>
  <c r="X351" i="1"/>
  <c r="X357" i="1"/>
  <c r="X516" i="1"/>
  <c r="X531" i="1"/>
  <c r="X598" i="1"/>
  <c r="X638" i="1"/>
  <c r="X659" i="1"/>
  <c r="X702" i="1"/>
  <c r="X719" i="1"/>
  <c r="X735" i="1"/>
  <c r="X751" i="1"/>
  <c r="X784" i="1"/>
  <c r="X826" i="1"/>
  <c r="X844" i="1"/>
  <c r="X862" i="1"/>
  <c r="X879" i="1"/>
  <c r="X897" i="1"/>
  <c r="X913" i="1"/>
  <c r="X930" i="1"/>
  <c r="X947" i="1"/>
  <c r="X964" i="1"/>
  <c r="X981" i="1"/>
  <c r="X1049" i="1"/>
  <c r="X997" i="1"/>
  <c r="X1013" i="1"/>
  <c r="X1038" i="1"/>
  <c r="X1075" i="1"/>
  <c r="X1094" i="1"/>
  <c r="X1114" i="1"/>
  <c r="X1152" i="1"/>
  <c r="X1191" i="1"/>
  <c r="X1218" i="1"/>
  <c r="X1226" i="1"/>
  <c r="X1236" i="1"/>
  <c r="X1243" i="1"/>
  <c r="X1261" i="1"/>
  <c r="X1271" i="1"/>
  <c r="X1278" i="1"/>
  <c r="X1294" i="1"/>
  <c r="X1303" i="1"/>
  <c r="X1316" i="1"/>
  <c r="X1322" i="1"/>
  <c r="X1332" i="1"/>
  <c r="X1341" i="1"/>
  <c r="X1352" i="1"/>
  <c r="X1371" i="1"/>
  <c r="X1394" i="1"/>
  <c r="X1404" i="1"/>
  <c r="X1410" i="1"/>
  <c r="X1422" i="1"/>
  <c r="X1429" i="1"/>
  <c r="X1440" i="1"/>
  <c r="X1447" i="1"/>
  <c r="X1463" i="1"/>
  <c r="X1479" i="1"/>
  <c r="X1490" i="1"/>
  <c r="X1506" i="1"/>
  <c r="X1513" i="1"/>
  <c r="X1526" i="1"/>
  <c r="X1534" i="1"/>
  <c r="X1545" i="1"/>
  <c r="X17" i="1"/>
  <c r="X41" i="1"/>
  <c r="X50" i="1"/>
  <c r="X166" i="1"/>
  <c r="X172" i="1"/>
  <c r="X206" i="1"/>
  <c r="X212" i="1"/>
  <c r="X291" i="1"/>
  <c r="X7" i="1"/>
  <c r="X23" i="1"/>
  <c r="X48" i="1"/>
  <c r="X73" i="1"/>
  <c r="X89" i="1"/>
  <c r="X112" i="1"/>
  <c r="X129" i="1"/>
  <c r="X149" i="1"/>
  <c r="X170" i="1"/>
  <c r="X186" i="1"/>
  <c r="X210" i="1"/>
  <c r="X226" i="1"/>
  <c r="X242" i="1"/>
  <c r="X262" i="1"/>
  <c r="X279" i="1"/>
  <c r="X295" i="1"/>
  <c r="X312" i="1"/>
  <c r="X339" i="1"/>
  <c r="X355" i="1"/>
  <c r="X421" i="1"/>
  <c r="X504" i="1"/>
  <c r="X510" i="1"/>
  <c r="X521" i="1"/>
  <c r="X527" i="1"/>
  <c r="X542" i="1"/>
  <c r="X548" i="1"/>
  <c r="X583" i="1"/>
  <c r="X596" i="1"/>
  <c r="X602" i="1"/>
  <c r="X613" i="1"/>
  <c r="X636" i="1"/>
  <c r="X643" i="1"/>
  <c r="X656" i="1"/>
  <c r="X663" i="1"/>
  <c r="X677" i="1"/>
  <c r="X699" i="1"/>
  <c r="X706" i="1"/>
  <c r="X717" i="1"/>
  <c r="X723" i="1"/>
  <c r="X733" i="1"/>
  <c r="X739" i="1"/>
  <c r="X749" i="1"/>
  <c r="X762" i="1"/>
  <c r="X782" i="1"/>
  <c r="X788" i="1"/>
  <c r="X809" i="1"/>
  <c r="X824" i="1"/>
  <c r="X830" i="1"/>
  <c r="X842" i="1"/>
  <c r="X848" i="1"/>
  <c r="X860" i="1"/>
  <c r="X877" i="1"/>
  <c r="X883" i="1"/>
  <c r="X895" i="1"/>
  <c r="X901" i="1"/>
  <c r="X911" i="1"/>
  <c r="X917" i="1"/>
  <c r="X928" i="1"/>
  <c r="X934" i="1"/>
  <c r="X945" i="1"/>
  <c r="X951" i="1"/>
  <c r="X962" i="1"/>
  <c r="X968" i="1"/>
  <c r="X979" i="1"/>
  <c r="X1018" i="1"/>
  <c r="X1047" i="1"/>
  <c r="X1055" i="1"/>
  <c r="X995" i="1"/>
  <c r="X1001" i="1"/>
  <c r="X1011" i="1"/>
  <c r="X1022" i="1"/>
  <c r="X1036" i="1"/>
  <c r="X1058" i="1"/>
  <c r="X1080" i="1"/>
  <c r="X1091" i="1"/>
  <c r="X1100" i="1"/>
  <c r="X1112" i="1"/>
  <c r="X1119" i="1"/>
  <c r="X1140" i="1"/>
  <c r="X1150" i="1"/>
  <c r="X1157" i="1"/>
  <c r="X1170" i="1"/>
  <c r="X1177" i="1"/>
  <c r="X1189" i="1"/>
  <c r="X1195" i="1"/>
  <c r="X1220" i="1"/>
  <c r="X1238" i="1"/>
  <c r="X1257" i="1"/>
  <c r="X1274" i="1"/>
  <c r="X1297" i="1"/>
  <c r="X1318" i="1"/>
  <c r="X1336" i="1"/>
  <c r="X1373" i="1"/>
  <c r="X1390" i="1"/>
  <c r="X1406" i="1"/>
  <c r="X1424" i="1"/>
  <c r="X1459" i="1"/>
  <c r="X1475" i="1"/>
  <c r="X1492" i="1"/>
  <c r="X1528" i="1"/>
  <c r="X1547" i="1"/>
  <c r="X385" i="1"/>
  <c r="X443" i="1"/>
  <c r="X446" i="1"/>
  <c r="X452" i="1"/>
  <c r="X1579" i="1"/>
  <c r="X1599" i="1"/>
  <c r="X1655" i="1"/>
  <c r="X1684" i="1"/>
  <c r="X1725" i="1"/>
  <c r="X1745" i="1"/>
  <c r="X1818" i="1"/>
  <c r="X1849" i="1"/>
  <c r="X1912" i="1"/>
  <c r="X1933" i="1"/>
  <c r="X1950" i="1"/>
  <c r="X2034" i="1"/>
  <c r="X2059" i="1"/>
  <c r="X2076" i="1"/>
  <c r="X2109" i="1"/>
  <c r="X2127" i="1"/>
  <c r="X2131" i="1"/>
  <c r="X2135" i="1"/>
  <c r="X2139" i="1"/>
  <c r="X2143" i="1"/>
  <c r="X2147" i="1"/>
  <c r="X2153" i="1"/>
  <c r="X2160" i="1"/>
  <c r="X2164" i="1"/>
  <c r="X2168" i="1"/>
  <c r="X2172" i="1"/>
  <c r="X2176" i="1"/>
  <c r="X2180" i="1"/>
  <c r="X2184" i="1"/>
  <c r="X2191" i="1"/>
  <c r="X2195" i="1"/>
  <c r="X2200" i="1"/>
  <c r="X2206" i="1"/>
  <c r="X2211" i="1"/>
  <c r="X2216" i="1"/>
  <c r="X2220" i="1"/>
  <c r="X2224" i="1"/>
  <c r="X2228" i="1"/>
  <c r="X2232" i="1"/>
  <c r="X2239" i="1"/>
  <c r="X2243" i="1"/>
  <c r="X2248" i="1"/>
  <c r="X2254" i="1"/>
  <c r="X2259" i="1"/>
  <c r="X2269" i="1"/>
  <c r="X2274" i="1"/>
  <c r="X2282" i="1"/>
  <c r="X2286" i="1"/>
  <c r="X2291" i="1"/>
  <c r="X2295" i="1"/>
  <c r="X2300" i="1"/>
  <c r="X2316" i="1"/>
  <c r="X2321" i="1"/>
  <c r="X2326" i="1"/>
  <c r="X2332" i="1"/>
  <c r="X2337" i="1"/>
  <c r="X2346" i="1"/>
  <c r="X2350" i="1"/>
  <c r="X2357" i="1"/>
  <c r="X2368" i="1"/>
  <c r="X2372" i="1"/>
  <c r="X2376" i="1"/>
  <c r="X2380" i="1"/>
  <c r="X2388" i="1"/>
  <c r="X2392" i="1"/>
  <c r="X2396" i="1"/>
  <c r="X2400" i="1"/>
  <c r="X2410" i="1"/>
  <c r="X2414" i="1"/>
  <c r="X2425" i="1"/>
  <c r="X2429" i="1"/>
  <c r="X2434" i="1"/>
  <c r="X2443" i="1"/>
  <c r="X2455" i="1"/>
  <c r="X2488" i="1"/>
  <c r="X2493" i="1"/>
  <c r="X2497" i="1"/>
  <c r="X2501" i="1"/>
  <c r="X2505" i="1"/>
  <c r="X2509" i="1"/>
  <c r="X2513" i="1"/>
  <c r="X2517" i="1"/>
  <c r="X2523" i="1"/>
  <c r="X2527" i="1"/>
  <c r="X2537" i="1"/>
  <c r="X2541" i="1"/>
  <c r="X2545" i="1"/>
  <c r="X2549" i="1"/>
  <c r="X2554" i="1"/>
  <c r="X2571" i="1"/>
  <c r="X2566" i="1"/>
  <c r="X2577" i="1"/>
  <c r="X2581" i="1"/>
  <c r="X2585" i="1"/>
  <c r="X2589" i="1"/>
  <c r="X2593" i="1"/>
  <c r="X2597" i="1"/>
  <c r="X2601" i="1"/>
  <c r="X2604" i="1"/>
  <c r="X2608" i="1"/>
  <c r="X2617" i="1"/>
  <c r="X2621" i="1"/>
  <c r="X2625" i="1"/>
  <c r="X2629" i="1"/>
  <c r="X2633" i="1"/>
  <c r="X1184" i="1"/>
  <c r="X1882" i="1"/>
  <c r="X759" i="1"/>
  <c r="X2283" i="1"/>
  <c r="X2301" i="1"/>
  <c r="X2329" i="1"/>
  <c r="X2347" i="1"/>
  <c r="X2373" i="1"/>
  <c r="X2393" i="1"/>
  <c r="X2578" i="1"/>
  <c r="X2594" i="1"/>
  <c r="X2609" i="1"/>
  <c r="X8" i="1"/>
  <c r="X16" i="1"/>
  <c r="X24" i="1"/>
  <c r="X38" i="1"/>
  <c r="X49" i="1"/>
  <c r="X66" i="1"/>
  <c r="X74" i="1"/>
  <c r="X82" i="1"/>
  <c r="X90" i="1"/>
  <c r="X105" i="1"/>
  <c r="X113" i="1"/>
  <c r="X122" i="1"/>
  <c r="X130" i="1"/>
  <c r="X139" i="1"/>
  <c r="X150" i="1"/>
  <c r="X160" i="1"/>
  <c r="X171" i="1"/>
  <c r="X179" i="1"/>
  <c r="X187" i="1"/>
  <c r="X203" i="1"/>
  <c r="X211" i="1"/>
  <c r="X219" i="1"/>
  <c r="X227" i="1"/>
  <c r="X243" i="1"/>
  <c r="X290" i="1"/>
  <c r="X296" i="1"/>
  <c r="X306" i="1"/>
  <c r="X314" i="1"/>
  <c r="X330" i="1"/>
  <c r="X366" i="1"/>
  <c r="X390" i="1"/>
  <c r="X396" i="1"/>
  <c r="X424" i="1"/>
  <c r="X430" i="1"/>
  <c r="X501" i="1"/>
  <c r="X507" i="1"/>
  <c r="X549" i="1"/>
  <c r="X555" i="1"/>
  <c r="X565" i="1"/>
  <c r="X657" i="1"/>
  <c r="X667" i="1"/>
  <c r="X701" i="1"/>
  <c r="X710" i="1"/>
  <c r="X734" i="1"/>
  <c r="X742" i="1"/>
  <c r="X775" i="1"/>
  <c r="X783" i="1"/>
  <c r="X815" i="1"/>
  <c r="X825" i="1"/>
  <c r="X853" i="1"/>
  <c r="X861" i="1"/>
  <c r="X870" i="1"/>
  <c r="X890" i="1"/>
  <c r="X896" i="1"/>
  <c r="X904" i="1"/>
  <c r="X929" i="1"/>
  <c r="X963" i="1"/>
  <c r="X971" i="1"/>
  <c r="X1048" i="1"/>
  <c r="X988" i="1"/>
  <c r="X1012" i="1"/>
  <c r="X1065" i="1"/>
  <c r="X1106" i="1"/>
  <c r="X1113" i="1"/>
  <c r="X1145" i="1"/>
  <c r="X1151" i="1"/>
  <c r="X1163" i="1"/>
  <c r="X1190" i="1"/>
  <c r="X1198" i="1"/>
  <c r="X1229" i="1"/>
  <c r="X1285" i="1"/>
  <c r="X1361" i="1"/>
  <c r="X1426" i="1"/>
  <c r="X1433" i="1"/>
  <c r="X1493" i="1"/>
  <c r="X1499" i="1"/>
  <c r="X1531" i="1"/>
  <c r="X1561" i="1"/>
  <c r="X1572" i="1"/>
  <c r="X1578" i="1"/>
  <c r="X1588" i="1"/>
  <c r="X1598" i="1"/>
  <c r="X1611" i="1"/>
  <c r="X1620" i="1"/>
  <c r="X1630" i="1"/>
  <c r="X1637" i="1"/>
  <c r="X1654" i="1"/>
  <c r="X1673" i="1"/>
  <c r="X1681" i="1"/>
  <c r="X1698" i="1"/>
  <c r="X1717" i="1"/>
  <c r="X1724" i="1"/>
  <c r="X1738" i="1"/>
  <c r="X1744" i="1"/>
  <c r="X1756" i="1"/>
  <c r="X1767" i="1"/>
  <c r="X1784" i="1"/>
  <c r="X1794" i="1"/>
  <c r="X1801" i="1"/>
  <c r="X1811" i="1"/>
  <c r="X1817" i="1"/>
  <c r="X1838" i="1"/>
  <c r="X1848" i="1"/>
  <c r="X1877" i="1"/>
  <c r="X1887" i="1"/>
  <c r="X1900" i="1"/>
  <c r="X1911" i="1"/>
  <c r="X1924" i="1"/>
  <c r="X1932" i="1"/>
  <c r="X1942" i="1"/>
  <c r="X1949" i="1"/>
  <c r="X1959" i="1"/>
  <c r="X1965" i="1"/>
  <c r="X1981" i="1"/>
  <c r="X1994" i="1"/>
  <c r="X2024" i="1"/>
  <c r="X2033" i="1"/>
  <c r="X2058" i="1"/>
  <c r="X2062" i="1"/>
  <c r="X2068" i="1"/>
  <c r="X2075" i="1"/>
  <c r="X2079" i="1"/>
  <c r="X2086" i="1"/>
  <c r="X2093" i="1"/>
  <c r="X2098" i="1"/>
  <c r="X2134" i="1"/>
  <c r="X2142" i="1"/>
  <c r="X2163" i="1"/>
  <c r="X2171" i="1"/>
  <c r="X2179" i="1"/>
  <c r="X2187" i="1"/>
  <c r="X2199" i="1"/>
  <c r="X2209" i="1"/>
  <c r="X2219" i="1"/>
  <c r="X2227" i="1"/>
  <c r="X2238" i="1"/>
  <c r="X2281" i="1"/>
  <c r="X2290" i="1"/>
  <c r="X2299" i="1"/>
  <c r="X2314" i="1"/>
  <c r="X2327" i="1"/>
  <c r="X2336" i="1"/>
  <c r="X2345" i="1"/>
  <c r="X2356" i="1"/>
  <c r="X2371" i="1"/>
  <c r="X2391" i="1"/>
  <c r="X2399" i="1"/>
  <c r="X2580" i="1"/>
  <c r="X2588" i="1"/>
  <c r="X2596" i="1"/>
  <c r="X2603" i="1"/>
  <c r="X2611" i="1"/>
  <c r="X1623" i="1"/>
  <c r="X1640" i="1"/>
  <c r="X1708" i="1"/>
  <c r="X1771" i="1"/>
  <c r="X1787" i="1"/>
  <c r="X1803" i="1"/>
  <c r="X1870" i="1"/>
  <c r="X1893" i="1"/>
  <c r="X1968" i="1"/>
  <c r="X2001" i="1"/>
  <c r="X2021" i="1"/>
  <c r="X2083" i="1"/>
  <c r="X2116" i="1"/>
  <c r="X2133" i="1"/>
  <c r="X2141" i="1"/>
  <c r="X2149" i="1"/>
  <c r="X2162" i="1"/>
  <c r="X2170" i="1"/>
  <c r="X2178" i="1"/>
  <c r="X2188" i="1"/>
  <c r="X2198" i="1"/>
  <c r="X2208" i="1"/>
  <c r="X2218" i="1"/>
  <c r="X2226" i="1"/>
  <c r="X2245" i="1"/>
  <c r="X2272" i="1"/>
  <c r="X2280" i="1"/>
  <c r="X2288" i="1"/>
  <c r="X2298" i="1"/>
  <c r="X2323" i="1"/>
  <c r="X2344" i="1"/>
  <c r="X2355" i="1"/>
  <c r="X2370" i="1"/>
  <c r="X2390" i="1"/>
  <c r="X2398" i="1"/>
  <c r="X2412" i="1"/>
  <c r="X2427" i="1"/>
  <c r="X2436" i="1"/>
  <c r="X2445" i="1"/>
  <c r="X2491" i="1"/>
  <c r="X2499" i="1"/>
  <c r="X2507" i="1"/>
  <c r="X2515" i="1"/>
  <c r="X2525" i="1"/>
  <c r="X2539" i="1"/>
  <c r="X2547" i="1"/>
  <c r="X2556" i="1"/>
  <c r="X2575" i="1"/>
  <c r="X2583" i="1"/>
  <c r="X2591" i="1"/>
  <c r="X2599" i="1"/>
  <c r="X241" i="1"/>
  <c r="X261" i="1"/>
  <c r="X278" i="1"/>
  <c r="X294" i="1"/>
  <c r="X311" i="1"/>
  <c r="X338" i="1"/>
  <c r="X354" i="1"/>
  <c r="X370" i="1"/>
  <c r="X388" i="1"/>
  <c r="X410" i="1"/>
  <c r="X541" i="1"/>
  <c r="X557" i="1"/>
  <c r="X593" i="1"/>
  <c r="X655" i="1"/>
  <c r="X676" i="1"/>
  <c r="X696" i="1"/>
  <c r="X716" i="1"/>
  <c r="X732" i="1"/>
  <c r="X781" i="1"/>
  <c r="X859" i="1"/>
  <c r="X894" i="1"/>
  <c r="X910" i="1"/>
  <c r="X927" i="1"/>
  <c r="X943" i="1"/>
  <c r="X961" i="1"/>
  <c r="X978" i="1"/>
  <c r="X1046" i="1"/>
  <c r="X994" i="1"/>
  <c r="X1010" i="1"/>
  <c r="X1111" i="1"/>
  <c r="X1149" i="1"/>
  <c r="X1188" i="1"/>
  <c r="X1207" i="1"/>
  <c r="X1227" i="1"/>
  <c r="X1262" i="1"/>
  <c r="X1280" i="1"/>
  <c r="X1304" i="1"/>
  <c r="X1323" i="1"/>
  <c r="X1342" i="1"/>
  <c r="X1359" i="1"/>
  <c r="X1395" i="1"/>
  <c r="X1411" i="1"/>
  <c r="X1448" i="1"/>
  <c r="X1480" i="1"/>
  <c r="X1514" i="1"/>
  <c r="X1552" i="1"/>
  <c r="X2128" i="1"/>
  <c r="X2144" i="1"/>
  <c r="X2165" i="1"/>
  <c r="X2181" i="1"/>
  <c r="X2201" i="1"/>
  <c r="X2221" i="1"/>
  <c r="X2260" i="1"/>
  <c r="X2422" i="1"/>
  <c r="X2494" i="1"/>
  <c r="X2510" i="1"/>
  <c r="X2528" i="1"/>
  <c r="X2550" i="1"/>
  <c r="X2622" i="1"/>
  <c r="X1185" i="1"/>
  <c r="X536" i="1"/>
  <c r="X588" i="1"/>
  <c r="X685" i="1"/>
  <c r="X724" i="1"/>
  <c r="X763" i="1"/>
  <c r="X810" i="1"/>
  <c r="X849" i="1"/>
  <c r="X884" i="1"/>
  <c r="X918" i="1"/>
  <c r="X952" i="1"/>
  <c r="X1025" i="1"/>
  <c r="X1002" i="1"/>
  <c r="X1023" i="1"/>
  <c r="X1081" i="1"/>
  <c r="X1159" i="1"/>
  <c r="X1178" i="1"/>
  <c r="X1217" i="1"/>
  <c r="X1235" i="1"/>
  <c r="X1270" i="1"/>
  <c r="X1313" i="1"/>
  <c r="X1350" i="1"/>
  <c r="X1403" i="1"/>
  <c r="X1439" i="1"/>
  <c r="X1505" i="1"/>
  <c r="X2136" i="1"/>
  <c r="X2173" i="1"/>
  <c r="X2213" i="1"/>
  <c r="X2275" i="1"/>
  <c r="X2464" i="1"/>
  <c r="X1719" i="1"/>
  <c r="X282" i="1"/>
  <c r="X1554" i="1"/>
  <c r="X286" i="1"/>
  <c r="X690" i="1"/>
  <c r="X922" i="1"/>
  <c r="X1041" i="1"/>
  <c r="X1222" i="1"/>
  <c r="X1319" i="1"/>
  <c r="X1391" i="1"/>
  <c r="X2035" i="1"/>
  <c r="X2095" i="1"/>
  <c r="X1688" i="1"/>
  <c r="X1034" i="1"/>
  <c r="X1431" i="1"/>
  <c r="X445" i="1"/>
  <c r="X2229" i="1"/>
  <c r="X1597" i="1"/>
  <c r="X1769" i="1"/>
  <c r="X1948" i="1"/>
  <c r="X2085" i="1"/>
  <c r="X517" i="1"/>
  <c r="X876" i="1"/>
  <c r="X1245" i="1"/>
  <c r="X1566" i="1"/>
  <c r="X1603" i="1"/>
  <c r="X1641" i="1"/>
  <c r="X1690" i="1"/>
  <c r="X1732" i="1"/>
  <c r="X1772" i="1"/>
  <c r="X1805" i="1"/>
  <c r="X1871" i="1"/>
  <c r="X1918" i="1"/>
  <c r="X1953" i="1"/>
  <c r="X2002" i="1"/>
  <c r="X2159" i="1"/>
  <c r="X2194" i="1"/>
  <c r="X2294" i="1"/>
  <c r="X2367" i="1"/>
  <c r="X2592" i="1"/>
  <c r="X833" i="1"/>
  <c r="X1575" i="1"/>
  <c r="X1638" i="1"/>
  <c r="X1723" i="1"/>
  <c r="X1802" i="1"/>
  <c r="X1910" i="1"/>
  <c r="X1928" i="1"/>
  <c r="X1995" i="1"/>
  <c r="X245" i="1"/>
  <c r="X937" i="1"/>
  <c r="X1237" i="1"/>
  <c r="X508" i="1"/>
  <c r="X525" i="1"/>
  <c r="X546" i="1"/>
  <c r="X589" i="1"/>
  <c r="X620" i="1"/>
  <c r="X651" i="1"/>
  <c r="X672" i="1"/>
  <c r="X704" i="1"/>
  <c r="X721" i="1"/>
  <c r="X737" i="1"/>
  <c r="X754" i="1"/>
  <c r="X786" i="1"/>
  <c r="X816" i="1"/>
  <c r="X838" i="1"/>
  <c r="X855" i="1"/>
  <c r="X873" i="1"/>
  <c r="X891" i="1"/>
  <c r="X6" i="1"/>
  <c r="X22" i="1"/>
  <c r="X47" i="1"/>
  <c r="X72" i="1"/>
  <c r="X88" i="1"/>
  <c r="X111" i="1"/>
  <c r="X128" i="1"/>
  <c r="X148" i="1"/>
  <c r="X907" i="1"/>
  <c r="X923" i="1"/>
  <c r="X940" i="1"/>
  <c r="X958" i="1"/>
  <c r="X975" i="1"/>
  <c r="X1042" i="1"/>
  <c r="X991" i="1"/>
  <c r="X1007" i="1"/>
  <c r="X1031" i="1"/>
  <c r="X1068" i="1"/>
  <c r="X1089" i="1"/>
  <c r="X1107" i="1"/>
  <c r="X1137" i="1"/>
  <c r="X1154" i="1"/>
  <c r="X1175" i="1"/>
  <c r="X1193" i="1"/>
  <c r="X1581" i="1"/>
  <c r="X1621" i="1"/>
  <c r="X1653" i="1"/>
  <c r="X1712" i="1"/>
  <c r="X1748" i="1"/>
  <c r="X1785" i="1"/>
  <c r="X1816" i="1"/>
  <c r="X1895" i="1"/>
  <c r="X1935" i="1"/>
  <c r="X1966" i="1"/>
  <c r="X2030" i="1"/>
  <c r="X2069" i="1"/>
  <c r="X2623" i="1"/>
  <c r="X761" i="1"/>
  <c r="X177" i="1"/>
  <c r="X193" i="1"/>
  <c r="X217" i="1"/>
  <c r="X265" i="1"/>
  <c r="X432" i="1"/>
  <c r="X575" i="1"/>
  <c r="X726" i="1"/>
  <c r="X955" i="1"/>
  <c r="X1104" i="1"/>
  <c r="X1247" i="1"/>
  <c r="X1397" i="1"/>
  <c r="X1537" i="1"/>
  <c r="X32" i="1"/>
  <c r="X77" i="1"/>
  <c r="X116" i="1"/>
  <c r="X153" i="1"/>
  <c r="X190" i="1"/>
  <c r="X230" i="1"/>
  <c r="X283" i="1"/>
  <c r="X327" i="1"/>
  <c r="X359" i="1"/>
  <c r="X395" i="1"/>
  <c r="X448" i="1"/>
  <c r="X1212" i="1"/>
  <c r="X1232" i="1"/>
  <c r="X1251" i="1"/>
  <c r="X1267" i="1"/>
  <c r="X1290" i="1"/>
  <c r="X1309" i="1"/>
  <c r="X1328" i="1"/>
  <c r="X1347" i="1"/>
  <c r="X1364" i="1"/>
  <c r="X1392" i="1"/>
  <c r="X1408" i="1"/>
  <c r="X1427" i="1"/>
  <c r="X1445" i="1"/>
  <c r="X1461" i="1"/>
  <c r="X1477" i="1"/>
  <c r="X1502" i="1"/>
  <c r="X1532" i="1"/>
  <c r="X1560" i="1"/>
  <c r="X1589" i="1"/>
  <c r="X1615" i="1"/>
  <c r="X1631" i="1"/>
  <c r="X1649" i="1"/>
  <c r="X1674" i="1"/>
  <c r="X1699" i="1"/>
  <c r="X1718" i="1"/>
  <c r="X1739" i="1"/>
  <c r="X1758" i="1"/>
  <c r="X1808" i="1"/>
  <c r="X1830" i="1"/>
  <c r="X1874" i="1"/>
  <c r="X1897" i="1"/>
  <c r="X1921" i="1"/>
  <c r="X1939" i="1"/>
  <c r="X1956" i="1"/>
  <c r="X1972" i="1"/>
  <c r="X2011" i="1"/>
  <c r="X2057" i="1"/>
  <c r="X2074" i="1"/>
  <c r="X2092" i="1"/>
  <c r="X2129" i="1"/>
  <c r="X2145" i="1"/>
  <c r="X2166" i="1"/>
  <c r="X2182" i="1"/>
  <c r="X2202" i="1"/>
  <c r="X2222" i="1"/>
  <c r="X2251" i="1"/>
  <c r="X2276" i="1"/>
  <c r="X2293" i="1"/>
  <c r="X2319" i="1"/>
  <c r="X2339" i="1"/>
  <c r="X2366" i="1"/>
  <c r="X2385" i="1"/>
  <c r="X2402" i="1"/>
  <c r="X2432" i="1"/>
  <c r="X2495" i="1"/>
  <c r="X2511" i="1"/>
  <c r="X2535" i="1"/>
  <c r="X2551" i="1"/>
  <c r="X2579" i="1"/>
  <c r="X2595" i="1"/>
  <c r="X1905" i="1"/>
  <c r="X1945" i="1"/>
  <c r="X4" i="1"/>
  <c r="X29" i="1"/>
  <c r="X43" i="1"/>
  <c r="X70" i="1"/>
  <c r="X86" i="1"/>
  <c r="X109" i="1"/>
  <c r="X134" i="1"/>
  <c r="X155" i="1"/>
  <c r="X175" i="1"/>
  <c r="X191" i="1"/>
  <c r="X215" i="1"/>
  <c r="X231" i="1"/>
  <c r="X268" i="1"/>
  <c r="X300" i="1"/>
  <c r="X344" i="1"/>
  <c r="X394" i="1"/>
  <c r="X447" i="1"/>
  <c r="X522" i="1"/>
  <c r="X559" i="1"/>
  <c r="X637" i="1"/>
  <c r="X718" i="1"/>
  <c r="X843" i="1"/>
  <c r="X912" i="1"/>
  <c r="X980" i="1"/>
  <c r="X1037" i="1"/>
  <c r="X1171" i="1"/>
  <c r="X1256" i="1"/>
  <c r="X1334" i="1"/>
  <c r="X1405" i="1"/>
  <c r="X1546" i="1"/>
  <c r="X30" i="1"/>
  <c r="X75" i="1"/>
  <c r="X114" i="1"/>
  <c r="X151" i="1"/>
  <c r="X281" i="1"/>
  <c r="X333" i="1"/>
  <c r="X365" i="1"/>
  <c r="X506" i="1"/>
  <c r="X544" i="1"/>
  <c r="X587" i="1"/>
  <c r="X666" i="1"/>
  <c r="X711" i="1"/>
  <c r="X743" i="1"/>
  <c r="X814" i="1"/>
  <c r="X852" i="1"/>
  <c r="X889" i="1"/>
  <c r="X921" i="1"/>
  <c r="X956" i="1"/>
  <c r="X1039" i="1"/>
  <c r="X1005" i="1"/>
  <c r="X1063" i="1"/>
  <c r="X1105" i="1"/>
  <c r="X1292" i="1"/>
  <c r="X1402" i="1"/>
  <c r="X1471" i="1"/>
  <c r="X15" i="1"/>
  <c r="X65" i="1"/>
  <c r="X104" i="1"/>
  <c r="X137" i="1"/>
  <c r="X178" i="1"/>
  <c r="X218" i="1"/>
  <c r="X270" i="1"/>
  <c r="X449" i="1"/>
  <c r="X660" i="1"/>
  <c r="X752" i="1"/>
  <c r="X845" i="1"/>
  <c r="X914" i="1"/>
  <c r="X982" i="1"/>
  <c r="X1040" i="1"/>
  <c r="X1174" i="1"/>
  <c r="X1250" i="1"/>
  <c r="X1327" i="1"/>
  <c r="X1435" i="1"/>
  <c r="X1520" i="1"/>
  <c r="X1584" i="1"/>
  <c r="X1626" i="1"/>
  <c r="X1665" i="1"/>
  <c r="X1713" i="1"/>
  <c r="X1752" i="1"/>
  <c r="X1790" i="1"/>
  <c r="X1843" i="1"/>
  <c r="X1907" i="1"/>
  <c r="Y97" i="1" l="1"/>
  <c r="Y1073" i="1"/>
  <c r="AB1122" i="1"/>
  <c r="AA794" i="1"/>
  <c r="Y1032" i="1"/>
  <c r="Y1796" i="1"/>
  <c r="AB118" i="1"/>
  <c r="W1753" i="1"/>
  <c r="Z1753" i="1"/>
  <c r="Y239" i="1"/>
  <c r="AA239" i="1" s="1"/>
  <c r="AB235" i="1"/>
  <c r="AB2052" i="1"/>
  <c r="Y5" i="1"/>
  <c r="AA5" i="1" s="1"/>
  <c r="W144" i="1"/>
  <c r="AB293" i="1"/>
  <c r="AB20" i="1"/>
  <c r="Y292" i="1"/>
  <c r="Y208" i="1"/>
  <c r="AA208" i="1" s="1"/>
  <c r="W284" i="1"/>
  <c r="W207" i="1"/>
  <c r="W12" i="1"/>
  <c r="Y2053" i="1"/>
  <c r="AA2053" i="1" s="1"/>
  <c r="AA2015" i="1"/>
  <c r="AA2051" i="1"/>
  <c r="AA2052" i="1"/>
  <c r="W2049" i="1"/>
  <c r="AB2049" i="1"/>
  <c r="Y1214" i="1"/>
  <c r="Y118" i="1"/>
  <c r="Z841" i="1"/>
  <c r="W2060" i="1"/>
  <c r="AA2047" i="1"/>
  <c r="AA126" i="1"/>
  <c r="AA246" i="1"/>
  <c r="Z183" i="1"/>
  <c r="W247" i="1"/>
  <c r="Z174" i="1"/>
  <c r="AB240" i="1"/>
  <c r="Z225" i="1"/>
  <c r="Z185" i="1"/>
  <c r="Z136" i="1"/>
  <c r="Z14" i="1"/>
  <c r="AA237" i="1"/>
  <c r="AA254" i="1"/>
  <c r="AA244" i="1"/>
  <c r="AB168" i="1"/>
  <c r="W169" i="1"/>
  <c r="Z209" i="1"/>
  <c r="Z157" i="1"/>
  <c r="Z119" i="1"/>
  <c r="Y2054" i="1"/>
  <c r="AA2054" i="1" s="1"/>
  <c r="AB2054" i="1"/>
  <c r="AB2050" i="1"/>
  <c r="Y2050" i="1"/>
  <c r="AA2050" i="1" s="1"/>
  <c r="AB2042" i="1"/>
  <c r="Y2042" i="1"/>
  <c r="AA2042" i="1" s="1"/>
  <c r="Y795" i="1"/>
  <c r="AA795" i="1" s="1"/>
  <c r="Y454" i="1"/>
  <c r="AA454" i="1" s="1"/>
  <c r="Y1437" i="1"/>
  <c r="Y1122" i="1"/>
  <c r="AB1126" i="1"/>
  <c r="AB1377" i="1"/>
  <c r="Y601" i="1"/>
  <c r="AA601" i="1" s="1"/>
  <c r="Y1485" i="1"/>
  <c r="AA1485" i="1" s="1"/>
  <c r="AB1551" i="1"/>
  <c r="Y1379" i="1"/>
  <c r="AA1379" i="1" s="1"/>
  <c r="Y1125" i="1"/>
  <c r="AA1125" i="1" s="1"/>
  <c r="Y550" i="1"/>
  <c r="AA550" i="1" s="1"/>
  <c r="AB479" i="1"/>
  <c r="AB1214" i="1"/>
  <c r="Y1497" i="1"/>
  <c r="AA1497" i="1" s="1"/>
  <c r="Y2342" i="1"/>
  <c r="AA2342" i="1" s="1"/>
  <c r="Y497" i="1"/>
  <c r="AA497" i="1" s="1"/>
  <c r="Y1206" i="1"/>
  <c r="AA1206" i="1" s="1"/>
  <c r="AB309" i="1"/>
  <c r="Y476" i="1"/>
  <c r="AA476" i="1" s="1"/>
  <c r="AB867" i="1"/>
  <c r="Y1353" i="1"/>
  <c r="AA1353" i="1" s="1"/>
  <c r="Z1791" i="1"/>
  <c r="Y1791" i="1" s="1"/>
  <c r="AA1791" i="1" s="1"/>
  <c r="AB1202" i="1"/>
  <c r="AA2080" i="1"/>
  <c r="Y2341" i="1"/>
  <c r="AA2341" i="1" s="1"/>
  <c r="Y168" i="1"/>
  <c r="Y240" i="1"/>
  <c r="Z2330" i="1"/>
  <c r="Y2330" i="1" s="1"/>
  <c r="AA2330" i="1" s="1"/>
  <c r="Y480" i="1"/>
  <c r="AA480" i="1" s="1"/>
  <c r="AB391" i="1"/>
  <c r="W1209" i="1"/>
  <c r="AB308" i="1"/>
  <c r="AB642" i="1"/>
  <c r="AB572" i="1"/>
  <c r="W1417" i="1"/>
  <c r="AB1486" i="1"/>
  <c r="AB1070" i="1"/>
  <c r="Y792" i="1"/>
  <c r="Y801" i="1"/>
  <c r="AA801" i="1" s="1"/>
  <c r="AB2441" i="1"/>
  <c r="AB571" i="1"/>
  <c r="Y2438" i="1"/>
  <c r="AA2438" i="1" s="1"/>
  <c r="Y248" i="1"/>
  <c r="Z1301" i="1"/>
  <c r="Y1301" i="1" s="1"/>
  <c r="AB1544" i="1"/>
  <c r="Y1393" i="1"/>
  <c r="AA1393" i="1" s="1"/>
  <c r="AB567" i="1"/>
  <c r="Y1454" i="1"/>
  <c r="AA1454" i="1" s="1"/>
  <c r="Z597" i="1"/>
  <c r="AB597" i="1" s="1"/>
  <c r="AB791" i="1"/>
  <c r="Y1797" i="1"/>
  <c r="AA1797" i="1" s="1"/>
  <c r="Y1302" i="1"/>
  <c r="AA1302" i="1" s="1"/>
  <c r="Y605" i="1"/>
  <c r="AA605" i="1" s="1"/>
  <c r="Y1365" i="1"/>
  <c r="AA1365" i="1" s="1"/>
  <c r="AB1069" i="1"/>
  <c r="AB1539" i="1"/>
  <c r="Y1795" i="1"/>
  <c r="AA1795" i="1" s="1"/>
  <c r="AB1792" i="1"/>
  <c r="Y368" i="1"/>
  <c r="AA368" i="1" s="1"/>
  <c r="W1438" i="1"/>
  <c r="Z247" i="1"/>
  <c r="Y607" i="1"/>
  <c r="AA607" i="1" s="1"/>
  <c r="Y2049" i="1"/>
  <c r="W174" i="1"/>
  <c r="AA387" i="1"/>
  <c r="Y1792" i="1"/>
  <c r="Y571" i="1"/>
  <c r="AA571" i="1" s="1"/>
  <c r="AB474" i="1"/>
  <c r="W183" i="1"/>
  <c r="AB1254" i="1"/>
  <c r="AA1731" i="1"/>
  <c r="AB1393" i="1"/>
  <c r="Y567" i="1"/>
  <c r="AA567" i="1" s="1"/>
  <c r="Y592" i="1"/>
  <c r="AA592" i="1" s="1"/>
  <c r="Y489" i="1"/>
  <c r="AA489" i="1" s="1"/>
  <c r="AB1200" i="1"/>
  <c r="Y1511" i="1"/>
  <c r="AA1511" i="1" s="1"/>
  <c r="AB1454" i="1"/>
  <c r="AB1032" i="1"/>
  <c r="Y456" i="1"/>
  <c r="AA456" i="1" s="1"/>
  <c r="AB564" i="1"/>
  <c r="Y1496" i="1"/>
  <c r="AA1496" i="1" s="1"/>
  <c r="Y591" i="1"/>
  <c r="AA591" i="1" s="1"/>
  <c r="Y2067" i="1"/>
  <c r="AA2067" i="1" s="1"/>
  <c r="Y612" i="1"/>
  <c r="AA612" i="1" s="1"/>
  <c r="W1296" i="1"/>
  <c r="W1301" i="1"/>
  <c r="W1164" i="1"/>
  <c r="Y475" i="1"/>
  <c r="AA475" i="1" s="1"/>
  <c r="AB472" i="1"/>
  <c r="Y457" i="1"/>
  <c r="AA457" i="1" s="1"/>
  <c r="Z1355" i="1"/>
  <c r="AB1355" i="1" s="1"/>
  <c r="W886" i="1"/>
  <c r="AB1268" i="1"/>
  <c r="W1442" i="1"/>
  <c r="AB1538" i="1"/>
  <c r="AB1401" i="1"/>
  <c r="AB248" i="1"/>
  <c r="AB477" i="1"/>
  <c r="W1338" i="1"/>
  <c r="W1211" i="1"/>
  <c r="AB2060" i="1"/>
  <c r="AB1481" i="1"/>
  <c r="AB1798" i="1"/>
  <c r="AB1363" i="1"/>
  <c r="AB1705" i="1"/>
  <c r="Z1901" i="1"/>
  <c r="AB1389" i="1"/>
  <c r="W597" i="1"/>
  <c r="Z2503" i="1"/>
  <c r="Y2503" i="1" s="1"/>
  <c r="AA2503" i="1" s="1"/>
  <c r="W1320" i="1"/>
  <c r="Y791" i="1"/>
  <c r="AA791" i="1" s="1"/>
  <c r="Y1799" i="1"/>
  <c r="AA1799" i="1" s="1"/>
  <c r="AB1796" i="1"/>
  <c r="Y2048" i="1"/>
  <c r="AA2048" i="1" s="1"/>
  <c r="AB1795" i="1"/>
  <c r="Z1591" i="1"/>
  <c r="Z169" i="1"/>
  <c r="Z1894" i="1"/>
  <c r="Z1320" i="1"/>
  <c r="AB1320" i="1" s="1"/>
  <c r="W2041" i="1"/>
  <c r="AA353" i="1"/>
  <c r="AA309" i="1"/>
  <c r="AA277" i="1"/>
  <c r="AA2041" i="1"/>
  <c r="AA418" i="1"/>
  <c r="AA369" i="1"/>
  <c r="AA337" i="1"/>
  <c r="AA293" i="1"/>
  <c r="AA260" i="1"/>
  <c r="AA2631" i="1"/>
  <c r="AA2610" i="1"/>
  <c r="AA1820" i="1"/>
  <c r="Z1464" i="1"/>
  <c r="Y1470" i="1"/>
  <c r="AA1470" i="1" s="1"/>
  <c r="Y1357" i="1"/>
  <c r="AA1357" i="1" s="1"/>
  <c r="Y1252" i="1"/>
  <c r="AA1252" i="1" s="1"/>
  <c r="Y496" i="1"/>
  <c r="AA496" i="1" s="1"/>
  <c r="Y308" i="1"/>
  <c r="AA308" i="1" s="1"/>
  <c r="Y1798" i="1"/>
  <c r="AA1798" i="1" s="1"/>
  <c r="AB792" i="1"/>
  <c r="AB801" i="1"/>
  <c r="AB2041" i="1"/>
  <c r="Y1486" i="1"/>
  <c r="AA1486" i="1" s="1"/>
  <c r="AA419" i="1"/>
  <c r="AA1573" i="1"/>
  <c r="AB483" i="1"/>
  <c r="AB484" i="1"/>
  <c r="AA1617" i="1"/>
  <c r="Y2060" i="1"/>
  <c r="Y1268" i="1"/>
  <c r="AA1268" i="1" s="1"/>
  <c r="Y674" i="1"/>
  <c r="AA674" i="1" s="1"/>
  <c r="Y642" i="1"/>
  <c r="AA642" i="1" s="1"/>
  <c r="Y492" i="1"/>
  <c r="AA492" i="1" s="1"/>
  <c r="Y802" i="1"/>
  <c r="AA802" i="1" s="1"/>
  <c r="Y477" i="1"/>
  <c r="AA477" i="1" s="1"/>
  <c r="Y572" i="1"/>
  <c r="AA572" i="1" s="1"/>
  <c r="Y1481" i="1"/>
  <c r="AA1481" i="1" s="1"/>
  <c r="Y1070" i="1"/>
  <c r="Y482" i="1"/>
  <c r="AA482" i="1" s="1"/>
  <c r="Y1363" i="1"/>
  <c r="AA1363" i="1" s="1"/>
  <c r="AA127" i="1"/>
  <c r="AA87" i="1"/>
  <c r="AA46" i="1"/>
  <c r="AB1543" i="1"/>
  <c r="AA436" i="1"/>
  <c r="AA1741" i="1"/>
  <c r="W1464" i="1"/>
  <c r="AA2016" i="1"/>
  <c r="AB97" i="1"/>
  <c r="AB1073" i="1"/>
  <c r="Y491" i="1"/>
  <c r="AA491" i="1" s="1"/>
  <c r="Y459" i="1"/>
  <c r="AA459" i="1" s="1"/>
  <c r="Y478" i="1"/>
  <c r="AA478" i="1" s="1"/>
  <c r="Z1442" i="1"/>
  <c r="Y1442" i="1" s="1"/>
  <c r="AA1442" i="1" s="1"/>
  <c r="Z1325" i="1"/>
  <c r="Z1027" i="1"/>
  <c r="AB1027" i="1" s="1"/>
  <c r="Z1417" i="1"/>
  <c r="Z2304" i="1"/>
  <c r="AB2304" i="1" s="1"/>
  <c r="Z2215" i="1"/>
  <c r="Y2215" i="1" s="1"/>
  <c r="AA2215" i="1" s="1"/>
  <c r="Z1338" i="1"/>
  <c r="AB1338" i="1" s="1"/>
  <c r="Z1211" i="1"/>
  <c r="Z1535" i="1"/>
  <c r="Z2065" i="1"/>
  <c r="AA2032" i="1"/>
  <c r="AA503" i="1"/>
  <c r="AA1657" i="1"/>
  <c r="AA416" i="1"/>
  <c r="AA1952" i="1"/>
  <c r="AA414" i="1"/>
  <c r="AA224" i="1"/>
  <c r="AA184" i="1"/>
  <c r="AA147" i="1"/>
  <c r="AA110" i="1"/>
  <c r="AA71" i="1"/>
  <c r="AA20" i="1"/>
  <c r="AA1982" i="1"/>
  <c r="AA1943" i="1"/>
  <c r="AA1839" i="1"/>
  <c r="AA427" i="1"/>
  <c r="AA1569" i="1"/>
  <c r="AA64" i="1"/>
  <c r="AA1917" i="1"/>
  <c r="AA2036" i="1"/>
  <c r="AA1936" i="1"/>
  <c r="AA1821" i="1"/>
  <c r="AA1749" i="1"/>
  <c r="AA1658" i="1"/>
  <c r="AA1169" i="1"/>
  <c r="AA1088" i="1"/>
  <c r="AA1533" i="1"/>
  <c r="AA1495" i="1"/>
  <c r="AA1462" i="1"/>
  <c r="AA1960" i="1"/>
  <c r="AA1926" i="1"/>
  <c r="AA1878" i="1"/>
  <c r="AA1812" i="1"/>
  <c r="AA80" i="1"/>
  <c r="AA35" i="1"/>
  <c r="AA634" i="1"/>
  <c r="AA1969" i="1"/>
  <c r="AA1788" i="1"/>
  <c r="AA1711" i="1"/>
  <c r="AA1602" i="1"/>
  <c r="AA748" i="1"/>
  <c r="AA1503" i="1"/>
  <c r="AA1437" i="1"/>
  <c r="AA1401" i="1"/>
  <c r="AA1321" i="1"/>
  <c r="AA1277" i="1"/>
  <c r="AA1242" i="1"/>
  <c r="AA1225" i="1"/>
  <c r="AA1183" i="1"/>
  <c r="AA1147" i="1"/>
  <c r="AA1109" i="1"/>
  <c r="AA1069" i="1"/>
  <c r="AA1008" i="1"/>
  <c r="AA1044" i="1"/>
  <c r="AA959" i="1"/>
  <c r="AA924" i="1"/>
  <c r="AA892" i="1"/>
  <c r="AA856" i="1"/>
  <c r="AA819" i="1"/>
  <c r="AA778" i="1"/>
  <c r="AA730" i="1"/>
  <c r="AA694" i="1"/>
  <c r="AA652" i="1"/>
  <c r="AA582" i="1"/>
  <c r="AA509" i="1"/>
  <c r="AA348" i="1"/>
  <c r="AA255" i="1"/>
  <c r="AA433" i="1"/>
  <c r="AA1962" i="1"/>
  <c r="AA1567" i="1"/>
  <c r="AA1761" i="1"/>
  <c r="AA1428" i="1"/>
  <c r="AA1329" i="1"/>
  <c r="AA1291" i="1"/>
  <c r="AA1233" i="1"/>
  <c r="AA1194" i="1"/>
  <c r="AA1156" i="1"/>
  <c r="AA1118" i="1"/>
  <c r="AA1079" i="1"/>
  <c r="AA1021" i="1"/>
  <c r="AA1053" i="1"/>
  <c r="AA967" i="1"/>
  <c r="AA933" i="1"/>
  <c r="AA900" i="1"/>
  <c r="AA866" i="1"/>
  <c r="AA829" i="1"/>
  <c r="AA787" i="1"/>
  <c r="AA738" i="1"/>
  <c r="AA705" i="1"/>
  <c r="AA662" i="1"/>
  <c r="AA526" i="1"/>
  <c r="AA451" i="1"/>
  <c r="AA426" i="1"/>
  <c r="AA332" i="1"/>
  <c r="AA272" i="1"/>
  <c r="AA409" i="1"/>
  <c r="AA2017" i="1"/>
  <c r="AA1522" i="1"/>
  <c r="AA1478" i="1"/>
  <c r="AA1446" i="1"/>
  <c r="AA1409" i="1"/>
  <c r="AA1339" i="1"/>
  <c r="AA1260" i="1"/>
  <c r="AA1167" i="1"/>
  <c r="AA1099" i="1"/>
  <c r="AA1051" i="1"/>
  <c r="AA1000" i="1"/>
  <c r="AA1017" i="1"/>
  <c r="AA950" i="1"/>
  <c r="AA916" i="1"/>
  <c r="AA882" i="1"/>
  <c r="AA847" i="1"/>
  <c r="AA807" i="1"/>
  <c r="AA746" i="1"/>
  <c r="AA714" i="1"/>
  <c r="AA422" i="1"/>
  <c r="AA364" i="1"/>
  <c r="AA304" i="1"/>
  <c r="AA276" i="1"/>
  <c r="AA345" i="1"/>
  <c r="AA269" i="1"/>
  <c r="AA192" i="1"/>
  <c r="AA118" i="1"/>
  <c r="AA34" i="1"/>
  <c r="AA292" i="1"/>
  <c r="AA513" i="1"/>
  <c r="AA336" i="1"/>
  <c r="AA391" i="1"/>
  <c r="AA285" i="1"/>
  <c r="AA135" i="1"/>
  <c r="AA429" i="1"/>
  <c r="AA259" i="1"/>
  <c r="AA97" i="1"/>
  <c r="AA408" i="1"/>
  <c r="AA329" i="1"/>
  <c r="AA2018" i="1"/>
  <c r="AA1781" i="1"/>
  <c r="AA1239" i="1"/>
  <c r="AA586" i="1"/>
  <c r="AA1676" i="1"/>
  <c r="AA1512" i="1"/>
  <c r="AA1419" i="1"/>
  <c r="AA1348" i="1"/>
  <c r="AA1310" i="1"/>
  <c r="AA1176" i="1"/>
  <c r="AA1138" i="1"/>
  <c r="AA1090" i="1"/>
  <c r="AA1032" i="1"/>
  <c r="AA992" i="1"/>
  <c r="AA976" i="1"/>
  <c r="AA941" i="1"/>
  <c r="AA908" i="1"/>
  <c r="AA874" i="1"/>
  <c r="AA839" i="1"/>
  <c r="AA756" i="1"/>
  <c r="AA722" i="1"/>
  <c r="AA683" i="1"/>
  <c r="AA530" i="1"/>
  <c r="AA406" i="1"/>
  <c r="AA352" i="1"/>
  <c r="AA288" i="1"/>
  <c r="AA235" i="1"/>
  <c r="AA301" i="1"/>
  <c r="AA232" i="1"/>
  <c r="AA156" i="1"/>
  <c r="AA79" i="1"/>
  <c r="AA551" i="1"/>
  <c r="AA415" i="1"/>
  <c r="AA434" i="1"/>
  <c r="AA417" i="1"/>
  <c r="AA361" i="1"/>
  <c r="AA216" i="1"/>
  <c r="AA2606" i="1"/>
  <c r="AA413" i="1"/>
  <c r="AA13" i="1"/>
  <c r="AA398" i="1"/>
  <c r="AA176" i="1"/>
  <c r="AA1988" i="1"/>
  <c r="AA1634" i="1"/>
  <c r="AA2019" i="1"/>
  <c r="AA1842" i="1"/>
  <c r="Z1790" i="1"/>
  <c r="W1790" i="1"/>
  <c r="Z1713" i="1"/>
  <c r="W1713" i="1"/>
  <c r="Z1520" i="1"/>
  <c r="W1520" i="1"/>
  <c r="Z1174" i="1"/>
  <c r="W1174" i="1"/>
  <c r="Z845" i="1"/>
  <c r="W845" i="1"/>
  <c r="Z660" i="1"/>
  <c r="W660" i="1"/>
  <c r="Z178" i="1"/>
  <c r="W178" i="1"/>
  <c r="Z15" i="1"/>
  <c r="W15" i="1"/>
  <c r="Z1105" i="1"/>
  <c r="W1105" i="1"/>
  <c r="Z956" i="1"/>
  <c r="W956" i="1"/>
  <c r="Z814" i="1"/>
  <c r="W814" i="1"/>
  <c r="Z711" i="1"/>
  <c r="W711" i="1"/>
  <c r="Z506" i="1"/>
  <c r="W506" i="1"/>
  <c r="Z151" i="1"/>
  <c r="W151" i="1"/>
  <c r="Z75" i="1"/>
  <c r="W75" i="1"/>
  <c r="Z1334" i="1"/>
  <c r="W1334" i="1"/>
  <c r="Z980" i="1"/>
  <c r="W980" i="1"/>
  <c r="Z843" i="1"/>
  <c r="W843" i="1"/>
  <c r="Z522" i="1"/>
  <c r="W522" i="1"/>
  <c r="Z300" i="1"/>
  <c r="W300" i="1"/>
  <c r="Z231" i="1"/>
  <c r="W231" i="1"/>
  <c r="Z155" i="1"/>
  <c r="W155" i="1"/>
  <c r="Z70" i="1"/>
  <c r="W70" i="1"/>
  <c r="Z1945" i="1"/>
  <c r="W1945" i="1"/>
  <c r="Z2551" i="1"/>
  <c r="W2551" i="1"/>
  <c r="Z2511" i="1"/>
  <c r="W2511" i="1"/>
  <c r="Z2385" i="1"/>
  <c r="W2385" i="1"/>
  <c r="Z2293" i="1"/>
  <c r="W2293" i="1"/>
  <c r="Z2251" i="1"/>
  <c r="W2251" i="1"/>
  <c r="Z2166" i="1"/>
  <c r="W2166" i="1"/>
  <c r="Z2129" i="1"/>
  <c r="W2129" i="1"/>
  <c r="Z2011" i="1"/>
  <c r="W2011" i="1"/>
  <c r="Z1921" i="1"/>
  <c r="W1921" i="1"/>
  <c r="Z1808" i="1"/>
  <c r="W1808" i="1"/>
  <c r="Z1699" i="1"/>
  <c r="W1699" i="1"/>
  <c r="Z1649" i="1"/>
  <c r="W1649" i="1"/>
  <c r="Z1560" i="1"/>
  <c r="W1560" i="1"/>
  <c r="Z1461" i="1"/>
  <c r="W1461" i="1"/>
  <c r="Z1392" i="1"/>
  <c r="W1392" i="1"/>
  <c r="Z1309" i="1"/>
  <c r="W1309" i="1"/>
  <c r="Z1267" i="1"/>
  <c r="W1267" i="1"/>
  <c r="Z448" i="1"/>
  <c r="W448" i="1"/>
  <c r="Z327" i="1"/>
  <c r="W327" i="1"/>
  <c r="Z153" i="1"/>
  <c r="W153" i="1"/>
  <c r="Z77" i="1"/>
  <c r="W77" i="1"/>
  <c r="Z1247" i="1"/>
  <c r="W1247" i="1"/>
  <c r="Z575" i="1"/>
  <c r="W575" i="1"/>
  <c r="Z193" i="1"/>
  <c r="W193" i="1"/>
  <c r="Z761" i="1"/>
  <c r="W761" i="1"/>
  <c r="Z2030" i="1"/>
  <c r="W2030" i="1"/>
  <c r="Z1816" i="1"/>
  <c r="W1816" i="1"/>
  <c r="Z1653" i="1"/>
  <c r="W1653" i="1"/>
  <c r="Z1581" i="1"/>
  <c r="W1581" i="1"/>
  <c r="Z1137" i="1"/>
  <c r="W1137" i="1"/>
  <c r="Z1031" i="1"/>
  <c r="W1031" i="1"/>
  <c r="Z975" i="1"/>
  <c r="W975" i="1"/>
  <c r="Z907" i="1"/>
  <c r="W907" i="1"/>
  <c r="Z128" i="1"/>
  <c r="W128" i="1"/>
  <c r="Z47" i="1"/>
  <c r="W47" i="1"/>
  <c r="Z6" i="1"/>
  <c r="W6" i="1"/>
  <c r="Z838" i="1"/>
  <c r="W838" i="1"/>
  <c r="Z1843" i="1"/>
  <c r="W1843" i="1"/>
  <c r="Z1752" i="1"/>
  <c r="W1752" i="1"/>
  <c r="Z1665" i="1"/>
  <c r="W1665" i="1"/>
  <c r="Z1584" i="1"/>
  <c r="W1584" i="1"/>
  <c r="Z1435" i="1"/>
  <c r="W1435" i="1"/>
  <c r="Z1250" i="1"/>
  <c r="W1250" i="1"/>
  <c r="Z1040" i="1"/>
  <c r="W1040" i="1"/>
  <c r="Z914" i="1"/>
  <c r="W914" i="1"/>
  <c r="Z752" i="1"/>
  <c r="W752" i="1"/>
  <c r="Z449" i="1"/>
  <c r="W449" i="1"/>
  <c r="Z218" i="1"/>
  <c r="W218" i="1"/>
  <c r="Z137" i="1"/>
  <c r="W137" i="1"/>
  <c r="Z65" i="1"/>
  <c r="W65" i="1"/>
  <c r="Z1471" i="1"/>
  <c r="W1471" i="1"/>
  <c r="Z1292" i="1"/>
  <c r="W1292" i="1"/>
  <c r="Z1063" i="1"/>
  <c r="W1063" i="1"/>
  <c r="Z1039" i="1"/>
  <c r="W1039" i="1"/>
  <c r="Z921" i="1"/>
  <c r="W921" i="1"/>
  <c r="Z852" i="1"/>
  <c r="W852" i="1"/>
  <c r="Z743" i="1"/>
  <c r="W743" i="1"/>
  <c r="Z666" i="1"/>
  <c r="W666" i="1"/>
  <c r="Z544" i="1"/>
  <c r="W544" i="1"/>
  <c r="Z365" i="1"/>
  <c r="W365" i="1"/>
  <c r="Z281" i="1"/>
  <c r="W281" i="1"/>
  <c r="Z114" i="1"/>
  <c r="W114" i="1"/>
  <c r="Z30" i="1"/>
  <c r="W30" i="1"/>
  <c r="Z1405" i="1"/>
  <c r="W1405" i="1"/>
  <c r="Z1256" i="1"/>
  <c r="W1256" i="1"/>
  <c r="Z1037" i="1"/>
  <c r="W1037" i="1"/>
  <c r="Z912" i="1"/>
  <c r="W912" i="1"/>
  <c r="Z718" i="1"/>
  <c r="W718" i="1"/>
  <c r="Z559" i="1"/>
  <c r="W559" i="1"/>
  <c r="Z447" i="1"/>
  <c r="W447" i="1"/>
  <c r="Z344" i="1"/>
  <c r="W344" i="1"/>
  <c r="Z268" i="1"/>
  <c r="W268" i="1"/>
  <c r="Z215" i="1"/>
  <c r="W215" i="1"/>
  <c r="Z175" i="1"/>
  <c r="W175" i="1"/>
  <c r="Z134" i="1"/>
  <c r="W134" i="1"/>
  <c r="Z86" i="1"/>
  <c r="W86" i="1"/>
  <c r="Z43" i="1"/>
  <c r="W43" i="1"/>
  <c r="Z4" i="1"/>
  <c r="W4" i="1"/>
  <c r="Z1905" i="1"/>
  <c r="W1905" i="1"/>
  <c r="Z2579" i="1"/>
  <c r="W2579" i="1"/>
  <c r="Z2535" i="1"/>
  <c r="W2535" i="1"/>
  <c r="Z2495" i="1"/>
  <c r="W2495" i="1"/>
  <c r="Z2402" i="1"/>
  <c r="W2402" i="1"/>
  <c r="Z2366" i="1"/>
  <c r="W2366" i="1"/>
  <c r="Z2319" i="1"/>
  <c r="W2319" i="1"/>
  <c r="Z2276" i="1"/>
  <c r="W2276" i="1"/>
  <c r="Z2222" i="1"/>
  <c r="W2222" i="1"/>
  <c r="Z2182" i="1"/>
  <c r="W2182" i="1"/>
  <c r="Z2145" i="1"/>
  <c r="W2145" i="1"/>
  <c r="Z2092" i="1"/>
  <c r="W2092" i="1"/>
  <c r="Z2057" i="1"/>
  <c r="W2057" i="1"/>
  <c r="Z1972" i="1"/>
  <c r="W1972" i="1"/>
  <c r="Z1939" i="1"/>
  <c r="W1939" i="1"/>
  <c r="Z1897" i="1"/>
  <c r="W1897" i="1"/>
  <c r="Z1830" i="1"/>
  <c r="W1830" i="1"/>
  <c r="Z1758" i="1"/>
  <c r="W1758" i="1"/>
  <c r="Z1718" i="1"/>
  <c r="W1718" i="1"/>
  <c r="Z1674" i="1"/>
  <c r="W1674" i="1"/>
  <c r="Z1631" i="1"/>
  <c r="W1631" i="1"/>
  <c r="Z1589" i="1"/>
  <c r="W1589" i="1"/>
  <c r="Z1532" i="1"/>
  <c r="W1532" i="1"/>
  <c r="Z1477" i="1"/>
  <c r="W1477" i="1"/>
  <c r="Z1445" i="1"/>
  <c r="W1445" i="1"/>
  <c r="Z1408" i="1"/>
  <c r="W1408" i="1"/>
  <c r="Z1364" i="1"/>
  <c r="W1364" i="1"/>
  <c r="Z1328" i="1"/>
  <c r="W1328" i="1"/>
  <c r="Z1290" i="1"/>
  <c r="W1290" i="1"/>
  <c r="Z1251" i="1"/>
  <c r="W1251" i="1"/>
  <c r="Z1212" i="1"/>
  <c r="W1212" i="1"/>
  <c r="Z359" i="1"/>
  <c r="W359" i="1"/>
  <c r="Z283" i="1"/>
  <c r="W283" i="1"/>
  <c r="Z190" i="1"/>
  <c r="W190" i="1"/>
  <c r="Z116" i="1"/>
  <c r="W116" i="1"/>
  <c r="Z32" i="1"/>
  <c r="W32" i="1"/>
  <c r="Z1397" i="1"/>
  <c r="W1397" i="1"/>
  <c r="Z1104" i="1"/>
  <c r="W1104" i="1"/>
  <c r="Z726" i="1"/>
  <c r="W726" i="1"/>
  <c r="Z432" i="1"/>
  <c r="W432" i="1"/>
  <c r="Z217" i="1"/>
  <c r="W217" i="1"/>
  <c r="Z177" i="1"/>
  <c r="W177" i="1"/>
  <c r="Z2623" i="1"/>
  <c r="W2623" i="1"/>
  <c r="Z2069" i="1"/>
  <c r="W2069" i="1"/>
  <c r="Z1966" i="1"/>
  <c r="W1966" i="1"/>
  <c r="Z1895" i="1"/>
  <c r="W1895" i="1"/>
  <c r="Z1785" i="1"/>
  <c r="W1785" i="1"/>
  <c r="Z1712" i="1"/>
  <c r="W1712" i="1"/>
  <c r="Z1621" i="1"/>
  <c r="W1621" i="1"/>
  <c r="Z1193" i="1"/>
  <c r="W1193" i="1"/>
  <c r="Z1154" i="1"/>
  <c r="W1154" i="1"/>
  <c r="Z1107" i="1"/>
  <c r="W1107" i="1"/>
  <c r="Z1068" i="1"/>
  <c r="W1068" i="1"/>
  <c r="Z1007" i="1"/>
  <c r="W1007" i="1"/>
  <c r="Z1042" i="1"/>
  <c r="W1042" i="1"/>
  <c r="Z958" i="1"/>
  <c r="W958" i="1"/>
  <c r="Z923" i="1"/>
  <c r="W923" i="1"/>
  <c r="Z148" i="1"/>
  <c r="W148" i="1"/>
  <c r="Z111" i="1"/>
  <c r="W111" i="1"/>
  <c r="Z72" i="1"/>
  <c r="W72" i="1"/>
  <c r="Z22" i="1"/>
  <c r="W22" i="1"/>
  <c r="Z891" i="1"/>
  <c r="W891" i="1"/>
  <c r="Z855" i="1"/>
  <c r="W855" i="1"/>
  <c r="Z816" i="1"/>
  <c r="W816" i="1"/>
  <c r="Z754" i="1"/>
  <c r="W754" i="1"/>
  <c r="Z721" i="1"/>
  <c r="W721" i="1"/>
  <c r="Z672" i="1"/>
  <c r="W672" i="1"/>
  <c r="Z620" i="1"/>
  <c r="W620" i="1"/>
  <c r="Z546" i="1"/>
  <c r="W546" i="1"/>
  <c r="Z508" i="1"/>
  <c r="W508" i="1"/>
  <c r="Z937" i="1"/>
  <c r="W937" i="1"/>
  <c r="Z1995" i="1"/>
  <c r="W1995" i="1"/>
  <c r="Z1910" i="1"/>
  <c r="W1910" i="1"/>
  <c r="Z1723" i="1"/>
  <c r="W1723" i="1"/>
  <c r="Z1575" i="1"/>
  <c r="W1575" i="1"/>
  <c r="Z2367" i="1"/>
  <c r="W2367" i="1"/>
  <c r="Z2194" i="1"/>
  <c r="W2194" i="1"/>
  <c r="Z2002" i="1"/>
  <c r="W2002" i="1"/>
  <c r="Z1918" i="1"/>
  <c r="W1918" i="1"/>
  <c r="Z1805" i="1"/>
  <c r="W1805" i="1"/>
  <c r="Z1732" i="1"/>
  <c r="W1732" i="1"/>
  <c r="Z1641" i="1"/>
  <c r="W1641" i="1"/>
  <c r="Z1566" i="1"/>
  <c r="W1566" i="1"/>
  <c r="Z876" i="1"/>
  <c r="W876" i="1"/>
  <c r="Z2085" i="1"/>
  <c r="W2085" i="1"/>
  <c r="Z1769" i="1"/>
  <c r="W1769" i="1"/>
  <c r="Z2229" i="1"/>
  <c r="W2229" i="1"/>
  <c r="Z1431" i="1"/>
  <c r="W1431" i="1"/>
  <c r="Z1688" i="1"/>
  <c r="W1688" i="1"/>
  <c r="Z2035" i="1"/>
  <c r="W2035" i="1"/>
  <c r="Z1319" i="1"/>
  <c r="W1319" i="1"/>
  <c r="Z1041" i="1"/>
  <c r="W1041" i="1"/>
  <c r="Z690" i="1"/>
  <c r="W690" i="1"/>
  <c r="Z286" i="1"/>
  <c r="W286" i="1"/>
  <c r="Z282" i="1"/>
  <c r="W282" i="1"/>
  <c r="Z2464" i="1"/>
  <c r="W2464" i="1"/>
  <c r="Z2213" i="1"/>
  <c r="W2213" i="1"/>
  <c r="Z2136" i="1"/>
  <c r="W2136" i="1"/>
  <c r="Z1439" i="1"/>
  <c r="W1439" i="1"/>
  <c r="Z1350" i="1"/>
  <c r="W1350" i="1"/>
  <c r="Z1270" i="1"/>
  <c r="W1270" i="1"/>
  <c r="Z1217" i="1"/>
  <c r="W1217" i="1"/>
  <c r="Z1159" i="1"/>
  <c r="W1159" i="1"/>
  <c r="Z1023" i="1"/>
  <c r="W1023" i="1"/>
  <c r="Z1025" i="1"/>
  <c r="W1025" i="1"/>
  <c r="Z918" i="1"/>
  <c r="W918" i="1"/>
  <c r="Z849" i="1"/>
  <c r="W849" i="1"/>
  <c r="Z763" i="1"/>
  <c r="W763" i="1"/>
  <c r="Z685" i="1"/>
  <c r="W685" i="1"/>
  <c r="Z536" i="1"/>
  <c r="W536" i="1"/>
  <c r="Z2622" i="1"/>
  <c r="W2622" i="1"/>
  <c r="Z2528" i="1"/>
  <c r="W2528" i="1"/>
  <c r="Z2494" i="1"/>
  <c r="W2494" i="1"/>
  <c r="Z2260" i="1"/>
  <c r="W2260" i="1"/>
  <c r="Z2201" i="1"/>
  <c r="W2201" i="1"/>
  <c r="Z2165" i="1"/>
  <c r="W2165" i="1"/>
  <c r="Z2128" i="1"/>
  <c r="W2128" i="1"/>
  <c r="Z1514" i="1"/>
  <c r="W1514" i="1"/>
  <c r="Z1448" i="1"/>
  <c r="W1448" i="1"/>
  <c r="Z1395" i="1"/>
  <c r="W1395" i="1"/>
  <c r="Z1342" i="1"/>
  <c r="W1342" i="1"/>
  <c r="Z1304" i="1"/>
  <c r="W1304" i="1"/>
  <c r="Z1262" i="1"/>
  <c r="W1262" i="1"/>
  <c r="Z1207" i="1"/>
  <c r="W1207" i="1"/>
  <c r="Z1149" i="1"/>
  <c r="W1149" i="1"/>
  <c r="Z1010" i="1"/>
  <c r="W1010" i="1"/>
  <c r="Z1046" i="1"/>
  <c r="W1046" i="1"/>
  <c r="Z961" i="1"/>
  <c r="W961" i="1"/>
  <c r="Z927" i="1"/>
  <c r="W927" i="1"/>
  <c r="Z894" i="1"/>
  <c r="W894" i="1"/>
  <c r="Z781" i="1"/>
  <c r="W781" i="1"/>
  <c r="Z716" i="1"/>
  <c r="W716" i="1"/>
  <c r="Z676" i="1"/>
  <c r="W676" i="1"/>
  <c r="Z593" i="1"/>
  <c r="W593" i="1"/>
  <c r="Z541" i="1"/>
  <c r="W541" i="1"/>
  <c r="Z388" i="1"/>
  <c r="W388" i="1"/>
  <c r="Z354" i="1"/>
  <c r="W354" i="1"/>
  <c r="Z311" i="1"/>
  <c r="W311" i="1"/>
  <c r="Z278" i="1"/>
  <c r="W278" i="1"/>
  <c r="Z241" i="1"/>
  <c r="W241" i="1"/>
  <c r="Z2591" i="1"/>
  <c r="W2591" i="1"/>
  <c r="Z2575" i="1"/>
  <c r="W2575" i="1"/>
  <c r="Z2547" i="1"/>
  <c r="W2547" i="1"/>
  <c r="Z2525" i="1"/>
  <c r="W2525" i="1"/>
  <c r="Z2507" i="1"/>
  <c r="W2507" i="1"/>
  <c r="Z2491" i="1"/>
  <c r="W2491" i="1"/>
  <c r="Z2436" i="1"/>
  <c r="W2436" i="1"/>
  <c r="Z2412" i="1"/>
  <c r="W2412" i="1"/>
  <c r="Z2390" i="1"/>
  <c r="W2390" i="1"/>
  <c r="Z2355" i="1"/>
  <c r="W2355" i="1"/>
  <c r="Z2323" i="1"/>
  <c r="W2323" i="1"/>
  <c r="Z2288" i="1"/>
  <c r="W2288" i="1"/>
  <c r="Z2272" i="1"/>
  <c r="W2272" i="1"/>
  <c r="Z2245" i="1"/>
  <c r="W2245" i="1"/>
  <c r="Z2218" i="1"/>
  <c r="W2218" i="1"/>
  <c r="Z2198" i="1"/>
  <c r="W2198" i="1"/>
  <c r="Z2178" i="1"/>
  <c r="W2178" i="1"/>
  <c r="Z2162" i="1"/>
  <c r="W2162" i="1"/>
  <c r="Z2141" i="1"/>
  <c r="W2141" i="1"/>
  <c r="Z2116" i="1"/>
  <c r="W2116" i="1"/>
  <c r="Z2021" i="1"/>
  <c r="W2021" i="1"/>
  <c r="Z1968" i="1"/>
  <c r="W1968" i="1"/>
  <c r="Z1870" i="1"/>
  <c r="W1870" i="1"/>
  <c r="Z1787" i="1"/>
  <c r="W1787" i="1"/>
  <c r="Z1708" i="1"/>
  <c r="W1708" i="1"/>
  <c r="Z1623" i="1"/>
  <c r="W1623" i="1"/>
  <c r="Z2603" i="1"/>
  <c r="W2603" i="1"/>
  <c r="Z2588" i="1"/>
  <c r="W2588" i="1"/>
  <c r="Z2399" i="1"/>
  <c r="W2399" i="1"/>
  <c r="Z2371" i="1"/>
  <c r="W2371" i="1"/>
  <c r="Z2345" i="1"/>
  <c r="W2345" i="1"/>
  <c r="Z2327" i="1"/>
  <c r="W2327" i="1"/>
  <c r="Z2299" i="1"/>
  <c r="W2299" i="1"/>
  <c r="Z2281" i="1"/>
  <c r="W2281" i="1"/>
  <c r="Z2227" i="1"/>
  <c r="W2227" i="1"/>
  <c r="Z2209" i="1"/>
  <c r="W2209" i="1"/>
  <c r="Z2187" i="1"/>
  <c r="W2187" i="1"/>
  <c r="Z2171" i="1"/>
  <c r="W2171" i="1"/>
  <c r="Z2142" i="1"/>
  <c r="W2142" i="1"/>
  <c r="Z2098" i="1"/>
  <c r="W2098" i="1"/>
  <c r="Z2086" i="1"/>
  <c r="W2086" i="1"/>
  <c r="Z2075" i="1"/>
  <c r="W2075" i="1"/>
  <c r="Z2062" i="1"/>
  <c r="W2062" i="1"/>
  <c r="Z2033" i="1"/>
  <c r="W2033" i="1"/>
  <c r="Z1994" i="1"/>
  <c r="W1994" i="1"/>
  <c r="Z1965" i="1"/>
  <c r="W1965" i="1"/>
  <c r="Z1949" i="1"/>
  <c r="W1949" i="1"/>
  <c r="Z1932" i="1"/>
  <c r="W1932" i="1"/>
  <c r="Z1911" i="1"/>
  <c r="W1911" i="1"/>
  <c r="Z1887" i="1"/>
  <c r="W1887" i="1"/>
  <c r="Z1848" i="1"/>
  <c r="W1848" i="1"/>
  <c r="Z1817" i="1"/>
  <c r="W1817" i="1"/>
  <c r="Z1801" i="1"/>
  <c r="W1801" i="1"/>
  <c r="Z1784" i="1"/>
  <c r="W1784" i="1"/>
  <c r="Z1756" i="1"/>
  <c r="W1756" i="1"/>
  <c r="Z1738" i="1"/>
  <c r="W1738" i="1"/>
  <c r="Z1717" i="1"/>
  <c r="W1717" i="1"/>
  <c r="Z1681" i="1"/>
  <c r="W1681" i="1"/>
  <c r="Z1654" i="1"/>
  <c r="W1654" i="1"/>
  <c r="Z1630" i="1"/>
  <c r="W1630" i="1"/>
  <c r="Z1611" i="1"/>
  <c r="W1611" i="1"/>
  <c r="Z1588" i="1"/>
  <c r="W1588" i="1"/>
  <c r="Z1572" i="1"/>
  <c r="W1572" i="1"/>
  <c r="Z1531" i="1"/>
  <c r="W1531" i="1"/>
  <c r="Z1493" i="1"/>
  <c r="W1493" i="1"/>
  <c r="Z1426" i="1"/>
  <c r="W1426" i="1"/>
  <c r="Z1285" i="1"/>
  <c r="W1285" i="1"/>
  <c r="Z1198" i="1"/>
  <c r="W1198" i="1"/>
  <c r="Z1151" i="1"/>
  <c r="W1151" i="1"/>
  <c r="Z1113" i="1"/>
  <c r="W1113" i="1"/>
  <c r="Z1065" i="1"/>
  <c r="W1065" i="1"/>
  <c r="Z988" i="1"/>
  <c r="W988" i="1"/>
  <c r="Z971" i="1"/>
  <c r="W971" i="1"/>
  <c r="Z929" i="1"/>
  <c r="W929" i="1"/>
  <c r="Z896" i="1"/>
  <c r="W896" i="1"/>
  <c r="Z870" i="1"/>
  <c r="W870" i="1"/>
  <c r="Z853" i="1"/>
  <c r="W853" i="1"/>
  <c r="Z815" i="1"/>
  <c r="W815" i="1"/>
  <c r="Z775" i="1"/>
  <c r="W775" i="1"/>
  <c r="Z734" i="1"/>
  <c r="W734" i="1"/>
  <c r="Z701" i="1"/>
  <c r="W701" i="1"/>
  <c r="Z657" i="1"/>
  <c r="W657" i="1"/>
  <c r="Z555" i="1"/>
  <c r="W555" i="1"/>
  <c r="Z507" i="1"/>
  <c r="W507" i="1"/>
  <c r="Z430" i="1"/>
  <c r="W430" i="1"/>
  <c r="Z396" i="1"/>
  <c r="W396" i="1"/>
  <c r="Z366" i="1"/>
  <c r="W366" i="1"/>
  <c r="Z314" i="1"/>
  <c r="W314" i="1"/>
  <c r="Z296" i="1"/>
  <c r="W296" i="1"/>
  <c r="Z243" i="1"/>
  <c r="W243" i="1"/>
  <c r="Z219" i="1"/>
  <c r="W219" i="1"/>
  <c r="Z203" i="1"/>
  <c r="W203" i="1"/>
  <c r="Z179" i="1"/>
  <c r="W179" i="1"/>
  <c r="Z160" i="1"/>
  <c r="W160" i="1"/>
  <c r="Z139" i="1"/>
  <c r="W139" i="1"/>
  <c r="Z122" i="1"/>
  <c r="W122" i="1"/>
  <c r="Z105" i="1"/>
  <c r="W105" i="1"/>
  <c r="Z82" i="1"/>
  <c r="W82" i="1"/>
  <c r="Z66" i="1"/>
  <c r="W66" i="1"/>
  <c r="Z38" i="1"/>
  <c r="W38" i="1"/>
  <c r="Z16" i="1"/>
  <c r="W16" i="1"/>
  <c r="Z2594" i="1"/>
  <c r="W2594" i="1"/>
  <c r="Z2393" i="1"/>
  <c r="W2393" i="1"/>
  <c r="Z2347" i="1"/>
  <c r="W2347" i="1"/>
  <c r="Z2301" i="1"/>
  <c r="W2301" i="1"/>
  <c r="Z759" i="1"/>
  <c r="W759" i="1"/>
  <c r="Z1184" i="1"/>
  <c r="W1184" i="1"/>
  <c r="Z2629" i="1"/>
  <c r="W2629" i="1"/>
  <c r="Z2621" i="1"/>
  <c r="W2621" i="1"/>
  <c r="Z2608" i="1"/>
  <c r="W2608" i="1"/>
  <c r="Z2601" i="1"/>
  <c r="W2601" i="1"/>
  <c r="Z2593" i="1"/>
  <c r="W2593" i="1"/>
  <c r="Z2585" i="1"/>
  <c r="W2585" i="1"/>
  <c r="Z2577" i="1"/>
  <c r="W2577" i="1"/>
  <c r="Z2571" i="1"/>
  <c r="W2571" i="1"/>
  <c r="Z2549" i="1"/>
  <c r="W2549" i="1"/>
  <c r="Z2541" i="1"/>
  <c r="W2541" i="1"/>
  <c r="Z2527" i="1"/>
  <c r="W2527" i="1"/>
  <c r="Z2517" i="1"/>
  <c r="W2517" i="1"/>
  <c r="Z2509" i="1"/>
  <c r="W2509" i="1"/>
  <c r="Z2501" i="1"/>
  <c r="W2501" i="1"/>
  <c r="Z2493" i="1"/>
  <c r="W2493" i="1"/>
  <c r="Z2455" i="1"/>
  <c r="W2455" i="1"/>
  <c r="Z2434" i="1"/>
  <c r="W2434" i="1"/>
  <c r="Z2425" i="1"/>
  <c r="W2425" i="1"/>
  <c r="Z2410" i="1"/>
  <c r="W2410" i="1"/>
  <c r="Z2396" i="1"/>
  <c r="W2396" i="1"/>
  <c r="Z2388" i="1"/>
  <c r="W2388" i="1"/>
  <c r="Z2376" i="1"/>
  <c r="W2376" i="1"/>
  <c r="Z2368" i="1"/>
  <c r="W2368" i="1"/>
  <c r="Z2350" i="1"/>
  <c r="W2350" i="1"/>
  <c r="Z2337" i="1"/>
  <c r="W2337" i="1"/>
  <c r="Z2326" i="1"/>
  <c r="W2326" i="1"/>
  <c r="Z2316" i="1"/>
  <c r="W2316" i="1"/>
  <c r="Z2295" i="1"/>
  <c r="W2295" i="1"/>
  <c r="Z2286" i="1"/>
  <c r="W2286" i="1"/>
  <c r="Z2274" i="1"/>
  <c r="W2274" i="1"/>
  <c r="Z2259" i="1"/>
  <c r="W2259" i="1"/>
  <c r="Z2248" i="1"/>
  <c r="W2248" i="1"/>
  <c r="Z2239" i="1"/>
  <c r="W2239" i="1"/>
  <c r="Z2228" i="1"/>
  <c r="W2228" i="1"/>
  <c r="Z2220" i="1"/>
  <c r="W2220" i="1"/>
  <c r="Z2211" i="1"/>
  <c r="W2211" i="1"/>
  <c r="Z2200" i="1"/>
  <c r="W2200" i="1"/>
  <c r="Z2191" i="1"/>
  <c r="W2191" i="1"/>
  <c r="Z2180" i="1"/>
  <c r="W2180" i="1"/>
  <c r="Z2172" i="1"/>
  <c r="W2172" i="1"/>
  <c r="Z2164" i="1"/>
  <c r="W2164" i="1"/>
  <c r="Z2153" i="1"/>
  <c r="W2153" i="1"/>
  <c r="Z2143" i="1"/>
  <c r="W2143" i="1"/>
  <c r="Z2135" i="1"/>
  <c r="W2135" i="1"/>
  <c r="Z2127" i="1"/>
  <c r="W2127" i="1"/>
  <c r="Z2076" i="1"/>
  <c r="W2076" i="1"/>
  <c r="Z2034" i="1"/>
  <c r="W2034" i="1"/>
  <c r="Z1933" i="1"/>
  <c r="W1933" i="1"/>
  <c r="Z1849" i="1"/>
  <c r="W1849" i="1"/>
  <c r="Z1745" i="1"/>
  <c r="W1745" i="1"/>
  <c r="Z1684" i="1"/>
  <c r="W1684" i="1"/>
  <c r="Z1599" i="1"/>
  <c r="W1599" i="1"/>
  <c r="Z452" i="1"/>
  <c r="W452" i="1"/>
  <c r="Z443" i="1"/>
  <c r="W443" i="1"/>
  <c r="Z1547" i="1"/>
  <c r="W1547" i="1"/>
  <c r="Z1492" i="1"/>
  <c r="W1492" i="1"/>
  <c r="Z1459" i="1"/>
  <c r="W1459" i="1"/>
  <c r="Z1406" i="1"/>
  <c r="W1406" i="1"/>
  <c r="Z1373" i="1"/>
  <c r="W1373" i="1"/>
  <c r="Z1318" i="1"/>
  <c r="W1318" i="1"/>
  <c r="Z1274" i="1"/>
  <c r="W1274" i="1"/>
  <c r="Z1238" i="1"/>
  <c r="W1238" i="1"/>
  <c r="Z1195" i="1"/>
  <c r="W1195" i="1"/>
  <c r="Z1177" i="1"/>
  <c r="W1177" i="1"/>
  <c r="Z1157" i="1"/>
  <c r="W1157" i="1"/>
  <c r="Z1140" i="1"/>
  <c r="W1140" i="1"/>
  <c r="Z1112" i="1"/>
  <c r="W1112" i="1"/>
  <c r="Z1091" i="1"/>
  <c r="W1091" i="1"/>
  <c r="Z1058" i="1"/>
  <c r="W1058" i="1"/>
  <c r="Z1022" i="1"/>
  <c r="W1022" i="1"/>
  <c r="Z1001" i="1"/>
  <c r="W1001" i="1"/>
  <c r="Z1055" i="1"/>
  <c r="W1055" i="1"/>
  <c r="Z1018" i="1"/>
  <c r="W1018" i="1"/>
  <c r="Z968" i="1"/>
  <c r="W968" i="1"/>
  <c r="Z951" i="1"/>
  <c r="W951" i="1"/>
  <c r="Z934" i="1"/>
  <c r="W934" i="1"/>
  <c r="Z917" i="1"/>
  <c r="W917" i="1"/>
  <c r="Z901" i="1"/>
  <c r="W901" i="1"/>
  <c r="Z883" i="1"/>
  <c r="W883" i="1"/>
  <c r="Z860" i="1"/>
  <c r="W860" i="1"/>
  <c r="Z842" i="1"/>
  <c r="W842" i="1"/>
  <c r="Z824" i="1"/>
  <c r="W824" i="1"/>
  <c r="Z788" i="1"/>
  <c r="W788" i="1"/>
  <c r="Z762" i="1"/>
  <c r="W762" i="1"/>
  <c r="Z739" i="1"/>
  <c r="W739" i="1"/>
  <c r="Z723" i="1"/>
  <c r="W723" i="1"/>
  <c r="Z706" i="1"/>
  <c r="W706" i="1"/>
  <c r="Z677" i="1"/>
  <c r="W677" i="1"/>
  <c r="Z656" i="1"/>
  <c r="W656" i="1"/>
  <c r="Z636" i="1"/>
  <c r="W636" i="1"/>
  <c r="Z602" i="1"/>
  <c r="W602" i="1"/>
  <c r="Z583" i="1"/>
  <c r="W583" i="1"/>
  <c r="Z542" i="1"/>
  <c r="W542" i="1"/>
  <c r="Z521" i="1"/>
  <c r="W521" i="1"/>
  <c r="Z504" i="1"/>
  <c r="W504" i="1"/>
  <c r="Z355" i="1"/>
  <c r="W355" i="1"/>
  <c r="Z312" i="1"/>
  <c r="W312" i="1"/>
  <c r="Z279" i="1"/>
  <c r="W279" i="1"/>
  <c r="Z242" i="1"/>
  <c r="W242" i="1"/>
  <c r="Z210" i="1"/>
  <c r="W210" i="1"/>
  <c r="Z170" i="1"/>
  <c r="W170" i="1"/>
  <c r="Z129" i="1"/>
  <c r="W129" i="1"/>
  <c r="Z89" i="1"/>
  <c r="W89" i="1"/>
  <c r="Z48" i="1"/>
  <c r="W48" i="1"/>
  <c r="Z7" i="1"/>
  <c r="W7" i="1"/>
  <c r="Z291" i="1"/>
  <c r="W291" i="1"/>
  <c r="Z206" i="1"/>
  <c r="W206" i="1"/>
  <c r="Z166" i="1"/>
  <c r="W166" i="1"/>
  <c r="Z41" i="1"/>
  <c r="W41" i="1"/>
  <c r="Z1545" i="1"/>
  <c r="W1545" i="1"/>
  <c r="Z1526" i="1"/>
  <c r="W1526" i="1"/>
  <c r="Z1506" i="1"/>
  <c r="W1506" i="1"/>
  <c r="Z1479" i="1"/>
  <c r="W1479" i="1"/>
  <c r="Z1447" i="1"/>
  <c r="W1447" i="1"/>
  <c r="Z1429" i="1"/>
  <c r="W1429" i="1"/>
  <c r="Z1410" i="1"/>
  <c r="W1410" i="1"/>
  <c r="Z1394" i="1"/>
  <c r="W1394" i="1"/>
  <c r="Z1352" i="1"/>
  <c r="W1352" i="1"/>
  <c r="Z1332" i="1"/>
  <c r="W1332" i="1"/>
  <c r="Z1316" i="1"/>
  <c r="W1316" i="1"/>
  <c r="Z1294" i="1"/>
  <c r="W1294" i="1"/>
  <c r="Z1271" i="1"/>
  <c r="W1271" i="1"/>
  <c r="Z1243" i="1"/>
  <c r="W1243" i="1"/>
  <c r="Z1226" i="1"/>
  <c r="W1226" i="1"/>
  <c r="Z1191" i="1"/>
  <c r="W1191" i="1"/>
  <c r="Z1114" i="1"/>
  <c r="W1114" i="1"/>
  <c r="Z1075" i="1"/>
  <c r="W1075" i="1"/>
  <c r="Z1013" i="1"/>
  <c r="W1013" i="1"/>
  <c r="Z1049" i="1"/>
  <c r="W1049" i="1"/>
  <c r="Z964" i="1"/>
  <c r="W964" i="1"/>
  <c r="Z930" i="1"/>
  <c r="W930" i="1"/>
  <c r="Z897" i="1"/>
  <c r="W897" i="1"/>
  <c r="Z862" i="1"/>
  <c r="W862" i="1"/>
  <c r="Z826" i="1"/>
  <c r="W826" i="1"/>
  <c r="Z751" i="1"/>
  <c r="W751" i="1"/>
  <c r="Z719" i="1"/>
  <c r="W719" i="1"/>
  <c r="Z659" i="1"/>
  <c r="W659" i="1"/>
  <c r="Z598" i="1"/>
  <c r="W598" i="1"/>
  <c r="Z516" i="1"/>
  <c r="W516" i="1"/>
  <c r="Z351" i="1"/>
  <c r="W351" i="1"/>
  <c r="Z335" i="1"/>
  <c r="W335" i="1"/>
  <c r="Z307" i="1"/>
  <c r="W307" i="1"/>
  <c r="Z273" i="1"/>
  <c r="W273" i="1"/>
  <c r="Z236" i="1"/>
  <c r="W236" i="1"/>
  <c r="Z204" i="1"/>
  <c r="W204" i="1"/>
  <c r="Z164" i="1"/>
  <c r="W164" i="1"/>
  <c r="Z123" i="1"/>
  <c r="W123" i="1"/>
  <c r="Z83" i="1"/>
  <c r="W83" i="1"/>
  <c r="Z39" i="1"/>
  <c r="W39" i="1"/>
  <c r="Z2542" i="1"/>
  <c r="W2542" i="1"/>
  <c r="Z2430" i="1"/>
  <c r="W2430" i="1"/>
  <c r="Z2192" i="1"/>
  <c r="W2192" i="1"/>
  <c r="Z1525" i="1"/>
  <c r="W1525" i="1"/>
  <c r="Z1421" i="1"/>
  <c r="W1421" i="1"/>
  <c r="Z1331" i="1"/>
  <c r="W1331" i="1"/>
  <c r="Z1196" i="1"/>
  <c r="W1196" i="1"/>
  <c r="Z1101" i="1"/>
  <c r="W1101" i="1"/>
  <c r="Z969" i="1"/>
  <c r="W969" i="1"/>
  <c r="Z902" i="1"/>
  <c r="W902" i="1"/>
  <c r="Z789" i="1"/>
  <c r="W789" i="1"/>
  <c r="Z707" i="1"/>
  <c r="W707" i="1"/>
  <c r="Z608" i="1"/>
  <c r="W608" i="1"/>
  <c r="Z428" i="1"/>
  <c r="W428" i="1"/>
  <c r="Z326" i="1"/>
  <c r="W326" i="1"/>
  <c r="Z229" i="1"/>
  <c r="W229" i="1"/>
  <c r="Z213" i="1"/>
  <c r="W213" i="1"/>
  <c r="Z189" i="1"/>
  <c r="W189" i="1"/>
  <c r="Z173" i="1"/>
  <c r="W173" i="1"/>
  <c r="Z152" i="1"/>
  <c r="W152" i="1"/>
  <c r="Z132" i="1"/>
  <c r="W132" i="1"/>
  <c r="Z115" i="1"/>
  <c r="W115" i="1"/>
  <c r="Z92" i="1"/>
  <c r="W92" i="1"/>
  <c r="Z76" i="1"/>
  <c r="W76" i="1"/>
  <c r="Z52" i="1"/>
  <c r="W52" i="1"/>
  <c r="Z31" i="1"/>
  <c r="W31" i="1"/>
  <c r="Z10" i="1"/>
  <c r="W10" i="1"/>
  <c r="Z2635" i="1"/>
  <c r="W2635" i="1"/>
  <c r="Z2619" i="1"/>
  <c r="W2619" i="1"/>
  <c r="Z2087" i="1"/>
  <c r="W2087" i="1"/>
  <c r="Z1993" i="1"/>
  <c r="W1993" i="1"/>
  <c r="Z1884" i="1"/>
  <c r="W1884" i="1"/>
  <c r="Z1783" i="1"/>
  <c r="W1783" i="1"/>
  <c r="Z1704" i="1"/>
  <c r="W1704" i="1"/>
  <c r="Z1619" i="1"/>
  <c r="W1619" i="1"/>
  <c r="Z2600" i="1"/>
  <c r="W2600" i="1"/>
  <c r="Z2395" i="1"/>
  <c r="W2395" i="1"/>
  <c r="Z2349" i="1"/>
  <c r="W2349" i="1"/>
  <c r="Z2285" i="1"/>
  <c r="W2285" i="1"/>
  <c r="Z2231" i="1"/>
  <c r="W2231" i="1"/>
  <c r="Z2205" i="1"/>
  <c r="W2205" i="1"/>
  <c r="Z2167" i="1"/>
  <c r="W2167" i="1"/>
  <c r="Z2130" i="1"/>
  <c r="W2130" i="1"/>
  <c r="Z2084" i="1"/>
  <c r="W2084" i="1"/>
  <c r="Z2066" i="1"/>
  <c r="W2066" i="1"/>
  <c r="Z2022" i="1"/>
  <c r="W2022" i="1"/>
  <c r="Z1987" i="1"/>
  <c r="W1987" i="1"/>
  <c r="Z1967" i="1"/>
  <c r="W1967" i="1"/>
  <c r="Z1957" i="1"/>
  <c r="W1957" i="1"/>
  <c r="Z1944" i="1"/>
  <c r="W1944" i="1"/>
  <c r="Z1934" i="1"/>
  <c r="W1934" i="1"/>
  <c r="Z1922" i="1"/>
  <c r="W1922" i="1"/>
  <c r="Z1904" i="1"/>
  <c r="W1904" i="1"/>
  <c r="Z1892" i="1"/>
  <c r="W1892" i="1"/>
  <c r="Z1875" i="1"/>
  <c r="W1875" i="1"/>
  <c r="Z1840" i="1"/>
  <c r="W1840" i="1"/>
  <c r="Z1819" i="1"/>
  <c r="W1819" i="1"/>
  <c r="Z1809" i="1"/>
  <c r="W1809" i="1"/>
  <c r="Z1786" i="1"/>
  <c r="W1786" i="1"/>
  <c r="Z1770" i="1"/>
  <c r="W1770" i="1"/>
  <c r="Z1754" i="1"/>
  <c r="W1754" i="1"/>
  <c r="Z1740" i="1"/>
  <c r="W1740" i="1"/>
  <c r="Z1726" i="1"/>
  <c r="W1726" i="1"/>
  <c r="Z1715" i="1"/>
  <c r="W1715" i="1"/>
  <c r="Z1700" i="1"/>
  <c r="W1700" i="1"/>
  <c r="Z1686" i="1"/>
  <c r="W1686" i="1"/>
  <c r="Z1669" i="1"/>
  <c r="W1669" i="1"/>
  <c r="Z1650" i="1"/>
  <c r="W1650" i="1"/>
  <c r="Z1639" i="1"/>
  <c r="W1639" i="1"/>
  <c r="Z1628" i="1"/>
  <c r="W1628" i="1"/>
  <c r="Z1616" i="1"/>
  <c r="W1616" i="1"/>
  <c r="Z1601" i="1"/>
  <c r="W1601" i="1"/>
  <c r="Z1580" i="1"/>
  <c r="W1580" i="1"/>
  <c r="Z1570" i="1"/>
  <c r="W1570" i="1"/>
  <c r="Z1548" i="1"/>
  <c r="W1548" i="1"/>
  <c r="Z1491" i="1"/>
  <c r="W1491" i="1"/>
  <c r="Z1458" i="1"/>
  <c r="W1458" i="1"/>
  <c r="Z1444" i="1"/>
  <c r="W1444" i="1"/>
  <c r="Z1413" i="1"/>
  <c r="W1413" i="1"/>
  <c r="Z1374" i="1"/>
  <c r="W1374" i="1"/>
  <c r="Z1337" i="1"/>
  <c r="W1337" i="1"/>
  <c r="Z1306" i="1"/>
  <c r="W1306" i="1"/>
  <c r="Z1273" i="1"/>
  <c r="W1273" i="1"/>
  <c r="Z1258" i="1"/>
  <c r="W1258" i="1"/>
  <c r="Z1201" i="1"/>
  <c r="W1201" i="1"/>
  <c r="Z1087" i="1"/>
  <c r="W1087" i="1"/>
  <c r="Z1030" i="1"/>
  <c r="W1030" i="1"/>
  <c r="Z1035" i="1"/>
  <c r="W1035" i="1"/>
  <c r="Z939" i="1"/>
  <c r="W939" i="1"/>
  <c r="Z906" i="1"/>
  <c r="W906" i="1"/>
  <c r="Z851" i="1"/>
  <c r="W851" i="1"/>
  <c r="Z765" i="1"/>
  <c r="W765" i="1"/>
  <c r="Z712" i="1"/>
  <c r="W712" i="1"/>
  <c r="Z668" i="1"/>
  <c r="W668" i="1"/>
  <c r="Z603" i="1"/>
  <c r="W603" i="1"/>
  <c r="Z545" i="1"/>
  <c r="W545" i="1"/>
  <c r="Z528" i="1"/>
  <c r="W528" i="1"/>
  <c r="Z511" i="1"/>
  <c r="W511" i="1"/>
  <c r="Z442" i="1"/>
  <c r="W442" i="1"/>
  <c r="Z356" i="1"/>
  <c r="W356" i="1"/>
  <c r="Z340" i="1"/>
  <c r="W340" i="1"/>
  <c r="Z280" i="1"/>
  <c r="W280" i="1"/>
  <c r="Z263" i="1"/>
  <c r="W263" i="1"/>
  <c r="Z2586" i="1"/>
  <c r="W2586" i="1"/>
  <c r="Z2383" i="1"/>
  <c r="W2383" i="1"/>
  <c r="Z2338" i="1"/>
  <c r="W2338" i="1"/>
  <c r="Z2292" i="1"/>
  <c r="W2292" i="1"/>
  <c r="Z1958" i="1"/>
  <c r="W1958" i="1"/>
  <c r="Z1923" i="1"/>
  <c r="W1923" i="1"/>
  <c r="Z1876" i="1"/>
  <c r="W1876" i="1"/>
  <c r="Z1810" i="1"/>
  <c r="W1810" i="1"/>
  <c r="Z1755" i="1"/>
  <c r="W1755" i="1"/>
  <c r="Z1716" i="1"/>
  <c r="W1716" i="1"/>
  <c r="Z1671" i="1"/>
  <c r="W1671" i="1"/>
  <c r="Z1629" i="1"/>
  <c r="W1629" i="1"/>
  <c r="Z1587" i="1"/>
  <c r="W1587" i="1"/>
  <c r="Z431" i="1"/>
  <c r="W431" i="1"/>
  <c r="Z423" i="1"/>
  <c r="W423" i="1"/>
  <c r="Z399" i="1"/>
  <c r="W399" i="1"/>
  <c r="Z1557" i="1"/>
  <c r="W1557" i="1"/>
  <c r="Z1500" i="1"/>
  <c r="W1500" i="1"/>
  <c r="Z1451" i="1"/>
  <c r="W1451" i="1"/>
  <c r="Z1414" i="1"/>
  <c r="W1414" i="1"/>
  <c r="Z1345" i="1"/>
  <c r="W1345" i="1"/>
  <c r="Z1307" i="1"/>
  <c r="W1307" i="1"/>
  <c r="Z1265" i="1"/>
  <c r="W1265" i="1"/>
  <c r="Z1230" i="1"/>
  <c r="W1230" i="1"/>
  <c r="Z1197" i="1"/>
  <c r="W1197" i="1"/>
  <c r="Z1179" i="1"/>
  <c r="W1179" i="1"/>
  <c r="Z1160" i="1"/>
  <c r="W1160" i="1"/>
  <c r="Z1121" i="1"/>
  <c r="W1121" i="1"/>
  <c r="Z1102" i="1"/>
  <c r="W1102" i="1"/>
  <c r="Z1082" i="1"/>
  <c r="W1082" i="1"/>
  <c r="Z1033" i="1"/>
  <c r="W1033" i="1"/>
  <c r="Z1009" i="1"/>
  <c r="W1009" i="1"/>
  <c r="Z993" i="1"/>
  <c r="W993" i="1"/>
  <c r="Z1045" i="1"/>
  <c r="W1045" i="1"/>
  <c r="Z977" i="1"/>
  <c r="W977" i="1"/>
  <c r="Z960" i="1"/>
  <c r="W960" i="1"/>
  <c r="Z942" i="1"/>
  <c r="W942" i="1"/>
  <c r="Z926" i="1"/>
  <c r="W926" i="1"/>
  <c r="Z909" i="1"/>
  <c r="W909" i="1"/>
  <c r="Z893" i="1"/>
  <c r="W893" i="1"/>
  <c r="Z875" i="1"/>
  <c r="W875" i="1"/>
  <c r="Z850" i="1"/>
  <c r="W850" i="1"/>
  <c r="Z832" i="1"/>
  <c r="W832" i="1"/>
  <c r="Z812" i="1"/>
  <c r="W812" i="1"/>
  <c r="Z780" i="1"/>
  <c r="W780" i="1"/>
  <c r="Z747" i="1"/>
  <c r="W747" i="1"/>
  <c r="Z731" i="1"/>
  <c r="W731" i="1"/>
  <c r="Z715" i="1"/>
  <c r="W715" i="1"/>
  <c r="Z695" i="1"/>
  <c r="W695" i="1"/>
  <c r="Z675" i="1"/>
  <c r="W675" i="1"/>
  <c r="Z653" i="1"/>
  <c r="W653" i="1"/>
  <c r="Z633" i="1"/>
  <c r="W633" i="1"/>
  <c r="Z604" i="1"/>
  <c r="W604" i="1"/>
  <c r="Z573" i="1"/>
  <c r="W573" i="1"/>
  <c r="Z529" i="1"/>
  <c r="W529" i="1"/>
  <c r="Z512" i="1"/>
  <c r="W512" i="1"/>
  <c r="Z2634" i="1"/>
  <c r="W2634" i="1"/>
  <c r="Z2618" i="1"/>
  <c r="W2618" i="1"/>
  <c r="Z2605" i="1"/>
  <c r="W2605" i="1"/>
  <c r="Z2590" i="1"/>
  <c r="W2590" i="1"/>
  <c r="Z2574" i="1"/>
  <c r="W2574" i="1"/>
  <c r="Z2546" i="1"/>
  <c r="W2546" i="1"/>
  <c r="Z2524" i="1"/>
  <c r="W2524" i="1"/>
  <c r="Z2506" i="1"/>
  <c r="W2506" i="1"/>
  <c r="Z2489" i="1"/>
  <c r="W2489" i="1"/>
  <c r="Z2435" i="1"/>
  <c r="W2435" i="1"/>
  <c r="Z2411" i="1"/>
  <c r="W2411" i="1"/>
  <c r="Z2389" i="1"/>
  <c r="W2389" i="1"/>
  <c r="Z2353" i="1"/>
  <c r="W2353" i="1"/>
  <c r="Z2333" i="1"/>
  <c r="W2333" i="1"/>
  <c r="Z2296" i="1"/>
  <c r="W2296" i="1"/>
  <c r="Z2279" i="1"/>
  <c r="W2279" i="1"/>
  <c r="Z2255" i="1"/>
  <c r="W2255" i="1"/>
  <c r="Z2233" i="1"/>
  <c r="W2233" i="1"/>
  <c r="Z2217" i="1"/>
  <c r="W2217" i="1"/>
  <c r="Z2196" i="1"/>
  <c r="W2196" i="1"/>
  <c r="Z2169" i="1"/>
  <c r="W2169" i="1"/>
  <c r="Z2148" i="1"/>
  <c r="W2148" i="1"/>
  <c r="Z2132" i="1"/>
  <c r="W2132" i="1"/>
  <c r="Z2091" i="1"/>
  <c r="W2091" i="1"/>
  <c r="Z2072" i="1"/>
  <c r="W2072" i="1"/>
  <c r="Z2056" i="1"/>
  <c r="W2056" i="1"/>
  <c r="Z2020" i="1"/>
  <c r="W2020" i="1"/>
  <c r="Z1990" i="1"/>
  <c r="W1990" i="1"/>
  <c r="Z1963" i="1"/>
  <c r="W1963" i="1"/>
  <c r="Z1947" i="1"/>
  <c r="W1947" i="1"/>
  <c r="Z1930" i="1"/>
  <c r="W1930" i="1"/>
  <c r="Z1896" i="1"/>
  <c r="W1896" i="1"/>
  <c r="Z1823" i="1"/>
  <c r="W1823" i="1"/>
  <c r="Z1782" i="1"/>
  <c r="W1782" i="1"/>
  <c r="Z1742" i="1"/>
  <c r="W1742" i="1"/>
  <c r="Z1703" i="1"/>
  <c r="W1703" i="1"/>
  <c r="Z1652" i="1"/>
  <c r="W1652" i="1"/>
  <c r="Z1618" i="1"/>
  <c r="W1618" i="1"/>
  <c r="Z1576" i="1"/>
  <c r="W1576" i="1"/>
  <c r="Z1501" i="1"/>
  <c r="W1501" i="1"/>
  <c r="Z1416" i="1"/>
  <c r="W1416" i="1"/>
  <c r="Z1308" i="1"/>
  <c r="W1308" i="1"/>
  <c r="Z1231" i="1"/>
  <c r="W1231" i="1"/>
  <c r="Z1153" i="1"/>
  <c r="W1153" i="1"/>
  <c r="Z1014" i="1"/>
  <c r="W1014" i="1"/>
  <c r="Z965" i="1"/>
  <c r="W965" i="1"/>
  <c r="Z898" i="1"/>
  <c r="W898" i="1"/>
  <c r="Z827" i="1"/>
  <c r="W827" i="1"/>
  <c r="Z736" i="1"/>
  <c r="W736" i="1"/>
  <c r="Z640" i="1"/>
  <c r="W640" i="1"/>
  <c r="Z420" i="1"/>
  <c r="W420" i="1"/>
  <c r="Z233" i="1"/>
  <c r="W233" i="1"/>
  <c r="Z389" i="1"/>
  <c r="W389" i="1"/>
  <c r="Z331" i="1"/>
  <c r="W331" i="1"/>
  <c r="Z234" i="1"/>
  <c r="W234" i="1"/>
  <c r="Z158" i="1"/>
  <c r="W158" i="1"/>
  <c r="Z81" i="1"/>
  <c r="W81" i="1"/>
  <c r="Z450" i="1"/>
  <c r="W450" i="1"/>
  <c r="Z228" i="1"/>
  <c r="W228" i="1"/>
  <c r="Z1564" i="1"/>
  <c r="W1564" i="1"/>
  <c r="Z1536" i="1"/>
  <c r="W1536" i="1"/>
  <c r="Z1516" i="1"/>
  <c r="W1516" i="1"/>
  <c r="Z1488" i="1"/>
  <c r="W1488" i="1"/>
  <c r="Z1455" i="1"/>
  <c r="W1455" i="1"/>
  <c r="Z1432" i="1"/>
  <c r="W1432" i="1"/>
  <c r="Z1412" i="1"/>
  <c r="W1412" i="1"/>
  <c r="Z1360" i="1"/>
  <c r="W1360" i="1"/>
  <c r="Z1343" i="1"/>
  <c r="W1343" i="1"/>
  <c r="Z1311" i="1"/>
  <c r="W1311" i="1"/>
  <c r="Z1283" i="1"/>
  <c r="W1283" i="1"/>
  <c r="Z1263" i="1"/>
  <c r="W1263" i="1"/>
  <c r="Z1234" i="1"/>
  <c r="W1234" i="1"/>
  <c r="Z1208" i="1"/>
  <c r="W1208" i="1"/>
  <c r="Z397" i="1"/>
  <c r="W397" i="1"/>
  <c r="Z258" i="1"/>
  <c r="W258" i="1"/>
  <c r="Z182" i="1"/>
  <c r="W182" i="1"/>
  <c r="Z125" i="1"/>
  <c r="W125" i="1"/>
  <c r="Z85" i="1"/>
  <c r="W85" i="1"/>
  <c r="Z2071" i="1"/>
  <c r="W2071" i="1"/>
  <c r="Z1822" i="1"/>
  <c r="W1822" i="1"/>
  <c r="Z1692" i="1"/>
  <c r="W1692" i="1"/>
  <c r="Z349" i="1"/>
  <c r="W349" i="1"/>
  <c r="Z264" i="1"/>
  <c r="W264" i="1"/>
  <c r="Z91" i="1"/>
  <c r="W91" i="1"/>
  <c r="Z2063" i="1"/>
  <c r="W2063" i="1"/>
  <c r="Z1721" i="1"/>
  <c r="W1721" i="1"/>
  <c r="Z266" i="1"/>
  <c r="W266" i="1"/>
  <c r="Z93" i="1"/>
  <c r="W93" i="1"/>
  <c r="Z1625" i="1"/>
  <c r="W1625" i="1"/>
  <c r="Z1146" i="1"/>
  <c r="W1146" i="1"/>
  <c r="Z999" i="1"/>
  <c r="W999" i="1"/>
  <c r="Z1016" i="1"/>
  <c r="W1016" i="1"/>
  <c r="Z949" i="1"/>
  <c r="W949" i="1"/>
  <c r="Z915" i="1"/>
  <c r="W915" i="1"/>
  <c r="Z881" i="1"/>
  <c r="W881" i="1"/>
  <c r="Z846" i="1"/>
  <c r="W846" i="1"/>
  <c r="Z806" i="1"/>
  <c r="W806" i="1"/>
  <c r="Z745" i="1"/>
  <c r="W745" i="1"/>
  <c r="Z713" i="1"/>
  <c r="W713" i="1"/>
  <c r="Z661" i="1"/>
  <c r="W661" i="1"/>
  <c r="Z600" i="1"/>
  <c r="W600" i="1"/>
  <c r="Z537" i="1"/>
  <c r="W537" i="1"/>
  <c r="Z2055" i="1"/>
  <c r="W2055" i="1"/>
  <c r="Z1806" i="1"/>
  <c r="W1806" i="1"/>
  <c r="Z1773" i="1"/>
  <c r="W1773" i="1"/>
  <c r="Z69" i="1"/>
  <c r="W69" i="1"/>
  <c r="Z1919" i="1"/>
  <c r="W1919" i="1"/>
  <c r="Z1733" i="1"/>
  <c r="W1733" i="1"/>
  <c r="Z1583" i="1"/>
  <c r="W1583" i="1"/>
  <c r="AB1883" i="1"/>
  <c r="Y1883" i="1"/>
  <c r="AA1883" i="1" s="1"/>
  <c r="AB2624" i="1"/>
  <c r="Y2624" i="1"/>
  <c r="AA2624" i="1" s="1"/>
  <c r="AB2552" i="1"/>
  <c r="Y2552" i="1"/>
  <c r="AB2536" i="1"/>
  <c r="H1495" i="4" s="1"/>
  <c r="Y2536" i="1"/>
  <c r="AA2536" i="1" s="1"/>
  <c r="G1495" i="4" s="1"/>
  <c r="AB2512" i="1"/>
  <c r="Y2512" i="1"/>
  <c r="AA2512" i="1" s="1"/>
  <c r="AB2496" i="1"/>
  <c r="Y2496" i="1"/>
  <c r="AA2496" i="1" s="1"/>
  <c r="AB2437" i="1"/>
  <c r="Y2437" i="1"/>
  <c r="AA2437" i="1" s="1"/>
  <c r="AB2413" i="1"/>
  <c r="Y2413" i="1"/>
  <c r="AA2413" i="1" s="1"/>
  <c r="AB2258" i="1"/>
  <c r="Y2258" i="1"/>
  <c r="AA2258" i="1" s="1"/>
  <c r="AB760" i="1"/>
  <c r="Y760" i="1"/>
  <c r="AA760" i="1" s="1"/>
  <c r="AB2628" i="1"/>
  <c r="Y2628" i="1"/>
  <c r="AA2628" i="1" s="1"/>
  <c r="AB2563" i="1"/>
  <c r="Y2563" i="1"/>
  <c r="AA2563" i="1" s="1"/>
  <c r="AB2540" i="1"/>
  <c r="Y2540" i="1"/>
  <c r="AA2540" i="1" s="1"/>
  <c r="AB2516" i="1"/>
  <c r="Y2516" i="1"/>
  <c r="AA2516" i="1" s="1"/>
  <c r="AB2500" i="1"/>
  <c r="Y2500" i="1"/>
  <c r="AA2500" i="1" s="1"/>
  <c r="AB2446" i="1"/>
  <c r="Y2446" i="1"/>
  <c r="AA2446" i="1" s="1"/>
  <c r="AB2424" i="1"/>
  <c r="Y2424" i="1"/>
  <c r="AA2424" i="1" s="1"/>
  <c r="Z1907" i="1"/>
  <c r="W1907" i="1"/>
  <c r="Z1626" i="1"/>
  <c r="W1626" i="1"/>
  <c r="Z1327" i="1"/>
  <c r="W1327" i="1"/>
  <c r="Z982" i="1"/>
  <c r="W982" i="1"/>
  <c r="Z270" i="1"/>
  <c r="W270" i="1"/>
  <c r="Z104" i="1"/>
  <c r="W104" i="1"/>
  <c r="Z1402" i="1"/>
  <c r="W1402" i="1"/>
  <c r="Z1005" i="1"/>
  <c r="W1005" i="1"/>
  <c r="Z889" i="1"/>
  <c r="W889" i="1"/>
  <c r="Z587" i="1"/>
  <c r="W587" i="1"/>
  <c r="Z333" i="1"/>
  <c r="W333" i="1"/>
  <c r="Z1546" i="1"/>
  <c r="W1546" i="1"/>
  <c r="Z1171" i="1"/>
  <c r="W1171" i="1"/>
  <c r="Z637" i="1"/>
  <c r="W637" i="1"/>
  <c r="Z394" i="1"/>
  <c r="W394" i="1"/>
  <c r="Z191" i="1"/>
  <c r="W191" i="1"/>
  <c r="Z109" i="1"/>
  <c r="W109" i="1"/>
  <c r="Z29" i="1"/>
  <c r="W29" i="1"/>
  <c r="Z2595" i="1"/>
  <c r="W2595" i="1"/>
  <c r="Z2432" i="1"/>
  <c r="W2432" i="1"/>
  <c r="Z2339" i="1"/>
  <c r="W2339" i="1"/>
  <c r="Z2202" i="1"/>
  <c r="W2202" i="1"/>
  <c r="Z2074" i="1"/>
  <c r="W2074" i="1"/>
  <c r="Z1956" i="1"/>
  <c r="W1956" i="1"/>
  <c r="Z1874" i="1"/>
  <c r="W1874" i="1"/>
  <c r="Z1739" i="1"/>
  <c r="W1739" i="1"/>
  <c r="Z1615" i="1"/>
  <c r="W1615" i="1"/>
  <c r="Z1502" i="1"/>
  <c r="W1502" i="1"/>
  <c r="Z1427" i="1"/>
  <c r="W1427" i="1"/>
  <c r="Z1347" i="1"/>
  <c r="W1347" i="1"/>
  <c r="Z1232" i="1"/>
  <c r="W1232" i="1"/>
  <c r="Z395" i="1"/>
  <c r="W395" i="1"/>
  <c r="Z230" i="1"/>
  <c r="W230" i="1"/>
  <c r="Z1537" i="1"/>
  <c r="W1537" i="1"/>
  <c r="Z955" i="1"/>
  <c r="W955" i="1"/>
  <c r="Z265" i="1"/>
  <c r="W265" i="1"/>
  <c r="Z1935" i="1"/>
  <c r="W1935" i="1"/>
  <c r="Z1748" i="1"/>
  <c r="W1748" i="1"/>
  <c r="Z1175" i="1"/>
  <c r="W1175" i="1"/>
  <c r="Z1089" i="1"/>
  <c r="W1089" i="1"/>
  <c r="Z991" i="1"/>
  <c r="W991" i="1"/>
  <c r="Z940" i="1"/>
  <c r="W940" i="1"/>
  <c r="Z88" i="1"/>
  <c r="W88" i="1"/>
  <c r="Z873" i="1"/>
  <c r="W873" i="1"/>
  <c r="Z786" i="1"/>
  <c r="W786" i="1"/>
  <c r="Z737" i="1"/>
  <c r="W737" i="1"/>
  <c r="Z704" i="1"/>
  <c r="W704" i="1"/>
  <c r="Z651" i="1"/>
  <c r="W651" i="1"/>
  <c r="Z589" i="1"/>
  <c r="W589" i="1"/>
  <c r="Z525" i="1"/>
  <c r="W525" i="1"/>
  <c r="Z1237" i="1"/>
  <c r="W1237" i="1"/>
  <c r="Z245" i="1"/>
  <c r="W245" i="1"/>
  <c r="Z1928" i="1"/>
  <c r="W1928" i="1"/>
  <c r="Z1802" i="1"/>
  <c r="W1802" i="1"/>
  <c r="Z1638" i="1"/>
  <c r="W1638" i="1"/>
  <c r="Z833" i="1"/>
  <c r="W833" i="1"/>
  <c r="Z2592" i="1"/>
  <c r="W2592" i="1"/>
  <c r="Z2294" i="1"/>
  <c r="W2294" i="1"/>
  <c r="Z2159" i="1"/>
  <c r="W2159" i="1"/>
  <c r="Z1953" i="1"/>
  <c r="W1953" i="1"/>
  <c r="Z1871" i="1"/>
  <c r="W1871" i="1"/>
  <c r="Z1772" i="1"/>
  <c r="W1772" i="1"/>
  <c r="Z1690" i="1"/>
  <c r="W1690" i="1"/>
  <c r="Z1603" i="1"/>
  <c r="W1603" i="1"/>
  <c r="Z1245" i="1"/>
  <c r="W1245" i="1"/>
  <c r="Z517" i="1"/>
  <c r="W517" i="1"/>
  <c r="Z1948" i="1"/>
  <c r="W1948" i="1"/>
  <c r="Z1597" i="1"/>
  <c r="W1597" i="1"/>
  <c r="Z445" i="1"/>
  <c r="W445" i="1"/>
  <c r="Z1034" i="1"/>
  <c r="W1034" i="1"/>
  <c r="Z2095" i="1"/>
  <c r="W2095" i="1"/>
  <c r="Z1391" i="1"/>
  <c r="W1391" i="1"/>
  <c r="Z1222" i="1"/>
  <c r="W1222" i="1"/>
  <c r="Z922" i="1"/>
  <c r="W922" i="1"/>
  <c r="Z1554" i="1"/>
  <c r="W1554" i="1"/>
  <c r="Z1719" i="1"/>
  <c r="W1719" i="1"/>
  <c r="Z2275" i="1"/>
  <c r="W2275" i="1"/>
  <c r="Z2173" i="1"/>
  <c r="W2173" i="1"/>
  <c r="Z1505" i="1"/>
  <c r="W1505" i="1"/>
  <c r="Z1403" i="1"/>
  <c r="W1403" i="1"/>
  <c r="Z1313" i="1"/>
  <c r="W1313" i="1"/>
  <c r="Z1235" i="1"/>
  <c r="W1235" i="1"/>
  <c r="Z1178" i="1"/>
  <c r="W1178" i="1"/>
  <c r="Z1081" i="1"/>
  <c r="W1081" i="1"/>
  <c r="Z1002" i="1"/>
  <c r="W1002" i="1"/>
  <c r="Z952" i="1"/>
  <c r="W952" i="1"/>
  <c r="Z884" i="1"/>
  <c r="W884" i="1"/>
  <c r="Z810" i="1"/>
  <c r="W810" i="1"/>
  <c r="Z724" i="1"/>
  <c r="W724" i="1"/>
  <c r="Z588" i="1"/>
  <c r="W588" i="1"/>
  <c r="Z1185" i="1"/>
  <c r="W1185" i="1"/>
  <c r="Z2550" i="1"/>
  <c r="W2550" i="1"/>
  <c r="Z2510" i="1"/>
  <c r="W2510" i="1"/>
  <c r="Z2422" i="1"/>
  <c r="W2422" i="1"/>
  <c r="Z2221" i="1"/>
  <c r="W2221" i="1"/>
  <c r="Z2181" i="1"/>
  <c r="W2181" i="1"/>
  <c r="Z2144" i="1"/>
  <c r="W2144" i="1"/>
  <c r="Z1552" i="1"/>
  <c r="W1552" i="1"/>
  <c r="Z1480" i="1"/>
  <c r="W1480" i="1"/>
  <c r="Z1411" i="1"/>
  <c r="W1411" i="1"/>
  <c r="Z1359" i="1"/>
  <c r="W1359" i="1"/>
  <c r="Z1323" i="1"/>
  <c r="W1323" i="1"/>
  <c r="Z1280" i="1"/>
  <c r="W1280" i="1"/>
  <c r="Z1227" i="1"/>
  <c r="W1227" i="1"/>
  <c r="Z1188" i="1"/>
  <c r="W1188" i="1"/>
  <c r="Z1111" i="1"/>
  <c r="W1111" i="1"/>
  <c r="Z994" i="1"/>
  <c r="W994" i="1"/>
  <c r="Z978" i="1"/>
  <c r="W978" i="1"/>
  <c r="Z943" i="1"/>
  <c r="W943" i="1"/>
  <c r="Z910" i="1"/>
  <c r="W910" i="1"/>
  <c r="Z859" i="1"/>
  <c r="W859" i="1"/>
  <c r="Z732" i="1"/>
  <c r="W732" i="1"/>
  <c r="Z696" i="1"/>
  <c r="W696" i="1"/>
  <c r="Z655" i="1"/>
  <c r="W655" i="1"/>
  <c r="Z557" i="1"/>
  <c r="W557" i="1"/>
  <c r="Z410" i="1"/>
  <c r="W410" i="1"/>
  <c r="Z370" i="1"/>
  <c r="W370" i="1"/>
  <c r="Z338" i="1"/>
  <c r="W338" i="1"/>
  <c r="Z294" i="1"/>
  <c r="W294" i="1"/>
  <c r="Z261" i="1"/>
  <c r="W261" i="1"/>
  <c r="Z2599" i="1"/>
  <c r="W2599" i="1"/>
  <c r="Z2583" i="1"/>
  <c r="W2583" i="1"/>
  <c r="Z2556" i="1"/>
  <c r="W2556" i="1"/>
  <c r="Z2539" i="1"/>
  <c r="W2539" i="1"/>
  <c r="Z2515" i="1"/>
  <c r="W2515" i="1"/>
  <c r="Z2499" i="1"/>
  <c r="W2499" i="1"/>
  <c r="Z2445" i="1"/>
  <c r="W2445" i="1"/>
  <c r="Z2427" i="1"/>
  <c r="W2427" i="1"/>
  <c r="Z2398" i="1"/>
  <c r="W2398" i="1"/>
  <c r="Z2370" i="1"/>
  <c r="W2370" i="1"/>
  <c r="Z2344" i="1"/>
  <c r="W2344" i="1"/>
  <c r="Z2298" i="1"/>
  <c r="W2298" i="1"/>
  <c r="Z2280" i="1"/>
  <c r="W2280" i="1"/>
  <c r="Z2226" i="1"/>
  <c r="W2226" i="1"/>
  <c r="Z2208" i="1"/>
  <c r="W2208" i="1"/>
  <c r="Z2188" i="1"/>
  <c r="W2188" i="1"/>
  <c r="Z2170" i="1"/>
  <c r="W2170" i="1"/>
  <c r="Z2149" i="1"/>
  <c r="W2149" i="1"/>
  <c r="Z2133" i="1"/>
  <c r="W2133" i="1"/>
  <c r="Z2083" i="1"/>
  <c r="W2083" i="1"/>
  <c r="Z2001" i="1"/>
  <c r="W2001" i="1"/>
  <c r="Z1893" i="1"/>
  <c r="W1893" i="1"/>
  <c r="Z1803" i="1"/>
  <c r="W1803" i="1"/>
  <c r="Z1771" i="1"/>
  <c r="W1771" i="1"/>
  <c r="Z1640" i="1"/>
  <c r="W1640" i="1"/>
  <c r="Z2611" i="1"/>
  <c r="W2611" i="1"/>
  <c r="Z2596" i="1"/>
  <c r="W2596" i="1"/>
  <c r="Z2580" i="1"/>
  <c r="W2580" i="1"/>
  <c r="Z2391" i="1"/>
  <c r="W2391" i="1"/>
  <c r="Z2356" i="1"/>
  <c r="W2356" i="1"/>
  <c r="Z2336" i="1"/>
  <c r="W2336" i="1"/>
  <c r="Z2314" i="1"/>
  <c r="W2314" i="1"/>
  <c r="Z2290" i="1"/>
  <c r="W2290" i="1"/>
  <c r="Z2238" i="1"/>
  <c r="W2238" i="1"/>
  <c r="Z2219" i="1"/>
  <c r="W2219" i="1"/>
  <c r="Z2199" i="1"/>
  <c r="W2199" i="1"/>
  <c r="Z2179" i="1"/>
  <c r="W2179" i="1"/>
  <c r="Z2163" i="1"/>
  <c r="W2163" i="1"/>
  <c r="Z2134" i="1"/>
  <c r="W2134" i="1"/>
  <c r="Z2093" i="1"/>
  <c r="W2093" i="1"/>
  <c r="Z2079" i="1"/>
  <c r="W2079" i="1"/>
  <c r="Z2068" i="1"/>
  <c r="W2068" i="1"/>
  <c r="Z2058" i="1"/>
  <c r="W2058" i="1"/>
  <c r="Z2024" i="1"/>
  <c r="W2024" i="1"/>
  <c r="Z1981" i="1"/>
  <c r="W1981" i="1"/>
  <c r="Z1959" i="1"/>
  <c r="W1959" i="1"/>
  <c r="Z1942" i="1"/>
  <c r="W1942" i="1"/>
  <c r="Z1924" i="1"/>
  <c r="W1924" i="1"/>
  <c r="Z1900" i="1"/>
  <c r="W1900" i="1"/>
  <c r="Z1877" i="1"/>
  <c r="W1877" i="1"/>
  <c r="Z1838" i="1"/>
  <c r="W1838" i="1"/>
  <c r="Z1811" i="1"/>
  <c r="W1811" i="1"/>
  <c r="Z1794" i="1"/>
  <c r="W1794" i="1"/>
  <c r="Z1767" i="1"/>
  <c r="W1767" i="1"/>
  <c r="Z1744" i="1"/>
  <c r="W1744" i="1"/>
  <c r="Z1724" i="1"/>
  <c r="W1724" i="1"/>
  <c r="Z1698" i="1"/>
  <c r="W1698" i="1"/>
  <c r="Z1673" i="1"/>
  <c r="W1673" i="1"/>
  <c r="Z1637" i="1"/>
  <c r="W1637" i="1"/>
  <c r="Z1620" i="1"/>
  <c r="W1620" i="1"/>
  <c r="Z1598" i="1"/>
  <c r="W1598" i="1"/>
  <c r="Z1578" i="1"/>
  <c r="W1578" i="1"/>
  <c r="Z1561" i="1"/>
  <c r="W1561" i="1"/>
  <c r="Z1499" i="1"/>
  <c r="W1499" i="1"/>
  <c r="Z1433" i="1"/>
  <c r="W1433" i="1"/>
  <c r="Z1361" i="1"/>
  <c r="W1361" i="1"/>
  <c r="Z1229" i="1"/>
  <c r="W1229" i="1"/>
  <c r="Z1190" i="1"/>
  <c r="W1190" i="1"/>
  <c r="Z1163" i="1"/>
  <c r="W1163" i="1"/>
  <c r="Z1145" i="1"/>
  <c r="W1145" i="1"/>
  <c r="Z1106" i="1"/>
  <c r="W1106" i="1"/>
  <c r="Z1012" i="1"/>
  <c r="W1012" i="1"/>
  <c r="Z1048" i="1"/>
  <c r="W1048" i="1"/>
  <c r="Z963" i="1"/>
  <c r="W963" i="1"/>
  <c r="Z904" i="1"/>
  <c r="W904" i="1"/>
  <c r="Z890" i="1"/>
  <c r="W890" i="1"/>
  <c r="Z861" i="1"/>
  <c r="W861" i="1"/>
  <c r="Z825" i="1"/>
  <c r="W825" i="1"/>
  <c r="Z783" i="1"/>
  <c r="W783" i="1"/>
  <c r="Z742" i="1"/>
  <c r="W742" i="1"/>
  <c r="Z710" i="1"/>
  <c r="W710" i="1"/>
  <c r="Z667" i="1"/>
  <c r="W667" i="1"/>
  <c r="Z565" i="1"/>
  <c r="W565" i="1"/>
  <c r="Z549" i="1"/>
  <c r="W549" i="1"/>
  <c r="Z501" i="1"/>
  <c r="W501" i="1"/>
  <c r="Z424" i="1"/>
  <c r="W424" i="1"/>
  <c r="Z390" i="1"/>
  <c r="W390" i="1"/>
  <c r="Z330" i="1"/>
  <c r="W330" i="1"/>
  <c r="Z306" i="1"/>
  <c r="W306" i="1"/>
  <c r="Z290" i="1"/>
  <c r="W290" i="1"/>
  <c r="Z227" i="1"/>
  <c r="W227" i="1"/>
  <c r="Z211" i="1"/>
  <c r="W211" i="1"/>
  <c r="Z187" i="1"/>
  <c r="W187" i="1"/>
  <c r="Z171" i="1"/>
  <c r="W171" i="1"/>
  <c r="Z150" i="1"/>
  <c r="W150" i="1"/>
  <c r="Z130" i="1"/>
  <c r="W130" i="1"/>
  <c r="Z113" i="1"/>
  <c r="W113" i="1"/>
  <c r="Z90" i="1"/>
  <c r="W90" i="1"/>
  <c r="Z74" i="1"/>
  <c r="W74" i="1"/>
  <c r="Z49" i="1"/>
  <c r="W49" i="1"/>
  <c r="Z24" i="1"/>
  <c r="W24" i="1"/>
  <c r="Z8" i="1"/>
  <c r="W8" i="1"/>
  <c r="Z2609" i="1"/>
  <c r="W2609" i="1"/>
  <c r="Z2578" i="1"/>
  <c r="W2578" i="1"/>
  <c r="Z2373" i="1"/>
  <c r="W2373" i="1"/>
  <c r="Z2329" i="1"/>
  <c r="W2329" i="1"/>
  <c r="Z2283" i="1"/>
  <c r="W2283" i="1"/>
  <c r="Z1882" i="1"/>
  <c r="W1882" i="1"/>
  <c r="Z2633" i="1"/>
  <c r="W2633" i="1"/>
  <c r="Z2625" i="1"/>
  <c r="W2625" i="1"/>
  <c r="Z2617" i="1"/>
  <c r="W2617" i="1"/>
  <c r="Z2604" i="1"/>
  <c r="W2604" i="1"/>
  <c r="Z2597" i="1"/>
  <c r="W2597" i="1"/>
  <c r="Z2589" i="1"/>
  <c r="W2589" i="1"/>
  <c r="Z2581" i="1"/>
  <c r="W2581" i="1"/>
  <c r="Z2566" i="1"/>
  <c r="W2566" i="1"/>
  <c r="Z2554" i="1"/>
  <c r="W2554" i="1"/>
  <c r="Z2545" i="1"/>
  <c r="W2545" i="1"/>
  <c r="Z2537" i="1"/>
  <c r="W2537" i="1"/>
  <c r="Z2523" i="1"/>
  <c r="W2523" i="1"/>
  <c r="Z2513" i="1"/>
  <c r="W2513" i="1"/>
  <c r="Z2505" i="1"/>
  <c r="W2505" i="1"/>
  <c r="Z2497" i="1"/>
  <c r="W2497" i="1"/>
  <c r="Z2488" i="1"/>
  <c r="W2488" i="1"/>
  <c r="Z2443" i="1"/>
  <c r="W2443" i="1"/>
  <c r="Z2429" i="1"/>
  <c r="W2429" i="1"/>
  <c r="Z2414" i="1"/>
  <c r="W2414" i="1"/>
  <c r="Z2400" i="1"/>
  <c r="W2400" i="1"/>
  <c r="Z2392" i="1"/>
  <c r="W2392" i="1"/>
  <c r="Z2380" i="1"/>
  <c r="W2380" i="1"/>
  <c r="Z2372" i="1"/>
  <c r="W2372" i="1"/>
  <c r="Z2357" i="1"/>
  <c r="W2357" i="1"/>
  <c r="Z2346" i="1"/>
  <c r="W2346" i="1"/>
  <c r="Z2332" i="1"/>
  <c r="W2332" i="1"/>
  <c r="Z2321" i="1"/>
  <c r="W2321" i="1"/>
  <c r="Z2300" i="1"/>
  <c r="W2300" i="1"/>
  <c r="Z2291" i="1"/>
  <c r="W2291" i="1"/>
  <c r="Z2282" i="1"/>
  <c r="W2282" i="1"/>
  <c r="Z2269" i="1"/>
  <c r="W2269" i="1"/>
  <c r="Z2254" i="1"/>
  <c r="W2254" i="1"/>
  <c r="Z2243" i="1"/>
  <c r="W2243" i="1"/>
  <c r="Z2232" i="1"/>
  <c r="W2232" i="1"/>
  <c r="Z2224" i="1"/>
  <c r="W2224" i="1"/>
  <c r="Z2216" i="1"/>
  <c r="W2216" i="1"/>
  <c r="Z2206" i="1"/>
  <c r="W2206" i="1"/>
  <c r="Z2195" i="1"/>
  <c r="W2195" i="1"/>
  <c r="Z2184" i="1"/>
  <c r="W2184" i="1"/>
  <c r="Z2176" i="1"/>
  <c r="W2176" i="1"/>
  <c r="Z2168" i="1"/>
  <c r="W2168" i="1"/>
  <c r="Z2160" i="1"/>
  <c r="W2160" i="1"/>
  <c r="Z2147" i="1"/>
  <c r="W2147" i="1"/>
  <c r="Z2139" i="1"/>
  <c r="W2139" i="1"/>
  <c r="Z2131" i="1"/>
  <c r="W2131" i="1"/>
  <c r="Z2109" i="1"/>
  <c r="W2109" i="1"/>
  <c r="Z2059" i="1"/>
  <c r="W2059" i="1"/>
  <c r="Z1950" i="1"/>
  <c r="W1950" i="1"/>
  <c r="Z1912" i="1"/>
  <c r="W1912" i="1"/>
  <c r="Z1818" i="1"/>
  <c r="W1818" i="1"/>
  <c r="Z1725" i="1"/>
  <c r="W1725" i="1"/>
  <c r="Z1655" i="1"/>
  <c r="W1655" i="1"/>
  <c r="Z1579" i="1"/>
  <c r="W1579" i="1"/>
  <c r="Z446" i="1"/>
  <c r="W446" i="1"/>
  <c r="Z385" i="1"/>
  <c r="W385" i="1"/>
  <c r="Z1528" i="1"/>
  <c r="W1528" i="1"/>
  <c r="Z1475" i="1"/>
  <c r="W1475" i="1"/>
  <c r="Z1424" i="1"/>
  <c r="W1424" i="1"/>
  <c r="Z1390" i="1"/>
  <c r="W1390" i="1"/>
  <c r="Z1336" i="1"/>
  <c r="W1336" i="1"/>
  <c r="Z1297" i="1"/>
  <c r="W1297" i="1"/>
  <c r="Z1257" i="1"/>
  <c r="W1257" i="1"/>
  <c r="Z1220" i="1"/>
  <c r="W1220" i="1"/>
  <c r="Z1189" i="1"/>
  <c r="W1189" i="1"/>
  <c r="Z1170" i="1"/>
  <c r="W1170" i="1"/>
  <c r="Z1150" i="1"/>
  <c r="W1150" i="1"/>
  <c r="Z1119" i="1"/>
  <c r="W1119" i="1"/>
  <c r="Z1100" i="1"/>
  <c r="W1100" i="1"/>
  <c r="Z1080" i="1"/>
  <c r="W1080" i="1"/>
  <c r="Z1036" i="1"/>
  <c r="W1036" i="1"/>
  <c r="Z1011" i="1"/>
  <c r="W1011" i="1"/>
  <c r="Z995" i="1"/>
  <c r="W995" i="1"/>
  <c r="Z1047" i="1"/>
  <c r="W1047" i="1"/>
  <c r="Z979" i="1"/>
  <c r="W979" i="1"/>
  <c r="Z962" i="1"/>
  <c r="W962" i="1"/>
  <c r="Z945" i="1"/>
  <c r="W945" i="1"/>
  <c r="Z928" i="1"/>
  <c r="W928" i="1"/>
  <c r="Z911" i="1"/>
  <c r="W911" i="1"/>
  <c r="Z895" i="1"/>
  <c r="W895" i="1"/>
  <c r="Z877" i="1"/>
  <c r="W877" i="1"/>
  <c r="Z848" i="1"/>
  <c r="W848" i="1"/>
  <c r="Z830" i="1"/>
  <c r="W830" i="1"/>
  <c r="Z809" i="1"/>
  <c r="W809" i="1"/>
  <c r="Z782" i="1"/>
  <c r="W782" i="1"/>
  <c r="Z749" i="1"/>
  <c r="W749" i="1"/>
  <c r="Z733" i="1"/>
  <c r="W733" i="1"/>
  <c r="Z717" i="1"/>
  <c r="W717" i="1"/>
  <c r="Z699" i="1"/>
  <c r="W699" i="1"/>
  <c r="Z663" i="1"/>
  <c r="W663" i="1"/>
  <c r="Z643" i="1"/>
  <c r="W643" i="1"/>
  <c r="Z613" i="1"/>
  <c r="W613" i="1"/>
  <c r="Z596" i="1"/>
  <c r="W596" i="1"/>
  <c r="Z548" i="1"/>
  <c r="W548" i="1"/>
  <c r="Z527" i="1"/>
  <c r="W527" i="1"/>
  <c r="Z510" i="1"/>
  <c r="W510" i="1"/>
  <c r="Z421" i="1"/>
  <c r="W421" i="1"/>
  <c r="Z339" i="1"/>
  <c r="W339" i="1"/>
  <c r="Z295" i="1"/>
  <c r="W295" i="1"/>
  <c r="Z262" i="1"/>
  <c r="W262" i="1"/>
  <c r="Z226" i="1"/>
  <c r="W226" i="1"/>
  <c r="Z186" i="1"/>
  <c r="W186" i="1"/>
  <c r="Z149" i="1"/>
  <c r="W149" i="1"/>
  <c r="Z112" i="1"/>
  <c r="W112" i="1"/>
  <c r="Z73" i="1"/>
  <c r="W73" i="1"/>
  <c r="Z23" i="1"/>
  <c r="W23" i="1"/>
  <c r="Z212" i="1"/>
  <c r="W212" i="1"/>
  <c r="Z172" i="1"/>
  <c r="W172" i="1"/>
  <c r="Z50" i="1"/>
  <c r="W50" i="1"/>
  <c r="Z17" i="1"/>
  <c r="W17" i="1"/>
  <c r="Z1534" i="1"/>
  <c r="W1534" i="1"/>
  <c r="Z1513" i="1"/>
  <c r="W1513" i="1"/>
  <c r="Z1490" i="1"/>
  <c r="W1490" i="1"/>
  <c r="Z1463" i="1"/>
  <c r="W1463" i="1"/>
  <c r="Z1440" i="1"/>
  <c r="W1440" i="1"/>
  <c r="Z1422" i="1"/>
  <c r="W1422" i="1"/>
  <c r="Z1404" i="1"/>
  <c r="W1404" i="1"/>
  <c r="Z1371" i="1"/>
  <c r="W1371" i="1"/>
  <c r="Z1341" i="1"/>
  <c r="W1341" i="1"/>
  <c r="Z1322" i="1"/>
  <c r="W1322" i="1"/>
  <c r="Z1303" i="1"/>
  <c r="W1303" i="1"/>
  <c r="Z1278" i="1"/>
  <c r="W1278" i="1"/>
  <c r="Z1261" i="1"/>
  <c r="W1261" i="1"/>
  <c r="Z1236" i="1"/>
  <c r="W1236" i="1"/>
  <c r="Z1218" i="1"/>
  <c r="W1218" i="1"/>
  <c r="Z1152" i="1"/>
  <c r="W1152" i="1"/>
  <c r="Z1094" i="1"/>
  <c r="W1094" i="1"/>
  <c r="Z1038" i="1"/>
  <c r="W1038" i="1"/>
  <c r="Z997" i="1"/>
  <c r="W997" i="1"/>
  <c r="Z981" i="1"/>
  <c r="W981" i="1"/>
  <c r="Z947" i="1"/>
  <c r="W947" i="1"/>
  <c r="Z913" i="1"/>
  <c r="W913" i="1"/>
  <c r="Z879" i="1"/>
  <c r="W879" i="1"/>
  <c r="Z844" i="1"/>
  <c r="W844" i="1"/>
  <c r="Z784" i="1"/>
  <c r="W784" i="1"/>
  <c r="Z735" i="1"/>
  <c r="W735" i="1"/>
  <c r="Z702" i="1"/>
  <c r="W702" i="1"/>
  <c r="Z638" i="1"/>
  <c r="W638" i="1"/>
  <c r="Z531" i="1"/>
  <c r="W531" i="1"/>
  <c r="Z357" i="1"/>
  <c r="W357" i="1"/>
  <c r="Z341" i="1"/>
  <c r="W341" i="1"/>
  <c r="Z324" i="1"/>
  <c r="W324" i="1"/>
  <c r="Z297" i="1"/>
  <c r="W297" i="1"/>
  <c r="Z256" i="1"/>
  <c r="W256" i="1"/>
  <c r="Z220" i="1"/>
  <c r="W220" i="1"/>
  <c r="Z180" i="1"/>
  <c r="W180" i="1"/>
  <c r="Z140" i="1"/>
  <c r="W140" i="1"/>
  <c r="Z106" i="1"/>
  <c r="W106" i="1"/>
  <c r="Z67" i="1"/>
  <c r="W67" i="1"/>
  <c r="Z2630" i="1"/>
  <c r="W2630" i="1"/>
  <c r="Z2502" i="1"/>
  <c r="W2502" i="1"/>
  <c r="Z2250" i="1"/>
  <c r="W2250" i="1"/>
  <c r="Z2155" i="1"/>
  <c r="W2155" i="1"/>
  <c r="Z1489" i="1"/>
  <c r="W1489" i="1"/>
  <c r="Z1370" i="1"/>
  <c r="W1370" i="1"/>
  <c r="Z1293" i="1"/>
  <c r="W1293" i="1"/>
  <c r="Z1141" i="1"/>
  <c r="W1141" i="1"/>
  <c r="Z1056" i="1"/>
  <c r="W1056" i="1"/>
  <c r="Z935" i="1"/>
  <c r="W935" i="1"/>
  <c r="Z831" i="1"/>
  <c r="W831" i="1"/>
  <c r="Z740" i="1"/>
  <c r="W740" i="1"/>
  <c r="Z664" i="1"/>
  <c r="W664" i="1"/>
  <c r="Z553" i="1"/>
  <c r="W553" i="1"/>
  <c r="Z358" i="1"/>
  <c r="W358" i="1"/>
  <c r="Z298" i="1"/>
  <c r="W298" i="1"/>
  <c r="Z221" i="1"/>
  <c r="W221" i="1"/>
  <c r="Z205" i="1"/>
  <c r="W205" i="1"/>
  <c r="Z181" i="1"/>
  <c r="W181" i="1"/>
  <c r="Z165" i="1"/>
  <c r="W165" i="1"/>
  <c r="Z142" i="1"/>
  <c r="W142" i="1"/>
  <c r="Z124" i="1"/>
  <c r="W124" i="1"/>
  <c r="Z107" i="1"/>
  <c r="W107" i="1"/>
  <c r="Z84" i="1"/>
  <c r="W84" i="1"/>
  <c r="Z68" i="1"/>
  <c r="W68" i="1"/>
  <c r="Z40" i="1"/>
  <c r="W40" i="1"/>
  <c r="Z18" i="1"/>
  <c r="W18" i="1"/>
  <c r="Z770" i="1"/>
  <c r="W770" i="1"/>
  <c r="Z2627" i="1"/>
  <c r="W2627" i="1"/>
  <c r="Z2025" i="1"/>
  <c r="W2025" i="1"/>
  <c r="Z1964" i="1"/>
  <c r="W1964" i="1"/>
  <c r="Z1847" i="1"/>
  <c r="W1847" i="1"/>
  <c r="Z1763" i="1"/>
  <c r="W1763" i="1"/>
  <c r="Z1636" i="1"/>
  <c r="W1636" i="1"/>
  <c r="Z2615" i="1"/>
  <c r="W2615" i="1"/>
  <c r="Z2584" i="1"/>
  <c r="W2584" i="1"/>
  <c r="Z2375" i="1"/>
  <c r="W2375" i="1"/>
  <c r="Z2305" i="1"/>
  <c r="W2305" i="1"/>
  <c r="Z2242" i="1"/>
  <c r="W2242" i="1"/>
  <c r="Z2223" i="1"/>
  <c r="W2223" i="1"/>
  <c r="Z2183" i="1"/>
  <c r="W2183" i="1"/>
  <c r="Z2146" i="1"/>
  <c r="W2146" i="1"/>
  <c r="Z2089" i="1"/>
  <c r="W2089" i="1"/>
  <c r="Z2070" i="1"/>
  <c r="W2070" i="1"/>
  <c r="Z2026" i="1"/>
  <c r="W2026" i="1"/>
  <c r="Z2000" i="1"/>
  <c r="W2000" i="1"/>
  <c r="Z1978" i="1"/>
  <c r="W1978" i="1"/>
  <c r="Z1961" i="1"/>
  <c r="W1961" i="1"/>
  <c r="Z1951" i="1"/>
  <c r="W1951" i="1"/>
  <c r="Z1940" i="1"/>
  <c r="W1940" i="1"/>
  <c r="Z1927" i="1"/>
  <c r="W1927" i="1"/>
  <c r="Z1914" i="1"/>
  <c r="W1914" i="1"/>
  <c r="Z1898" i="1"/>
  <c r="W1898" i="1"/>
  <c r="Z1879" i="1"/>
  <c r="W1879" i="1"/>
  <c r="Z1868" i="1"/>
  <c r="W1868" i="1"/>
  <c r="Z1831" i="1"/>
  <c r="W1831" i="1"/>
  <c r="Z1813" i="1"/>
  <c r="W1813" i="1"/>
  <c r="Z1804" i="1"/>
  <c r="W1804" i="1"/>
  <c r="Z1780" i="1"/>
  <c r="W1780" i="1"/>
  <c r="Z1760" i="1"/>
  <c r="W1760" i="1"/>
  <c r="Z1747" i="1"/>
  <c r="W1747" i="1"/>
  <c r="Z1736" i="1"/>
  <c r="W1736" i="1"/>
  <c r="Z1720" i="1"/>
  <c r="W1720" i="1"/>
  <c r="Z1707" i="1"/>
  <c r="W1707" i="1"/>
  <c r="Z1696" i="1"/>
  <c r="W1696" i="1"/>
  <c r="Z1675" i="1"/>
  <c r="W1675" i="1"/>
  <c r="Z1656" i="1"/>
  <c r="W1656" i="1"/>
  <c r="Z1646" i="1"/>
  <c r="W1646" i="1"/>
  <c r="Z1632" i="1"/>
  <c r="W1632" i="1"/>
  <c r="Z1622" i="1"/>
  <c r="W1622" i="1"/>
  <c r="Z1609" i="1"/>
  <c r="W1609" i="1"/>
  <c r="Z1590" i="1"/>
  <c r="W1590" i="1"/>
  <c r="Z1574" i="1"/>
  <c r="W1574" i="1"/>
  <c r="Z1563" i="1"/>
  <c r="W1563" i="1"/>
  <c r="Z1527" i="1"/>
  <c r="W1527" i="1"/>
  <c r="Z1476" i="1"/>
  <c r="W1476" i="1"/>
  <c r="Z1450" i="1"/>
  <c r="W1450" i="1"/>
  <c r="Z1423" i="1"/>
  <c r="W1423" i="1"/>
  <c r="Z1407" i="1"/>
  <c r="W1407" i="1"/>
  <c r="Z1344" i="1"/>
  <c r="W1344" i="1"/>
  <c r="Z1317" i="1"/>
  <c r="W1317" i="1"/>
  <c r="Z1298" i="1"/>
  <c r="W1298" i="1"/>
  <c r="Z1264" i="1"/>
  <c r="W1264" i="1"/>
  <c r="Z1219" i="1"/>
  <c r="W1219" i="1"/>
  <c r="Z1143" i="1"/>
  <c r="W1143" i="1"/>
  <c r="Z1062" i="1"/>
  <c r="W1062" i="1"/>
  <c r="Z990" i="1"/>
  <c r="W990" i="1"/>
  <c r="Z974" i="1"/>
  <c r="W974" i="1"/>
  <c r="Z920" i="1"/>
  <c r="W920" i="1"/>
  <c r="Z872" i="1"/>
  <c r="W872" i="1"/>
  <c r="Z836" i="1"/>
  <c r="W836" i="1"/>
  <c r="Z744" i="1"/>
  <c r="W744" i="1"/>
  <c r="Z687" i="1"/>
  <c r="W687" i="1"/>
  <c r="Z619" i="1"/>
  <c r="W619" i="1"/>
  <c r="Z584" i="1"/>
  <c r="W584" i="1"/>
  <c r="Z539" i="1"/>
  <c r="W539" i="1"/>
  <c r="Z519" i="1"/>
  <c r="W519" i="1"/>
  <c r="Z453" i="1"/>
  <c r="W453" i="1"/>
  <c r="Z350" i="1"/>
  <c r="W350" i="1"/>
  <c r="Z334" i="1"/>
  <c r="W334" i="1"/>
  <c r="Z274" i="1"/>
  <c r="W274" i="1"/>
  <c r="Z257" i="1"/>
  <c r="W257" i="1"/>
  <c r="Z2557" i="1"/>
  <c r="W2557" i="1"/>
  <c r="Z2401" i="1"/>
  <c r="W2401" i="1"/>
  <c r="Z2365" i="1"/>
  <c r="W2365" i="1"/>
  <c r="Z2318" i="1"/>
  <c r="W2318" i="1"/>
  <c r="Z1980" i="1"/>
  <c r="W1980" i="1"/>
  <c r="Z1941" i="1"/>
  <c r="W1941" i="1"/>
  <c r="Z1899" i="1"/>
  <c r="W1899" i="1"/>
  <c r="Z1832" i="1"/>
  <c r="W1832" i="1"/>
  <c r="Z1793" i="1"/>
  <c r="W1793" i="1"/>
  <c r="Z1737" i="1"/>
  <c r="W1737" i="1"/>
  <c r="Z1697" i="1"/>
  <c r="W1697" i="1"/>
  <c r="Z1647" i="1"/>
  <c r="W1647" i="1"/>
  <c r="Z1610" i="1"/>
  <c r="W1610" i="1"/>
  <c r="Z1571" i="1"/>
  <c r="W1571" i="1"/>
  <c r="Z425" i="1"/>
  <c r="W425" i="1"/>
  <c r="Z407" i="1"/>
  <c r="W407" i="1"/>
  <c r="Z393" i="1"/>
  <c r="W393" i="1"/>
  <c r="Z1518" i="1"/>
  <c r="W1518" i="1"/>
  <c r="Z1467" i="1"/>
  <c r="W1467" i="1"/>
  <c r="Z1434" i="1"/>
  <c r="W1434" i="1"/>
  <c r="Z1398" i="1"/>
  <c r="W1398" i="1"/>
  <c r="Z1326" i="1"/>
  <c r="W1326" i="1"/>
  <c r="Z1286" i="1"/>
  <c r="W1286" i="1"/>
  <c r="Z1249" i="1"/>
  <c r="W1249" i="1"/>
  <c r="Z1210" i="1"/>
  <c r="W1210" i="1"/>
  <c r="Z1187" i="1"/>
  <c r="W1187" i="1"/>
  <c r="Z1168" i="1"/>
  <c r="W1168" i="1"/>
  <c r="Z1148" i="1"/>
  <c r="W1148" i="1"/>
  <c r="Z1110" i="1"/>
  <c r="W1110" i="1"/>
  <c r="Z1093" i="1"/>
  <c r="W1093" i="1"/>
  <c r="Z1061" i="1"/>
  <c r="W1061" i="1"/>
  <c r="Z1024" i="1"/>
  <c r="W1024" i="1"/>
  <c r="Z1003" i="1"/>
  <c r="W1003" i="1"/>
  <c r="Z987" i="1"/>
  <c r="W987" i="1"/>
  <c r="Z1029" i="1"/>
  <c r="W1029" i="1"/>
  <c r="Z970" i="1"/>
  <c r="W970" i="1"/>
  <c r="Z954" i="1"/>
  <c r="W954" i="1"/>
  <c r="Z936" i="1"/>
  <c r="W936" i="1"/>
  <c r="Z919" i="1"/>
  <c r="W919" i="1"/>
  <c r="Z903" i="1"/>
  <c r="W903" i="1"/>
  <c r="Z885" i="1"/>
  <c r="W885" i="1"/>
  <c r="Z858" i="1"/>
  <c r="W858" i="1"/>
  <c r="Z840" i="1"/>
  <c r="W840" i="1"/>
  <c r="Z820" i="1"/>
  <c r="W820" i="1"/>
  <c r="Z790" i="1"/>
  <c r="W790" i="1"/>
  <c r="Z764" i="1"/>
  <c r="W764" i="1"/>
  <c r="Z741" i="1"/>
  <c r="W741" i="1"/>
  <c r="Z725" i="1"/>
  <c r="W725" i="1"/>
  <c r="Z708" i="1"/>
  <c r="W708" i="1"/>
  <c r="Z686" i="1"/>
  <c r="W686" i="1"/>
  <c r="Z665" i="1"/>
  <c r="W665" i="1"/>
  <c r="Z646" i="1"/>
  <c r="W646" i="1"/>
  <c r="Z611" i="1"/>
  <c r="W611" i="1"/>
  <c r="Z585" i="1"/>
  <c r="W585" i="1"/>
  <c r="Z540" i="1"/>
  <c r="W540" i="1"/>
  <c r="Z520" i="1"/>
  <c r="W520" i="1"/>
  <c r="Z769" i="1"/>
  <c r="W769" i="1"/>
  <c r="Z2626" i="1"/>
  <c r="W2626" i="1"/>
  <c r="Z2598" i="1"/>
  <c r="W2598" i="1"/>
  <c r="Z2582" i="1"/>
  <c r="W2582" i="1"/>
  <c r="Z2555" i="1"/>
  <c r="W2555" i="1"/>
  <c r="Z2538" i="1"/>
  <c r="W2538" i="1"/>
  <c r="Z2514" i="1"/>
  <c r="W2514" i="1"/>
  <c r="Z2498" i="1"/>
  <c r="W2498" i="1"/>
  <c r="Z2444" i="1"/>
  <c r="W2444" i="1"/>
  <c r="Z2426" i="1"/>
  <c r="W2426" i="1"/>
  <c r="Z2397" i="1"/>
  <c r="W2397" i="1"/>
  <c r="Z2369" i="1"/>
  <c r="W2369" i="1"/>
  <c r="Z2343" i="1"/>
  <c r="W2343" i="1"/>
  <c r="Z2322" i="1"/>
  <c r="W2322" i="1"/>
  <c r="Z2287" i="1"/>
  <c r="W2287" i="1"/>
  <c r="Z2271" i="1"/>
  <c r="W2271" i="1"/>
  <c r="Z2244" i="1"/>
  <c r="W2244" i="1"/>
  <c r="Z2225" i="1"/>
  <c r="W2225" i="1"/>
  <c r="Z2207" i="1"/>
  <c r="W2207" i="1"/>
  <c r="Z2177" i="1"/>
  <c r="W2177" i="1"/>
  <c r="Z2161" i="1"/>
  <c r="W2161" i="1"/>
  <c r="Z2140" i="1"/>
  <c r="W2140" i="1"/>
  <c r="Z2114" i="1"/>
  <c r="W2114" i="1"/>
  <c r="Z2081" i="1"/>
  <c r="W2081" i="1"/>
  <c r="Z2064" i="1"/>
  <c r="W2064" i="1"/>
  <c r="Z2031" i="1"/>
  <c r="W2031" i="1"/>
  <c r="Z2007" i="1"/>
  <c r="W2007" i="1"/>
  <c r="Z1971" i="1"/>
  <c r="W1971" i="1"/>
  <c r="Z1955" i="1"/>
  <c r="W1955" i="1"/>
  <c r="Z1938" i="1"/>
  <c r="W1938" i="1"/>
  <c r="Z1920" i="1"/>
  <c r="W1920" i="1"/>
  <c r="Z1873" i="1"/>
  <c r="W1873" i="1"/>
  <c r="Z1807" i="1"/>
  <c r="W1807" i="1"/>
  <c r="Z1762" i="1"/>
  <c r="W1762" i="1"/>
  <c r="Z1722" i="1"/>
  <c r="W1722" i="1"/>
  <c r="Z1677" i="1"/>
  <c r="W1677" i="1"/>
  <c r="Z1635" i="1"/>
  <c r="W1635" i="1"/>
  <c r="Z1592" i="1"/>
  <c r="W1592" i="1"/>
  <c r="Z1558" i="1"/>
  <c r="W1558" i="1"/>
  <c r="Z1452" i="1"/>
  <c r="W1452" i="1"/>
  <c r="Z1346" i="1"/>
  <c r="W1346" i="1"/>
  <c r="Z1266" i="1"/>
  <c r="W1266" i="1"/>
  <c r="Z1192" i="1"/>
  <c r="W1192" i="1"/>
  <c r="Z1095" i="1"/>
  <c r="W1095" i="1"/>
  <c r="Z1050" i="1"/>
  <c r="W1050" i="1"/>
  <c r="Z931" i="1"/>
  <c r="W931" i="1"/>
  <c r="Z864" i="1"/>
  <c r="W864" i="1"/>
  <c r="Z785" i="1"/>
  <c r="W785" i="1"/>
  <c r="Z703" i="1"/>
  <c r="W703" i="1"/>
  <c r="Z524" i="1"/>
  <c r="W524" i="1"/>
  <c r="Z302" i="1"/>
  <c r="W302" i="1"/>
  <c r="Z440" i="1"/>
  <c r="W440" i="1"/>
  <c r="Z363" i="1"/>
  <c r="W363" i="1"/>
  <c r="Z287" i="1"/>
  <c r="W287" i="1"/>
  <c r="Z194" i="1"/>
  <c r="W194" i="1"/>
  <c r="Z120" i="1"/>
  <c r="W120" i="1"/>
  <c r="Z36" i="1"/>
  <c r="W36" i="1"/>
  <c r="Z367" i="1"/>
  <c r="W367" i="1"/>
  <c r="Z19" i="1"/>
  <c r="W19" i="1"/>
  <c r="Z1553" i="1"/>
  <c r="W1553" i="1"/>
  <c r="Z1524" i="1"/>
  <c r="W1524" i="1"/>
  <c r="Z1498" i="1"/>
  <c r="W1498" i="1"/>
  <c r="Z1465" i="1"/>
  <c r="W1465" i="1"/>
  <c r="Z1449" i="1"/>
  <c r="W1449" i="1"/>
  <c r="Z1420" i="1"/>
  <c r="W1420" i="1"/>
  <c r="Z1396" i="1"/>
  <c r="W1396" i="1"/>
  <c r="Z1349" i="1"/>
  <c r="W1349" i="1"/>
  <c r="Z1324" i="1"/>
  <c r="W1324" i="1"/>
  <c r="Z1305" i="1"/>
  <c r="W1305" i="1"/>
  <c r="Z1269" i="1"/>
  <c r="W1269" i="1"/>
  <c r="Z1246" i="1"/>
  <c r="W1246" i="1"/>
  <c r="Z1228" i="1"/>
  <c r="W1228" i="1"/>
  <c r="Z275" i="1"/>
  <c r="W275" i="1"/>
  <c r="Z238" i="1"/>
  <c r="W238" i="1"/>
  <c r="Z143" i="1"/>
  <c r="W143" i="1"/>
  <c r="Z108" i="1"/>
  <c r="W108" i="1"/>
  <c r="Z3" i="1"/>
  <c r="W3" i="1"/>
  <c r="Z1937" i="1"/>
  <c r="W1937" i="1"/>
  <c r="Z1750" i="1"/>
  <c r="W1750" i="1"/>
  <c r="Z1606" i="1"/>
  <c r="W1606" i="1"/>
  <c r="Z305" i="1"/>
  <c r="W305" i="1"/>
  <c r="Z131" i="1"/>
  <c r="W131" i="1"/>
  <c r="Z9" i="1"/>
  <c r="W9" i="1"/>
  <c r="Z1815" i="1"/>
  <c r="W1815" i="1"/>
  <c r="Z1651" i="1"/>
  <c r="W1651" i="1"/>
  <c r="Z133" i="1"/>
  <c r="W133" i="1"/>
  <c r="Z11" i="1"/>
  <c r="W11" i="1"/>
  <c r="Z1019" i="1"/>
  <c r="W1019" i="1"/>
  <c r="Z1052" i="1"/>
  <c r="W1052" i="1"/>
  <c r="Z966" i="1"/>
  <c r="W966" i="1"/>
  <c r="Z932" i="1"/>
  <c r="W932" i="1"/>
  <c r="Z899" i="1"/>
  <c r="W899" i="1"/>
  <c r="Z865" i="1"/>
  <c r="W865" i="1"/>
  <c r="Z828" i="1"/>
  <c r="W828" i="1"/>
  <c r="Z777" i="1"/>
  <c r="W777" i="1"/>
  <c r="Z729" i="1"/>
  <c r="W729" i="1"/>
  <c r="Z691" i="1"/>
  <c r="W691" i="1"/>
  <c r="Z641" i="1"/>
  <c r="W641" i="1"/>
  <c r="Z562" i="1"/>
  <c r="W562" i="1"/>
  <c r="Z518" i="1"/>
  <c r="W518" i="1"/>
  <c r="Z2005" i="1"/>
  <c r="W2005" i="1"/>
  <c r="Z2090" i="1"/>
  <c r="W2090" i="1"/>
  <c r="Z222" i="1"/>
  <c r="W222" i="1"/>
  <c r="Z1954" i="1"/>
  <c r="W1954" i="1"/>
  <c r="Z1872" i="1"/>
  <c r="W1872" i="1"/>
  <c r="Z1663" i="1"/>
  <c r="W1663" i="1"/>
  <c r="AB2014" i="1"/>
  <c r="Y2014" i="1"/>
  <c r="AA2014" i="1" s="1"/>
  <c r="AB2632" i="1"/>
  <c r="Y2632" i="1"/>
  <c r="AA2632" i="1" s="1"/>
  <c r="AB2573" i="1"/>
  <c r="Y2573" i="1"/>
  <c r="AA2573" i="1" s="1"/>
  <c r="AB2544" i="1"/>
  <c r="Y2544" i="1"/>
  <c r="AA2544" i="1" s="1"/>
  <c r="AB2522" i="1"/>
  <c r="Y2522" i="1"/>
  <c r="AA2522" i="1" s="1"/>
  <c r="AB2504" i="1"/>
  <c r="Y2504" i="1"/>
  <c r="AA2504" i="1" s="1"/>
  <c r="AB2487" i="1"/>
  <c r="Y2487" i="1"/>
  <c r="AA2487" i="1" s="1"/>
  <c r="AB2428" i="1"/>
  <c r="Y2428" i="1"/>
  <c r="AA2428" i="1" s="1"/>
  <c r="AB1880" i="1"/>
  <c r="Y1880" i="1"/>
  <c r="AA1880" i="1" s="1"/>
  <c r="AB2277" i="1"/>
  <c r="Y2277" i="1"/>
  <c r="AA2277" i="1" s="1"/>
  <c r="AB2247" i="1"/>
  <c r="Y2247" i="1"/>
  <c r="AA2247" i="1" s="1"/>
  <c r="AB2117" i="1"/>
  <c r="Y2117" i="1"/>
  <c r="AA2117" i="1" s="1"/>
  <c r="AB2636" i="1"/>
  <c r="Y2636" i="1"/>
  <c r="AA2636" i="1" s="1"/>
  <c r="AB2620" i="1"/>
  <c r="Y2620" i="1"/>
  <c r="AA2620" i="1" s="1"/>
  <c r="AB2548" i="1"/>
  <c r="Y2548" i="1"/>
  <c r="AA2548" i="1" s="1"/>
  <c r="AB2526" i="1"/>
  <c r="Y2526" i="1"/>
  <c r="AA2526" i="1" s="1"/>
  <c r="AB2508" i="1"/>
  <c r="Y2508" i="1"/>
  <c r="AA2508" i="1" s="1"/>
  <c r="AB2492" i="1"/>
  <c r="Y2492" i="1"/>
  <c r="AA2492" i="1" s="1"/>
  <c r="AB2433" i="1"/>
  <c r="Y2433" i="1"/>
  <c r="AA2433" i="1" s="1"/>
  <c r="AB2403" i="1"/>
  <c r="Y2403" i="1"/>
  <c r="AA2403" i="1" s="1"/>
  <c r="AB1624" i="1"/>
  <c r="Y1624" i="1"/>
  <c r="AA1624" i="1" s="1"/>
  <c r="AB1582" i="1"/>
  <c r="Y1582" i="1"/>
  <c r="AA1582" i="1" s="1"/>
  <c r="AB1466" i="1"/>
  <c r="Y1466" i="1"/>
  <c r="AA1466" i="1" s="1"/>
  <c r="AB1372" i="1"/>
  <c r="Y1372" i="1"/>
  <c r="AA1372" i="1" s="1"/>
  <c r="Y1355" i="1"/>
  <c r="AA1355" i="1" s="1"/>
  <c r="AB1296" i="1"/>
  <c r="Y1296" i="1"/>
  <c r="AA1296" i="1" s="1"/>
  <c r="AB1275" i="1"/>
  <c r="Y1275" i="1"/>
  <c r="AA1275" i="1" s="1"/>
  <c r="AB1083" i="1"/>
  <c r="Y1083" i="1"/>
  <c r="AA1083" i="1" s="1"/>
  <c r="AB1006" i="1"/>
  <c r="Y1006" i="1"/>
  <c r="AA1006" i="1" s="1"/>
  <c r="AB957" i="1"/>
  <c r="Y957" i="1"/>
  <c r="AA957" i="1" s="1"/>
  <c r="AB728" i="1"/>
  <c r="Y728" i="1"/>
  <c r="AA728" i="1" s="1"/>
  <c r="AB650" i="1"/>
  <c r="Y650" i="1"/>
  <c r="AA650" i="1" s="1"/>
  <c r="AB543" i="1"/>
  <c r="Y543" i="1"/>
  <c r="AA543" i="1" s="1"/>
  <c r="AB360" i="1"/>
  <c r="Y360" i="1"/>
  <c r="AA360" i="1" s="1"/>
  <c r="AB284" i="1"/>
  <c r="Y284" i="1"/>
  <c r="AB1889" i="1"/>
  <c r="Y1889" i="1"/>
  <c r="AA1889" i="1" s="1"/>
  <c r="AB1706" i="1"/>
  <c r="Y1706" i="1"/>
  <c r="AA1706" i="1" s="1"/>
  <c r="AB1521" i="1"/>
  <c r="Y1521" i="1"/>
  <c r="AA1521" i="1" s="1"/>
  <c r="AB1469" i="1"/>
  <c r="Y1469" i="1"/>
  <c r="AA1469" i="1" s="1"/>
  <c r="AB1453" i="1"/>
  <c r="Y1453" i="1"/>
  <c r="AA1453" i="1" s="1"/>
  <c r="AB1436" i="1"/>
  <c r="Y1436" i="1"/>
  <c r="AA1436" i="1" s="1"/>
  <c r="AB1400" i="1"/>
  <c r="Y1400" i="1"/>
  <c r="AA1400" i="1" s="1"/>
  <c r="AB1166" i="1"/>
  <c r="Y1166" i="1"/>
  <c r="AA1166" i="1" s="1"/>
  <c r="AB392" i="1"/>
  <c r="Y392" i="1"/>
  <c r="AA392" i="1" s="1"/>
  <c r="AB342" i="1"/>
  <c r="Y342" i="1"/>
  <c r="AA342" i="1" s="1"/>
  <c r="AB2602" i="1"/>
  <c r="Y2602" i="1"/>
  <c r="AA2602" i="1" s="1"/>
  <c r="AB2587" i="1"/>
  <c r="Y2587" i="1"/>
  <c r="AA2587" i="1" s="1"/>
  <c r="AB2567" i="1"/>
  <c r="Y2567" i="1"/>
  <c r="AA2567" i="1" s="1"/>
  <c r="AB2543" i="1"/>
  <c r="Y2543" i="1"/>
  <c r="AA2543" i="1" s="1"/>
  <c r="AB2521" i="1"/>
  <c r="Y2521" i="1"/>
  <c r="AA2521" i="1" s="1"/>
  <c r="AB2485" i="1"/>
  <c r="Y2485" i="1"/>
  <c r="AA2485" i="1" s="1"/>
  <c r="AB2423" i="1"/>
  <c r="Y2423" i="1"/>
  <c r="AA2423" i="1" s="1"/>
  <c r="AB2394" i="1"/>
  <c r="Y2394" i="1"/>
  <c r="AA2394" i="1" s="1"/>
  <c r="AB2374" i="1"/>
  <c r="Y2374" i="1"/>
  <c r="AA2374" i="1" s="1"/>
  <c r="AB2348" i="1"/>
  <c r="Y2348" i="1"/>
  <c r="AA2348" i="1" s="1"/>
  <c r="AB2330" i="1"/>
  <c r="AB2284" i="1"/>
  <c r="Y2284" i="1"/>
  <c r="AA2284" i="1" s="1"/>
  <c r="AB2261" i="1"/>
  <c r="Y2261" i="1"/>
  <c r="AA2261" i="1" s="1"/>
  <c r="AB2230" i="1"/>
  <c r="Y2230" i="1"/>
  <c r="AA2230" i="1" s="1"/>
  <c r="AB2214" i="1"/>
  <c r="Y2214" i="1"/>
  <c r="AA2214" i="1" s="1"/>
  <c r="AB2193" i="1"/>
  <c r="Y2193" i="1"/>
  <c r="AA2193" i="1" s="1"/>
  <c r="AB2174" i="1"/>
  <c r="Y2174" i="1"/>
  <c r="AA2174" i="1" s="1"/>
  <c r="AB2158" i="1"/>
  <c r="Y2158" i="1"/>
  <c r="AA2158" i="1" s="1"/>
  <c r="AB2137" i="1"/>
  <c r="Y2137" i="1"/>
  <c r="AA2137" i="1" s="1"/>
  <c r="AB2097" i="1"/>
  <c r="Y2097" i="1"/>
  <c r="AA2097" i="1" s="1"/>
  <c r="AB2078" i="1"/>
  <c r="Y2078" i="1"/>
  <c r="AA2078" i="1" s="1"/>
  <c r="AB2061" i="1"/>
  <c r="Y2061" i="1"/>
  <c r="AA2061" i="1" s="1"/>
  <c r="AB1931" i="1"/>
  <c r="Y1931" i="1"/>
  <c r="AA1931" i="1" s="1"/>
  <c r="AB1791" i="1"/>
  <c r="AB1753" i="1"/>
  <c r="Y1753" i="1"/>
  <c r="AB1743" i="1"/>
  <c r="Y1743" i="1"/>
  <c r="AA1743" i="1" s="1"/>
  <c r="AB1735" i="1"/>
  <c r="Y1735" i="1"/>
  <c r="AB1714" i="1"/>
  <c r="Y1714" i="1"/>
  <c r="AA1714" i="1" s="1"/>
  <c r="AB1695" i="1"/>
  <c r="Y1695" i="1"/>
  <c r="AA1695" i="1" s="1"/>
  <c r="AB1678" i="1"/>
  <c r="Y1678" i="1"/>
  <c r="AA1678" i="1" s="1"/>
  <c r="AB1667" i="1"/>
  <c r="Y1667" i="1"/>
  <c r="AA1667" i="1" s="1"/>
  <c r="AB1645" i="1"/>
  <c r="Y1645" i="1"/>
  <c r="AA1645" i="1" s="1"/>
  <c r="AB1627" i="1"/>
  <c r="Y1627" i="1"/>
  <c r="AA1627" i="1" s="1"/>
  <c r="AB1608" i="1"/>
  <c r="Y1608" i="1"/>
  <c r="AA1608" i="1" s="1"/>
  <c r="AB1585" i="1"/>
  <c r="Y1585" i="1"/>
  <c r="AA1585" i="1" s="1"/>
  <c r="AB1577" i="1"/>
  <c r="Y1577" i="1"/>
  <c r="AA1577" i="1" s="1"/>
  <c r="AB2607" i="1"/>
  <c r="Y2607" i="1"/>
  <c r="AA2607" i="1" s="1"/>
  <c r="AB2576" i="1"/>
  <c r="Y2576" i="1"/>
  <c r="AA2576" i="1" s="1"/>
  <c r="AB2320" i="1"/>
  <c r="Y2320" i="1"/>
  <c r="AA2320" i="1" s="1"/>
  <c r="AB2175" i="1"/>
  <c r="Y2175" i="1"/>
  <c r="AA2175" i="1" s="1"/>
  <c r="AB2138" i="1"/>
  <c r="Y2138" i="1"/>
  <c r="AA2138" i="1" s="1"/>
  <c r="AB2077" i="1"/>
  <c r="Y2077" i="1"/>
  <c r="AA2077" i="1" s="1"/>
  <c r="AB1517" i="1"/>
  <c r="Y1517" i="1"/>
  <c r="AA1517" i="1" s="1"/>
  <c r="AB1209" i="1"/>
  <c r="Y1209" i="1"/>
  <c r="AB1180" i="1"/>
  <c r="Y1180" i="1"/>
  <c r="AA1180" i="1" s="1"/>
  <c r="AB1092" i="1"/>
  <c r="Y1092" i="1"/>
  <c r="AA1092" i="1" s="1"/>
  <c r="AB1004" i="1"/>
  <c r="Y1004" i="1"/>
  <c r="AA1004" i="1" s="1"/>
  <c r="AB996" i="1"/>
  <c r="Y996" i="1"/>
  <c r="AA996" i="1" s="1"/>
  <c r="AB946" i="1"/>
  <c r="Y946" i="1"/>
  <c r="AA946" i="1" s="1"/>
  <c r="AB886" i="1"/>
  <c r="Y886" i="1"/>
  <c r="AB878" i="1"/>
  <c r="Y878" i="1"/>
  <c r="AA878" i="1" s="1"/>
  <c r="AB750" i="1"/>
  <c r="Y750" i="1"/>
  <c r="AA750" i="1" s="1"/>
  <c r="AB679" i="1"/>
  <c r="Y679" i="1"/>
  <c r="AA679" i="1" s="1"/>
  <c r="AB647" i="1"/>
  <c r="Y647" i="1"/>
  <c r="AA647" i="1" s="1"/>
  <c r="AB505" i="1"/>
  <c r="Y505" i="1"/>
  <c r="AA505" i="1" s="1"/>
  <c r="AB362" i="1"/>
  <c r="Y362" i="1"/>
  <c r="AA362" i="1" s="1"/>
  <c r="AB328" i="1"/>
  <c r="Y328" i="1"/>
  <c r="AA328" i="1" s="1"/>
  <c r="Y247" i="1"/>
  <c r="AB223" i="1"/>
  <c r="Y223" i="1"/>
  <c r="AB207" i="1"/>
  <c r="Y207" i="1"/>
  <c r="AB183" i="1"/>
  <c r="Y183" i="1"/>
  <c r="AB167" i="1"/>
  <c r="Y167" i="1"/>
  <c r="AB144" i="1"/>
  <c r="Y144" i="1"/>
  <c r="AB117" i="1"/>
  <c r="Y117" i="1"/>
  <c r="AB94" i="1"/>
  <c r="Y94" i="1"/>
  <c r="AA94" i="1" s="1"/>
  <c r="AB78" i="1"/>
  <c r="Y78" i="1"/>
  <c r="AA78" i="1" s="1"/>
  <c r="AB61" i="1"/>
  <c r="Y61" i="1"/>
  <c r="AA61" i="1" s="1"/>
  <c r="AB33" i="1"/>
  <c r="Y33" i="1"/>
  <c r="AA33" i="1" s="1"/>
  <c r="AB12" i="1"/>
  <c r="Y12" i="1"/>
  <c r="AB2023" i="1"/>
  <c r="Y2023" i="1"/>
  <c r="AA2023" i="1" s="1"/>
  <c r="AB1549" i="1"/>
  <c r="Y1549" i="1"/>
  <c r="AA1549" i="1" s="1"/>
  <c r="AB1494" i="1"/>
  <c r="Y1494" i="1"/>
  <c r="AA1494" i="1" s="1"/>
  <c r="AB1375" i="1"/>
  <c r="Y1375" i="1"/>
  <c r="AA1375" i="1" s="1"/>
  <c r="AB1356" i="1"/>
  <c r="Y1356" i="1"/>
  <c r="AA1356" i="1" s="1"/>
  <c r="AB1301" i="1"/>
  <c r="AB1276" i="1"/>
  <c r="Y1276" i="1"/>
  <c r="AA1276" i="1" s="1"/>
  <c r="AB1259" i="1"/>
  <c r="Y1259" i="1"/>
  <c r="AA1259" i="1" s="1"/>
  <c r="AB1241" i="1"/>
  <c r="Y1241" i="1"/>
  <c r="AA1241" i="1" s="1"/>
  <c r="AB1223" i="1"/>
  <c r="Y1223" i="1"/>
  <c r="AA1223" i="1" s="1"/>
  <c r="AB1881" i="1"/>
  <c r="Y1881" i="1"/>
  <c r="AA1881" i="1" s="1"/>
  <c r="AB1814" i="1"/>
  <c r="Y1814" i="1"/>
  <c r="AA1814" i="1" s="1"/>
  <c r="AB1774" i="1"/>
  <c r="Y1774" i="1"/>
  <c r="AA1774" i="1" s="1"/>
  <c r="AB1734" i="1"/>
  <c r="Y1734" i="1"/>
  <c r="AA1734" i="1" s="1"/>
  <c r="AB1693" i="1"/>
  <c r="Y1693" i="1"/>
  <c r="AA1693" i="1" s="1"/>
  <c r="AB1644" i="1"/>
  <c r="Y1644" i="1"/>
  <c r="AA1644" i="1" s="1"/>
  <c r="AB1607" i="1"/>
  <c r="Y1607" i="1"/>
  <c r="AA1607" i="1" s="1"/>
  <c r="AB1568" i="1"/>
  <c r="Y1568" i="1"/>
  <c r="AA1568" i="1" s="1"/>
  <c r="AB1468" i="1"/>
  <c r="Y1468" i="1"/>
  <c r="AA1468" i="1" s="1"/>
  <c r="AB1399" i="1"/>
  <c r="Y1399" i="1"/>
  <c r="AA1399" i="1" s="1"/>
  <c r="AB1287" i="1"/>
  <c r="Y1287" i="1"/>
  <c r="AA1287" i="1" s="1"/>
  <c r="AB1116" i="1"/>
  <c r="Y1116" i="1"/>
  <c r="AA1116" i="1" s="1"/>
  <c r="AB998" i="1"/>
  <c r="Y998" i="1"/>
  <c r="AA998" i="1" s="1"/>
  <c r="AB948" i="1"/>
  <c r="Y948" i="1"/>
  <c r="AA948" i="1" s="1"/>
  <c r="AB880" i="1"/>
  <c r="Y880" i="1"/>
  <c r="AA880" i="1" s="1"/>
  <c r="AB805" i="1"/>
  <c r="Y805" i="1"/>
  <c r="AA805" i="1" s="1"/>
  <c r="AB720" i="1"/>
  <c r="Y720" i="1"/>
  <c r="AA720" i="1" s="1"/>
  <c r="AB599" i="1"/>
  <c r="Y599" i="1"/>
  <c r="AA599" i="1" s="1"/>
  <c r="AB346" i="1"/>
  <c r="Y346" i="1"/>
  <c r="AA346" i="1" s="1"/>
  <c r="AB347" i="1"/>
  <c r="Y347" i="1"/>
  <c r="AA347" i="1" s="1"/>
  <c r="AB303" i="1"/>
  <c r="Y303" i="1"/>
  <c r="AA303" i="1" s="1"/>
  <c r="AB271" i="1"/>
  <c r="Y271" i="1"/>
  <c r="AB289" i="1"/>
  <c r="Y289" i="1"/>
  <c r="AB214" i="1"/>
  <c r="Y214" i="1"/>
  <c r="AA214" i="1" s="1"/>
  <c r="AB188" i="1"/>
  <c r="Y188" i="1"/>
  <c r="AB174" i="1"/>
  <c r="Y174" i="1"/>
  <c r="AB59" i="1"/>
  <c r="Y59" i="1"/>
  <c r="AA59" i="1" s="1"/>
  <c r="AB1562" i="1"/>
  <c r="Y1562" i="1"/>
  <c r="AA1562" i="1" s="1"/>
  <c r="AB1504" i="1"/>
  <c r="Y1504" i="1"/>
  <c r="AA1504" i="1" s="1"/>
  <c r="AB1438" i="1"/>
  <c r="Y1438" i="1"/>
  <c r="AB1330" i="1"/>
  <c r="Y1330" i="1"/>
  <c r="AA1330" i="1" s="1"/>
  <c r="AB1253" i="1"/>
  <c r="Y1253" i="1"/>
  <c r="AA1253" i="1" s="1"/>
  <c r="AB1164" i="1"/>
  <c r="Y1164" i="1"/>
  <c r="AB1144" i="1"/>
  <c r="Y1144" i="1"/>
  <c r="AA1144" i="1" s="1"/>
  <c r="AB1117" i="1"/>
  <c r="Y1117" i="1"/>
  <c r="AA1117" i="1" s="1"/>
  <c r="AB1098" i="1"/>
  <c r="Y1098" i="1"/>
  <c r="AA1098" i="1" s="1"/>
  <c r="AB1086" i="1"/>
  <c r="Y1086" i="1"/>
  <c r="AA1086" i="1" s="1"/>
  <c r="AB1078" i="1"/>
  <c r="Y1078" i="1"/>
  <c r="AA1078" i="1" s="1"/>
  <c r="AB1043" i="1"/>
  <c r="Y1043" i="1"/>
  <c r="AB1028" i="1"/>
  <c r="Y1028" i="1"/>
  <c r="AA1028" i="1" s="1"/>
  <c r="AB989" i="1"/>
  <c r="Y989" i="1"/>
  <c r="AA989" i="1" s="1"/>
  <c r="AB938" i="1"/>
  <c r="Y938" i="1"/>
  <c r="AA938" i="1" s="1"/>
  <c r="AB905" i="1"/>
  <c r="Y905" i="1"/>
  <c r="AA905" i="1" s="1"/>
  <c r="AB871" i="1"/>
  <c r="Y871" i="1"/>
  <c r="AA871" i="1" s="1"/>
  <c r="AB834" i="1"/>
  <c r="Y834" i="1"/>
  <c r="AA834" i="1" s="1"/>
  <c r="AB768" i="1"/>
  <c r="Y768" i="1"/>
  <c r="AA768" i="1" s="1"/>
  <c r="AB727" i="1"/>
  <c r="Y727" i="1"/>
  <c r="AA727" i="1" s="1"/>
  <c r="AB688" i="1"/>
  <c r="Y688" i="1"/>
  <c r="AA688" i="1" s="1"/>
  <c r="AB648" i="1"/>
  <c r="Y648" i="1"/>
  <c r="AA648" i="1" s="1"/>
  <c r="AB523" i="1"/>
  <c r="Y523" i="1"/>
  <c r="AA523" i="1" s="1"/>
  <c r="AB343" i="1"/>
  <c r="Y343" i="1"/>
  <c r="AA343" i="1" s="1"/>
  <c r="AB299" i="1"/>
  <c r="Y299" i="1"/>
  <c r="AA299" i="1" s="1"/>
  <c r="AB1970" i="1"/>
  <c r="Y1970" i="1"/>
  <c r="AA1970" i="1" s="1"/>
  <c r="AB1789" i="1"/>
  <c r="Y1789" i="1"/>
  <c r="AA1789" i="1" s="1"/>
  <c r="AB1643" i="1"/>
  <c r="Y1643" i="1"/>
  <c r="AA1643" i="1" s="1"/>
  <c r="B769" i="1"/>
  <c r="B770" i="1"/>
  <c r="B760" i="1"/>
  <c r="B759" i="1"/>
  <c r="B1719" i="1"/>
  <c r="C769" i="1"/>
  <c r="C770" i="1"/>
  <c r="K770" i="1" s="1"/>
  <c r="C760" i="1"/>
  <c r="K760" i="1" s="1"/>
  <c r="C759" i="1"/>
  <c r="K759" i="1" s="1"/>
  <c r="C1719" i="1"/>
  <c r="K1719" i="1" s="1"/>
  <c r="B1883" i="1"/>
  <c r="B1882" i="1"/>
  <c r="C1882" i="1"/>
  <c r="K1882" i="1" s="1"/>
  <c r="C1883" i="1"/>
  <c r="K1883" i="1" s="1"/>
  <c r="B761" i="1"/>
  <c r="C761" i="1"/>
  <c r="K761" i="1" s="1"/>
  <c r="B763" i="1"/>
  <c r="C763" i="1"/>
  <c r="K763" i="1" s="1"/>
  <c r="B787" i="1"/>
  <c r="C787" i="1"/>
  <c r="K787" i="1" s="1"/>
  <c r="AA1792" i="1" l="1"/>
  <c r="AA792" i="1"/>
  <c r="AA1796" i="1"/>
  <c r="AA1043" i="1"/>
  <c r="AA1070" i="1"/>
  <c r="AA1122" i="1"/>
  <c r="AA1073" i="1"/>
  <c r="AA1735" i="1"/>
  <c r="AA1753" i="1"/>
  <c r="AA2060" i="1"/>
  <c r="AA2552" i="1"/>
  <c r="AA2049" i="1"/>
  <c r="Y841" i="1"/>
  <c r="AB841" i="1"/>
  <c r="AA1214" i="1"/>
  <c r="AA12" i="1"/>
  <c r="AA117" i="1"/>
  <c r="AA144" i="1"/>
  <c r="AA167" i="1"/>
  <c r="AA207" i="1"/>
  <c r="AA223" i="1"/>
  <c r="AA188" i="1"/>
  <c r="AA289" i="1"/>
  <c r="AA271" i="1"/>
  <c r="AA284" i="1"/>
  <c r="AB247" i="1"/>
  <c r="AA248" i="1"/>
  <c r="AA240" i="1"/>
  <c r="AB119" i="1"/>
  <c r="Y119" i="1"/>
  <c r="AB209" i="1"/>
  <c r="Y209" i="1"/>
  <c r="AB14" i="1"/>
  <c r="Y14" i="1"/>
  <c r="AB185" i="1"/>
  <c r="Y185" i="1"/>
  <c r="AA183" i="1"/>
  <c r="AA247" i="1"/>
  <c r="AA168" i="1"/>
  <c r="AB157" i="1"/>
  <c r="Y157" i="1"/>
  <c r="AB136" i="1"/>
  <c r="Y136" i="1"/>
  <c r="AB225" i="1"/>
  <c r="Y225" i="1"/>
  <c r="Y597" i="1"/>
  <c r="AA597" i="1" s="1"/>
  <c r="Y1338" i="1"/>
  <c r="AA1338" i="1" s="1"/>
  <c r="AA886" i="1"/>
  <c r="AA1209" i="1"/>
  <c r="Y2304" i="1"/>
  <c r="AA2304" i="1" s="1"/>
  <c r="Y1027" i="1"/>
  <c r="AA1027" i="1" s="1"/>
  <c r="AB1442" i="1"/>
  <c r="AA1301" i="1"/>
  <c r="AA1438" i="1"/>
  <c r="Y1211" i="1"/>
  <c r="Y1417" i="1"/>
  <c r="AA1417" i="1" s="1"/>
  <c r="Y1320" i="1"/>
  <c r="AA1164" i="1"/>
  <c r="AA174" i="1"/>
  <c r="AB2503" i="1"/>
  <c r="AA1320" i="1"/>
  <c r="Y1325" i="1"/>
  <c r="AA1325" i="1" s="1"/>
  <c r="Y1894" i="1"/>
  <c r="AA1894" i="1" s="1"/>
  <c r="AB1894" i="1"/>
  <c r="Y1591" i="1"/>
  <c r="AA1591" i="1" s="1"/>
  <c r="AB1591" i="1"/>
  <c r="Y1901" i="1"/>
  <c r="AA1901" i="1" s="1"/>
  <c r="AB1901" i="1"/>
  <c r="Y169" i="1"/>
  <c r="AB169" i="1"/>
  <c r="Y2065" i="1"/>
  <c r="AA2065" i="1" s="1"/>
  <c r="AB2065" i="1"/>
  <c r="Y1464" i="1"/>
  <c r="AA1464" i="1" s="1"/>
  <c r="AB1464" i="1"/>
  <c r="AB1211" i="1"/>
  <c r="AB2215" i="1"/>
  <c r="AB1417" i="1"/>
  <c r="AB1325" i="1"/>
  <c r="Y1535" i="1"/>
  <c r="AA1535" i="1" s="1"/>
  <c r="AB1535" i="1"/>
  <c r="AB1663" i="1"/>
  <c r="Y1663" i="1"/>
  <c r="AA1663" i="1" s="1"/>
  <c r="AB1872" i="1"/>
  <c r="Y1872" i="1"/>
  <c r="AA1872" i="1" s="1"/>
  <c r="AB1954" i="1"/>
  <c r="Y1954" i="1"/>
  <c r="AA1954" i="1" s="1"/>
  <c r="AB222" i="1"/>
  <c r="Y222" i="1"/>
  <c r="AB2090" i="1"/>
  <c r="Y2090" i="1"/>
  <c r="AA2090" i="1" s="1"/>
  <c r="AB2005" i="1"/>
  <c r="Y2005" i="1"/>
  <c r="AA2005" i="1" s="1"/>
  <c r="AB518" i="1"/>
  <c r="Y518" i="1"/>
  <c r="AA518" i="1" s="1"/>
  <c r="AB562" i="1"/>
  <c r="Y562" i="1"/>
  <c r="AA562" i="1" s="1"/>
  <c r="AB641" i="1"/>
  <c r="Y641" i="1"/>
  <c r="AA641" i="1" s="1"/>
  <c r="AB691" i="1"/>
  <c r="Y691" i="1"/>
  <c r="AA691" i="1" s="1"/>
  <c r="AB729" i="1"/>
  <c r="Y729" i="1"/>
  <c r="AA729" i="1" s="1"/>
  <c r="AB777" i="1"/>
  <c r="Y777" i="1"/>
  <c r="AA777" i="1" s="1"/>
  <c r="AB828" i="1"/>
  <c r="Y828" i="1"/>
  <c r="AA828" i="1" s="1"/>
  <c r="AB865" i="1"/>
  <c r="Y865" i="1"/>
  <c r="AA865" i="1" s="1"/>
  <c r="AB899" i="1"/>
  <c r="Y899" i="1"/>
  <c r="AA899" i="1" s="1"/>
  <c r="AB932" i="1"/>
  <c r="Y932" i="1"/>
  <c r="AA932" i="1" s="1"/>
  <c r="AB966" i="1"/>
  <c r="Y966" i="1"/>
  <c r="AA966" i="1" s="1"/>
  <c r="AB1052" i="1"/>
  <c r="Y1052" i="1"/>
  <c r="AA1052" i="1" s="1"/>
  <c r="AB1019" i="1"/>
  <c r="Y1019" i="1"/>
  <c r="AA1019" i="1" s="1"/>
  <c r="AB11" i="1"/>
  <c r="Y11" i="1"/>
  <c r="AB133" i="1"/>
  <c r="Y133" i="1"/>
  <c r="AB1651" i="1"/>
  <c r="Y1651" i="1"/>
  <c r="AA1651" i="1" s="1"/>
  <c r="AB1815" i="1"/>
  <c r="Y1815" i="1"/>
  <c r="AA1815" i="1" s="1"/>
  <c r="AB9" i="1"/>
  <c r="Y9" i="1"/>
  <c r="AA9" i="1" s="1"/>
  <c r="AB131" i="1"/>
  <c r="Y131" i="1"/>
  <c r="AB305" i="1"/>
  <c r="Y305" i="1"/>
  <c r="AA305" i="1" s="1"/>
  <c r="AB1606" i="1"/>
  <c r="Y1606" i="1"/>
  <c r="AA1606" i="1" s="1"/>
  <c r="AB1750" i="1"/>
  <c r="Y1750" i="1"/>
  <c r="AA1750" i="1" s="1"/>
  <c r="AB1937" i="1"/>
  <c r="Y1937" i="1"/>
  <c r="AA1937" i="1" s="1"/>
  <c r="AB3" i="1"/>
  <c r="Y3" i="1"/>
  <c r="AA3" i="1" s="1"/>
  <c r="AB108" i="1"/>
  <c r="Y108" i="1"/>
  <c r="AB143" i="1"/>
  <c r="Y143" i="1"/>
  <c r="AA143" i="1" s="1"/>
  <c r="AB238" i="1"/>
  <c r="Y238" i="1"/>
  <c r="AA238" i="1" s="1"/>
  <c r="AB275" i="1"/>
  <c r="Y275" i="1"/>
  <c r="AB1228" i="1"/>
  <c r="Y1228" i="1"/>
  <c r="AA1228" i="1" s="1"/>
  <c r="AB1246" i="1"/>
  <c r="Y1246" i="1"/>
  <c r="AA1246" i="1" s="1"/>
  <c r="AB1269" i="1"/>
  <c r="Y1269" i="1"/>
  <c r="AA1269" i="1" s="1"/>
  <c r="AB1305" i="1"/>
  <c r="Y1305" i="1"/>
  <c r="AA1305" i="1" s="1"/>
  <c r="AB1324" i="1"/>
  <c r="Y1324" i="1"/>
  <c r="AA1324" i="1" s="1"/>
  <c r="AB1349" i="1"/>
  <c r="Y1349" i="1"/>
  <c r="AA1349" i="1" s="1"/>
  <c r="AB1396" i="1"/>
  <c r="Y1396" i="1"/>
  <c r="AA1396" i="1" s="1"/>
  <c r="AB1420" i="1"/>
  <c r="Y1420" i="1"/>
  <c r="AA1420" i="1" s="1"/>
  <c r="AB1449" i="1"/>
  <c r="Y1449" i="1"/>
  <c r="AA1449" i="1" s="1"/>
  <c r="AB1465" i="1"/>
  <c r="Y1465" i="1"/>
  <c r="AA1465" i="1" s="1"/>
  <c r="AB1498" i="1"/>
  <c r="Y1498" i="1"/>
  <c r="AA1498" i="1" s="1"/>
  <c r="AB1524" i="1"/>
  <c r="Y1524" i="1"/>
  <c r="AA1524" i="1" s="1"/>
  <c r="AB1553" i="1"/>
  <c r="Y1553" i="1"/>
  <c r="AA1553" i="1" s="1"/>
  <c r="AB19" i="1"/>
  <c r="Y19" i="1"/>
  <c r="AA19" i="1" s="1"/>
  <c r="AB367" i="1"/>
  <c r="Y367" i="1"/>
  <c r="AA367" i="1" s="1"/>
  <c r="AB36" i="1"/>
  <c r="Y36" i="1"/>
  <c r="AA36" i="1" s="1"/>
  <c r="AB120" i="1"/>
  <c r="Y120" i="1"/>
  <c r="AB194" i="1"/>
  <c r="Y194" i="1"/>
  <c r="AB287" i="1"/>
  <c r="Y287" i="1"/>
  <c r="AA287" i="1" s="1"/>
  <c r="AB363" i="1"/>
  <c r="Y363" i="1"/>
  <c r="AA363" i="1" s="1"/>
  <c r="AB440" i="1"/>
  <c r="Y440" i="1"/>
  <c r="AA440" i="1" s="1"/>
  <c r="AB302" i="1"/>
  <c r="Y302" i="1"/>
  <c r="AA302" i="1" s="1"/>
  <c r="AB524" i="1"/>
  <c r="Y524" i="1"/>
  <c r="AA524" i="1" s="1"/>
  <c r="AB703" i="1"/>
  <c r="Y703" i="1"/>
  <c r="AA703" i="1" s="1"/>
  <c r="AB785" i="1"/>
  <c r="Y785" i="1"/>
  <c r="AA785" i="1" s="1"/>
  <c r="AB864" i="1"/>
  <c r="Y864" i="1"/>
  <c r="AA864" i="1" s="1"/>
  <c r="AB931" i="1"/>
  <c r="Y931" i="1"/>
  <c r="AA931" i="1" s="1"/>
  <c r="AB1050" i="1"/>
  <c r="Y1050" i="1"/>
  <c r="AA1050" i="1" s="1"/>
  <c r="AB1095" i="1"/>
  <c r="Y1095" i="1"/>
  <c r="AA1095" i="1" s="1"/>
  <c r="AB1192" i="1"/>
  <c r="Y1192" i="1"/>
  <c r="AA1192" i="1" s="1"/>
  <c r="AB1266" i="1"/>
  <c r="Y1266" i="1"/>
  <c r="AA1266" i="1" s="1"/>
  <c r="AB1346" i="1"/>
  <c r="Y1346" i="1"/>
  <c r="AA1346" i="1" s="1"/>
  <c r="AB1452" i="1"/>
  <c r="Y1452" i="1"/>
  <c r="AA1452" i="1" s="1"/>
  <c r="AB1558" i="1"/>
  <c r="Y1558" i="1"/>
  <c r="AA1558" i="1" s="1"/>
  <c r="AB1592" i="1"/>
  <c r="Y1592" i="1"/>
  <c r="AA1592" i="1" s="1"/>
  <c r="AB1635" i="1"/>
  <c r="Y1635" i="1"/>
  <c r="AB1677" i="1"/>
  <c r="Y1677" i="1"/>
  <c r="AA1677" i="1" s="1"/>
  <c r="AB1722" i="1"/>
  <c r="Y1722" i="1"/>
  <c r="AA1722" i="1" s="1"/>
  <c r="AB1762" i="1"/>
  <c r="Y1762" i="1"/>
  <c r="AB1807" i="1"/>
  <c r="Y1807" i="1"/>
  <c r="AA1807" i="1" s="1"/>
  <c r="AB1873" i="1"/>
  <c r="Y1873" i="1"/>
  <c r="AA1873" i="1" s="1"/>
  <c r="AB1920" i="1"/>
  <c r="Y1920" i="1"/>
  <c r="AA1920" i="1" s="1"/>
  <c r="AB1938" i="1"/>
  <c r="Y1938" i="1"/>
  <c r="AA1938" i="1" s="1"/>
  <c r="AB1955" i="1"/>
  <c r="Y1955" i="1"/>
  <c r="AA1955" i="1" s="1"/>
  <c r="AB1971" i="1"/>
  <c r="Y1971" i="1"/>
  <c r="AA1971" i="1" s="1"/>
  <c r="AB2007" i="1"/>
  <c r="Y2007" i="1"/>
  <c r="AB2031" i="1"/>
  <c r="Y2031" i="1"/>
  <c r="AA2031" i="1" s="1"/>
  <c r="AB2064" i="1"/>
  <c r="Y2064" i="1"/>
  <c r="AA2064" i="1" s="1"/>
  <c r="AB2081" i="1"/>
  <c r="Y2081" i="1"/>
  <c r="AA2081" i="1" s="1"/>
  <c r="AB2114" i="1"/>
  <c r="Y2114" i="1"/>
  <c r="AA2114" i="1" s="1"/>
  <c r="AB2140" i="1"/>
  <c r="Y2140" i="1"/>
  <c r="AA2140" i="1" s="1"/>
  <c r="AB2161" i="1"/>
  <c r="Y2161" i="1"/>
  <c r="AA2161" i="1" s="1"/>
  <c r="AB2177" i="1"/>
  <c r="Y2177" i="1"/>
  <c r="AA2177" i="1" s="1"/>
  <c r="AB2207" i="1"/>
  <c r="Y2207" i="1"/>
  <c r="AA2207" i="1" s="1"/>
  <c r="AB2225" i="1"/>
  <c r="Y2225" i="1"/>
  <c r="AA2225" i="1" s="1"/>
  <c r="AB2244" i="1"/>
  <c r="Y2244" i="1"/>
  <c r="AA2244" i="1" s="1"/>
  <c r="AB2271" i="1"/>
  <c r="Y2271" i="1"/>
  <c r="AA2271" i="1" s="1"/>
  <c r="AB2287" i="1"/>
  <c r="Y2287" i="1"/>
  <c r="AA2287" i="1" s="1"/>
  <c r="AB2322" i="1"/>
  <c r="Y2322" i="1"/>
  <c r="AA2322" i="1" s="1"/>
  <c r="AB2343" i="1"/>
  <c r="Y2343" i="1"/>
  <c r="AA2343" i="1" s="1"/>
  <c r="AB2369" i="1"/>
  <c r="Y2369" i="1"/>
  <c r="AA2369" i="1" s="1"/>
  <c r="AB2397" i="1"/>
  <c r="Y2397" i="1"/>
  <c r="AA2397" i="1" s="1"/>
  <c r="AB2426" i="1"/>
  <c r="Y2426" i="1"/>
  <c r="AA2426" i="1" s="1"/>
  <c r="AB2444" i="1"/>
  <c r="Y2444" i="1"/>
  <c r="AA2444" i="1" s="1"/>
  <c r="AB2498" i="1"/>
  <c r="Y2498" i="1"/>
  <c r="AA2498" i="1" s="1"/>
  <c r="AB2514" i="1"/>
  <c r="Y2514" i="1"/>
  <c r="AA2514" i="1" s="1"/>
  <c r="AB2538" i="1"/>
  <c r="Y2538" i="1"/>
  <c r="AA2538" i="1" s="1"/>
  <c r="AB2555" i="1"/>
  <c r="Y2555" i="1"/>
  <c r="AA2555" i="1" s="1"/>
  <c r="AB2582" i="1"/>
  <c r="Y2582" i="1"/>
  <c r="AA2582" i="1" s="1"/>
  <c r="AB2598" i="1"/>
  <c r="Y2598" i="1"/>
  <c r="AA2598" i="1" s="1"/>
  <c r="AB2626" i="1"/>
  <c r="Y2626" i="1"/>
  <c r="AA2626" i="1" s="1"/>
  <c r="AB769" i="1"/>
  <c r="Y769" i="1"/>
  <c r="AA769" i="1" s="1"/>
  <c r="AB520" i="1"/>
  <c r="Y520" i="1"/>
  <c r="AA520" i="1" s="1"/>
  <c r="AB540" i="1"/>
  <c r="Y540" i="1"/>
  <c r="AA540" i="1" s="1"/>
  <c r="AB585" i="1"/>
  <c r="Y585" i="1"/>
  <c r="AA585" i="1" s="1"/>
  <c r="AB611" i="1"/>
  <c r="Y611" i="1"/>
  <c r="AA611" i="1" s="1"/>
  <c r="AB646" i="1"/>
  <c r="Y646" i="1"/>
  <c r="AA646" i="1" s="1"/>
  <c r="AB665" i="1"/>
  <c r="Y665" i="1"/>
  <c r="AA665" i="1" s="1"/>
  <c r="AB686" i="1"/>
  <c r="Y686" i="1"/>
  <c r="AA686" i="1" s="1"/>
  <c r="AB708" i="1"/>
  <c r="Y708" i="1"/>
  <c r="AB725" i="1"/>
  <c r="Y725" i="1"/>
  <c r="AA725" i="1" s="1"/>
  <c r="AB741" i="1"/>
  <c r="Y741" i="1"/>
  <c r="AA741" i="1" s="1"/>
  <c r="AB764" i="1"/>
  <c r="Y764" i="1"/>
  <c r="AA764" i="1" s="1"/>
  <c r="AB790" i="1"/>
  <c r="Y790" i="1"/>
  <c r="AB820" i="1"/>
  <c r="Y820" i="1"/>
  <c r="AA820" i="1" s="1"/>
  <c r="AB840" i="1"/>
  <c r="Y840" i="1"/>
  <c r="AA840" i="1" s="1"/>
  <c r="AB858" i="1"/>
  <c r="Y858" i="1"/>
  <c r="AA858" i="1" s="1"/>
  <c r="AB885" i="1"/>
  <c r="Y885" i="1"/>
  <c r="AA885" i="1" s="1"/>
  <c r="AB903" i="1"/>
  <c r="Y903" i="1"/>
  <c r="AA903" i="1" s="1"/>
  <c r="AB919" i="1"/>
  <c r="Y919" i="1"/>
  <c r="AA919" i="1" s="1"/>
  <c r="AB936" i="1"/>
  <c r="Y936" i="1"/>
  <c r="AA936" i="1" s="1"/>
  <c r="AB954" i="1"/>
  <c r="Y954" i="1"/>
  <c r="AA954" i="1" s="1"/>
  <c r="AB970" i="1"/>
  <c r="Y970" i="1"/>
  <c r="AA970" i="1" s="1"/>
  <c r="AB1029" i="1"/>
  <c r="Y1029" i="1"/>
  <c r="AA1029" i="1" s="1"/>
  <c r="AB987" i="1"/>
  <c r="Y987" i="1"/>
  <c r="AA987" i="1" s="1"/>
  <c r="AB1003" i="1"/>
  <c r="Y1003" i="1"/>
  <c r="AA1003" i="1" s="1"/>
  <c r="AB1024" i="1"/>
  <c r="Y1024" i="1"/>
  <c r="AB1061" i="1"/>
  <c r="Y1061" i="1"/>
  <c r="AA1061" i="1" s="1"/>
  <c r="AB1093" i="1"/>
  <c r="Y1093" i="1"/>
  <c r="AB1110" i="1"/>
  <c r="Y1110" i="1"/>
  <c r="AA1110" i="1" s="1"/>
  <c r="AB1148" i="1"/>
  <c r="Y1148" i="1"/>
  <c r="AA1148" i="1" s="1"/>
  <c r="AB1168" i="1"/>
  <c r="Y1168" i="1"/>
  <c r="AA1168" i="1" s="1"/>
  <c r="AB1187" i="1"/>
  <c r="Y1187" i="1"/>
  <c r="AA1187" i="1" s="1"/>
  <c r="AB1210" i="1"/>
  <c r="Y1210" i="1"/>
  <c r="AB1249" i="1"/>
  <c r="Y1249" i="1"/>
  <c r="AA1249" i="1" s="1"/>
  <c r="AB1286" i="1"/>
  <c r="Y1286" i="1"/>
  <c r="AA1286" i="1" s="1"/>
  <c r="AB1326" i="1"/>
  <c r="Y1326" i="1"/>
  <c r="AA1326" i="1" s="1"/>
  <c r="AB1398" i="1"/>
  <c r="Y1398" i="1"/>
  <c r="AA1398" i="1" s="1"/>
  <c r="AB1434" i="1"/>
  <c r="Y1434" i="1"/>
  <c r="AA1434" i="1" s="1"/>
  <c r="AB1467" i="1"/>
  <c r="Y1467" i="1"/>
  <c r="AA1467" i="1" s="1"/>
  <c r="AB1518" i="1"/>
  <c r="Y1518" i="1"/>
  <c r="AA1518" i="1" s="1"/>
  <c r="AB393" i="1"/>
  <c r="Y393" i="1"/>
  <c r="AA393" i="1" s="1"/>
  <c r="AB407" i="1"/>
  <c r="Y407" i="1"/>
  <c r="AA407" i="1" s="1"/>
  <c r="AB425" i="1"/>
  <c r="Y425" i="1"/>
  <c r="AA425" i="1" s="1"/>
  <c r="AB1571" i="1"/>
  <c r="Y1571" i="1"/>
  <c r="AA1571" i="1" s="1"/>
  <c r="AB1610" i="1"/>
  <c r="Y1610" i="1"/>
  <c r="AA1610" i="1" s="1"/>
  <c r="AB1647" i="1"/>
  <c r="Y1647" i="1"/>
  <c r="AA1647" i="1" s="1"/>
  <c r="AB1697" i="1"/>
  <c r="Y1697" i="1"/>
  <c r="AA1697" i="1" s="1"/>
  <c r="AB1737" i="1"/>
  <c r="Y1737" i="1"/>
  <c r="AA1737" i="1" s="1"/>
  <c r="AB1793" i="1"/>
  <c r="Y1793" i="1"/>
  <c r="AA1793" i="1" s="1"/>
  <c r="AB1832" i="1"/>
  <c r="Y1832" i="1"/>
  <c r="AA1832" i="1" s="1"/>
  <c r="AB1899" i="1"/>
  <c r="Y1899" i="1"/>
  <c r="AA1899" i="1" s="1"/>
  <c r="AB1941" i="1"/>
  <c r="Y1941" i="1"/>
  <c r="AA1941" i="1" s="1"/>
  <c r="AB1980" i="1"/>
  <c r="Y1980" i="1"/>
  <c r="AA1980" i="1" s="1"/>
  <c r="AB2318" i="1"/>
  <c r="Y2318" i="1"/>
  <c r="AA2318" i="1" s="1"/>
  <c r="AB2365" i="1"/>
  <c r="Y2365" i="1"/>
  <c r="AA2365" i="1" s="1"/>
  <c r="AB2401" i="1"/>
  <c r="Y2401" i="1"/>
  <c r="AA2401" i="1" s="1"/>
  <c r="AB2557" i="1"/>
  <c r="Y2557" i="1"/>
  <c r="AA2557" i="1" s="1"/>
  <c r="AB257" i="1"/>
  <c r="Y257" i="1"/>
  <c r="AB274" i="1"/>
  <c r="Y274" i="1"/>
  <c r="AB334" i="1"/>
  <c r="Y334" i="1"/>
  <c r="AA334" i="1" s="1"/>
  <c r="AB350" i="1"/>
  <c r="Y350" i="1"/>
  <c r="AA350" i="1" s="1"/>
  <c r="AB453" i="1"/>
  <c r="Y453" i="1"/>
  <c r="AA453" i="1" s="1"/>
  <c r="AB519" i="1"/>
  <c r="Y519" i="1"/>
  <c r="AA519" i="1" s="1"/>
  <c r="AB539" i="1"/>
  <c r="Y539" i="1"/>
  <c r="AA539" i="1" s="1"/>
  <c r="AB584" i="1"/>
  <c r="Y584" i="1"/>
  <c r="AA584" i="1" s="1"/>
  <c r="AB619" i="1"/>
  <c r="Y619" i="1"/>
  <c r="AA619" i="1" s="1"/>
  <c r="AB687" i="1"/>
  <c r="Y687" i="1"/>
  <c r="AA687" i="1" s="1"/>
  <c r="AB744" i="1"/>
  <c r="Y744" i="1"/>
  <c r="AA744" i="1" s="1"/>
  <c r="AB836" i="1"/>
  <c r="Y836" i="1"/>
  <c r="AA836" i="1" s="1"/>
  <c r="AB872" i="1"/>
  <c r="Y872" i="1"/>
  <c r="AA872" i="1" s="1"/>
  <c r="AB920" i="1"/>
  <c r="Y920" i="1"/>
  <c r="AA920" i="1" s="1"/>
  <c r="AB974" i="1"/>
  <c r="Y974" i="1"/>
  <c r="AA974" i="1" s="1"/>
  <c r="AB990" i="1"/>
  <c r="Y990" i="1"/>
  <c r="AA990" i="1" s="1"/>
  <c r="AB1062" i="1"/>
  <c r="Y1062" i="1"/>
  <c r="AA1062" i="1" s="1"/>
  <c r="AB1143" i="1"/>
  <c r="Y1143" i="1"/>
  <c r="AA1143" i="1" s="1"/>
  <c r="AB1219" i="1"/>
  <c r="Y1219" i="1"/>
  <c r="AA1219" i="1" s="1"/>
  <c r="AB1264" i="1"/>
  <c r="Y1264" i="1"/>
  <c r="AA1264" i="1" s="1"/>
  <c r="AB1298" i="1"/>
  <c r="Y1298" i="1"/>
  <c r="AA1298" i="1" s="1"/>
  <c r="AB1317" i="1"/>
  <c r="Y1317" i="1"/>
  <c r="AA1317" i="1" s="1"/>
  <c r="AB1344" i="1"/>
  <c r="Y1344" i="1"/>
  <c r="AA1344" i="1" s="1"/>
  <c r="AB1407" i="1"/>
  <c r="Y1407" i="1"/>
  <c r="AA1407" i="1" s="1"/>
  <c r="AB1423" i="1"/>
  <c r="Y1423" i="1"/>
  <c r="AA1423" i="1" s="1"/>
  <c r="AB1450" i="1"/>
  <c r="Y1450" i="1"/>
  <c r="AA1450" i="1" s="1"/>
  <c r="AB1476" i="1"/>
  <c r="Y1476" i="1"/>
  <c r="AA1476" i="1" s="1"/>
  <c r="AB1527" i="1"/>
  <c r="Y1527" i="1"/>
  <c r="AA1527" i="1" s="1"/>
  <c r="AB1563" i="1"/>
  <c r="Y1563" i="1"/>
  <c r="AA1563" i="1" s="1"/>
  <c r="AB1574" i="1"/>
  <c r="Y1574" i="1"/>
  <c r="AA1574" i="1" s="1"/>
  <c r="AB1590" i="1"/>
  <c r="Y1590" i="1"/>
  <c r="AA1590" i="1" s="1"/>
  <c r="AB1609" i="1"/>
  <c r="Y1609" i="1"/>
  <c r="AA1609" i="1" s="1"/>
  <c r="AB1622" i="1"/>
  <c r="Y1622" i="1"/>
  <c r="AA1622" i="1" s="1"/>
  <c r="AB1632" i="1"/>
  <c r="Y1632" i="1"/>
  <c r="AA1632" i="1" s="1"/>
  <c r="AB1646" i="1"/>
  <c r="Y1646" i="1"/>
  <c r="AA1646" i="1" s="1"/>
  <c r="AB1656" i="1"/>
  <c r="Y1656" i="1"/>
  <c r="AA1656" i="1" s="1"/>
  <c r="AB1675" i="1"/>
  <c r="Y1675" i="1"/>
  <c r="AA1675" i="1" s="1"/>
  <c r="AB1696" i="1"/>
  <c r="Y1696" i="1"/>
  <c r="AA1696" i="1" s="1"/>
  <c r="AB1707" i="1"/>
  <c r="Y1707" i="1"/>
  <c r="AA1707" i="1" s="1"/>
  <c r="AB1720" i="1"/>
  <c r="Y1720" i="1"/>
  <c r="AA1720" i="1" s="1"/>
  <c r="AB1736" i="1"/>
  <c r="Y1736" i="1"/>
  <c r="AB1747" i="1"/>
  <c r="Y1747" i="1"/>
  <c r="AA1747" i="1" s="1"/>
  <c r="AB1760" i="1"/>
  <c r="Y1760" i="1"/>
  <c r="AA1760" i="1" s="1"/>
  <c r="AB1780" i="1"/>
  <c r="Y1780" i="1"/>
  <c r="AA1780" i="1" s="1"/>
  <c r="AB1804" i="1"/>
  <c r="Y1804" i="1"/>
  <c r="AA1804" i="1" s="1"/>
  <c r="AB1813" i="1"/>
  <c r="Y1813" i="1"/>
  <c r="AA1813" i="1" s="1"/>
  <c r="AB1831" i="1"/>
  <c r="Y1831" i="1"/>
  <c r="AA1831" i="1" s="1"/>
  <c r="AB1868" i="1"/>
  <c r="Y1868" i="1"/>
  <c r="AA1868" i="1" s="1"/>
  <c r="AB1879" i="1"/>
  <c r="Y1879" i="1"/>
  <c r="AB1898" i="1"/>
  <c r="Y1898" i="1"/>
  <c r="AA1898" i="1" s="1"/>
  <c r="AB1914" i="1"/>
  <c r="Y1914" i="1"/>
  <c r="AA1914" i="1" s="1"/>
  <c r="AB1927" i="1"/>
  <c r="Y1927" i="1"/>
  <c r="AA1927" i="1" s="1"/>
  <c r="AB1940" i="1"/>
  <c r="Y1940" i="1"/>
  <c r="AA1940" i="1" s="1"/>
  <c r="AB1951" i="1"/>
  <c r="Y1951" i="1"/>
  <c r="AA1951" i="1" s="1"/>
  <c r="AB1961" i="1"/>
  <c r="Y1961" i="1"/>
  <c r="AA1961" i="1" s="1"/>
  <c r="AB1978" i="1"/>
  <c r="Y1978" i="1"/>
  <c r="AA1978" i="1" s="1"/>
  <c r="AB2000" i="1"/>
  <c r="Y2000" i="1"/>
  <c r="AA2000" i="1" s="1"/>
  <c r="AB2026" i="1"/>
  <c r="Y2026" i="1"/>
  <c r="AA2026" i="1" s="1"/>
  <c r="AB2070" i="1"/>
  <c r="Y2070" i="1"/>
  <c r="AB2089" i="1"/>
  <c r="Y2089" i="1"/>
  <c r="AA2089" i="1" s="1"/>
  <c r="AB2146" i="1"/>
  <c r="Y2146" i="1"/>
  <c r="AA2146" i="1" s="1"/>
  <c r="AB2183" i="1"/>
  <c r="Y2183" i="1"/>
  <c r="AA2183" i="1" s="1"/>
  <c r="AB2223" i="1"/>
  <c r="Y2223" i="1"/>
  <c r="AA2223" i="1" s="1"/>
  <c r="AB2242" i="1"/>
  <c r="Y2242" i="1"/>
  <c r="AA2242" i="1" s="1"/>
  <c r="AB2305" i="1"/>
  <c r="Y2305" i="1"/>
  <c r="AB2375" i="1"/>
  <c r="Y2375" i="1"/>
  <c r="AA2375" i="1" s="1"/>
  <c r="AB2584" i="1"/>
  <c r="Y2584" i="1"/>
  <c r="AA2584" i="1" s="1"/>
  <c r="AB2615" i="1"/>
  <c r="Y2615" i="1"/>
  <c r="AA2615" i="1" s="1"/>
  <c r="AB1636" i="1"/>
  <c r="Y1636" i="1"/>
  <c r="AA1636" i="1" s="1"/>
  <c r="AB1763" i="1"/>
  <c r="Y1763" i="1"/>
  <c r="AA1763" i="1" s="1"/>
  <c r="AB1847" i="1"/>
  <c r="Y1847" i="1"/>
  <c r="AA1847" i="1" s="1"/>
  <c r="AB1964" i="1"/>
  <c r="Y1964" i="1"/>
  <c r="AA1964" i="1" s="1"/>
  <c r="AB2025" i="1"/>
  <c r="Y2025" i="1"/>
  <c r="AA2025" i="1" s="1"/>
  <c r="AB2627" i="1"/>
  <c r="Y2627" i="1"/>
  <c r="AA2627" i="1" s="1"/>
  <c r="AB770" i="1"/>
  <c r="Y770" i="1"/>
  <c r="AB18" i="1"/>
  <c r="Y18" i="1"/>
  <c r="AB40" i="1"/>
  <c r="Y40" i="1"/>
  <c r="AA40" i="1" s="1"/>
  <c r="AB68" i="1"/>
  <c r="Y68" i="1"/>
  <c r="AA68" i="1" s="1"/>
  <c r="AB84" i="1"/>
  <c r="Y84" i="1"/>
  <c r="AA84" i="1" s="1"/>
  <c r="AB107" i="1"/>
  <c r="Y107" i="1"/>
  <c r="AB124" i="1"/>
  <c r="Y124" i="1"/>
  <c r="AB142" i="1"/>
  <c r="Y142" i="1"/>
  <c r="AB165" i="1"/>
  <c r="Y165" i="1"/>
  <c r="AB181" i="1"/>
  <c r="Y181" i="1"/>
  <c r="AB205" i="1"/>
  <c r="Y205" i="1"/>
  <c r="AA205" i="1" s="1"/>
  <c r="AB221" i="1"/>
  <c r="Y221" i="1"/>
  <c r="AB298" i="1"/>
  <c r="Y298" i="1"/>
  <c r="AB358" i="1"/>
  <c r="Y358" i="1"/>
  <c r="AA358" i="1" s="1"/>
  <c r="AB553" i="1"/>
  <c r="Y553" i="1"/>
  <c r="AA553" i="1" s="1"/>
  <c r="AB664" i="1"/>
  <c r="Y664" i="1"/>
  <c r="AA664" i="1" s="1"/>
  <c r="AB740" i="1"/>
  <c r="Y740" i="1"/>
  <c r="AA740" i="1" s="1"/>
  <c r="AB831" i="1"/>
  <c r="Y831" i="1"/>
  <c r="AA831" i="1" s="1"/>
  <c r="AB935" i="1"/>
  <c r="Y935" i="1"/>
  <c r="AA935" i="1" s="1"/>
  <c r="AB1056" i="1"/>
  <c r="Y1056" i="1"/>
  <c r="AA1056" i="1" s="1"/>
  <c r="AB1141" i="1"/>
  <c r="Y1141" i="1"/>
  <c r="AA1141" i="1" s="1"/>
  <c r="AB1293" i="1"/>
  <c r="Y1293" i="1"/>
  <c r="AA1293" i="1" s="1"/>
  <c r="AB1370" i="1"/>
  <c r="Y1370" i="1"/>
  <c r="AA1370" i="1" s="1"/>
  <c r="AB1489" i="1"/>
  <c r="Y1489" i="1"/>
  <c r="AB2155" i="1"/>
  <c r="Y2155" i="1"/>
  <c r="AA2155" i="1" s="1"/>
  <c r="AB2250" i="1"/>
  <c r="Y2250" i="1"/>
  <c r="AA2250" i="1" s="1"/>
  <c r="AB2502" i="1"/>
  <c r="Y2502" i="1"/>
  <c r="AA2502" i="1" s="1"/>
  <c r="AB2630" i="1"/>
  <c r="Y2630" i="1"/>
  <c r="AA2630" i="1" s="1"/>
  <c r="AB67" i="1"/>
  <c r="Y67" i="1"/>
  <c r="AA67" i="1" s="1"/>
  <c r="AB106" i="1"/>
  <c r="Y106" i="1"/>
  <c r="AA106" i="1" s="1"/>
  <c r="AB140" i="1"/>
  <c r="Y140" i="1"/>
  <c r="AB180" i="1"/>
  <c r="Y180" i="1"/>
  <c r="AA180" i="1" s="1"/>
  <c r="AB220" i="1"/>
  <c r="Y220" i="1"/>
  <c r="AB256" i="1"/>
  <c r="Y256" i="1"/>
  <c r="AA256" i="1" s="1"/>
  <c r="AB297" i="1"/>
  <c r="Y297" i="1"/>
  <c r="AB324" i="1"/>
  <c r="Y324" i="1"/>
  <c r="AA324" i="1" s="1"/>
  <c r="AB341" i="1"/>
  <c r="Y341" i="1"/>
  <c r="AA341" i="1" s="1"/>
  <c r="AB357" i="1"/>
  <c r="Y357" i="1"/>
  <c r="AA357" i="1" s="1"/>
  <c r="AB531" i="1"/>
  <c r="Y531" i="1"/>
  <c r="AA531" i="1" s="1"/>
  <c r="AB638" i="1"/>
  <c r="Y638" i="1"/>
  <c r="AA638" i="1" s="1"/>
  <c r="AB702" i="1"/>
  <c r="Y702" i="1"/>
  <c r="AA702" i="1" s="1"/>
  <c r="AB735" i="1"/>
  <c r="Y735" i="1"/>
  <c r="AA735" i="1" s="1"/>
  <c r="AB784" i="1"/>
  <c r="Y784" i="1"/>
  <c r="AA784" i="1" s="1"/>
  <c r="AB844" i="1"/>
  <c r="Y844" i="1"/>
  <c r="AA844" i="1" s="1"/>
  <c r="AB879" i="1"/>
  <c r="Y879" i="1"/>
  <c r="AA879" i="1" s="1"/>
  <c r="AB913" i="1"/>
  <c r="Y913" i="1"/>
  <c r="AA913" i="1" s="1"/>
  <c r="AB947" i="1"/>
  <c r="Y947" i="1"/>
  <c r="AA947" i="1" s="1"/>
  <c r="AB981" i="1"/>
  <c r="Y981" i="1"/>
  <c r="AA981" i="1" s="1"/>
  <c r="AB997" i="1"/>
  <c r="Y997" i="1"/>
  <c r="AA997" i="1" s="1"/>
  <c r="AB1038" i="1"/>
  <c r="Y1038" i="1"/>
  <c r="AA1038" i="1" s="1"/>
  <c r="AB1094" i="1"/>
  <c r="Y1094" i="1"/>
  <c r="AA1094" i="1" s="1"/>
  <c r="AB1152" i="1"/>
  <c r="Y1152" i="1"/>
  <c r="AA1152" i="1" s="1"/>
  <c r="AB1218" i="1"/>
  <c r="Y1218" i="1"/>
  <c r="AA1218" i="1" s="1"/>
  <c r="AB1236" i="1"/>
  <c r="Y1236" i="1"/>
  <c r="AA1236" i="1" s="1"/>
  <c r="AB1261" i="1"/>
  <c r="Y1261" i="1"/>
  <c r="AA1261" i="1" s="1"/>
  <c r="AB1278" i="1"/>
  <c r="Y1278" i="1"/>
  <c r="AA1278" i="1" s="1"/>
  <c r="AB1303" i="1"/>
  <c r="Y1303" i="1"/>
  <c r="AA1303" i="1" s="1"/>
  <c r="AB1322" i="1"/>
  <c r="Y1322" i="1"/>
  <c r="AA1322" i="1" s="1"/>
  <c r="AB1341" i="1"/>
  <c r="Y1341" i="1"/>
  <c r="AA1341" i="1" s="1"/>
  <c r="AB1371" i="1"/>
  <c r="Y1371" i="1"/>
  <c r="AA1371" i="1" s="1"/>
  <c r="AB1404" i="1"/>
  <c r="Y1404" i="1"/>
  <c r="AA1404" i="1" s="1"/>
  <c r="AB1422" i="1"/>
  <c r="Y1422" i="1"/>
  <c r="AA1422" i="1" s="1"/>
  <c r="AB1440" i="1"/>
  <c r="Y1440" i="1"/>
  <c r="AA1440" i="1" s="1"/>
  <c r="AB1463" i="1"/>
  <c r="Y1463" i="1"/>
  <c r="AA1463" i="1" s="1"/>
  <c r="AB1490" i="1"/>
  <c r="Y1490" i="1"/>
  <c r="AB1513" i="1"/>
  <c r="Y1513" i="1"/>
  <c r="AA1513" i="1" s="1"/>
  <c r="AB1534" i="1"/>
  <c r="Y1534" i="1"/>
  <c r="AA1534" i="1" s="1"/>
  <c r="AB17" i="1"/>
  <c r="Y17" i="1"/>
  <c r="AA17" i="1" s="1"/>
  <c r="AB50" i="1"/>
  <c r="Y50" i="1"/>
  <c r="AA50" i="1" s="1"/>
  <c r="AB172" i="1"/>
  <c r="Y172" i="1"/>
  <c r="AA172" i="1" s="1"/>
  <c r="AB212" i="1"/>
  <c r="Y212" i="1"/>
  <c r="AB23" i="1"/>
  <c r="Y23" i="1"/>
  <c r="AB73" i="1"/>
  <c r="Y73" i="1"/>
  <c r="AA73" i="1" s="1"/>
  <c r="AB112" i="1"/>
  <c r="Y112" i="1"/>
  <c r="AA112" i="1" s="1"/>
  <c r="AB149" i="1"/>
  <c r="Y149" i="1"/>
  <c r="AB186" i="1"/>
  <c r="Y186" i="1"/>
  <c r="AB226" i="1"/>
  <c r="Y226" i="1"/>
  <c r="AA226" i="1" s="1"/>
  <c r="AB262" i="1"/>
  <c r="Y262" i="1"/>
  <c r="AB295" i="1"/>
  <c r="Y295" i="1"/>
  <c r="AB339" i="1"/>
  <c r="Y339" i="1"/>
  <c r="AA339" i="1" s="1"/>
  <c r="AB421" i="1"/>
  <c r="Y421" i="1"/>
  <c r="AA421" i="1" s="1"/>
  <c r="AB510" i="1"/>
  <c r="Y510" i="1"/>
  <c r="AA510" i="1" s="1"/>
  <c r="AB527" i="1"/>
  <c r="Y527" i="1"/>
  <c r="AA527" i="1" s="1"/>
  <c r="AB548" i="1"/>
  <c r="Y548" i="1"/>
  <c r="AA548" i="1" s="1"/>
  <c r="AB596" i="1"/>
  <c r="Y596" i="1"/>
  <c r="AA596" i="1" s="1"/>
  <c r="AB613" i="1"/>
  <c r="Y613" i="1"/>
  <c r="AA613" i="1" s="1"/>
  <c r="AB643" i="1"/>
  <c r="Y643" i="1"/>
  <c r="AB663" i="1"/>
  <c r="Y663" i="1"/>
  <c r="AA663" i="1" s="1"/>
  <c r="AB699" i="1"/>
  <c r="Y699" i="1"/>
  <c r="AB717" i="1"/>
  <c r="Y717" i="1"/>
  <c r="AA717" i="1" s="1"/>
  <c r="AB733" i="1"/>
  <c r="Y733" i="1"/>
  <c r="AA733" i="1" s="1"/>
  <c r="AB749" i="1"/>
  <c r="Y749" i="1"/>
  <c r="AA749" i="1" s="1"/>
  <c r="AB782" i="1"/>
  <c r="Y782" i="1"/>
  <c r="AA782" i="1" s="1"/>
  <c r="AB809" i="1"/>
  <c r="Y809" i="1"/>
  <c r="AA809" i="1" s="1"/>
  <c r="AB830" i="1"/>
  <c r="Y830" i="1"/>
  <c r="AA830" i="1" s="1"/>
  <c r="AB848" i="1"/>
  <c r="Y848" i="1"/>
  <c r="AA848" i="1" s="1"/>
  <c r="AB877" i="1"/>
  <c r="Y877" i="1"/>
  <c r="AA877" i="1" s="1"/>
  <c r="AB895" i="1"/>
  <c r="Y895" i="1"/>
  <c r="AA895" i="1" s="1"/>
  <c r="AB911" i="1"/>
  <c r="Y911" i="1"/>
  <c r="AA911" i="1" s="1"/>
  <c r="AB928" i="1"/>
  <c r="Y928" i="1"/>
  <c r="AA928" i="1" s="1"/>
  <c r="AB945" i="1"/>
  <c r="Y945" i="1"/>
  <c r="AA945" i="1" s="1"/>
  <c r="AB962" i="1"/>
  <c r="Y962" i="1"/>
  <c r="AB979" i="1"/>
  <c r="Y979" i="1"/>
  <c r="AA979" i="1" s="1"/>
  <c r="AB1047" i="1"/>
  <c r="Y1047" i="1"/>
  <c r="AA1047" i="1" s="1"/>
  <c r="AB995" i="1"/>
  <c r="Y995" i="1"/>
  <c r="AA995" i="1" s="1"/>
  <c r="AB1011" i="1"/>
  <c r="Y1011" i="1"/>
  <c r="AA1011" i="1" s="1"/>
  <c r="AB1036" i="1"/>
  <c r="Y1036" i="1"/>
  <c r="AA1036" i="1" s="1"/>
  <c r="AB1080" i="1"/>
  <c r="Y1080" i="1"/>
  <c r="AA1080" i="1" s="1"/>
  <c r="AB1100" i="1"/>
  <c r="Y1100" i="1"/>
  <c r="AA1100" i="1" s="1"/>
  <c r="AB1119" i="1"/>
  <c r="Y1119" i="1"/>
  <c r="AA1119" i="1" s="1"/>
  <c r="AB1150" i="1"/>
  <c r="Y1150" i="1"/>
  <c r="AA1150" i="1" s="1"/>
  <c r="AB1170" i="1"/>
  <c r="Y1170" i="1"/>
  <c r="AA1170" i="1" s="1"/>
  <c r="AB1189" i="1"/>
  <c r="Y1189" i="1"/>
  <c r="AA1189" i="1" s="1"/>
  <c r="AB1220" i="1"/>
  <c r="Y1220" i="1"/>
  <c r="AA1220" i="1" s="1"/>
  <c r="AB1257" i="1"/>
  <c r="Y1257" i="1"/>
  <c r="AA1257" i="1" s="1"/>
  <c r="AB1297" i="1"/>
  <c r="Y1297" i="1"/>
  <c r="AA1297" i="1" s="1"/>
  <c r="AB1336" i="1"/>
  <c r="Y1336" i="1"/>
  <c r="AA1336" i="1" s="1"/>
  <c r="AB1390" i="1"/>
  <c r="Y1390" i="1"/>
  <c r="AA1390" i="1" s="1"/>
  <c r="AB1424" i="1"/>
  <c r="Y1424" i="1"/>
  <c r="AA1424" i="1" s="1"/>
  <c r="AB1475" i="1"/>
  <c r="Y1475" i="1"/>
  <c r="AA1475" i="1" s="1"/>
  <c r="AB1528" i="1"/>
  <c r="Y1528" i="1"/>
  <c r="AA1528" i="1" s="1"/>
  <c r="AB385" i="1"/>
  <c r="Y385" i="1"/>
  <c r="AA385" i="1" s="1"/>
  <c r="AB446" i="1"/>
  <c r="Y446" i="1"/>
  <c r="AA446" i="1" s="1"/>
  <c r="AB1579" i="1"/>
  <c r="Y1579" i="1"/>
  <c r="AA1579" i="1" s="1"/>
  <c r="AB1655" i="1"/>
  <c r="Y1655" i="1"/>
  <c r="AA1655" i="1" s="1"/>
  <c r="AB1725" i="1"/>
  <c r="Y1725" i="1"/>
  <c r="AA1725" i="1" s="1"/>
  <c r="AB1818" i="1"/>
  <c r="Y1818" i="1"/>
  <c r="AA1818" i="1" s="1"/>
  <c r="AB1912" i="1"/>
  <c r="Y1912" i="1"/>
  <c r="AA1912" i="1" s="1"/>
  <c r="AB1950" i="1"/>
  <c r="Y1950" i="1"/>
  <c r="AA1950" i="1" s="1"/>
  <c r="AB2059" i="1"/>
  <c r="Y2059" i="1"/>
  <c r="AA2059" i="1" s="1"/>
  <c r="AB2109" i="1"/>
  <c r="Y2109" i="1"/>
  <c r="AA2109" i="1" s="1"/>
  <c r="AB2131" i="1"/>
  <c r="Y2131" i="1"/>
  <c r="AA2131" i="1" s="1"/>
  <c r="AB2139" i="1"/>
  <c r="Y2139" i="1"/>
  <c r="AA2139" i="1" s="1"/>
  <c r="AB2147" i="1"/>
  <c r="Y2147" i="1"/>
  <c r="AA2147" i="1" s="1"/>
  <c r="AB2160" i="1"/>
  <c r="Y2160" i="1"/>
  <c r="AB2168" i="1"/>
  <c r="Y2168" i="1"/>
  <c r="AA2168" i="1" s="1"/>
  <c r="AB2176" i="1"/>
  <c r="Y2176" i="1"/>
  <c r="AA2176" i="1" s="1"/>
  <c r="AB2184" i="1"/>
  <c r="Y2184" i="1"/>
  <c r="AA2184" i="1" s="1"/>
  <c r="AB2195" i="1"/>
  <c r="Y2195" i="1"/>
  <c r="AA2195" i="1" s="1"/>
  <c r="AB2206" i="1"/>
  <c r="Y2206" i="1"/>
  <c r="AA2206" i="1" s="1"/>
  <c r="AB2216" i="1"/>
  <c r="Y2216" i="1"/>
  <c r="AA2216" i="1" s="1"/>
  <c r="AB2224" i="1"/>
  <c r="Y2224" i="1"/>
  <c r="AA2224" i="1" s="1"/>
  <c r="AB2232" i="1"/>
  <c r="Y2232" i="1"/>
  <c r="AA2232" i="1" s="1"/>
  <c r="AB2243" i="1"/>
  <c r="Y2243" i="1"/>
  <c r="AB2254" i="1"/>
  <c r="Y2254" i="1"/>
  <c r="AA2254" i="1" s="1"/>
  <c r="AB2269" i="1"/>
  <c r="Y2269" i="1"/>
  <c r="AA2269" i="1" s="1"/>
  <c r="AB2282" i="1"/>
  <c r="Y2282" i="1"/>
  <c r="AA2282" i="1" s="1"/>
  <c r="AB2291" i="1"/>
  <c r="Y2291" i="1"/>
  <c r="AA2291" i="1" s="1"/>
  <c r="AB2300" i="1"/>
  <c r="Y2300" i="1"/>
  <c r="AA2300" i="1" s="1"/>
  <c r="AB2321" i="1"/>
  <c r="Y2321" i="1"/>
  <c r="AA2321" i="1" s="1"/>
  <c r="AB2332" i="1"/>
  <c r="Y2332" i="1"/>
  <c r="AA2332" i="1" s="1"/>
  <c r="AB2346" i="1"/>
  <c r="Y2346" i="1"/>
  <c r="AA2346" i="1" s="1"/>
  <c r="AB2357" i="1"/>
  <c r="Y2357" i="1"/>
  <c r="AA2357" i="1" s="1"/>
  <c r="AB2372" i="1"/>
  <c r="Y2372" i="1"/>
  <c r="AA2372" i="1" s="1"/>
  <c r="AB2380" i="1"/>
  <c r="Y2380" i="1"/>
  <c r="AA2380" i="1" s="1"/>
  <c r="AB2392" i="1"/>
  <c r="Y2392" i="1"/>
  <c r="AA2392" i="1" s="1"/>
  <c r="AB2400" i="1"/>
  <c r="Y2400" i="1"/>
  <c r="AA2400" i="1" s="1"/>
  <c r="AB2414" i="1"/>
  <c r="Y2414" i="1"/>
  <c r="AA2414" i="1" s="1"/>
  <c r="AB2429" i="1"/>
  <c r="Y2429" i="1"/>
  <c r="AA2429" i="1" s="1"/>
  <c r="AB2443" i="1"/>
  <c r="Y2443" i="1"/>
  <c r="AA2443" i="1" s="1"/>
  <c r="AB2488" i="1"/>
  <c r="Y2488" i="1"/>
  <c r="AA2488" i="1" s="1"/>
  <c r="AB2497" i="1"/>
  <c r="Y2497" i="1"/>
  <c r="AA2497" i="1" s="1"/>
  <c r="AB2505" i="1"/>
  <c r="Y2505" i="1"/>
  <c r="AA2505" i="1" s="1"/>
  <c r="AB2513" i="1"/>
  <c r="Y2513" i="1"/>
  <c r="AA2513" i="1" s="1"/>
  <c r="AB2523" i="1"/>
  <c r="Y2523" i="1"/>
  <c r="AA2523" i="1" s="1"/>
  <c r="AB2537" i="1"/>
  <c r="Y2537" i="1"/>
  <c r="AA2537" i="1" s="1"/>
  <c r="AB2545" i="1"/>
  <c r="Y2545" i="1"/>
  <c r="AA2545" i="1" s="1"/>
  <c r="AB2554" i="1"/>
  <c r="Y2554" i="1"/>
  <c r="AA2554" i="1" s="1"/>
  <c r="AB2566" i="1"/>
  <c r="Y2566" i="1"/>
  <c r="AA2566" i="1" s="1"/>
  <c r="AB2581" i="1"/>
  <c r="Y2581" i="1"/>
  <c r="AA2581" i="1" s="1"/>
  <c r="AB2589" i="1"/>
  <c r="Y2589" i="1"/>
  <c r="AA2589" i="1" s="1"/>
  <c r="AB2597" i="1"/>
  <c r="Y2597" i="1"/>
  <c r="AA2597" i="1" s="1"/>
  <c r="AB2604" i="1"/>
  <c r="Y2604" i="1"/>
  <c r="AA2604" i="1" s="1"/>
  <c r="AB2617" i="1"/>
  <c r="Y2617" i="1"/>
  <c r="AA2617" i="1" s="1"/>
  <c r="AB2625" i="1"/>
  <c r="Y2625" i="1"/>
  <c r="AA2625" i="1" s="1"/>
  <c r="AB2633" i="1"/>
  <c r="Y2633" i="1"/>
  <c r="AA2633" i="1" s="1"/>
  <c r="AB1882" i="1"/>
  <c r="Y1882" i="1"/>
  <c r="AA1882" i="1" s="1"/>
  <c r="AB2283" i="1"/>
  <c r="Y2283" i="1"/>
  <c r="AA2283" i="1" s="1"/>
  <c r="AB2329" i="1"/>
  <c r="Y2329" i="1"/>
  <c r="AA2329" i="1" s="1"/>
  <c r="AB2373" i="1"/>
  <c r="Y2373" i="1"/>
  <c r="AA2373" i="1" s="1"/>
  <c r="AB2578" i="1"/>
  <c r="Y2578" i="1"/>
  <c r="AA2578" i="1" s="1"/>
  <c r="AB2609" i="1"/>
  <c r="Y2609" i="1"/>
  <c r="AA2609" i="1" s="1"/>
  <c r="AB8" i="1"/>
  <c r="Y8" i="1"/>
  <c r="AA8" i="1" s="1"/>
  <c r="AB24" i="1"/>
  <c r="Y24" i="1"/>
  <c r="AA24" i="1" s="1"/>
  <c r="AB49" i="1"/>
  <c r="Y49" i="1"/>
  <c r="AA49" i="1" s="1"/>
  <c r="AB74" i="1"/>
  <c r="Y74" i="1"/>
  <c r="AA74" i="1" s="1"/>
  <c r="AB90" i="1"/>
  <c r="Y90" i="1"/>
  <c r="AA90" i="1" s="1"/>
  <c r="AB113" i="1"/>
  <c r="Y113" i="1"/>
  <c r="AB130" i="1"/>
  <c r="Y130" i="1"/>
  <c r="AB150" i="1"/>
  <c r="Y150" i="1"/>
  <c r="AB171" i="1"/>
  <c r="Y171" i="1"/>
  <c r="AB187" i="1"/>
  <c r="Y187" i="1"/>
  <c r="AB211" i="1"/>
  <c r="Y211" i="1"/>
  <c r="AB227" i="1"/>
  <c r="Y227" i="1"/>
  <c r="AB290" i="1"/>
  <c r="Y290" i="1"/>
  <c r="AB306" i="1"/>
  <c r="Y306" i="1"/>
  <c r="AA306" i="1" s="1"/>
  <c r="AB330" i="1"/>
  <c r="Y330" i="1"/>
  <c r="AA330" i="1" s="1"/>
  <c r="AB390" i="1"/>
  <c r="Y390" i="1"/>
  <c r="AA390" i="1" s="1"/>
  <c r="AB424" i="1"/>
  <c r="Y424" i="1"/>
  <c r="AA424" i="1" s="1"/>
  <c r="AB501" i="1"/>
  <c r="Y501" i="1"/>
  <c r="AA501" i="1" s="1"/>
  <c r="AB549" i="1"/>
  <c r="Y549" i="1"/>
  <c r="AA549" i="1" s="1"/>
  <c r="AB565" i="1"/>
  <c r="Y565" i="1"/>
  <c r="AA565" i="1" s="1"/>
  <c r="AB667" i="1"/>
  <c r="Y667" i="1"/>
  <c r="AA667" i="1" s="1"/>
  <c r="AB710" i="1"/>
  <c r="Y710" i="1"/>
  <c r="AA710" i="1" s="1"/>
  <c r="AB742" i="1"/>
  <c r="Y742" i="1"/>
  <c r="AA742" i="1" s="1"/>
  <c r="AB783" i="1"/>
  <c r="Y783" i="1"/>
  <c r="AA783" i="1" s="1"/>
  <c r="AB825" i="1"/>
  <c r="Y825" i="1"/>
  <c r="AA825" i="1" s="1"/>
  <c r="AB861" i="1"/>
  <c r="Y861" i="1"/>
  <c r="AA861" i="1" s="1"/>
  <c r="AB890" i="1"/>
  <c r="Y890" i="1"/>
  <c r="AA890" i="1" s="1"/>
  <c r="AB904" i="1"/>
  <c r="Y904" i="1"/>
  <c r="AA904" i="1" s="1"/>
  <c r="AB963" i="1"/>
  <c r="Y963" i="1"/>
  <c r="AA963" i="1" s="1"/>
  <c r="AB1048" i="1"/>
  <c r="Y1048" i="1"/>
  <c r="AA1048" i="1" s="1"/>
  <c r="AB1012" i="1"/>
  <c r="Y1012" i="1"/>
  <c r="AA1012" i="1" s="1"/>
  <c r="AB1106" i="1"/>
  <c r="Y1106" i="1"/>
  <c r="AA1106" i="1" s="1"/>
  <c r="AB1145" i="1"/>
  <c r="Y1145" i="1"/>
  <c r="AA1145" i="1" s="1"/>
  <c r="AB1163" i="1"/>
  <c r="Y1163" i="1"/>
  <c r="AA1163" i="1" s="1"/>
  <c r="AB1190" i="1"/>
  <c r="Y1190" i="1"/>
  <c r="AA1190" i="1" s="1"/>
  <c r="AB1229" i="1"/>
  <c r="Y1229" i="1"/>
  <c r="AA1229" i="1" s="1"/>
  <c r="AB1361" i="1"/>
  <c r="Y1361" i="1"/>
  <c r="AA1361" i="1" s="1"/>
  <c r="AB1433" i="1"/>
  <c r="Y1433" i="1"/>
  <c r="AA1433" i="1" s="1"/>
  <c r="AB1499" i="1"/>
  <c r="Y1499" i="1"/>
  <c r="AA1499" i="1" s="1"/>
  <c r="AB1561" i="1"/>
  <c r="Y1561" i="1"/>
  <c r="AA1561" i="1" s="1"/>
  <c r="AB1578" i="1"/>
  <c r="Y1578" i="1"/>
  <c r="AA1578" i="1" s="1"/>
  <c r="AB1598" i="1"/>
  <c r="Y1598" i="1"/>
  <c r="AA1598" i="1" s="1"/>
  <c r="AB1620" i="1"/>
  <c r="Y1620" i="1"/>
  <c r="AA1620" i="1" s="1"/>
  <c r="AB1637" i="1"/>
  <c r="Y1637" i="1"/>
  <c r="AB1673" i="1"/>
  <c r="Y1673" i="1"/>
  <c r="AA1673" i="1" s="1"/>
  <c r="AB1698" i="1"/>
  <c r="Y1698" i="1"/>
  <c r="AA1698" i="1" s="1"/>
  <c r="AB1724" i="1"/>
  <c r="Y1724" i="1"/>
  <c r="AB1744" i="1"/>
  <c r="Y1744" i="1"/>
  <c r="AA1744" i="1" s="1"/>
  <c r="AB1767" i="1"/>
  <c r="Y1767" i="1"/>
  <c r="AA1767" i="1" s="1"/>
  <c r="AB1794" i="1"/>
  <c r="Y1794" i="1"/>
  <c r="AA1794" i="1" s="1"/>
  <c r="AB1811" i="1"/>
  <c r="Y1811" i="1"/>
  <c r="AA1811" i="1" s="1"/>
  <c r="AB1838" i="1"/>
  <c r="Y1838" i="1"/>
  <c r="AA1838" i="1" s="1"/>
  <c r="AB1877" i="1"/>
  <c r="Y1877" i="1"/>
  <c r="AA1877" i="1" s="1"/>
  <c r="AB1900" i="1"/>
  <c r="Y1900" i="1"/>
  <c r="AA1900" i="1" s="1"/>
  <c r="AB1924" i="1"/>
  <c r="Y1924" i="1"/>
  <c r="AB1942" i="1"/>
  <c r="Y1942" i="1"/>
  <c r="AA1942" i="1" s="1"/>
  <c r="AB1959" i="1"/>
  <c r="Y1959" i="1"/>
  <c r="AA1959" i="1" s="1"/>
  <c r="AB1981" i="1"/>
  <c r="Y1981" i="1"/>
  <c r="AA1981" i="1" s="1"/>
  <c r="AB2024" i="1"/>
  <c r="Y2024" i="1"/>
  <c r="AA2024" i="1" s="1"/>
  <c r="AB2058" i="1"/>
  <c r="Y2058" i="1"/>
  <c r="AA2058" i="1" s="1"/>
  <c r="AB2068" i="1"/>
  <c r="Y2068" i="1"/>
  <c r="AA2068" i="1" s="1"/>
  <c r="AB2079" i="1"/>
  <c r="Y2079" i="1"/>
  <c r="AA2079" i="1" s="1"/>
  <c r="AB2093" i="1"/>
  <c r="Y2093" i="1"/>
  <c r="AA2093" i="1" s="1"/>
  <c r="AB2134" i="1"/>
  <c r="Y2134" i="1"/>
  <c r="AA2134" i="1" s="1"/>
  <c r="AB2163" i="1"/>
  <c r="Y2163" i="1"/>
  <c r="AA2163" i="1" s="1"/>
  <c r="AB2179" i="1"/>
  <c r="Y2179" i="1"/>
  <c r="AA2179" i="1" s="1"/>
  <c r="AB2199" i="1"/>
  <c r="Y2199" i="1"/>
  <c r="AA2199" i="1" s="1"/>
  <c r="AB2219" i="1"/>
  <c r="Y2219" i="1"/>
  <c r="AB2238" i="1"/>
  <c r="Y2238" i="1"/>
  <c r="AA2238" i="1" s="1"/>
  <c r="AB2290" i="1"/>
  <c r="Y2290" i="1"/>
  <c r="AA2290" i="1" s="1"/>
  <c r="AB2314" i="1"/>
  <c r="Y2314" i="1"/>
  <c r="AA2314" i="1" s="1"/>
  <c r="AB2336" i="1"/>
  <c r="Y2336" i="1"/>
  <c r="AA2336" i="1" s="1"/>
  <c r="AB2356" i="1"/>
  <c r="Y2356" i="1"/>
  <c r="AA2356" i="1" s="1"/>
  <c r="AB2391" i="1"/>
  <c r="Y2391" i="1"/>
  <c r="AB2580" i="1"/>
  <c r="Y2580" i="1"/>
  <c r="AA2580" i="1" s="1"/>
  <c r="AB2596" i="1"/>
  <c r="Y2596" i="1"/>
  <c r="AA2596" i="1" s="1"/>
  <c r="AB2611" i="1"/>
  <c r="Y2611" i="1"/>
  <c r="AA2611" i="1" s="1"/>
  <c r="AB1640" i="1"/>
  <c r="Y1640" i="1"/>
  <c r="AA1640" i="1" s="1"/>
  <c r="AB1771" i="1"/>
  <c r="Y1771" i="1"/>
  <c r="AA1771" i="1" s="1"/>
  <c r="AB1803" i="1"/>
  <c r="Y1803" i="1"/>
  <c r="AA1803" i="1" s="1"/>
  <c r="AB1893" i="1"/>
  <c r="Y1893" i="1"/>
  <c r="AA1893" i="1" s="1"/>
  <c r="AB2001" i="1"/>
  <c r="Y2001" i="1"/>
  <c r="AA2001" i="1" s="1"/>
  <c r="AB2083" i="1"/>
  <c r="Y2083" i="1"/>
  <c r="AA2083" i="1" s="1"/>
  <c r="AB2133" i="1"/>
  <c r="Y2133" i="1"/>
  <c r="AA2133" i="1" s="1"/>
  <c r="AB2149" i="1"/>
  <c r="Y2149" i="1"/>
  <c r="AA2149" i="1" s="1"/>
  <c r="AB2170" i="1"/>
  <c r="Y2170" i="1"/>
  <c r="AA2170" i="1" s="1"/>
  <c r="AB2188" i="1"/>
  <c r="Y2188" i="1"/>
  <c r="AA2188" i="1" s="1"/>
  <c r="AB2208" i="1"/>
  <c r="Y2208" i="1"/>
  <c r="AB2226" i="1"/>
  <c r="Y2226" i="1"/>
  <c r="AA2226" i="1" s="1"/>
  <c r="AB2280" i="1"/>
  <c r="Y2280" i="1"/>
  <c r="AA2280" i="1" s="1"/>
  <c r="AB2298" i="1"/>
  <c r="Y2298" i="1"/>
  <c r="AA2298" i="1" s="1"/>
  <c r="AB2344" i="1"/>
  <c r="Y2344" i="1"/>
  <c r="AA2344" i="1" s="1"/>
  <c r="AB2370" i="1"/>
  <c r="Y2370" i="1"/>
  <c r="AA2370" i="1" s="1"/>
  <c r="AB2398" i="1"/>
  <c r="Y2398" i="1"/>
  <c r="AA2398" i="1" s="1"/>
  <c r="AB2427" i="1"/>
  <c r="Y2427" i="1"/>
  <c r="AA2427" i="1" s="1"/>
  <c r="AB2445" i="1"/>
  <c r="Y2445" i="1"/>
  <c r="AA2445" i="1" s="1"/>
  <c r="AB2499" i="1"/>
  <c r="Y2499" i="1"/>
  <c r="AA2499" i="1" s="1"/>
  <c r="AB2515" i="1"/>
  <c r="Y2515" i="1"/>
  <c r="AA2515" i="1" s="1"/>
  <c r="AB2539" i="1"/>
  <c r="Y2539" i="1"/>
  <c r="AA2539" i="1" s="1"/>
  <c r="AB2556" i="1"/>
  <c r="Y2556" i="1"/>
  <c r="AA2556" i="1" s="1"/>
  <c r="AB2583" i="1"/>
  <c r="Y2583" i="1"/>
  <c r="AA2583" i="1" s="1"/>
  <c r="AB2599" i="1"/>
  <c r="Y2599" i="1"/>
  <c r="AA2599" i="1" s="1"/>
  <c r="AB261" i="1"/>
  <c r="Y261" i="1"/>
  <c r="AB294" i="1"/>
  <c r="Y294" i="1"/>
  <c r="AB338" i="1"/>
  <c r="Y338" i="1"/>
  <c r="AA338" i="1" s="1"/>
  <c r="AB370" i="1"/>
  <c r="Y370" i="1"/>
  <c r="AA370" i="1" s="1"/>
  <c r="AB410" i="1"/>
  <c r="Y410" i="1"/>
  <c r="AA410" i="1" s="1"/>
  <c r="AB557" i="1"/>
  <c r="Y557" i="1"/>
  <c r="AA557" i="1" s="1"/>
  <c r="AB655" i="1"/>
  <c r="Y655" i="1"/>
  <c r="AA655" i="1" s="1"/>
  <c r="AB696" i="1"/>
  <c r="Y696" i="1"/>
  <c r="AA696" i="1" s="1"/>
  <c r="AB732" i="1"/>
  <c r="Y732" i="1"/>
  <c r="AA732" i="1" s="1"/>
  <c r="AB859" i="1"/>
  <c r="Y859" i="1"/>
  <c r="AA859" i="1" s="1"/>
  <c r="AB910" i="1"/>
  <c r="Y910" i="1"/>
  <c r="AA910" i="1" s="1"/>
  <c r="AB943" i="1"/>
  <c r="Y943" i="1"/>
  <c r="AA943" i="1" s="1"/>
  <c r="AB978" i="1"/>
  <c r="Y978" i="1"/>
  <c r="AA978" i="1" s="1"/>
  <c r="AB994" i="1"/>
  <c r="Y994" i="1"/>
  <c r="AA994" i="1" s="1"/>
  <c r="AB1111" i="1"/>
  <c r="Y1111" i="1"/>
  <c r="AA1111" i="1" s="1"/>
  <c r="AB1188" i="1"/>
  <c r="Y1188" i="1"/>
  <c r="AA1188" i="1" s="1"/>
  <c r="AB1227" i="1"/>
  <c r="Y1227" i="1"/>
  <c r="AA1227" i="1" s="1"/>
  <c r="AB1280" i="1"/>
  <c r="Y1280" i="1"/>
  <c r="AA1280" i="1" s="1"/>
  <c r="AB1323" i="1"/>
  <c r="Y1323" i="1"/>
  <c r="AA1323" i="1" s="1"/>
  <c r="AB1359" i="1"/>
  <c r="Y1359" i="1"/>
  <c r="AA1359" i="1" s="1"/>
  <c r="AB1411" i="1"/>
  <c r="Y1411" i="1"/>
  <c r="AA1411" i="1" s="1"/>
  <c r="AB1480" i="1"/>
  <c r="Y1480" i="1"/>
  <c r="AA1480" i="1" s="1"/>
  <c r="AB1552" i="1"/>
  <c r="Y1552" i="1"/>
  <c r="AA1552" i="1" s="1"/>
  <c r="AB2144" i="1"/>
  <c r="Y2144" i="1"/>
  <c r="AA2144" i="1" s="1"/>
  <c r="AB2181" i="1"/>
  <c r="Y2181" i="1"/>
  <c r="AA2181" i="1" s="1"/>
  <c r="AB2221" i="1"/>
  <c r="Y2221" i="1"/>
  <c r="AA2221" i="1" s="1"/>
  <c r="AB2422" i="1"/>
  <c r="Y2422" i="1"/>
  <c r="AA2422" i="1" s="1"/>
  <c r="AB2510" i="1"/>
  <c r="Y2510" i="1"/>
  <c r="AA2510" i="1" s="1"/>
  <c r="AB2550" i="1"/>
  <c r="Y2550" i="1"/>
  <c r="AA2550" i="1" s="1"/>
  <c r="AB1185" i="1"/>
  <c r="Y1185" i="1"/>
  <c r="AA1185" i="1" s="1"/>
  <c r="AB588" i="1"/>
  <c r="Y588" i="1"/>
  <c r="AA588" i="1" s="1"/>
  <c r="AB724" i="1"/>
  <c r="Y724" i="1"/>
  <c r="AA724" i="1" s="1"/>
  <c r="AB810" i="1"/>
  <c r="Y810" i="1"/>
  <c r="AA810" i="1" s="1"/>
  <c r="AB884" i="1"/>
  <c r="Y884" i="1"/>
  <c r="AA884" i="1" s="1"/>
  <c r="AB952" i="1"/>
  <c r="Y952" i="1"/>
  <c r="AA952" i="1" s="1"/>
  <c r="AB1002" i="1"/>
  <c r="Y1002" i="1"/>
  <c r="AA1002" i="1" s="1"/>
  <c r="AB1081" i="1"/>
  <c r="Y1081" i="1"/>
  <c r="AA1081" i="1" s="1"/>
  <c r="AB1178" i="1"/>
  <c r="Y1178" i="1"/>
  <c r="AA1178" i="1" s="1"/>
  <c r="AB1235" i="1"/>
  <c r="Y1235" i="1"/>
  <c r="AA1235" i="1" s="1"/>
  <c r="AB1313" i="1"/>
  <c r="Y1313" i="1"/>
  <c r="AA1313" i="1" s="1"/>
  <c r="AB1403" i="1"/>
  <c r="Y1403" i="1"/>
  <c r="AA1403" i="1" s="1"/>
  <c r="AB1505" i="1"/>
  <c r="Y1505" i="1"/>
  <c r="AA1505" i="1" s="1"/>
  <c r="AB2173" i="1"/>
  <c r="Y2173" i="1"/>
  <c r="AA2173" i="1" s="1"/>
  <c r="AB2275" i="1"/>
  <c r="Y2275" i="1"/>
  <c r="AA2275" i="1" s="1"/>
  <c r="AB1719" i="1"/>
  <c r="Y1719" i="1"/>
  <c r="AB1554" i="1"/>
  <c r="Y1554" i="1"/>
  <c r="AA1554" i="1" s="1"/>
  <c r="AB922" i="1"/>
  <c r="Y922" i="1"/>
  <c r="AA922" i="1" s="1"/>
  <c r="AB1222" i="1"/>
  <c r="Y1222" i="1"/>
  <c r="AA1222" i="1" s="1"/>
  <c r="AB1391" i="1"/>
  <c r="Y1391" i="1"/>
  <c r="AA1391" i="1" s="1"/>
  <c r="AB2095" i="1"/>
  <c r="Y2095" i="1"/>
  <c r="AA2095" i="1" s="1"/>
  <c r="AB1034" i="1"/>
  <c r="Y1034" i="1"/>
  <c r="AB445" i="1"/>
  <c r="Y445" i="1"/>
  <c r="AA445" i="1" s="1"/>
  <c r="AB1597" i="1"/>
  <c r="Y1597" i="1"/>
  <c r="AA1597" i="1" s="1"/>
  <c r="AB1948" i="1"/>
  <c r="Y1948" i="1"/>
  <c r="AA1948" i="1" s="1"/>
  <c r="AB517" i="1"/>
  <c r="Y517" i="1"/>
  <c r="AA517" i="1" s="1"/>
  <c r="AB1245" i="1"/>
  <c r="Y1245" i="1"/>
  <c r="AA1245" i="1" s="1"/>
  <c r="AB1603" i="1"/>
  <c r="Y1603" i="1"/>
  <c r="AA1603" i="1" s="1"/>
  <c r="AB1690" i="1"/>
  <c r="Y1690" i="1"/>
  <c r="AA1690" i="1" s="1"/>
  <c r="AB1772" i="1"/>
  <c r="Y1772" i="1"/>
  <c r="AA1772" i="1" s="1"/>
  <c r="AB1871" i="1"/>
  <c r="Y1871" i="1"/>
  <c r="AA1871" i="1" s="1"/>
  <c r="AB1953" i="1"/>
  <c r="Y1953" i="1"/>
  <c r="AA1953" i="1" s="1"/>
  <c r="AB2159" i="1"/>
  <c r="Y2159" i="1"/>
  <c r="AA2159" i="1" s="1"/>
  <c r="AB2294" i="1"/>
  <c r="Y2294" i="1"/>
  <c r="AA2294" i="1" s="1"/>
  <c r="AB2592" i="1"/>
  <c r="Y2592" i="1"/>
  <c r="AA2592" i="1" s="1"/>
  <c r="AB833" i="1"/>
  <c r="Y833" i="1"/>
  <c r="AA833" i="1" s="1"/>
  <c r="AB1638" i="1"/>
  <c r="Y1638" i="1"/>
  <c r="AA1638" i="1" s="1"/>
  <c r="AB1802" i="1"/>
  <c r="Y1802" i="1"/>
  <c r="AA1802" i="1" s="1"/>
  <c r="AB1928" i="1"/>
  <c r="Y1928" i="1"/>
  <c r="AA1928" i="1" s="1"/>
  <c r="AB245" i="1"/>
  <c r="Y245" i="1"/>
  <c r="AA245" i="1" s="1"/>
  <c r="AB1237" i="1"/>
  <c r="Y1237" i="1"/>
  <c r="AA1237" i="1" s="1"/>
  <c r="AB525" i="1"/>
  <c r="Y525" i="1"/>
  <c r="AA525" i="1" s="1"/>
  <c r="AB589" i="1"/>
  <c r="Y589" i="1"/>
  <c r="AB651" i="1"/>
  <c r="Y651" i="1"/>
  <c r="AA651" i="1" s="1"/>
  <c r="AB704" i="1"/>
  <c r="Y704" i="1"/>
  <c r="AA704" i="1" s="1"/>
  <c r="AB737" i="1"/>
  <c r="Y737" i="1"/>
  <c r="AA737" i="1" s="1"/>
  <c r="AB786" i="1"/>
  <c r="Y786" i="1"/>
  <c r="AA786" i="1" s="1"/>
  <c r="AB873" i="1"/>
  <c r="Y873" i="1"/>
  <c r="AA873" i="1" s="1"/>
  <c r="AB88" i="1"/>
  <c r="Y88" i="1"/>
  <c r="AA88" i="1" s="1"/>
  <c r="AB940" i="1"/>
  <c r="Y940" i="1"/>
  <c r="AA940" i="1" s="1"/>
  <c r="AB991" i="1"/>
  <c r="Y991" i="1"/>
  <c r="AA991" i="1" s="1"/>
  <c r="AB1089" i="1"/>
  <c r="Y1089" i="1"/>
  <c r="AA1089" i="1" s="1"/>
  <c r="AB1175" i="1"/>
  <c r="Y1175" i="1"/>
  <c r="AA1175" i="1" s="1"/>
  <c r="AB1748" i="1"/>
  <c r="Y1748" i="1"/>
  <c r="AA1748" i="1" s="1"/>
  <c r="AB1935" i="1"/>
  <c r="Y1935" i="1"/>
  <c r="AA1935" i="1" s="1"/>
  <c r="AB265" i="1"/>
  <c r="Y265" i="1"/>
  <c r="AB955" i="1"/>
  <c r="Y955" i="1"/>
  <c r="AA955" i="1" s="1"/>
  <c r="AB1537" i="1"/>
  <c r="Y1537" i="1"/>
  <c r="AA1537" i="1" s="1"/>
  <c r="AB230" i="1"/>
  <c r="Y230" i="1"/>
  <c r="AA230" i="1" s="1"/>
  <c r="AB395" i="1"/>
  <c r="Y395" i="1"/>
  <c r="AA395" i="1" s="1"/>
  <c r="AB1232" i="1"/>
  <c r="Y1232" i="1"/>
  <c r="AA1232" i="1" s="1"/>
  <c r="AB1347" i="1"/>
  <c r="Y1347" i="1"/>
  <c r="AA1347" i="1" s="1"/>
  <c r="AB1427" i="1"/>
  <c r="Y1427" i="1"/>
  <c r="AA1427" i="1" s="1"/>
  <c r="AB1502" i="1"/>
  <c r="Y1502" i="1"/>
  <c r="AA1502" i="1" s="1"/>
  <c r="AB1615" i="1"/>
  <c r="Y1615" i="1"/>
  <c r="AA1615" i="1" s="1"/>
  <c r="AB1739" i="1"/>
  <c r="Y1739" i="1"/>
  <c r="AA1739" i="1" s="1"/>
  <c r="AB1874" i="1"/>
  <c r="Y1874" i="1"/>
  <c r="AA1874" i="1" s="1"/>
  <c r="AB1956" i="1"/>
  <c r="Y1956" i="1"/>
  <c r="AA1956" i="1" s="1"/>
  <c r="AB2074" i="1"/>
  <c r="Y2074" i="1"/>
  <c r="AB2202" i="1"/>
  <c r="Y2202" i="1"/>
  <c r="AA2202" i="1" s="1"/>
  <c r="AB2339" i="1"/>
  <c r="Y2339" i="1"/>
  <c r="AA2339" i="1" s="1"/>
  <c r="AB2432" i="1"/>
  <c r="Y2432" i="1"/>
  <c r="AA2432" i="1" s="1"/>
  <c r="AB2595" i="1"/>
  <c r="Y2595" i="1"/>
  <c r="AA2595" i="1" s="1"/>
  <c r="AB29" i="1"/>
  <c r="Y29" i="1"/>
  <c r="AA29" i="1" s="1"/>
  <c r="AB109" i="1"/>
  <c r="Y109" i="1"/>
  <c r="AB191" i="1"/>
  <c r="Y191" i="1"/>
  <c r="AB394" i="1"/>
  <c r="Y394" i="1"/>
  <c r="AA394" i="1" s="1"/>
  <c r="AB637" i="1"/>
  <c r="Y637" i="1"/>
  <c r="AA637" i="1" s="1"/>
  <c r="AB1171" i="1"/>
  <c r="Y1171" i="1"/>
  <c r="AA1171" i="1" s="1"/>
  <c r="AB1546" i="1"/>
  <c r="Y1546" i="1"/>
  <c r="AB333" i="1"/>
  <c r="Y333" i="1"/>
  <c r="AA333" i="1" s="1"/>
  <c r="AB587" i="1"/>
  <c r="Y587" i="1"/>
  <c r="AA587" i="1" s="1"/>
  <c r="AB889" i="1"/>
  <c r="Y889" i="1"/>
  <c r="AA889" i="1" s="1"/>
  <c r="AB1005" i="1"/>
  <c r="Y1005" i="1"/>
  <c r="AA1005" i="1" s="1"/>
  <c r="AB1402" i="1"/>
  <c r="Y1402" i="1"/>
  <c r="AA1402" i="1" s="1"/>
  <c r="AB104" i="1"/>
  <c r="Y104" i="1"/>
  <c r="AA104" i="1" s="1"/>
  <c r="AB270" i="1"/>
  <c r="Y270" i="1"/>
  <c r="AB982" i="1"/>
  <c r="Y982" i="1"/>
  <c r="AA982" i="1" s="1"/>
  <c r="AB1327" i="1"/>
  <c r="Y1327" i="1"/>
  <c r="AA1327" i="1" s="1"/>
  <c r="AB1626" i="1"/>
  <c r="Y1626" i="1"/>
  <c r="AA1626" i="1" s="1"/>
  <c r="AB1907" i="1"/>
  <c r="Y1907" i="1"/>
  <c r="AA1907" i="1" s="1"/>
  <c r="AB1583" i="1"/>
  <c r="Y1583" i="1"/>
  <c r="AA1583" i="1" s="1"/>
  <c r="AB1733" i="1"/>
  <c r="Y1733" i="1"/>
  <c r="AA1733" i="1" s="1"/>
  <c r="AB1919" i="1"/>
  <c r="Y1919" i="1"/>
  <c r="AA1919" i="1" s="1"/>
  <c r="AB69" i="1"/>
  <c r="Y69" i="1"/>
  <c r="AA69" i="1" s="1"/>
  <c r="AB1773" i="1"/>
  <c r="Y1773" i="1"/>
  <c r="AA1773" i="1" s="1"/>
  <c r="AB1806" i="1"/>
  <c r="Y1806" i="1"/>
  <c r="AA1806" i="1" s="1"/>
  <c r="AB2055" i="1"/>
  <c r="Y2055" i="1"/>
  <c r="AA2055" i="1" s="1"/>
  <c r="AB537" i="1"/>
  <c r="Y537" i="1"/>
  <c r="AA537" i="1" s="1"/>
  <c r="AB600" i="1"/>
  <c r="Y600" i="1"/>
  <c r="AA600" i="1" s="1"/>
  <c r="AB661" i="1"/>
  <c r="Y661" i="1"/>
  <c r="AA661" i="1" s="1"/>
  <c r="AB713" i="1"/>
  <c r="Y713" i="1"/>
  <c r="AA713" i="1" s="1"/>
  <c r="AB745" i="1"/>
  <c r="Y745" i="1"/>
  <c r="AA745" i="1" s="1"/>
  <c r="AB806" i="1"/>
  <c r="Y806" i="1"/>
  <c r="AA806" i="1" s="1"/>
  <c r="AB846" i="1"/>
  <c r="Y846" i="1"/>
  <c r="AA846" i="1" s="1"/>
  <c r="AB881" i="1"/>
  <c r="Y881" i="1"/>
  <c r="AA881" i="1" s="1"/>
  <c r="AB915" i="1"/>
  <c r="Y915" i="1"/>
  <c r="AA915" i="1" s="1"/>
  <c r="AB949" i="1"/>
  <c r="Y949" i="1"/>
  <c r="AA949" i="1" s="1"/>
  <c r="AB1016" i="1"/>
  <c r="Y1016" i="1"/>
  <c r="AA1016" i="1" s="1"/>
  <c r="AB999" i="1"/>
  <c r="Y999" i="1"/>
  <c r="AA999" i="1" s="1"/>
  <c r="AB1146" i="1"/>
  <c r="Y1146" i="1"/>
  <c r="AA1146" i="1" s="1"/>
  <c r="AB1625" i="1"/>
  <c r="Y1625" i="1"/>
  <c r="AA1625" i="1" s="1"/>
  <c r="AB93" i="1"/>
  <c r="Y93" i="1"/>
  <c r="AB266" i="1"/>
  <c r="Y266" i="1"/>
  <c r="AB1721" i="1"/>
  <c r="Y1721" i="1"/>
  <c r="AA1721" i="1" s="1"/>
  <c r="AB2063" i="1"/>
  <c r="Y2063" i="1"/>
  <c r="AA2063" i="1" s="1"/>
  <c r="AB91" i="1"/>
  <c r="Y91" i="1"/>
  <c r="AA91" i="1" s="1"/>
  <c r="AB264" i="1"/>
  <c r="Y264" i="1"/>
  <c r="AA264" i="1" s="1"/>
  <c r="AB349" i="1"/>
  <c r="Y349" i="1"/>
  <c r="AA349" i="1" s="1"/>
  <c r="AB1692" i="1"/>
  <c r="Y1692" i="1"/>
  <c r="AA1692" i="1" s="1"/>
  <c r="AB1822" i="1"/>
  <c r="Y1822" i="1"/>
  <c r="AA1822" i="1" s="1"/>
  <c r="AB2071" i="1"/>
  <c r="Y2071" i="1"/>
  <c r="AA2071" i="1" s="1"/>
  <c r="AB85" i="1"/>
  <c r="Y85" i="1"/>
  <c r="AA85" i="1" s="1"/>
  <c r="AB125" i="1"/>
  <c r="Y125" i="1"/>
  <c r="AA125" i="1" s="1"/>
  <c r="AB182" i="1"/>
  <c r="Y182" i="1"/>
  <c r="AB258" i="1"/>
  <c r="Y258" i="1"/>
  <c r="AB397" i="1"/>
  <c r="Y397" i="1"/>
  <c r="AB1208" i="1"/>
  <c r="Y1208" i="1"/>
  <c r="AA1208" i="1" s="1"/>
  <c r="AB1234" i="1"/>
  <c r="Y1234" i="1"/>
  <c r="AA1234" i="1" s="1"/>
  <c r="AB1263" i="1"/>
  <c r="Y1263" i="1"/>
  <c r="AA1263" i="1" s="1"/>
  <c r="AB1283" i="1"/>
  <c r="Y1283" i="1"/>
  <c r="AA1283" i="1" s="1"/>
  <c r="AB1311" i="1"/>
  <c r="Y1311" i="1"/>
  <c r="AA1311" i="1" s="1"/>
  <c r="AB1343" i="1"/>
  <c r="Y1343" i="1"/>
  <c r="AA1343" i="1" s="1"/>
  <c r="AB1360" i="1"/>
  <c r="Y1360" i="1"/>
  <c r="AA1360" i="1" s="1"/>
  <c r="AB1412" i="1"/>
  <c r="Y1412" i="1"/>
  <c r="AA1412" i="1" s="1"/>
  <c r="AB1432" i="1"/>
  <c r="Y1432" i="1"/>
  <c r="AA1432" i="1" s="1"/>
  <c r="AB1455" i="1"/>
  <c r="Y1455" i="1"/>
  <c r="AA1455" i="1" s="1"/>
  <c r="AB1488" i="1"/>
  <c r="Y1488" i="1"/>
  <c r="AA1488" i="1" s="1"/>
  <c r="AB1516" i="1"/>
  <c r="Y1516" i="1"/>
  <c r="AA1516" i="1" s="1"/>
  <c r="AB1536" i="1"/>
  <c r="Y1536" i="1"/>
  <c r="AA1536" i="1" s="1"/>
  <c r="AB1564" i="1"/>
  <c r="Y1564" i="1"/>
  <c r="AA1564" i="1" s="1"/>
  <c r="AB228" i="1"/>
  <c r="Y228" i="1"/>
  <c r="AA228" i="1" s="1"/>
  <c r="AB450" i="1"/>
  <c r="Y450" i="1"/>
  <c r="AA450" i="1" s="1"/>
  <c r="AB81" i="1"/>
  <c r="Y81" i="1"/>
  <c r="AA81" i="1" s="1"/>
  <c r="AB158" i="1"/>
  <c r="Y158" i="1"/>
  <c r="AB234" i="1"/>
  <c r="Y234" i="1"/>
  <c r="AA234" i="1" s="1"/>
  <c r="AB331" i="1"/>
  <c r="Y331" i="1"/>
  <c r="AA331" i="1" s="1"/>
  <c r="AB389" i="1"/>
  <c r="Y389" i="1"/>
  <c r="AA389" i="1" s="1"/>
  <c r="AB233" i="1"/>
  <c r="Y233" i="1"/>
  <c r="AB420" i="1"/>
  <c r="Y420" i="1"/>
  <c r="AA420" i="1" s="1"/>
  <c r="AB640" i="1"/>
  <c r="Y640" i="1"/>
  <c r="AA640" i="1" s="1"/>
  <c r="AB736" i="1"/>
  <c r="Y736" i="1"/>
  <c r="AA736" i="1" s="1"/>
  <c r="AB827" i="1"/>
  <c r="Y827" i="1"/>
  <c r="AA827" i="1" s="1"/>
  <c r="AB898" i="1"/>
  <c r="Y898" i="1"/>
  <c r="AA898" i="1" s="1"/>
  <c r="AB965" i="1"/>
  <c r="Y965" i="1"/>
  <c r="AA965" i="1" s="1"/>
  <c r="AB1014" i="1"/>
  <c r="Y1014" i="1"/>
  <c r="AA1014" i="1" s="1"/>
  <c r="AB1153" i="1"/>
  <c r="Y1153" i="1"/>
  <c r="AA1153" i="1" s="1"/>
  <c r="AB1231" i="1"/>
  <c r="Y1231" i="1"/>
  <c r="AA1231" i="1" s="1"/>
  <c r="AB1308" i="1"/>
  <c r="Y1308" i="1"/>
  <c r="AA1308" i="1" s="1"/>
  <c r="AB1416" i="1"/>
  <c r="Y1416" i="1"/>
  <c r="AA1416" i="1" s="1"/>
  <c r="AB1501" i="1"/>
  <c r="Y1501" i="1"/>
  <c r="AA1501" i="1" s="1"/>
  <c r="AB1576" i="1"/>
  <c r="Y1576" i="1"/>
  <c r="AA1576" i="1" s="1"/>
  <c r="AB1618" i="1"/>
  <c r="Y1618" i="1"/>
  <c r="AA1618" i="1" s="1"/>
  <c r="AB1652" i="1"/>
  <c r="Y1652" i="1"/>
  <c r="AA1652" i="1" s="1"/>
  <c r="AB1703" i="1"/>
  <c r="Y1703" i="1"/>
  <c r="AB1742" i="1"/>
  <c r="Y1742" i="1"/>
  <c r="AA1742" i="1" s="1"/>
  <c r="AB1782" i="1"/>
  <c r="Y1782" i="1"/>
  <c r="AA1782" i="1" s="1"/>
  <c r="AB1823" i="1"/>
  <c r="Y1823" i="1"/>
  <c r="AA1823" i="1" s="1"/>
  <c r="AB1896" i="1"/>
  <c r="Y1896" i="1"/>
  <c r="AA1896" i="1" s="1"/>
  <c r="AB1930" i="1"/>
  <c r="Y1930" i="1"/>
  <c r="AA1930" i="1" s="1"/>
  <c r="AB1947" i="1"/>
  <c r="Y1947" i="1"/>
  <c r="AA1947" i="1" s="1"/>
  <c r="AB1963" i="1"/>
  <c r="Y1963" i="1"/>
  <c r="AA1963" i="1" s="1"/>
  <c r="AB1990" i="1"/>
  <c r="Y1990" i="1"/>
  <c r="AA1990" i="1" s="1"/>
  <c r="AB2020" i="1"/>
  <c r="Y2020" i="1"/>
  <c r="AA2020" i="1" s="1"/>
  <c r="AB2056" i="1"/>
  <c r="Y2056" i="1"/>
  <c r="AA2056" i="1" s="1"/>
  <c r="AB2072" i="1"/>
  <c r="Y2072" i="1"/>
  <c r="AB2091" i="1"/>
  <c r="Y2091" i="1"/>
  <c r="AA2091" i="1" s="1"/>
  <c r="AB2132" i="1"/>
  <c r="Y2132" i="1"/>
  <c r="AA2132" i="1" s="1"/>
  <c r="AB2148" i="1"/>
  <c r="Y2148" i="1"/>
  <c r="AA2148" i="1" s="1"/>
  <c r="AB2169" i="1"/>
  <c r="Y2169" i="1"/>
  <c r="AA2169" i="1" s="1"/>
  <c r="AB2196" i="1"/>
  <c r="Y2196" i="1"/>
  <c r="AA2196" i="1" s="1"/>
  <c r="AB2217" i="1"/>
  <c r="Y2217" i="1"/>
  <c r="AA2217" i="1" s="1"/>
  <c r="AB2233" i="1"/>
  <c r="Y2233" i="1"/>
  <c r="AA2233" i="1" s="1"/>
  <c r="AB2255" i="1"/>
  <c r="Y2255" i="1"/>
  <c r="AA2255" i="1" s="1"/>
  <c r="AB2279" i="1"/>
  <c r="Y2279" i="1"/>
  <c r="AA2279" i="1" s="1"/>
  <c r="AB2296" i="1"/>
  <c r="Y2296" i="1"/>
  <c r="AA2296" i="1" s="1"/>
  <c r="AB2333" i="1"/>
  <c r="Y2333" i="1"/>
  <c r="AB2353" i="1"/>
  <c r="Y2353" i="1"/>
  <c r="AA2353" i="1" s="1"/>
  <c r="AB2389" i="1"/>
  <c r="Y2389" i="1"/>
  <c r="AA2389" i="1" s="1"/>
  <c r="AB2411" i="1"/>
  <c r="Y2411" i="1"/>
  <c r="AA2411" i="1" s="1"/>
  <c r="AB2435" i="1"/>
  <c r="Y2435" i="1"/>
  <c r="AA2435" i="1" s="1"/>
  <c r="AB2489" i="1"/>
  <c r="Y2489" i="1"/>
  <c r="AA2489" i="1" s="1"/>
  <c r="AB2506" i="1"/>
  <c r="Y2506" i="1"/>
  <c r="AA2506" i="1" s="1"/>
  <c r="AB2524" i="1"/>
  <c r="Y2524" i="1"/>
  <c r="AA2524" i="1" s="1"/>
  <c r="AB2546" i="1"/>
  <c r="Y2546" i="1"/>
  <c r="AA2546" i="1" s="1"/>
  <c r="AB2574" i="1"/>
  <c r="Y2574" i="1"/>
  <c r="AA2574" i="1" s="1"/>
  <c r="AB2590" i="1"/>
  <c r="Y2590" i="1"/>
  <c r="AA2590" i="1" s="1"/>
  <c r="AB2605" i="1"/>
  <c r="Y2605" i="1"/>
  <c r="AA2605" i="1" s="1"/>
  <c r="AB2618" i="1"/>
  <c r="Y2618" i="1"/>
  <c r="AA2618" i="1" s="1"/>
  <c r="AB2634" i="1"/>
  <c r="Y2634" i="1"/>
  <c r="AA2634" i="1" s="1"/>
  <c r="AB512" i="1"/>
  <c r="Y512" i="1"/>
  <c r="AA512" i="1" s="1"/>
  <c r="AB529" i="1"/>
  <c r="Y529" i="1"/>
  <c r="AA529" i="1" s="1"/>
  <c r="AB573" i="1"/>
  <c r="Y573" i="1"/>
  <c r="AA573" i="1" s="1"/>
  <c r="AB604" i="1"/>
  <c r="Y604" i="1"/>
  <c r="AB633" i="1"/>
  <c r="Y633" i="1"/>
  <c r="AA633" i="1" s="1"/>
  <c r="AB653" i="1"/>
  <c r="Y653" i="1"/>
  <c r="AA653" i="1" s="1"/>
  <c r="AB675" i="1"/>
  <c r="Y675" i="1"/>
  <c r="AA675" i="1" s="1"/>
  <c r="AB695" i="1"/>
  <c r="Y695" i="1"/>
  <c r="AA695" i="1" s="1"/>
  <c r="AB715" i="1"/>
  <c r="Y715" i="1"/>
  <c r="AA715" i="1" s="1"/>
  <c r="AB731" i="1"/>
  <c r="Y731" i="1"/>
  <c r="AA731" i="1" s="1"/>
  <c r="AB747" i="1"/>
  <c r="Y747" i="1"/>
  <c r="AA747" i="1" s="1"/>
  <c r="AB780" i="1"/>
  <c r="Y780" i="1"/>
  <c r="AA780" i="1" s="1"/>
  <c r="AB812" i="1"/>
  <c r="Y812" i="1"/>
  <c r="AA812" i="1" s="1"/>
  <c r="AB832" i="1"/>
  <c r="Y832" i="1"/>
  <c r="AA832" i="1" s="1"/>
  <c r="AB850" i="1"/>
  <c r="Y850" i="1"/>
  <c r="AB875" i="1"/>
  <c r="Y875" i="1"/>
  <c r="AA875" i="1" s="1"/>
  <c r="AB893" i="1"/>
  <c r="Y893" i="1"/>
  <c r="AA893" i="1" s="1"/>
  <c r="AB909" i="1"/>
  <c r="Y909" i="1"/>
  <c r="AA909" i="1" s="1"/>
  <c r="AB926" i="1"/>
  <c r="Y926" i="1"/>
  <c r="AA926" i="1" s="1"/>
  <c r="AB942" i="1"/>
  <c r="Y942" i="1"/>
  <c r="AA942" i="1" s="1"/>
  <c r="AB960" i="1"/>
  <c r="Y960" i="1"/>
  <c r="AA960" i="1" s="1"/>
  <c r="AB977" i="1"/>
  <c r="Y977" i="1"/>
  <c r="AA977" i="1" s="1"/>
  <c r="AB1045" i="1"/>
  <c r="Y1045" i="1"/>
  <c r="AA1045" i="1" s="1"/>
  <c r="AB993" i="1"/>
  <c r="Y993" i="1"/>
  <c r="AA993" i="1" s="1"/>
  <c r="AB1009" i="1"/>
  <c r="Y1009" i="1"/>
  <c r="AA1009" i="1" s="1"/>
  <c r="AB1033" i="1"/>
  <c r="Y1033" i="1"/>
  <c r="AB1082" i="1"/>
  <c r="Y1082" i="1"/>
  <c r="AA1082" i="1" s="1"/>
  <c r="AB1102" i="1"/>
  <c r="Y1102" i="1"/>
  <c r="AA1102" i="1" s="1"/>
  <c r="AB1121" i="1"/>
  <c r="Y1121" i="1"/>
  <c r="AA1121" i="1" s="1"/>
  <c r="AB1160" i="1"/>
  <c r="Y1160" i="1"/>
  <c r="AA1160" i="1" s="1"/>
  <c r="AB1179" i="1"/>
  <c r="Y1179" i="1"/>
  <c r="AA1179" i="1" s="1"/>
  <c r="AB1197" i="1"/>
  <c r="Y1197" i="1"/>
  <c r="AA1197" i="1" s="1"/>
  <c r="AB1230" i="1"/>
  <c r="Y1230" i="1"/>
  <c r="AA1230" i="1" s="1"/>
  <c r="AB1265" i="1"/>
  <c r="Y1265" i="1"/>
  <c r="AA1265" i="1" s="1"/>
  <c r="AB1307" i="1"/>
  <c r="Y1307" i="1"/>
  <c r="AA1307" i="1" s="1"/>
  <c r="AB1345" i="1"/>
  <c r="Y1345" i="1"/>
  <c r="AA1345" i="1" s="1"/>
  <c r="AB1414" i="1"/>
  <c r="Y1414" i="1"/>
  <c r="AA1414" i="1" s="1"/>
  <c r="AB1451" i="1"/>
  <c r="Y1451" i="1"/>
  <c r="AA1451" i="1" s="1"/>
  <c r="AB1500" i="1"/>
  <c r="Y1500" i="1"/>
  <c r="AA1500" i="1" s="1"/>
  <c r="AB1557" i="1"/>
  <c r="Y1557" i="1"/>
  <c r="AA1557" i="1" s="1"/>
  <c r="AB399" i="1"/>
  <c r="Y399" i="1"/>
  <c r="AA399" i="1" s="1"/>
  <c r="AB423" i="1"/>
  <c r="Y423" i="1"/>
  <c r="AA423" i="1" s="1"/>
  <c r="AB431" i="1"/>
  <c r="Y431" i="1"/>
  <c r="AA431" i="1" s="1"/>
  <c r="AB1587" i="1"/>
  <c r="Y1587" i="1"/>
  <c r="AA1587" i="1" s="1"/>
  <c r="AB1629" i="1"/>
  <c r="Y1629" i="1"/>
  <c r="AA1629" i="1" s="1"/>
  <c r="AB1671" i="1"/>
  <c r="Y1671" i="1"/>
  <c r="AA1671" i="1" s="1"/>
  <c r="AB1716" i="1"/>
  <c r="Y1716" i="1"/>
  <c r="AA1716" i="1" s="1"/>
  <c r="AB1755" i="1"/>
  <c r="Y1755" i="1"/>
  <c r="AA1755" i="1" s="1"/>
  <c r="AB1810" i="1"/>
  <c r="Y1810" i="1"/>
  <c r="AA1810" i="1" s="1"/>
  <c r="AB1876" i="1"/>
  <c r="Y1876" i="1"/>
  <c r="AA1876" i="1" s="1"/>
  <c r="AB1923" i="1"/>
  <c r="Y1923" i="1"/>
  <c r="AA1923" i="1" s="1"/>
  <c r="AB1958" i="1"/>
  <c r="Y1958" i="1"/>
  <c r="AA1958" i="1" s="1"/>
  <c r="AB2292" i="1"/>
  <c r="Y2292" i="1"/>
  <c r="AA2292" i="1" s="1"/>
  <c r="AB2338" i="1"/>
  <c r="Y2338" i="1"/>
  <c r="AA2338" i="1" s="1"/>
  <c r="AB2383" i="1"/>
  <c r="Y2383" i="1"/>
  <c r="AA2383" i="1" s="1"/>
  <c r="AB2586" i="1"/>
  <c r="Y2586" i="1"/>
  <c r="AA2586" i="1" s="1"/>
  <c r="AB263" i="1"/>
  <c r="Y263" i="1"/>
  <c r="AB280" i="1"/>
  <c r="Y280" i="1"/>
  <c r="AB340" i="1"/>
  <c r="Y340" i="1"/>
  <c r="AA340" i="1" s="1"/>
  <c r="AB356" i="1"/>
  <c r="Y356" i="1"/>
  <c r="AA356" i="1" s="1"/>
  <c r="AB442" i="1"/>
  <c r="Y442" i="1"/>
  <c r="AA442" i="1" s="1"/>
  <c r="AB511" i="1"/>
  <c r="Y511" i="1"/>
  <c r="AA511" i="1" s="1"/>
  <c r="AB528" i="1"/>
  <c r="Y528" i="1"/>
  <c r="AA528" i="1" s="1"/>
  <c r="AB545" i="1"/>
  <c r="Y545" i="1"/>
  <c r="AA545" i="1" s="1"/>
  <c r="AB603" i="1"/>
  <c r="Y603" i="1"/>
  <c r="AA603" i="1" s="1"/>
  <c r="AB668" i="1"/>
  <c r="Y668" i="1"/>
  <c r="AA668" i="1" s="1"/>
  <c r="AB712" i="1"/>
  <c r="Y712" i="1"/>
  <c r="AA712" i="1" s="1"/>
  <c r="AB765" i="1"/>
  <c r="Y765" i="1"/>
  <c r="AA765" i="1" s="1"/>
  <c r="AB851" i="1"/>
  <c r="Y851" i="1"/>
  <c r="AA851" i="1" s="1"/>
  <c r="AB906" i="1"/>
  <c r="Y906" i="1"/>
  <c r="AA906" i="1" s="1"/>
  <c r="AB939" i="1"/>
  <c r="Y939" i="1"/>
  <c r="AA939" i="1" s="1"/>
  <c r="AB1035" i="1"/>
  <c r="Y1035" i="1"/>
  <c r="AA1035" i="1" s="1"/>
  <c r="AB1030" i="1"/>
  <c r="Y1030" i="1"/>
  <c r="AB1087" i="1"/>
  <c r="Y1087" i="1"/>
  <c r="AA1087" i="1" s="1"/>
  <c r="AB1201" i="1"/>
  <c r="Y1201" i="1"/>
  <c r="AA1201" i="1" s="1"/>
  <c r="AB1258" i="1"/>
  <c r="Y1258" i="1"/>
  <c r="AA1258" i="1" s="1"/>
  <c r="AB1273" i="1"/>
  <c r="Y1273" i="1"/>
  <c r="AA1273" i="1" s="1"/>
  <c r="AB1306" i="1"/>
  <c r="Y1306" i="1"/>
  <c r="AA1306" i="1" s="1"/>
  <c r="AB1337" i="1"/>
  <c r="Y1337" i="1"/>
  <c r="AA1337" i="1" s="1"/>
  <c r="AB1374" i="1"/>
  <c r="Y1374" i="1"/>
  <c r="AA1374" i="1" s="1"/>
  <c r="AB1413" i="1"/>
  <c r="Y1413" i="1"/>
  <c r="AA1413" i="1" s="1"/>
  <c r="AB1444" i="1"/>
  <c r="Y1444" i="1"/>
  <c r="AA1444" i="1" s="1"/>
  <c r="AB1458" i="1"/>
  <c r="Y1458" i="1"/>
  <c r="AA1458" i="1" s="1"/>
  <c r="AB1491" i="1"/>
  <c r="Y1491" i="1"/>
  <c r="AA1491" i="1" s="1"/>
  <c r="AB1548" i="1"/>
  <c r="Y1548" i="1"/>
  <c r="AA1548" i="1" s="1"/>
  <c r="AB1570" i="1"/>
  <c r="Y1570" i="1"/>
  <c r="AA1570" i="1" s="1"/>
  <c r="AB1580" i="1"/>
  <c r="Y1580" i="1"/>
  <c r="AA1580" i="1" s="1"/>
  <c r="AB1601" i="1"/>
  <c r="Y1601" i="1"/>
  <c r="AA1601" i="1" s="1"/>
  <c r="AB1616" i="1"/>
  <c r="Y1616" i="1"/>
  <c r="AA1616" i="1" s="1"/>
  <c r="AB1628" i="1"/>
  <c r="Y1628" i="1"/>
  <c r="AA1628" i="1" s="1"/>
  <c r="AB1639" i="1"/>
  <c r="Y1639" i="1"/>
  <c r="AA1639" i="1" s="1"/>
  <c r="AB1650" i="1"/>
  <c r="Y1650" i="1"/>
  <c r="AA1650" i="1" s="1"/>
  <c r="AB1669" i="1"/>
  <c r="Y1669" i="1"/>
  <c r="AA1669" i="1" s="1"/>
  <c r="AB1686" i="1"/>
  <c r="Y1686" i="1"/>
  <c r="AA1686" i="1" s="1"/>
  <c r="AB1700" i="1"/>
  <c r="Y1700" i="1"/>
  <c r="AA1700" i="1" s="1"/>
  <c r="AB1715" i="1"/>
  <c r="Y1715" i="1"/>
  <c r="AA1715" i="1" s="1"/>
  <c r="AB1726" i="1"/>
  <c r="Y1726" i="1"/>
  <c r="AB1740" i="1"/>
  <c r="Y1740" i="1"/>
  <c r="AA1740" i="1" s="1"/>
  <c r="AB1754" i="1"/>
  <c r="Y1754" i="1"/>
  <c r="AA1754" i="1" s="1"/>
  <c r="AB1770" i="1"/>
  <c r="Y1770" i="1"/>
  <c r="AA1770" i="1" s="1"/>
  <c r="AB1786" i="1"/>
  <c r="Y1786" i="1"/>
  <c r="AA1786" i="1" s="1"/>
  <c r="AB1809" i="1"/>
  <c r="Y1809" i="1"/>
  <c r="AA1809" i="1" s="1"/>
  <c r="AB1819" i="1"/>
  <c r="Y1819" i="1"/>
  <c r="AA1819" i="1" s="1"/>
  <c r="AB1840" i="1"/>
  <c r="Y1840" i="1"/>
  <c r="AA1840" i="1" s="1"/>
  <c r="AB1875" i="1"/>
  <c r="Y1875" i="1"/>
  <c r="AA1875" i="1" s="1"/>
  <c r="AB1892" i="1"/>
  <c r="Y1892" i="1"/>
  <c r="AA1892" i="1" s="1"/>
  <c r="AB1904" i="1"/>
  <c r="Y1904" i="1"/>
  <c r="AA1904" i="1" s="1"/>
  <c r="AB1922" i="1"/>
  <c r="Y1922" i="1"/>
  <c r="AA1922" i="1" s="1"/>
  <c r="AB1934" i="1"/>
  <c r="Y1934" i="1"/>
  <c r="AA1934" i="1" s="1"/>
  <c r="AB1944" i="1"/>
  <c r="Y1944" i="1"/>
  <c r="AA1944" i="1" s="1"/>
  <c r="AB1957" i="1"/>
  <c r="Y1957" i="1"/>
  <c r="AA1957" i="1" s="1"/>
  <c r="AB1967" i="1"/>
  <c r="Y1967" i="1"/>
  <c r="AA1967" i="1" s="1"/>
  <c r="AB1987" i="1"/>
  <c r="Y1987" i="1"/>
  <c r="AA1987" i="1" s="1"/>
  <c r="AB2022" i="1"/>
  <c r="Y2022" i="1"/>
  <c r="AA2022" i="1" s="1"/>
  <c r="AB2066" i="1"/>
  <c r="Y2066" i="1"/>
  <c r="AA2066" i="1" s="1"/>
  <c r="AB2084" i="1"/>
  <c r="Y2084" i="1"/>
  <c r="AA2084" i="1" s="1"/>
  <c r="AB2130" i="1"/>
  <c r="Y2130" i="1"/>
  <c r="AA2130" i="1" s="1"/>
  <c r="AB2167" i="1"/>
  <c r="Y2167" i="1"/>
  <c r="AA2167" i="1" s="1"/>
  <c r="AB2205" i="1"/>
  <c r="Y2205" i="1"/>
  <c r="AA2205" i="1" s="1"/>
  <c r="AB2231" i="1"/>
  <c r="Y2231" i="1"/>
  <c r="AA2231" i="1" s="1"/>
  <c r="AB2285" i="1"/>
  <c r="Y2285" i="1"/>
  <c r="AA2285" i="1" s="1"/>
  <c r="AB2349" i="1"/>
  <c r="Y2349" i="1"/>
  <c r="AA2349" i="1" s="1"/>
  <c r="AB2395" i="1"/>
  <c r="Y2395" i="1"/>
  <c r="AA2395" i="1" s="1"/>
  <c r="AB2600" i="1"/>
  <c r="Y2600" i="1"/>
  <c r="AA2600" i="1" s="1"/>
  <c r="AB1619" i="1"/>
  <c r="Y1619" i="1"/>
  <c r="AA1619" i="1" s="1"/>
  <c r="AB1704" i="1"/>
  <c r="Y1704" i="1"/>
  <c r="AA1704" i="1" s="1"/>
  <c r="AB1783" i="1"/>
  <c r="Y1783" i="1"/>
  <c r="AA1783" i="1" s="1"/>
  <c r="AB1884" i="1"/>
  <c r="Y1884" i="1"/>
  <c r="AA1884" i="1" s="1"/>
  <c r="AB1993" i="1"/>
  <c r="Y1993" i="1"/>
  <c r="AA1993" i="1" s="1"/>
  <c r="AB2087" i="1"/>
  <c r="Y2087" i="1"/>
  <c r="AA2087" i="1" s="1"/>
  <c r="AB2619" i="1"/>
  <c r="Y2619" i="1"/>
  <c r="AA2619" i="1" s="1"/>
  <c r="AB2635" i="1"/>
  <c r="Y2635" i="1"/>
  <c r="AA2635" i="1" s="1"/>
  <c r="AB10" i="1"/>
  <c r="Y10" i="1"/>
  <c r="AA10" i="1" s="1"/>
  <c r="AB31" i="1"/>
  <c r="Y31" i="1"/>
  <c r="AA31" i="1" s="1"/>
  <c r="AB52" i="1"/>
  <c r="Y52" i="1"/>
  <c r="AA52" i="1" s="1"/>
  <c r="AB76" i="1"/>
  <c r="Y76" i="1"/>
  <c r="AA76" i="1" s="1"/>
  <c r="AB92" i="1"/>
  <c r="Y92" i="1"/>
  <c r="AA92" i="1" s="1"/>
  <c r="AB115" i="1"/>
  <c r="Y115" i="1"/>
  <c r="AB132" i="1"/>
  <c r="Y132" i="1"/>
  <c r="AA132" i="1" s="1"/>
  <c r="AB152" i="1"/>
  <c r="Y152" i="1"/>
  <c r="AB173" i="1"/>
  <c r="Y173" i="1"/>
  <c r="AB189" i="1"/>
  <c r="Y189" i="1"/>
  <c r="AB213" i="1"/>
  <c r="Y213" i="1"/>
  <c r="AB229" i="1"/>
  <c r="Y229" i="1"/>
  <c r="AB326" i="1"/>
  <c r="Y326" i="1"/>
  <c r="AA326" i="1" s="1"/>
  <c r="AB428" i="1"/>
  <c r="Y428" i="1"/>
  <c r="AA428" i="1" s="1"/>
  <c r="AB608" i="1"/>
  <c r="Y608" i="1"/>
  <c r="AB707" i="1"/>
  <c r="Y707" i="1"/>
  <c r="AA707" i="1" s="1"/>
  <c r="AB789" i="1"/>
  <c r="Y789" i="1"/>
  <c r="AA789" i="1" s="1"/>
  <c r="AB902" i="1"/>
  <c r="Y902" i="1"/>
  <c r="AA902" i="1" s="1"/>
  <c r="AB969" i="1"/>
  <c r="Y969" i="1"/>
  <c r="AA969" i="1" s="1"/>
  <c r="AB1101" i="1"/>
  <c r="Y1101" i="1"/>
  <c r="AA1101" i="1" s="1"/>
  <c r="AB1196" i="1"/>
  <c r="Y1196" i="1"/>
  <c r="AA1196" i="1" s="1"/>
  <c r="AB1331" i="1"/>
  <c r="Y1331" i="1"/>
  <c r="AA1331" i="1" s="1"/>
  <c r="AB1421" i="1"/>
  <c r="Y1421" i="1"/>
  <c r="AA1421" i="1" s="1"/>
  <c r="AB1525" i="1"/>
  <c r="Y1525" i="1"/>
  <c r="AA1525" i="1" s="1"/>
  <c r="AB2192" i="1"/>
  <c r="Y2192" i="1"/>
  <c r="AA2192" i="1" s="1"/>
  <c r="AB2430" i="1"/>
  <c r="Y2430" i="1"/>
  <c r="AA2430" i="1" s="1"/>
  <c r="AB2542" i="1"/>
  <c r="Y2542" i="1"/>
  <c r="AA2542" i="1" s="1"/>
  <c r="AB39" i="1"/>
  <c r="Y39" i="1"/>
  <c r="AA39" i="1" s="1"/>
  <c r="AB83" i="1"/>
  <c r="Y83" i="1"/>
  <c r="AA83" i="1" s="1"/>
  <c r="AB123" i="1"/>
  <c r="Y123" i="1"/>
  <c r="AB164" i="1"/>
  <c r="Y164" i="1"/>
  <c r="AB204" i="1"/>
  <c r="Y204" i="1"/>
  <c r="AB236" i="1"/>
  <c r="Y236" i="1"/>
  <c r="AB273" i="1"/>
  <c r="Y273" i="1"/>
  <c r="AB307" i="1"/>
  <c r="Y307" i="1"/>
  <c r="AA307" i="1" s="1"/>
  <c r="AB335" i="1"/>
  <c r="Y335" i="1"/>
  <c r="AA335" i="1" s="1"/>
  <c r="AB351" i="1"/>
  <c r="Y351" i="1"/>
  <c r="AA351" i="1" s="1"/>
  <c r="AB516" i="1"/>
  <c r="Y516" i="1"/>
  <c r="AA516" i="1" s="1"/>
  <c r="AB598" i="1"/>
  <c r="Y598" i="1"/>
  <c r="AA598" i="1" s="1"/>
  <c r="AB659" i="1"/>
  <c r="Y659" i="1"/>
  <c r="AB719" i="1"/>
  <c r="Y719" i="1"/>
  <c r="AA719" i="1" s="1"/>
  <c r="AB751" i="1"/>
  <c r="Y751" i="1"/>
  <c r="AA751" i="1" s="1"/>
  <c r="AB826" i="1"/>
  <c r="Y826" i="1"/>
  <c r="AA826" i="1" s="1"/>
  <c r="AB862" i="1"/>
  <c r="Y862" i="1"/>
  <c r="AA862" i="1" s="1"/>
  <c r="AB897" i="1"/>
  <c r="Y897" i="1"/>
  <c r="AA897" i="1" s="1"/>
  <c r="AB930" i="1"/>
  <c r="Y930" i="1"/>
  <c r="AA930" i="1" s="1"/>
  <c r="AB964" i="1"/>
  <c r="Y964" i="1"/>
  <c r="AA964" i="1" s="1"/>
  <c r="AB1049" i="1"/>
  <c r="Y1049" i="1"/>
  <c r="AA1049" i="1" s="1"/>
  <c r="AB1013" i="1"/>
  <c r="Y1013" i="1"/>
  <c r="AA1013" i="1" s="1"/>
  <c r="AB1075" i="1"/>
  <c r="Y1075" i="1"/>
  <c r="AA1075" i="1" s="1"/>
  <c r="AB1114" i="1"/>
  <c r="Y1114" i="1"/>
  <c r="AA1114" i="1" s="1"/>
  <c r="AB1191" i="1"/>
  <c r="Y1191" i="1"/>
  <c r="AA1191" i="1" s="1"/>
  <c r="AB1226" i="1"/>
  <c r="Y1226" i="1"/>
  <c r="AA1226" i="1" s="1"/>
  <c r="AB1243" i="1"/>
  <c r="Y1243" i="1"/>
  <c r="AA1243" i="1" s="1"/>
  <c r="AB1271" i="1"/>
  <c r="Y1271" i="1"/>
  <c r="AA1271" i="1" s="1"/>
  <c r="AB1294" i="1"/>
  <c r="Y1294" i="1"/>
  <c r="AA1294" i="1" s="1"/>
  <c r="AB1316" i="1"/>
  <c r="Y1316" i="1"/>
  <c r="AA1316" i="1" s="1"/>
  <c r="AB1332" i="1"/>
  <c r="Y1332" i="1"/>
  <c r="AA1332" i="1" s="1"/>
  <c r="AB1352" i="1"/>
  <c r="Y1352" i="1"/>
  <c r="AA1352" i="1" s="1"/>
  <c r="AB1394" i="1"/>
  <c r="Y1394" i="1"/>
  <c r="AA1394" i="1" s="1"/>
  <c r="AB1410" i="1"/>
  <c r="Y1410" i="1"/>
  <c r="AA1410" i="1" s="1"/>
  <c r="AB1429" i="1"/>
  <c r="Y1429" i="1"/>
  <c r="AA1429" i="1" s="1"/>
  <c r="AB1447" i="1"/>
  <c r="Y1447" i="1"/>
  <c r="AA1447" i="1" s="1"/>
  <c r="AB1479" i="1"/>
  <c r="Y1479" i="1"/>
  <c r="AA1479" i="1" s="1"/>
  <c r="AB1506" i="1"/>
  <c r="Y1506" i="1"/>
  <c r="AA1506" i="1" s="1"/>
  <c r="AB1526" i="1"/>
  <c r="Y1526" i="1"/>
  <c r="AA1526" i="1" s="1"/>
  <c r="AB1545" i="1"/>
  <c r="Y1545" i="1"/>
  <c r="AA1545" i="1" s="1"/>
  <c r="AB41" i="1"/>
  <c r="Y41" i="1"/>
  <c r="AA41" i="1" s="1"/>
  <c r="AB166" i="1"/>
  <c r="Y166" i="1"/>
  <c r="AB206" i="1"/>
  <c r="Y206" i="1"/>
  <c r="AB291" i="1"/>
  <c r="Y291" i="1"/>
  <c r="AB7" i="1"/>
  <c r="Y7" i="1"/>
  <c r="AA7" i="1" s="1"/>
  <c r="AB48" i="1"/>
  <c r="Y48" i="1"/>
  <c r="AA48" i="1" s="1"/>
  <c r="AB89" i="1"/>
  <c r="Y89" i="1"/>
  <c r="AA89" i="1" s="1"/>
  <c r="AB129" i="1"/>
  <c r="Y129" i="1"/>
  <c r="AB170" i="1"/>
  <c r="Y170" i="1"/>
  <c r="AB210" i="1"/>
  <c r="Y210" i="1"/>
  <c r="AB242" i="1"/>
  <c r="Y242" i="1"/>
  <c r="AB279" i="1"/>
  <c r="Y279" i="1"/>
  <c r="AB312" i="1"/>
  <c r="Y312" i="1"/>
  <c r="AA312" i="1" s="1"/>
  <c r="AB355" i="1"/>
  <c r="Y355" i="1"/>
  <c r="AA355" i="1" s="1"/>
  <c r="AB504" i="1"/>
  <c r="Y504" i="1"/>
  <c r="AA504" i="1" s="1"/>
  <c r="AB521" i="1"/>
  <c r="Y521" i="1"/>
  <c r="AA521" i="1" s="1"/>
  <c r="AB542" i="1"/>
  <c r="Y542" i="1"/>
  <c r="AA542" i="1" s="1"/>
  <c r="AB583" i="1"/>
  <c r="Y583" i="1"/>
  <c r="AA583" i="1" s="1"/>
  <c r="AB602" i="1"/>
  <c r="Y602" i="1"/>
  <c r="AA602" i="1" s="1"/>
  <c r="AB636" i="1"/>
  <c r="Y636" i="1"/>
  <c r="AA636" i="1" s="1"/>
  <c r="AB656" i="1"/>
  <c r="Y656" i="1"/>
  <c r="AA656" i="1" s="1"/>
  <c r="AB677" i="1"/>
  <c r="Y677" i="1"/>
  <c r="AA677" i="1" s="1"/>
  <c r="AB706" i="1"/>
  <c r="Y706" i="1"/>
  <c r="AA706" i="1" s="1"/>
  <c r="AB723" i="1"/>
  <c r="Y723" i="1"/>
  <c r="AA723" i="1" s="1"/>
  <c r="AB739" i="1"/>
  <c r="Y739" i="1"/>
  <c r="AA739" i="1" s="1"/>
  <c r="AB762" i="1"/>
  <c r="Y762" i="1"/>
  <c r="AA762" i="1" s="1"/>
  <c r="AB788" i="1"/>
  <c r="Y788" i="1"/>
  <c r="AA788" i="1" s="1"/>
  <c r="AB824" i="1"/>
  <c r="Y824" i="1"/>
  <c r="AB842" i="1"/>
  <c r="Y842" i="1"/>
  <c r="AA842" i="1" s="1"/>
  <c r="AB860" i="1"/>
  <c r="Y860" i="1"/>
  <c r="AA860" i="1" s="1"/>
  <c r="AB883" i="1"/>
  <c r="Y883" i="1"/>
  <c r="AA883" i="1" s="1"/>
  <c r="AB901" i="1"/>
  <c r="Y901" i="1"/>
  <c r="AA901" i="1" s="1"/>
  <c r="AB917" i="1"/>
  <c r="Y917" i="1"/>
  <c r="AA917" i="1" s="1"/>
  <c r="AB934" i="1"/>
  <c r="Y934" i="1"/>
  <c r="AA934" i="1" s="1"/>
  <c r="AB951" i="1"/>
  <c r="Y951" i="1"/>
  <c r="AA951" i="1" s="1"/>
  <c r="AB968" i="1"/>
  <c r="Y968" i="1"/>
  <c r="AA968" i="1" s="1"/>
  <c r="AB1018" i="1"/>
  <c r="Y1018" i="1"/>
  <c r="AA1018" i="1" s="1"/>
  <c r="AB1055" i="1"/>
  <c r="Y1055" i="1"/>
  <c r="AA1055" i="1" s="1"/>
  <c r="AB1001" i="1"/>
  <c r="Y1001" i="1"/>
  <c r="AA1001" i="1" s="1"/>
  <c r="AB1022" i="1"/>
  <c r="Y1022" i="1"/>
  <c r="AA1022" i="1" s="1"/>
  <c r="AB1058" i="1"/>
  <c r="Y1058" i="1"/>
  <c r="AA1058" i="1" s="1"/>
  <c r="AB1091" i="1"/>
  <c r="Y1091" i="1"/>
  <c r="AA1091" i="1" s="1"/>
  <c r="AB1112" i="1"/>
  <c r="Y1112" i="1"/>
  <c r="AA1112" i="1" s="1"/>
  <c r="AB1140" i="1"/>
  <c r="Y1140" i="1"/>
  <c r="AA1140" i="1" s="1"/>
  <c r="AB1157" i="1"/>
  <c r="Y1157" i="1"/>
  <c r="AA1157" i="1" s="1"/>
  <c r="AB1177" i="1"/>
  <c r="Y1177" i="1"/>
  <c r="AA1177" i="1" s="1"/>
  <c r="AB1195" i="1"/>
  <c r="Y1195" i="1"/>
  <c r="AA1195" i="1" s="1"/>
  <c r="AB1238" i="1"/>
  <c r="Y1238" i="1"/>
  <c r="AA1238" i="1" s="1"/>
  <c r="AB1274" i="1"/>
  <c r="Y1274" i="1"/>
  <c r="AA1274" i="1" s="1"/>
  <c r="AB1318" i="1"/>
  <c r="Y1318" i="1"/>
  <c r="AA1318" i="1" s="1"/>
  <c r="AB1373" i="1"/>
  <c r="Y1373" i="1"/>
  <c r="AA1373" i="1" s="1"/>
  <c r="AB1406" i="1"/>
  <c r="Y1406" i="1"/>
  <c r="AA1406" i="1" s="1"/>
  <c r="AB1459" i="1"/>
  <c r="Y1459" i="1"/>
  <c r="AA1459" i="1" s="1"/>
  <c r="AB1492" i="1"/>
  <c r="Y1492" i="1"/>
  <c r="AA1492" i="1" s="1"/>
  <c r="AB1547" i="1"/>
  <c r="Y1547" i="1"/>
  <c r="AA1547" i="1" s="1"/>
  <c r="AB443" i="1"/>
  <c r="Y443" i="1"/>
  <c r="AA443" i="1" s="1"/>
  <c r="AB452" i="1"/>
  <c r="Y452" i="1"/>
  <c r="AA452" i="1" s="1"/>
  <c r="AB1599" i="1"/>
  <c r="Y1599" i="1"/>
  <c r="AA1599" i="1" s="1"/>
  <c r="AB1684" i="1"/>
  <c r="Y1684" i="1"/>
  <c r="AA1684" i="1" s="1"/>
  <c r="AB1745" i="1"/>
  <c r="Y1745" i="1"/>
  <c r="AA1745" i="1" s="1"/>
  <c r="AB1849" i="1"/>
  <c r="Y1849" i="1"/>
  <c r="AA1849" i="1" s="1"/>
  <c r="AB1933" i="1"/>
  <c r="Y1933" i="1"/>
  <c r="AA1933" i="1" s="1"/>
  <c r="AB2034" i="1"/>
  <c r="Y2034" i="1"/>
  <c r="AA2034" i="1" s="1"/>
  <c r="AB2076" i="1"/>
  <c r="Y2076" i="1"/>
  <c r="AA2076" i="1" s="1"/>
  <c r="AB2127" i="1"/>
  <c r="Y2127" i="1"/>
  <c r="AA2127" i="1" s="1"/>
  <c r="AB2135" i="1"/>
  <c r="Y2135" i="1"/>
  <c r="AA2135" i="1" s="1"/>
  <c r="AB2143" i="1"/>
  <c r="Y2143" i="1"/>
  <c r="AA2143" i="1" s="1"/>
  <c r="AB2153" i="1"/>
  <c r="Y2153" i="1"/>
  <c r="AA2153" i="1" s="1"/>
  <c r="AB2164" i="1"/>
  <c r="Y2164" i="1"/>
  <c r="AA2164" i="1" s="1"/>
  <c r="AB2172" i="1"/>
  <c r="Y2172" i="1"/>
  <c r="AA2172" i="1" s="1"/>
  <c r="AB2180" i="1"/>
  <c r="Y2180" i="1"/>
  <c r="AA2180" i="1" s="1"/>
  <c r="AB2191" i="1"/>
  <c r="Y2191" i="1"/>
  <c r="AA2191" i="1" s="1"/>
  <c r="AB2200" i="1"/>
  <c r="Y2200" i="1"/>
  <c r="AA2200" i="1" s="1"/>
  <c r="AB2211" i="1"/>
  <c r="Y2211" i="1"/>
  <c r="AA2211" i="1" s="1"/>
  <c r="AB2220" i="1"/>
  <c r="Y2220" i="1"/>
  <c r="AA2220" i="1" s="1"/>
  <c r="AB2228" i="1"/>
  <c r="Y2228" i="1"/>
  <c r="AA2228" i="1" s="1"/>
  <c r="AB2239" i="1"/>
  <c r="Y2239" i="1"/>
  <c r="AA2239" i="1" s="1"/>
  <c r="AB2248" i="1"/>
  <c r="Y2248" i="1"/>
  <c r="AB2259" i="1"/>
  <c r="Y2259" i="1"/>
  <c r="AA2259" i="1" s="1"/>
  <c r="AB2274" i="1"/>
  <c r="Y2274" i="1"/>
  <c r="AB2286" i="1"/>
  <c r="Y2286" i="1"/>
  <c r="AA2286" i="1" s="1"/>
  <c r="AB2295" i="1"/>
  <c r="Y2295" i="1"/>
  <c r="AA2295" i="1" s="1"/>
  <c r="AB2316" i="1"/>
  <c r="Y2316" i="1"/>
  <c r="AA2316" i="1" s="1"/>
  <c r="AB2326" i="1"/>
  <c r="Y2326" i="1"/>
  <c r="AA2326" i="1" s="1"/>
  <c r="AB2337" i="1"/>
  <c r="Y2337" i="1"/>
  <c r="AB2350" i="1"/>
  <c r="Y2350" i="1"/>
  <c r="AA2350" i="1" s="1"/>
  <c r="AB2368" i="1"/>
  <c r="Y2368" i="1"/>
  <c r="AA2368" i="1" s="1"/>
  <c r="AB2376" i="1"/>
  <c r="Y2376" i="1"/>
  <c r="AA2376" i="1" s="1"/>
  <c r="AB2388" i="1"/>
  <c r="Y2388" i="1"/>
  <c r="AB2396" i="1"/>
  <c r="Y2396" i="1"/>
  <c r="AA2396" i="1" s="1"/>
  <c r="AB2410" i="1"/>
  <c r="Y2410" i="1"/>
  <c r="AA2410" i="1" s="1"/>
  <c r="AB2425" i="1"/>
  <c r="Y2425" i="1"/>
  <c r="AA2425" i="1" s="1"/>
  <c r="AB2434" i="1"/>
  <c r="Y2434" i="1"/>
  <c r="AA2434" i="1" s="1"/>
  <c r="AB2455" i="1"/>
  <c r="Y2455" i="1"/>
  <c r="AA2455" i="1" s="1"/>
  <c r="AB2493" i="1"/>
  <c r="Y2493" i="1"/>
  <c r="AA2493" i="1" s="1"/>
  <c r="AB2501" i="1"/>
  <c r="Y2501" i="1"/>
  <c r="AA2501" i="1" s="1"/>
  <c r="AB2509" i="1"/>
  <c r="Y2509" i="1"/>
  <c r="AA2509" i="1" s="1"/>
  <c r="AB2517" i="1"/>
  <c r="Y2517" i="1"/>
  <c r="AA2517" i="1" s="1"/>
  <c r="AB2527" i="1"/>
  <c r="Y2527" i="1"/>
  <c r="AB2541" i="1"/>
  <c r="Y2541" i="1"/>
  <c r="AA2541" i="1" s="1"/>
  <c r="AB2549" i="1"/>
  <c r="Y2549" i="1"/>
  <c r="AA2549" i="1" s="1"/>
  <c r="AB2571" i="1"/>
  <c r="Y2571" i="1"/>
  <c r="AA2571" i="1" s="1"/>
  <c r="AB2577" i="1"/>
  <c r="Y2577" i="1"/>
  <c r="AA2577" i="1" s="1"/>
  <c r="AB2585" i="1"/>
  <c r="Y2585" i="1"/>
  <c r="AA2585" i="1" s="1"/>
  <c r="AB2593" i="1"/>
  <c r="Y2593" i="1"/>
  <c r="AA2593" i="1" s="1"/>
  <c r="AB2601" i="1"/>
  <c r="Y2601" i="1"/>
  <c r="AA2601" i="1" s="1"/>
  <c r="AB2608" i="1"/>
  <c r="Y2608" i="1"/>
  <c r="AA2608" i="1" s="1"/>
  <c r="AB2621" i="1"/>
  <c r="Y2621" i="1"/>
  <c r="AA2621" i="1" s="1"/>
  <c r="AB2629" i="1"/>
  <c r="Y2629" i="1"/>
  <c r="AA2629" i="1" s="1"/>
  <c r="AB1184" i="1"/>
  <c r="Y1184" i="1"/>
  <c r="AA1184" i="1" s="1"/>
  <c r="AB759" i="1"/>
  <c r="Y759" i="1"/>
  <c r="AA759" i="1" s="1"/>
  <c r="AB2301" i="1"/>
  <c r="Y2301" i="1"/>
  <c r="AA2301" i="1" s="1"/>
  <c r="AB2347" i="1"/>
  <c r="Y2347" i="1"/>
  <c r="AA2347" i="1" s="1"/>
  <c r="AB2393" i="1"/>
  <c r="Y2393" i="1"/>
  <c r="AB2594" i="1"/>
  <c r="Y2594" i="1"/>
  <c r="AA2594" i="1" s="1"/>
  <c r="AB16" i="1"/>
  <c r="Y16" i="1"/>
  <c r="AB38" i="1"/>
  <c r="Y38" i="1"/>
  <c r="AA38" i="1" s="1"/>
  <c r="AB66" i="1"/>
  <c r="Y66" i="1"/>
  <c r="AA66" i="1" s="1"/>
  <c r="AB82" i="1"/>
  <c r="Y82" i="1"/>
  <c r="AA82" i="1" s="1"/>
  <c r="AB105" i="1"/>
  <c r="Y105" i="1"/>
  <c r="AA105" i="1" s="1"/>
  <c r="AB122" i="1"/>
  <c r="Y122" i="1"/>
  <c r="AB139" i="1"/>
  <c r="Y139" i="1"/>
  <c r="AB160" i="1"/>
  <c r="Y160" i="1"/>
  <c r="AB179" i="1"/>
  <c r="Y179" i="1"/>
  <c r="AB203" i="1"/>
  <c r="Y203" i="1"/>
  <c r="AB219" i="1"/>
  <c r="Y219" i="1"/>
  <c r="AB243" i="1"/>
  <c r="Y243" i="1"/>
  <c r="AB296" i="1"/>
  <c r="Y296" i="1"/>
  <c r="AB314" i="1"/>
  <c r="Y314" i="1"/>
  <c r="AA314" i="1" s="1"/>
  <c r="AB366" i="1"/>
  <c r="Y366" i="1"/>
  <c r="AA366" i="1" s="1"/>
  <c r="AB396" i="1"/>
  <c r="Y396" i="1"/>
  <c r="AA396" i="1" s="1"/>
  <c r="AB430" i="1"/>
  <c r="Y430" i="1"/>
  <c r="AA430" i="1" s="1"/>
  <c r="AB507" i="1"/>
  <c r="Y507" i="1"/>
  <c r="AA507" i="1" s="1"/>
  <c r="AB555" i="1"/>
  <c r="Y555" i="1"/>
  <c r="AA555" i="1" s="1"/>
  <c r="AB657" i="1"/>
  <c r="Y657" i="1"/>
  <c r="AB701" i="1"/>
  <c r="Y701" i="1"/>
  <c r="AB734" i="1"/>
  <c r="Y734" i="1"/>
  <c r="AA734" i="1" s="1"/>
  <c r="AB775" i="1"/>
  <c r="Y775" i="1"/>
  <c r="AA775" i="1" s="1"/>
  <c r="AB815" i="1"/>
  <c r="Y815" i="1"/>
  <c r="AA815" i="1" s="1"/>
  <c r="AB853" i="1"/>
  <c r="Y853" i="1"/>
  <c r="AA853" i="1" s="1"/>
  <c r="AB870" i="1"/>
  <c r="Y870" i="1"/>
  <c r="AA870" i="1" s="1"/>
  <c r="AB896" i="1"/>
  <c r="Y896" i="1"/>
  <c r="AB929" i="1"/>
  <c r="Y929" i="1"/>
  <c r="AA929" i="1" s="1"/>
  <c r="AB971" i="1"/>
  <c r="Y971" i="1"/>
  <c r="AA971" i="1" s="1"/>
  <c r="AB988" i="1"/>
  <c r="Y988" i="1"/>
  <c r="AA988" i="1" s="1"/>
  <c r="AB1065" i="1"/>
  <c r="Y1065" i="1"/>
  <c r="AA1065" i="1" s="1"/>
  <c r="AB1113" i="1"/>
  <c r="Y1113" i="1"/>
  <c r="AA1113" i="1" s="1"/>
  <c r="AB1151" i="1"/>
  <c r="Y1151" i="1"/>
  <c r="AA1151" i="1" s="1"/>
  <c r="AB1198" i="1"/>
  <c r="Y1198" i="1"/>
  <c r="AA1198" i="1" s="1"/>
  <c r="AB1285" i="1"/>
  <c r="Y1285" i="1"/>
  <c r="AA1285" i="1" s="1"/>
  <c r="AB1426" i="1"/>
  <c r="Y1426" i="1"/>
  <c r="AA1426" i="1" s="1"/>
  <c r="AB1493" i="1"/>
  <c r="Y1493" i="1"/>
  <c r="AA1493" i="1" s="1"/>
  <c r="AB1531" i="1"/>
  <c r="Y1531" i="1"/>
  <c r="AA1531" i="1" s="1"/>
  <c r="AB1572" i="1"/>
  <c r="Y1572" i="1"/>
  <c r="AA1572" i="1" s="1"/>
  <c r="AB1588" i="1"/>
  <c r="Y1588" i="1"/>
  <c r="AA1588" i="1" s="1"/>
  <c r="AB1611" i="1"/>
  <c r="Y1611" i="1"/>
  <c r="AA1611" i="1" s="1"/>
  <c r="AB1630" i="1"/>
  <c r="Y1630" i="1"/>
  <c r="AA1630" i="1" s="1"/>
  <c r="AB1654" i="1"/>
  <c r="Y1654" i="1"/>
  <c r="AA1654" i="1" s="1"/>
  <c r="AB1681" i="1"/>
  <c r="Y1681" i="1"/>
  <c r="AA1681" i="1" s="1"/>
  <c r="AB1717" i="1"/>
  <c r="Y1717" i="1"/>
  <c r="AA1717" i="1" s="1"/>
  <c r="AB1738" i="1"/>
  <c r="Y1738" i="1"/>
  <c r="AA1738" i="1" s="1"/>
  <c r="AB1756" i="1"/>
  <c r="Y1756" i="1"/>
  <c r="AA1756" i="1" s="1"/>
  <c r="AB1784" i="1"/>
  <c r="Y1784" i="1"/>
  <c r="AA1784" i="1" s="1"/>
  <c r="AB1801" i="1"/>
  <c r="Y1801" i="1"/>
  <c r="AA1801" i="1" s="1"/>
  <c r="AB1817" i="1"/>
  <c r="Y1817" i="1"/>
  <c r="AA1817" i="1" s="1"/>
  <c r="AB1848" i="1"/>
  <c r="Y1848" i="1"/>
  <c r="AA1848" i="1" s="1"/>
  <c r="AB1887" i="1"/>
  <c r="Y1887" i="1"/>
  <c r="AA1887" i="1" s="1"/>
  <c r="AB1911" i="1"/>
  <c r="Y1911" i="1"/>
  <c r="AA1911" i="1" s="1"/>
  <c r="AB1932" i="1"/>
  <c r="Y1932" i="1"/>
  <c r="AA1932" i="1" s="1"/>
  <c r="AB1949" i="1"/>
  <c r="Y1949" i="1"/>
  <c r="AA1949" i="1" s="1"/>
  <c r="AB1965" i="1"/>
  <c r="Y1965" i="1"/>
  <c r="AA1965" i="1" s="1"/>
  <c r="AB1994" i="1"/>
  <c r="Y1994" i="1"/>
  <c r="AA1994" i="1" s="1"/>
  <c r="AB2033" i="1"/>
  <c r="Y2033" i="1"/>
  <c r="AA2033" i="1" s="1"/>
  <c r="AB2062" i="1"/>
  <c r="Y2062" i="1"/>
  <c r="AA2062" i="1" s="1"/>
  <c r="AB2075" i="1"/>
  <c r="Y2075" i="1"/>
  <c r="AA2075" i="1" s="1"/>
  <c r="AB2086" i="1"/>
  <c r="Y2086" i="1"/>
  <c r="AA2086" i="1" s="1"/>
  <c r="AB2098" i="1"/>
  <c r="Y2098" i="1"/>
  <c r="AA2098" i="1" s="1"/>
  <c r="AB2142" i="1"/>
  <c r="Y2142" i="1"/>
  <c r="AA2142" i="1" s="1"/>
  <c r="AB2171" i="1"/>
  <c r="Y2171" i="1"/>
  <c r="AA2171" i="1" s="1"/>
  <c r="AB2187" i="1"/>
  <c r="Y2187" i="1"/>
  <c r="AA2187" i="1" s="1"/>
  <c r="AB2209" i="1"/>
  <c r="Y2209" i="1"/>
  <c r="AA2209" i="1" s="1"/>
  <c r="AB2227" i="1"/>
  <c r="Y2227" i="1"/>
  <c r="AA2227" i="1" s="1"/>
  <c r="AB2281" i="1"/>
  <c r="Y2281" i="1"/>
  <c r="AA2281" i="1" s="1"/>
  <c r="AB2299" i="1"/>
  <c r="Y2299" i="1"/>
  <c r="AA2299" i="1" s="1"/>
  <c r="AB2327" i="1"/>
  <c r="Y2327" i="1"/>
  <c r="AA2327" i="1" s="1"/>
  <c r="AB2345" i="1"/>
  <c r="Y2345" i="1"/>
  <c r="AA2345" i="1" s="1"/>
  <c r="AB2371" i="1"/>
  <c r="Y2371" i="1"/>
  <c r="AA2371" i="1" s="1"/>
  <c r="AB2399" i="1"/>
  <c r="Y2399" i="1"/>
  <c r="AA2399" i="1" s="1"/>
  <c r="AB2588" i="1"/>
  <c r="Y2588" i="1"/>
  <c r="AA2588" i="1" s="1"/>
  <c r="AB2603" i="1"/>
  <c r="Y2603" i="1"/>
  <c r="AA2603" i="1" s="1"/>
  <c r="AB1623" i="1"/>
  <c r="Y1623" i="1"/>
  <c r="AA1623" i="1" s="1"/>
  <c r="AB1708" i="1"/>
  <c r="Y1708" i="1"/>
  <c r="AA1708" i="1" s="1"/>
  <c r="AB1787" i="1"/>
  <c r="Y1787" i="1"/>
  <c r="AA1787" i="1" s="1"/>
  <c r="AB1870" i="1"/>
  <c r="Y1870" i="1"/>
  <c r="AA1870" i="1" s="1"/>
  <c r="AB1968" i="1"/>
  <c r="Y1968" i="1"/>
  <c r="AA1968" i="1" s="1"/>
  <c r="AB2021" i="1"/>
  <c r="Y2021" i="1"/>
  <c r="AA2021" i="1" s="1"/>
  <c r="AB2116" i="1"/>
  <c r="Y2116" i="1"/>
  <c r="AA2116" i="1" s="1"/>
  <c r="AB2141" i="1"/>
  <c r="Y2141" i="1"/>
  <c r="AA2141" i="1" s="1"/>
  <c r="AB2162" i="1"/>
  <c r="Y2162" i="1"/>
  <c r="AA2162" i="1" s="1"/>
  <c r="AB2178" i="1"/>
  <c r="Y2178" i="1"/>
  <c r="AA2178" i="1" s="1"/>
  <c r="AB2198" i="1"/>
  <c r="Y2198" i="1"/>
  <c r="AA2198" i="1" s="1"/>
  <c r="AB2218" i="1"/>
  <c r="Y2218" i="1"/>
  <c r="AA2218" i="1" s="1"/>
  <c r="AB2245" i="1"/>
  <c r="Y2245" i="1"/>
  <c r="AB2272" i="1"/>
  <c r="Y2272" i="1"/>
  <c r="AB2288" i="1"/>
  <c r="Y2288" i="1"/>
  <c r="AA2288" i="1" s="1"/>
  <c r="AB2323" i="1"/>
  <c r="Y2323" i="1"/>
  <c r="AA2323" i="1" s="1"/>
  <c r="AB2355" i="1"/>
  <c r="Y2355" i="1"/>
  <c r="AA2355" i="1" s="1"/>
  <c r="AB2390" i="1"/>
  <c r="Y2390" i="1"/>
  <c r="AB2412" i="1"/>
  <c r="Y2412" i="1"/>
  <c r="AA2412" i="1" s="1"/>
  <c r="AB2436" i="1"/>
  <c r="Y2436" i="1"/>
  <c r="AA2436" i="1" s="1"/>
  <c r="AB2491" i="1"/>
  <c r="Y2491" i="1"/>
  <c r="AA2491" i="1" s="1"/>
  <c r="AB2507" i="1"/>
  <c r="Y2507" i="1"/>
  <c r="AA2507" i="1" s="1"/>
  <c r="AB2525" i="1"/>
  <c r="Y2525" i="1"/>
  <c r="AA2525" i="1" s="1"/>
  <c r="AB2547" i="1"/>
  <c r="Y2547" i="1"/>
  <c r="AA2547" i="1" s="1"/>
  <c r="AB2575" i="1"/>
  <c r="Y2575" i="1"/>
  <c r="AA2575" i="1" s="1"/>
  <c r="AB2591" i="1"/>
  <c r="Y2591" i="1"/>
  <c r="AA2591" i="1" s="1"/>
  <c r="AB241" i="1"/>
  <c r="Y241" i="1"/>
  <c r="AB278" i="1"/>
  <c r="Y278" i="1"/>
  <c r="AB311" i="1"/>
  <c r="Y311" i="1"/>
  <c r="AA311" i="1" s="1"/>
  <c r="AB354" i="1"/>
  <c r="Y354" i="1"/>
  <c r="AA354" i="1" s="1"/>
  <c r="AB388" i="1"/>
  <c r="Y388" i="1"/>
  <c r="AA388" i="1" s="1"/>
  <c r="AB541" i="1"/>
  <c r="Y541" i="1"/>
  <c r="AA541" i="1" s="1"/>
  <c r="AB593" i="1"/>
  <c r="Y593" i="1"/>
  <c r="AA593" i="1" s="1"/>
  <c r="AB676" i="1"/>
  <c r="Y676" i="1"/>
  <c r="AA676" i="1" s="1"/>
  <c r="AB716" i="1"/>
  <c r="Y716" i="1"/>
  <c r="AA716" i="1" s="1"/>
  <c r="AB781" i="1"/>
  <c r="Y781" i="1"/>
  <c r="AA781" i="1" s="1"/>
  <c r="AB894" i="1"/>
  <c r="Y894" i="1"/>
  <c r="AA894" i="1" s="1"/>
  <c r="AB927" i="1"/>
  <c r="Y927" i="1"/>
  <c r="AA927" i="1" s="1"/>
  <c r="AB961" i="1"/>
  <c r="Y961" i="1"/>
  <c r="AA961" i="1" s="1"/>
  <c r="AB1046" i="1"/>
  <c r="Y1046" i="1"/>
  <c r="AA1046" i="1" s="1"/>
  <c r="AB1010" i="1"/>
  <c r="Y1010" i="1"/>
  <c r="AA1010" i="1" s="1"/>
  <c r="AB1149" i="1"/>
  <c r="Y1149" i="1"/>
  <c r="AB1207" i="1"/>
  <c r="Y1207" i="1"/>
  <c r="AA1207" i="1" s="1"/>
  <c r="AB1262" i="1"/>
  <c r="Y1262" i="1"/>
  <c r="AA1262" i="1" s="1"/>
  <c r="AB1304" i="1"/>
  <c r="Y1304" i="1"/>
  <c r="AA1304" i="1" s="1"/>
  <c r="AB1342" i="1"/>
  <c r="Y1342" i="1"/>
  <c r="AA1342" i="1" s="1"/>
  <c r="AB1395" i="1"/>
  <c r="Y1395" i="1"/>
  <c r="AB1448" i="1"/>
  <c r="Y1448" i="1"/>
  <c r="AA1448" i="1" s="1"/>
  <c r="AB1514" i="1"/>
  <c r="Y1514" i="1"/>
  <c r="AA1514" i="1" s="1"/>
  <c r="AB2128" i="1"/>
  <c r="Y2128" i="1"/>
  <c r="AA2128" i="1" s="1"/>
  <c r="AB2165" i="1"/>
  <c r="Y2165" i="1"/>
  <c r="AA2165" i="1" s="1"/>
  <c r="AB2201" i="1"/>
  <c r="Y2201" i="1"/>
  <c r="AA2201" i="1" s="1"/>
  <c r="AB2260" i="1"/>
  <c r="Y2260" i="1"/>
  <c r="AA2260" i="1" s="1"/>
  <c r="AB2494" i="1"/>
  <c r="Y2494" i="1"/>
  <c r="AA2494" i="1" s="1"/>
  <c r="AB2528" i="1"/>
  <c r="Y2528" i="1"/>
  <c r="AB2622" i="1"/>
  <c r="Y2622" i="1"/>
  <c r="AA2622" i="1" s="1"/>
  <c r="AB536" i="1"/>
  <c r="Y536" i="1"/>
  <c r="AA536" i="1" s="1"/>
  <c r="AB685" i="1"/>
  <c r="Y685" i="1"/>
  <c r="AA685" i="1" s="1"/>
  <c r="AB763" i="1"/>
  <c r="Y763" i="1"/>
  <c r="AA763" i="1" s="1"/>
  <c r="AB849" i="1"/>
  <c r="Y849" i="1"/>
  <c r="AA849" i="1" s="1"/>
  <c r="AB918" i="1"/>
  <c r="Y918" i="1"/>
  <c r="AA918" i="1" s="1"/>
  <c r="AB1025" i="1"/>
  <c r="Y1025" i="1"/>
  <c r="AA1025" i="1" s="1"/>
  <c r="AB1023" i="1"/>
  <c r="Y1023" i="1"/>
  <c r="AA1023" i="1" s="1"/>
  <c r="AB1159" i="1"/>
  <c r="Y1159" i="1"/>
  <c r="AA1159" i="1" s="1"/>
  <c r="AB1217" i="1"/>
  <c r="Y1217" i="1"/>
  <c r="AA1217" i="1" s="1"/>
  <c r="AB1270" i="1"/>
  <c r="Y1270" i="1"/>
  <c r="AA1270" i="1" s="1"/>
  <c r="AB1350" i="1"/>
  <c r="Y1350" i="1"/>
  <c r="AA1350" i="1" s="1"/>
  <c r="AB1439" i="1"/>
  <c r="Y1439" i="1"/>
  <c r="AA1439" i="1" s="1"/>
  <c r="AB2136" i="1"/>
  <c r="Y2136" i="1"/>
  <c r="AA2136" i="1" s="1"/>
  <c r="AB2213" i="1"/>
  <c r="Y2213" i="1"/>
  <c r="AA2213" i="1" s="1"/>
  <c r="AB2464" i="1"/>
  <c r="Y2464" i="1"/>
  <c r="AA2464" i="1" s="1"/>
  <c r="AB282" i="1"/>
  <c r="Y282" i="1"/>
  <c r="AB286" i="1"/>
  <c r="Y286" i="1"/>
  <c r="AB690" i="1"/>
  <c r="Y690" i="1"/>
  <c r="AA690" i="1" s="1"/>
  <c r="AB1041" i="1"/>
  <c r="Y1041" i="1"/>
  <c r="AA1041" i="1" s="1"/>
  <c r="AB1319" i="1"/>
  <c r="Y1319" i="1"/>
  <c r="AA1319" i="1" s="1"/>
  <c r="AB2035" i="1"/>
  <c r="Y2035" i="1"/>
  <c r="AA2035" i="1" s="1"/>
  <c r="AB1688" i="1"/>
  <c r="Y1688" i="1"/>
  <c r="AA1688" i="1" s="1"/>
  <c r="AB1431" i="1"/>
  <c r="Y1431" i="1"/>
  <c r="AA1431" i="1" s="1"/>
  <c r="AB2229" i="1"/>
  <c r="Y2229" i="1"/>
  <c r="AA2229" i="1" s="1"/>
  <c r="AB1769" i="1"/>
  <c r="Y1769" i="1"/>
  <c r="AA1769" i="1" s="1"/>
  <c r="AB2085" i="1"/>
  <c r="Y2085" i="1"/>
  <c r="AA2085" i="1" s="1"/>
  <c r="AB876" i="1"/>
  <c r="Y876" i="1"/>
  <c r="AA876" i="1" s="1"/>
  <c r="AB1566" i="1"/>
  <c r="Y1566" i="1"/>
  <c r="AA1566" i="1" s="1"/>
  <c r="AB1641" i="1"/>
  <c r="Y1641" i="1"/>
  <c r="AA1641" i="1" s="1"/>
  <c r="AB1732" i="1"/>
  <c r="Y1732" i="1"/>
  <c r="AA1732" i="1" s="1"/>
  <c r="AB1805" i="1"/>
  <c r="Y1805" i="1"/>
  <c r="AA1805" i="1" s="1"/>
  <c r="AB1918" i="1"/>
  <c r="Y1918" i="1"/>
  <c r="AA1918" i="1" s="1"/>
  <c r="AB2002" i="1"/>
  <c r="Y2002" i="1"/>
  <c r="AA2002" i="1" s="1"/>
  <c r="AB2194" i="1"/>
  <c r="Y2194" i="1"/>
  <c r="AA2194" i="1" s="1"/>
  <c r="AB2367" i="1"/>
  <c r="Y2367" i="1"/>
  <c r="AA2367" i="1" s="1"/>
  <c r="AB1575" i="1"/>
  <c r="Y1575" i="1"/>
  <c r="AA1575" i="1" s="1"/>
  <c r="AB1723" i="1"/>
  <c r="Y1723" i="1"/>
  <c r="AA1723" i="1" s="1"/>
  <c r="AB1910" i="1"/>
  <c r="Y1910" i="1"/>
  <c r="AA1910" i="1" s="1"/>
  <c r="AB1995" i="1"/>
  <c r="Y1995" i="1"/>
  <c r="AA1995" i="1" s="1"/>
  <c r="AB937" i="1"/>
  <c r="Y937" i="1"/>
  <c r="AA937" i="1" s="1"/>
  <c r="AB508" i="1"/>
  <c r="Y508" i="1"/>
  <c r="AA508" i="1" s="1"/>
  <c r="AB546" i="1"/>
  <c r="Y546" i="1"/>
  <c r="AA546" i="1" s="1"/>
  <c r="AB620" i="1"/>
  <c r="Y620" i="1"/>
  <c r="AA620" i="1" s="1"/>
  <c r="AB672" i="1"/>
  <c r="Y672" i="1"/>
  <c r="AA672" i="1" s="1"/>
  <c r="AB721" i="1"/>
  <c r="Y721" i="1"/>
  <c r="AA721" i="1" s="1"/>
  <c r="AB754" i="1"/>
  <c r="Y754" i="1"/>
  <c r="AA754" i="1" s="1"/>
  <c r="AB816" i="1"/>
  <c r="Y816" i="1"/>
  <c r="AA816" i="1" s="1"/>
  <c r="AB855" i="1"/>
  <c r="Y855" i="1"/>
  <c r="AB891" i="1"/>
  <c r="Y891" i="1"/>
  <c r="AA891" i="1" s="1"/>
  <c r="AB22" i="1"/>
  <c r="Y22" i="1"/>
  <c r="AA22" i="1" s="1"/>
  <c r="AB72" i="1"/>
  <c r="Y72" i="1"/>
  <c r="AA72" i="1" s="1"/>
  <c r="AB111" i="1"/>
  <c r="Y111" i="1"/>
  <c r="AB148" i="1"/>
  <c r="Y148" i="1"/>
  <c r="AB923" i="1"/>
  <c r="Y923" i="1"/>
  <c r="AA923" i="1" s="1"/>
  <c r="AB958" i="1"/>
  <c r="Y958" i="1"/>
  <c r="AA958" i="1" s="1"/>
  <c r="AB1042" i="1"/>
  <c r="Y1042" i="1"/>
  <c r="AB1007" i="1"/>
  <c r="Y1007" i="1"/>
  <c r="AA1007" i="1" s="1"/>
  <c r="AB1068" i="1"/>
  <c r="Y1068" i="1"/>
  <c r="AA1068" i="1" s="1"/>
  <c r="AB1107" i="1"/>
  <c r="Y1107" i="1"/>
  <c r="AA1107" i="1" s="1"/>
  <c r="AB1154" i="1"/>
  <c r="Y1154" i="1"/>
  <c r="AA1154" i="1" s="1"/>
  <c r="AB1193" i="1"/>
  <c r="Y1193" i="1"/>
  <c r="AA1193" i="1" s="1"/>
  <c r="AB1621" i="1"/>
  <c r="Y1621" i="1"/>
  <c r="AA1621" i="1" s="1"/>
  <c r="AB1712" i="1"/>
  <c r="Y1712" i="1"/>
  <c r="AA1712" i="1" s="1"/>
  <c r="AB1785" i="1"/>
  <c r="Y1785" i="1"/>
  <c r="AA1785" i="1" s="1"/>
  <c r="AB1895" i="1"/>
  <c r="Y1895" i="1"/>
  <c r="AA1895" i="1" s="1"/>
  <c r="AB1966" i="1"/>
  <c r="Y1966" i="1"/>
  <c r="AA1966" i="1" s="1"/>
  <c r="AB2069" i="1"/>
  <c r="Y2069" i="1"/>
  <c r="AA2069" i="1" s="1"/>
  <c r="AB2623" i="1"/>
  <c r="Y2623" i="1"/>
  <c r="AA2623" i="1" s="1"/>
  <c r="AB177" i="1"/>
  <c r="Y177" i="1"/>
  <c r="AB217" i="1"/>
  <c r="Y217" i="1"/>
  <c r="AB432" i="1"/>
  <c r="Y432" i="1"/>
  <c r="AA432" i="1" s="1"/>
  <c r="AB726" i="1"/>
  <c r="Y726" i="1"/>
  <c r="AA726" i="1" s="1"/>
  <c r="AB1104" i="1"/>
  <c r="Y1104" i="1"/>
  <c r="AA1104" i="1" s="1"/>
  <c r="AB1397" i="1"/>
  <c r="Y1397" i="1"/>
  <c r="AA1397" i="1" s="1"/>
  <c r="AB32" i="1"/>
  <c r="Y32" i="1"/>
  <c r="AA32" i="1" s="1"/>
  <c r="AB116" i="1"/>
  <c r="Y116" i="1"/>
  <c r="AB190" i="1"/>
  <c r="Y190" i="1"/>
  <c r="AA190" i="1" s="1"/>
  <c r="AB283" i="1"/>
  <c r="Y283" i="1"/>
  <c r="AB359" i="1"/>
  <c r="Y359" i="1"/>
  <c r="AA359" i="1" s="1"/>
  <c r="AB1212" i="1"/>
  <c r="Y1212" i="1"/>
  <c r="AB1251" i="1"/>
  <c r="Y1251" i="1"/>
  <c r="AA1251" i="1" s="1"/>
  <c r="AB1290" i="1"/>
  <c r="Y1290" i="1"/>
  <c r="AA1290" i="1" s="1"/>
  <c r="AB1328" i="1"/>
  <c r="Y1328" i="1"/>
  <c r="AA1328" i="1" s="1"/>
  <c r="AB1364" i="1"/>
  <c r="Y1364" i="1"/>
  <c r="AA1364" i="1" s="1"/>
  <c r="AB1408" i="1"/>
  <c r="Y1408" i="1"/>
  <c r="AA1408" i="1" s="1"/>
  <c r="AB1445" i="1"/>
  <c r="Y1445" i="1"/>
  <c r="AA1445" i="1" s="1"/>
  <c r="AB1477" i="1"/>
  <c r="Y1477" i="1"/>
  <c r="AA1477" i="1" s="1"/>
  <c r="AB1532" i="1"/>
  <c r="Y1532" i="1"/>
  <c r="AA1532" i="1" s="1"/>
  <c r="AB1589" i="1"/>
  <c r="Y1589" i="1"/>
  <c r="AA1589" i="1" s="1"/>
  <c r="AB1631" i="1"/>
  <c r="Y1631" i="1"/>
  <c r="AA1631" i="1" s="1"/>
  <c r="AB1674" i="1"/>
  <c r="Y1674" i="1"/>
  <c r="AA1674" i="1" s="1"/>
  <c r="AB1718" i="1"/>
  <c r="Y1718" i="1"/>
  <c r="AA1718" i="1" s="1"/>
  <c r="AB1758" i="1"/>
  <c r="Y1758" i="1"/>
  <c r="AA1758" i="1" s="1"/>
  <c r="AB1830" i="1"/>
  <c r="Y1830" i="1"/>
  <c r="AA1830" i="1" s="1"/>
  <c r="AB1897" i="1"/>
  <c r="Y1897" i="1"/>
  <c r="AA1897" i="1" s="1"/>
  <c r="AB1939" i="1"/>
  <c r="Y1939" i="1"/>
  <c r="AA1939" i="1" s="1"/>
  <c r="AB1972" i="1"/>
  <c r="Y1972" i="1"/>
  <c r="AA1972" i="1" s="1"/>
  <c r="AB2057" i="1"/>
  <c r="Y2057" i="1"/>
  <c r="AA2057" i="1" s="1"/>
  <c r="AB2092" i="1"/>
  <c r="Y2092" i="1"/>
  <c r="AA2092" i="1" s="1"/>
  <c r="AB2145" i="1"/>
  <c r="Y2145" i="1"/>
  <c r="AA2145" i="1" s="1"/>
  <c r="AB2182" i="1"/>
  <c r="Y2182" i="1"/>
  <c r="AA2182" i="1" s="1"/>
  <c r="AB2222" i="1"/>
  <c r="Y2222" i="1"/>
  <c r="AA2222" i="1" s="1"/>
  <c r="AB2276" i="1"/>
  <c r="Y2276" i="1"/>
  <c r="AA2276" i="1" s="1"/>
  <c r="AB2319" i="1"/>
  <c r="Y2319" i="1"/>
  <c r="AA2319" i="1" s="1"/>
  <c r="AB2366" i="1"/>
  <c r="Y2366" i="1"/>
  <c r="AA2366" i="1" s="1"/>
  <c r="AB2402" i="1"/>
  <c r="Y2402" i="1"/>
  <c r="AA2402" i="1" s="1"/>
  <c r="AB2495" i="1"/>
  <c r="H1385" i="4" s="1"/>
  <c r="Y2495" i="1"/>
  <c r="AA2495" i="1" s="1"/>
  <c r="G1385" i="4" s="1"/>
  <c r="AB2535" i="1"/>
  <c r="Y2535" i="1"/>
  <c r="AA2535" i="1" s="1"/>
  <c r="AB2579" i="1"/>
  <c r="Y2579" i="1"/>
  <c r="AA2579" i="1" s="1"/>
  <c r="AB1905" i="1"/>
  <c r="Y1905" i="1"/>
  <c r="AA1905" i="1" s="1"/>
  <c r="AB4" i="1"/>
  <c r="Y4" i="1"/>
  <c r="AA4" i="1" s="1"/>
  <c r="AB43" i="1"/>
  <c r="Y43" i="1"/>
  <c r="AA43" i="1" s="1"/>
  <c r="AB86" i="1"/>
  <c r="Y86" i="1"/>
  <c r="AA86" i="1" s="1"/>
  <c r="AB134" i="1"/>
  <c r="Y134" i="1"/>
  <c r="AB175" i="1"/>
  <c r="Y175" i="1"/>
  <c r="AB215" i="1"/>
  <c r="Y215" i="1"/>
  <c r="AB268" i="1"/>
  <c r="Y268" i="1"/>
  <c r="AB344" i="1"/>
  <c r="Y344" i="1"/>
  <c r="AA344" i="1" s="1"/>
  <c r="AB447" i="1"/>
  <c r="Y447" i="1"/>
  <c r="AA447" i="1" s="1"/>
  <c r="AB559" i="1"/>
  <c r="Y559" i="1"/>
  <c r="AA559" i="1" s="1"/>
  <c r="AB718" i="1"/>
  <c r="Y718" i="1"/>
  <c r="AA718" i="1" s="1"/>
  <c r="AB912" i="1"/>
  <c r="Y912" i="1"/>
  <c r="AA912" i="1" s="1"/>
  <c r="AB1037" i="1"/>
  <c r="Y1037" i="1"/>
  <c r="AA1037" i="1" s="1"/>
  <c r="AB1256" i="1"/>
  <c r="Y1256" i="1"/>
  <c r="AA1256" i="1" s="1"/>
  <c r="AB1405" i="1"/>
  <c r="Y1405" i="1"/>
  <c r="AA1405" i="1" s="1"/>
  <c r="AB30" i="1"/>
  <c r="Y30" i="1"/>
  <c r="AB114" i="1"/>
  <c r="Y114" i="1"/>
  <c r="AA114" i="1" s="1"/>
  <c r="AB281" i="1"/>
  <c r="Y281" i="1"/>
  <c r="AB365" i="1"/>
  <c r="Y365" i="1"/>
  <c r="AA365" i="1" s="1"/>
  <c r="AB544" i="1"/>
  <c r="Y544" i="1"/>
  <c r="AA544" i="1" s="1"/>
  <c r="AB666" i="1"/>
  <c r="Y666" i="1"/>
  <c r="AA666" i="1" s="1"/>
  <c r="AB743" i="1"/>
  <c r="Y743" i="1"/>
  <c r="AA743" i="1" s="1"/>
  <c r="AB852" i="1"/>
  <c r="Y852" i="1"/>
  <c r="AA852" i="1" s="1"/>
  <c r="AB921" i="1"/>
  <c r="Y921" i="1"/>
  <c r="AA921" i="1" s="1"/>
  <c r="AB1039" i="1"/>
  <c r="Y1039" i="1"/>
  <c r="AA1039" i="1" s="1"/>
  <c r="AB1063" i="1"/>
  <c r="Y1063" i="1"/>
  <c r="AA1063" i="1" s="1"/>
  <c r="AB1292" i="1"/>
  <c r="Y1292" i="1"/>
  <c r="AA1292" i="1" s="1"/>
  <c r="AB1471" i="1"/>
  <c r="Y1471" i="1"/>
  <c r="AA1471" i="1" s="1"/>
  <c r="AB65" i="1"/>
  <c r="Y65" i="1"/>
  <c r="AA65" i="1" s="1"/>
  <c r="AB137" i="1"/>
  <c r="Y137" i="1"/>
  <c r="AB218" i="1"/>
  <c r="Y218" i="1"/>
  <c r="AB449" i="1"/>
  <c r="Y449" i="1"/>
  <c r="AA449" i="1" s="1"/>
  <c r="AB752" i="1"/>
  <c r="Y752" i="1"/>
  <c r="AA752" i="1" s="1"/>
  <c r="AB914" i="1"/>
  <c r="Y914" i="1"/>
  <c r="AA914" i="1" s="1"/>
  <c r="AB1040" i="1"/>
  <c r="Y1040" i="1"/>
  <c r="AA1040" i="1" s="1"/>
  <c r="AB1250" i="1"/>
  <c r="Y1250" i="1"/>
  <c r="AA1250" i="1" s="1"/>
  <c r="AB1435" i="1"/>
  <c r="Y1435" i="1"/>
  <c r="AA1435" i="1" s="1"/>
  <c r="AB1584" i="1"/>
  <c r="Y1584" i="1"/>
  <c r="AA1584" i="1" s="1"/>
  <c r="AB1665" i="1"/>
  <c r="Y1665" i="1"/>
  <c r="AA1665" i="1" s="1"/>
  <c r="AB1752" i="1"/>
  <c r="Y1752" i="1"/>
  <c r="AA1752" i="1" s="1"/>
  <c r="AB1843" i="1"/>
  <c r="Y1843" i="1"/>
  <c r="AA1843" i="1" s="1"/>
  <c r="AB838" i="1"/>
  <c r="Y838" i="1"/>
  <c r="AA838" i="1" s="1"/>
  <c r="AB6" i="1"/>
  <c r="Y6" i="1"/>
  <c r="AA6" i="1" s="1"/>
  <c r="AB47" i="1"/>
  <c r="Y47" i="1"/>
  <c r="AA47" i="1" s="1"/>
  <c r="AB128" i="1"/>
  <c r="Y128" i="1"/>
  <c r="AB907" i="1"/>
  <c r="Y907" i="1"/>
  <c r="AA907" i="1" s="1"/>
  <c r="AB975" i="1"/>
  <c r="Y975" i="1"/>
  <c r="AA975" i="1" s="1"/>
  <c r="AB1031" i="1"/>
  <c r="Y1031" i="1"/>
  <c r="AA1031" i="1" s="1"/>
  <c r="AB1137" i="1"/>
  <c r="Y1137" i="1"/>
  <c r="AA1137" i="1" s="1"/>
  <c r="AB1581" i="1"/>
  <c r="H794" i="4" s="1"/>
  <c r="Y1581" i="1"/>
  <c r="AA1581" i="1" s="1"/>
  <c r="G794" i="4" s="1"/>
  <c r="AB1653" i="1"/>
  <c r="Y1653" i="1"/>
  <c r="AA1653" i="1" s="1"/>
  <c r="AB1816" i="1"/>
  <c r="Y1816" i="1"/>
  <c r="AA1816" i="1" s="1"/>
  <c r="AB2030" i="1"/>
  <c r="Y2030" i="1"/>
  <c r="AA2030" i="1" s="1"/>
  <c r="AB761" i="1"/>
  <c r="Y761" i="1"/>
  <c r="AA761" i="1" s="1"/>
  <c r="AB193" i="1"/>
  <c r="Y193" i="1"/>
  <c r="AB575" i="1"/>
  <c r="Y575" i="1"/>
  <c r="AA575" i="1" s="1"/>
  <c r="AB1247" i="1"/>
  <c r="Y1247" i="1"/>
  <c r="AA1247" i="1" s="1"/>
  <c r="AB77" i="1"/>
  <c r="Y77" i="1"/>
  <c r="AA77" i="1" s="1"/>
  <c r="AB153" i="1"/>
  <c r="Y153" i="1"/>
  <c r="AB327" i="1"/>
  <c r="Y327" i="1"/>
  <c r="AA327" i="1" s="1"/>
  <c r="AB448" i="1"/>
  <c r="Y448" i="1"/>
  <c r="AA448" i="1" s="1"/>
  <c r="AB1267" i="1"/>
  <c r="Y1267" i="1"/>
  <c r="AA1267" i="1" s="1"/>
  <c r="AB1309" i="1"/>
  <c r="Y1309" i="1"/>
  <c r="AA1309" i="1" s="1"/>
  <c r="AB1392" i="1"/>
  <c r="Y1392" i="1"/>
  <c r="AA1392" i="1" s="1"/>
  <c r="AB1461" i="1"/>
  <c r="Y1461" i="1"/>
  <c r="AA1461" i="1" s="1"/>
  <c r="AB1560" i="1"/>
  <c r="Y1560" i="1"/>
  <c r="AA1560" i="1" s="1"/>
  <c r="AB1649" i="1"/>
  <c r="Y1649" i="1"/>
  <c r="AA1649" i="1" s="1"/>
  <c r="AB1699" i="1"/>
  <c r="Y1699" i="1"/>
  <c r="AA1699" i="1" s="1"/>
  <c r="AB1808" i="1"/>
  <c r="Y1808" i="1"/>
  <c r="AA1808" i="1" s="1"/>
  <c r="AB1921" i="1"/>
  <c r="Y1921" i="1"/>
  <c r="AA1921" i="1" s="1"/>
  <c r="AB2011" i="1"/>
  <c r="Y2011" i="1"/>
  <c r="AA2011" i="1" s="1"/>
  <c r="AB2129" i="1"/>
  <c r="Y2129" i="1"/>
  <c r="AA2129" i="1" s="1"/>
  <c r="G1176" i="4" s="1"/>
  <c r="AB2166" i="1"/>
  <c r="H1207" i="4" s="1"/>
  <c r="Y2166" i="1"/>
  <c r="AA2166" i="1" s="1"/>
  <c r="G1207" i="4" s="1"/>
  <c r="AB2251" i="1"/>
  <c r="Y2251" i="1"/>
  <c r="AA2251" i="1" s="1"/>
  <c r="AB2293" i="1"/>
  <c r="H1285" i="4" s="1"/>
  <c r="Y2293" i="1"/>
  <c r="AA2293" i="1" s="1"/>
  <c r="G1285" i="4" s="1"/>
  <c r="AB2385" i="1"/>
  <c r="Y2385" i="1"/>
  <c r="AA2385" i="1" s="1"/>
  <c r="AB2511" i="1"/>
  <c r="H1396" i="4" s="1"/>
  <c r="Y2511" i="1"/>
  <c r="AA2511" i="1" s="1"/>
  <c r="G1396" i="4" s="1"/>
  <c r="AB2551" i="1"/>
  <c r="Y2551" i="1"/>
  <c r="AA2551" i="1" s="1"/>
  <c r="AB1945" i="1"/>
  <c r="H1059" i="4" s="1"/>
  <c r="Y1945" i="1"/>
  <c r="AA1945" i="1" s="1"/>
  <c r="G1059" i="4" s="1"/>
  <c r="AB70" i="1"/>
  <c r="H89" i="4" s="1"/>
  <c r="Y70" i="1"/>
  <c r="AA70" i="1" s="1"/>
  <c r="G89" i="4" s="1"/>
  <c r="AB155" i="1"/>
  <c r="Y155" i="1"/>
  <c r="AB231" i="1"/>
  <c r="Y231" i="1"/>
  <c r="AB300" i="1"/>
  <c r="Y300" i="1"/>
  <c r="AB522" i="1"/>
  <c r="Y522" i="1"/>
  <c r="AA522" i="1" s="1"/>
  <c r="AB843" i="1"/>
  <c r="Y843" i="1"/>
  <c r="AA843" i="1" s="1"/>
  <c r="AB980" i="1"/>
  <c r="Y980" i="1"/>
  <c r="AA980" i="1" s="1"/>
  <c r="AB1334" i="1"/>
  <c r="Y1334" i="1"/>
  <c r="AA1334" i="1" s="1"/>
  <c r="AB75" i="1"/>
  <c r="Y75" i="1"/>
  <c r="AA75" i="1" s="1"/>
  <c r="AB151" i="1"/>
  <c r="Y151" i="1"/>
  <c r="AB506" i="1"/>
  <c r="Y506" i="1"/>
  <c r="AA506" i="1" s="1"/>
  <c r="AB711" i="1"/>
  <c r="Y711" i="1"/>
  <c r="AA711" i="1" s="1"/>
  <c r="AB814" i="1"/>
  <c r="Y814" i="1"/>
  <c r="AA814" i="1" s="1"/>
  <c r="AB956" i="1"/>
  <c r="Y956" i="1"/>
  <c r="AB1105" i="1"/>
  <c r="Y1105" i="1"/>
  <c r="AA1105" i="1" s="1"/>
  <c r="AB15" i="1"/>
  <c r="H39" i="4" s="1"/>
  <c r="Y15" i="1"/>
  <c r="AA15" i="1" s="1"/>
  <c r="G39" i="4" s="1"/>
  <c r="AB178" i="1"/>
  <c r="Y178" i="1"/>
  <c r="AB660" i="1"/>
  <c r="Y660" i="1"/>
  <c r="AA660" i="1" s="1"/>
  <c r="AB845" i="1"/>
  <c r="H531" i="4" s="1"/>
  <c r="Y845" i="1"/>
  <c r="AA845" i="1" s="1"/>
  <c r="G531" i="4" s="1"/>
  <c r="AB1174" i="1"/>
  <c r="H728" i="4" s="1"/>
  <c r="Y1174" i="1"/>
  <c r="AA1174" i="1" s="1"/>
  <c r="G728" i="4" s="1"/>
  <c r="AB1520" i="1"/>
  <c r="Y1520" i="1"/>
  <c r="AA1520" i="1" s="1"/>
  <c r="AB1713" i="1"/>
  <c r="Y1713" i="1"/>
  <c r="AA1713" i="1" s="1"/>
  <c r="AB1790" i="1"/>
  <c r="Y1790" i="1"/>
  <c r="AA1790" i="1" s="1"/>
  <c r="B481" i="1"/>
  <c r="C481" i="1"/>
  <c r="K481" i="1" s="1"/>
  <c r="AA956" i="1" l="1"/>
  <c r="AA1042" i="1"/>
  <c r="AA855" i="1"/>
  <c r="AA2245" i="1"/>
  <c r="AA657" i="1"/>
  <c r="AA2393" i="1"/>
  <c r="AA2388" i="1"/>
  <c r="AA2337" i="1"/>
  <c r="AA659" i="1"/>
  <c r="AA608" i="1"/>
  <c r="AA1030" i="1"/>
  <c r="AA1033" i="1"/>
  <c r="AA604" i="1"/>
  <c r="AA2333" i="1"/>
  <c r="AA1703" i="1"/>
  <c r="AA93" i="1"/>
  <c r="AA2074" i="1"/>
  <c r="AA589" i="1"/>
  <c r="AA1034" i="1"/>
  <c r="H577" i="4"/>
  <c r="AA2391" i="1"/>
  <c r="AA2160" i="1"/>
  <c r="AA962" i="1"/>
  <c r="AA643" i="1"/>
  <c r="AA2305" i="1"/>
  <c r="AA1093" i="1"/>
  <c r="AA1024" i="1"/>
  <c r="H525" i="4"/>
  <c r="G525" i="4"/>
  <c r="AA1149" i="1"/>
  <c r="AA2274" i="1"/>
  <c r="AA850" i="1"/>
  <c r="AA2208" i="1"/>
  <c r="AA1635" i="1"/>
  <c r="AA1212" i="1"/>
  <c r="AA1395" i="1"/>
  <c r="AA2390" i="1"/>
  <c r="AA2272" i="1"/>
  <c r="AA896" i="1"/>
  <c r="AA122" i="1"/>
  <c r="AA1211" i="1"/>
  <c r="AA841" i="1"/>
  <c r="AA701" i="1"/>
  <c r="AA2248" i="1"/>
  <c r="AA824" i="1"/>
  <c r="AA1726" i="1"/>
  <c r="AA2072" i="1"/>
  <c r="AA397" i="1"/>
  <c r="AA1546" i="1"/>
  <c r="AA1719" i="1"/>
  <c r="AA2219" i="1"/>
  <c r="AA1724" i="1"/>
  <c r="AA1637" i="1"/>
  <c r="AA2243" i="1"/>
  <c r="AA699" i="1"/>
  <c r="AA1490" i="1"/>
  <c r="AA1489" i="1"/>
  <c r="AA770" i="1"/>
  <c r="AA2070" i="1"/>
  <c r="AA1736" i="1"/>
  <c r="AA1210" i="1"/>
  <c r="AA708" i="1"/>
  <c r="AA2007" i="1"/>
  <c r="AA1762" i="1"/>
  <c r="AA151" i="1"/>
  <c r="AA231" i="1"/>
  <c r="AA153" i="1"/>
  <c r="AA193" i="1"/>
  <c r="AA128" i="1"/>
  <c r="AA30" i="1"/>
  <c r="AA215" i="1"/>
  <c r="AA134" i="1"/>
  <c r="AA283" i="1"/>
  <c r="AA177" i="1"/>
  <c r="AA111" i="1"/>
  <c r="AA286" i="1"/>
  <c r="AA282" i="1"/>
  <c r="AA296" i="1"/>
  <c r="AA219" i="1"/>
  <c r="AA203" i="1"/>
  <c r="AA160" i="1"/>
  <c r="AA139" i="1"/>
  <c r="AA279" i="1"/>
  <c r="AA210" i="1"/>
  <c r="AA291" i="1"/>
  <c r="AA273" i="1"/>
  <c r="AA204" i="1"/>
  <c r="AA164" i="1"/>
  <c r="AA123" i="1"/>
  <c r="AA213" i="1"/>
  <c r="AA173" i="1"/>
  <c r="AA115" i="1"/>
  <c r="AA233" i="1"/>
  <c r="AA158" i="1"/>
  <c r="AA258" i="1"/>
  <c r="AA182" i="1"/>
  <c r="AA270" i="1"/>
  <c r="AA191" i="1"/>
  <c r="H212" i="4"/>
  <c r="AA169" i="1"/>
  <c r="AA225" i="1"/>
  <c r="AA136" i="1"/>
  <c r="AA157" i="1"/>
  <c r="AA178" i="1"/>
  <c r="AA300" i="1"/>
  <c r="AA155" i="1"/>
  <c r="AA218" i="1"/>
  <c r="AA137" i="1"/>
  <c r="AA281" i="1"/>
  <c r="AA268" i="1"/>
  <c r="AA175" i="1"/>
  <c r="AA116" i="1"/>
  <c r="AA217" i="1"/>
  <c r="AA148" i="1"/>
  <c r="AA278" i="1"/>
  <c r="AA241" i="1"/>
  <c r="AA243" i="1"/>
  <c r="AA179" i="1"/>
  <c r="AA16" i="1"/>
  <c r="AA242" i="1"/>
  <c r="AA170" i="1"/>
  <c r="AA129" i="1"/>
  <c r="AA206" i="1"/>
  <c r="AA166" i="1"/>
  <c r="AA236" i="1"/>
  <c r="AA229" i="1"/>
  <c r="AA189" i="1"/>
  <c r="AA152" i="1"/>
  <c r="AA280" i="1"/>
  <c r="AA263" i="1"/>
  <c r="AA266" i="1"/>
  <c r="AA109" i="1"/>
  <c r="AA265" i="1"/>
  <c r="AA294" i="1"/>
  <c r="AA261" i="1"/>
  <c r="AA290" i="1"/>
  <c r="AA227" i="1"/>
  <c r="AA211" i="1"/>
  <c r="AA187" i="1"/>
  <c r="AA171" i="1"/>
  <c r="AA150" i="1"/>
  <c r="AA130" i="1"/>
  <c r="AA113" i="1"/>
  <c r="AA295" i="1"/>
  <c r="AA262" i="1"/>
  <c r="AA186" i="1"/>
  <c r="AA149" i="1"/>
  <c r="AA23" i="1"/>
  <c r="AA212" i="1"/>
  <c r="AA297" i="1"/>
  <c r="AA220" i="1"/>
  <c r="AA140" i="1"/>
  <c r="AA298" i="1"/>
  <c r="AA221" i="1"/>
  <c r="AA181" i="1"/>
  <c r="AA165" i="1"/>
  <c r="AA142" i="1"/>
  <c r="AA124" i="1"/>
  <c r="AA107" i="1"/>
  <c r="AA18" i="1"/>
  <c r="AA274" i="1"/>
  <c r="AA257" i="1"/>
  <c r="AA194" i="1"/>
  <c r="AA120" i="1"/>
  <c r="AA275" i="1"/>
  <c r="AA108" i="1"/>
  <c r="AA131" i="1"/>
  <c r="AA133" i="1"/>
  <c r="AA11" i="1"/>
  <c r="AA222" i="1"/>
  <c r="AA185" i="1"/>
  <c r="AA14" i="1"/>
  <c r="AA209" i="1"/>
  <c r="AA119" i="1"/>
  <c r="G700" i="4"/>
  <c r="AA2528" i="1"/>
  <c r="AA2527" i="1"/>
  <c r="H896" i="4"/>
  <c r="H700" i="4"/>
  <c r="G28" i="4"/>
  <c r="G1086" i="4"/>
  <c r="H28" i="4"/>
  <c r="H977" i="4"/>
  <c r="H897" i="4"/>
  <c r="G996" i="4"/>
  <c r="H996" i="4"/>
  <c r="G69" i="4"/>
  <c r="H69" i="4"/>
  <c r="H1086" i="4"/>
  <c r="H1176" i="4"/>
  <c r="H1053" i="4"/>
  <c r="G1035" i="4"/>
  <c r="G472" i="4"/>
  <c r="G189" i="4"/>
  <c r="H1035" i="4"/>
  <c r="H472" i="4"/>
  <c r="H189" i="4"/>
  <c r="G210" i="4"/>
  <c r="H210" i="4"/>
  <c r="G679" i="4"/>
  <c r="H679" i="4"/>
  <c r="G355" i="4"/>
  <c r="H355" i="4"/>
  <c r="AA1924" i="1"/>
  <c r="G1027" i="4" s="1"/>
  <c r="H1337" i="4"/>
  <c r="H578" i="4"/>
  <c r="G1337" i="4"/>
  <c r="G578" i="4"/>
  <c r="G773" i="4"/>
  <c r="H773" i="4"/>
  <c r="G969" i="4"/>
  <c r="G1085" i="4"/>
  <c r="H969" i="4"/>
  <c r="H1085" i="4"/>
  <c r="G1316" i="4"/>
  <c r="H1316" i="4"/>
  <c r="G1357" i="4"/>
  <c r="G1081" i="4"/>
  <c r="H1081" i="4"/>
  <c r="H1357" i="4"/>
  <c r="G314" i="4"/>
  <c r="G838" i="4"/>
  <c r="H314" i="4"/>
  <c r="H838" i="4"/>
  <c r="G394" i="4"/>
  <c r="G855" i="4"/>
  <c r="H855" i="4"/>
  <c r="H394" i="4"/>
  <c r="G298" i="4"/>
  <c r="H298" i="4"/>
  <c r="H1027" i="4"/>
  <c r="G616" i="4"/>
  <c r="G802" i="4"/>
  <c r="G1468" i="4"/>
  <c r="H802" i="4"/>
  <c r="H1468" i="4"/>
  <c r="H1175" i="4"/>
  <c r="H676" i="4"/>
  <c r="G1175" i="4"/>
  <c r="G676" i="4"/>
  <c r="G126" i="4"/>
  <c r="G614" i="4"/>
  <c r="G1171" i="4"/>
  <c r="G830" i="4"/>
  <c r="G290" i="4"/>
  <c r="H126" i="4"/>
  <c r="H614" i="4"/>
  <c r="H1171" i="4"/>
  <c r="H830" i="4"/>
  <c r="H290" i="4"/>
  <c r="G299" i="4"/>
  <c r="H299" i="4"/>
  <c r="G880" i="4"/>
  <c r="H880" i="4"/>
  <c r="H763" i="4"/>
  <c r="H1078" i="4"/>
  <c r="G763" i="4"/>
  <c r="G1078" i="4"/>
  <c r="G1348" i="4"/>
  <c r="G370" i="4"/>
  <c r="H1348" i="4"/>
  <c r="G1467" i="4"/>
  <c r="H1467" i="4"/>
  <c r="H616" i="4"/>
  <c r="G429" i="4"/>
  <c r="G737" i="4"/>
  <c r="G1476" i="4"/>
  <c r="H370" i="4"/>
  <c r="H663" i="4"/>
  <c r="H429" i="4"/>
  <c r="H737" i="4"/>
  <c r="H1476" i="4"/>
  <c r="H1416" i="4"/>
  <c r="G663" i="4"/>
  <c r="G1416" i="4"/>
  <c r="G1381" i="4"/>
  <c r="G1301" i="4"/>
  <c r="G1320" i="4"/>
  <c r="H754" i="4"/>
  <c r="H928" i="4"/>
  <c r="H640" i="4"/>
  <c r="H1315" i="4"/>
  <c r="H508" i="4"/>
  <c r="H1381" i="4"/>
  <c r="H1301" i="4"/>
  <c r="H1320" i="4"/>
  <c r="H759" i="4"/>
  <c r="G754" i="4"/>
  <c r="G640" i="4"/>
  <c r="G1315" i="4"/>
  <c r="G759" i="4"/>
  <c r="G1250" i="4"/>
  <c r="G411" i="4"/>
  <c r="H1250" i="4"/>
  <c r="H411" i="4"/>
  <c r="H1380" i="4"/>
  <c r="H954" i="4"/>
  <c r="H856" i="4"/>
  <c r="H674" i="4"/>
  <c r="H1358" i="4"/>
  <c r="G1380" i="4"/>
  <c r="G954" i="4"/>
  <c r="G856" i="4"/>
  <c r="G674" i="4"/>
  <c r="G1358" i="4"/>
  <c r="G1163" i="4"/>
  <c r="H638" i="4"/>
  <c r="H1163" i="4"/>
  <c r="H826" i="4"/>
  <c r="H1166" i="4"/>
  <c r="G638" i="4"/>
  <c r="G826" i="4"/>
  <c r="G1166" i="4"/>
  <c r="G750" i="4"/>
  <c r="G1302" i="4"/>
  <c r="G1228" i="4"/>
  <c r="G285" i="4"/>
  <c r="G672" i="4"/>
  <c r="G93" i="4"/>
  <c r="G288" i="4"/>
  <c r="G564" i="4"/>
  <c r="G30" i="4"/>
  <c r="G550" i="4"/>
  <c r="G378" i="4"/>
  <c r="H564" i="4"/>
  <c r="H30" i="4"/>
  <c r="H550" i="4"/>
  <c r="H378" i="4"/>
  <c r="H750" i="4"/>
  <c r="H1302" i="4"/>
  <c r="H1228" i="4"/>
  <c r="H751" i="4"/>
  <c r="H672" i="4"/>
  <c r="H93" i="4"/>
  <c r="G962" i="4"/>
  <c r="G554" i="4"/>
  <c r="H132" i="4"/>
  <c r="H1249" i="4"/>
  <c r="H962" i="4"/>
  <c r="H554" i="4"/>
  <c r="H1491" i="4"/>
  <c r="H995" i="4"/>
  <c r="H395" i="4"/>
  <c r="H1273" i="4"/>
  <c r="G132" i="4"/>
  <c r="G1249" i="4"/>
  <c r="G1491" i="4"/>
  <c r="G995" i="4"/>
  <c r="G395" i="4"/>
  <c r="G287" i="4"/>
  <c r="G1377" i="4"/>
  <c r="G1273" i="4"/>
  <c r="G217" i="4"/>
  <c r="G944" i="4"/>
  <c r="G875" i="4"/>
  <c r="G630" i="4"/>
  <c r="G1255" i="4"/>
  <c r="G363" i="4"/>
  <c r="G85" i="4"/>
  <c r="H217" i="4"/>
  <c r="H1192" i="4"/>
  <c r="H944" i="4"/>
  <c r="H875" i="4"/>
  <c r="H854" i="4"/>
  <c r="H630" i="4"/>
  <c r="H1206" i="4"/>
  <c r="H1255" i="4"/>
  <c r="H985" i="4"/>
  <c r="H363" i="4"/>
  <c r="H85" i="4"/>
  <c r="H1484" i="4"/>
  <c r="H420" i="4"/>
  <c r="H823" i="4"/>
  <c r="H285" i="4"/>
  <c r="H286" i="4"/>
  <c r="H704" i="4"/>
  <c r="H504" i="4"/>
  <c r="H748" i="4"/>
  <c r="G286" i="4"/>
  <c r="G1192" i="4"/>
  <c r="G854" i="4"/>
  <c r="G1206" i="4"/>
  <c r="G1484" i="4"/>
  <c r="G420" i="4"/>
  <c r="G823" i="4"/>
  <c r="G704" i="4"/>
  <c r="H374" i="4"/>
  <c r="G374" i="4"/>
  <c r="G439" i="4"/>
  <c r="G788" i="4"/>
  <c r="G489" i="4"/>
  <c r="G1205" i="4"/>
  <c r="G471" i="4"/>
  <c r="G1137" i="4"/>
  <c r="G890" i="4"/>
  <c r="G362" i="4"/>
  <c r="G1443" i="4"/>
  <c r="G1411" i="4"/>
  <c r="G1355" i="4"/>
  <c r="G707" i="4"/>
  <c r="G295" i="4"/>
  <c r="G336" i="4"/>
  <c r="G84" i="4"/>
  <c r="G184" i="4"/>
  <c r="G1270" i="4"/>
  <c r="G351" i="4"/>
  <c r="H336" i="4"/>
  <c r="H84" i="4"/>
  <c r="H184" i="4"/>
  <c r="H439" i="4"/>
  <c r="H788" i="4"/>
  <c r="H489" i="4"/>
  <c r="H1270" i="4"/>
  <c r="H1205" i="4"/>
  <c r="H351" i="4"/>
  <c r="H471" i="4"/>
  <c r="H1137" i="4"/>
  <c r="H890" i="4"/>
  <c r="H362" i="4"/>
  <c r="H1443" i="4"/>
  <c r="H1411" i="4"/>
  <c r="H1355" i="4"/>
  <c r="H707" i="4"/>
  <c r="G1120" i="4"/>
  <c r="G1099" i="4"/>
  <c r="G1237" i="4"/>
  <c r="G470" i="4"/>
  <c r="G1221" i="4"/>
  <c r="G702" i="4"/>
  <c r="G992" i="4"/>
  <c r="H1120" i="4"/>
  <c r="H1297" i="4"/>
  <c r="H1099" i="4"/>
  <c r="H350" i="4"/>
  <c r="H1237" i="4"/>
  <c r="H1136" i="4"/>
  <c r="H470" i="4"/>
  <c r="H1453" i="4"/>
  <c r="H1221" i="4"/>
  <c r="H758" i="4"/>
  <c r="H992" i="4"/>
  <c r="H793" i="4"/>
  <c r="H1076" i="4"/>
  <c r="H622" i="4"/>
  <c r="H380" i="4"/>
  <c r="H54" i="4"/>
  <c r="H1156" i="4"/>
  <c r="H1374" i="4"/>
  <c r="H1344" i="4"/>
  <c r="H1494" i="4"/>
  <c r="G1297" i="4"/>
  <c r="G350" i="4"/>
  <c r="G1136" i="4"/>
  <c r="G1453" i="4"/>
  <c r="G758" i="4"/>
  <c r="G793" i="4"/>
  <c r="G281" i="4"/>
  <c r="G1076" i="4"/>
  <c r="G622" i="4"/>
  <c r="G54" i="4"/>
  <c r="G1156" i="4"/>
  <c r="G1374" i="4"/>
  <c r="H1377" i="4"/>
  <c r="G1344" i="4"/>
  <c r="G1494" i="4"/>
  <c r="G541" i="4"/>
  <c r="G406" i="4"/>
  <c r="G743" i="4"/>
  <c r="G1203" i="4"/>
  <c r="G1189" i="4"/>
  <c r="G1098" i="4"/>
  <c r="G1437" i="4"/>
  <c r="G1324" i="4"/>
  <c r="H541" i="4"/>
  <c r="H406" i="4"/>
  <c r="H743" i="4"/>
  <c r="H1268" i="4"/>
  <c r="H1203" i="4"/>
  <c r="H1448" i="4"/>
  <c r="H1189" i="4"/>
  <c r="H1159" i="4"/>
  <c r="H1161" i="4"/>
  <c r="H1098" i="4"/>
  <c r="H447" i="4"/>
  <c r="H1437" i="4"/>
  <c r="H1324" i="4"/>
  <c r="H452" i="4"/>
  <c r="H379" i="4"/>
  <c r="H701" i="4"/>
  <c r="H1423" i="4"/>
  <c r="H1115" i="4"/>
  <c r="H1048" i="4"/>
  <c r="H487" i="4"/>
  <c r="H392" i="4"/>
  <c r="H971" i="4"/>
  <c r="H677" i="4"/>
  <c r="H654" i="4"/>
  <c r="H156" i="4"/>
  <c r="H551" i="4"/>
  <c r="H822" i="4"/>
  <c r="H576" i="4"/>
  <c r="H815" i="4"/>
  <c r="H1227" i="4"/>
  <c r="H1415" i="4"/>
  <c r="H1168" i="4"/>
  <c r="H1170" i="4"/>
  <c r="H86" i="4"/>
  <c r="H997" i="4"/>
  <c r="H1094" i="4"/>
  <c r="H824" i="4"/>
  <c r="H999" i="4"/>
  <c r="H702" i="4"/>
  <c r="H1493" i="4"/>
  <c r="G1376" i="4"/>
  <c r="H1376" i="4"/>
  <c r="G1268" i="4"/>
  <c r="G1448" i="4"/>
  <c r="G1159" i="4"/>
  <c r="G1161" i="4"/>
  <c r="G447" i="4"/>
  <c r="G452" i="4"/>
  <c r="G379" i="4"/>
  <c r="G701" i="4"/>
  <c r="G1423" i="4"/>
  <c r="G1115" i="4"/>
  <c r="G1048" i="4"/>
  <c r="G487" i="4"/>
  <c r="G392" i="4"/>
  <c r="G971" i="4"/>
  <c r="G677" i="4"/>
  <c r="G654" i="4"/>
  <c r="G156" i="4"/>
  <c r="G551" i="4"/>
  <c r="G822" i="4"/>
  <c r="G576" i="4"/>
  <c r="G815" i="4"/>
  <c r="G1227" i="4"/>
  <c r="G1415" i="4"/>
  <c r="G1168" i="4"/>
  <c r="G1170" i="4"/>
  <c r="G86" i="4"/>
  <c r="G997" i="4"/>
  <c r="G1094" i="4"/>
  <c r="G824" i="4"/>
  <c r="G999" i="4"/>
  <c r="G371" i="4"/>
  <c r="G1493" i="4"/>
  <c r="H371" i="4"/>
  <c r="G725" i="4"/>
  <c r="H586" i="4"/>
  <c r="H67" i="4"/>
  <c r="H725" i="4"/>
  <c r="H484" i="4"/>
  <c r="H1451" i="4"/>
  <c r="H1281" i="4"/>
  <c r="H1219" i="4"/>
  <c r="H1188" i="4"/>
  <c r="H1114" i="4"/>
  <c r="H881" i="4"/>
  <c r="H785" i="4"/>
  <c r="H1404" i="4"/>
  <c r="H1317" i="4"/>
  <c r="H1248" i="4"/>
  <c r="H335" i="4"/>
  <c r="H222" i="4"/>
  <c r="H127" i="4"/>
  <c r="H225" i="4"/>
  <c r="H1097" i="4"/>
  <c r="H946" i="4"/>
  <c r="H940" i="4"/>
  <c r="H246" i="4"/>
  <c r="H1071" i="4"/>
  <c r="H281" i="4"/>
  <c r="H282" i="4"/>
  <c r="H488" i="4"/>
  <c r="H279" i="4"/>
  <c r="H160" i="4"/>
  <c r="H500" i="4"/>
  <c r="H665" i="4"/>
  <c r="H287" i="4"/>
  <c r="H292" i="4"/>
  <c r="H1134" i="4"/>
  <c r="H1154" i="4"/>
  <c r="H261" i="4"/>
  <c r="H1202" i="4"/>
  <c r="H512" i="4"/>
  <c r="H359" i="4"/>
  <c r="H196" i="4"/>
  <c r="H144" i="4"/>
  <c r="H873" i="4"/>
  <c r="H288" i="4"/>
  <c r="H289" i="4"/>
  <c r="H1354" i="4"/>
  <c r="G289" i="4"/>
  <c r="G292" i="4"/>
  <c r="H1492" i="4"/>
  <c r="G586" i="4"/>
  <c r="G67" i="4"/>
  <c r="G484" i="4"/>
  <c r="G1451" i="4"/>
  <c r="G1281" i="4"/>
  <c r="G1219" i="4"/>
  <c r="G1188" i="4"/>
  <c r="G1114" i="4"/>
  <c r="G881" i="4"/>
  <c r="G785" i="4"/>
  <c r="G1404" i="4"/>
  <c r="G1317" i="4"/>
  <c r="G1248" i="4"/>
  <c r="G335" i="4"/>
  <c r="G222" i="4"/>
  <c r="G127" i="4"/>
  <c r="G225" i="4"/>
  <c r="G1097" i="4"/>
  <c r="G946" i="4"/>
  <c r="G940" i="4"/>
  <c r="G246" i="4"/>
  <c r="G1071" i="4"/>
  <c r="G488" i="4"/>
  <c r="G279" i="4"/>
  <c r="G160" i="4"/>
  <c r="G665" i="4"/>
  <c r="G1134" i="4"/>
  <c r="G1154" i="4"/>
  <c r="G261" i="4"/>
  <c r="G1202" i="4"/>
  <c r="G359" i="4"/>
  <c r="G196" i="4"/>
  <c r="G144" i="4"/>
  <c r="G873" i="4"/>
  <c r="G1354" i="4"/>
  <c r="G1093" i="4"/>
  <c r="G282" i="4"/>
  <c r="H1093" i="4"/>
  <c r="G1492" i="4"/>
  <c r="G1439" i="4"/>
  <c r="G112" i="4"/>
  <c r="G650" i="4"/>
  <c r="G1428" i="4"/>
  <c r="G1347" i="4"/>
  <c r="G1351" i="4"/>
  <c r="G1200" i="4"/>
  <c r="G245" i="4"/>
  <c r="G180" i="4"/>
  <c r="G751" i="4"/>
  <c r="G755" i="4"/>
  <c r="G699" i="4"/>
  <c r="G1464" i="4"/>
  <c r="G1278" i="4"/>
  <c r="G1058" i="4"/>
  <c r="G1043" i="4"/>
  <c r="G871" i="4"/>
  <c r="G425" i="4"/>
  <c r="G165" i="4"/>
  <c r="G588" i="4"/>
  <c r="G328" i="4"/>
  <c r="G1450" i="4"/>
  <c r="G143" i="4"/>
  <c r="G373" i="4"/>
  <c r="G377" i="4"/>
  <c r="G1032" i="4"/>
  <c r="G945" i="4"/>
  <c r="G193" i="4"/>
  <c r="G1046" i="4"/>
  <c r="G1383" i="4"/>
  <c r="G1131" i="4"/>
  <c r="G652" i="4"/>
  <c r="H1439" i="4"/>
  <c r="H143" i="4"/>
  <c r="H112" i="4"/>
  <c r="H373" i="4"/>
  <c r="H377" i="4"/>
  <c r="H1032" i="4"/>
  <c r="H945" i="4"/>
  <c r="H650" i="4"/>
  <c r="H193" i="4"/>
  <c r="H1428" i="4"/>
  <c r="H1347" i="4"/>
  <c r="H1351" i="4"/>
  <c r="G123" i="4"/>
  <c r="G606" i="4"/>
  <c r="G546" i="4"/>
  <c r="G347" i="4"/>
  <c r="G276" i="4"/>
  <c r="G574" i="4"/>
  <c r="G494" i="4"/>
  <c r="G744" i="4"/>
  <c r="G741" i="4"/>
  <c r="G445" i="4"/>
  <c r="G391" i="4"/>
  <c r="G32" i="4"/>
  <c r="G1461" i="4"/>
  <c r="G1335" i="4"/>
  <c r="G1299" i="4"/>
  <c r="G553" i="4"/>
  <c r="G533" i="4"/>
  <c r="G291" i="4"/>
  <c r="G236" i="4"/>
  <c r="G530" i="4"/>
  <c r="G501" i="4"/>
  <c r="G1126" i="4"/>
  <c r="G1110" i="4"/>
  <c r="G883" i="4"/>
  <c r="G915" i="4"/>
  <c r="G724" i="4"/>
  <c r="G670" i="4"/>
  <c r="G1369" i="4"/>
  <c r="G1172" i="4"/>
  <c r="G1173" i="4"/>
  <c r="G61" i="4"/>
  <c r="G141" i="4"/>
  <c r="G306" i="4"/>
  <c r="H1046" i="4"/>
  <c r="H1383" i="4"/>
  <c r="H1200" i="4"/>
  <c r="H1131" i="4"/>
  <c r="H892" i="4"/>
  <c r="H652" i="4"/>
  <c r="H245" i="4"/>
  <c r="H180" i="4"/>
  <c r="H699" i="4"/>
  <c r="H1464" i="4"/>
  <c r="H1278" i="4"/>
  <c r="H1058" i="4"/>
  <c r="H1043" i="4"/>
  <c r="H871" i="4"/>
  <c r="H425" i="4"/>
  <c r="H165" i="4"/>
  <c r="H1009" i="4"/>
  <c r="H588" i="4"/>
  <c r="H328" i="4"/>
  <c r="H1450" i="4"/>
  <c r="H123" i="4"/>
  <c r="H606" i="4"/>
  <c r="H546" i="4"/>
  <c r="H347" i="4"/>
  <c r="H276" i="4"/>
  <c r="H574" i="4"/>
  <c r="H494" i="4"/>
  <c r="H744" i="4"/>
  <c r="H741" i="4"/>
  <c r="H445" i="4"/>
  <c r="H943" i="4"/>
  <c r="H391" i="4"/>
  <c r="H32" i="4"/>
  <c r="H1461" i="4"/>
  <c r="H1485" i="4"/>
  <c r="H1335" i="4"/>
  <c r="H1299" i="4"/>
  <c r="H553" i="4"/>
  <c r="H533" i="4"/>
  <c r="H291" i="4"/>
  <c r="H236" i="4"/>
  <c r="H530" i="4"/>
  <c r="H501" i="4"/>
  <c r="H1126" i="4"/>
  <c r="H1110" i="4"/>
  <c r="H936" i="4"/>
  <c r="H915" i="4"/>
  <c r="H295" i="4"/>
  <c r="H306" i="4"/>
  <c r="H724" i="4"/>
  <c r="H670" i="4"/>
  <c r="H1369" i="4"/>
  <c r="H1172" i="4"/>
  <c r="H1173" i="4"/>
  <c r="H61" i="4"/>
  <c r="H36" i="4"/>
  <c r="H141" i="4"/>
  <c r="H755" i="4"/>
  <c r="G869" i="4"/>
  <c r="G966" i="4"/>
  <c r="G584" i="4"/>
  <c r="G244" i="4"/>
  <c r="G179" i="4"/>
  <c r="G955" i="4"/>
  <c r="G867" i="4"/>
  <c r="G870" i="4"/>
  <c r="G695" i="4"/>
  <c r="G698" i="4"/>
  <c r="G595" i="4"/>
  <c r="G323" i="4"/>
  <c r="G40" i="4"/>
  <c r="G1306" i="4"/>
  <c r="G1430" i="4"/>
  <c r="G1436" i="4"/>
  <c r="G1279" i="4"/>
  <c r="G1174" i="4"/>
  <c r="G694" i="4"/>
  <c r="G697" i="4"/>
  <c r="G8" i="4"/>
  <c r="G480" i="4"/>
  <c r="G192" i="4"/>
  <c r="H869" i="4"/>
  <c r="H536" i="4"/>
  <c r="H324" i="4"/>
  <c r="H966" i="4"/>
  <c r="H346" i="4"/>
  <c r="H584" i="4"/>
  <c r="H244" i="4"/>
  <c r="H179" i="4"/>
  <c r="H1155" i="4"/>
  <c r="H1158" i="4"/>
  <c r="H1127" i="4"/>
  <c r="H955" i="4"/>
  <c r="H867" i="4"/>
  <c r="H870" i="4"/>
  <c r="H695" i="4"/>
  <c r="H698" i="4"/>
  <c r="H595" i="4"/>
  <c r="H414" i="4"/>
  <c r="H323" i="4"/>
  <c r="H136" i="4"/>
  <c r="H106" i="4"/>
  <c r="H40" i="4"/>
  <c r="H1306" i="4"/>
  <c r="H1445" i="4"/>
  <c r="H1430" i="4"/>
  <c r="H1436" i="4"/>
  <c r="H1402" i="4"/>
  <c r="H1279" i="4"/>
  <c r="H1174" i="4"/>
  <c r="H723" i="4"/>
  <c r="H694" i="4"/>
  <c r="H697" i="4"/>
  <c r="H627" i="4"/>
  <c r="H8" i="4"/>
  <c r="H480" i="4"/>
  <c r="H77" i="4"/>
  <c r="H192" i="4"/>
  <c r="H95" i="4"/>
  <c r="H80" i="4"/>
  <c r="H83" i="4"/>
  <c r="H1487" i="4"/>
  <c r="H1490" i="4"/>
  <c r="H1264" i="4"/>
  <c r="H1020" i="4"/>
  <c r="H1022" i="4"/>
  <c r="H1025" i="4"/>
  <c r="H26" i="4"/>
  <c r="H29" i="4"/>
  <c r="H563" i="4"/>
  <c r="H308" i="4"/>
  <c r="H836" i="4"/>
  <c r="H444" i="4"/>
  <c r="H409" i="4"/>
  <c r="H376" i="4"/>
  <c r="H364" i="4"/>
  <c r="H367" i="4"/>
  <c r="H1486" i="4"/>
  <c r="H1489" i="4"/>
  <c r="H1463" i="4"/>
  <c r="H1434" i="4"/>
  <c r="H1427" i="4"/>
  <c r="H1406" i="4"/>
  <c r="H1310" i="4"/>
  <c r="H920" i="4"/>
  <c r="H789" i="4"/>
  <c r="H587" i="4"/>
  <c r="H449" i="4"/>
  <c r="H389" i="4"/>
  <c r="H221" i="4"/>
  <c r="H275" i="4"/>
  <c r="H278" i="4"/>
  <c r="H967" i="4"/>
  <c r="H110" i="4"/>
  <c r="H1241" i="4"/>
  <c r="H729" i="4"/>
  <c r="H337" i="4"/>
  <c r="H310" i="4"/>
  <c r="H1152" i="4"/>
  <c r="H739" i="4"/>
  <c r="H1350" i="4"/>
  <c r="H1229" i="4"/>
  <c r="H235" i="4"/>
  <c r="H1370" i="4"/>
  <c r="H1373" i="4"/>
  <c r="H1019" i="4"/>
  <c r="H1294" i="4"/>
  <c r="H1282" i="4"/>
  <c r="H1263" i="4"/>
  <c r="H1150" i="4"/>
  <c r="H1153" i="4"/>
  <c r="H909" i="4"/>
  <c r="H912" i="4"/>
  <c r="H806" i="4"/>
  <c r="H798" i="4"/>
  <c r="H626" i="4"/>
  <c r="H207" i="4"/>
  <c r="H145" i="4"/>
  <c r="G536" i="4"/>
  <c r="G324" i="4"/>
  <c r="G346" i="4"/>
  <c r="G1155" i="4"/>
  <c r="G1158" i="4"/>
  <c r="G1127" i="4"/>
  <c r="G414" i="4"/>
  <c r="G136" i="4"/>
  <c r="G106" i="4"/>
  <c r="G1445" i="4"/>
  <c r="G1402" i="4"/>
  <c r="G723" i="4"/>
  <c r="G627" i="4"/>
  <c r="G77" i="4"/>
  <c r="G95" i="4"/>
  <c r="G80" i="4"/>
  <c r="G83" i="4"/>
  <c r="G1487" i="4"/>
  <c r="G1490" i="4"/>
  <c r="G1264" i="4"/>
  <c r="G1022" i="4"/>
  <c r="G1025" i="4"/>
  <c r="G26" i="4"/>
  <c r="G29" i="4"/>
  <c r="G563" i="4"/>
  <c r="G308" i="4"/>
  <c r="G836" i="4"/>
  <c r="G444" i="4"/>
  <c r="G409" i="4"/>
  <c r="G376" i="4"/>
  <c r="G364" i="4"/>
  <c r="G367" i="4"/>
  <c r="G1486" i="4"/>
  <c r="G1489" i="4"/>
  <c r="G1463" i="4"/>
  <c r="G1434" i="4"/>
  <c r="G1427" i="4"/>
  <c r="G1406" i="4"/>
  <c r="G1310" i="4"/>
  <c r="G789" i="4"/>
  <c r="G587" i="4"/>
  <c r="G449" i="4"/>
  <c r="G389" i="4"/>
  <c r="G221" i="4"/>
  <c r="G275" i="4"/>
  <c r="G278" i="4"/>
  <c r="G967" i="4"/>
  <c r="G110" i="4"/>
  <c r="G1241" i="4"/>
  <c r="G729" i="4"/>
  <c r="G337" i="4"/>
  <c r="G310" i="4"/>
  <c r="G1152" i="4"/>
  <c r="G739" i="4"/>
  <c r="G1350" i="4"/>
  <c r="G1229" i="4"/>
  <c r="G235" i="4"/>
  <c r="G1370" i="4"/>
  <c r="G1373" i="4"/>
  <c r="G1294" i="4"/>
  <c r="G1282" i="4"/>
  <c r="G1263" i="4"/>
  <c r="G1150" i="4"/>
  <c r="G1153" i="4"/>
  <c r="G1089" i="4"/>
  <c r="G909" i="4"/>
  <c r="G806" i="4"/>
  <c r="G798" i="4"/>
  <c r="G626" i="4"/>
  <c r="G207" i="4"/>
  <c r="G145" i="4"/>
  <c r="G78" i="4"/>
  <c r="G1485" i="4"/>
  <c r="G1488" i="4"/>
  <c r="G1378" i="4"/>
  <c r="G1349" i="4"/>
  <c r="G1352" i="4"/>
  <c r="G1321" i="4"/>
  <c r="G1313" i="4"/>
  <c r="G1275" i="4"/>
  <c r="G1265" i="4"/>
  <c r="G1232" i="4"/>
  <c r="G1201" i="4"/>
  <c r="G618" i="4"/>
  <c r="G164" i="4"/>
  <c r="G120" i="4"/>
  <c r="G79" i="4"/>
  <c r="G82" i="4"/>
  <c r="G254" i="4"/>
  <c r="G238" i="4"/>
  <c r="G205" i="4"/>
  <c r="G994" i="4"/>
  <c r="G372" i="4"/>
  <c r="G375" i="4"/>
  <c r="G240" i="4"/>
  <c r="G1336" i="4"/>
  <c r="G610" i="4"/>
  <c r="G340" i="4"/>
  <c r="G1419" i="4"/>
  <c r="G1325" i="4"/>
  <c r="G1267" i="4"/>
  <c r="G1132" i="4"/>
  <c r="G1112" i="4"/>
  <c r="G1007" i="4"/>
  <c r="G257" i="4"/>
  <c r="G775" i="4"/>
  <c r="G857" i="4"/>
  <c r="G405" i="4"/>
  <c r="G331" i="4"/>
  <c r="G1111" i="4"/>
  <c r="G1147" i="4"/>
  <c r="G13" i="4"/>
  <c r="H78" i="4"/>
  <c r="H81" i="4"/>
  <c r="H1378" i="4"/>
  <c r="H1349" i="4"/>
  <c r="H1321" i="4"/>
  <c r="H1313" i="4"/>
  <c r="H1275" i="4"/>
  <c r="H1265" i="4"/>
  <c r="H1232" i="4"/>
  <c r="H1201" i="4"/>
  <c r="H618" i="4"/>
  <c r="H164" i="4"/>
  <c r="H120" i="4"/>
  <c r="H79" i="4"/>
  <c r="H254" i="4"/>
  <c r="H238" i="4"/>
  <c r="H205" i="4"/>
  <c r="H1472" i="4"/>
  <c r="H1012" i="4"/>
  <c r="H994" i="4"/>
  <c r="H787" i="4"/>
  <c r="H372" i="4"/>
  <c r="H375" i="4"/>
  <c r="H1336" i="4"/>
  <c r="H894" i="4"/>
  <c r="H610" i="4"/>
  <c r="H340" i="4"/>
  <c r="H1419" i="4"/>
  <c r="H1325" i="4"/>
  <c r="H1267" i="4"/>
  <c r="H1132" i="4"/>
  <c r="H1112" i="4"/>
  <c r="H1007" i="4"/>
  <c r="H257" i="4"/>
  <c r="H775" i="4"/>
  <c r="H857" i="4"/>
  <c r="H13" i="4"/>
  <c r="H1147" i="4"/>
  <c r="H82" i="4"/>
  <c r="H1352" i="4"/>
  <c r="H1488" i="4"/>
  <c r="G312" i="4"/>
  <c r="G319" i="4"/>
  <c r="G14" i="4"/>
  <c r="G908" i="4"/>
  <c r="G1183" i="4"/>
  <c r="G1392" i="4"/>
  <c r="G801" i="4"/>
  <c r="G267" i="4"/>
  <c r="G274" i="4"/>
  <c r="G16" i="4"/>
  <c r="G1360" i="4"/>
  <c r="G1367" i="4"/>
  <c r="G1287" i="4"/>
  <c r="G1256" i="4"/>
  <c r="G548" i="4"/>
  <c r="H146" i="4"/>
  <c r="H153" i="4"/>
  <c r="H96" i="4"/>
  <c r="H859" i="4"/>
  <c r="H866" i="4"/>
  <c r="H431" i="4"/>
  <c r="H312" i="4"/>
  <c r="H319" i="4"/>
  <c r="H1417" i="4"/>
  <c r="H1424" i="4"/>
  <c r="H1142" i="4"/>
  <c r="H1149" i="4"/>
  <c r="H14" i="4"/>
  <c r="H713" i="4"/>
  <c r="H720" i="4"/>
  <c r="H91" i="4"/>
  <c r="H901" i="4"/>
  <c r="H908" i="4"/>
  <c r="H1125" i="4"/>
  <c r="H1129" i="4"/>
  <c r="H1183" i="4"/>
  <c r="H24" i="4"/>
  <c r="H1435" i="4"/>
  <c r="H1407" i="4"/>
  <c r="H1414" i="4"/>
  <c r="H1392" i="4"/>
  <c r="H1327" i="4"/>
  <c r="H1334" i="4"/>
  <c r="H801" i="4"/>
  <c r="H710" i="4"/>
  <c r="H717" i="4"/>
  <c r="H267" i="4"/>
  <c r="H274" i="4"/>
  <c r="H256" i="4"/>
  <c r="H16" i="4"/>
  <c r="H62" i="4"/>
  <c r="H1360" i="4"/>
  <c r="H1367" i="4"/>
  <c r="H1287" i="4"/>
  <c r="H1256" i="4"/>
  <c r="H1230" i="4"/>
  <c r="H1190" i="4"/>
  <c r="H1124" i="4"/>
  <c r="H1128" i="4"/>
  <c r="H309" i="4"/>
  <c r="H624" i="4"/>
  <c r="H582" i="4"/>
  <c r="H559" i="4"/>
  <c r="H565" i="4"/>
  <c r="H548" i="4"/>
  <c r="H513" i="4"/>
  <c r="H436" i="4"/>
  <c r="H443" i="4"/>
  <c r="H211" i="4"/>
  <c r="H218" i="4"/>
  <c r="H329" i="4"/>
  <c r="H241" i="4"/>
  <c r="H208" i="4"/>
  <c r="H215" i="4"/>
  <c r="H98" i="4"/>
  <c r="G146" i="4"/>
  <c r="G153" i="4"/>
  <c r="G96" i="4"/>
  <c r="G859" i="4"/>
  <c r="G866" i="4"/>
  <c r="G431" i="4"/>
  <c r="G1417" i="4"/>
  <c r="G1424" i="4"/>
  <c r="G1142" i="4"/>
  <c r="G1149" i="4"/>
  <c r="G713" i="4"/>
  <c r="G720" i="4"/>
  <c r="G91" i="4"/>
  <c r="G1125" i="4"/>
  <c r="G1129" i="4"/>
  <c r="G24" i="4"/>
  <c r="G1435" i="4"/>
  <c r="G1407" i="4"/>
  <c r="G1414" i="4"/>
  <c r="G1327" i="4"/>
  <c r="G1334" i="4"/>
  <c r="G710" i="4"/>
  <c r="G717" i="4"/>
  <c r="G256" i="4"/>
  <c r="G62" i="4"/>
  <c r="G1230" i="4"/>
  <c r="G1190" i="4"/>
  <c r="G1124" i="4"/>
  <c r="G1128" i="4"/>
  <c r="G309" i="4"/>
  <c r="G624" i="4"/>
  <c r="G582" i="4"/>
  <c r="G559" i="4"/>
  <c r="G565" i="4"/>
  <c r="G436" i="4"/>
  <c r="G443" i="4"/>
  <c r="G211" i="4"/>
  <c r="G218" i="4"/>
  <c r="G329" i="4"/>
  <c r="G241" i="4"/>
  <c r="G208" i="4"/>
  <c r="G215" i="4"/>
  <c r="G98" i="4"/>
  <c r="G1460" i="4"/>
  <c r="G1244" i="4"/>
  <c r="G1092" i="4"/>
  <c r="G835" i="4"/>
  <c r="G573" i="4"/>
  <c r="G535" i="4"/>
  <c r="G539" i="4"/>
  <c r="G342" i="4"/>
  <c r="G181" i="4"/>
  <c r="G1446" i="4"/>
  <c r="G1284" i="4"/>
  <c r="G1002" i="4"/>
  <c r="G634" i="4"/>
  <c r="G343" i="4"/>
  <c r="G1339" i="4"/>
  <c r="G1346" i="4"/>
  <c r="G1235" i="4"/>
  <c r="G1060" i="4"/>
  <c r="G1044" i="4"/>
  <c r="G953" i="4"/>
  <c r="G825" i="4"/>
  <c r="G621" i="4"/>
  <c r="G556" i="4"/>
  <c r="G166" i="4"/>
  <c r="G173" i="4"/>
  <c r="G832" i="4"/>
  <c r="G426" i="4"/>
  <c r="G1033" i="4"/>
  <c r="G592" i="4"/>
  <c r="G599" i="4"/>
  <c r="G105" i="4"/>
  <c r="G265" i="4"/>
  <c r="G272" i="4"/>
  <c r="G1455" i="4"/>
  <c r="G1069" i="4"/>
  <c r="G963" i="4"/>
  <c r="G844" i="4"/>
  <c r="G522" i="4"/>
  <c r="G1066" i="4"/>
  <c r="G635" i="4"/>
  <c r="G1214" i="4"/>
  <c r="G738" i="4"/>
  <c r="G686" i="4"/>
  <c r="G1459" i="4"/>
  <c r="G1291" i="4"/>
  <c r="G1254" i="4"/>
  <c r="G964" i="4"/>
  <c r="G1220" i="4"/>
  <c r="G993" i="4"/>
  <c r="G922" i="4"/>
  <c r="G843" i="4"/>
  <c r="G827" i="4"/>
  <c r="G834" i="4"/>
  <c r="G774" i="4"/>
  <c r="G781" i="4"/>
  <c r="G648" i="4"/>
  <c r="G155" i="4"/>
  <c r="G128" i="4"/>
  <c r="G1433" i="4"/>
  <c r="G1359" i="4"/>
  <c r="G1292" i="4"/>
  <c r="G1245" i="4"/>
  <c r="G726" i="4"/>
  <c r="G647" i="4"/>
  <c r="G589" i="4"/>
  <c r="G596" i="4"/>
  <c r="G581" i="4"/>
  <c r="G570" i="4"/>
  <c r="G566" i="4"/>
  <c r="G490" i="4"/>
  <c r="G462" i="4"/>
  <c r="G446" i="4"/>
  <c r="G41" i="4"/>
  <c r="G388" i="4"/>
  <c r="G137" i="4"/>
  <c r="G107" i="4"/>
  <c r="G1475" i="4"/>
  <c r="G706" i="4"/>
  <c r="G520" i="4"/>
  <c r="G64" i="4"/>
  <c r="G1077" i="4"/>
  <c r="G842" i="4"/>
  <c r="G25" i="4"/>
  <c r="G852" i="4"/>
  <c r="G760" i="4"/>
  <c r="G766" i="4"/>
  <c r="G742" i="4"/>
  <c r="G746" i="4"/>
  <c r="G597" i="4"/>
  <c r="G568" i="4"/>
  <c r="G537" i="4"/>
  <c r="G457" i="4"/>
  <c r="G401" i="4"/>
  <c r="G175" i="4"/>
  <c r="G159" i="4"/>
  <c r="G1296" i="4"/>
  <c r="G1055" i="4"/>
  <c r="G853" i="4"/>
  <c r="G784" i="4"/>
  <c r="G277" i="4"/>
  <c r="G284" i="4"/>
  <c r="G709" i="4"/>
  <c r="G629" i="4"/>
  <c r="G527" i="4"/>
  <c r="G454" i="4"/>
  <c r="G438" i="4"/>
  <c r="G421" i="4"/>
  <c r="G1280" i="4"/>
  <c r="G1246" i="4"/>
  <c r="G1218" i="4"/>
  <c r="G1187" i="4"/>
  <c r="G1162" i="4"/>
  <c r="G1169" i="4"/>
  <c r="G1068" i="4"/>
  <c r="G1034" i="4"/>
  <c r="G771" i="4"/>
  <c r="G778" i="4"/>
  <c r="G416" i="4"/>
  <c r="G203" i="4"/>
  <c r="G307" i="4"/>
  <c r="G253" i="4"/>
  <c r="G188" i="4"/>
  <c r="G119" i="4"/>
  <c r="G176" i="4"/>
  <c r="G27" i="4"/>
  <c r="G813" i="4"/>
  <c r="G651" i="4"/>
  <c r="G655" i="4"/>
  <c r="G485" i="4"/>
  <c r="G868" i="4"/>
  <c r="G851" i="4"/>
  <c r="H1460" i="4"/>
  <c r="H1244" i="4"/>
  <c r="H1092" i="4"/>
  <c r="H835" i="4"/>
  <c r="H573" i="4"/>
  <c r="H535" i="4"/>
  <c r="H539" i="4"/>
  <c r="H342" i="4"/>
  <c r="H181" i="4"/>
  <c r="H1446" i="4"/>
  <c r="H1284" i="4"/>
  <c r="H1002" i="4"/>
  <c r="H634" i="4"/>
  <c r="H343" i="4"/>
  <c r="H1339" i="4"/>
  <c r="H1346" i="4"/>
  <c r="H1235" i="4"/>
  <c r="H1060" i="4"/>
  <c r="H1044" i="4"/>
  <c r="H984" i="4"/>
  <c r="H953" i="4"/>
  <c r="H825" i="4"/>
  <c r="H621" i="4"/>
  <c r="H556" i="4"/>
  <c r="H166" i="4"/>
  <c r="H173" i="4"/>
  <c r="H832" i="4"/>
  <c r="H426" i="4"/>
  <c r="H1033" i="4"/>
  <c r="H911" i="4"/>
  <c r="H592" i="4"/>
  <c r="H599" i="4"/>
  <c r="H105" i="4"/>
  <c r="H265" i="4"/>
  <c r="H272" i="4"/>
  <c r="H1455" i="4"/>
  <c r="H1069" i="4"/>
  <c r="H917" i="4"/>
  <c r="H925" i="4"/>
  <c r="H963" i="4"/>
  <c r="H844" i="4"/>
  <c r="H851" i="4"/>
  <c r="H522" i="4"/>
  <c r="H1452" i="4"/>
  <c r="H1066" i="4"/>
  <c r="H635" i="4"/>
  <c r="H1214" i="4"/>
  <c r="H738" i="4"/>
  <c r="H686" i="4"/>
  <c r="H1459" i="4"/>
  <c r="H1291" i="4"/>
  <c r="H1254" i="4"/>
  <c r="H964" i="4"/>
  <c r="H1220" i="4"/>
  <c r="H1089" i="4"/>
  <c r="H1096" i="4"/>
  <c r="H993" i="4"/>
  <c r="H922" i="4"/>
  <c r="H929" i="4"/>
  <c r="H895" i="4"/>
  <c r="H843" i="4"/>
  <c r="H827" i="4"/>
  <c r="H834" i="4"/>
  <c r="H774" i="4"/>
  <c r="H781" i="4"/>
  <c r="H648" i="4"/>
  <c r="H514" i="4"/>
  <c r="H155" i="4"/>
  <c r="H128" i="4"/>
  <c r="H1008" i="4"/>
  <c r="H1015" i="4"/>
  <c r="H1433" i="4"/>
  <c r="H1359" i="4"/>
  <c r="H1292" i="4"/>
  <c r="H1245" i="4"/>
  <c r="H726" i="4"/>
  <c r="H647" i="4"/>
  <c r="H589" i="4"/>
  <c r="H596" i="4"/>
  <c r="H581" i="4"/>
  <c r="H570" i="4"/>
  <c r="H566" i="4"/>
  <c r="H490" i="4"/>
  <c r="H462" i="4"/>
  <c r="H446" i="4"/>
  <c r="H41" i="4"/>
  <c r="H381" i="4"/>
  <c r="H388" i="4"/>
  <c r="H137" i="4"/>
  <c r="H107" i="4"/>
  <c r="H1475" i="4"/>
  <c r="H706" i="4"/>
  <c r="H520" i="4"/>
  <c r="H64" i="4"/>
  <c r="H1077" i="4"/>
  <c r="H842" i="4"/>
  <c r="H1447" i="4"/>
  <c r="H25" i="4"/>
  <c r="H1017" i="4"/>
  <c r="H924" i="4"/>
  <c r="H898" i="4"/>
  <c r="H876" i="4"/>
  <c r="H883" i="4"/>
  <c r="H852" i="4"/>
  <c r="H760" i="4"/>
  <c r="H766" i="4"/>
  <c r="H742" i="4"/>
  <c r="H746" i="4"/>
  <c r="H597" i="4"/>
  <c r="H568" i="4"/>
  <c r="H537" i="4"/>
  <c r="H457" i="4"/>
  <c r="H401" i="4"/>
  <c r="H321" i="4"/>
  <c r="H1296" i="4"/>
  <c r="H1055" i="4"/>
  <c r="H853" i="4"/>
  <c r="H784" i="4"/>
  <c r="H277" i="4"/>
  <c r="H284" i="4"/>
  <c r="H709" i="4"/>
  <c r="H629" i="4"/>
  <c r="H527" i="4"/>
  <c r="H454" i="4"/>
  <c r="H438" i="4"/>
  <c r="H421" i="4"/>
  <c r="H387" i="4"/>
  <c r="H1280" i="4"/>
  <c r="H1246" i="4"/>
  <c r="H1218" i="4"/>
  <c r="H1187" i="4"/>
  <c r="H1162" i="4"/>
  <c r="H1169" i="4"/>
  <c r="H1068" i="4"/>
  <c r="H1034" i="4"/>
  <c r="H771" i="4"/>
  <c r="H778" i="4"/>
  <c r="H416" i="4"/>
  <c r="H203" i="4"/>
  <c r="H307" i="4"/>
  <c r="H253" i="4"/>
  <c r="H188" i="4"/>
  <c r="H119" i="4"/>
  <c r="H176" i="4"/>
  <c r="H27" i="4"/>
  <c r="H813" i="4"/>
  <c r="H976" i="4"/>
  <c r="H651" i="4"/>
  <c r="H655" i="4"/>
  <c r="H485" i="4"/>
  <c r="H1107" i="4"/>
  <c r="H1111" i="4"/>
  <c r="H868" i="4"/>
  <c r="G1096" i="4"/>
  <c r="G680" i="4"/>
  <c r="G683" i="4"/>
  <c r="G506" i="4"/>
  <c r="G322" i="4"/>
  <c r="G325" i="4"/>
  <c r="G94" i="4"/>
  <c r="G97" i="4"/>
  <c r="G590" i="4"/>
  <c r="G593" i="4"/>
  <c r="G313" i="4"/>
  <c r="G316" i="4"/>
  <c r="G148" i="4"/>
  <c r="G151" i="4"/>
  <c r="G358" i="4"/>
  <c r="G361" i="4"/>
  <c r="G797" i="4"/>
  <c r="G135" i="4"/>
  <c r="G138" i="4"/>
  <c r="G390" i="4"/>
  <c r="G393" i="4"/>
  <c r="G255" i="4"/>
  <c r="G258" i="4"/>
  <c r="G115" i="4"/>
  <c r="G118" i="4"/>
  <c r="G234" i="4"/>
  <c r="G237" i="4"/>
  <c r="G1024" i="4"/>
  <c r="G1330" i="4"/>
  <c r="G1333" i="4"/>
  <c r="G1223" i="4"/>
  <c r="G1226" i="4"/>
  <c r="G989" i="4"/>
  <c r="G1079" i="4"/>
  <c r="G1082" i="4"/>
  <c r="G682" i="4"/>
  <c r="G466" i="4"/>
  <c r="G469" i="4"/>
  <c r="G1102" i="4"/>
  <c r="G847" i="4"/>
  <c r="G850" i="4"/>
  <c r="G404" i="4"/>
  <c r="G407" i="4"/>
  <c r="G183" i="4"/>
  <c r="G186" i="4"/>
  <c r="G718" i="4"/>
  <c r="G721" i="4"/>
  <c r="G474" i="4"/>
  <c r="G477" i="4"/>
  <c r="G1410" i="4"/>
  <c r="G1413" i="4"/>
  <c r="G20" i="4"/>
  <c r="G569" i="4"/>
  <c r="G396" i="4"/>
  <c r="G398" i="4"/>
  <c r="G1340" i="4"/>
  <c r="G1343" i="4"/>
  <c r="G998" i="4"/>
  <c r="G1304" i="4"/>
  <c r="G1307" i="4"/>
  <c r="G1212" i="4"/>
  <c r="G1215" i="4"/>
  <c r="G1062" i="4"/>
  <c r="G1065" i="4"/>
  <c r="G932" i="4"/>
  <c r="G860" i="4"/>
  <c r="G863" i="4"/>
  <c r="G818" i="4"/>
  <c r="G821" i="4"/>
  <c r="G300" i="4"/>
  <c r="G303" i="4"/>
  <c r="G197" i="4"/>
  <c r="G200" i="4"/>
  <c r="H680" i="4"/>
  <c r="H683" i="4"/>
  <c r="H506" i="4"/>
  <c r="H509" i="4"/>
  <c r="H424" i="4"/>
  <c r="H427" i="4"/>
  <c r="H322" i="4"/>
  <c r="H325" i="4"/>
  <c r="H94" i="4"/>
  <c r="H97" i="4"/>
  <c r="H590" i="4"/>
  <c r="H593" i="4"/>
  <c r="H529" i="4"/>
  <c r="H532" i="4"/>
  <c r="H201" i="4"/>
  <c r="H204" i="4"/>
  <c r="H149" i="4"/>
  <c r="H1106" i="4"/>
  <c r="H1109" i="4"/>
  <c r="H313" i="4"/>
  <c r="H316" i="4"/>
  <c r="H148" i="4"/>
  <c r="H151" i="4"/>
  <c r="H358" i="4"/>
  <c r="H361" i="4"/>
  <c r="H797" i="4"/>
  <c r="H641" i="4"/>
  <c r="H644" i="4"/>
  <c r="H465" i="4"/>
  <c r="H468" i="4"/>
  <c r="H135" i="4"/>
  <c r="H138" i="4"/>
  <c r="H456" i="4"/>
  <c r="H459" i="4"/>
  <c r="H390" i="4"/>
  <c r="H393" i="4"/>
  <c r="H353" i="4"/>
  <c r="H356" i="4"/>
  <c r="H255" i="4"/>
  <c r="H258" i="4"/>
  <c r="H182" i="4"/>
  <c r="H185" i="4"/>
  <c r="H115" i="4"/>
  <c r="H118" i="4"/>
  <c r="H55" i="4"/>
  <c r="H58" i="4"/>
  <c r="H234" i="4"/>
  <c r="H237" i="4"/>
  <c r="H169" i="4"/>
  <c r="H172" i="4"/>
  <c r="H101" i="4"/>
  <c r="H104" i="4"/>
  <c r="H1021" i="4"/>
  <c r="H1024" i="4"/>
  <c r="H1330" i="4"/>
  <c r="H1333" i="4"/>
  <c r="H1223" i="4"/>
  <c r="H1226" i="4"/>
  <c r="H986" i="4"/>
  <c r="H989" i="4"/>
  <c r="H934" i="4"/>
  <c r="H937" i="4"/>
  <c r="H249" i="4"/>
  <c r="H252" i="4"/>
  <c r="H57" i="4"/>
  <c r="H60" i="4"/>
  <c r="H302" i="4"/>
  <c r="H305" i="4"/>
  <c r="H1079" i="4"/>
  <c r="H1082" i="4"/>
  <c r="H956" i="4"/>
  <c r="H959" i="4"/>
  <c r="H828" i="4"/>
  <c r="H831" i="4"/>
  <c r="H682" i="4"/>
  <c r="H653" i="4"/>
  <c r="H656" i="4"/>
  <c r="H643" i="4"/>
  <c r="H48" i="4"/>
  <c r="H51" i="4"/>
  <c r="H466" i="4"/>
  <c r="H469" i="4"/>
  <c r="H434" i="4"/>
  <c r="H366" i="4"/>
  <c r="H369" i="4"/>
  <c r="H572" i="4"/>
  <c r="H575" i="4"/>
  <c r="H1026" i="4"/>
  <c r="H1029" i="4"/>
  <c r="H1233" i="4"/>
  <c r="H1236" i="4"/>
  <c r="H1102" i="4"/>
  <c r="H910" i="4"/>
  <c r="H913" i="4"/>
  <c r="H847" i="4"/>
  <c r="H850" i="4"/>
  <c r="H779" i="4"/>
  <c r="H782" i="4"/>
  <c r="H1135" i="4"/>
  <c r="H1138" i="4"/>
  <c r="H886" i="4"/>
  <c r="H889" i="4"/>
  <c r="H642" i="4"/>
  <c r="H645" i="4"/>
  <c r="H404" i="4"/>
  <c r="H407" i="4"/>
  <c r="H187" i="4"/>
  <c r="H190" i="4"/>
  <c r="H183" i="4"/>
  <c r="H186" i="4"/>
  <c r="H1372" i="4"/>
  <c r="H1375" i="4"/>
  <c r="H718" i="4"/>
  <c r="H721" i="4"/>
  <c r="H628" i="4"/>
  <c r="H631" i="4"/>
  <c r="H534" i="4"/>
  <c r="H474" i="4"/>
  <c r="H477" i="4"/>
  <c r="H399" i="4"/>
  <c r="H402" i="4"/>
  <c r="H1410" i="4"/>
  <c r="H1413" i="4"/>
  <c r="H1384" i="4"/>
  <c r="H1387" i="4"/>
  <c r="H1240" i="4"/>
  <c r="H1243" i="4"/>
  <c r="H617" i="4"/>
  <c r="H20" i="4"/>
  <c r="H579" i="4"/>
  <c r="H569" i="4"/>
  <c r="H552" i="4"/>
  <c r="H396" i="4"/>
  <c r="H398" i="4"/>
  <c r="H259" i="4"/>
  <c r="H262" i="4"/>
  <c r="H1340" i="4"/>
  <c r="H1343" i="4"/>
  <c r="H1164" i="4"/>
  <c r="H1167" i="4"/>
  <c r="H998" i="4"/>
  <c r="H958" i="4"/>
  <c r="H961" i="4"/>
  <c r="H1304" i="4"/>
  <c r="H1307" i="4"/>
  <c r="H1274" i="4"/>
  <c r="H1277" i="4"/>
  <c r="H1212" i="4"/>
  <c r="H1215" i="4"/>
  <c r="H1148" i="4"/>
  <c r="H1151" i="4"/>
  <c r="H1123" i="4"/>
  <c r="H1062" i="4"/>
  <c r="H1065" i="4"/>
  <c r="H1011" i="4"/>
  <c r="H1014" i="4"/>
  <c r="H978" i="4"/>
  <c r="H981" i="4"/>
  <c r="H932" i="4"/>
  <c r="H935" i="4"/>
  <c r="H916" i="4"/>
  <c r="H919" i="4"/>
  <c r="H860" i="4"/>
  <c r="H863" i="4"/>
  <c r="H837" i="4"/>
  <c r="H840" i="4"/>
  <c r="H818" i="4"/>
  <c r="H821" i="4"/>
  <c r="H762" i="4"/>
  <c r="H764" i="4"/>
  <c r="H688" i="4"/>
  <c r="H691" i="4"/>
  <c r="H507" i="4"/>
  <c r="H510" i="4"/>
  <c r="H483" i="4"/>
  <c r="H486" i="4"/>
  <c r="H300" i="4"/>
  <c r="H303" i="4"/>
  <c r="H213" i="4"/>
  <c r="H197" i="4"/>
  <c r="H200" i="4"/>
  <c r="H1454" i="4"/>
  <c r="H1474" i="4"/>
  <c r="H1477" i="4"/>
  <c r="H1466" i="4"/>
  <c r="H1469" i="4"/>
  <c r="H1422" i="4"/>
  <c r="H1425" i="4"/>
  <c r="H1409" i="4"/>
  <c r="H1412" i="4"/>
  <c r="H1394" i="4"/>
  <c r="H1397" i="4"/>
  <c r="H1388" i="4"/>
  <c r="H1368" i="4"/>
  <c r="H1371" i="4"/>
  <c r="H1353" i="4"/>
  <c r="H1356" i="4"/>
  <c r="H1338" i="4"/>
  <c r="H1341" i="4"/>
  <c r="H1323" i="4"/>
  <c r="H1309" i="4"/>
  <c r="H1295" i="4"/>
  <c r="H1298" i="4"/>
  <c r="H1239" i="4"/>
  <c r="H1242" i="4"/>
  <c r="H1213" i="4"/>
  <c r="H1216" i="4"/>
  <c r="H1182" i="4"/>
  <c r="H1185" i="4"/>
  <c r="H1047" i="4"/>
  <c r="H1050" i="4"/>
  <c r="H923" i="4"/>
  <c r="H926" i="4"/>
  <c r="H882" i="4"/>
  <c r="H885" i="4"/>
  <c r="H807" i="4"/>
  <c r="H810" i="4"/>
  <c r="H317" i="4"/>
  <c r="H731" i="4"/>
  <c r="H734" i="4"/>
  <c r="H716" i="4"/>
  <c r="H703" i="4"/>
  <c r="H687" i="4"/>
  <c r="H690" i="4"/>
  <c r="H668" i="4"/>
  <c r="H671" i="4"/>
  <c r="H608" i="4"/>
  <c r="H611" i="4"/>
  <c r="H528" i="4"/>
  <c r="H496" i="4"/>
  <c r="H498" i="4"/>
  <c r="H473" i="4"/>
  <c r="H419" i="4"/>
  <c r="H422" i="4"/>
  <c r="H397" i="4"/>
  <c r="H320" i="4"/>
  <c r="H70" i="4"/>
  <c r="H31" i="4"/>
  <c r="H65" i="4"/>
  <c r="H68" i="4"/>
  <c r="H745" i="4"/>
  <c r="H747" i="4"/>
  <c r="H689" i="4"/>
  <c r="H692" i="4"/>
  <c r="H620" i="4"/>
  <c r="H623" i="4"/>
  <c r="H21" i="4"/>
  <c r="H555" i="4"/>
  <c r="H558" i="4"/>
  <c r="H515" i="4"/>
  <c r="H518" i="4"/>
  <c r="H464" i="4"/>
  <c r="H467" i="4"/>
  <c r="H432" i="4"/>
  <c r="H435" i="4"/>
  <c r="H174" i="4"/>
  <c r="H177" i="4"/>
  <c r="H121" i="4"/>
  <c r="H124" i="4"/>
  <c r="H63" i="4"/>
  <c r="H66" i="4"/>
  <c r="H1231" i="4"/>
  <c r="H560" i="4"/>
  <c r="H562" i="4"/>
  <c r="H497" i="4"/>
  <c r="H499" i="4"/>
  <c r="H216" i="4"/>
  <c r="H219" i="4"/>
  <c r="H154" i="4"/>
  <c r="H157" i="4"/>
  <c r="H147" i="4"/>
  <c r="H150" i="4"/>
  <c r="H130" i="4"/>
  <c r="H133" i="4"/>
  <c r="H73" i="4"/>
  <c r="H76" i="4"/>
  <c r="H56" i="4"/>
  <c r="H59" i="4"/>
  <c r="H34" i="4"/>
  <c r="H37" i="4"/>
  <c r="H1480" i="4"/>
  <c r="H1483" i="4"/>
  <c r="H1010" i="4"/>
  <c r="H1013" i="4"/>
  <c r="H1308" i="4"/>
  <c r="H1311" i="4"/>
  <c r="H1257" i="4"/>
  <c r="H1260" i="4"/>
  <c r="H1208" i="4"/>
  <c r="H1177" i="4"/>
  <c r="H1080" i="4"/>
  <c r="H1083" i="4"/>
  <c r="H1070" i="4"/>
  <c r="H1073" i="4"/>
  <c r="H1036" i="4"/>
  <c r="H1039" i="4"/>
  <c r="H1016" i="4"/>
  <c r="H1018" i="4"/>
  <c r="H1001" i="4"/>
  <c r="H1004" i="4"/>
  <c r="H980" i="4"/>
  <c r="H970" i="4"/>
  <c r="H973" i="4"/>
  <c r="H957" i="4"/>
  <c r="H960" i="4"/>
  <c r="H930" i="4"/>
  <c r="H933" i="4"/>
  <c r="H918" i="4"/>
  <c r="H921" i="4"/>
  <c r="H904" i="4"/>
  <c r="H907" i="4"/>
  <c r="H884" i="4"/>
  <c r="H887" i="4"/>
  <c r="H845" i="4"/>
  <c r="H848" i="4"/>
  <c r="H809" i="4"/>
  <c r="H812" i="4"/>
  <c r="H783" i="4"/>
  <c r="H786" i="4"/>
  <c r="H765" i="4"/>
  <c r="H664" i="4"/>
  <c r="H667" i="4"/>
  <c r="H633" i="4"/>
  <c r="H636" i="4"/>
  <c r="H476" i="4"/>
  <c r="H354" i="4"/>
  <c r="H327" i="4"/>
  <c r="H230" i="4"/>
  <c r="H233" i="4"/>
  <c r="H1037" i="4"/>
  <c r="H1040" i="4"/>
  <c r="H931" i="4"/>
  <c r="H872" i="4"/>
  <c r="H800" i="4"/>
  <c r="H301" i="4"/>
  <c r="H304" i="4"/>
  <c r="H293" i="4"/>
  <c r="H296" i="4"/>
  <c r="H270" i="4"/>
  <c r="H273" i="4"/>
  <c r="H733" i="4"/>
  <c r="H736" i="4"/>
  <c r="H719" i="4"/>
  <c r="H722" i="4"/>
  <c r="H693" i="4"/>
  <c r="H696" i="4"/>
  <c r="H659" i="4"/>
  <c r="H662" i="4"/>
  <c r="H600" i="4"/>
  <c r="H603" i="4"/>
  <c r="H646" i="4"/>
  <c r="H649" i="4"/>
  <c r="H540" i="4"/>
  <c r="H543" i="4"/>
  <c r="H521" i="4"/>
  <c r="H524" i="4"/>
  <c r="H460" i="4"/>
  <c r="H463" i="4"/>
  <c r="H428" i="4"/>
  <c r="H357" i="4"/>
  <c r="H360" i="4"/>
  <c r="H1479" i="4"/>
  <c r="H1482" i="4"/>
  <c r="H1391" i="4"/>
  <c r="H1379" i="4"/>
  <c r="H1382" i="4"/>
  <c r="H1288" i="4"/>
  <c r="H1259" i="4"/>
  <c r="H1262" i="4"/>
  <c r="H1210" i="4"/>
  <c r="H1195" i="4"/>
  <c r="H1198" i="4"/>
  <c r="H1179" i="4"/>
  <c r="H1141" i="4"/>
  <c r="H1144" i="4"/>
  <c r="H1113" i="4"/>
  <c r="H1116" i="4"/>
  <c r="H1095" i="4"/>
  <c r="H858" i="4"/>
  <c r="H712" i="4"/>
  <c r="H715" i="4"/>
  <c r="H580" i="4"/>
  <c r="H516" i="4"/>
  <c r="H382" i="4"/>
  <c r="H385" i="4"/>
  <c r="H260" i="4"/>
  <c r="H263" i="4"/>
  <c r="H152" i="4"/>
  <c r="H315" i="4"/>
  <c r="H777" i="4"/>
  <c r="H780" i="4"/>
  <c r="H6" i="4"/>
  <c r="H268" i="4"/>
  <c r="H271" i="4"/>
  <c r="H100" i="4"/>
  <c r="H103" i="4"/>
  <c r="H983" i="4"/>
  <c r="H239" i="4"/>
  <c r="H242" i="4"/>
  <c r="H899" i="4"/>
  <c r="H168" i="4"/>
  <c r="H458" i="4"/>
  <c r="H461" i="4"/>
  <c r="H949" i="4"/>
  <c r="H952" i="4"/>
  <c r="H88" i="4"/>
  <c r="H796" i="4"/>
  <c r="H799" i="4"/>
  <c r="H1023" i="4"/>
  <c r="H833" i="4"/>
  <c r="H171" i="4"/>
  <c r="H612" i="4"/>
  <c r="H615" i="4"/>
  <c r="H223" i="4"/>
  <c r="H226" i="4"/>
  <c r="H727" i="4"/>
  <c r="H730" i="4"/>
  <c r="H44" i="4"/>
  <c r="H47" i="4"/>
  <c r="H266" i="4"/>
  <c r="H269" i="4"/>
  <c r="H167" i="4"/>
  <c r="H170" i="4"/>
  <c r="H1049" i="4"/>
  <c r="H666" i="4"/>
  <c r="H669" i="4"/>
  <c r="H598" i="4"/>
  <c r="H538" i="4"/>
  <c r="H450" i="4"/>
  <c r="H417" i="4"/>
  <c r="H339" i="4"/>
  <c r="H1042" i="4"/>
  <c r="H1045" i="4"/>
  <c r="H1286" i="4"/>
  <c r="H1289" i="4"/>
  <c r="H948" i="4"/>
  <c r="H888" i="4"/>
  <c r="H891" i="4"/>
  <c r="H811" i="4"/>
  <c r="H814" i="4"/>
  <c r="H330" i="4"/>
  <c r="H1061" i="4"/>
  <c r="H805" i="4"/>
  <c r="H808" i="4"/>
  <c r="H1145" i="4"/>
  <c r="H769" i="4"/>
  <c r="H772" i="4"/>
  <c r="H732" i="4"/>
  <c r="H735" i="4"/>
  <c r="H658" i="4"/>
  <c r="H661" i="4"/>
  <c r="H609" i="4"/>
  <c r="H549" i="4"/>
  <c r="H503" i="4"/>
  <c r="H437" i="4"/>
  <c r="H440" i="4"/>
  <c r="H1431" i="4"/>
  <c r="H1395" i="4"/>
  <c r="H1222" i="4"/>
  <c r="H1191" i="4"/>
  <c r="H767" i="4"/>
  <c r="H770" i="4"/>
  <c r="H601" i="4"/>
  <c r="H410" i="4"/>
  <c r="H413" i="4"/>
  <c r="H280" i="4"/>
  <c r="H283" i="4"/>
  <c r="H228" i="4"/>
  <c r="H195" i="4"/>
  <c r="H163" i="4"/>
  <c r="H1432" i="4"/>
  <c r="H1420" i="4"/>
  <c r="H1400" i="4"/>
  <c r="H1403" i="4"/>
  <c r="H1386" i="4"/>
  <c r="H1389" i="4"/>
  <c r="H1363" i="4"/>
  <c r="H1366" i="4"/>
  <c r="H1326" i="4"/>
  <c r="H1319" i="4"/>
  <c r="H1322" i="4"/>
  <c r="H1247" i="4"/>
  <c r="H1211" i="4"/>
  <c r="H1196" i="4"/>
  <c r="H1199" i="4"/>
  <c r="H1180" i="4"/>
  <c r="H1101" i="4"/>
  <c r="H947" i="4"/>
  <c r="H950" i="4"/>
  <c r="H846" i="4"/>
  <c r="H849" i="4"/>
  <c r="H1456" i="4"/>
  <c r="H1440" i="4"/>
  <c r="H1312" i="4"/>
  <c r="H1238" i="4"/>
  <c r="H1204" i="4"/>
  <c r="H1181" i="4"/>
  <c r="H1184" i="4"/>
  <c r="H1143" i="4"/>
  <c r="H1146" i="4"/>
  <c r="H1130" i="4"/>
  <c r="H1133" i="4"/>
  <c r="H1117" i="4"/>
  <c r="H1072" i="4"/>
  <c r="H1075" i="4"/>
  <c r="H1056" i="4"/>
  <c r="H1038" i="4"/>
  <c r="H1003" i="4"/>
  <c r="H1006" i="4"/>
  <c r="H972" i="4"/>
  <c r="H975" i="4"/>
  <c r="H902" i="4"/>
  <c r="H905" i="4"/>
  <c r="H874" i="4"/>
  <c r="H877" i="4"/>
  <c r="H791" i="4"/>
  <c r="H681" i="4"/>
  <c r="H684" i="4"/>
  <c r="H619" i="4"/>
  <c r="H561" i="4"/>
  <c r="H491" i="4"/>
  <c r="H455" i="4"/>
  <c r="H423" i="4"/>
  <c r="H294" i="4"/>
  <c r="H297" i="4"/>
  <c r="H220" i="4"/>
  <c r="H191" i="4"/>
  <c r="H194" i="4"/>
  <c r="H114" i="4"/>
  <c r="H117" i="4"/>
  <c r="H71" i="4"/>
  <c r="H74" i="4"/>
  <c r="H50" i="4"/>
  <c r="H53" i="4"/>
  <c r="H1438" i="4"/>
  <c r="H1276" i="4"/>
  <c r="H1478" i="4"/>
  <c r="H1481" i="4"/>
  <c r="H1470" i="4"/>
  <c r="H1473" i="4"/>
  <c r="H1462" i="4"/>
  <c r="H1465" i="4"/>
  <c r="H1457" i="4"/>
  <c r="H1449" i="4"/>
  <c r="H1441" i="4"/>
  <c r="H1426" i="4"/>
  <c r="H1429" i="4"/>
  <c r="H1418" i="4"/>
  <c r="H1421" i="4"/>
  <c r="H1405" i="4"/>
  <c r="H1408" i="4"/>
  <c r="H1398" i="4"/>
  <c r="H1401" i="4"/>
  <c r="H1390" i="4"/>
  <c r="H1393" i="4"/>
  <c r="H1361" i="4"/>
  <c r="H1364" i="4"/>
  <c r="H1342" i="4"/>
  <c r="H1345" i="4"/>
  <c r="H1328" i="4"/>
  <c r="H1331" i="4"/>
  <c r="H1305" i="4"/>
  <c r="H1283" i="4"/>
  <c r="H1266" i="4"/>
  <c r="H1269" i="4"/>
  <c r="H1258" i="4"/>
  <c r="H1261" i="4"/>
  <c r="H1252" i="4"/>
  <c r="H1234" i="4"/>
  <c r="H1225" i="4"/>
  <c r="H1217" i="4"/>
  <c r="H1209" i="4"/>
  <c r="H1194" i="4"/>
  <c r="H1197" i="4"/>
  <c r="H1186" i="4"/>
  <c r="H1178" i="4"/>
  <c r="H1157" i="4"/>
  <c r="H1160" i="4"/>
  <c r="H1063" i="4"/>
  <c r="H1028" i="4"/>
  <c r="H1031" i="4"/>
  <c r="H979" i="4"/>
  <c r="H982" i="4"/>
  <c r="H903" i="4"/>
  <c r="H906" i="4"/>
  <c r="H861" i="4"/>
  <c r="H864" i="4"/>
  <c r="H792" i="4"/>
  <c r="H795" i="4"/>
  <c r="H311" i="4"/>
  <c r="H761" i="4"/>
  <c r="H675" i="4"/>
  <c r="H678" i="4"/>
  <c r="H657" i="4"/>
  <c r="H660" i="4"/>
  <c r="H637" i="4"/>
  <c r="H602" i="4"/>
  <c r="H605" i="4"/>
  <c r="H542" i="4"/>
  <c r="H545" i="4"/>
  <c r="H519" i="4"/>
  <c r="H502" i="4"/>
  <c r="H505" i="4"/>
  <c r="H430" i="4"/>
  <c r="H433" i="4"/>
  <c r="H412" i="4"/>
  <c r="H341" i="4"/>
  <c r="H344" i="4"/>
  <c r="H326" i="4"/>
  <c r="H229" i="4"/>
  <c r="H232" i="4"/>
  <c r="H113" i="4"/>
  <c r="H116" i="4"/>
  <c r="H92" i="4"/>
  <c r="H49" i="4"/>
  <c r="H52" i="4"/>
  <c r="H72" i="4"/>
  <c r="H75" i="4"/>
  <c r="H749" i="4"/>
  <c r="H752" i="4"/>
  <c r="H711" i="4"/>
  <c r="H714" i="4"/>
  <c r="H639" i="4"/>
  <c r="H604" i="4"/>
  <c r="H607" i="4"/>
  <c r="H591" i="4"/>
  <c r="H544" i="4"/>
  <c r="H547" i="4"/>
  <c r="H492" i="4"/>
  <c r="H495" i="4"/>
  <c r="H448" i="4"/>
  <c r="H451" i="4"/>
  <c r="H415" i="4"/>
  <c r="H418" i="4"/>
  <c r="H345" i="4"/>
  <c r="H247" i="4"/>
  <c r="H250" i="4"/>
  <c r="H231" i="4"/>
  <c r="H214" i="4"/>
  <c r="G424" i="4"/>
  <c r="G427" i="4"/>
  <c r="G529" i="4"/>
  <c r="G532" i="4"/>
  <c r="G201" i="4"/>
  <c r="G204" i="4"/>
  <c r="G149" i="4"/>
  <c r="G1106" i="4"/>
  <c r="G1109" i="4"/>
  <c r="G641" i="4"/>
  <c r="G644" i="4"/>
  <c r="G465" i="4"/>
  <c r="G468" i="4"/>
  <c r="G456" i="4"/>
  <c r="G459" i="4"/>
  <c r="G353" i="4"/>
  <c r="G356" i="4"/>
  <c r="G182" i="4"/>
  <c r="G185" i="4"/>
  <c r="G55" i="4"/>
  <c r="G58" i="4"/>
  <c r="G169" i="4"/>
  <c r="G172" i="4"/>
  <c r="G101" i="4"/>
  <c r="G104" i="4"/>
  <c r="G249" i="4"/>
  <c r="G252" i="4"/>
  <c r="G57" i="4"/>
  <c r="G60" i="4"/>
  <c r="G302" i="4"/>
  <c r="G305" i="4"/>
  <c r="G956" i="4"/>
  <c r="G959" i="4"/>
  <c r="G828" i="4"/>
  <c r="G831" i="4"/>
  <c r="G653" i="4"/>
  <c r="G656" i="4"/>
  <c r="G643" i="4"/>
  <c r="G48" i="4"/>
  <c r="G51" i="4"/>
  <c r="G434" i="4"/>
  <c r="G366" i="4"/>
  <c r="G369" i="4"/>
  <c r="G572" i="4"/>
  <c r="G575" i="4"/>
  <c r="G1026" i="4"/>
  <c r="G1029" i="4"/>
  <c r="G1233" i="4"/>
  <c r="G1236" i="4"/>
  <c r="G913" i="4"/>
  <c r="G779" i="4"/>
  <c r="G782" i="4"/>
  <c r="G1135" i="4"/>
  <c r="G1138" i="4"/>
  <c r="G886" i="4"/>
  <c r="G889" i="4"/>
  <c r="G642" i="4"/>
  <c r="G645" i="4"/>
  <c r="G187" i="4"/>
  <c r="G190" i="4"/>
  <c r="G1372" i="4"/>
  <c r="G1375" i="4"/>
  <c r="G628" i="4"/>
  <c r="G631" i="4"/>
  <c r="G534" i="4"/>
  <c r="G399" i="4"/>
  <c r="G402" i="4"/>
  <c r="G1384" i="4"/>
  <c r="G1387" i="4"/>
  <c r="G1240" i="4"/>
  <c r="G1243" i="4"/>
  <c r="G617" i="4"/>
  <c r="G579" i="4"/>
  <c r="G552" i="4"/>
  <c r="G259" i="4"/>
  <c r="G262" i="4"/>
  <c r="G1164" i="4"/>
  <c r="G1167" i="4"/>
  <c r="G958" i="4"/>
  <c r="G961" i="4"/>
  <c r="G1274" i="4"/>
  <c r="G1277" i="4"/>
  <c r="G1148" i="4"/>
  <c r="G1151" i="4"/>
  <c r="G1123" i="4"/>
  <c r="G1011" i="4"/>
  <c r="G1014" i="4"/>
  <c r="G981" i="4"/>
  <c r="G916" i="4"/>
  <c r="G837" i="4"/>
  <c r="G840" i="4"/>
  <c r="G762" i="4"/>
  <c r="G764" i="4"/>
  <c r="G688" i="4"/>
  <c r="G691" i="4"/>
  <c r="G483" i="4"/>
  <c r="G486" i="4"/>
  <c r="G213" i="4"/>
  <c r="G1454" i="4"/>
  <c r="G1474" i="4"/>
  <c r="G1477" i="4"/>
  <c r="G1466" i="4"/>
  <c r="G1469" i="4"/>
  <c r="G1422" i="4"/>
  <c r="G1425" i="4"/>
  <c r="G1409" i="4"/>
  <c r="G1412" i="4"/>
  <c r="G1394" i="4"/>
  <c r="G1397" i="4"/>
  <c r="G1388" i="4"/>
  <c r="G1368" i="4"/>
  <c r="G1371" i="4"/>
  <c r="G1353" i="4"/>
  <c r="G1356" i="4"/>
  <c r="G1338" i="4"/>
  <c r="G1341" i="4"/>
  <c r="G1323" i="4"/>
  <c r="G1309" i="4"/>
  <c r="G1295" i="4"/>
  <c r="G1239" i="4"/>
  <c r="G1242" i="4"/>
  <c r="G1213" i="4"/>
  <c r="G1216" i="4"/>
  <c r="G1182" i="4"/>
  <c r="G1185" i="4"/>
  <c r="G1047" i="4"/>
  <c r="G1050" i="4"/>
  <c r="G923" i="4"/>
  <c r="G926" i="4"/>
  <c r="G882" i="4"/>
  <c r="G885" i="4"/>
  <c r="G807" i="4"/>
  <c r="G810" i="4"/>
  <c r="G317" i="4"/>
  <c r="G731" i="4"/>
  <c r="G734" i="4"/>
  <c r="G716" i="4"/>
  <c r="G703" i="4"/>
  <c r="G687" i="4"/>
  <c r="G690" i="4"/>
  <c r="G668" i="4"/>
  <c r="G671" i="4"/>
  <c r="G608" i="4"/>
  <c r="G611" i="4"/>
  <c r="G528" i="4"/>
  <c r="G496" i="4"/>
  <c r="G498" i="4"/>
  <c r="G473" i="4"/>
  <c r="G419" i="4"/>
  <c r="G422" i="4"/>
  <c r="G397" i="4"/>
  <c r="G320" i="4"/>
  <c r="G70" i="4"/>
  <c r="G31" i="4"/>
  <c r="G65" i="4"/>
  <c r="G68" i="4"/>
  <c r="G745" i="4"/>
  <c r="G747" i="4"/>
  <c r="G689" i="4"/>
  <c r="G692" i="4"/>
  <c r="G620" i="4"/>
  <c r="G623" i="4"/>
  <c r="G21" i="4"/>
  <c r="G555" i="4"/>
  <c r="G558" i="4"/>
  <c r="G515" i="4"/>
  <c r="G518" i="4"/>
  <c r="G464" i="4"/>
  <c r="G467" i="4"/>
  <c r="G432" i="4"/>
  <c r="G435" i="4"/>
  <c r="G174" i="4"/>
  <c r="G177" i="4"/>
  <c r="G121" i="4"/>
  <c r="G124" i="4"/>
  <c r="G63" i="4"/>
  <c r="G66" i="4"/>
  <c r="G1231" i="4"/>
  <c r="G560" i="4"/>
  <c r="G562" i="4"/>
  <c r="G497" i="4"/>
  <c r="G499" i="4"/>
  <c r="G216" i="4"/>
  <c r="G219" i="4"/>
  <c r="G154" i="4"/>
  <c r="G157" i="4"/>
  <c r="G147" i="4"/>
  <c r="G150" i="4"/>
  <c r="G130" i="4"/>
  <c r="G133" i="4"/>
  <c r="G73" i="4"/>
  <c r="G76" i="4"/>
  <c r="G56" i="4"/>
  <c r="G59" i="4"/>
  <c r="G34" i="4"/>
  <c r="G37" i="4"/>
  <c r="G1480" i="4"/>
  <c r="G1483" i="4"/>
  <c r="G1010" i="4"/>
  <c r="G1013" i="4"/>
  <c r="G1308" i="4"/>
  <c r="G1311" i="4"/>
  <c r="G1257" i="4"/>
  <c r="G1260" i="4"/>
  <c r="G1208" i="4"/>
  <c r="G1177" i="4"/>
  <c r="G1080" i="4"/>
  <c r="G1083" i="4"/>
  <c r="G1070" i="4"/>
  <c r="G1073" i="4"/>
  <c r="G1036" i="4"/>
  <c r="G1039" i="4"/>
  <c r="G1001" i="4"/>
  <c r="G1004" i="4"/>
  <c r="G980" i="4"/>
  <c r="G970" i="4"/>
  <c r="G957" i="4"/>
  <c r="G960" i="4"/>
  <c r="G933" i="4"/>
  <c r="G884" i="4"/>
  <c r="G887" i="4"/>
  <c r="G845" i="4"/>
  <c r="G848" i="4"/>
  <c r="G809" i="4"/>
  <c r="G812" i="4"/>
  <c r="G783" i="4"/>
  <c r="G786" i="4"/>
  <c r="G765" i="4"/>
  <c r="G664" i="4"/>
  <c r="G667" i="4"/>
  <c r="G633" i="4"/>
  <c r="G636" i="4"/>
  <c r="G476" i="4"/>
  <c r="G354" i="4"/>
  <c r="G327" i="4"/>
  <c r="G230" i="4"/>
  <c r="G233" i="4"/>
  <c r="G1037" i="4"/>
  <c r="G1040" i="4"/>
  <c r="G872" i="4"/>
  <c r="G800" i="4"/>
  <c r="G301" i="4"/>
  <c r="G304" i="4"/>
  <c r="G293" i="4"/>
  <c r="G296" i="4"/>
  <c r="G270" i="4"/>
  <c r="G273" i="4"/>
  <c r="G733" i="4"/>
  <c r="G736" i="4"/>
  <c r="G719" i="4"/>
  <c r="G722" i="4"/>
  <c r="G693" i="4"/>
  <c r="G696" i="4"/>
  <c r="G659" i="4"/>
  <c r="G662" i="4"/>
  <c r="G600" i="4"/>
  <c r="G603" i="4"/>
  <c r="G646" i="4"/>
  <c r="G649" i="4"/>
  <c r="G540" i="4"/>
  <c r="G543" i="4"/>
  <c r="G521" i="4"/>
  <c r="G524" i="4"/>
  <c r="G460" i="4"/>
  <c r="G463" i="4"/>
  <c r="G428" i="4"/>
  <c r="G357" i="4"/>
  <c r="G360" i="4"/>
  <c r="G1479" i="4"/>
  <c r="G1482" i="4"/>
  <c r="G1391" i="4"/>
  <c r="G1379" i="4"/>
  <c r="G1382" i="4"/>
  <c r="G1288" i="4"/>
  <c r="G1259" i="4"/>
  <c r="G1262" i="4"/>
  <c r="G1210" i="4"/>
  <c r="G1195" i="4"/>
  <c r="G1198" i="4"/>
  <c r="G1179" i="4"/>
  <c r="G1141" i="4"/>
  <c r="G1144" i="4"/>
  <c r="G1113" i="4"/>
  <c r="G1116" i="4"/>
  <c r="G1095" i="4"/>
  <c r="G858" i="4"/>
  <c r="G712" i="4"/>
  <c r="G715" i="4"/>
  <c r="G580" i="4"/>
  <c r="G516" i="4"/>
  <c r="G382" i="4"/>
  <c r="G385" i="4"/>
  <c r="G260" i="4"/>
  <c r="G263" i="4"/>
  <c r="G152" i="4"/>
  <c r="G315" i="4"/>
  <c r="G777" i="4"/>
  <c r="G780" i="4"/>
  <c r="G6" i="4"/>
  <c r="G268" i="4"/>
  <c r="G271" i="4"/>
  <c r="G100" i="4"/>
  <c r="G103" i="4"/>
  <c r="G239" i="4"/>
  <c r="G242" i="4"/>
  <c r="G168" i="4"/>
  <c r="G458" i="4"/>
  <c r="G461" i="4"/>
  <c r="G949" i="4"/>
  <c r="G952" i="4"/>
  <c r="G88" i="4"/>
  <c r="G796" i="4"/>
  <c r="G799" i="4"/>
  <c r="G1023" i="4"/>
  <c r="G833" i="4"/>
  <c r="G171" i="4"/>
  <c r="G612" i="4"/>
  <c r="G615" i="4"/>
  <c r="G223" i="4"/>
  <c r="G226" i="4"/>
  <c r="G727" i="4"/>
  <c r="G730" i="4"/>
  <c r="G44" i="4"/>
  <c r="G47" i="4"/>
  <c r="G266" i="4"/>
  <c r="G269" i="4"/>
  <c r="G167" i="4"/>
  <c r="G170" i="4"/>
  <c r="G1049" i="4"/>
  <c r="G666" i="4"/>
  <c r="G669" i="4"/>
  <c r="G598" i="4"/>
  <c r="G538" i="4"/>
  <c r="G450" i="4"/>
  <c r="G417" i="4"/>
  <c r="G339" i="4"/>
  <c r="G1042" i="4"/>
  <c r="G1045" i="4"/>
  <c r="G1286" i="4"/>
  <c r="G1289" i="4"/>
  <c r="G948" i="4"/>
  <c r="G888" i="4"/>
  <c r="G811" i="4"/>
  <c r="G814" i="4"/>
  <c r="G330" i="4"/>
  <c r="G1061" i="4"/>
  <c r="G805" i="4"/>
  <c r="G808" i="4"/>
  <c r="G1145" i="4"/>
  <c r="G769" i="4"/>
  <c r="G772" i="4"/>
  <c r="G732" i="4"/>
  <c r="G735" i="4"/>
  <c r="G658" i="4"/>
  <c r="G661" i="4"/>
  <c r="G609" i="4"/>
  <c r="G549" i="4"/>
  <c r="G503" i="4"/>
  <c r="G437" i="4"/>
  <c r="G440" i="4"/>
  <c r="G1431" i="4"/>
  <c r="G1395" i="4"/>
  <c r="G1222" i="4"/>
  <c r="G1191" i="4"/>
  <c r="G767" i="4"/>
  <c r="G770" i="4"/>
  <c r="G601" i="4"/>
  <c r="G410" i="4"/>
  <c r="G413" i="4"/>
  <c r="G280" i="4"/>
  <c r="G283" i="4"/>
  <c r="G228" i="4"/>
  <c r="G195" i="4"/>
  <c r="G163" i="4"/>
  <c r="G1432" i="4"/>
  <c r="G1420" i="4"/>
  <c r="G1400" i="4"/>
  <c r="G1403" i="4"/>
  <c r="G1386" i="4"/>
  <c r="G1389" i="4"/>
  <c r="G1363" i="4"/>
  <c r="G1366" i="4"/>
  <c r="G1326" i="4"/>
  <c r="G1319" i="4"/>
  <c r="G1322" i="4"/>
  <c r="G1247" i="4"/>
  <c r="G1211" i="4"/>
  <c r="G1196" i="4"/>
  <c r="G1199" i="4"/>
  <c r="G1180" i="4"/>
  <c r="G1101" i="4"/>
  <c r="G947" i="4"/>
  <c r="G950" i="4"/>
  <c r="G846" i="4"/>
  <c r="G849" i="4"/>
  <c r="G1456" i="4"/>
  <c r="G1440" i="4"/>
  <c r="G1312" i="4"/>
  <c r="G1238" i="4"/>
  <c r="G1204" i="4"/>
  <c r="G1181" i="4"/>
  <c r="G1184" i="4"/>
  <c r="G1143" i="4"/>
  <c r="G1146" i="4"/>
  <c r="G1130" i="4"/>
  <c r="G1133" i="4"/>
  <c r="G1117" i="4"/>
  <c r="G1072" i="4"/>
  <c r="G1075" i="4"/>
  <c r="G1056" i="4"/>
  <c r="G1038" i="4"/>
  <c r="G1003" i="4"/>
  <c r="G1006" i="4"/>
  <c r="G905" i="4"/>
  <c r="G874" i="4"/>
  <c r="G877" i="4"/>
  <c r="G791" i="4"/>
  <c r="G681" i="4"/>
  <c r="G684" i="4"/>
  <c r="G619" i="4"/>
  <c r="G561" i="4"/>
  <c r="G491" i="4"/>
  <c r="G455" i="4"/>
  <c r="G423" i="4"/>
  <c r="G294" i="4"/>
  <c r="G297" i="4"/>
  <c r="G220" i="4"/>
  <c r="G191" i="4"/>
  <c r="G194" i="4"/>
  <c r="G114" i="4"/>
  <c r="G117" i="4"/>
  <c r="G71" i="4"/>
  <c r="G74" i="4"/>
  <c r="G50" i="4"/>
  <c r="G53" i="4"/>
  <c r="G1438" i="4"/>
  <c r="G1276" i="4"/>
  <c r="G1478" i="4"/>
  <c r="G1481" i="4"/>
  <c r="G1470" i="4"/>
  <c r="G1473" i="4"/>
  <c r="G1462" i="4"/>
  <c r="G1465" i="4"/>
  <c r="G1457" i="4"/>
  <c r="G1449" i="4"/>
  <c r="G1441" i="4"/>
  <c r="G1426" i="4"/>
  <c r="G1429" i="4"/>
  <c r="G1418" i="4"/>
  <c r="G1421" i="4"/>
  <c r="G1405" i="4"/>
  <c r="G1408" i="4"/>
  <c r="G1398" i="4"/>
  <c r="G1401" i="4"/>
  <c r="G1390" i="4"/>
  <c r="G1393" i="4"/>
  <c r="G1361" i="4"/>
  <c r="G1364" i="4"/>
  <c r="G1342" i="4"/>
  <c r="G1345" i="4"/>
  <c r="G1328" i="4"/>
  <c r="G1331" i="4"/>
  <c r="G1305" i="4"/>
  <c r="G1283" i="4"/>
  <c r="G1266" i="4"/>
  <c r="G1269" i="4"/>
  <c r="G1258" i="4"/>
  <c r="G1261" i="4"/>
  <c r="G1252" i="4"/>
  <c r="G1234" i="4"/>
  <c r="G1225" i="4"/>
  <c r="G1217" i="4"/>
  <c r="G1209" i="4"/>
  <c r="G1194" i="4"/>
  <c r="G1197" i="4"/>
  <c r="G1186" i="4"/>
  <c r="G1178" i="4"/>
  <c r="G1157" i="4"/>
  <c r="G1160" i="4"/>
  <c r="G1063" i="4"/>
  <c r="G1028" i="4"/>
  <c r="G1031" i="4"/>
  <c r="G982" i="4"/>
  <c r="G906" i="4"/>
  <c r="G861" i="4"/>
  <c r="G864" i="4"/>
  <c r="G792" i="4"/>
  <c r="G795" i="4"/>
  <c r="G311" i="4"/>
  <c r="G761" i="4"/>
  <c r="G675" i="4"/>
  <c r="G678" i="4"/>
  <c r="G657" i="4"/>
  <c r="G660" i="4"/>
  <c r="G637" i="4"/>
  <c r="G602" i="4"/>
  <c r="G605" i="4"/>
  <c r="G542" i="4"/>
  <c r="G545" i="4"/>
  <c r="G519" i="4"/>
  <c r="G502" i="4"/>
  <c r="G505" i="4"/>
  <c r="G430" i="4"/>
  <c r="G433" i="4"/>
  <c r="G412" i="4"/>
  <c r="G341" i="4"/>
  <c r="G344" i="4"/>
  <c r="G326" i="4"/>
  <c r="G229" i="4"/>
  <c r="G232" i="4"/>
  <c r="G113" i="4"/>
  <c r="G116" i="4"/>
  <c r="G92" i="4"/>
  <c r="G49" i="4"/>
  <c r="G52" i="4"/>
  <c r="G72" i="4"/>
  <c r="G75" i="4"/>
  <c r="G749" i="4"/>
  <c r="G752" i="4"/>
  <c r="G711" i="4"/>
  <c r="G714" i="4"/>
  <c r="G639" i="4"/>
  <c r="G604" i="4"/>
  <c r="G607" i="4"/>
  <c r="G591" i="4"/>
  <c r="G544" i="4"/>
  <c r="G547" i="4"/>
  <c r="G492" i="4"/>
  <c r="G495" i="4"/>
  <c r="G448" i="4"/>
  <c r="G451" i="4"/>
  <c r="G415" i="4"/>
  <c r="G418" i="4"/>
  <c r="G345" i="4"/>
  <c r="G247" i="4"/>
  <c r="G250" i="4"/>
  <c r="G231" i="4"/>
  <c r="G214" i="4"/>
  <c r="G198" i="4"/>
  <c r="G158" i="4"/>
  <c r="G161" i="4"/>
  <c r="G1271" i="4"/>
  <c r="G453" i="4"/>
  <c r="G248" i="4"/>
  <c r="G251" i="4"/>
  <c r="G199" i="4"/>
  <c r="G202" i="4"/>
  <c r="G139" i="4"/>
  <c r="G142" i="4"/>
  <c r="G122" i="4"/>
  <c r="G125" i="4"/>
  <c r="G108" i="4"/>
  <c r="G111" i="4"/>
  <c r="G99" i="4"/>
  <c r="G102" i="4"/>
  <c r="G87" i="4"/>
  <c r="G90" i="4"/>
  <c r="G42" i="4"/>
  <c r="G45" i="4"/>
  <c r="G479" i="4"/>
  <c r="G482" i="4"/>
  <c r="G1118" i="4"/>
  <c r="G1444" i="4"/>
  <c r="G1447" i="4"/>
  <c r="G1290" i="4"/>
  <c r="G1293" i="4"/>
  <c r="G1251" i="4"/>
  <c r="G1224" i="4"/>
  <c r="G1193" i="4"/>
  <c r="G1139" i="4"/>
  <c r="G1119" i="4"/>
  <c r="G1122" i="4"/>
  <c r="G1100" i="4"/>
  <c r="G1103" i="4"/>
  <c r="G1087" i="4"/>
  <c r="G1090" i="4"/>
  <c r="G1074" i="4"/>
  <c r="G1064" i="4"/>
  <c r="G1054" i="4"/>
  <c r="G1057" i="4"/>
  <c r="G1041" i="4"/>
  <c r="G1030" i="4"/>
  <c r="G990" i="4"/>
  <c r="G965" i="4"/>
  <c r="G951" i="4"/>
  <c r="G914" i="4"/>
  <c r="G876" i="4"/>
  <c r="G879" i="4"/>
  <c r="G862" i="4"/>
  <c r="G865" i="4"/>
  <c r="G839" i="4"/>
  <c r="G829" i="4"/>
  <c r="G816" i="4"/>
  <c r="G819" i="4"/>
  <c r="G803" i="4"/>
  <c r="G787" i="4"/>
  <c r="G790" i="4"/>
  <c r="G776" i="4"/>
  <c r="G705" i="4"/>
  <c r="G708" i="4"/>
  <c r="G585" i="4"/>
  <c r="G523" i="4"/>
  <c r="G526" i="4"/>
  <c r="G365" i="4"/>
  <c r="G368" i="4"/>
  <c r="G348" i="4"/>
  <c r="G332" i="4"/>
  <c r="G318" i="4"/>
  <c r="G224" i="4"/>
  <c r="G1329" i="4"/>
  <c r="G1332" i="4"/>
  <c r="G1314" i="4"/>
  <c r="G1088" i="4"/>
  <c r="G1091" i="4"/>
  <c r="G988" i="4"/>
  <c r="G991" i="4"/>
  <c r="G817" i="4"/>
  <c r="G820" i="4"/>
  <c r="G264" i="4"/>
  <c r="G753" i="4"/>
  <c r="G740" i="4"/>
  <c r="G685" i="4"/>
  <c r="G594" i="4"/>
  <c r="G632" i="4"/>
  <c r="G583" i="4"/>
  <c r="G571" i="4"/>
  <c r="G567" i="4"/>
  <c r="G475" i="4"/>
  <c r="G400" i="4"/>
  <c r="G403" i="4"/>
  <c r="G384" i="4"/>
  <c r="G349" i="4"/>
  <c r="G333" i="4"/>
  <c r="G478" i="4"/>
  <c r="G481" i="4"/>
  <c r="G1471" i="4"/>
  <c r="G1458" i="4"/>
  <c r="G1442" i="4"/>
  <c r="G1399" i="4"/>
  <c r="G1362" i="4"/>
  <c r="G1365" i="4"/>
  <c r="G1318" i="4"/>
  <c r="G1303" i="4"/>
  <c r="G1300" i="4"/>
  <c r="G1272" i="4"/>
  <c r="G1253" i="4"/>
  <c r="G1121" i="4"/>
  <c r="G1105" i="4"/>
  <c r="G1108" i="4"/>
  <c r="G1084" i="4"/>
  <c r="G1052" i="4"/>
  <c r="G1000" i="4"/>
  <c r="G968" i="4"/>
  <c r="G878" i="4"/>
  <c r="G841" i="4"/>
  <c r="G804" i="4"/>
  <c r="G493" i="4"/>
  <c r="G338" i="4"/>
  <c r="G43" i="4"/>
  <c r="G46" i="4"/>
  <c r="G768" i="4"/>
  <c r="G757" i="4"/>
  <c r="G140" i="4"/>
  <c r="G109" i="4"/>
  <c r="G1051" i="4"/>
  <c r="G927" i="4"/>
  <c r="G206" i="4"/>
  <c r="G209" i="4"/>
  <c r="G129" i="4"/>
  <c r="G33" i="4"/>
  <c r="G131" i="4"/>
  <c r="G35" i="4"/>
  <c r="G625" i="4"/>
  <c r="G9" i="4"/>
  <c r="G557" i="4"/>
  <c r="G517" i="4"/>
  <c r="G442" i="4"/>
  <c r="G383" i="4"/>
  <c r="G386" i="4"/>
  <c r="G1104" i="4"/>
  <c r="G1140" i="4"/>
  <c r="G1067" i="4"/>
  <c r="G5" i="4"/>
  <c r="G178" i="4"/>
  <c r="G227" i="4"/>
  <c r="G387" i="4"/>
  <c r="G321" i="4"/>
  <c r="G38" i="4"/>
  <c r="G1165" i="4"/>
  <c r="H790" i="4"/>
  <c r="G673" i="4"/>
  <c r="H198" i="4"/>
  <c r="H158" i="4"/>
  <c r="H161" i="4"/>
  <c r="H1271" i="4"/>
  <c r="H453" i="4"/>
  <c r="H248" i="4"/>
  <c r="H251" i="4"/>
  <c r="H199" i="4"/>
  <c r="H202" i="4"/>
  <c r="H139" i="4"/>
  <c r="H142" i="4"/>
  <c r="H122" i="4"/>
  <c r="H125" i="4"/>
  <c r="H108" i="4"/>
  <c r="H111" i="4"/>
  <c r="H99" i="4"/>
  <c r="H102" i="4"/>
  <c r="H87" i="4"/>
  <c r="H90" i="4"/>
  <c r="H42" i="4"/>
  <c r="H45" i="4"/>
  <c r="H479" i="4"/>
  <c r="H482" i="4"/>
  <c r="H1118" i="4"/>
  <c r="H939" i="4"/>
  <c r="H942" i="4"/>
  <c r="H1444" i="4"/>
  <c r="H1290" i="4"/>
  <c r="H1293" i="4"/>
  <c r="H1251" i="4"/>
  <c r="H1224" i="4"/>
  <c r="H1193" i="4"/>
  <c r="H1139" i="4"/>
  <c r="H1119" i="4"/>
  <c r="H1122" i="4"/>
  <c r="H1100" i="4"/>
  <c r="H1103" i="4"/>
  <c r="H1087" i="4"/>
  <c r="H1090" i="4"/>
  <c r="H1074" i="4"/>
  <c r="H1064" i="4"/>
  <c r="H1054" i="4"/>
  <c r="H1057" i="4"/>
  <c r="H1041" i="4"/>
  <c r="H1030" i="4"/>
  <c r="H1005" i="4"/>
  <c r="H987" i="4"/>
  <c r="H990" i="4"/>
  <c r="H974" i="4"/>
  <c r="H965" i="4"/>
  <c r="H951" i="4"/>
  <c r="H914" i="4"/>
  <c r="H893" i="4"/>
  <c r="H862" i="4"/>
  <c r="H865" i="4"/>
  <c r="H839" i="4"/>
  <c r="H829" i="4"/>
  <c r="H816" i="4"/>
  <c r="H819" i="4"/>
  <c r="H803" i="4"/>
  <c r="H776" i="4"/>
  <c r="H705" i="4"/>
  <c r="H708" i="4"/>
  <c r="H585" i="4"/>
  <c r="H523" i="4"/>
  <c r="H526" i="4"/>
  <c r="H365" i="4"/>
  <c r="H368" i="4"/>
  <c r="H348" i="4"/>
  <c r="H332" i="4"/>
  <c r="H318" i="4"/>
  <c r="H240" i="4"/>
  <c r="H243" i="4"/>
  <c r="H224" i="4"/>
  <c r="H227" i="4"/>
  <c r="H175" i="4"/>
  <c r="H178" i="4"/>
  <c r="H159" i="4"/>
  <c r="H162" i="4"/>
  <c r="H1329" i="4"/>
  <c r="H1332" i="4"/>
  <c r="H1314" i="4"/>
  <c r="H1088" i="4"/>
  <c r="H1091" i="4"/>
  <c r="H988" i="4"/>
  <c r="H991" i="4"/>
  <c r="H817" i="4"/>
  <c r="H820" i="4"/>
  <c r="H264" i="4"/>
  <c r="H753" i="4"/>
  <c r="H756" i="4"/>
  <c r="H5" i="4"/>
  <c r="H740" i="4"/>
  <c r="H685" i="4"/>
  <c r="H594" i="4"/>
  <c r="H632" i="4"/>
  <c r="H583" i="4"/>
  <c r="H571" i="4"/>
  <c r="H567" i="4"/>
  <c r="H511" i="4"/>
  <c r="H475" i="4"/>
  <c r="H400" i="4"/>
  <c r="H403" i="4"/>
  <c r="H384" i="4"/>
  <c r="H349" i="4"/>
  <c r="H333" i="4"/>
  <c r="H478" i="4"/>
  <c r="H481" i="4"/>
  <c r="H1471" i="4"/>
  <c r="H1458" i="4"/>
  <c r="H1442" i="4"/>
  <c r="H1399" i="4"/>
  <c r="H1362" i="4"/>
  <c r="H1365" i="4"/>
  <c r="H1318" i="4"/>
  <c r="H1303" i="4"/>
  <c r="H1300" i="4"/>
  <c r="H1272" i="4"/>
  <c r="H1253" i="4"/>
  <c r="H1121" i="4"/>
  <c r="H1105" i="4"/>
  <c r="H1108" i="4"/>
  <c r="H1084" i="4"/>
  <c r="H1052" i="4"/>
  <c r="H1000" i="4"/>
  <c r="H968" i="4"/>
  <c r="H938" i="4"/>
  <c r="H941" i="4"/>
  <c r="H900" i="4"/>
  <c r="H878" i="4"/>
  <c r="H841" i="4"/>
  <c r="H804" i="4"/>
  <c r="H493" i="4"/>
  <c r="H338" i="4"/>
  <c r="H43" i="4"/>
  <c r="H46" i="4"/>
  <c r="H768" i="4"/>
  <c r="H757" i="4"/>
  <c r="H140" i="4"/>
  <c r="H109" i="4"/>
  <c r="H1051" i="4"/>
  <c r="H927" i="4"/>
  <c r="H206" i="4"/>
  <c r="H209" i="4"/>
  <c r="H129" i="4"/>
  <c r="H33" i="4"/>
  <c r="H131" i="4"/>
  <c r="H134" i="4"/>
  <c r="H35" i="4"/>
  <c r="H38" i="4"/>
  <c r="H625" i="4"/>
  <c r="H9" i="4"/>
  <c r="H557" i="4"/>
  <c r="H517" i="4"/>
  <c r="H442" i="4"/>
  <c r="H405" i="4"/>
  <c r="H408" i="4"/>
  <c r="H383" i="4"/>
  <c r="H386" i="4"/>
  <c r="H331" i="4"/>
  <c r="H334" i="4"/>
  <c r="H1104" i="4"/>
  <c r="H1140" i="4"/>
  <c r="H1067" i="4"/>
  <c r="G243" i="4"/>
  <c r="G162" i="4"/>
  <c r="G408" i="4"/>
  <c r="H1165" i="4"/>
  <c r="G613" i="4"/>
  <c r="G441" i="4"/>
  <c r="G352" i="4"/>
  <c r="G134" i="4"/>
  <c r="G334" i="4"/>
  <c r="G756" i="4"/>
  <c r="H613" i="4"/>
  <c r="H441" i="4"/>
  <c r="H352" i="4"/>
  <c r="H879" i="4"/>
  <c r="G36" i="4"/>
  <c r="H673" i="4"/>
  <c r="G15" i="4"/>
  <c r="G10" i="4"/>
  <c r="G12" i="4"/>
  <c r="H15" i="4"/>
  <c r="H10" i="4"/>
  <c r="H17" i="4"/>
  <c r="H12" i="4"/>
  <c r="H22" i="4"/>
  <c r="H18" i="4"/>
  <c r="H11" i="4"/>
  <c r="H7" i="4"/>
  <c r="H4" i="4"/>
  <c r="H23" i="4"/>
  <c r="H19" i="4"/>
  <c r="G17" i="4"/>
  <c r="G22" i="4"/>
  <c r="G18" i="4"/>
  <c r="G11" i="4"/>
  <c r="G7" i="4"/>
  <c r="G4" i="4"/>
  <c r="G23" i="4"/>
  <c r="G19" i="4"/>
  <c r="AA1879" i="1"/>
  <c r="G1015" i="4" s="1"/>
  <c r="AA790" i="1"/>
  <c r="G500" i="4" s="1"/>
  <c r="B1184" i="1"/>
  <c r="B1185" i="1"/>
  <c r="C1184" i="1"/>
  <c r="K1184" i="1" s="1"/>
  <c r="C1185" i="1"/>
  <c r="K1185" i="1" s="1"/>
  <c r="B666" i="1"/>
  <c r="C666" i="1"/>
  <c r="K666" i="1" s="1"/>
  <c r="B1093" i="1"/>
  <c r="C1093" i="1"/>
  <c r="K1093" i="1" s="1"/>
  <c r="B1088" i="1"/>
  <c r="C1088" i="1"/>
  <c r="K1088" i="1" s="1"/>
  <c r="B1803" i="1"/>
  <c r="C1803" i="1"/>
  <c r="K1803" i="1" s="1"/>
  <c r="B1814" i="1"/>
  <c r="C1814" i="1"/>
  <c r="K1814" i="1" s="1"/>
  <c r="G577" i="4" l="1"/>
  <c r="G1009" i="4"/>
  <c r="G1053" i="4"/>
  <c r="G987" i="4"/>
  <c r="G1107" i="4"/>
  <c r="G748" i="4"/>
  <c r="G1298" i="4"/>
  <c r="G81" i="4"/>
  <c r="G1452" i="4"/>
  <c r="G986" i="4"/>
  <c r="G380" i="4"/>
  <c r="G381" i="4"/>
  <c r="G985" i="4"/>
  <c r="G984" i="4"/>
  <c r="G983" i="4"/>
  <c r="G979" i="4"/>
  <c r="G978" i="4"/>
  <c r="G977" i="4"/>
  <c r="G976" i="4"/>
  <c r="G975" i="4"/>
  <c r="G212" i="4"/>
  <c r="G974" i="4"/>
  <c r="G973" i="4"/>
  <c r="G972" i="4"/>
  <c r="G1472" i="4"/>
  <c r="G943" i="4"/>
  <c r="G942" i="4"/>
  <c r="G941" i="4"/>
  <c r="G939" i="4"/>
  <c r="G938" i="4"/>
  <c r="G937" i="4"/>
  <c r="G936" i="4"/>
  <c r="G935" i="4"/>
  <c r="G934" i="4"/>
  <c r="G931" i="4"/>
  <c r="G930" i="4"/>
  <c r="G929" i="4"/>
  <c r="G928" i="4"/>
  <c r="G925" i="4"/>
  <c r="G924" i="4"/>
  <c r="G921" i="4"/>
  <c r="G920" i="4"/>
  <c r="G919" i="4"/>
  <c r="G918" i="4"/>
  <c r="G917" i="4"/>
  <c r="G912" i="4"/>
  <c r="G910" i="4"/>
  <c r="G911" i="4"/>
  <c r="G907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1021" i="4"/>
  <c r="G514" i="4"/>
  <c r="G513" i="4"/>
  <c r="G1020" i="4"/>
  <c r="G1019" i="4"/>
  <c r="G512" i="4"/>
  <c r="G1018" i="4"/>
  <c r="G511" i="4"/>
  <c r="G510" i="4"/>
  <c r="G1017" i="4"/>
  <c r="G509" i="4"/>
  <c r="G1016" i="4"/>
  <c r="G508" i="4"/>
  <c r="G507" i="4"/>
  <c r="G1005" i="4"/>
  <c r="G1012" i="4"/>
  <c r="G504" i="4"/>
  <c r="G1008" i="4"/>
  <c r="B1206" i="1"/>
  <c r="C1206" i="1"/>
  <c r="K1206" i="1" s="1"/>
  <c r="B2563" i="1" l="1"/>
  <c r="C2563" i="1"/>
  <c r="K2563" i="1" s="1"/>
  <c r="B1968" i="1" l="1"/>
  <c r="C1968" i="1"/>
  <c r="K1968" i="1" s="1"/>
  <c r="B531" i="1"/>
  <c r="C531" i="1"/>
  <c r="K531" i="1" s="1"/>
  <c r="B308" i="1" l="1"/>
  <c r="C308" i="1"/>
  <c r="K308" i="1" s="1"/>
  <c r="B309" i="1"/>
  <c r="C309" i="1"/>
  <c r="K309" i="1" s="1"/>
  <c r="B1164" i="1"/>
  <c r="B1163" i="1"/>
  <c r="C1164" i="1"/>
  <c r="K1164" i="1" s="1"/>
  <c r="C1163" i="1"/>
  <c r="K1163" i="1" s="1"/>
  <c r="C2636" i="1" l="1"/>
  <c r="K2636" i="1" s="1"/>
  <c r="B2636" i="1"/>
  <c r="C2635" i="1"/>
  <c r="K2635" i="1" s="1"/>
  <c r="B2635" i="1"/>
  <c r="C2634" i="1"/>
  <c r="K2634" i="1" s="1"/>
  <c r="B2634" i="1"/>
  <c r="C2633" i="1"/>
  <c r="K2633" i="1" s="1"/>
  <c r="B2633" i="1"/>
  <c r="C2632" i="1"/>
  <c r="K2632" i="1" s="1"/>
  <c r="B2632" i="1"/>
  <c r="C2631" i="1"/>
  <c r="K2631" i="1" s="1"/>
  <c r="B2631" i="1"/>
  <c r="C2630" i="1"/>
  <c r="K2630" i="1" s="1"/>
  <c r="B2630" i="1"/>
  <c r="C2629" i="1"/>
  <c r="K2629" i="1" s="1"/>
  <c r="B2629" i="1"/>
  <c r="C2628" i="1"/>
  <c r="K2628" i="1" s="1"/>
  <c r="B2628" i="1"/>
  <c r="C2627" i="1"/>
  <c r="K2627" i="1" s="1"/>
  <c r="B2627" i="1"/>
  <c r="C2626" i="1"/>
  <c r="K2626" i="1" s="1"/>
  <c r="B2626" i="1"/>
  <c r="C2625" i="1"/>
  <c r="K2625" i="1" s="1"/>
  <c r="B2625" i="1"/>
  <c r="C2624" i="1"/>
  <c r="K2624" i="1" s="1"/>
  <c r="B2624" i="1"/>
  <c r="C2623" i="1"/>
  <c r="K2623" i="1" s="1"/>
  <c r="B2623" i="1"/>
  <c r="C2622" i="1"/>
  <c r="K2622" i="1" s="1"/>
  <c r="B2622" i="1"/>
  <c r="C2621" i="1"/>
  <c r="K2621" i="1" s="1"/>
  <c r="B2621" i="1"/>
  <c r="C2620" i="1"/>
  <c r="K2620" i="1" s="1"/>
  <c r="B2620" i="1"/>
  <c r="C2619" i="1"/>
  <c r="K2619" i="1" s="1"/>
  <c r="B2619" i="1"/>
  <c r="C2618" i="1"/>
  <c r="K2618" i="1" s="1"/>
  <c r="B2618" i="1"/>
  <c r="C2617" i="1"/>
  <c r="K2617" i="1" s="1"/>
  <c r="B2617" i="1"/>
  <c r="C2616" i="1"/>
  <c r="K2616" i="1" s="1"/>
  <c r="B2616" i="1"/>
  <c r="C2615" i="1"/>
  <c r="K2615" i="1" s="1"/>
  <c r="B2615" i="1"/>
  <c r="C2614" i="1"/>
  <c r="K2614" i="1" s="1"/>
  <c r="B2614" i="1"/>
  <c r="C2613" i="1"/>
  <c r="K2613" i="1" s="1"/>
  <c r="B2613" i="1"/>
  <c r="C2612" i="1"/>
  <c r="K2612" i="1" s="1"/>
  <c r="B2612" i="1"/>
  <c r="C2611" i="1"/>
  <c r="K2611" i="1" s="1"/>
  <c r="B2611" i="1"/>
  <c r="C2610" i="1"/>
  <c r="K2610" i="1" s="1"/>
  <c r="B2610" i="1"/>
  <c r="C2609" i="1"/>
  <c r="K2609" i="1" s="1"/>
  <c r="B2609" i="1"/>
  <c r="C2608" i="1"/>
  <c r="K2608" i="1" s="1"/>
  <c r="B2608" i="1"/>
  <c r="C2607" i="1"/>
  <c r="K2607" i="1" s="1"/>
  <c r="B2607" i="1"/>
  <c r="C2606" i="1"/>
  <c r="K2606" i="1" s="1"/>
  <c r="B2606" i="1"/>
  <c r="C2605" i="1"/>
  <c r="K2605" i="1" s="1"/>
  <c r="B2605" i="1"/>
  <c r="C2604" i="1"/>
  <c r="K2604" i="1" s="1"/>
  <c r="B2604" i="1"/>
  <c r="C2603" i="1"/>
  <c r="K2603" i="1" s="1"/>
  <c r="B2603" i="1"/>
  <c r="C2602" i="1"/>
  <c r="K2602" i="1" s="1"/>
  <c r="B2602" i="1"/>
  <c r="C2557" i="1"/>
  <c r="K2557" i="1" s="1"/>
  <c r="B2557" i="1"/>
  <c r="C2601" i="1"/>
  <c r="K2601" i="1" s="1"/>
  <c r="B2601" i="1"/>
  <c r="C2600" i="1"/>
  <c r="K2600" i="1" s="1"/>
  <c r="B2600" i="1"/>
  <c r="C2599" i="1"/>
  <c r="K2599" i="1" s="1"/>
  <c r="B2599" i="1"/>
  <c r="C2598" i="1"/>
  <c r="K2598" i="1" s="1"/>
  <c r="B2598" i="1"/>
  <c r="C2597" i="1"/>
  <c r="K2597" i="1" s="1"/>
  <c r="B2597" i="1"/>
  <c r="C2596" i="1"/>
  <c r="K2596" i="1" s="1"/>
  <c r="B2596" i="1"/>
  <c r="C2595" i="1"/>
  <c r="K2595" i="1" s="1"/>
  <c r="B2595" i="1"/>
  <c r="C2594" i="1"/>
  <c r="K2594" i="1" s="1"/>
  <c r="B2594" i="1"/>
  <c r="C2593" i="1"/>
  <c r="K2593" i="1" s="1"/>
  <c r="B2593" i="1"/>
  <c r="C2592" i="1"/>
  <c r="K2592" i="1" s="1"/>
  <c r="B2592" i="1"/>
  <c r="C2591" i="1"/>
  <c r="K2591" i="1" s="1"/>
  <c r="B2591" i="1"/>
  <c r="C2590" i="1"/>
  <c r="K2590" i="1" s="1"/>
  <c r="B2590" i="1"/>
  <c r="C2589" i="1"/>
  <c r="K2589" i="1" s="1"/>
  <c r="B2589" i="1"/>
  <c r="C2588" i="1"/>
  <c r="K2588" i="1" s="1"/>
  <c r="B2588" i="1"/>
  <c r="C2587" i="1"/>
  <c r="K2587" i="1" s="1"/>
  <c r="B2587" i="1"/>
  <c r="C2586" i="1"/>
  <c r="K2586" i="1" s="1"/>
  <c r="B2586" i="1"/>
  <c r="C2585" i="1"/>
  <c r="K2585" i="1" s="1"/>
  <c r="B2585" i="1"/>
  <c r="C2584" i="1"/>
  <c r="K2584" i="1" s="1"/>
  <c r="B2584" i="1"/>
  <c r="C2583" i="1"/>
  <c r="K2583" i="1" s="1"/>
  <c r="B2583" i="1"/>
  <c r="C2582" i="1"/>
  <c r="K2582" i="1" s="1"/>
  <c r="B2582" i="1"/>
  <c r="C2581" i="1"/>
  <c r="K2581" i="1" s="1"/>
  <c r="B2581" i="1"/>
  <c r="C2580" i="1"/>
  <c r="K2580" i="1" s="1"/>
  <c r="B2580" i="1"/>
  <c r="C2579" i="1"/>
  <c r="K2579" i="1" s="1"/>
  <c r="B2579" i="1"/>
  <c r="C2578" i="1"/>
  <c r="K2578" i="1" s="1"/>
  <c r="B2578" i="1"/>
  <c r="C2577" i="1"/>
  <c r="K2577" i="1" s="1"/>
  <c r="B2577" i="1"/>
  <c r="C2576" i="1"/>
  <c r="K2576" i="1" s="1"/>
  <c r="B2576" i="1"/>
  <c r="C2575" i="1"/>
  <c r="K2575" i="1" s="1"/>
  <c r="B2575" i="1"/>
  <c r="C2574" i="1"/>
  <c r="K2574" i="1" s="1"/>
  <c r="B2574" i="1"/>
  <c r="C2566" i="1"/>
  <c r="K2566" i="1" s="1"/>
  <c r="B2566" i="1"/>
  <c r="C2573" i="1"/>
  <c r="K2573" i="1" s="1"/>
  <c r="B2573" i="1"/>
  <c r="C2567" i="1"/>
  <c r="K2567" i="1" s="1"/>
  <c r="B2567" i="1"/>
  <c r="C2565" i="1"/>
  <c r="K2565" i="1" s="1"/>
  <c r="B2565" i="1"/>
  <c r="C2571" i="1"/>
  <c r="K2571" i="1" s="1"/>
  <c r="B2571" i="1"/>
  <c r="C2556" i="1"/>
  <c r="B2556" i="1"/>
  <c r="C2555" i="1"/>
  <c r="K2555" i="1" s="1"/>
  <c r="B2555" i="1"/>
  <c r="C2554" i="1"/>
  <c r="K2554" i="1" s="1"/>
  <c r="B2554" i="1"/>
  <c r="C2552" i="1"/>
  <c r="K2552" i="1" s="1"/>
  <c r="B2552" i="1"/>
  <c r="C2551" i="1"/>
  <c r="K2551" i="1" s="1"/>
  <c r="B2551" i="1"/>
  <c r="C2550" i="1"/>
  <c r="K2550" i="1" s="1"/>
  <c r="B2550" i="1"/>
  <c r="C2549" i="1"/>
  <c r="K2549" i="1" s="1"/>
  <c r="B2549" i="1"/>
  <c r="C2548" i="1"/>
  <c r="K2548" i="1" s="1"/>
  <c r="B2548" i="1"/>
  <c r="C2547" i="1"/>
  <c r="K2547" i="1" s="1"/>
  <c r="B2547" i="1"/>
  <c r="C2546" i="1"/>
  <c r="K2546" i="1" s="1"/>
  <c r="B2546" i="1"/>
  <c r="C2545" i="1"/>
  <c r="K2545" i="1" s="1"/>
  <c r="B2545" i="1"/>
  <c r="C2544" i="1"/>
  <c r="K2544" i="1" s="1"/>
  <c r="B2544" i="1"/>
  <c r="C2543" i="1"/>
  <c r="K2543" i="1" s="1"/>
  <c r="B2543" i="1"/>
  <c r="C2542" i="1"/>
  <c r="K2542" i="1" s="1"/>
  <c r="B2542" i="1"/>
  <c r="C2541" i="1"/>
  <c r="K2541" i="1" s="1"/>
  <c r="B2541" i="1"/>
  <c r="C2540" i="1"/>
  <c r="K2540" i="1" s="1"/>
  <c r="B2540" i="1"/>
  <c r="C2539" i="1"/>
  <c r="K2539" i="1" s="1"/>
  <c r="B2539" i="1"/>
  <c r="C2538" i="1"/>
  <c r="K2538" i="1" s="1"/>
  <c r="B2538" i="1"/>
  <c r="C2537" i="1"/>
  <c r="K2537" i="1" s="1"/>
  <c r="B2537" i="1"/>
  <c r="C2536" i="1"/>
  <c r="B2536" i="1"/>
  <c r="C2535" i="1"/>
  <c r="K2535" i="1" s="1"/>
  <c r="B2535" i="1"/>
  <c r="C2528" i="1"/>
  <c r="K2528" i="1" s="1"/>
  <c r="B2528" i="1"/>
  <c r="C2527" i="1"/>
  <c r="K2527" i="1" s="1"/>
  <c r="B2527" i="1"/>
  <c r="C2526" i="1"/>
  <c r="K2526" i="1" s="1"/>
  <c r="B2526" i="1"/>
  <c r="C2525" i="1"/>
  <c r="K2525" i="1" s="1"/>
  <c r="B2525" i="1"/>
  <c r="C2524" i="1"/>
  <c r="K2524" i="1" s="1"/>
  <c r="B2524" i="1"/>
  <c r="C2523" i="1"/>
  <c r="K2523" i="1" s="1"/>
  <c r="B2523" i="1"/>
  <c r="C2522" i="1"/>
  <c r="K2522" i="1" s="1"/>
  <c r="B2522" i="1"/>
  <c r="C2521" i="1"/>
  <c r="K2521" i="1" s="1"/>
  <c r="B2521" i="1"/>
  <c r="C2518" i="1"/>
  <c r="K2518" i="1" s="1"/>
  <c r="B2518" i="1"/>
  <c r="C2517" i="1"/>
  <c r="K2517" i="1" s="1"/>
  <c r="B2517" i="1"/>
  <c r="C2516" i="1"/>
  <c r="K2516" i="1" s="1"/>
  <c r="B2516" i="1"/>
  <c r="C2515" i="1"/>
  <c r="K2515" i="1" s="1"/>
  <c r="B2515" i="1"/>
  <c r="C2514" i="1"/>
  <c r="K2514" i="1" s="1"/>
  <c r="B2514" i="1"/>
  <c r="C2513" i="1"/>
  <c r="K2513" i="1" s="1"/>
  <c r="B2513" i="1"/>
  <c r="C2512" i="1"/>
  <c r="K2512" i="1" s="1"/>
  <c r="B2512" i="1"/>
  <c r="C2511" i="1"/>
  <c r="K2511" i="1" s="1"/>
  <c r="B2511" i="1"/>
  <c r="C2510" i="1"/>
  <c r="K2510" i="1" s="1"/>
  <c r="B2510" i="1"/>
  <c r="C2509" i="1"/>
  <c r="K2509" i="1" s="1"/>
  <c r="B2509" i="1"/>
  <c r="C2508" i="1"/>
  <c r="K2508" i="1" s="1"/>
  <c r="B2508" i="1"/>
  <c r="C2507" i="1"/>
  <c r="K2507" i="1" s="1"/>
  <c r="B2507" i="1"/>
  <c r="C2506" i="1"/>
  <c r="K2506" i="1" s="1"/>
  <c r="B2506" i="1"/>
  <c r="C2505" i="1"/>
  <c r="K2505" i="1" s="1"/>
  <c r="B2505" i="1"/>
  <c r="C2504" i="1"/>
  <c r="K2504" i="1" s="1"/>
  <c r="B2504" i="1"/>
  <c r="C2503" i="1"/>
  <c r="K2503" i="1" s="1"/>
  <c r="B2503" i="1"/>
  <c r="C2502" i="1"/>
  <c r="K2502" i="1" s="1"/>
  <c r="B2502" i="1"/>
  <c r="C2501" i="1"/>
  <c r="K2501" i="1" s="1"/>
  <c r="B2501" i="1"/>
  <c r="C2500" i="1"/>
  <c r="K2500" i="1" s="1"/>
  <c r="B2500" i="1"/>
  <c r="C2499" i="1"/>
  <c r="K2499" i="1" s="1"/>
  <c r="B2499" i="1"/>
  <c r="C2498" i="1"/>
  <c r="B2498" i="1"/>
  <c r="C2497" i="1"/>
  <c r="K2497" i="1" s="1"/>
  <c r="B2497" i="1"/>
  <c r="C2496" i="1"/>
  <c r="K2496" i="1" s="1"/>
  <c r="B2496" i="1"/>
  <c r="C2495" i="1"/>
  <c r="K2495" i="1" s="1"/>
  <c r="B2495" i="1"/>
  <c r="C2494" i="1"/>
  <c r="K2494" i="1" s="1"/>
  <c r="B2494" i="1"/>
  <c r="C2493" i="1"/>
  <c r="K2493" i="1" s="1"/>
  <c r="B2493" i="1"/>
  <c r="C2492" i="1"/>
  <c r="K2492" i="1" s="1"/>
  <c r="B2492" i="1"/>
  <c r="C2491" i="1"/>
  <c r="K2491" i="1" s="1"/>
  <c r="B2491" i="1"/>
  <c r="C2489" i="1"/>
  <c r="K2489" i="1" s="1"/>
  <c r="B2489" i="1"/>
  <c r="C2488" i="1"/>
  <c r="K2488" i="1" s="1"/>
  <c r="B2488" i="1"/>
  <c r="C2487" i="1"/>
  <c r="K2487" i="1" s="1"/>
  <c r="B2487" i="1"/>
  <c r="C2485" i="1"/>
  <c r="K2485" i="1" s="1"/>
  <c r="B2485" i="1"/>
  <c r="C2464" i="1"/>
  <c r="K2464" i="1" s="1"/>
  <c r="B2464" i="1"/>
  <c r="C2455" i="1"/>
  <c r="K2455" i="1" s="1"/>
  <c r="B2455" i="1"/>
  <c r="C2446" i="1"/>
  <c r="K2446" i="1" s="1"/>
  <c r="B2446" i="1"/>
  <c r="C2445" i="1"/>
  <c r="K2445" i="1" s="1"/>
  <c r="B2445" i="1"/>
  <c r="C2444" i="1"/>
  <c r="K2444" i="1" s="1"/>
  <c r="B2444" i="1"/>
  <c r="C2443" i="1"/>
  <c r="K2443" i="1" s="1"/>
  <c r="B2443" i="1"/>
  <c r="C2442" i="1"/>
  <c r="K2442" i="1" s="1"/>
  <c r="B2442" i="1"/>
  <c r="C2441" i="1"/>
  <c r="K2441" i="1" s="1"/>
  <c r="B2441" i="1"/>
  <c r="C2440" i="1"/>
  <c r="K2440" i="1" s="1"/>
  <c r="B2440" i="1"/>
  <c r="C2438" i="1"/>
  <c r="K2438" i="1" s="1"/>
  <c r="B2438" i="1"/>
  <c r="C2437" i="1"/>
  <c r="K2437" i="1" s="1"/>
  <c r="B2437" i="1"/>
  <c r="C2436" i="1"/>
  <c r="K2436" i="1" s="1"/>
  <c r="B2436" i="1"/>
  <c r="C2435" i="1"/>
  <c r="K2435" i="1" s="1"/>
  <c r="B2435" i="1"/>
  <c r="C2434" i="1"/>
  <c r="K2434" i="1" s="1"/>
  <c r="B2434" i="1"/>
  <c r="C2433" i="1"/>
  <c r="K2433" i="1" s="1"/>
  <c r="B2433" i="1"/>
  <c r="C2432" i="1"/>
  <c r="K2432" i="1" s="1"/>
  <c r="B2432" i="1"/>
  <c r="C2430" i="1"/>
  <c r="K2430" i="1" s="1"/>
  <c r="B2430" i="1"/>
  <c r="C2429" i="1"/>
  <c r="K2429" i="1" s="1"/>
  <c r="B2429" i="1"/>
  <c r="C2428" i="1"/>
  <c r="K2428" i="1" s="1"/>
  <c r="B2428" i="1"/>
  <c r="C2427" i="1"/>
  <c r="K2427" i="1" s="1"/>
  <c r="B2427" i="1"/>
  <c r="C2426" i="1"/>
  <c r="K2426" i="1" s="1"/>
  <c r="B2426" i="1"/>
  <c r="C2425" i="1"/>
  <c r="K2425" i="1" s="1"/>
  <c r="B2425" i="1"/>
  <c r="C2424" i="1"/>
  <c r="K2424" i="1" s="1"/>
  <c r="B2424" i="1"/>
  <c r="C2423" i="1"/>
  <c r="K2423" i="1" s="1"/>
  <c r="B2423" i="1"/>
  <c r="C2422" i="1"/>
  <c r="K2422" i="1" s="1"/>
  <c r="B2422" i="1"/>
  <c r="C2414" i="1"/>
  <c r="K2414" i="1" s="1"/>
  <c r="B2414" i="1"/>
  <c r="C2413" i="1"/>
  <c r="K2413" i="1" s="1"/>
  <c r="B2413" i="1"/>
  <c r="C2412" i="1"/>
  <c r="K2412" i="1" s="1"/>
  <c r="B2412" i="1"/>
  <c r="C2411" i="1"/>
  <c r="K2411" i="1" s="1"/>
  <c r="B2411" i="1"/>
  <c r="C2410" i="1"/>
  <c r="K2410" i="1" s="1"/>
  <c r="B2410" i="1"/>
  <c r="C2403" i="1"/>
  <c r="K2403" i="1" s="1"/>
  <c r="B2403" i="1"/>
  <c r="C2402" i="1"/>
  <c r="K2402" i="1" s="1"/>
  <c r="B2402" i="1"/>
  <c r="C2401" i="1"/>
  <c r="K2401" i="1" s="1"/>
  <c r="B2401" i="1"/>
  <c r="C2400" i="1"/>
  <c r="K2400" i="1" s="1"/>
  <c r="B2400" i="1"/>
  <c r="C2399" i="1"/>
  <c r="K2399" i="1" s="1"/>
  <c r="B2399" i="1"/>
  <c r="C2398" i="1"/>
  <c r="K2398" i="1" s="1"/>
  <c r="B2398" i="1"/>
  <c r="C2397" i="1"/>
  <c r="K2397" i="1" s="1"/>
  <c r="B2397" i="1"/>
  <c r="C2396" i="1"/>
  <c r="K2396" i="1" s="1"/>
  <c r="B2396" i="1"/>
  <c r="C2395" i="1"/>
  <c r="K2395" i="1" s="1"/>
  <c r="B2395" i="1"/>
  <c r="C2394" i="1"/>
  <c r="K2394" i="1" s="1"/>
  <c r="B2394" i="1"/>
  <c r="C2393" i="1"/>
  <c r="K2393" i="1" s="1"/>
  <c r="B2393" i="1"/>
  <c r="C2392" i="1"/>
  <c r="K2392" i="1" s="1"/>
  <c r="B2392" i="1"/>
  <c r="C2391" i="1"/>
  <c r="K2391" i="1" s="1"/>
  <c r="B2391" i="1"/>
  <c r="C2390" i="1"/>
  <c r="K2390" i="1" s="1"/>
  <c r="B2390" i="1"/>
  <c r="C2389" i="1"/>
  <c r="K2389" i="1" s="1"/>
  <c r="B2389" i="1"/>
  <c r="C2388" i="1"/>
  <c r="K2388" i="1" s="1"/>
  <c r="B2388" i="1"/>
  <c r="C2387" i="1"/>
  <c r="K2387" i="1" s="1"/>
  <c r="B2387" i="1"/>
  <c r="C2385" i="1"/>
  <c r="K2385" i="1" s="1"/>
  <c r="B2385" i="1"/>
  <c r="C2383" i="1"/>
  <c r="K2383" i="1" s="1"/>
  <c r="B2383" i="1"/>
  <c r="C2380" i="1"/>
  <c r="K2380" i="1" s="1"/>
  <c r="B2380" i="1"/>
  <c r="C2379" i="1"/>
  <c r="K2379" i="1" s="1"/>
  <c r="B2379" i="1"/>
  <c r="C2378" i="1"/>
  <c r="K2378" i="1" s="1"/>
  <c r="B2378" i="1"/>
  <c r="C2377" i="1"/>
  <c r="K2377" i="1" s="1"/>
  <c r="B2377" i="1"/>
  <c r="C2376" i="1"/>
  <c r="K2376" i="1" s="1"/>
  <c r="B2376" i="1"/>
  <c r="C2375" i="1"/>
  <c r="K2375" i="1" s="1"/>
  <c r="B2375" i="1"/>
  <c r="C2374" i="1"/>
  <c r="K2374" i="1" s="1"/>
  <c r="B2374" i="1"/>
  <c r="C2373" i="1"/>
  <c r="K2373" i="1" s="1"/>
  <c r="B2373" i="1"/>
  <c r="C2372" i="1"/>
  <c r="K2372" i="1" s="1"/>
  <c r="B2372" i="1"/>
  <c r="C2371" i="1"/>
  <c r="K2371" i="1" s="1"/>
  <c r="B2371" i="1"/>
  <c r="C2370" i="1"/>
  <c r="K2370" i="1" s="1"/>
  <c r="B2370" i="1"/>
  <c r="C2369" i="1"/>
  <c r="K2369" i="1" s="1"/>
  <c r="B2369" i="1"/>
  <c r="C2368" i="1"/>
  <c r="K2368" i="1" s="1"/>
  <c r="B2368" i="1"/>
  <c r="C2367" i="1"/>
  <c r="K2367" i="1" s="1"/>
  <c r="B2367" i="1"/>
  <c r="C2366" i="1"/>
  <c r="K2366" i="1" s="1"/>
  <c r="B2366" i="1"/>
  <c r="C2365" i="1"/>
  <c r="K2365" i="1" s="1"/>
  <c r="B2365" i="1"/>
  <c r="C2357" i="1"/>
  <c r="K2357" i="1" s="1"/>
  <c r="B2357" i="1"/>
  <c r="C2356" i="1"/>
  <c r="K2356" i="1" s="1"/>
  <c r="B2356" i="1"/>
  <c r="C2355" i="1"/>
  <c r="K2355" i="1" s="1"/>
  <c r="B2355" i="1"/>
  <c r="C2353" i="1"/>
  <c r="K2353" i="1" s="1"/>
  <c r="B2353" i="1"/>
  <c r="C2350" i="1"/>
  <c r="K2350" i="1" s="1"/>
  <c r="B2350" i="1"/>
  <c r="C2349" i="1"/>
  <c r="K2349" i="1" s="1"/>
  <c r="B2349" i="1"/>
  <c r="C2348" i="1"/>
  <c r="K2348" i="1" s="1"/>
  <c r="B2348" i="1"/>
  <c r="C2347" i="1"/>
  <c r="K2347" i="1" s="1"/>
  <c r="B2347" i="1"/>
  <c r="C2346" i="1"/>
  <c r="K2346" i="1" s="1"/>
  <c r="B2346" i="1"/>
  <c r="C2345" i="1"/>
  <c r="K2345" i="1" s="1"/>
  <c r="B2345" i="1"/>
  <c r="C2344" i="1"/>
  <c r="K2344" i="1" s="1"/>
  <c r="B2344" i="1"/>
  <c r="C2343" i="1"/>
  <c r="K2343" i="1" s="1"/>
  <c r="B2343" i="1"/>
  <c r="C2342" i="1"/>
  <c r="K2342" i="1" s="1"/>
  <c r="B2342" i="1"/>
  <c r="C2341" i="1"/>
  <c r="K2341" i="1" s="1"/>
  <c r="B2341" i="1"/>
  <c r="C2339" i="1"/>
  <c r="K2339" i="1" s="1"/>
  <c r="B2339" i="1"/>
  <c r="C2338" i="1"/>
  <c r="K2338" i="1" s="1"/>
  <c r="B2338" i="1"/>
  <c r="C2337" i="1"/>
  <c r="K2337" i="1" s="1"/>
  <c r="B2337" i="1"/>
  <c r="C2336" i="1"/>
  <c r="K2336" i="1" s="1"/>
  <c r="B2336" i="1"/>
  <c r="C2335" i="1"/>
  <c r="K2335" i="1" s="1"/>
  <c r="B2335" i="1"/>
  <c r="C2333" i="1"/>
  <c r="K2333" i="1" s="1"/>
  <c r="B2333" i="1"/>
  <c r="C2332" i="1"/>
  <c r="K2332" i="1" s="1"/>
  <c r="B2332" i="1"/>
  <c r="C2331" i="1"/>
  <c r="K2331" i="1" s="1"/>
  <c r="B2331" i="1"/>
  <c r="C2330" i="1"/>
  <c r="K2330" i="1" s="1"/>
  <c r="B2330" i="1"/>
  <c r="C2329" i="1"/>
  <c r="K2329" i="1" s="1"/>
  <c r="B2329" i="1"/>
  <c r="C2326" i="1"/>
  <c r="K2326" i="1" s="1"/>
  <c r="B2326" i="1"/>
  <c r="C2327" i="1"/>
  <c r="K2327" i="1" s="1"/>
  <c r="B2327" i="1"/>
  <c r="C2323" i="1"/>
  <c r="K2323" i="1" s="1"/>
  <c r="B2323" i="1"/>
  <c r="C2322" i="1"/>
  <c r="K2322" i="1" s="1"/>
  <c r="B2322" i="1"/>
  <c r="C2321" i="1"/>
  <c r="K2321" i="1" s="1"/>
  <c r="B2321" i="1"/>
  <c r="C2320" i="1"/>
  <c r="K2320" i="1" s="1"/>
  <c r="B2320" i="1"/>
  <c r="C2319" i="1"/>
  <c r="K2319" i="1" s="1"/>
  <c r="B2319" i="1"/>
  <c r="C2318" i="1"/>
  <c r="K2318" i="1" s="1"/>
  <c r="B2318" i="1"/>
  <c r="C2316" i="1"/>
  <c r="K2316" i="1" s="1"/>
  <c r="B2316" i="1"/>
  <c r="C2314" i="1"/>
  <c r="K2314" i="1" s="1"/>
  <c r="B2314" i="1"/>
  <c r="C2310" i="1"/>
  <c r="K2310" i="1" s="1"/>
  <c r="B2310" i="1"/>
  <c r="C2308" i="1"/>
  <c r="K2308" i="1" s="1"/>
  <c r="B2308" i="1"/>
  <c r="C2307" i="1"/>
  <c r="K2307" i="1" s="1"/>
  <c r="B2307" i="1"/>
  <c r="C2305" i="1"/>
  <c r="K2305" i="1" s="1"/>
  <c r="B2305" i="1"/>
  <c r="C2304" i="1"/>
  <c r="K2304" i="1" s="1"/>
  <c r="B2304" i="1"/>
  <c r="C2301" i="1"/>
  <c r="K2301" i="1" s="1"/>
  <c r="B2301" i="1"/>
  <c r="C2300" i="1"/>
  <c r="K2300" i="1" s="1"/>
  <c r="B2300" i="1"/>
  <c r="C2299" i="1"/>
  <c r="K2299" i="1" s="1"/>
  <c r="B2299" i="1"/>
  <c r="C2298" i="1"/>
  <c r="K2298" i="1" s="1"/>
  <c r="B2298" i="1"/>
  <c r="C2296" i="1"/>
  <c r="K2296" i="1" s="1"/>
  <c r="B2296" i="1"/>
  <c r="C2295" i="1"/>
  <c r="K2295" i="1" s="1"/>
  <c r="B2295" i="1"/>
  <c r="C2294" i="1"/>
  <c r="K2294" i="1" s="1"/>
  <c r="B2294" i="1"/>
  <c r="C2293" i="1"/>
  <c r="K2293" i="1" s="1"/>
  <c r="B2293" i="1"/>
  <c r="C2292" i="1"/>
  <c r="K2292" i="1" s="1"/>
  <c r="B2292" i="1"/>
  <c r="C2291" i="1"/>
  <c r="K2291" i="1" s="1"/>
  <c r="B2291" i="1"/>
  <c r="C2290" i="1"/>
  <c r="K2290" i="1" s="1"/>
  <c r="B2290" i="1"/>
  <c r="C2288" i="1"/>
  <c r="K2288" i="1" s="1"/>
  <c r="B2288" i="1"/>
  <c r="C2287" i="1"/>
  <c r="K2287" i="1" s="1"/>
  <c r="B2287" i="1"/>
  <c r="C2286" i="1"/>
  <c r="K2286" i="1" s="1"/>
  <c r="B2286" i="1"/>
  <c r="C2285" i="1"/>
  <c r="K2285" i="1" s="1"/>
  <c r="B2285" i="1"/>
  <c r="C2284" i="1"/>
  <c r="K2284" i="1" s="1"/>
  <c r="B2284" i="1"/>
  <c r="C2283" i="1"/>
  <c r="K2283" i="1" s="1"/>
  <c r="B2283" i="1"/>
  <c r="C2282" i="1"/>
  <c r="K2282" i="1" s="1"/>
  <c r="B2282" i="1"/>
  <c r="C2281" i="1"/>
  <c r="K2281" i="1" s="1"/>
  <c r="B2281" i="1"/>
  <c r="C2280" i="1"/>
  <c r="K2280" i="1" s="1"/>
  <c r="B2280" i="1"/>
  <c r="C2279" i="1"/>
  <c r="K2279" i="1" s="1"/>
  <c r="B2279" i="1"/>
  <c r="C2278" i="1"/>
  <c r="K2278" i="1" s="1"/>
  <c r="B2278" i="1"/>
  <c r="C2277" i="1"/>
  <c r="K2277" i="1" s="1"/>
  <c r="B2277" i="1"/>
  <c r="C2276" i="1"/>
  <c r="K2276" i="1" s="1"/>
  <c r="B2276" i="1"/>
  <c r="C2275" i="1"/>
  <c r="K2275" i="1" s="1"/>
  <c r="B2275" i="1"/>
  <c r="C2274" i="1"/>
  <c r="K2274" i="1" s="1"/>
  <c r="B2274" i="1"/>
  <c r="C2273" i="1"/>
  <c r="K2273" i="1" s="1"/>
  <c r="B2273" i="1"/>
  <c r="C2272" i="1"/>
  <c r="K2272" i="1" s="1"/>
  <c r="B2272" i="1"/>
  <c r="C2271" i="1"/>
  <c r="K2271" i="1" s="1"/>
  <c r="B2271" i="1"/>
  <c r="C2269" i="1"/>
  <c r="K2269" i="1" s="1"/>
  <c r="B2269" i="1"/>
  <c r="C2262" i="1"/>
  <c r="K2262" i="1" s="1"/>
  <c r="B2262" i="1"/>
  <c r="C2261" i="1"/>
  <c r="K2261" i="1" s="1"/>
  <c r="B2261" i="1"/>
  <c r="C2260" i="1"/>
  <c r="K2260" i="1" s="1"/>
  <c r="B2260" i="1"/>
  <c r="C2259" i="1"/>
  <c r="K2259" i="1" s="1"/>
  <c r="B2259" i="1"/>
  <c r="C2258" i="1"/>
  <c r="K2258" i="1" s="1"/>
  <c r="B2258" i="1"/>
  <c r="C2255" i="1"/>
  <c r="K2255" i="1" s="1"/>
  <c r="B2255" i="1"/>
  <c r="C2254" i="1"/>
  <c r="K2254" i="1" s="1"/>
  <c r="B2254" i="1"/>
  <c r="C2253" i="1"/>
  <c r="K2253" i="1" s="1"/>
  <c r="B2253" i="1"/>
  <c r="C2251" i="1"/>
  <c r="K2251" i="1" s="1"/>
  <c r="B2251" i="1"/>
  <c r="C2250" i="1"/>
  <c r="K2250" i="1" s="1"/>
  <c r="B2250" i="1"/>
  <c r="C2248" i="1"/>
  <c r="K2248" i="1" s="1"/>
  <c r="B2248" i="1"/>
  <c r="C2247" i="1"/>
  <c r="K2247" i="1" s="1"/>
  <c r="B2247" i="1"/>
  <c r="C2245" i="1"/>
  <c r="K2245" i="1" s="1"/>
  <c r="B2245" i="1"/>
  <c r="C2244" i="1"/>
  <c r="K2244" i="1" s="1"/>
  <c r="B2244" i="1"/>
  <c r="C2243" i="1"/>
  <c r="K2243" i="1" s="1"/>
  <c r="B2243" i="1"/>
  <c r="C2242" i="1"/>
  <c r="K2242" i="1" s="1"/>
  <c r="B2242" i="1"/>
  <c r="C2241" i="1"/>
  <c r="K2241" i="1" s="1"/>
  <c r="B2241" i="1"/>
  <c r="C2240" i="1"/>
  <c r="K2240" i="1" s="1"/>
  <c r="B2240" i="1"/>
  <c r="C2239" i="1"/>
  <c r="K2239" i="1" s="1"/>
  <c r="B2239" i="1"/>
  <c r="C2238" i="1"/>
  <c r="K2238" i="1" s="1"/>
  <c r="B2238" i="1"/>
  <c r="C2236" i="1"/>
  <c r="K2236" i="1" s="1"/>
  <c r="B2236" i="1"/>
  <c r="C2233" i="1"/>
  <c r="K2233" i="1" s="1"/>
  <c r="B2233" i="1"/>
  <c r="C2232" i="1"/>
  <c r="K2232" i="1" s="1"/>
  <c r="B2232" i="1"/>
  <c r="C2231" i="1"/>
  <c r="K2231" i="1" s="1"/>
  <c r="B2231" i="1"/>
  <c r="C2230" i="1"/>
  <c r="K2230" i="1" s="1"/>
  <c r="B2230" i="1"/>
  <c r="C2229" i="1"/>
  <c r="K2229" i="1" s="1"/>
  <c r="B2229" i="1"/>
  <c r="C2228" i="1"/>
  <c r="K2228" i="1" s="1"/>
  <c r="B2228" i="1"/>
  <c r="C2227" i="1"/>
  <c r="K2227" i="1" s="1"/>
  <c r="B2227" i="1"/>
  <c r="C2226" i="1"/>
  <c r="K2226" i="1" s="1"/>
  <c r="B2226" i="1"/>
  <c r="C2225" i="1"/>
  <c r="K2225" i="1" s="1"/>
  <c r="B2225" i="1"/>
  <c r="C2224" i="1"/>
  <c r="K2224" i="1" s="1"/>
  <c r="B2224" i="1"/>
  <c r="C2223" i="1"/>
  <c r="K2223" i="1" s="1"/>
  <c r="B2223" i="1"/>
  <c r="C2222" i="1"/>
  <c r="K2222" i="1" s="1"/>
  <c r="B2222" i="1"/>
  <c r="C2221" i="1"/>
  <c r="K2221" i="1" s="1"/>
  <c r="B2221" i="1"/>
  <c r="C2220" i="1"/>
  <c r="K2220" i="1" s="1"/>
  <c r="B2220" i="1"/>
  <c r="C2219" i="1"/>
  <c r="K2219" i="1" s="1"/>
  <c r="B2219" i="1"/>
  <c r="C2218" i="1"/>
  <c r="K2218" i="1" s="1"/>
  <c r="B2218" i="1"/>
  <c r="C2217" i="1"/>
  <c r="K2217" i="1" s="1"/>
  <c r="B2217" i="1"/>
  <c r="C2216" i="1"/>
  <c r="K2216" i="1" s="1"/>
  <c r="B2216" i="1"/>
  <c r="C2215" i="1"/>
  <c r="K2215" i="1" s="1"/>
  <c r="B2215" i="1"/>
  <c r="C2214" i="1"/>
  <c r="K2214" i="1" s="1"/>
  <c r="B2214" i="1"/>
  <c r="C2213" i="1"/>
  <c r="K2213" i="1" s="1"/>
  <c r="B2213" i="1"/>
  <c r="C2211" i="1"/>
  <c r="K2211" i="1" s="1"/>
  <c r="B2211" i="1"/>
  <c r="C2209" i="1"/>
  <c r="K2209" i="1" s="1"/>
  <c r="B2209" i="1"/>
  <c r="C2208" i="1"/>
  <c r="K2208" i="1" s="1"/>
  <c r="B2208" i="1"/>
  <c r="C2207" i="1"/>
  <c r="K2207" i="1" s="1"/>
  <c r="B2207" i="1"/>
  <c r="C2206" i="1"/>
  <c r="K2206" i="1" s="1"/>
  <c r="B2206" i="1"/>
  <c r="C2205" i="1"/>
  <c r="K2205" i="1" s="1"/>
  <c r="B2205" i="1"/>
  <c r="C2202" i="1"/>
  <c r="K2202" i="1" s="1"/>
  <c r="B2202" i="1"/>
  <c r="C2201" i="1"/>
  <c r="K2201" i="1" s="1"/>
  <c r="B2201" i="1"/>
  <c r="C2200" i="1"/>
  <c r="K2200" i="1" s="1"/>
  <c r="B2200" i="1"/>
  <c r="C2199" i="1"/>
  <c r="K2199" i="1" s="1"/>
  <c r="B2199" i="1"/>
  <c r="C2198" i="1"/>
  <c r="K2198" i="1" s="1"/>
  <c r="B2198" i="1"/>
  <c r="C2196" i="1"/>
  <c r="K2196" i="1" s="1"/>
  <c r="B2196" i="1"/>
  <c r="C2195" i="1"/>
  <c r="K2195" i="1" s="1"/>
  <c r="B2195" i="1"/>
  <c r="C2194" i="1"/>
  <c r="K2194" i="1" s="1"/>
  <c r="B2194" i="1"/>
  <c r="C2193" i="1"/>
  <c r="K2193" i="1" s="1"/>
  <c r="B2193" i="1"/>
  <c r="C2192" i="1"/>
  <c r="K2192" i="1" s="1"/>
  <c r="B2192" i="1"/>
  <c r="C2191" i="1"/>
  <c r="K2191" i="1" s="1"/>
  <c r="B2191" i="1"/>
  <c r="C2187" i="1"/>
  <c r="K2187" i="1" s="1"/>
  <c r="B2187" i="1"/>
  <c r="C2188" i="1"/>
  <c r="B2188" i="1"/>
  <c r="C2185" i="1"/>
  <c r="K2185" i="1" s="1"/>
  <c r="B2185" i="1"/>
  <c r="C2184" i="1"/>
  <c r="K2184" i="1" s="1"/>
  <c r="B2184" i="1"/>
  <c r="C2183" i="1"/>
  <c r="K2183" i="1" s="1"/>
  <c r="B2183" i="1"/>
  <c r="C2182" i="1"/>
  <c r="K2182" i="1" s="1"/>
  <c r="B2182" i="1"/>
  <c r="C2181" i="1"/>
  <c r="K2181" i="1" s="1"/>
  <c r="B2181" i="1"/>
  <c r="C2180" i="1"/>
  <c r="K2180" i="1" s="1"/>
  <c r="B2180" i="1"/>
  <c r="C2179" i="1"/>
  <c r="K2179" i="1" s="1"/>
  <c r="B2179" i="1"/>
  <c r="C2178" i="1"/>
  <c r="K2178" i="1" s="1"/>
  <c r="B2178" i="1"/>
  <c r="C2177" i="1"/>
  <c r="K2177" i="1" s="1"/>
  <c r="B2177" i="1"/>
  <c r="C2176" i="1"/>
  <c r="K2176" i="1" s="1"/>
  <c r="B2176" i="1"/>
  <c r="C2175" i="1"/>
  <c r="K2175" i="1" s="1"/>
  <c r="B2175" i="1"/>
  <c r="C2174" i="1"/>
  <c r="K2174" i="1" s="1"/>
  <c r="B2174" i="1"/>
  <c r="C2173" i="1"/>
  <c r="K2173" i="1" s="1"/>
  <c r="B2173" i="1"/>
  <c r="C2172" i="1"/>
  <c r="K2172" i="1" s="1"/>
  <c r="B2172" i="1"/>
  <c r="C2171" i="1"/>
  <c r="K2171" i="1" s="1"/>
  <c r="B2171" i="1"/>
  <c r="C2170" i="1"/>
  <c r="K2170" i="1" s="1"/>
  <c r="B2170" i="1"/>
  <c r="C2169" i="1"/>
  <c r="K2169" i="1" s="1"/>
  <c r="B2169" i="1"/>
  <c r="C2168" i="1"/>
  <c r="K2168" i="1" s="1"/>
  <c r="B2168" i="1"/>
  <c r="C2167" i="1"/>
  <c r="K2167" i="1" s="1"/>
  <c r="B2167" i="1"/>
  <c r="C2166" i="1"/>
  <c r="K2166" i="1" s="1"/>
  <c r="B2166" i="1"/>
  <c r="C2165" i="1"/>
  <c r="K2165" i="1" s="1"/>
  <c r="B2165" i="1"/>
  <c r="C2164" i="1"/>
  <c r="K2164" i="1" s="1"/>
  <c r="B2164" i="1"/>
  <c r="C2163" i="1"/>
  <c r="K2163" i="1" s="1"/>
  <c r="B2163" i="1"/>
  <c r="C2162" i="1"/>
  <c r="K2162" i="1" s="1"/>
  <c r="B2162" i="1"/>
  <c r="C2161" i="1"/>
  <c r="K2161" i="1" s="1"/>
  <c r="B2161" i="1"/>
  <c r="C2160" i="1"/>
  <c r="K2160" i="1" s="1"/>
  <c r="B2160" i="1"/>
  <c r="C2159" i="1"/>
  <c r="K2159" i="1" s="1"/>
  <c r="B2159" i="1"/>
  <c r="C2158" i="1"/>
  <c r="K2158" i="1" s="1"/>
  <c r="B2158" i="1"/>
  <c r="C2155" i="1"/>
  <c r="K2155" i="1" s="1"/>
  <c r="B2155" i="1"/>
  <c r="C2153" i="1"/>
  <c r="K2153" i="1" s="1"/>
  <c r="B2153" i="1"/>
  <c r="C2152" i="1"/>
  <c r="K2152" i="1" s="1"/>
  <c r="B2152" i="1"/>
  <c r="C2149" i="1"/>
  <c r="K2149" i="1" s="1"/>
  <c r="B2149" i="1"/>
  <c r="C2148" i="1"/>
  <c r="K2148" i="1" s="1"/>
  <c r="B2148" i="1"/>
  <c r="C2147" i="1"/>
  <c r="K2147" i="1" s="1"/>
  <c r="B2147" i="1"/>
  <c r="C2146" i="1"/>
  <c r="K2146" i="1" s="1"/>
  <c r="B2146" i="1"/>
  <c r="C2145" i="1"/>
  <c r="K2145" i="1" s="1"/>
  <c r="B2145" i="1"/>
  <c r="C2144" i="1"/>
  <c r="K2144" i="1" s="1"/>
  <c r="B2144" i="1"/>
  <c r="C2143" i="1"/>
  <c r="K2143" i="1" s="1"/>
  <c r="B2143" i="1"/>
  <c r="C2142" i="1"/>
  <c r="K2142" i="1" s="1"/>
  <c r="B2142" i="1"/>
  <c r="C2141" i="1"/>
  <c r="K2141" i="1" s="1"/>
  <c r="B2141" i="1"/>
  <c r="C2140" i="1"/>
  <c r="K2140" i="1" s="1"/>
  <c r="B2140" i="1"/>
  <c r="C2139" i="1"/>
  <c r="K2139" i="1" s="1"/>
  <c r="B2139" i="1"/>
  <c r="C2138" i="1"/>
  <c r="K2138" i="1" s="1"/>
  <c r="B2138" i="1"/>
  <c r="C2137" i="1"/>
  <c r="K2137" i="1" s="1"/>
  <c r="B2137" i="1"/>
  <c r="C2136" i="1"/>
  <c r="K2136" i="1" s="1"/>
  <c r="B2136" i="1"/>
  <c r="C2135" i="1"/>
  <c r="K2135" i="1" s="1"/>
  <c r="B2135" i="1"/>
  <c r="C2134" i="1"/>
  <c r="K2134" i="1" s="1"/>
  <c r="B2134" i="1"/>
  <c r="C2133" i="1"/>
  <c r="K2133" i="1" s="1"/>
  <c r="B2133" i="1"/>
  <c r="C2132" i="1"/>
  <c r="K2132" i="1" s="1"/>
  <c r="B2132" i="1"/>
  <c r="C2131" i="1"/>
  <c r="K2131" i="1" s="1"/>
  <c r="B2131" i="1"/>
  <c r="C2130" i="1"/>
  <c r="K2130" i="1" s="1"/>
  <c r="B2130" i="1"/>
  <c r="C2129" i="1"/>
  <c r="K2129" i="1" s="1"/>
  <c r="B2129" i="1"/>
  <c r="C2128" i="1"/>
  <c r="K2128" i="1" s="1"/>
  <c r="B2128" i="1"/>
  <c r="C2127" i="1"/>
  <c r="K2127" i="1" s="1"/>
  <c r="B2127" i="1"/>
  <c r="C2126" i="1"/>
  <c r="K2126" i="1" s="1"/>
  <c r="B2126" i="1"/>
  <c r="C2124" i="1"/>
  <c r="K2124" i="1" s="1"/>
  <c r="B2124" i="1"/>
  <c r="C2123" i="1"/>
  <c r="K2123" i="1" s="1"/>
  <c r="B2123" i="1"/>
  <c r="C2122" i="1"/>
  <c r="K2122" i="1" s="1"/>
  <c r="B2122" i="1"/>
  <c r="C2121" i="1"/>
  <c r="K2121" i="1" s="1"/>
  <c r="B2121" i="1"/>
  <c r="C2120" i="1"/>
  <c r="K2120" i="1" s="1"/>
  <c r="B2120" i="1"/>
  <c r="C2119" i="1"/>
  <c r="K2119" i="1" s="1"/>
  <c r="B2119" i="1"/>
  <c r="C2118" i="1"/>
  <c r="K2118" i="1" s="1"/>
  <c r="B2118" i="1"/>
  <c r="C2117" i="1"/>
  <c r="K2117" i="1" s="1"/>
  <c r="B2117" i="1"/>
  <c r="C2116" i="1"/>
  <c r="K2116" i="1" s="1"/>
  <c r="B2116" i="1"/>
  <c r="C2114" i="1"/>
  <c r="K2114" i="1" s="1"/>
  <c r="B2114" i="1"/>
  <c r="C2109" i="1"/>
  <c r="K2109" i="1" s="1"/>
  <c r="B2109" i="1"/>
  <c r="C2098" i="1"/>
  <c r="K2098" i="1" s="1"/>
  <c r="B2098" i="1"/>
  <c r="C2097" i="1"/>
  <c r="K2097" i="1" s="1"/>
  <c r="B2097" i="1"/>
  <c r="C2095" i="1"/>
  <c r="K2095" i="1" s="1"/>
  <c r="B2095" i="1"/>
  <c r="C2094" i="1"/>
  <c r="K2094" i="1" s="1"/>
  <c r="B2094" i="1"/>
  <c r="C2093" i="1"/>
  <c r="K2093" i="1" s="1"/>
  <c r="B2093" i="1"/>
  <c r="C2092" i="1"/>
  <c r="K2092" i="1" s="1"/>
  <c r="B2092" i="1"/>
  <c r="C2091" i="1"/>
  <c r="K2091" i="1" s="1"/>
  <c r="B2091" i="1"/>
  <c r="C2090" i="1"/>
  <c r="K2090" i="1" s="1"/>
  <c r="B2090" i="1"/>
  <c r="C2089" i="1"/>
  <c r="K2089" i="1" s="1"/>
  <c r="B2089" i="1"/>
  <c r="C2087" i="1"/>
  <c r="K2087" i="1" s="1"/>
  <c r="B2087" i="1"/>
  <c r="C2086" i="1"/>
  <c r="K2086" i="1" s="1"/>
  <c r="B2086" i="1"/>
  <c r="C2085" i="1"/>
  <c r="K2085" i="1" s="1"/>
  <c r="B2085" i="1"/>
  <c r="C2084" i="1"/>
  <c r="K2084" i="1" s="1"/>
  <c r="B2084" i="1"/>
  <c r="C2083" i="1"/>
  <c r="K2083" i="1" s="1"/>
  <c r="B2083" i="1"/>
  <c r="C2081" i="1"/>
  <c r="K2081" i="1" s="1"/>
  <c r="B2081" i="1"/>
  <c r="C2080" i="1"/>
  <c r="K2080" i="1" s="1"/>
  <c r="B2080" i="1"/>
  <c r="C2079" i="1"/>
  <c r="K2079" i="1" s="1"/>
  <c r="B2079" i="1"/>
  <c r="C2078" i="1"/>
  <c r="K2078" i="1" s="1"/>
  <c r="B2078" i="1"/>
  <c r="C2077" i="1"/>
  <c r="K2077" i="1" s="1"/>
  <c r="B2077" i="1"/>
  <c r="C2076" i="1"/>
  <c r="K2076" i="1" s="1"/>
  <c r="B2076" i="1"/>
  <c r="C2075" i="1"/>
  <c r="K2075" i="1" s="1"/>
  <c r="B2075" i="1"/>
  <c r="C2074" i="1"/>
  <c r="K2074" i="1" s="1"/>
  <c r="B2074" i="1"/>
  <c r="C2072" i="1"/>
  <c r="K2072" i="1" s="1"/>
  <c r="B2072" i="1"/>
  <c r="C2071" i="1"/>
  <c r="K2071" i="1" s="1"/>
  <c r="B2071" i="1"/>
  <c r="C2070" i="1"/>
  <c r="K2070" i="1" s="1"/>
  <c r="B2070" i="1"/>
  <c r="C2069" i="1"/>
  <c r="K2069" i="1" s="1"/>
  <c r="B2069" i="1"/>
  <c r="C2068" i="1"/>
  <c r="K2068" i="1" s="1"/>
  <c r="B2068" i="1"/>
  <c r="C2067" i="1"/>
  <c r="K2067" i="1" s="1"/>
  <c r="B2067" i="1"/>
  <c r="C2066" i="1"/>
  <c r="K2066" i="1" s="1"/>
  <c r="B2066" i="1"/>
  <c r="C2065" i="1"/>
  <c r="K2065" i="1" s="1"/>
  <c r="B2065" i="1"/>
  <c r="C2064" i="1"/>
  <c r="K2064" i="1" s="1"/>
  <c r="B2064" i="1"/>
  <c r="C2063" i="1"/>
  <c r="K2063" i="1" s="1"/>
  <c r="B2063" i="1"/>
  <c r="C2062" i="1"/>
  <c r="K2062" i="1" s="1"/>
  <c r="B2062" i="1"/>
  <c r="C2061" i="1"/>
  <c r="K2061" i="1" s="1"/>
  <c r="B2061" i="1"/>
  <c r="C2060" i="1"/>
  <c r="K2060" i="1" s="1"/>
  <c r="B2060" i="1"/>
  <c r="C2059" i="1"/>
  <c r="K2059" i="1" s="1"/>
  <c r="B2059" i="1"/>
  <c r="C2058" i="1"/>
  <c r="K2058" i="1" s="1"/>
  <c r="B2058" i="1"/>
  <c r="C2057" i="1"/>
  <c r="K2057" i="1" s="1"/>
  <c r="B2057" i="1"/>
  <c r="C2056" i="1"/>
  <c r="K2056" i="1" s="1"/>
  <c r="B2056" i="1"/>
  <c r="C2055" i="1"/>
  <c r="K2055" i="1" s="1"/>
  <c r="B2055" i="1"/>
  <c r="C2054" i="1"/>
  <c r="K2054" i="1" s="1"/>
  <c r="B2054" i="1"/>
  <c r="C2053" i="1"/>
  <c r="K2053" i="1" s="1"/>
  <c r="B2053" i="1"/>
  <c r="C2052" i="1"/>
  <c r="K2052" i="1" s="1"/>
  <c r="B2052" i="1"/>
  <c r="C2051" i="1"/>
  <c r="K2051" i="1" s="1"/>
  <c r="B2051" i="1"/>
  <c r="C2050" i="1"/>
  <c r="K2050" i="1" s="1"/>
  <c r="B2050" i="1"/>
  <c r="C2049" i="1"/>
  <c r="K2049" i="1" s="1"/>
  <c r="B2049" i="1"/>
  <c r="C2048" i="1"/>
  <c r="K2048" i="1" s="1"/>
  <c r="B2048" i="1"/>
  <c r="C2047" i="1"/>
  <c r="K2047" i="1" s="1"/>
  <c r="B2047" i="1"/>
  <c r="C2042" i="1"/>
  <c r="K2042" i="1" s="1"/>
  <c r="B2042" i="1"/>
  <c r="C2041" i="1"/>
  <c r="K2041" i="1" s="1"/>
  <c r="B2041" i="1"/>
  <c r="C2035" i="1"/>
  <c r="K2035" i="1" s="1"/>
  <c r="B2035" i="1"/>
  <c r="C2034" i="1"/>
  <c r="K2034" i="1" s="1"/>
  <c r="B2034" i="1"/>
  <c r="C2033" i="1"/>
  <c r="K2033" i="1" s="1"/>
  <c r="B2033" i="1"/>
  <c r="C2032" i="1"/>
  <c r="K2032" i="1" s="1"/>
  <c r="B2032" i="1"/>
  <c r="C2031" i="1"/>
  <c r="K2031" i="1" s="1"/>
  <c r="B2031" i="1"/>
  <c r="C2030" i="1"/>
  <c r="K2030" i="1" s="1"/>
  <c r="B2030" i="1"/>
  <c r="C2026" i="1"/>
  <c r="K2026" i="1" s="1"/>
  <c r="B2026" i="1"/>
  <c r="C2025" i="1"/>
  <c r="K2025" i="1" s="1"/>
  <c r="B2025" i="1"/>
  <c r="C2024" i="1"/>
  <c r="K2024" i="1" s="1"/>
  <c r="B2024" i="1"/>
  <c r="C2023" i="1"/>
  <c r="K2023" i="1" s="1"/>
  <c r="B2023" i="1"/>
  <c r="C2022" i="1"/>
  <c r="K2022" i="1" s="1"/>
  <c r="B2022" i="1"/>
  <c r="C2021" i="1"/>
  <c r="K2021" i="1" s="1"/>
  <c r="B2021" i="1"/>
  <c r="C2020" i="1"/>
  <c r="K2020" i="1" s="1"/>
  <c r="B2020" i="1"/>
  <c r="C2019" i="1"/>
  <c r="K2019" i="1" s="1"/>
  <c r="B2019" i="1"/>
  <c r="C2018" i="1"/>
  <c r="K2018" i="1" s="1"/>
  <c r="B2018" i="1"/>
  <c r="C2017" i="1"/>
  <c r="K2017" i="1" s="1"/>
  <c r="B2017" i="1"/>
  <c r="C2016" i="1"/>
  <c r="K2016" i="1" s="1"/>
  <c r="B2016" i="1"/>
  <c r="C2015" i="1"/>
  <c r="K2015" i="1" s="1"/>
  <c r="B2015" i="1"/>
  <c r="C2014" i="1"/>
  <c r="K2014" i="1" s="1"/>
  <c r="B2014" i="1"/>
  <c r="C2011" i="1"/>
  <c r="K2011" i="1" s="1"/>
  <c r="B2011" i="1"/>
  <c r="C2007" i="1"/>
  <c r="K2007" i="1" s="1"/>
  <c r="B2007" i="1"/>
  <c r="C2005" i="1"/>
  <c r="K2005" i="1" s="1"/>
  <c r="B2005" i="1"/>
  <c r="C2002" i="1"/>
  <c r="K2002" i="1" s="1"/>
  <c r="B2002" i="1"/>
  <c r="C2001" i="1"/>
  <c r="K2001" i="1" s="1"/>
  <c r="B2001" i="1"/>
  <c r="C2000" i="1"/>
  <c r="K2000" i="1" s="1"/>
  <c r="B2000" i="1"/>
  <c r="C1995" i="1"/>
  <c r="K1995" i="1" s="1"/>
  <c r="B1995" i="1"/>
  <c r="C1994" i="1"/>
  <c r="K1994" i="1" s="1"/>
  <c r="B1994" i="1"/>
  <c r="C1993" i="1"/>
  <c r="K1993" i="1" s="1"/>
  <c r="B1993" i="1"/>
  <c r="C1990" i="1"/>
  <c r="K1990" i="1" s="1"/>
  <c r="B1990" i="1"/>
  <c r="C1988" i="1"/>
  <c r="K1988" i="1" s="1"/>
  <c r="B1988" i="1"/>
  <c r="C1987" i="1"/>
  <c r="K1987" i="1" s="1"/>
  <c r="B1987" i="1"/>
  <c r="C1982" i="1"/>
  <c r="K1982" i="1" s="1"/>
  <c r="B1982" i="1"/>
  <c r="C1981" i="1"/>
  <c r="K1981" i="1" s="1"/>
  <c r="B1981" i="1"/>
  <c r="C1980" i="1"/>
  <c r="K1980" i="1" s="1"/>
  <c r="B1980" i="1"/>
  <c r="C1978" i="1"/>
  <c r="K1978" i="1" s="1"/>
  <c r="B1978" i="1"/>
  <c r="C1972" i="1"/>
  <c r="K1972" i="1" s="1"/>
  <c r="B1972" i="1"/>
  <c r="C1971" i="1"/>
  <c r="K1971" i="1" s="1"/>
  <c r="B1971" i="1"/>
  <c r="C1970" i="1"/>
  <c r="K1970" i="1" s="1"/>
  <c r="B1970" i="1"/>
  <c r="C1969" i="1"/>
  <c r="K1969" i="1" s="1"/>
  <c r="B1969" i="1"/>
  <c r="C1967" i="1"/>
  <c r="K1967" i="1" s="1"/>
  <c r="B1967" i="1"/>
  <c r="C1966" i="1"/>
  <c r="K1966" i="1" s="1"/>
  <c r="B1966" i="1"/>
  <c r="C1965" i="1"/>
  <c r="K1965" i="1" s="1"/>
  <c r="B1965" i="1"/>
  <c r="C1964" i="1"/>
  <c r="K1964" i="1" s="1"/>
  <c r="B1964" i="1"/>
  <c r="C1963" i="1"/>
  <c r="K1963" i="1" s="1"/>
  <c r="B1963" i="1"/>
  <c r="C1962" i="1"/>
  <c r="K1962" i="1" s="1"/>
  <c r="B1962" i="1"/>
  <c r="C1961" i="1"/>
  <c r="K1961" i="1" s="1"/>
  <c r="B1961" i="1"/>
  <c r="C1960" i="1"/>
  <c r="K1960" i="1" s="1"/>
  <c r="B1960" i="1"/>
  <c r="C1959" i="1"/>
  <c r="K1959" i="1" s="1"/>
  <c r="B1959" i="1"/>
  <c r="C1958" i="1"/>
  <c r="K1958" i="1" s="1"/>
  <c r="B1958" i="1"/>
  <c r="C1957" i="1"/>
  <c r="K1957" i="1" s="1"/>
  <c r="B1957" i="1"/>
  <c r="C1956" i="1"/>
  <c r="K1956" i="1" s="1"/>
  <c r="B1956" i="1"/>
  <c r="C1955" i="1"/>
  <c r="K1955" i="1" s="1"/>
  <c r="B1955" i="1"/>
  <c r="C1954" i="1"/>
  <c r="K1954" i="1" s="1"/>
  <c r="B1954" i="1"/>
  <c r="C1953" i="1"/>
  <c r="K1953" i="1" s="1"/>
  <c r="B1953" i="1"/>
  <c r="C1952" i="1"/>
  <c r="K1952" i="1" s="1"/>
  <c r="B1952" i="1"/>
  <c r="C1950" i="1"/>
  <c r="K1950" i="1" s="1"/>
  <c r="B1950" i="1"/>
  <c r="C1949" i="1"/>
  <c r="K1949" i="1" s="1"/>
  <c r="B1949" i="1"/>
  <c r="C1948" i="1"/>
  <c r="K1948" i="1" s="1"/>
  <c r="B1948" i="1"/>
  <c r="C1947" i="1"/>
  <c r="K1947" i="1" s="1"/>
  <c r="B1947" i="1"/>
  <c r="C1951" i="1"/>
  <c r="K1951" i="1" s="1"/>
  <c r="B1951" i="1"/>
  <c r="C1945" i="1"/>
  <c r="K1945" i="1" s="1"/>
  <c r="B1945" i="1"/>
  <c r="C1944" i="1"/>
  <c r="K1944" i="1" s="1"/>
  <c r="B1944" i="1"/>
  <c r="C1943" i="1"/>
  <c r="K1943" i="1" s="1"/>
  <c r="B1943" i="1"/>
  <c r="C1942" i="1"/>
  <c r="K1942" i="1" s="1"/>
  <c r="B1942" i="1"/>
  <c r="C1941" i="1"/>
  <c r="K1941" i="1" s="1"/>
  <c r="B1941" i="1"/>
  <c r="C1940" i="1"/>
  <c r="K1940" i="1" s="1"/>
  <c r="B1940" i="1"/>
  <c r="C1939" i="1"/>
  <c r="K1939" i="1" s="1"/>
  <c r="B1939" i="1"/>
  <c r="C1938" i="1"/>
  <c r="K1938" i="1" s="1"/>
  <c r="B1938" i="1"/>
  <c r="C1937" i="1"/>
  <c r="K1937" i="1" s="1"/>
  <c r="B1937" i="1"/>
  <c r="C1936" i="1"/>
  <c r="K1936" i="1" s="1"/>
  <c r="B1936" i="1"/>
  <c r="C1935" i="1"/>
  <c r="K1935" i="1" s="1"/>
  <c r="B1935" i="1"/>
  <c r="C1934" i="1"/>
  <c r="K1934" i="1" s="1"/>
  <c r="B1934" i="1"/>
  <c r="C1933" i="1"/>
  <c r="K1933" i="1" s="1"/>
  <c r="B1933" i="1"/>
  <c r="C1932" i="1"/>
  <c r="K1932" i="1" s="1"/>
  <c r="B1932" i="1"/>
  <c r="C1931" i="1"/>
  <c r="K1931" i="1" s="1"/>
  <c r="B1931" i="1"/>
  <c r="C1930" i="1"/>
  <c r="K1930" i="1" s="1"/>
  <c r="B1930" i="1"/>
  <c r="C1928" i="1"/>
  <c r="K1928" i="1" s="1"/>
  <c r="B1928" i="1"/>
  <c r="C1927" i="1"/>
  <c r="K1927" i="1" s="1"/>
  <c r="B1927" i="1"/>
  <c r="C1926" i="1"/>
  <c r="K1926" i="1" s="1"/>
  <c r="B1926" i="1"/>
  <c r="C1924" i="1"/>
  <c r="K1924" i="1" s="1"/>
  <c r="B1924" i="1"/>
  <c r="C1923" i="1"/>
  <c r="K1923" i="1" s="1"/>
  <c r="B1923" i="1"/>
  <c r="C1922" i="1"/>
  <c r="K1922" i="1" s="1"/>
  <c r="B1922" i="1"/>
  <c r="C1921" i="1"/>
  <c r="K1921" i="1" s="1"/>
  <c r="B1921" i="1"/>
  <c r="C1920" i="1"/>
  <c r="K1920" i="1" s="1"/>
  <c r="B1920" i="1"/>
  <c r="C1919" i="1"/>
  <c r="K1919" i="1" s="1"/>
  <c r="B1919" i="1"/>
  <c r="C1918" i="1"/>
  <c r="K1918" i="1" s="1"/>
  <c r="B1918" i="1"/>
  <c r="C1917" i="1"/>
  <c r="K1917" i="1" s="1"/>
  <c r="B1917" i="1"/>
  <c r="C1914" i="1"/>
  <c r="K1914" i="1" s="1"/>
  <c r="B1914" i="1"/>
  <c r="C1912" i="1"/>
  <c r="K1912" i="1" s="1"/>
  <c r="B1912" i="1"/>
  <c r="C1911" i="1"/>
  <c r="K1911" i="1" s="1"/>
  <c r="B1911" i="1"/>
  <c r="C1910" i="1"/>
  <c r="K1910" i="1" s="1"/>
  <c r="B1910" i="1"/>
  <c r="C1907" i="1"/>
  <c r="K1907" i="1" s="1"/>
  <c r="B1907" i="1"/>
  <c r="C1905" i="1"/>
  <c r="K1905" i="1" s="1"/>
  <c r="B1905" i="1"/>
  <c r="C1904" i="1"/>
  <c r="K1904" i="1" s="1"/>
  <c r="B1904" i="1"/>
  <c r="C1901" i="1"/>
  <c r="K1901" i="1" s="1"/>
  <c r="B1901" i="1"/>
  <c r="C1900" i="1"/>
  <c r="K1900" i="1" s="1"/>
  <c r="B1900" i="1"/>
  <c r="C1899" i="1"/>
  <c r="K1899" i="1" s="1"/>
  <c r="B1899" i="1"/>
  <c r="C1898" i="1"/>
  <c r="K1898" i="1" s="1"/>
  <c r="B1898" i="1"/>
  <c r="C1897" i="1"/>
  <c r="K1897" i="1" s="1"/>
  <c r="B1897" i="1"/>
  <c r="C1896" i="1"/>
  <c r="K1896" i="1" s="1"/>
  <c r="B1896" i="1"/>
  <c r="C1895" i="1"/>
  <c r="K1895" i="1" s="1"/>
  <c r="B1895" i="1"/>
  <c r="C1894" i="1"/>
  <c r="K1894" i="1" s="1"/>
  <c r="B1894" i="1"/>
  <c r="C1893" i="1"/>
  <c r="K1893" i="1" s="1"/>
  <c r="B1893" i="1"/>
  <c r="C1892" i="1"/>
  <c r="K1892" i="1" s="1"/>
  <c r="B1892" i="1"/>
  <c r="C1889" i="1"/>
  <c r="K1889" i="1" s="1"/>
  <c r="B1889" i="1"/>
  <c r="C1887" i="1"/>
  <c r="K1887" i="1" s="1"/>
  <c r="B1887" i="1"/>
  <c r="C1884" i="1"/>
  <c r="K1884" i="1" s="1"/>
  <c r="B1884" i="1"/>
  <c r="C1881" i="1"/>
  <c r="K1881" i="1" s="1"/>
  <c r="B1881" i="1"/>
  <c r="C1880" i="1"/>
  <c r="K1880" i="1" s="1"/>
  <c r="B1880" i="1"/>
  <c r="C1879" i="1"/>
  <c r="K1879" i="1" s="1"/>
  <c r="B1879" i="1"/>
  <c r="C1878" i="1"/>
  <c r="K1878" i="1" s="1"/>
  <c r="B1878" i="1"/>
  <c r="C1877" i="1"/>
  <c r="K1877" i="1" s="1"/>
  <c r="B1877" i="1"/>
  <c r="C1876" i="1"/>
  <c r="K1876" i="1" s="1"/>
  <c r="B1876" i="1"/>
  <c r="C1875" i="1"/>
  <c r="K1875" i="1" s="1"/>
  <c r="B1875" i="1"/>
  <c r="C1874" i="1"/>
  <c r="K1874" i="1" s="1"/>
  <c r="B1874" i="1"/>
  <c r="C1873" i="1"/>
  <c r="K1873" i="1" s="1"/>
  <c r="B1873" i="1"/>
  <c r="C1872" i="1"/>
  <c r="K1872" i="1" s="1"/>
  <c r="B1872" i="1"/>
  <c r="C1871" i="1"/>
  <c r="K1871" i="1" s="1"/>
  <c r="B1871" i="1"/>
  <c r="C1870" i="1"/>
  <c r="K1870" i="1" s="1"/>
  <c r="B1870" i="1"/>
  <c r="C1868" i="1"/>
  <c r="K1868" i="1" s="1"/>
  <c r="B1868" i="1"/>
  <c r="C1849" i="1"/>
  <c r="K1849" i="1" s="1"/>
  <c r="B1849" i="1"/>
  <c r="C1848" i="1"/>
  <c r="K1848" i="1" s="1"/>
  <c r="B1848" i="1"/>
  <c r="C1847" i="1"/>
  <c r="K1847" i="1" s="1"/>
  <c r="B1847" i="1"/>
  <c r="C1843" i="1"/>
  <c r="K1843" i="1" s="1"/>
  <c r="B1843" i="1"/>
  <c r="C1842" i="1"/>
  <c r="K1842" i="1" s="1"/>
  <c r="B1842" i="1"/>
  <c r="C1840" i="1"/>
  <c r="K1840" i="1" s="1"/>
  <c r="B1840" i="1"/>
  <c r="C1839" i="1"/>
  <c r="K1839" i="1" s="1"/>
  <c r="B1839" i="1"/>
  <c r="C1838" i="1"/>
  <c r="K1838" i="1" s="1"/>
  <c r="B1838" i="1"/>
  <c r="C1832" i="1"/>
  <c r="K1832" i="1" s="1"/>
  <c r="B1832" i="1"/>
  <c r="C1831" i="1"/>
  <c r="K1831" i="1" s="1"/>
  <c r="B1831" i="1"/>
  <c r="C1830" i="1"/>
  <c r="K1830" i="1" s="1"/>
  <c r="B1830" i="1"/>
  <c r="C1823" i="1"/>
  <c r="K1823" i="1" s="1"/>
  <c r="B1823" i="1"/>
  <c r="C1822" i="1"/>
  <c r="K1822" i="1" s="1"/>
  <c r="B1822" i="1"/>
  <c r="C1821" i="1"/>
  <c r="K1821" i="1" s="1"/>
  <c r="B1821" i="1"/>
  <c r="C1820" i="1"/>
  <c r="K1820" i="1" s="1"/>
  <c r="B1820" i="1"/>
  <c r="C1819" i="1"/>
  <c r="K1819" i="1" s="1"/>
  <c r="B1819" i="1"/>
  <c r="C1818" i="1"/>
  <c r="K1818" i="1" s="1"/>
  <c r="B1818" i="1"/>
  <c r="C1817" i="1"/>
  <c r="K1817" i="1" s="1"/>
  <c r="B1817" i="1"/>
  <c r="C1816" i="1"/>
  <c r="K1816" i="1" s="1"/>
  <c r="B1816" i="1"/>
  <c r="C1815" i="1"/>
  <c r="K1815" i="1" s="1"/>
  <c r="B1815" i="1"/>
  <c r="C1813" i="1"/>
  <c r="K1813" i="1" s="1"/>
  <c r="B1813" i="1"/>
  <c r="C1812" i="1"/>
  <c r="K1812" i="1" s="1"/>
  <c r="B1812" i="1"/>
  <c r="C1811" i="1"/>
  <c r="K1811" i="1" s="1"/>
  <c r="B1811" i="1"/>
  <c r="C1810" i="1"/>
  <c r="K1810" i="1" s="1"/>
  <c r="B1810" i="1"/>
  <c r="C1809" i="1"/>
  <c r="K1809" i="1" s="1"/>
  <c r="B1809" i="1"/>
  <c r="C1808" i="1"/>
  <c r="K1808" i="1" s="1"/>
  <c r="B1808" i="1"/>
  <c r="C1807" i="1"/>
  <c r="K1807" i="1" s="1"/>
  <c r="B1807" i="1"/>
  <c r="C1806" i="1"/>
  <c r="K1806" i="1" s="1"/>
  <c r="B1806" i="1"/>
  <c r="C1805" i="1"/>
  <c r="K1805" i="1" s="1"/>
  <c r="B1805" i="1"/>
  <c r="C1804" i="1"/>
  <c r="K1804" i="1" s="1"/>
  <c r="B1804" i="1"/>
  <c r="C1802" i="1"/>
  <c r="K1802" i="1" s="1"/>
  <c r="B1802" i="1"/>
  <c r="C1801" i="1"/>
  <c r="K1801" i="1" s="1"/>
  <c r="B1801" i="1"/>
  <c r="C1799" i="1"/>
  <c r="K1799" i="1" s="1"/>
  <c r="B1799" i="1"/>
  <c r="C1798" i="1"/>
  <c r="K1798" i="1" s="1"/>
  <c r="B1798" i="1"/>
  <c r="C1797" i="1"/>
  <c r="K1797" i="1" s="1"/>
  <c r="B1797" i="1"/>
  <c r="C1796" i="1"/>
  <c r="K1796" i="1" s="1"/>
  <c r="B1796" i="1"/>
  <c r="C1795" i="1"/>
  <c r="K1795" i="1" s="1"/>
  <c r="B1795" i="1"/>
  <c r="C1794" i="1"/>
  <c r="K1794" i="1" s="1"/>
  <c r="B1794" i="1"/>
  <c r="C1793" i="1"/>
  <c r="K1793" i="1" s="1"/>
  <c r="B1793" i="1"/>
  <c r="C1792" i="1"/>
  <c r="K1792" i="1" s="1"/>
  <c r="B1792" i="1"/>
  <c r="C1791" i="1"/>
  <c r="K1791" i="1" s="1"/>
  <c r="B1791" i="1"/>
  <c r="C1790" i="1"/>
  <c r="K1790" i="1" s="1"/>
  <c r="B1790" i="1"/>
  <c r="C1789" i="1"/>
  <c r="K1789" i="1" s="1"/>
  <c r="B1789" i="1"/>
  <c r="C1788" i="1"/>
  <c r="K1788" i="1" s="1"/>
  <c r="B1788" i="1"/>
  <c r="C1787" i="1"/>
  <c r="K1787" i="1" s="1"/>
  <c r="B1787" i="1"/>
  <c r="C1786" i="1"/>
  <c r="K1786" i="1" s="1"/>
  <c r="B1786" i="1"/>
  <c r="C1785" i="1"/>
  <c r="K1785" i="1" s="1"/>
  <c r="B1785" i="1"/>
  <c r="C1784" i="1"/>
  <c r="K1784" i="1" s="1"/>
  <c r="B1784" i="1"/>
  <c r="C1783" i="1"/>
  <c r="K1783" i="1" s="1"/>
  <c r="B1783" i="1"/>
  <c r="C1782" i="1"/>
  <c r="K1782" i="1" s="1"/>
  <c r="B1782" i="1"/>
  <c r="C1781" i="1"/>
  <c r="K1781" i="1" s="1"/>
  <c r="B1781" i="1"/>
  <c r="C1780" i="1"/>
  <c r="K1780" i="1" s="1"/>
  <c r="B1780" i="1"/>
  <c r="C1779" i="1"/>
  <c r="K1779" i="1" s="1"/>
  <c r="B1779" i="1"/>
  <c r="C1778" i="1"/>
  <c r="K1778" i="1" s="1"/>
  <c r="B1778" i="1"/>
  <c r="C1777" i="1"/>
  <c r="K1777" i="1" s="1"/>
  <c r="B1777" i="1"/>
  <c r="C1776" i="1"/>
  <c r="K1776" i="1" s="1"/>
  <c r="B1776" i="1"/>
  <c r="C1775" i="1"/>
  <c r="K1775" i="1" s="1"/>
  <c r="B1775" i="1"/>
  <c r="C1774" i="1"/>
  <c r="K1774" i="1" s="1"/>
  <c r="B1774" i="1"/>
  <c r="C1773" i="1"/>
  <c r="K1773" i="1" s="1"/>
  <c r="B1773" i="1"/>
  <c r="C1772" i="1"/>
  <c r="K1772" i="1" s="1"/>
  <c r="B1772" i="1"/>
  <c r="C1771" i="1"/>
  <c r="K1771" i="1" s="1"/>
  <c r="B1771" i="1"/>
  <c r="C1770" i="1"/>
  <c r="K1770" i="1" s="1"/>
  <c r="B1770" i="1"/>
  <c r="C1769" i="1"/>
  <c r="K1769" i="1" s="1"/>
  <c r="B1769" i="1"/>
  <c r="C1767" i="1"/>
  <c r="K1767" i="1" s="1"/>
  <c r="B1767" i="1"/>
  <c r="C1763" i="1"/>
  <c r="K1763" i="1" s="1"/>
  <c r="B1763" i="1"/>
  <c r="C1762" i="1"/>
  <c r="K1762" i="1" s="1"/>
  <c r="B1762" i="1"/>
  <c r="C1761" i="1"/>
  <c r="K1761" i="1" s="1"/>
  <c r="B1761" i="1"/>
  <c r="C1760" i="1"/>
  <c r="K1760" i="1" s="1"/>
  <c r="B1760" i="1"/>
  <c r="C1758" i="1"/>
  <c r="K1758" i="1" s="1"/>
  <c r="B1758" i="1"/>
  <c r="C1756" i="1"/>
  <c r="K1756" i="1" s="1"/>
  <c r="B1756" i="1"/>
  <c r="C1755" i="1"/>
  <c r="K1755" i="1" s="1"/>
  <c r="B1755" i="1"/>
  <c r="C1754" i="1"/>
  <c r="K1754" i="1" s="1"/>
  <c r="B1754" i="1"/>
  <c r="C1753" i="1"/>
  <c r="K1753" i="1" s="1"/>
  <c r="B1753" i="1"/>
  <c r="C1752" i="1"/>
  <c r="K1752" i="1" s="1"/>
  <c r="B1752" i="1"/>
  <c r="C1750" i="1"/>
  <c r="K1750" i="1" s="1"/>
  <c r="B1750" i="1"/>
  <c r="C1749" i="1"/>
  <c r="K1749" i="1" s="1"/>
  <c r="B1749" i="1"/>
  <c r="C1748" i="1"/>
  <c r="K1748" i="1" s="1"/>
  <c r="B1748" i="1"/>
  <c r="C1747" i="1"/>
  <c r="K1747" i="1" s="1"/>
  <c r="B1747" i="1"/>
  <c r="C1745" i="1"/>
  <c r="K1745" i="1" s="1"/>
  <c r="B1745" i="1"/>
  <c r="C1744" i="1"/>
  <c r="K1744" i="1" s="1"/>
  <c r="B1744" i="1"/>
  <c r="C1743" i="1"/>
  <c r="K1743" i="1" s="1"/>
  <c r="B1743" i="1"/>
  <c r="C1742" i="1"/>
  <c r="K1742" i="1" s="1"/>
  <c r="B1742" i="1"/>
  <c r="C1741" i="1"/>
  <c r="K1741" i="1" s="1"/>
  <c r="B1741" i="1"/>
  <c r="C1740" i="1"/>
  <c r="K1740" i="1" s="1"/>
  <c r="B1740" i="1"/>
  <c r="C1739" i="1"/>
  <c r="K1739" i="1" s="1"/>
  <c r="B1739" i="1"/>
  <c r="C1738" i="1"/>
  <c r="K1738" i="1" s="1"/>
  <c r="B1738" i="1"/>
  <c r="C1737" i="1"/>
  <c r="K1737" i="1" s="1"/>
  <c r="B1737" i="1"/>
  <c r="C1736" i="1"/>
  <c r="K1736" i="1" s="1"/>
  <c r="B1736" i="1"/>
  <c r="C1735" i="1"/>
  <c r="K1735" i="1" s="1"/>
  <c r="B1735" i="1"/>
  <c r="C1734" i="1"/>
  <c r="K1734" i="1" s="1"/>
  <c r="B1734" i="1"/>
  <c r="C1733" i="1"/>
  <c r="K1733" i="1" s="1"/>
  <c r="B1733" i="1"/>
  <c r="C1732" i="1"/>
  <c r="K1732" i="1" s="1"/>
  <c r="B1732" i="1"/>
  <c r="C1731" i="1"/>
  <c r="K1731" i="1" s="1"/>
  <c r="B1731" i="1"/>
  <c r="C1726" i="1"/>
  <c r="K1726" i="1" s="1"/>
  <c r="B1726" i="1"/>
  <c r="C1725" i="1"/>
  <c r="K1725" i="1" s="1"/>
  <c r="B1725" i="1"/>
  <c r="C1724" i="1"/>
  <c r="K1724" i="1" s="1"/>
  <c r="B1724" i="1"/>
  <c r="C1723" i="1"/>
  <c r="K1723" i="1" s="1"/>
  <c r="B1723" i="1"/>
  <c r="C1722" i="1"/>
  <c r="K1722" i="1" s="1"/>
  <c r="B1722" i="1"/>
  <c r="C1721" i="1"/>
  <c r="K1721" i="1" s="1"/>
  <c r="B1721" i="1"/>
  <c r="C1720" i="1"/>
  <c r="K1720" i="1" s="1"/>
  <c r="B1720" i="1"/>
  <c r="C1718" i="1"/>
  <c r="K1718" i="1" s="1"/>
  <c r="B1718" i="1"/>
  <c r="C1717" i="1"/>
  <c r="K1717" i="1" s="1"/>
  <c r="B1717" i="1"/>
  <c r="C1716" i="1"/>
  <c r="K1716" i="1" s="1"/>
  <c r="B1716" i="1"/>
  <c r="C1715" i="1"/>
  <c r="K1715" i="1" s="1"/>
  <c r="B1715" i="1"/>
  <c r="C1714" i="1"/>
  <c r="K1714" i="1" s="1"/>
  <c r="B1714" i="1"/>
  <c r="C1713" i="1"/>
  <c r="K1713" i="1" s="1"/>
  <c r="B1713" i="1"/>
  <c r="C1712" i="1"/>
  <c r="K1712" i="1" s="1"/>
  <c r="B1712" i="1"/>
  <c r="C1711" i="1"/>
  <c r="K1711" i="1" s="1"/>
  <c r="B1711" i="1"/>
  <c r="C1708" i="1"/>
  <c r="K1708" i="1" s="1"/>
  <c r="B1708" i="1"/>
  <c r="C1707" i="1"/>
  <c r="K1707" i="1" s="1"/>
  <c r="B1707" i="1"/>
  <c r="C1706" i="1"/>
  <c r="K1706" i="1" s="1"/>
  <c r="B1706" i="1"/>
  <c r="C1705" i="1"/>
  <c r="K1705" i="1" s="1"/>
  <c r="B1705" i="1"/>
  <c r="C1704" i="1"/>
  <c r="K1704" i="1" s="1"/>
  <c r="B1704" i="1"/>
  <c r="C1703" i="1"/>
  <c r="K1703" i="1" s="1"/>
  <c r="B1703" i="1"/>
  <c r="C1701" i="1"/>
  <c r="K1701" i="1" s="1"/>
  <c r="B1701" i="1"/>
  <c r="C1700" i="1"/>
  <c r="K1700" i="1" s="1"/>
  <c r="B1700" i="1"/>
  <c r="C1699" i="1"/>
  <c r="K1699" i="1" s="1"/>
  <c r="B1699" i="1"/>
  <c r="C1698" i="1"/>
  <c r="K1698" i="1" s="1"/>
  <c r="B1698" i="1"/>
  <c r="C1697" i="1"/>
  <c r="K1697" i="1" s="1"/>
  <c r="B1697" i="1"/>
  <c r="C1696" i="1"/>
  <c r="K1696" i="1" s="1"/>
  <c r="B1696" i="1"/>
  <c r="C1695" i="1"/>
  <c r="K1695" i="1" s="1"/>
  <c r="B1695" i="1"/>
  <c r="C1693" i="1"/>
  <c r="K1693" i="1" s="1"/>
  <c r="B1693" i="1"/>
  <c r="C1692" i="1"/>
  <c r="K1692" i="1" s="1"/>
  <c r="B1692" i="1"/>
  <c r="C1690" i="1"/>
  <c r="K1690" i="1" s="1"/>
  <c r="B1690" i="1"/>
  <c r="C1688" i="1"/>
  <c r="K1688" i="1" s="1"/>
  <c r="B1688" i="1"/>
  <c r="C1686" i="1"/>
  <c r="K1686" i="1" s="1"/>
  <c r="B1686" i="1"/>
  <c r="C1684" i="1"/>
  <c r="K1684" i="1" s="1"/>
  <c r="B1684" i="1"/>
  <c r="C1681" i="1"/>
  <c r="K1681" i="1" s="1"/>
  <c r="B1681" i="1"/>
  <c r="C1678" i="1"/>
  <c r="K1678" i="1" s="1"/>
  <c r="B1678" i="1"/>
  <c r="C1677" i="1"/>
  <c r="K1677" i="1" s="1"/>
  <c r="B1677" i="1"/>
  <c r="C1676" i="1"/>
  <c r="K1676" i="1" s="1"/>
  <c r="B1676" i="1"/>
  <c r="C1675" i="1"/>
  <c r="K1675" i="1" s="1"/>
  <c r="B1675" i="1"/>
  <c r="C1674" i="1"/>
  <c r="K1674" i="1" s="1"/>
  <c r="B1674" i="1"/>
  <c r="C1673" i="1"/>
  <c r="K1673" i="1" s="1"/>
  <c r="B1673" i="1"/>
  <c r="C1671" i="1"/>
  <c r="K1671" i="1" s="1"/>
  <c r="B1671" i="1"/>
  <c r="C1669" i="1"/>
  <c r="K1669" i="1" s="1"/>
  <c r="B1669" i="1"/>
  <c r="C1667" i="1"/>
  <c r="K1667" i="1" s="1"/>
  <c r="B1667" i="1"/>
  <c r="C1665" i="1"/>
  <c r="K1665" i="1" s="1"/>
  <c r="B1665" i="1"/>
  <c r="C1663" i="1"/>
  <c r="K1663" i="1" s="1"/>
  <c r="B1663" i="1"/>
  <c r="C1658" i="1"/>
  <c r="K1658" i="1" s="1"/>
  <c r="B1658" i="1"/>
  <c r="C1657" i="1"/>
  <c r="K1657" i="1" s="1"/>
  <c r="B1657" i="1"/>
  <c r="C1656" i="1"/>
  <c r="K1656" i="1" s="1"/>
  <c r="B1656" i="1"/>
  <c r="C1655" i="1"/>
  <c r="K1655" i="1" s="1"/>
  <c r="B1655" i="1"/>
  <c r="C1654" i="1"/>
  <c r="K1654" i="1" s="1"/>
  <c r="B1654" i="1"/>
  <c r="C1653" i="1"/>
  <c r="K1653" i="1" s="1"/>
  <c r="B1653" i="1"/>
  <c r="C1652" i="1"/>
  <c r="K1652" i="1" s="1"/>
  <c r="B1652" i="1"/>
  <c r="C1651" i="1"/>
  <c r="K1651" i="1" s="1"/>
  <c r="B1651" i="1"/>
  <c r="C1650" i="1"/>
  <c r="K1650" i="1" s="1"/>
  <c r="B1650" i="1"/>
  <c r="C1649" i="1"/>
  <c r="K1649" i="1" s="1"/>
  <c r="B1649" i="1"/>
  <c r="C1648" i="1"/>
  <c r="K1648" i="1" s="1"/>
  <c r="B1648" i="1"/>
  <c r="C1647" i="1"/>
  <c r="K1647" i="1" s="1"/>
  <c r="B1647" i="1"/>
  <c r="C1646" i="1"/>
  <c r="K1646" i="1" s="1"/>
  <c r="B1646" i="1"/>
  <c r="C1645" i="1"/>
  <c r="K1645" i="1" s="1"/>
  <c r="B1645" i="1"/>
  <c r="C1644" i="1"/>
  <c r="K1644" i="1" s="1"/>
  <c r="B1644" i="1"/>
  <c r="C1643" i="1"/>
  <c r="K1643" i="1" s="1"/>
  <c r="B1643" i="1"/>
  <c r="C1641" i="1"/>
  <c r="K1641" i="1" s="1"/>
  <c r="B1641" i="1"/>
  <c r="C1640" i="1"/>
  <c r="K1640" i="1" s="1"/>
  <c r="B1640" i="1"/>
  <c r="C1639" i="1"/>
  <c r="K1639" i="1" s="1"/>
  <c r="B1639" i="1"/>
  <c r="C1638" i="1"/>
  <c r="K1638" i="1" s="1"/>
  <c r="B1638" i="1"/>
  <c r="C1637" i="1"/>
  <c r="K1637" i="1" s="1"/>
  <c r="B1637" i="1"/>
  <c r="C1636" i="1"/>
  <c r="K1636" i="1" s="1"/>
  <c r="B1636" i="1"/>
  <c r="C1635" i="1"/>
  <c r="K1635" i="1" s="1"/>
  <c r="B1635" i="1"/>
  <c r="C1634" i="1"/>
  <c r="K1634" i="1" s="1"/>
  <c r="B1634" i="1"/>
  <c r="C1632" i="1"/>
  <c r="K1632" i="1" s="1"/>
  <c r="B1632" i="1"/>
  <c r="C1631" i="1"/>
  <c r="K1631" i="1" s="1"/>
  <c r="B1631" i="1"/>
  <c r="C1630" i="1"/>
  <c r="K1630" i="1" s="1"/>
  <c r="B1630" i="1"/>
  <c r="C1629" i="1"/>
  <c r="K1629" i="1" s="1"/>
  <c r="B1629" i="1"/>
  <c r="C1628" i="1"/>
  <c r="K1628" i="1" s="1"/>
  <c r="B1628" i="1"/>
  <c r="C1627" i="1"/>
  <c r="K1627" i="1" s="1"/>
  <c r="B1627" i="1"/>
  <c r="C1626" i="1"/>
  <c r="K1626" i="1" s="1"/>
  <c r="B1626" i="1"/>
  <c r="C1625" i="1"/>
  <c r="K1625" i="1" s="1"/>
  <c r="B1625" i="1"/>
  <c r="C1624" i="1"/>
  <c r="K1624" i="1" s="1"/>
  <c r="B1624" i="1"/>
  <c r="C1623" i="1"/>
  <c r="K1623" i="1" s="1"/>
  <c r="B1623" i="1"/>
  <c r="C1622" i="1"/>
  <c r="K1622" i="1" s="1"/>
  <c r="B1622" i="1"/>
  <c r="C1621" i="1"/>
  <c r="K1621" i="1" s="1"/>
  <c r="B1621" i="1"/>
  <c r="C1620" i="1"/>
  <c r="K1620" i="1" s="1"/>
  <c r="B1620" i="1"/>
  <c r="C1619" i="1"/>
  <c r="K1619" i="1" s="1"/>
  <c r="B1619" i="1"/>
  <c r="C1618" i="1"/>
  <c r="K1618" i="1" s="1"/>
  <c r="B1618" i="1"/>
  <c r="C1617" i="1"/>
  <c r="K1617" i="1" s="1"/>
  <c r="B1617" i="1"/>
  <c r="C1616" i="1"/>
  <c r="K1616" i="1" s="1"/>
  <c r="B1616" i="1"/>
  <c r="C1615" i="1"/>
  <c r="K1615" i="1" s="1"/>
  <c r="B1615" i="1"/>
  <c r="C1611" i="1"/>
  <c r="K1611" i="1" s="1"/>
  <c r="B1611" i="1"/>
  <c r="C1610" i="1"/>
  <c r="K1610" i="1" s="1"/>
  <c r="B1610" i="1"/>
  <c r="C1609" i="1"/>
  <c r="K1609" i="1" s="1"/>
  <c r="B1609" i="1"/>
  <c r="C1608" i="1"/>
  <c r="K1608" i="1" s="1"/>
  <c r="B1608" i="1"/>
  <c r="C1607" i="1"/>
  <c r="K1607" i="1" s="1"/>
  <c r="B1607" i="1"/>
  <c r="C1606" i="1"/>
  <c r="K1606" i="1" s="1"/>
  <c r="B1606" i="1"/>
  <c r="C1603" i="1"/>
  <c r="K1603" i="1" s="1"/>
  <c r="B1603" i="1"/>
  <c r="C1602" i="1"/>
  <c r="K1602" i="1" s="1"/>
  <c r="B1602" i="1"/>
  <c r="C1601" i="1"/>
  <c r="K1601" i="1" s="1"/>
  <c r="B1601" i="1"/>
  <c r="C1599" i="1"/>
  <c r="K1599" i="1" s="1"/>
  <c r="B1599" i="1"/>
  <c r="C1598" i="1"/>
  <c r="K1598" i="1" s="1"/>
  <c r="B1598" i="1"/>
  <c r="C1597" i="1"/>
  <c r="K1597" i="1" s="1"/>
  <c r="B1597" i="1"/>
  <c r="C1592" i="1"/>
  <c r="K1592" i="1" s="1"/>
  <c r="B1592" i="1"/>
  <c r="C1591" i="1"/>
  <c r="K1591" i="1" s="1"/>
  <c r="B1591" i="1"/>
  <c r="C1590" i="1"/>
  <c r="K1590" i="1" s="1"/>
  <c r="B1590" i="1"/>
  <c r="C1589" i="1"/>
  <c r="K1589" i="1" s="1"/>
  <c r="B1589" i="1"/>
  <c r="C1588" i="1"/>
  <c r="K1588" i="1" s="1"/>
  <c r="B1588" i="1"/>
  <c r="C1587" i="1"/>
  <c r="K1587" i="1" s="1"/>
  <c r="B1587" i="1"/>
  <c r="C1586" i="1"/>
  <c r="K1586" i="1" s="1"/>
  <c r="B1586" i="1"/>
  <c r="C1585" i="1"/>
  <c r="K1585" i="1" s="1"/>
  <c r="B1585" i="1"/>
  <c r="C1584" i="1"/>
  <c r="K1584" i="1" s="1"/>
  <c r="B1584" i="1"/>
  <c r="C1583" i="1"/>
  <c r="K1583" i="1" s="1"/>
  <c r="B1583" i="1"/>
  <c r="C1582" i="1"/>
  <c r="K1582" i="1" s="1"/>
  <c r="B1582" i="1"/>
  <c r="C1581" i="1"/>
  <c r="K1581" i="1" s="1"/>
  <c r="B1581" i="1"/>
  <c r="C1580" i="1"/>
  <c r="K1580" i="1" s="1"/>
  <c r="B1580" i="1"/>
  <c r="C1579" i="1"/>
  <c r="K1579" i="1" s="1"/>
  <c r="B1579" i="1"/>
  <c r="C1578" i="1"/>
  <c r="K1578" i="1" s="1"/>
  <c r="B1578" i="1"/>
  <c r="C1577" i="1"/>
  <c r="K1577" i="1" s="1"/>
  <c r="B1577" i="1"/>
  <c r="C1576" i="1"/>
  <c r="K1576" i="1" s="1"/>
  <c r="B1576" i="1"/>
  <c r="C1575" i="1"/>
  <c r="K1575" i="1" s="1"/>
  <c r="B1575" i="1"/>
  <c r="C1574" i="1"/>
  <c r="K1574" i="1" s="1"/>
  <c r="B1574" i="1"/>
  <c r="C1573" i="1"/>
  <c r="K1573" i="1" s="1"/>
  <c r="B1573" i="1"/>
  <c r="C1572" i="1"/>
  <c r="K1572" i="1" s="1"/>
  <c r="B1572" i="1"/>
  <c r="C1571" i="1"/>
  <c r="K1571" i="1" s="1"/>
  <c r="B1571" i="1"/>
  <c r="C1570" i="1"/>
  <c r="K1570" i="1" s="1"/>
  <c r="B1570" i="1"/>
  <c r="C1569" i="1"/>
  <c r="K1569" i="1" s="1"/>
  <c r="B1569" i="1"/>
  <c r="C1568" i="1"/>
  <c r="K1568" i="1" s="1"/>
  <c r="B1568" i="1"/>
  <c r="C1567" i="1"/>
  <c r="K1567" i="1" s="1"/>
  <c r="B1567" i="1"/>
  <c r="C1566" i="1"/>
  <c r="K1566" i="1" s="1"/>
  <c r="B1566" i="1"/>
  <c r="C1564" i="1"/>
  <c r="K1564" i="1" s="1"/>
  <c r="B1564" i="1"/>
  <c r="C1563" i="1"/>
  <c r="K1563" i="1" s="1"/>
  <c r="B1563" i="1"/>
  <c r="C1562" i="1"/>
  <c r="K1562" i="1" s="1"/>
  <c r="B1562" i="1"/>
  <c r="C1561" i="1"/>
  <c r="K1561" i="1" s="1"/>
  <c r="B1561" i="1"/>
  <c r="C1560" i="1"/>
  <c r="K1560" i="1" s="1"/>
  <c r="B1560" i="1"/>
  <c r="C1558" i="1"/>
  <c r="K1558" i="1" s="1"/>
  <c r="B1558" i="1"/>
  <c r="C1557" i="1"/>
  <c r="K1557" i="1" s="1"/>
  <c r="B1557" i="1"/>
  <c r="C1554" i="1"/>
  <c r="K1554" i="1" s="1"/>
  <c r="B1554" i="1"/>
  <c r="C1553" i="1"/>
  <c r="K1553" i="1" s="1"/>
  <c r="B1553" i="1"/>
  <c r="C1552" i="1"/>
  <c r="K1552" i="1" s="1"/>
  <c r="B1552" i="1"/>
  <c r="C1551" i="1"/>
  <c r="K1551" i="1" s="1"/>
  <c r="B1551" i="1"/>
  <c r="C1550" i="1"/>
  <c r="K1550" i="1" s="1"/>
  <c r="B1550" i="1"/>
  <c r="C1549" i="1"/>
  <c r="K1549" i="1" s="1"/>
  <c r="B1549" i="1"/>
  <c r="C1548" i="1"/>
  <c r="K1548" i="1" s="1"/>
  <c r="B1548" i="1"/>
  <c r="C1547" i="1"/>
  <c r="K1547" i="1" s="1"/>
  <c r="B1547" i="1"/>
  <c r="C1546" i="1"/>
  <c r="K1546" i="1" s="1"/>
  <c r="B1546" i="1"/>
  <c r="C1545" i="1"/>
  <c r="K1545" i="1" s="1"/>
  <c r="B1545" i="1"/>
  <c r="C1544" i="1"/>
  <c r="K1544" i="1" s="1"/>
  <c r="B1544" i="1"/>
  <c r="C1543" i="1"/>
  <c r="K1543" i="1" s="1"/>
  <c r="B1543" i="1"/>
  <c r="C1541" i="1"/>
  <c r="K1541" i="1" s="1"/>
  <c r="B1541" i="1"/>
  <c r="C1540" i="1"/>
  <c r="K1540" i="1" s="1"/>
  <c r="B1540" i="1"/>
  <c r="C1539" i="1"/>
  <c r="K1539" i="1" s="1"/>
  <c r="B1539" i="1"/>
  <c r="C1538" i="1"/>
  <c r="K1538" i="1" s="1"/>
  <c r="B1538" i="1"/>
  <c r="C1537" i="1"/>
  <c r="K1537" i="1" s="1"/>
  <c r="B1537" i="1"/>
  <c r="C1536" i="1"/>
  <c r="K1536" i="1" s="1"/>
  <c r="B1536" i="1"/>
  <c r="C1535" i="1"/>
  <c r="K1535" i="1" s="1"/>
  <c r="B1535" i="1"/>
  <c r="C1534" i="1"/>
  <c r="K1534" i="1" s="1"/>
  <c r="B1534" i="1"/>
  <c r="C1533" i="1"/>
  <c r="K1533" i="1" s="1"/>
  <c r="B1533" i="1"/>
  <c r="C1532" i="1"/>
  <c r="K1532" i="1" s="1"/>
  <c r="B1532" i="1"/>
  <c r="C1531" i="1"/>
  <c r="K1531" i="1" s="1"/>
  <c r="B1531" i="1"/>
  <c r="C1528" i="1"/>
  <c r="K1528" i="1" s="1"/>
  <c r="B1528" i="1"/>
  <c r="C1527" i="1"/>
  <c r="K1527" i="1" s="1"/>
  <c r="B1527" i="1"/>
  <c r="C1526" i="1"/>
  <c r="K1526" i="1" s="1"/>
  <c r="B1526" i="1"/>
  <c r="C1525" i="1"/>
  <c r="K1525" i="1" s="1"/>
  <c r="B1525" i="1"/>
  <c r="C1524" i="1"/>
  <c r="K1524" i="1" s="1"/>
  <c r="B1524" i="1"/>
  <c r="C1522" i="1"/>
  <c r="K1522" i="1" s="1"/>
  <c r="B1522" i="1"/>
  <c r="C1521" i="1"/>
  <c r="K1521" i="1" s="1"/>
  <c r="B1521" i="1"/>
  <c r="C1520" i="1"/>
  <c r="K1520" i="1" s="1"/>
  <c r="B1520" i="1"/>
  <c r="C1518" i="1"/>
  <c r="K1518" i="1" s="1"/>
  <c r="B1518" i="1"/>
  <c r="C1517" i="1"/>
  <c r="K1517" i="1" s="1"/>
  <c r="B1517" i="1"/>
  <c r="C1516" i="1"/>
  <c r="K1516" i="1" s="1"/>
  <c r="B1516" i="1"/>
  <c r="C1514" i="1"/>
  <c r="K1514" i="1" s="1"/>
  <c r="B1514" i="1"/>
  <c r="C1513" i="1"/>
  <c r="K1513" i="1" s="1"/>
  <c r="B1513" i="1"/>
  <c r="C1512" i="1"/>
  <c r="K1512" i="1" s="1"/>
  <c r="B1512" i="1"/>
  <c r="C1511" i="1"/>
  <c r="K1511" i="1" s="1"/>
  <c r="B1511" i="1"/>
  <c r="C1510" i="1"/>
  <c r="K1510" i="1" s="1"/>
  <c r="B1510" i="1"/>
  <c r="C1508" i="1"/>
  <c r="K1508" i="1" s="1"/>
  <c r="B1508" i="1"/>
  <c r="C1507" i="1"/>
  <c r="K1507" i="1" s="1"/>
  <c r="B1507" i="1"/>
  <c r="C1506" i="1"/>
  <c r="K1506" i="1" s="1"/>
  <c r="B1506" i="1"/>
  <c r="C1505" i="1"/>
  <c r="K1505" i="1" s="1"/>
  <c r="B1505" i="1"/>
  <c r="C1504" i="1"/>
  <c r="K1504" i="1" s="1"/>
  <c r="B1504" i="1"/>
  <c r="C1503" i="1"/>
  <c r="K1503" i="1" s="1"/>
  <c r="B1503" i="1"/>
  <c r="C1502" i="1"/>
  <c r="K1502" i="1" s="1"/>
  <c r="B1502" i="1"/>
  <c r="C1501" i="1"/>
  <c r="K1501" i="1" s="1"/>
  <c r="B1501" i="1"/>
  <c r="C1500" i="1"/>
  <c r="K1500" i="1" s="1"/>
  <c r="B1500" i="1"/>
  <c r="C1499" i="1"/>
  <c r="K1499" i="1" s="1"/>
  <c r="B1499" i="1"/>
  <c r="C1498" i="1"/>
  <c r="K1498" i="1" s="1"/>
  <c r="B1498" i="1"/>
  <c r="C1497" i="1"/>
  <c r="K1497" i="1" s="1"/>
  <c r="B1497" i="1"/>
  <c r="C1496" i="1"/>
  <c r="K1496" i="1" s="1"/>
  <c r="B1496" i="1"/>
  <c r="C1495" i="1"/>
  <c r="K1495" i="1" s="1"/>
  <c r="B1495" i="1"/>
  <c r="C1494" i="1"/>
  <c r="K1494" i="1" s="1"/>
  <c r="B1494" i="1"/>
  <c r="C1493" i="1"/>
  <c r="K1493" i="1" s="1"/>
  <c r="B1493" i="1"/>
  <c r="C1492" i="1"/>
  <c r="K1492" i="1" s="1"/>
  <c r="B1492" i="1"/>
  <c r="C1491" i="1"/>
  <c r="K1491" i="1" s="1"/>
  <c r="B1491" i="1"/>
  <c r="C1490" i="1"/>
  <c r="B1490" i="1"/>
  <c r="C1489" i="1"/>
  <c r="K1489" i="1" s="1"/>
  <c r="B1489" i="1"/>
  <c r="C1488" i="1"/>
  <c r="K1488" i="1" s="1"/>
  <c r="B1488" i="1"/>
  <c r="C1487" i="1"/>
  <c r="K1487" i="1" s="1"/>
  <c r="B1487" i="1"/>
  <c r="C1486" i="1"/>
  <c r="K1486" i="1" s="1"/>
  <c r="B1486" i="1"/>
  <c r="C1485" i="1"/>
  <c r="K1485" i="1" s="1"/>
  <c r="B1485" i="1"/>
  <c r="C1484" i="1"/>
  <c r="K1484" i="1" s="1"/>
  <c r="B1484" i="1"/>
  <c r="C1483" i="1"/>
  <c r="K1483" i="1" s="1"/>
  <c r="B1483" i="1"/>
  <c r="C1481" i="1"/>
  <c r="K1481" i="1" s="1"/>
  <c r="B1481" i="1"/>
  <c r="C1480" i="1"/>
  <c r="K1480" i="1" s="1"/>
  <c r="B1480" i="1"/>
  <c r="C1479" i="1"/>
  <c r="K1479" i="1" s="1"/>
  <c r="B1479" i="1"/>
  <c r="C1478" i="1"/>
  <c r="K1478" i="1" s="1"/>
  <c r="B1478" i="1"/>
  <c r="C1477" i="1"/>
  <c r="K1477" i="1" s="1"/>
  <c r="B1477" i="1"/>
  <c r="C1476" i="1"/>
  <c r="K1476" i="1" s="1"/>
  <c r="B1476" i="1"/>
  <c r="C1475" i="1"/>
  <c r="K1475" i="1" s="1"/>
  <c r="B1475" i="1"/>
  <c r="C1474" i="1"/>
  <c r="K1474" i="1" s="1"/>
  <c r="B1474" i="1"/>
  <c r="C1473" i="1"/>
  <c r="K1473" i="1" s="1"/>
  <c r="B1473" i="1"/>
  <c r="C1472" i="1"/>
  <c r="K1472" i="1" s="1"/>
  <c r="B1472" i="1"/>
  <c r="C1471" i="1"/>
  <c r="K1471" i="1" s="1"/>
  <c r="B1471" i="1"/>
  <c r="C1470" i="1"/>
  <c r="K1470" i="1" s="1"/>
  <c r="B1470" i="1"/>
  <c r="C1469" i="1"/>
  <c r="K1469" i="1" s="1"/>
  <c r="B1469" i="1"/>
  <c r="C1468" i="1"/>
  <c r="K1468" i="1" s="1"/>
  <c r="B1468" i="1"/>
  <c r="C1467" i="1"/>
  <c r="K1467" i="1" s="1"/>
  <c r="B1467" i="1"/>
  <c r="C1466" i="1"/>
  <c r="K1466" i="1" s="1"/>
  <c r="B1466" i="1"/>
  <c r="C1465" i="1"/>
  <c r="K1465" i="1" s="1"/>
  <c r="B1465" i="1"/>
  <c r="C1464" i="1"/>
  <c r="K1464" i="1" s="1"/>
  <c r="B1464" i="1"/>
  <c r="C1463" i="1"/>
  <c r="K1463" i="1" s="1"/>
  <c r="B1463" i="1"/>
  <c r="C1462" i="1"/>
  <c r="K1462" i="1" s="1"/>
  <c r="B1462" i="1"/>
  <c r="C1461" i="1"/>
  <c r="K1461" i="1" s="1"/>
  <c r="B1461" i="1"/>
  <c r="C1460" i="1"/>
  <c r="K1460" i="1" s="1"/>
  <c r="B1460" i="1"/>
  <c r="C1459" i="1"/>
  <c r="K1459" i="1" s="1"/>
  <c r="B1459" i="1"/>
  <c r="C1458" i="1"/>
  <c r="K1458" i="1" s="1"/>
  <c r="B1458" i="1"/>
  <c r="C1457" i="1"/>
  <c r="K1457" i="1" s="1"/>
  <c r="B1457" i="1"/>
  <c r="C1456" i="1"/>
  <c r="K1456" i="1" s="1"/>
  <c r="B1456" i="1"/>
  <c r="C1455" i="1"/>
  <c r="K1455" i="1" s="1"/>
  <c r="B1455" i="1"/>
  <c r="C1454" i="1"/>
  <c r="K1454" i="1" s="1"/>
  <c r="B1454" i="1"/>
  <c r="C1453" i="1"/>
  <c r="K1453" i="1" s="1"/>
  <c r="B1453" i="1"/>
  <c r="C1452" i="1"/>
  <c r="K1452" i="1" s="1"/>
  <c r="B1452" i="1"/>
  <c r="C1451" i="1"/>
  <c r="K1451" i="1" s="1"/>
  <c r="B1451" i="1"/>
  <c r="C1450" i="1"/>
  <c r="K1450" i="1" s="1"/>
  <c r="B1450" i="1"/>
  <c r="C1449" i="1"/>
  <c r="K1449" i="1" s="1"/>
  <c r="B1449" i="1"/>
  <c r="C1448" i="1"/>
  <c r="K1448" i="1" s="1"/>
  <c r="B1448" i="1"/>
  <c r="C1447" i="1"/>
  <c r="K1447" i="1" s="1"/>
  <c r="B1447" i="1"/>
  <c r="C1446" i="1"/>
  <c r="K1446" i="1" s="1"/>
  <c r="B1446" i="1"/>
  <c r="C1445" i="1"/>
  <c r="K1445" i="1" s="1"/>
  <c r="B1445" i="1"/>
  <c r="C1444" i="1"/>
  <c r="K1444" i="1" s="1"/>
  <c r="B1444" i="1"/>
  <c r="C1443" i="1"/>
  <c r="K1443" i="1" s="1"/>
  <c r="B1443" i="1"/>
  <c r="C1442" i="1"/>
  <c r="K1442" i="1" s="1"/>
  <c r="B1442" i="1"/>
  <c r="C1440" i="1"/>
  <c r="K1440" i="1" s="1"/>
  <c r="B1440" i="1"/>
  <c r="C1439" i="1"/>
  <c r="K1439" i="1" s="1"/>
  <c r="B1439" i="1"/>
  <c r="C1438" i="1"/>
  <c r="K1438" i="1" s="1"/>
  <c r="B1438" i="1"/>
  <c r="C1437" i="1"/>
  <c r="K1437" i="1" s="1"/>
  <c r="B1437" i="1"/>
  <c r="C1436" i="1"/>
  <c r="K1436" i="1" s="1"/>
  <c r="B1436" i="1"/>
  <c r="C1435" i="1"/>
  <c r="K1435" i="1" s="1"/>
  <c r="B1435" i="1"/>
  <c r="C1434" i="1"/>
  <c r="K1434" i="1" s="1"/>
  <c r="B1434" i="1"/>
  <c r="C1433" i="1"/>
  <c r="K1433" i="1" s="1"/>
  <c r="B1433" i="1"/>
  <c r="C1432" i="1"/>
  <c r="K1432" i="1" s="1"/>
  <c r="B1432" i="1"/>
  <c r="C1431" i="1"/>
  <c r="K1431" i="1" s="1"/>
  <c r="B1431" i="1"/>
  <c r="C1429" i="1"/>
  <c r="K1429" i="1" s="1"/>
  <c r="B1429" i="1"/>
  <c r="C1428" i="1"/>
  <c r="K1428" i="1" s="1"/>
  <c r="B1428" i="1"/>
  <c r="C1427" i="1"/>
  <c r="K1427" i="1" s="1"/>
  <c r="B1427" i="1"/>
  <c r="C1426" i="1"/>
  <c r="K1426" i="1" s="1"/>
  <c r="B1426" i="1"/>
  <c r="C1424" i="1"/>
  <c r="K1424" i="1" s="1"/>
  <c r="B1424" i="1"/>
  <c r="C1423" i="1"/>
  <c r="K1423" i="1" s="1"/>
  <c r="B1423" i="1"/>
  <c r="C1422" i="1"/>
  <c r="K1422" i="1" s="1"/>
  <c r="B1422" i="1"/>
  <c r="C1421" i="1"/>
  <c r="K1421" i="1" s="1"/>
  <c r="B1421" i="1"/>
  <c r="C1420" i="1"/>
  <c r="K1420" i="1" s="1"/>
  <c r="B1420" i="1"/>
  <c r="C1419" i="1"/>
  <c r="K1419" i="1" s="1"/>
  <c r="B1419" i="1"/>
  <c r="C1417" i="1"/>
  <c r="K1417" i="1" s="1"/>
  <c r="B1417" i="1"/>
  <c r="C1416" i="1"/>
  <c r="K1416" i="1" s="1"/>
  <c r="B1416" i="1"/>
  <c r="C1414" i="1"/>
  <c r="K1414" i="1" s="1"/>
  <c r="B1414" i="1"/>
  <c r="C1413" i="1"/>
  <c r="K1413" i="1" s="1"/>
  <c r="B1413" i="1"/>
  <c r="C1412" i="1"/>
  <c r="K1412" i="1" s="1"/>
  <c r="B1412" i="1"/>
  <c r="C1411" i="1"/>
  <c r="K1411" i="1" s="1"/>
  <c r="B1411" i="1"/>
  <c r="C1410" i="1"/>
  <c r="K1410" i="1" s="1"/>
  <c r="B1410" i="1"/>
  <c r="C1409" i="1"/>
  <c r="K1409" i="1" s="1"/>
  <c r="B1409" i="1"/>
  <c r="C1408" i="1"/>
  <c r="K1408" i="1" s="1"/>
  <c r="B1408" i="1"/>
  <c r="C1407" i="1"/>
  <c r="K1407" i="1" s="1"/>
  <c r="B1407" i="1"/>
  <c r="C1406" i="1"/>
  <c r="K1406" i="1" s="1"/>
  <c r="B1406" i="1"/>
  <c r="C1405" i="1"/>
  <c r="K1405" i="1" s="1"/>
  <c r="B1405" i="1"/>
  <c r="C1404" i="1"/>
  <c r="K1404" i="1" s="1"/>
  <c r="B1404" i="1"/>
  <c r="C1403" i="1"/>
  <c r="K1403" i="1" s="1"/>
  <c r="B1403" i="1"/>
  <c r="C1402" i="1"/>
  <c r="K1402" i="1" s="1"/>
  <c r="B1402" i="1"/>
  <c r="C1401" i="1"/>
  <c r="K1401" i="1" s="1"/>
  <c r="B1401" i="1"/>
  <c r="C1400" i="1"/>
  <c r="K1400" i="1" s="1"/>
  <c r="B1400" i="1"/>
  <c r="C1399" i="1"/>
  <c r="K1399" i="1" s="1"/>
  <c r="B1399" i="1"/>
  <c r="C1398" i="1"/>
  <c r="K1398" i="1" s="1"/>
  <c r="B1398" i="1"/>
  <c r="C1397" i="1"/>
  <c r="K1397" i="1" s="1"/>
  <c r="B1397" i="1"/>
  <c r="C1396" i="1"/>
  <c r="K1396" i="1" s="1"/>
  <c r="B1396" i="1"/>
  <c r="C1395" i="1"/>
  <c r="K1395" i="1" s="1"/>
  <c r="B1395" i="1"/>
  <c r="C1394" i="1"/>
  <c r="K1394" i="1" s="1"/>
  <c r="B1394" i="1"/>
  <c r="C1393" i="1"/>
  <c r="K1393" i="1" s="1"/>
  <c r="B1393" i="1"/>
  <c r="C1392" i="1"/>
  <c r="K1392" i="1" s="1"/>
  <c r="B1392" i="1"/>
  <c r="C1391" i="1"/>
  <c r="K1391" i="1" s="1"/>
  <c r="B1391" i="1"/>
  <c r="C1390" i="1"/>
  <c r="K1390" i="1" s="1"/>
  <c r="B1390" i="1"/>
  <c r="C1389" i="1"/>
  <c r="K1389" i="1" s="1"/>
  <c r="B1389" i="1"/>
  <c r="C1388" i="1"/>
  <c r="K1388" i="1" s="1"/>
  <c r="B1388" i="1"/>
  <c r="C1387" i="1"/>
  <c r="K1387" i="1" s="1"/>
  <c r="B1387" i="1"/>
  <c r="C1386" i="1"/>
  <c r="K1386" i="1" s="1"/>
  <c r="B1386" i="1"/>
  <c r="C1385" i="1"/>
  <c r="K1385" i="1" s="1"/>
  <c r="B1385" i="1"/>
  <c r="C1384" i="1"/>
  <c r="K1384" i="1" s="1"/>
  <c r="B1384" i="1"/>
  <c r="C1383" i="1"/>
  <c r="K1383" i="1" s="1"/>
  <c r="B1383" i="1"/>
  <c r="C1381" i="1"/>
  <c r="K1381" i="1" s="1"/>
  <c r="B1381" i="1"/>
  <c r="C1380" i="1"/>
  <c r="K1380" i="1" s="1"/>
  <c r="B1380" i="1"/>
  <c r="C1379" i="1"/>
  <c r="K1379" i="1" s="1"/>
  <c r="B1379" i="1"/>
  <c r="C1378" i="1"/>
  <c r="K1378" i="1" s="1"/>
  <c r="B1378" i="1"/>
  <c r="C1377" i="1"/>
  <c r="K1377" i="1" s="1"/>
  <c r="B1377" i="1"/>
  <c r="C1376" i="1"/>
  <c r="K1376" i="1" s="1"/>
  <c r="B1376" i="1"/>
  <c r="C1375" i="1"/>
  <c r="K1375" i="1" s="1"/>
  <c r="B1375" i="1"/>
  <c r="C1374" i="1"/>
  <c r="K1374" i="1" s="1"/>
  <c r="B1374" i="1"/>
  <c r="C1373" i="1"/>
  <c r="K1373" i="1" s="1"/>
  <c r="B1373" i="1"/>
  <c r="C1372" i="1"/>
  <c r="K1372" i="1" s="1"/>
  <c r="B1372" i="1"/>
  <c r="C1371" i="1"/>
  <c r="K1371" i="1" s="1"/>
  <c r="B1371" i="1"/>
  <c r="C1370" i="1"/>
  <c r="K1370" i="1" s="1"/>
  <c r="B1370" i="1"/>
  <c r="C1368" i="1"/>
  <c r="K1368" i="1" s="1"/>
  <c r="B1368" i="1"/>
  <c r="C1365" i="1"/>
  <c r="K1365" i="1" s="1"/>
  <c r="B1365" i="1"/>
  <c r="C1364" i="1"/>
  <c r="K1364" i="1" s="1"/>
  <c r="B1364" i="1"/>
  <c r="C1363" i="1"/>
  <c r="K1363" i="1" s="1"/>
  <c r="B1363" i="1"/>
  <c r="C1362" i="1"/>
  <c r="K1362" i="1" s="1"/>
  <c r="B1362" i="1"/>
  <c r="C1361" i="1"/>
  <c r="K1361" i="1" s="1"/>
  <c r="B1361" i="1"/>
  <c r="C1360" i="1"/>
  <c r="K1360" i="1" s="1"/>
  <c r="B1360" i="1"/>
  <c r="C1359" i="1"/>
  <c r="K1359" i="1" s="1"/>
  <c r="B1359" i="1"/>
  <c r="C1358" i="1"/>
  <c r="K1358" i="1" s="1"/>
  <c r="B1358" i="1"/>
  <c r="C1357" i="1"/>
  <c r="K1357" i="1" s="1"/>
  <c r="B1357" i="1"/>
  <c r="C1356" i="1"/>
  <c r="K1356" i="1" s="1"/>
  <c r="B1356" i="1"/>
  <c r="C1355" i="1"/>
  <c r="K1355" i="1" s="1"/>
  <c r="B1355" i="1"/>
  <c r="C1354" i="1"/>
  <c r="K1354" i="1" s="1"/>
  <c r="B1354" i="1"/>
  <c r="C1353" i="1"/>
  <c r="K1353" i="1" s="1"/>
  <c r="B1353" i="1"/>
  <c r="C1352" i="1"/>
  <c r="K1352" i="1" s="1"/>
  <c r="B1352" i="1"/>
  <c r="C1350" i="1"/>
  <c r="K1350" i="1" s="1"/>
  <c r="B1350" i="1"/>
  <c r="C1349" i="1"/>
  <c r="K1349" i="1" s="1"/>
  <c r="B1349" i="1"/>
  <c r="C1348" i="1"/>
  <c r="K1348" i="1" s="1"/>
  <c r="B1348" i="1"/>
  <c r="C1347" i="1"/>
  <c r="K1347" i="1" s="1"/>
  <c r="B1347" i="1"/>
  <c r="C1346" i="1"/>
  <c r="K1346" i="1" s="1"/>
  <c r="B1346" i="1"/>
  <c r="C1345" i="1"/>
  <c r="K1345" i="1" s="1"/>
  <c r="B1345" i="1"/>
  <c r="C1344" i="1"/>
  <c r="K1344" i="1" s="1"/>
  <c r="B1344" i="1"/>
  <c r="C1343" i="1"/>
  <c r="K1343" i="1" s="1"/>
  <c r="B1343" i="1"/>
  <c r="C1342" i="1"/>
  <c r="K1342" i="1" s="1"/>
  <c r="B1342" i="1"/>
  <c r="C1341" i="1"/>
  <c r="K1341" i="1" s="1"/>
  <c r="B1341" i="1"/>
  <c r="C1339" i="1"/>
  <c r="K1339" i="1" s="1"/>
  <c r="B1339" i="1"/>
  <c r="C1338" i="1"/>
  <c r="K1338" i="1" s="1"/>
  <c r="B1338" i="1"/>
  <c r="C1337" i="1"/>
  <c r="K1337" i="1" s="1"/>
  <c r="B1337" i="1"/>
  <c r="C1336" i="1"/>
  <c r="K1336" i="1" s="1"/>
  <c r="B1336" i="1"/>
  <c r="C1334" i="1"/>
  <c r="K1334" i="1" s="1"/>
  <c r="B1334" i="1"/>
  <c r="C1332" i="1"/>
  <c r="K1332" i="1" s="1"/>
  <c r="B1332" i="1"/>
  <c r="C1331" i="1"/>
  <c r="K1331" i="1" s="1"/>
  <c r="B1331" i="1"/>
  <c r="C1330" i="1"/>
  <c r="K1330" i="1" s="1"/>
  <c r="B1330" i="1"/>
  <c r="C1329" i="1"/>
  <c r="K1329" i="1" s="1"/>
  <c r="B1329" i="1"/>
  <c r="C1328" i="1"/>
  <c r="K1328" i="1" s="1"/>
  <c r="B1328" i="1"/>
  <c r="C1327" i="1"/>
  <c r="K1327" i="1" s="1"/>
  <c r="B1327" i="1"/>
  <c r="C1326" i="1"/>
  <c r="K1326" i="1" s="1"/>
  <c r="B1326" i="1"/>
  <c r="C1325" i="1"/>
  <c r="K1325" i="1" s="1"/>
  <c r="B1325" i="1"/>
  <c r="C1324" i="1"/>
  <c r="K1324" i="1" s="1"/>
  <c r="B1324" i="1"/>
  <c r="C1323" i="1"/>
  <c r="K1323" i="1" s="1"/>
  <c r="B1323" i="1"/>
  <c r="C1322" i="1"/>
  <c r="K1322" i="1" s="1"/>
  <c r="B1322" i="1"/>
  <c r="C1321" i="1"/>
  <c r="K1321" i="1" s="1"/>
  <c r="B1321" i="1"/>
  <c r="C1320" i="1"/>
  <c r="K1320" i="1" s="1"/>
  <c r="B1320" i="1"/>
  <c r="C1319" i="1"/>
  <c r="K1319" i="1" s="1"/>
  <c r="B1319" i="1"/>
  <c r="C1318" i="1"/>
  <c r="K1318" i="1" s="1"/>
  <c r="B1318" i="1"/>
  <c r="C1317" i="1"/>
  <c r="K1317" i="1" s="1"/>
  <c r="B1317" i="1"/>
  <c r="C1316" i="1"/>
  <c r="K1316" i="1" s="1"/>
  <c r="B1316" i="1"/>
  <c r="C1313" i="1"/>
  <c r="K1313" i="1" s="1"/>
  <c r="B1313" i="1"/>
  <c r="C1311" i="1"/>
  <c r="K1311" i="1" s="1"/>
  <c r="B1311" i="1"/>
  <c r="C1310" i="1"/>
  <c r="K1310" i="1" s="1"/>
  <c r="B1310" i="1"/>
  <c r="C1309" i="1"/>
  <c r="K1309" i="1" s="1"/>
  <c r="B1309" i="1"/>
  <c r="C1308" i="1"/>
  <c r="K1308" i="1" s="1"/>
  <c r="B1308" i="1"/>
  <c r="C1307" i="1"/>
  <c r="K1307" i="1" s="1"/>
  <c r="B1307" i="1"/>
  <c r="C1306" i="1"/>
  <c r="K1306" i="1" s="1"/>
  <c r="B1306" i="1"/>
  <c r="C1305" i="1"/>
  <c r="K1305" i="1" s="1"/>
  <c r="B1305" i="1"/>
  <c r="C1304" i="1"/>
  <c r="K1304" i="1" s="1"/>
  <c r="B1304" i="1"/>
  <c r="C1303" i="1"/>
  <c r="K1303" i="1" s="1"/>
  <c r="B1303" i="1"/>
  <c r="C1302" i="1"/>
  <c r="K1302" i="1" s="1"/>
  <c r="B1302" i="1"/>
  <c r="C1301" i="1"/>
  <c r="K1301" i="1" s="1"/>
  <c r="B1301" i="1"/>
  <c r="C1298" i="1"/>
  <c r="K1298" i="1" s="1"/>
  <c r="B1298" i="1"/>
  <c r="C1297" i="1"/>
  <c r="K1297" i="1" s="1"/>
  <c r="B1297" i="1"/>
  <c r="C1296" i="1"/>
  <c r="K1296" i="1" s="1"/>
  <c r="B1296" i="1"/>
  <c r="C1294" i="1"/>
  <c r="K1294" i="1" s="1"/>
  <c r="B1294" i="1"/>
  <c r="C1293" i="1"/>
  <c r="K1293" i="1" s="1"/>
  <c r="B1293" i="1"/>
  <c r="C1292" i="1"/>
  <c r="K1292" i="1" s="1"/>
  <c r="B1292" i="1"/>
  <c r="C1291" i="1"/>
  <c r="K1291" i="1" s="1"/>
  <c r="B1291" i="1"/>
  <c r="C1290" i="1"/>
  <c r="K1290" i="1" s="1"/>
  <c r="B1290" i="1"/>
  <c r="C1287" i="1"/>
  <c r="K1287" i="1" s="1"/>
  <c r="B1287" i="1"/>
  <c r="C1286" i="1"/>
  <c r="K1286" i="1" s="1"/>
  <c r="B1286" i="1"/>
  <c r="C1285" i="1"/>
  <c r="K1285" i="1" s="1"/>
  <c r="B1285" i="1"/>
  <c r="C1283" i="1"/>
  <c r="K1283" i="1" s="1"/>
  <c r="B1283" i="1"/>
  <c r="C1280" i="1"/>
  <c r="K1280" i="1" s="1"/>
  <c r="B1280" i="1"/>
  <c r="C1278" i="1"/>
  <c r="K1278" i="1" s="1"/>
  <c r="B1278" i="1"/>
  <c r="C1277" i="1"/>
  <c r="K1277" i="1" s="1"/>
  <c r="B1277" i="1"/>
  <c r="C1276" i="1"/>
  <c r="K1276" i="1" s="1"/>
  <c r="B1276" i="1"/>
  <c r="C1275" i="1"/>
  <c r="K1275" i="1" s="1"/>
  <c r="B1275" i="1"/>
  <c r="C1274" i="1"/>
  <c r="K1274" i="1" s="1"/>
  <c r="B1274" i="1"/>
  <c r="C1273" i="1"/>
  <c r="K1273" i="1" s="1"/>
  <c r="B1273" i="1"/>
  <c r="C1271" i="1"/>
  <c r="K1271" i="1" s="1"/>
  <c r="B1271" i="1"/>
  <c r="C1270" i="1"/>
  <c r="K1270" i="1" s="1"/>
  <c r="B1270" i="1"/>
  <c r="C1269" i="1"/>
  <c r="K1269" i="1" s="1"/>
  <c r="B1269" i="1"/>
  <c r="C1268" i="1"/>
  <c r="K1268" i="1" s="1"/>
  <c r="B1268" i="1"/>
  <c r="C1267" i="1"/>
  <c r="K1267" i="1" s="1"/>
  <c r="B1267" i="1"/>
  <c r="C1266" i="1"/>
  <c r="K1266" i="1" s="1"/>
  <c r="B1266" i="1"/>
  <c r="C1265" i="1"/>
  <c r="K1265" i="1" s="1"/>
  <c r="B1265" i="1"/>
  <c r="C1264" i="1"/>
  <c r="K1264" i="1" s="1"/>
  <c r="B1264" i="1"/>
  <c r="C1263" i="1"/>
  <c r="K1263" i="1" s="1"/>
  <c r="B1263" i="1"/>
  <c r="C1262" i="1"/>
  <c r="K1262" i="1" s="1"/>
  <c r="B1262" i="1"/>
  <c r="C1261" i="1"/>
  <c r="K1261" i="1" s="1"/>
  <c r="B1261" i="1"/>
  <c r="C1260" i="1"/>
  <c r="K1260" i="1" s="1"/>
  <c r="B1260" i="1"/>
  <c r="C1259" i="1"/>
  <c r="K1259" i="1" s="1"/>
  <c r="B1259" i="1"/>
  <c r="C1258" i="1"/>
  <c r="K1258" i="1" s="1"/>
  <c r="B1258" i="1"/>
  <c r="C1257" i="1"/>
  <c r="K1257" i="1" s="1"/>
  <c r="B1257" i="1"/>
  <c r="C1256" i="1"/>
  <c r="K1256" i="1" s="1"/>
  <c r="B1256" i="1"/>
  <c r="C1255" i="1"/>
  <c r="K1255" i="1" s="1"/>
  <c r="B1255" i="1"/>
  <c r="C1254" i="1"/>
  <c r="K1254" i="1" s="1"/>
  <c r="B1254" i="1"/>
  <c r="C1253" i="1"/>
  <c r="K1253" i="1" s="1"/>
  <c r="B1253" i="1"/>
  <c r="C1252" i="1"/>
  <c r="K1252" i="1" s="1"/>
  <c r="B1252" i="1"/>
  <c r="C1251" i="1"/>
  <c r="K1251" i="1" s="1"/>
  <c r="B1251" i="1"/>
  <c r="C1250" i="1"/>
  <c r="K1250" i="1" s="1"/>
  <c r="B1250" i="1"/>
  <c r="C1249" i="1"/>
  <c r="K1249" i="1" s="1"/>
  <c r="B1249" i="1"/>
  <c r="C1247" i="1"/>
  <c r="K1247" i="1" s="1"/>
  <c r="B1247" i="1"/>
  <c r="C1246" i="1"/>
  <c r="K1246" i="1" s="1"/>
  <c r="B1246" i="1"/>
  <c r="C1245" i="1"/>
  <c r="K1245" i="1" s="1"/>
  <c r="B1245" i="1"/>
  <c r="C1243" i="1"/>
  <c r="K1243" i="1" s="1"/>
  <c r="B1243" i="1"/>
  <c r="C1242" i="1"/>
  <c r="K1242" i="1" s="1"/>
  <c r="B1242" i="1"/>
  <c r="C1241" i="1"/>
  <c r="K1241" i="1" s="1"/>
  <c r="B1241" i="1"/>
  <c r="C1239" i="1"/>
  <c r="K1239" i="1" s="1"/>
  <c r="B1239" i="1"/>
  <c r="C1238" i="1"/>
  <c r="K1238" i="1" s="1"/>
  <c r="B1238" i="1"/>
  <c r="C1237" i="1"/>
  <c r="K1237" i="1" s="1"/>
  <c r="B1237" i="1"/>
  <c r="C1236" i="1"/>
  <c r="K1236" i="1" s="1"/>
  <c r="B1236" i="1"/>
  <c r="C1235" i="1"/>
  <c r="K1235" i="1" s="1"/>
  <c r="B1235" i="1"/>
  <c r="C1234" i="1"/>
  <c r="K1234" i="1" s="1"/>
  <c r="B1234" i="1"/>
  <c r="C1233" i="1"/>
  <c r="K1233" i="1" s="1"/>
  <c r="B1233" i="1"/>
  <c r="C1232" i="1"/>
  <c r="K1232" i="1" s="1"/>
  <c r="B1232" i="1"/>
  <c r="C1231" i="1"/>
  <c r="K1231" i="1" s="1"/>
  <c r="B1231" i="1"/>
  <c r="C1230" i="1"/>
  <c r="K1230" i="1" s="1"/>
  <c r="B1230" i="1"/>
  <c r="C1229" i="1"/>
  <c r="K1229" i="1" s="1"/>
  <c r="B1229" i="1"/>
  <c r="C1228" i="1"/>
  <c r="K1228" i="1" s="1"/>
  <c r="B1228" i="1"/>
  <c r="C1227" i="1"/>
  <c r="K1227" i="1" s="1"/>
  <c r="B1227" i="1"/>
  <c r="C1226" i="1"/>
  <c r="K1226" i="1" s="1"/>
  <c r="B1226" i="1"/>
  <c r="C1225" i="1"/>
  <c r="K1225" i="1" s="1"/>
  <c r="B1225" i="1"/>
  <c r="C1223" i="1"/>
  <c r="K1223" i="1" s="1"/>
  <c r="B1223" i="1"/>
  <c r="C1222" i="1"/>
  <c r="K1222" i="1" s="1"/>
  <c r="B1222" i="1"/>
  <c r="C1220" i="1"/>
  <c r="K1220" i="1" s="1"/>
  <c r="B1220" i="1"/>
  <c r="C1219" i="1"/>
  <c r="K1219" i="1" s="1"/>
  <c r="B1219" i="1"/>
  <c r="C1218" i="1"/>
  <c r="K1218" i="1" s="1"/>
  <c r="B1218" i="1"/>
  <c r="C1217" i="1"/>
  <c r="K1217" i="1" s="1"/>
  <c r="B1217" i="1"/>
  <c r="C1214" i="1"/>
  <c r="K1214" i="1" s="1"/>
  <c r="B1214" i="1"/>
  <c r="C1213" i="1"/>
  <c r="K1213" i="1" s="1"/>
  <c r="B1213" i="1"/>
  <c r="C1212" i="1"/>
  <c r="K1212" i="1" s="1"/>
  <c r="B1212" i="1"/>
  <c r="C1211" i="1"/>
  <c r="K1211" i="1" s="1"/>
  <c r="B1211" i="1"/>
  <c r="C1210" i="1"/>
  <c r="K1210" i="1" s="1"/>
  <c r="B1210" i="1"/>
  <c r="C1209" i="1"/>
  <c r="K1209" i="1" s="1"/>
  <c r="B1209" i="1"/>
  <c r="C1208" i="1"/>
  <c r="K1208" i="1" s="1"/>
  <c r="B1208" i="1"/>
  <c r="C1207" i="1"/>
  <c r="K1207" i="1" s="1"/>
  <c r="B1207" i="1"/>
  <c r="C1204" i="1"/>
  <c r="K1204" i="1" s="1"/>
  <c r="B1204" i="1"/>
  <c r="C1202" i="1"/>
  <c r="K1202" i="1" s="1"/>
  <c r="B1202" i="1"/>
  <c r="C1201" i="1"/>
  <c r="K1201" i="1" s="1"/>
  <c r="B1201" i="1"/>
  <c r="C1200" i="1"/>
  <c r="K1200" i="1" s="1"/>
  <c r="B1200" i="1"/>
  <c r="C1198" i="1"/>
  <c r="K1198" i="1" s="1"/>
  <c r="B1198" i="1"/>
  <c r="C1197" i="1"/>
  <c r="K1197" i="1" s="1"/>
  <c r="B1197" i="1"/>
  <c r="C1196" i="1"/>
  <c r="K1196" i="1" s="1"/>
  <c r="B1196" i="1"/>
  <c r="C1195" i="1"/>
  <c r="K1195" i="1" s="1"/>
  <c r="B1195" i="1"/>
  <c r="C1194" i="1"/>
  <c r="K1194" i="1" s="1"/>
  <c r="B1194" i="1"/>
  <c r="C1193" i="1"/>
  <c r="K1193" i="1" s="1"/>
  <c r="B1193" i="1"/>
  <c r="C1192" i="1"/>
  <c r="K1192" i="1" s="1"/>
  <c r="B1192" i="1"/>
  <c r="C1191" i="1"/>
  <c r="K1191" i="1" s="1"/>
  <c r="B1191" i="1"/>
  <c r="C1190" i="1"/>
  <c r="K1190" i="1" s="1"/>
  <c r="B1190" i="1"/>
  <c r="C1189" i="1"/>
  <c r="K1189" i="1" s="1"/>
  <c r="B1189" i="1"/>
  <c r="C1188" i="1"/>
  <c r="K1188" i="1" s="1"/>
  <c r="B1188" i="1"/>
  <c r="C1187" i="1"/>
  <c r="K1187" i="1" s="1"/>
  <c r="B1187" i="1"/>
  <c r="C1183" i="1"/>
  <c r="K1183" i="1" s="1"/>
  <c r="B1183" i="1"/>
  <c r="C1180" i="1"/>
  <c r="K1180" i="1" s="1"/>
  <c r="B1180" i="1"/>
  <c r="C1179" i="1"/>
  <c r="K1179" i="1" s="1"/>
  <c r="B1179" i="1"/>
  <c r="C1178" i="1"/>
  <c r="K1178" i="1" s="1"/>
  <c r="B1178" i="1"/>
  <c r="C1177" i="1"/>
  <c r="K1177" i="1" s="1"/>
  <c r="B1177" i="1"/>
  <c r="C1176" i="1"/>
  <c r="K1176" i="1" s="1"/>
  <c r="B1176" i="1"/>
  <c r="C1175" i="1"/>
  <c r="K1175" i="1" s="1"/>
  <c r="B1175" i="1"/>
  <c r="C1174" i="1"/>
  <c r="K1174" i="1" s="1"/>
  <c r="B1174" i="1"/>
  <c r="C1172" i="1"/>
  <c r="K1172" i="1" s="1"/>
  <c r="B1172" i="1"/>
  <c r="C1171" i="1"/>
  <c r="K1171" i="1" s="1"/>
  <c r="B1171" i="1"/>
  <c r="C1170" i="1"/>
  <c r="K1170" i="1" s="1"/>
  <c r="B1170" i="1"/>
  <c r="C1169" i="1"/>
  <c r="K1169" i="1" s="1"/>
  <c r="B1169" i="1"/>
  <c r="C1168" i="1"/>
  <c r="K1168" i="1" s="1"/>
  <c r="B1168" i="1"/>
  <c r="C1167" i="1"/>
  <c r="K1167" i="1" s="1"/>
  <c r="B1167" i="1"/>
  <c r="C1166" i="1"/>
  <c r="K1166" i="1" s="1"/>
  <c r="B1166" i="1"/>
  <c r="C1165" i="1"/>
  <c r="K1165" i="1" s="1"/>
  <c r="B1165" i="1"/>
  <c r="C1160" i="1"/>
  <c r="K1160" i="1" s="1"/>
  <c r="B1160" i="1"/>
  <c r="C1159" i="1"/>
  <c r="K1159" i="1" s="1"/>
  <c r="B1159" i="1"/>
  <c r="C1157" i="1"/>
  <c r="K1157" i="1" s="1"/>
  <c r="B1157" i="1"/>
  <c r="C1156" i="1"/>
  <c r="K1156" i="1" s="1"/>
  <c r="B1156" i="1"/>
  <c r="C1154" i="1"/>
  <c r="K1154" i="1" s="1"/>
  <c r="B1154" i="1"/>
  <c r="C1153" i="1"/>
  <c r="K1153" i="1" s="1"/>
  <c r="B1153" i="1"/>
  <c r="C1152" i="1"/>
  <c r="K1152" i="1" s="1"/>
  <c r="B1152" i="1"/>
  <c r="C1151" i="1"/>
  <c r="K1151" i="1" s="1"/>
  <c r="B1151" i="1"/>
  <c r="C1150" i="1"/>
  <c r="K1150" i="1" s="1"/>
  <c r="B1150" i="1"/>
  <c r="C1149" i="1"/>
  <c r="K1149" i="1" s="1"/>
  <c r="B1149" i="1"/>
  <c r="C1148" i="1"/>
  <c r="K1148" i="1" s="1"/>
  <c r="B1148" i="1"/>
  <c r="C1147" i="1"/>
  <c r="K1147" i="1" s="1"/>
  <c r="B1147" i="1"/>
  <c r="C1146" i="1"/>
  <c r="K1146" i="1" s="1"/>
  <c r="B1146" i="1"/>
  <c r="C1145" i="1"/>
  <c r="K1145" i="1" s="1"/>
  <c r="B1145" i="1"/>
  <c r="C1144" i="1"/>
  <c r="K1144" i="1" s="1"/>
  <c r="B1144" i="1"/>
  <c r="C1143" i="1"/>
  <c r="K1143" i="1" s="1"/>
  <c r="B1143" i="1"/>
  <c r="C1142" i="1"/>
  <c r="K1142" i="1" s="1"/>
  <c r="B1142" i="1"/>
  <c r="C1141" i="1"/>
  <c r="K1141" i="1" s="1"/>
  <c r="B1141" i="1"/>
  <c r="C1140" i="1"/>
  <c r="K1140" i="1" s="1"/>
  <c r="B1140" i="1"/>
  <c r="C1138" i="1"/>
  <c r="K1138" i="1" s="1"/>
  <c r="B1138" i="1"/>
  <c r="C1137" i="1"/>
  <c r="K1137" i="1" s="1"/>
  <c r="B1137" i="1"/>
  <c r="C1136" i="1"/>
  <c r="K1136" i="1" s="1"/>
  <c r="B1136" i="1"/>
  <c r="C1135" i="1"/>
  <c r="K1135" i="1" s="1"/>
  <c r="B1135" i="1"/>
  <c r="C1134" i="1"/>
  <c r="K1134" i="1" s="1"/>
  <c r="B1134" i="1"/>
  <c r="C1133" i="1"/>
  <c r="K1133" i="1" s="1"/>
  <c r="B1133" i="1"/>
  <c r="C1132" i="1"/>
  <c r="K1132" i="1" s="1"/>
  <c r="B1132" i="1"/>
  <c r="C1131" i="1"/>
  <c r="K1131" i="1" s="1"/>
  <c r="B1131" i="1"/>
  <c r="C1126" i="1"/>
  <c r="K1126" i="1" s="1"/>
  <c r="B1126" i="1"/>
  <c r="C1125" i="1"/>
  <c r="K1125" i="1" s="1"/>
  <c r="B1125" i="1"/>
  <c r="C1124" i="1"/>
  <c r="K1124" i="1" s="1"/>
  <c r="B1124" i="1"/>
  <c r="C1123" i="1"/>
  <c r="K1123" i="1" s="1"/>
  <c r="B1123" i="1"/>
  <c r="C1122" i="1"/>
  <c r="K1122" i="1" s="1"/>
  <c r="B1122" i="1"/>
  <c r="C1121" i="1"/>
  <c r="K1121" i="1" s="1"/>
  <c r="B1121" i="1"/>
  <c r="C1120" i="1"/>
  <c r="K1120" i="1" s="1"/>
  <c r="B1120" i="1"/>
  <c r="C1119" i="1"/>
  <c r="K1119" i="1" s="1"/>
  <c r="B1119" i="1"/>
  <c r="C1118" i="1"/>
  <c r="K1118" i="1" s="1"/>
  <c r="B1118" i="1"/>
  <c r="C1117" i="1"/>
  <c r="K1117" i="1" s="1"/>
  <c r="B1117" i="1"/>
  <c r="C1116" i="1"/>
  <c r="K1116" i="1" s="1"/>
  <c r="B1116" i="1"/>
  <c r="C1114" i="1"/>
  <c r="K1114" i="1" s="1"/>
  <c r="B1114" i="1"/>
  <c r="C1113" i="1"/>
  <c r="K1113" i="1" s="1"/>
  <c r="B1113" i="1"/>
  <c r="C1112" i="1"/>
  <c r="K1112" i="1" s="1"/>
  <c r="B1112" i="1"/>
  <c r="C1111" i="1"/>
  <c r="K1111" i="1" s="1"/>
  <c r="B1111" i="1"/>
  <c r="C1110" i="1"/>
  <c r="K1110" i="1" s="1"/>
  <c r="B1110" i="1"/>
  <c r="C1109" i="1"/>
  <c r="K1109" i="1" s="1"/>
  <c r="B1109" i="1"/>
  <c r="C1107" i="1"/>
  <c r="K1107" i="1" s="1"/>
  <c r="B1107" i="1"/>
  <c r="C1106" i="1"/>
  <c r="K1106" i="1" s="1"/>
  <c r="B1106" i="1"/>
  <c r="C1105" i="1"/>
  <c r="K1105" i="1" s="1"/>
  <c r="B1105" i="1"/>
  <c r="C1104" i="1"/>
  <c r="K1104" i="1" s="1"/>
  <c r="B1104" i="1"/>
  <c r="C1102" i="1"/>
  <c r="K1102" i="1" s="1"/>
  <c r="B1102" i="1"/>
  <c r="C1101" i="1"/>
  <c r="K1101" i="1" s="1"/>
  <c r="B1101" i="1"/>
  <c r="C1100" i="1"/>
  <c r="K1100" i="1" s="1"/>
  <c r="B1100" i="1"/>
  <c r="C1099" i="1"/>
  <c r="K1099" i="1" s="1"/>
  <c r="B1099" i="1"/>
  <c r="C1098" i="1"/>
  <c r="K1098" i="1" s="1"/>
  <c r="B1098" i="1"/>
  <c r="C1095" i="1"/>
  <c r="K1095" i="1" s="1"/>
  <c r="B1095" i="1"/>
  <c r="C1094" i="1"/>
  <c r="K1094" i="1" s="1"/>
  <c r="B1094" i="1"/>
  <c r="C1092" i="1"/>
  <c r="K1092" i="1" s="1"/>
  <c r="B1092" i="1"/>
  <c r="C1091" i="1"/>
  <c r="K1091" i="1" s="1"/>
  <c r="B1091" i="1"/>
  <c r="C1090" i="1"/>
  <c r="K1090" i="1" s="1"/>
  <c r="B1090" i="1"/>
  <c r="C1089" i="1"/>
  <c r="K1089" i="1" s="1"/>
  <c r="B1089" i="1"/>
  <c r="C1087" i="1"/>
  <c r="K1087" i="1" s="1"/>
  <c r="B1087" i="1"/>
  <c r="C1086" i="1"/>
  <c r="K1086" i="1" s="1"/>
  <c r="B1086" i="1"/>
  <c r="C1083" i="1"/>
  <c r="K1083" i="1" s="1"/>
  <c r="B1083" i="1"/>
  <c r="C1082" i="1"/>
  <c r="K1082" i="1" s="1"/>
  <c r="B1082" i="1"/>
  <c r="C1081" i="1"/>
  <c r="K1081" i="1" s="1"/>
  <c r="B1081" i="1"/>
  <c r="C1080" i="1"/>
  <c r="K1080" i="1" s="1"/>
  <c r="B1080" i="1"/>
  <c r="C1079" i="1"/>
  <c r="K1079" i="1" s="1"/>
  <c r="B1079" i="1"/>
  <c r="C1078" i="1"/>
  <c r="K1078" i="1" s="1"/>
  <c r="B1078" i="1"/>
  <c r="C1076" i="1"/>
  <c r="K1076" i="1" s="1"/>
  <c r="B1076" i="1"/>
  <c r="C1075" i="1"/>
  <c r="K1075" i="1" s="1"/>
  <c r="B1075" i="1"/>
  <c r="C1073" i="1"/>
  <c r="K1073" i="1" s="1"/>
  <c r="B1073" i="1"/>
  <c r="C1072" i="1"/>
  <c r="K1072" i="1" s="1"/>
  <c r="B1072" i="1"/>
  <c r="C1071" i="1"/>
  <c r="K1071" i="1" s="1"/>
  <c r="B1071" i="1"/>
  <c r="C1070" i="1"/>
  <c r="K1070" i="1" s="1"/>
  <c r="B1070" i="1"/>
  <c r="C1069" i="1"/>
  <c r="K1069" i="1" s="1"/>
  <c r="B1069" i="1"/>
  <c r="C1068" i="1"/>
  <c r="K1068" i="1" s="1"/>
  <c r="B1068" i="1"/>
  <c r="C1065" i="1"/>
  <c r="K1065" i="1" s="1"/>
  <c r="B1065" i="1"/>
  <c r="C1063" i="1"/>
  <c r="K1063" i="1" s="1"/>
  <c r="B1063" i="1"/>
  <c r="C1062" i="1"/>
  <c r="K1062" i="1" s="1"/>
  <c r="B1062" i="1"/>
  <c r="C1061" i="1"/>
  <c r="K1061" i="1" s="1"/>
  <c r="B1061" i="1"/>
  <c r="C1059" i="1"/>
  <c r="K1059" i="1" s="1"/>
  <c r="B1059" i="1"/>
  <c r="C1058" i="1"/>
  <c r="K1058" i="1" s="1"/>
  <c r="B1058" i="1"/>
  <c r="C1051" i="1"/>
  <c r="K1051" i="1" s="1"/>
  <c r="B1051" i="1"/>
  <c r="C1043" i="1"/>
  <c r="K1043" i="1" s="1"/>
  <c r="B1043" i="1"/>
  <c r="C1040" i="1"/>
  <c r="K1040" i="1" s="1"/>
  <c r="B1040" i="1"/>
  <c r="C1038" i="1"/>
  <c r="K1038" i="1" s="1"/>
  <c r="B1038" i="1"/>
  <c r="C1037" i="1"/>
  <c r="K1037" i="1" s="1"/>
  <c r="B1037" i="1"/>
  <c r="C1036" i="1"/>
  <c r="K1036" i="1" s="1"/>
  <c r="B1036" i="1"/>
  <c r="C1034" i="1"/>
  <c r="K1034" i="1" s="1"/>
  <c r="B1034" i="1"/>
  <c r="C1033" i="1"/>
  <c r="K1033" i="1" s="1"/>
  <c r="B1033" i="1"/>
  <c r="C1032" i="1"/>
  <c r="K1032" i="1" s="1"/>
  <c r="B1032" i="1"/>
  <c r="C1031" i="1"/>
  <c r="K1031" i="1" s="1"/>
  <c r="B1031" i="1"/>
  <c r="C1030" i="1"/>
  <c r="K1030" i="1" s="1"/>
  <c r="B1030" i="1"/>
  <c r="C1028" i="1"/>
  <c r="K1028" i="1" s="1"/>
  <c r="B1028" i="1"/>
  <c r="C1027" i="1"/>
  <c r="K1027" i="1" s="1"/>
  <c r="B1027" i="1"/>
  <c r="C1024" i="1"/>
  <c r="K1024" i="1" s="1"/>
  <c r="B1024" i="1"/>
  <c r="C1023" i="1"/>
  <c r="K1023" i="1" s="1"/>
  <c r="B1023" i="1"/>
  <c r="C1022" i="1"/>
  <c r="K1022" i="1" s="1"/>
  <c r="B1022" i="1"/>
  <c r="C1021" i="1"/>
  <c r="K1021" i="1" s="1"/>
  <c r="B1021" i="1"/>
  <c r="C1019" i="1"/>
  <c r="K1019" i="1" s="1"/>
  <c r="B1019" i="1"/>
  <c r="C1014" i="1"/>
  <c r="K1014" i="1" s="1"/>
  <c r="B1014" i="1"/>
  <c r="C1013" i="1"/>
  <c r="K1013" i="1" s="1"/>
  <c r="B1013" i="1"/>
  <c r="C1012" i="1"/>
  <c r="K1012" i="1" s="1"/>
  <c r="B1012" i="1"/>
  <c r="C1011" i="1"/>
  <c r="K1011" i="1" s="1"/>
  <c r="B1011" i="1"/>
  <c r="C1010" i="1"/>
  <c r="K1010" i="1" s="1"/>
  <c r="B1010" i="1"/>
  <c r="C1009" i="1"/>
  <c r="K1009" i="1" s="1"/>
  <c r="B1009" i="1"/>
  <c r="C1008" i="1"/>
  <c r="K1008" i="1" s="1"/>
  <c r="B1008" i="1"/>
  <c r="C1007" i="1"/>
  <c r="K1007" i="1" s="1"/>
  <c r="B1007" i="1"/>
  <c r="C1006" i="1"/>
  <c r="K1006" i="1" s="1"/>
  <c r="B1006" i="1"/>
  <c r="C1005" i="1"/>
  <c r="K1005" i="1" s="1"/>
  <c r="B1005" i="1"/>
  <c r="C1004" i="1"/>
  <c r="K1004" i="1" s="1"/>
  <c r="B1004" i="1"/>
  <c r="C1003" i="1"/>
  <c r="K1003" i="1" s="1"/>
  <c r="B1003" i="1"/>
  <c r="C1002" i="1"/>
  <c r="K1002" i="1" s="1"/>
  <c r="B1002" i="1"/>
  <c r="C1001" i="1"/>
  <c r="K1001" i="1" s="1"/>
  <c r="B1001" i="1"/>
  <c r="C1000" i="1"/>
  <c r="K1000" i="1" s="1"/>
  <c r="B1000" i="1"/>
  <c r="C999" i="1"/>
  <c r="K999" i="1" s="1"/>
  <c r="B999" i="1"/>
  <c r="C998" i="1"/>
  <c r="K998" i="1" s="1"/>
  <c r="B998" i="1"/>
  <c r="C997" i="1"/>
  <c r="K997" i="1" s="1"/>
  <c r="B997" i="1"/>
  <c r="C996" i="1"/>
  <c r="K996" i="1" s="1"/>
  <c r="B996" i="1"/>
  <c r="C995" i="1"/>
  <c r="K995" i="1" s="1"/>
  <c r="B995" i="1"/>
  <c r="C994" i="1"/>
  <c r="K994" i="1" s="1"/>
  <c r="B994" i="1"/>
  <c r="C993" i="1"/>
  <c r="K993" i="1" s="1"/>
  <c r="B993" i="1"/>
  <c r="C992" i="1"/>
  <c r="K992" i="1" s="1"/>
  <c r="B992" i="1"/>
  <c r="C991" i="1"/>
  <c r="K991" i="1" s="1"/>
  <c r="B991" i="1"/>
  <c r="C990" i="1"/>
  <c r="K990" i="1" s="1"/>
  <c r="B990" i="1"/>
  <c r="C989" i="1"/>
  <c r="K989" i="1" s="1"/>
  <c r="B989" i="1"/>
  <c r="C988" i="1"/>
  <c r="K988" i="1" s="1"/>
  <c r="B988" i="1"/>
  <c r="C987" i="1"/>
  <c r="K987" i="1" s="1"/>
  <c r="B987" i="1"/>
  <c r="C1056" i="1"/>
  <c r="K1056" i="1" s="1"/>
  <c r="B1056" i="1"/>
  <c r="C1055" i="1"/>
  <c r="K1055" i="1" s="1"/>
  <c r="B1055" i="1"/>
  <c r="C1053" i="1"/>
  <c r="K1053" i="1" s="1"/>
  <c r="B1053" i="1"/>
  <c r="C1052" i="1"/>
  <c r="K1052" i="1" s="1"/>
  <c r="B1052" i="1"/>
  <c r="C1050" i="1"/>
  <c r="K1050" i="1" s="1"/>
  <c r="B1050" i="1"/>
  <c r="C1049" i="1"/>
  <c r="K1049" i="1" s="1"/>
  <c r="B1049" i="1"/>
  <c r="C1048" i="1"/>
  <c r="K1048" i="1" s="1"/>
  <c r="B1048" i="1"/>
  <c r="C1047" i="1"/>
  <c r="K1047" i="1" s="1"/>
  <c r="B1047" i="1"/>
  <c r="C1046" i="1"/>
  <c r="K1046" i="1" s="1"/>
  <c r="B1046" i="1"/>
  <c r="C1045" i="1"/>
  <c r="K1045" i="1" s="1"/>
  <c r="B1045" i="1"/>
  <c r="C1044" i="1"/>
  <c r="K1044" i="1" s="1"/>
  <c r="B1044" i="1"/>
  <c r="C1042" i="1"/>
  <c r="K1042" i="1" s="1"/>
  <c r="B1042" i="1"/>
  <c r="C1041" i="1"/>
  <c r="K1041" i="1" s="1"/>
  <c r="B1041" i="1"/>
  <c r="C1039" i="1"/>
  <c r="K1039" i="1" s="1"/>
  <c r="B1039" i="1"/>
  <c r="C1035" i="1"/>
  <c r="K1035" i="1" s="1"/>
  <c r="B1035" i="1"/>
  <c r="C1029" i="1"/>
  <c r="K1029" i="1" s="1"/>
  <c r="B1029" i="1"/>
  <c r="C1025" i="1"/>
  <c r="K1025" i="1" s="1"/>
  <c r="B1025" i="1"/>
  <c r="C1018" i="1"/>
  <c r="K1018" i="1" s="1"/>
  <c r="B1018" i="1"/>
  <c r="C1017" i="1"/>
  <c r="K1017" i="1" s="1"/>
  <c r="B1017" i="1"/>
  <c r="C1016" i="1"/>
  <c r="B1016" i="1"/>
  <c r="C982" i="1"/>
  <c r="K982" i="1" s="1"/>
  <c r="B982" i="1"/>
  <c r="C981" i="1"/>
  <c r="K981" i="1" s="1"/>
  <c r="B981" i="1"/>
  <c r="C980" i="1"/>
  <c r="K980" i="1" s="1"/>
  <c r="B980" i="1"/>
  <c r="C979" i="1"/>
  <c r="K979" i="1" s="1"/>
  <c r="B979" i="1"/>
  <c r="C978" i="1"/>
  <c r="K978" i="1" s="1"/>
  <c r="B978" i="1"/>
  <c r="C977" i="1"/>
  <c r="K977" i="1" s="1"/>
  <c r="B977" i="1"/>
  <c r="C976" i="1"/>
  <c r="K976" i="1" s="1"/>
  <c r="B976" i="1"/>
  <c r="C975" i="1"/>
  <c r="K975" i="1" s="1"/>
  <c r="B975" i="1"/>
  <c r="C974" i="1"/>
  <c r="K974" i="1" s="1"/>
  <c r="B974" i="1"/>
  <c r="C971" i="1"/>
  <c r="K971" i="1" s="1"/>
  <c r="B971" i="1"/>
  <c r="C970" i="1"/>
  <c r="K970" i="1" s="1"/>
  <c r="B970" i="1"/>
  <c r="C969" i="1"/>
  <c r="K969" i="1" s="1"/>
  <c r="B969" i="1"/>
  <c r="C968" i="1"/>
  <c r="K968" i="1" s="1"/>
  <c r="B968" i="1"/>
  <c r="C967" i="1"/>
  <c r="K967" i="1" s="1"/>
  <c r="B967" i="1"/>
  <c r="C966" i="1"/>
  <c r="K966" i="1" s="1"/>
  <c r="B966" i="1"/>
  <c r="C965" i="1"/>
  <c r="K965" i="1" s="1"/>
  <c r="B965" i="1"/>
  <c r="C964" i="1"/>
  <c r="K964" i="1" s="1"/>
  <c r="B964" i="1"/>
  <c r="C963" i="1"/>
  <c r="K963" i="1" s="1"/>
  <c r="B963" i="1"/>
  <c r="C962" i="1"/>
  <c r="K962" i="1" s="1"/>
  <c r="B962" i="1"/>
  <c r="C961" i="1"/>
  <c r="K961" i="1" s="1"/>
  <c r="B961" i="1"/>
  <c r="C960" i="1"/>
  <c r="K960" i="1" s="1"/>
  <c r="B960" i="1"/>
  <c r="C959" i="1"/>
  <c r="K959" i="1" s="1"/>
  <c r="B959" i="1"/>
  <c r="C958" i="1"/>
  <c r="K958" i="1" s="1"/>
  <c r="B958" i="1"/>
  <c r="C957" i="1"/>
  <c r="K957" i="1" s="1"/>
  <c r="B957" i="1"/>
  <c r="C956" i="1"/>
  <c r="K956" i="1" s="1"/>
  <c r="B956" i="1"/>
  <c r="C955" i="1"/>
  <c r="K955" i="1" s="1"/>
  <c r="B955" i="1"/>
  <c r="C954" i="1"/>
  <c r="K954" i="1" s="1"/>
  <c r="B954" i="1"/>
  <c r="C952" i="1"/>
  <c r="K952" i="1" s="1"/>
  <c r="B952" i="1"/>
  <c r="C951" i="1"/>
  <c r="K951" i="1" s="1"/>
  <c r="B951" i="1"/>
  <c r="C950" i="1"/>
  <c r="K950" i="1" s="1"/>
  <c r="B950" i="1"/>
  <c r="C949" i="1"/>
  <c r="K949" i="1" s="1"/>
  <c r="B949" i="1"/>
  <c r="C948" i="1"/>
  <c r="K948" i="1" s="1"/>
  <c r="B948" i="1"/>
  <c r="C947" i="1"/>
  <c r="K947" i="1" s="1"/>
  <c r="B947" i="1"/>
  <c r="C946" i="1"/>
  <c r="K946" i="1" s="1"/>
  <c r="B946" i="1"/>
  <c r="C945" i="1"/>
  <c r="K945" i="1" s="1"/>
  <c r="B945" i="1"/>
  <c r="C943" i="1"/>
  <c r="K943" i="1" s="1"/>
  <c r="B943" i="1"/>
  <c r="C942" i="1"/>
  <c r="K942" i="1" s="1"/>
  <c r="B942" i="1"/>
  <c r="C941" i="1"/>
  <c r="K941" i="1" s="1"/>
  <c r="B941" i="1"/>
  <c r="C940" i="1"/>
  <c r="K940" i="1" s="1"/>
  <c r="B940" i="1"/>
  <c r="C939" i="1"/>
  <c r="K939" i="1" s="1"/>
  <c r="B939" i="1"/>
  <c r="C938" i="1"/>
  <c r="K938" i="1" s="1"/>
  <c r="B938" i="1"/>
  <c r="C937" i="1"/>
  <c r="K937" i="1" s="1"/>
  <c r="B937" i="1"/>
  <c r="C936" i="1"/>
  <c r="K936" i="1" s="1"/>
  <c r="B936" i="1"/>
  <c r="C935" i="1"/>
  <c r="K935" i="1" s="1"/>
  <c r="B935" i="1"/>
  <c r="C934" i="1"/>
  <c r="K934" i="1" s="1"/>
  <c r="B934" i="1"/>
  <c r="C933" i="1"/>
  <c r="K933" i="1" s="1"/>
  <c r="B933" i="1"/>
  <c r="C932" i="1"/>
  <c r="K932" i="1" s="1"/>
  <c r="B932" i="1"/>
  <c r="C931" i="1"/>
  <c r="K931" i="1" s="1"/>
  <c r="B931" i="1"/>
  <c r="C930" i="1"/>
  <c r="K930" i="1" s="1"/>
  <c r="B930" i="1"/>
  <c r="C929" i="1"/>
  <c r="K929" i="1" s="1"/>
  <c r="B929" i="1"/>
  <c r="C928" i="1"/>
  <c r="K928" i="1" s="1"/>
  <c r="B928" i="1"/>
  <c r="C927" i="1"/>
  <c r="K927" i="1" s="1"/>
  <c r="B927" i="1"/>
  <c r="C926" i="1"/>
  <c r="K926" i="1" s="1"/>
  <c r="B926" i="1"/>
  <c r="C924" i="1"/>
  <c r="K924" i="1" s="1"/>
  <c r="B924" i="1"/>
  <c r="C923" i="1"/>
  <c r="K923" i="1" s="1"/>
  <c r="B923" i="1"/>
  <c r="C922" i="1"/>
  <c r="K922" i="1" s="1"/>
  <c r="B922" i="1"/>
  <c r="C921" i="1"/>
  <c r="K921" i="1" s="1"/>
  <c r="B921" i="1"/>
  <c r="C920" i="1"/>
  <c r="K920" i="1" s="1"/>
  <c r="B920" i="1"/>
  <c r="C919" i="1"/>
  <c r="K919" i="1" s="1"/>
  <c r="B919" i="1"/>
  <c r="C918" i="1"/>
  <c r="K918" i="1" s="1"/>
  <c r="B918" i="1"/>
  <c r="C917" i="1"/>
  <c r="K917" i="1" s="1"/>
  <c r="B917" i="1"/>
  <c r="C916" i="1"/>
  <c r="K916" i="1" s="1"/>
  <c r="B916" i="1"/>
  <c r="C915" i="1"/>
  <c r="K915" i="1" s="1"/>
  <c r="B915" i="1"/>
  <c r="C914" i="1"/>
  <c r="K914" i="1" s="1"/>
  <c r="B914" i="1"/>
  <c r="C913" i="1"/>
  <c r="K913" i="1" s="1"/>
  <c r="B913" i="1"/>
  <c r="C912" i="1"/>
  <c r="K912" i="1" s="1"/>
  <c r="B912" i="1"/>
  <c r="C911" i="1"/>
  <c r="K911" i="1" s="1"/>
  <c r="B911" i="1"/>
  <c r="C910" i="1"/>
  <c r="K910" i="1" s="1"/>
  <c r="B910" i="1"/>
  <c r="C909" i="1"/>
  <c r="K909" i="1" s="1"/>
  <c r="B909" i="1"/>
  <c r="C908" i="1"/>
  <c r="K908" i="1" s="1"/>
  <c r="B908" i="1"/>
  <c r="C907" i="1"/>
  <c r="K907" i="1" s="1"/>
  <c r="B907" i="1"/>
  <c r="C906" i="1"/>
  <c r="K906" i="1" s="1"/>
  <c r="B906" i="1"/>
  <c r="C905" i="1"/>
  <c r="K905" i="1" s="1"/>
  <c r="B905" i="1"/>
  <c r="C904" i="1"/>
  <c r="K904" i="1" s="1"/>
  <c r="B904" i="1"/>
  <c r="C903" i="1"/>
  <c r="K903" i="1" s="1"/>
  <c r="B903" i="1"/>
  <c r="C902" i="1"/>
  <c r="K902" i="1" s="1"/>
  <c r="B902" i="1"/>
  <c r="C901" i="1"/>
  <c r="K901" i="1" s="1"/>
  <c r="B901" i="1"/>
  <c r="C900" i="1"/>
  <c r="K900" i="1" s="1"/>
  <c r="B900" i="1"/>
  <c r="C899" i="1"/>
  <c r="K899" i="1" s="1"/>
  <c r="B899" i="1"/>
  <c r="C898" i="1"/>
  <c r="K898" i="1" s="1"/>
  <c r="B898" i="1"/>
  <c r="C897" i="1"/>
  <c r="K897" i="1" s="1"/>
  <c r="B897" i="1"/>
  <c r="C896" i="1"/>
  <c r="K896" i="1" s="1"/>
  <c r="B896" i="1"/>
  <c r="C895" i="1"/>
  <c r="K895" i="1" s="1"/>
  <c r="B895" i="1"/>
  <c r="C894" i="1"/>
  <c r="K894" i="1" s="1"/>
  <c r="B894" i="1"/>
  <c r="C893" i="1"/>
  <c r="K893" i="1" s="1"/>
  <c r="B893" i="1"/>
  <c r="C892" i="1"/>
  <c r="K892" i="1" s="1"/>
  <c r="B892" i="1"/>
  <c r="C891" i="1"/>
  <c r="K891" i="1" s="1"/>
  <c r="B891" i="1"/>
  <c r="C890" i="1"/>
  <c r="K890" i="1" s="1"/>
  <c r="B890" i="1"/>
  <c r="C889" i="1"/>
  <c r="K889" i="1" s="1"/>
  <c r="B889" i="1"/>
  <c r="C886" i="1"/>
  <c r="K886" i="1" s="1"/>
  <c r="B886" i="1"/>
  <c r="C885" i="1"/>
  <c r="K885" i="1" s="1"/>
  <c r="B885" i="1"/>
  <c r="C884" i="1"/>
  <c r="K884" i="1" s="1"/>
  <c r="B884" i="1"/>
  <c r="C883" i="1"/>
  <c r="K883" i="1" s="1"/>
  <c r="B883" i="1"/>
  <c r="C882" i="1"/>
  <c r="K882" i="1" s="1"/>
  <c r="B882" i="1"/>
  <c r="C881" i="1"/>
  <c r="K881" i="1" s="1"/>
  <c r="B881" i="1"/>
  <c r="C880" i="1"/>
  <c r="K880" i="1" s="1"/>
  <c r="B880" i="1"/>
  <c r="C879" i="1"/>
  <c r="K879" i="1" s="1"/>
  <c r="B879" i="1"/>
  <c r="C878" i="1"/>
  <c r="K878" i="1" s="1"/>
  <c r="B878" i="1"/>
  <c r="C877" i="1"/>
  <c r="K877" i="1" s="1"/>
  <c r="B877" i="1"/>
  <c r="C876" i="1"/>
  <c r="K876" i="1" s="1"/>
  <c r="B876" i="1"/>
  <c r="C875" i="1"/>
  <c r="K875" i="1" s="1"/>
  <c r="B875" i="1"/>
  <c r="C874" i="1"/>
  <c r="K874" i="1" s="1"/>
  <c r="B874" i="1"/>
  <c r="C873" i="1"/>
  <c r="K873" i="1" s="1"/>
  <c r="B873" i="1"/>
  <c r="C872" i="1"/>
  <c r="K872" i="1" s="1"/>
  <c r="B872" i="1"/>
  <c r="C871" i="1"/>
  <c r="K871" i="1" s="1"/>
  <c r="B871" i="1"/>
  <c r="C870" i="1"/>
  <c r="K870" i="1" s="1"/>
  <c r="B870" i="1"/>
  <c r="C869" i="1"/>
  <c r="K869" i="1" s="1"/>
  <c r="B869" i="1"/>
  <c r="C868" i="1"/>
  <c r="K868" i="1" s="1"/>
  <c r="B868" i="1"/>
  <c r="C867" i="1"/>
  <c r="K867" i="1" s="1"/>
  <c r="B867" i="1"/>
  <c r="C866" i="1"/>
  <c r="K866" i="1" s="1"/>
  <c r="B866" i="1"/>
  <c r="C865" i="1"/>
  <c r="K865" i="1" s="1"/>
  <c r="B865" i="1"/>
  <c r="C864" i="1"/>
  <c r="K864" i="1" s="1"/>
  <c r="B864" i="1"/>
  <c r="C862" i="1"/>
  <c r="K862" i="1" s="1"/>
  <c r="B862" i="1"/>
  <c r="C861" i="1"/>
  <c r="K861" i="1" s="1"/>
  <c r="B861" i="1"/>
  <c r="C860" i="1"/>
  <c r="K860" i="1" s="1"/>
  <c r="B860" i="1"/>
  <c r="C859" i="1"/>
  <c r="K859" i="1" s="1"/>
  <c r="B859" i="1"/>
  <c r="C858" i="1"/>
  <c r="K858" i="1" s="1"/>
  <c r="B858" i="1"/>
  <c r="C856" i="1"/>
  <c r="K856" i="1" s="1"/>
  <c r="B856" i="1"/>
  <c r="C855" i="1"/>
  <c r="K855" i="1" s="1"/>
  <c r="B855" i="1"/>
  <c r="C853" i="1"/>
  <c r="K853" i="1" s="1"/>
  <c r="B853" i="1"/>
  <c r="C852" i="1"/>
  <c r="K852" i="1" s="1"/>
  <c r="B852" i="1"/>
  <c r="C851" i="1"/>
  <c r="K851" i="1" s="1"/>
  <c r="B851" i="1"/>
  <c r="C850" i="1"/>
  <c r="K850" i="1" s="1"/>
  <c r="B850" i="1"/>
  <c r="C849" i="1"/>
  <c r="K849" i="1" s="1"/>
  <c r="B849" i="1"/>
  <c r="C848" i="1"/>
  <c r="K848" i="1" s="1"/>
  <c r="B848" i="1"/>
  <c r="C847" i="1"/>
  <c r="K847" i="1" s="1"/>
  <c r="B847" i="1"/>
  <c r="C846" i="1"/>
  <c r="K846" i="1" s="1"/>
  <c r="B846" i="1"/>
  <c r="C845" i="1"/>
  <c r="K845" i="1" s="1"/>
  <c r="B845" i="1"/>
  <c r="C844" i="1"/>
  <c r="K844" i="1" s="1"/>
  <c r="B844" i="1"/>
  <c r="C843" i="1"/>
  <c r="K843" i="1" s="1"/>
  <c r="B843" i="1"/>
  <c r="C842" i="1"/>
  <c r="K842" i="1" s="1"/>
  <c r="B842" i="1"/>
  <c r="C841" i="1"/>
  <c r="K841" i="1" s="1"/>
  <c r="B841" i="1"/>
  <c r="C840" i="1"/>
  <c r="K840" i="1" s="1"/>
  <c r="B840" i="1"/>
  <c r="C839" i="1"/>
  <c r="K839" i="1" s="1"/>
  <c r="B839" i="1"/>
  <c r="C838" i="1"/>
  <c r="K838" i="1" s="1"/>
  <c r="B838" i="1"/>
  <c r="C836" i="1"/>
  <c r="K836" i="1" s="1"/>
  <c r="B836" i="1"/>
  <c r="C834" i="1"/>
  <c r="K834" i="1" s="1"/>
  <c r="B834" i="1"/>
  <c r="C833" i="1"/>
  <c r="K833" i="1" s="1"/>
  <c r="B833" i="1"/>
  <c r="C832" i="1"/>
  <c r="K832" i="1" s="1"/>
  <c r="B832" i="1"/>
  <c r="C831" i="1"/>
  <c r="K831" i="1" s="1"/>
  <c r="B831" i="1"/>
  <c r="C830" i="1"/>
  <c r="K830" i="1" s="1"/>
  <c r="B830" i="1"/>
  <c r="C829" i="1"/>
  <c r="K829" i="1" s="1"/>
  <c r="B829" i="1"/>
  <c r="C828" i="1"/>
  <c r="K828" i="1" s="1"/>
  <c r="B828" i="1"/>
  <c r="C827" i="1"/>
  <c r="K827" i="1" s="1"/>
  <c r="B827" i="1"/>
  <c r="C826" i="1"/>
  <c r="K826" i="1" s="1"/>
  <c r="B826" i="1"/>
  <c r="C825" i="1"/>
  <c r="K825" i="1" s="1"/>
  <c r="B825" i="1"/>
  <c r="C824" i="1"/>
  <c r="K824" i="1" s="1"/>
  <c r="B824" i="1"/>
  <c r="C823" i="1"/>
  <c r="K823" i="1" s="1"/>
  <c r="B823" i="1"/>
  <c r="C820" i="1"/>
  <c r="K820" i="1" s="1"/>
  <c r="B820" i="1"/>
  <c r="C819" i="1"/>
  <c r="K819" i="1" s="1"/>
  <c r="B819" i="1"/>
  <c r="C816" i="1"/>
  <c r="K816" i="1" s="1"/>
  <c r="B816" i="1"/>
  <c r="C815" i="1"/>
  <c r="K815" i="1" s="1"/>
  <c r="B815" i="1"/>
  <c r="C814" i="1"/>
  <c r="K814" i="1" s="1"/>
  <c r="B814" i="1"/>
  <c r="C813" i="1"/>
  <c r="K813" i="1" s="1"/>
  <c r="B813" i="1"/>
  <c r="C812" i="1"/>
  <c r="K812" i="1" s="1"/>
  <c r="B812" i="1"/>
  <c r="C810" i="1"/>
  <c r="K810" i="1" s="1"/>
  <c r="B810" i="1"/>
  <c r="C809" i="1"/>
  <c r="K809" i="1" s="1"/>
  <c r="B809" i="1"/>
  <c r="C807" i="1"/>
  <c r="K807" i="1" s="1"/>
  <c r="B807" i="1"/>
  <c r="C806" i="1"/>
  <c r="K806" i="1" s="1"/>
  <c r="B806" i="1"/>
  <c r="C805" i="1"/>
  <c r="K805" i="1" s="1"/>
  <c r="B805" i="1"/>
  <c r="C802" i="1"/>
  <c r="K802" i="1" s="1"/>
  <c r="B802" i="1"/>
  <c r="C801" i="1"/>
  <c r="K801" i="1" s="1"/>
  <c r="B801" i="1"/>
  <c r="C800" i="1"/>
  <c r="K800" i="1" s="1"/>
  <c r="B800" i="1"/>
  <c r="C799" i="1"/>
  <c r="K799" i="1" s="1"/>
  <c r="B799" i="1"/>
  <c r="C798" i="1"/>
  <c r="K798" i="1" s="1"/>
  <c r="B798" i="1"/>
  <c r="C797" i="1"/>
  <c r="K797" i="1" s="1"/>
  <c r="B797" i="1"/>
  <c r="C795" i="1"/>
  <c r="K795" i="1" s="1"/>
  <c r="B795" i="1"/>
  <c r="C794" i="1"/>
  <c r="K794" i="1" s="1"/>
  <c r="B794" i="1"/>
  <c r="C792" i="1"/>
  <c r="K792" i="1" s="1"/>
  <c r="B792" i="1"/>
  <c r="C791" i="1"/>
  <c r="K791" i="1" s="1"/>
  <c r="B791" i="1"/>
  <c r="C790" i="1"/>
  <c r="K790" i="1" s="1"/>
  <c r="B790" i="1"/>
  <c r="C789" i="1"/>
  <c r="K789" i="1" s="1"/>
  <c r="B789" i="1"/>
  <c r="C788" i="1"/>
  <c r="K788" i="1" s="1"/>
  <c r="B788" i="1"/>
  <c r="C786" i="1"/>
  <c r="K786" i="1" s="1"/>
  <c r="B786" i="1"/>
  <c r="C785" i="1"/>
  <c r="K785" i="1" s="1"/>
  <c r="B785" i="1"/>
  <c r="C784" i="1"/>
  <c r="K784" i="1" s="1"/>
  <c r="B784" i="1"/>
  <c r="C783" i="1"/>
  <c r="K783" i="1" s="1"/>
  <c r="B783" i="1"/>
  <c r="C782" i="1"/>
  <c r="K782" i="1" s="1"/>
  <c r="B782" i="1"/>
  <c r="C781" i="1"/>
  <c r="K781" i="1" s="1"/>
  <c r="B781" i="1"/>
  <c r="C780" i="1"/>
  <c r="K780" i="1" s="1"/>
  <c r="B780" i="1"/>
  <c r="C778" i="1"/>
  <c r="K778" i="1" s="1"/>
  <c r="B778" i="1"/>
  <c r="C777" i="1"/>
  <c r="K777" i="1" s="1"/>
  <c r="B777" i="1"/>
  <c r="C775" i="1"/>
  <c r="K775" i="1" s="1"/>
  <c r="B775" i="1"/>
  <c r="C768" i="1"/>
  <c r="K768" i="1" s="1"/>
  <c r="B768" i="1"/>
  <c r="C765" i="1"/>
  <c r="K765" i="1" s="1"/>
  <c r="B765" i="1"/>
  <c r="C764" i="1"/>
  <c r="K764" i="1" s="1"/>
  <c r="B764" i="1"/>
  <c r="C762" i="1"/>
  <c r="K762" i="1" s="1"/>
  <c r="B762" i="1"/>
  <c r="C756" i="1"/>
  <c r="K756" i="1" s="1"/>
  <c r="B756" i="1"/>
  <c r="C754" i="1"/>
  <c r="K754" i="1" s="1"/>
  <c r="B754" i="1"/>
  <c r="C752" i="1"/>
  <c r="K752" i="1" s="1"/>
  <c r="B752" i="1"/>
  <c r="C751" i="1"/>
  <c r="K751" i="1" s="1"/>
  <c r="B751" i="1"/>
  <c r="C750" i="1"/>
  <c r="K750" i="1" s="1"/>
  <c r="B750" i="1"/>
  <c r="C749" i="1"/>
  <c r="K749" i="1" s="1"/>
  <c r="B749" i="1"/>
  <c r="C748" i="1"/>
  <c r="K748" i="1" s="1"/>
  <c r="B748" i="1"/>
  <c r="C747" i="1"/>
  <c r="K747" i="1" s="1"/>
  <c r="B747" i="1"/>
  <c r="C746" i="1"/>
  <c r="K746" i="1" s="1"/>
  <c r="B746" i="1"/>
  <c r="C745" i="1"/>
  <c r="K745" i="1" s="1"/>
  <c r="B745" i="1"/>
  <c r="C744" i="1"/>
  <c r="K744" i="1" s="1"/>
  <c r="B744" i="1"/>
  <c r="C743" i="1"/>
  <c r="K743" i="1" s="1"/>
  <c r="B743" i="1"/>
  <c r="C742" i="1"/>
  <c r="K742" i="1" s="1"/>
  <c r="B742" i="1"/>
  <c r="C741" i="1"/>
  <c r="K741" i="1" s="1"/>
  <c r="B741" i="1"/>
  <c r="C740" i="1"/>
  <c r="K740" i="1" s="1"/>
  <c r="B740" i="1"/>
  <c r="C739" i="1"/>
  <c r="K739" i="1" s="1"/>
  <c r="B739" i="1"/>
  <c r="C738" i="1"/>
  <c r="K738" i="1" s="1"/>
  <c r="B738" i="1"/>
  <c r="C737" i="1"/>
  <c r="K737" i="1" s="1"/>
  <c r="B737" i="1"/>
  <c r="C736" i="1"/>
  <c r="K736" i="1" s="1"/>
  <c r="B736" i="1"/>
  <c r="C735" i="1"/>
  <c r="K735" i="1" s="1"/>
  <c r="B735" i="1"/>
  <c r="C734" i="1"/>
  <c r="K734" i="1" s="1"/>
  <c r="B734" i="1"/>
  <c r="C733" i="1"/>
  <c r="K733" i="1" s="1"/>
  <c r="B733" i="1"/>
  <c r="C732" i="1"/>
  <c r="K732" i="1" s="1"/>
  <c r="B732" i="1"/>
  <c r="C731" i="1"/>
  <c r="K731" i="1" s="1"/>
  <c r="B731" i="1"/>
  <c r="C730" i="1"/>
  <c r="K730" i="1" s="1"/>
  <c r="B730" i="1"/>
  <c r="C729" i="1"/>
  <c r="K729" i="1" s="1"/>
  <c r="B729" i="1"/>
  <c r="C728" i="1"/>
  <c r="K728" i="1" s="1"/>
  <c r="B728" i="1"/>
  <c r="C727" i="1"/>
  <c r="K727" i="1" s="1"/>
  <c r="B727" i="1"/>
  <c r="C726" i="1"/>
  <c r="K726" i="1" s="1"/>
  <c r="B726" i="1"/>
  <c r="C725" i="1"/>
  <c r="K725" i="1" s="1"/>
  <c r="B725" i="1"/>
  <c r="C724" i="1"/>
  <c r="K724" i="1" s="1"/>
  <c r="B724" i="1"/>
  <c r="C723" i="1"/>
  <c r="K723" i="1" s="1"/>
  <c r="B723" i="1"/>
  <c r="C722" i="1"/>
  <c r="K722" i="1" s="1"/>
  <c r="B722" i="1"/>
  <c r="C721" i="1"/>
  <c r="K721" i="1" s="1"/>
  <c r="B721" i="1"/>
  <c r="C720" i="1"/>
  <c r="K720" i="1" s="1"/>
  <c r="B720" i="1"/>
  <c r="C719" i="1"/>
  <c r="K719" i="1" s="1"/>
  <c r="B719" i="1"/>
  <c r="C718" i="1"/>
  <c r="K718" i="1" s="1"/>
  <c r="B718" i="1"/>
  <c r="C717" i="1"/>
  <c r="K717" i="1" s="1"/>
  <c r="B717" i="1"/>
  <c r="C716" i="1"/>
  <c r="K716" i="1" s="1"/>
  <c r="B716" i="1"/>
  <c r="C715" i="1"/>
  <c r="K715" i="1" s="1"/>
  <c r="B715" i="1"/>
  <c r="C714" i="1"/>
  <c r="K714" i="1" s="1"/>
  <c r="B714" i="1"/>
  <c r="C713" i="1"/>
  <c r="K713" i="1" s="1"/>
  <c r="B713" i="1"/>
  <c r="C712" i="1"/>
  <c r="K712" i="1" s="1"/>
  <c r="B712" i="1"/>
  <c r="C711" i="1"/>
  <c r="K711" i="1" s="1"/>
  <c r="B711" i="1"/>
  <c r="C710" i="1"/>
  <c r="K710" i="1" s="1"/>
  <c r="B710" i="1"/>
  <c r="C708" i="1"/>
  <c r="K708" i="1" s="1"/>
  <c r="B708" i="1"/>
  <c r="C707" i="1"/>
  <c r="K707" i="1" s="1"/>
  <c r="B707" i="1"/>
  <c r="C706" i="1"/>
  <c r="K706" i="1" s="1"/>
  <c r="B706" i="1"/>
  <c r="C705" i="1"/>
  <c r="K705" i="1" s="1"/>
  <c r="B705" i="1"/>
  <c r="C704" i="1"/>
  <c r="K704" i="1" s="1"/>
  <c r="B704" i="1"/>
  <c r="C703" i="1"/>
  <c r="K703" i="1" s="1"/>
  <c r="B703" i="1"/>
  <c r="C702" i="1"/>
  <c r="K702" i="1" s="1"/>
  <c r="B702" i="1"/>
  <c r="C701" i="1"/>
  <c r="K701" i="1" s="1"/>
  <c r="B701" i="1"/>
  <c r="C699" i="1"/>
  <c r="K699" i="1" s="1"/>
  <c r="B699" i="1"/>
  <c r="C696" i="1"/>
  <c r="K696" i="1" s="1"/>
  <c r="B696" i="1"/>
  <c r="C695" i="1"/>
  <c r="K695" i="1" s="1"/>
  <c r="B695" i="1"/>
  <c r="C694" i="1"/>
  <c r="K694" i="1" s="1"/>
  <c r="B694" i="1"/>
  <c r="C691" i="1"/>
  <c r="K691" i="1" s="1"/>
  <c r="B691" i="1"/>
  <c r="C690" i="1"/>
  <c r="K690" i="1" s="1"/>
  <c r="B690" i="1"/>
  <c r="C688" i="1"/>
  <c r="K688" i="1" s="1"/>
  <c r="B688" i="1"/>
  <c r="C687" i="1"/>
  <c r="K687" i="1" s="1"/>
  <c r="B687" i="1"/>
  <c r="C686" i="1"/>
  <c r="K686" i="1" s="1"/>
  <c r="B686" i="1"/>
  <c r="C685" i="1"/>
  <c r="K685" i="1" s="1"/>
  <c r="B685" i="1"/>
  <c r="C684" i="1"/>
  <c r="K684" i="1" s="1"/>
  <c r="B684" i="1"/>
  <c r="C683" i="1"/>
  <c r="K683" i="1" s="1"/>
  <c r="B683" i="1"/>
  <c r="C682" i="1"/>
  <c r="K682" i="1" s="1"/>
  <c r="B682" i="1"/>
  <c r="C681" i="1"/>
  <c r="K681" i="1" s="1"/>
  <c r="B681" i="1"/>
  <c r="C680" i="1"/>
  <c r="K680" i="1" s="1"/>
  <c r="B680" i="1"/>
  <c r="C679" i="1"/>
  <c r="K679" i="1" s="1"/>
  <c r="B679" i="1"/>
  <c r="C677" i="1"/>
  <c r="K677" i="1" s="1"/>
  <c r="B677" i="1"/>
  <c r="C676" i="1"/>
  <c r="K676" i="1" s="1"/>
  <c r="B676" i="1"/>
  <c r="C675" i="1"/>
  <c r="K675" i="1" s="1"/>
  <c r="B675" i="1"/>
  <c r="C674" i="1"/>
  <c r="K674" i="1" s="1"/>
  <c r="B674" i="1"/>
  <c r="C672" i="1"/>
  <c r="K672" i="1" s="1"/>
  <c r="B672" i="1"/>
  <c r="C668" i="1"/>
  <c r="K668" i="1" s="1"/>
  <c r="B668" i="1"/>
  <c r="C667" i="1"/>
  <c r="K667" i="1" s="1"/>
  <c r="B667" i="1"/>
  <c r="C665" i="1"/>
  <c r="K665" i="1" s="1"/>
  <c r="B665" i="1"/>
  <c r="C664" i="1"/>
  <c r="K664" i="1" s="1"/>
  <c r="B664" i="1"/>
  <c r="C663" i="1"/>
  <c r="K663" i="1" s="1"/>
  <c r="B663" i="1"/>
  <c r="C662" i="1"/>
  <c r="K662" i="1" s="1"/>
  <c r="B662" i="1"/>
  <c r="C661" i="1"/>
  <c r="K661" i="1" s="1"/>
  <c r="B661" i="1"/>
  <c r="C660" i="1"/>
  <c r="K660" i="1" s="1"/>
  <c r="B660" i="1"/>
  <c r="C659" i="1"/>
  <c r="K659" i="1" s="1"/>
  <c r="B659" i="1"/>
  <c r="C657" i="1"/>
  <c r="K657" i="1" s="1"/>
  <c r="B657" i="1"/>
  <c r="C656" i="1"/>
  <c r="K656" i="1" s="1"/>
  <c r="B656" i="1"/>
  <c r="C655" i="1"/>
  <c r="K655" i="1" s="1"/>
  <c r="B655" i="1"/>
  <c r="C653" i="1"/>
  <c r="K653" i="1" s="1"/>
  <c r="B653" i="1"/>
  <c r="C652" i="1"/>
  <c r="K652" i="1" s="1"/>
  <c r="B652" i="1"/>
  <c r="C651" i="1"/>
  <c r="K651" i="1" s="1"/>
  <c r="B651" i="1"/>
  <c r="C650" i="1"/>
  <c r="K650" i="1" s="1"/>
  <c r="B650" i="1"/>
  <c r="C648" i="1"/>
  <c r="B648" i="1"/>
  <c r="C647" i="1"/>
  <c r="K647" i="1" s="1"/>
  <c r="B647" i="1"/>
  <c r="C646" i="1"/>
  <c r="K646" i="1" s="1"/>
  <c r="B646" i="1"/>
  <c r="C645" i="1"/>
  <c r="K645" i="1" s="1"/>
  <c r="B645" i="1"/>
  <c r="C643" i="1"/>
  <c r="K643" i="1" s="1"/>
  <c r="B643" i="1"/>
  <c r="C642" i="1"/>
  <c r="K642" i="1" s="1"/>
  <c r="B642" i="1"/>
  <c r="C641" i="1"/>
  <c r="K641" i="1" s="1"/>
  <c r="B641" i="1"/>
  <c r="C640" i="1"/>
  <c r="K640" i="1" s="1"/>
  <c r="B640" i="1"/>
  <c r="C638" i="1"/>
  <c r="K638" i="1" s="1"/>
  <c r="B638" i="1"/>
  <c r="C637" i="1"/>
  <c r="K637" i="1" s="1"/>
  <c r="B637" i="1"/>
  <c r="C636" i="1"/>
  <c r="K636" i="1" s="1"/>
  <c r="B636" i="1"/>
  <c r="C634" i="1"/>
  <c r="K634" i="1" s="1"/>
  <c r="B634" i="1"/>
  <c r="C633" i="1"/>
  <c r="K633" i="1" s="1"/>
  <c r="B633" i="1"/>
  <c r="C632" i="1"/>
  <c r="K632" i="1" s="1"/>
  <c r="B632" i="1"/>
  <c r="C631" i="1"/>
  <c r="K631" i="1" s="1"/>
  <c r="B631" i="1"/>
  <c r="C630" i="1"/>
  <c r="K630" i="1" s="1"/>
  <c r="B630" i="1"/>
  <c r="C628" i="1"/>
  <c r="K628" i="1" s="1"/>
  <c r="B628" i="1"/>
  <c r="C627" i="1"/>
  <c r="K627" i="1" s="1"/>
  <c r="B627" i="1"/>
  <c r="C624" i="1"/>
  <c r="K624" i="1" s="1"/>
  <c r="B624" i="1"/>
  <c r="C623" i="1"/>
  <c r="K623" i="1" s="1"/>
  <c r="B623" i="1"/>
  <c r="C622" i="1"/>
  <c r="K622" i="1" s="1"/>
  <c r="B622" i="1"/>
  <c r="C621" i="1"/>
  <c r="K621" i="1" s="1"/>
  <c r="B621" i="1"/>
  <c r="C620" i="1"/>
  <c r="K620" i="1" s="1"/>
  <c r="B620" i="1"/>
  <c r="C619" i="1"/>
  <c r="K619" i="1" s="1"/>
  <c r="B619" i="1"/>
  <c r="C618" i="1"/>
  <c r="K618" i="1" s="1"/>
  <c r="B618" i="1"/>
  <c r="C617" i="1"/>
  <c r="K617" i="1" s="1"/>
  <c r="B617" i="1"/>
  <c r="C613" i="1"/>
  <c r="K613" i="1" s="1"/>
  <c r="B613" i="1"/>
  <c r="C612" i="1"/>
  <c r="K612" i="1" s="1"/>
  <c r="B612" i="1"/>
  <c r="C611" i="1"/>
  <c r="K611" i="1" s="1"/>
  <c r="B611" i="1"/>
  <c r="C610" i="1"/>
  <c r="K610" i="1" s="1"/>
  <c r="B610" i="1"/>
  <c r="C609" i="1"/>
  <c r="K609" i="1" s="1"/>
  <c r="B609" i="1"/>
  <c r="C608" i="1"/>
  <c r="K608" i="1" s="1"/>
  <c r="B608" i="1"/>
  <c r="C607" i="1"/>
  <c r="K607" i="1" s="1"/>
  <c r="B607" i="1"/>
  <c r="C605" i="1"/>
  <c r="K605" i="1" s="1"/>
  <c r="B605" i="1"/>
  <c r="C604" i="1"/>
  <c r="K604" i="1" s="1"/>
  <c r="B604" i="1"/>
  <c r="C603" i="1"/>
  <c r="K603" i="1" s="1"/>
  <c r="B603" i="1"/>
  <c r="C602" i="1"/>
  <c r="K602" i="1" s="1"/>
  <c r="B602" i="1"/>
  <c r="C601" i="1"/>
  <c r="K601" i="1" s="1"/>
  <c r="B601" i="1"/>
  <c r="C600" i="1"/>
  <c r="K600" i="1" s="1"/>
  <c r="B600" i="1"/>
  <c r="C599" i="1"/>
  <c r="K599" i="1" s="1"/>
  <c r="B599" i="1"/>
  <c r="C598" i="1"/>
  <c r="K598" i="1" s="1"/>
  <c r="B598" i="1"/>
  <c r="C597" i="1"/>
  <c r="K597" i="1" s="1"/>
  <c r="B597" i="1"/>
  <c r="C596" i="1"/>
  <c r="K596" i="1" s="1"/>
  <c r="B596" i="1"/>
  <c r="C593" i="1"/>
  <c r="K593" i="1" s="1"/>
  <c r="B593" i="1"/>
  <c r="C592" i="1"/>
  <c r="K592" i="1" s="1"/>
  <c r="B592" i="1"/>
  <c r="C591" i="1"/>
  <c r="K591" i="1" s="1"/>
  <c r="B591" i="1"/>
  <c r="C589" i="1"/>
  <c r="K589" i="1" s="1"/>
  <c r="B589" i="1"/>
  <c r="C588" i="1"/>
  <c r="K588" i="1" s="1"/>
  <c r="B588" i="1"/>
  <c r="C587" i="1"/>
  <c r="K587" i="1" s="1"/>
  <c r="B587" i="1"/>
  <c r="C586" i="1"/>
  <c r="K586" i="1" s="1"/>
  <c r="B586" i="1"/>
  <c r="C585" i="1"/>
  <c r="K585" i="1" s="1"/>
  <c r="B585" i="1"/>
  <c r="C584" i="1"/>
  <c r="K584" i="1" s="1"/>
  <c r="B584" i="1"/>
  <c r="C583" i="1"/>
  <c r="K583" i="1" s="1"/>
  <c r="B583" i="1"/>
  <c r="C582" i="1"/>
  <c r="K582" i="1" s="1"/>
  <c r="B582" i="1"/>
  <c r="C580" i="1"/>
  <c r="K580" i="1" s="1"/>
  <c r="B580" i="1"/>
  <c r="C579" i="1"/>
  <c r="K579" i="1" s="1"/>
  <c r="B579" i="1"/>
  <c r="C578" i="1"/>
  <c r="K578" i="1" s="1"/>
  <c r="B578" i="1"/>
  <c r="C577" i="1"/>
  <c r="K577" i="1" s="1"/>
  <c r="B577" i="1"/>
  <c r="C576" i="1"/>
  <c r="K576" i="1" s="1"/>
  <c r="B576" i="1"/>
  <c r="C575" i="1"/>
  <c r="K575" i="1" s="1"/>
  <c r="B575" i="1"/>
  <c r="C573" i="1"/>
  <c r="K573" i="1" s="1"/>
  <c r="B573" i="1"/>
  <c r="C572" i="1"/>
  <c r="K572" i="1" s="1"/>
  <c r="B572" i="1"/>
  <c r="C571" i="1"/>
  <c r="K571" i="1" s="1"/>
  <c r="B571" i="1"/>
  <c r="C569" i="1"/>
  <c r="K569" i="1" s="1"/>
  <c r="B569" i="1"/>
  <c r="C568" i="1"/>
  <c r="K568" i="1" s="1"/>
  <c r="B568" i="1"/>
  <c r="C567" i="1"/>
  <c r="K567" i="1" s="1"/>
  <c r="B567" i="1"/>
  <c r="C566" i="1"/>
  <c r="K566" i="1" s="1"/>
  <c r="B566" i="1"/>
  <c r="C565" i="1"/>
  <c r="K565" i="1" s="1"/>
  <c r="B565" i="1"/>
  <c r="C564" i="1"/>
  <c r="K564" i="1" s="1"/>
  <c r="B564" i="1"/>
  <c r="C563" i="1"/>
  <c r="K563" i="1" s="1"/>
  <c r="B563" i="1"/>
  <c r="C562" i="1"/>
  <c r="K562" i="1" s="1"/>
  <c r="B562" i="1"/>
  <c r="C561" i="1"/>
  <c r="K561" i="1" s="1"/>
  <c r="B561" i="1"/>
  <c r="C560" i="1"/>
  <c r="K560" i="1" s="1"/>
  <c r="B560" i="1"/>
  <c r="C559" i="1"/>
  <c r="K559" i="1" s="1"/>
  <c r="B559" i="1"/>
  <c r="C558" i="1"/>
  <c r="K558" i="1" s="1"/>
  <c r="B558" i="1"/>
  <c r="C557" i="1"/>
  <c r="K557" i="1" s="1"/>
  <c r="B557" i="1"/>
  <c r="C556" i="1"/>
  <c r="K556" i="1" s="1"/>
  <c r="B556" i="1"/>
  <c r="C555" i="1"/>
  <c r="K555" i="1" s="1"/>
  <c r="B555" i="1"/>
  <c r="C554" i="1"/>
  <c r="K554" i="1" s="1"/>
  <c r="B554" i="1"/>
  <c r="C553" i="1"/>
  <c r="K553" i="1" s="1"/>
  <c r="B553" i="1"/>
  <c r="C552" i="1"/>
  <c r="K552" i="1" s="1"/>
  <c r="B552" i="1"/>
  <c r="C551" i="1"/>
  <c r="K551" i="1" s="1"/>
  <c r="B551" i="1"/>
  <c r="C550" i="1"/>
  <c r="K550" i="1" s="1"/>
  <c r="B550" i="1"/>
  <c r="C549" i="1"/>
  <c r="K549" i="1" s="1"/>
  <c r="B549" i="1"/>
  <c r="C548" i="1"/>
  <c r="K548" i="1" s="1"/>
  <c r="B548" i="1"/>
  <c r="C547" i="1"/>
  <c r="K547" i="1" s="1"/>
  <c r="B547" i="1"/>
  <c r="C546" i="1"/>
  <c r="K546" i="1" s="1"/>
  <c r="B546" i="1"/>
  <c r="C545" i="1"/>
  <c r="K545" i="1" s="1"/>
  <c r="B545" i="1"/>
  <c r="C544" i="1"/>
  <c r="K544" i="1" s="1"/>
  <c r="B544" i="1"/>
  <c r="C543" i="1"/>
  <c r="K543" i="1" s="1"/>
  <c r="B543" i="1"/>
  <c r="C542" i="1"/>
  <c r="K542" i="1" s="1"/>
  <c r="B542" i="1"/>
  <c r="C541" i="1"/>
  <c r="K541" i="1" s="1"/>
  <c r="B541" i="1"/>
  <c r="C540" i="1"/>
  <c r="K540" i="1" s="1"/>
  <c r="B540" i="1"/>
  <c r="C539" i="1"/>
  <c r="K539" i="1" s="1"/>
  <c r="B539" i="1"/>
  <c r="C537" i="1"/>
  <c r="K537" i="1" s="1"/>
  <c r="B537" i="1"/>
  <c r="C536" i="1"/>
  <c r="K536" i="1" s="1"/>
  <c r="B536" i="1"/>
  <c r="C530" i="1"/>
  <c r="K530" i="1" s="1"/>
  <c r="B530" i="1"/>
  <c r="C529" i="1"/>
  <c r="K529" i="1" s="1"/>
  <c r="B529" i="1"/>
  <c r="C528" i="1"/>
  <c r="K528" i="1" s="1"/>
  <c r="B528" i="1"/>
  <c r="C527" i="1"/>
  <c r="K527" i="1" s="1"/>
  <c r="B527" i="1"/>
  <c r="C526" i="1"/>
  <c r="K526" i="1" s="1"/>
  <c r="B526" i="1"/>
  <c r="C525" i="1"/>
  <c r="K525" i="1" s="1"/>
  <c r="B525" i="1"/>
  <c r="C524" i="1"/>
  <c r="K524" i="1" s="1"/>
  <c r="B524" i="1"/>
  <c r="C523" i="1"/>
  <c r="K523" i="1" s="1"/>
  <c r="B523" i="1"/>
  <c r="C522" i="1"/>
  <c r="K522" i="1" s="1"/>
  <c r="B522" i="1"/>
  <c r="C521" i="1"/>
  <c r="K521" i="1" s="1"/>
  <c r="B521" i="1"/>
  <c r="C2036" i="1"/>
  <c r="B2036" i="1"/>
  <c r="C520" i="1"/>
  <c r="K520" i="1" s="1"/>
  <c r="B520" i="1"/>
  <c r="C519" i="1"/>
  <c r="K519" i="1" s="1"/>
  <c r="B519" i="1"/>
  <c r="C518" i="1"/>
  <c r="K518" i="1" s="1"/>
  <c r="B518" i="1"/>
  <c r="C517" i="1"/>
  <c r="K517" i="1" s="1"/>
  <c r="B517" i="1"/>
  <c r="C516" i="1"/>
  <c r="K516" i="1" s="1"/>
  <c r="B516" i="1"/>
  <c r="C513" i="1"/>
  <c r="K513" i="1" s="1"/>
  <c r="B513" i="1"/>
  <c r="C512" i="1"/>
  <c r="K512" i="1" s="1"/>
  <c r="B512" i="1"/>
  <c r="C511" i="1"/>
  <c r="K511" i="1" s="1"/>
  <c r="B511" i="1"/>
  <c r="C510" i="1"/>
  <c r="K510" i="1" s="1"/>
  <c r="B510" i="1"/>
  <c r="C509" i="1"/>
  <c r="K509" i="1" s="1"/>
  <c r="B509" i="1"/>
  <c r="C508" i="1"/>
  <c r="K508" i="1" s="1"/>
  <c r="B508" i="1"/>
  <c r="C507" i="1"/>
  <c r="K507" i="1" s="1"/>
  <c r="B507" i="1"/>
  <c r="C506" i="1"/>
  <c r="K506" i="1" s="1"/>
  <c r="B506" i="1"/>
  <c r="C505" i="1"/>
  <c r="K505" i="1" s="1"/>
  <c r="B505" i="1"/>
  <c r="C504" i="1"/>
  <c r="K504" i="1" s="1"/>
  <c r="B504" i="1"/>
  <c r="C503" i="1"/>
  <c r="K503" i="1" s="1"/>
  <c r="B503" i="1"/>
  <c r="C502" i="1"/>
  <c r="K502" i="1" s="1"/>
  <c r="B502" i="1"/>
  <c r="C501" i="1"/>
  <c r="K501" i="1" s="1"/>
  <c r="B501" i="1"/>
  <c r="C500" i="1"/>
  <c r="K500" i="1" s="1"/>
  <c r="B500" i="1"/>
  <c r="C498" i="1"/>
  <c r="K498" i="1" s="1"/>
  <c r="B498" i="1"/>
  <c r="C497" i="1"/>
  <c r="K497" i="1" s="1"/>
  <c r="B497" i="1"/>
  <c r="C496" i="1"/>
  <c r="K496" i="1" s="1"/>
  <c r="B496" i="1"/>
  <c r="C495" i="1"/>
  <c r="K495" i="1" s="1"/>
  <c r="B495" i="1"/>
  <c r="C494" i="1"/>
  <c r="K494" i="1" s="1"/>
  <c r="B494" i="1"/>
  <c r="C493" i="1"/>
  <c r="K493" i="1" s="1"/>
  <c r="B493" i="1"/>
  <c r="C492" i="1"/>
  <c r="K492" i="1" s="1"/>
  <c r="B492" i="1"/>
  <c r="C491" i="1"/>
  <c r="K491" i="1" s="1"/>
  <c r="B491" i="1"/>
  <c r="C489" i="1"/>
  <c r="K489" i="1" s="1"/>
  <c r="B489" i="1"/>
  <c r="C488" i="1"/>
  <c r="K488" i="1" s="1"/>
  <c r="B488" i="1"/>
  <c r="C484" i="1"/>
  <c r="K484" i="1" s="1"/>
  <c r="B484" i="1"/>
  <c r="C483" i="1"/>
  <c r="K483" i="1" s="1"/>
  <c r="B483" i="1"/>
  <c r="C482" i="1"/>
  <c r="K482" i="1" s="1"/>
  <c r="B482" i="1"/>
  <c r="C480" i="1"/>
  <c r="K480" i="1" s="1"/>
  <c r="B480" i="1"/>
  <c r="C479" i="1"/>
  <c r="K479" i="1" s="1"/>
  <c r="B479" i="1"/>
  <c r="C478" i="1"/>
  <c r="K478" i="1" s="1"/>
  <c r="B478" i="1"/>
  <c r="C477" i="1"/>
  <c r="K477" i="1" s="1"/>
  <c r="B477" i="1"/>
  <c r="C476" i="1"/>
  <c r="K476" i="1" s="1"/>
  <c r="B476" i="1"/>
  <c r="C475" i="1"/>
  <c r="K475" i="1" s="1"/>
  <c r="B475" i="1"/>
  <c r="C473" i="1"/>
  <c r="K473" i="1" s="1"/>
  <c r="B473" i="1"/>
  <c r="C474" i="1"/>
  <c r="K474" i="1" s="1"/>
  <c r="B474" i="1"/>
  <c r="C472" i="1"/>
  <c r="K472" i="1" s="1"/>
  <c r="B472" i="1"/>
  <c r="C470" i="1"/>
  <c r="K470" i="1" s="1"/>
  <c r="B470" i="1"/>
  <c r="C469" i="1"/>
  <c r="K469" i="1" s="1"/>
  <c r="B469" i="1"/>
  <c r="C467" i="1"/>
  <c r="K467" i="1" s="1"/>
  <c r="B467" i="1"/>
  <c r="C465" i="1"/>
  <c r="K465" i="1" s="1"/>
  <c r="B465" i="1"/>
  <c r="C464" i="1"/>
  <c r="K464" i="1" s="1"/>
  <c r="B464" i="1"/>
  <c r="C463" i="1"/>
  <c r="K463" i="1" s="1"/>
  <c r="B463" i="1"/>
  <c r="C462" i="1"/>
  <c r="K462" i="1" s="1"/>
  <c r="B462" i="1"/>
  <c r="C461" i="1"/>
  <c r="K461" i="1" s="1"/>
  <c r="B461" i="1"/>
  <c r="C459" i="1"/>
  <c r="K459" i="1" s="1"/>
  <c r="B459" i="1"/>
  <c r="C458" i="1"/>
  <c r="K458" i="1" s="1"/>
  <c r="B458" i="1"/>
  <c r="C457" i="1"/>
  <c r="K457" i="1" s="1"/>
  <c r="B457" i="1"/>
  <c r="C456" i="1"/>
  <c r="K456" i="1" s="1"/>
  <c r="B456" i="1"/>
  <c r="C454" i="1"/>
  <c r="K454" i="1" s="1"/>
  <c r="B454" i="1"/>
  <c r="C453" i="1"/>
  <c r="K453" i="1" s="1"/>
  <c r="B453" i="1"/>
  <c r="C452" i="1"/>
  <c r="K452" i="1" s="1"/>
  <c r="B452" i="1"/>
  <c r="C451" i="1"/>
  <c r="K451" i="1" s="1"/>
  <c r="B451" i="1"/>
  <c r="C450" i="1"/>
  <c r="K450" i="1" s="1"/>
  <c r="B450" i="1"/>
  <c r="C449" i="1"/>
  <c r="K449" i="1" s="1"/>
  <c r="B449" i="1"/>
  <c r="C448" i="1"/>
  <c r="K448" i="1" s="1"/>
  <c r="B448" i="1"/>
  <c r="C447" i="1"/>
  <c r="K447" i="1" s="1"/>
  <c r="B447" i="1"/>
  <c r="C446" i="1"/>
  <c r="K446" i="1" s="1"/>
  <c r="B446" i="1"/>
  <c r="C445" i="1"/>
  <c r="K445" i="1" s="1"/>
  <c r="B445" i="1"/>
  <c r="C443" i="1"/>
  <c r="K443" i="1" s="1"/>
  <c r="B443" i="1"/>
  <c r="C442" i="1"/>
  <c r="K442" i="1" s="1"/>
  <c r="B442" i="1"/>
  <c r="C440" i="1"/>
  <c r="K440" i="1" s="1"/>
  <c r="B440" i="1"/>
  <c r="C437" i="1"/>
  <c r="K437" i="1" s="1"/>
  <c r="B437" i="1"/>
  <c r="C436" i="1"/>
  <c r="K436" i="1" s="1"/>
  <c r="B436" i="1"/>
  <c r="C434" i="1"/>
  <c r="K434" i="1" s="1"/>
  <c r="B434" i="1"/>
  <c r="C433" i="1"/>
  <c r="K433" i="1" s="1"/>
  <c r="B433" i="1"/>
  <c r="C432" i="1"/>
  <c r="K432" i="1" s="1"/>
  <c r="B432" i="1"/>
  <c r="C431" i="1"/>
  <c r="K431" i="1" s="1"/>
  <c r="B431" i="1"/>
  <c r="C430" i="1"/>
  <c r="K430" i="1" s="1"/>
  <c r="B430" i="1"/>
  <c r="C429" i="1"/>
  <c r="K429" i="1" s="1"/>
  <c r="B429" i="1"/>
  <c r="C428" i="1"/>
  <c r="K428" i="1" s="1"/>
  <c r="B428" i="1"/>
  <c r="C427" i="1"/>
  <c r="K427" i="1" s="1"/>
  <c r="B427" i="1"/>
  <c r="C426" i="1"/>
  <c r="K426" i="1" s="1"/>
  <c r="B426" i="1"/>
  <c r="C425" i="1"/>
  <c r="K425" i="1" s="1"/>
  <c r="B425" i="1"/>
  <c r="C424" i="1"/>
  <c r="K424" i="1" s="1"/>
  <c r="B424" i="1"/>
  <c r="C423" i="1"/>
  <c r="K423" i="1" s="1"/>
  <c r="B423" i="1"/>
  <c r="C422" i="1"/>
  <c r="K422" i="1" s="1"/>
  <c r="B422" i="1"/>
  <c r="C421" i="1"/>
  <c r="K421" i="1" s="1"/>
  <c r="B421" i="1"/>
  <c r="C420" i="1"/>
  <c r="K420" i="1" s="1"/>
  <c r="B420" i="1"/>
  <c r="C419" i="1"/>
  <c r="K419" i="1" s="1"/>
  <c r="B419" i="1"/>
  <c r="C418" i="1"/>
  <c r="K418" i="1" s="1"/>
  <c r="B418" i="1"/>
  <c r="C417" i="1"/>
  <c r="K417" i="1" s="1"/>
  <c r="B417" i="1"/>
  <c r="C416" i="1"/>
  <c r="K416" i="1" s="1"/>
  <c r="B416" i="1"/>
  <c r="C415" i="1"/>
  <c r="K415" i="1" s="1"/>
  <c r="B415" i="1"/>
  <c r="C414" i="1"/>
  <c r="K414" i="1" s="1"/>
  <c r="B414" i="1"/>
  <c r="C413" i="1"/>
  <c r="K413" i="1" s="1"/>
  <c r="B413" i="1"/>
  <c r="C410" i="1"/>
  <c r="K410" i="1" s="1"/>
  <c r="B410" i="1"/>
  <c r="C409" i="1"/>
  <c r="K409" i="1" s="1"/>
  <c r="B409" i="1"/>
  <c r="C408" i="1"/>
  <c r="K408" i="1" s="1"/>
  <c r="B408" i="1"/>
  <c r="C407" i="1"/>
  <c r="K407" i="1" s="1"/>
  <c r="B407" i="1"/>
  <c r="C406" i="1"/>
  <c r="K406" i="1" s="1"/>
  <c r="B406" i="1"/>
  <c r="C399" i="1"/>
  <c r="K399" i="1" s="1"/>
  <c r="B399" i="1"/>
  <c r="C398" i="1"/>
  <c r="K398" i="1" s="1"/>
  <c r="B398" i="1"/>
  <c r="C397" i="1"/>
  <c r="K397" i="1" s="1"/>
  <c r="B397" i="1"/>
  <c r="C396" i="1"/>
  <c r="K396" i="1" s="1"/>
  <c r="B396" i="1"/>
  <c r="C395" i="1"/>
  <c r="K395" i="1" s="1"/>
  <c r="B395" i="1"/>
  <c r="C394" i="1"/>
  <c r="K394" i="1" s="1"/>
  <c r="B394" i="1"/>
  <c r="C393" i="1"/>
  <c r="K393" i="1" s="1"/>
  <c r="B393" i="1"/>
  <c r="C392" i="1"/>
  <c r="K392" i="1" s="1"/>
  <c r="B392" i="1"/>
  <c r="C391" i="1"/>
  <c r="K391" i="1" s="1"/>
  <c r="B391" i="1"/>
  <c r="C390" i="1"/>
  <c r="K390" i="1" s="1"/>
  <c r="B390" i="1"/>
  <c r="C389" i="1"/>
  <c r="K389" i="1" s="1"/>
  <c r="B389" i="1"/>
  <c r="C388" i="1"/>
  <c r="K388" i="1" s="1"/>
  <c r="B388" i="1"/>
  <c r="C387" i="1"/>
  <c r="K387" i="1" s="1"/>
  <c r="B387" i="1"/>
  <c r="C386" i="1"/>
  <c r="K386" i="1" s="1"/>
  <c r="B386" i="1"/>
  <c r="C385" i="1"/>
  <c r="K385" i="1" s="1"/>
  <c r="B385" i="1"/>
  <c r="C384" i="1"/>
  <c r="K384" i="1" s="1"/>
  <c r="B384" i="1"/>
  <c r="C383" i="1"/>
  <c r="K383" i="1" s="1"/>
  <c r="B383" i="1"/>
  <c r="C382" i="1"/>
  <c r="K382" i="1" s="1"/>
  <c r="B382" i="1"/>
  <c r="C381" i="1"/>
  <c r="K381" i="1" s="1"/>
  <c r="B381" i="1"/>
  <c r="C379" i="1"/>
  <c r="K379" i="1" s="1"/>
  <c r="B379" i="1"/>
  <c r="C378" i="1"/>
  <c r="K378" i="1" s="1"/>
  <c r="B378" i="1"/>
  <c r="C377" i="1"/>
  <c r="K377" i="1" s="1"/>
  <c r="B377" i="1"/>
  <c r="C376" i="1"/>
  <c r="K376" i="1" s="1"/>
  <c r="B376" i="1"/>
  <c r="C375" i="1"/>
  <c r="K375" i="1" s="1"/>
  <c r="B375" i="1"/>
  <c r="C374" i="1"/>
  <c r="K374" i="1" s="1"/>
  <c r="B374" i="1"/>
  <c r="C372" i="1"/>
  <c r="K372" i="1" s="1"/>
  <c r="B372" i="1"/>
  <c r="C371" i="1"/>
  <c r="K371" i="1" s="1"/>
  <c r="B371" i="1"/>
  <c r="C370" i="1"/>
  <c r="K370" i="1" s="1"/>
  <c r="B370" i="1"/>
  <c r="C369" i="1"/>
  <c r="K369" i="1" s="1"/>
  <c r="B369" i="1"/>
  <c r="C368" i="1"/>
  <c r="K368" i="1" s="1"/>
  <c r="B368" i="1"/>
  <c r="C367" i="1"/>
  <c r="K367" i="1" s="1"/>
  <c r="B367" i="1"/>
  <c r="C366" i="1"/>
  <c r="K366" i="1" s="1"/>
  <c r="B366" i="1"/>
  <c r="C365" i="1"/>
  <c r="K365" i="1" s="1"/>
  <c r="B365" i="1"/>
  <c r="C364" i="1"/>
  <c r="K364" i="1" s="1"/>
  <c r="B364" i="1"/>
  <c r="C363" i="1"/>
  <c r="K363" i="1" s="1"/>
  <c r="B363" i="1"/>
  <c r="C362" i="1"/>
  <c r="K362" i="1" s="1"/>
  <c r="B362" i="1"/>
  <c r="C361" i="1"/>
  <c r="K361" i="1" s="1"/>
  <c r="B361" i="1"/>
  <c r="C360" i="1"/>
  <c r="K360" i="1" s="1"/>
  <c r="B360" i="1"/>
  <c r="C359" i="1"/>
  <c r="K359" i="1" s="1"/>
  <c r="B359" i="1"/>
  <c r="C358" i="1"/>
  <c r="K358" i="1" s="1"/>
  <c r="B358" i="1"/>
  <c r="C357" i="1"/>
  <c r="K357" i="1" s="1"/>
  <c r="B357" i="1"/>
  <c r="C356" i="1"/>
  <c r="K356" i="1" s="1"/>
  <c r="B356" i="1"/>
  <c r="C355" i="1"/>
  <c r="K355" i="1" s="1"/>
  <c r="B355" i="1"/>
  <c r="C354" i="1"/>
  <c r="K354" i="1" s="1"/>
  <c r="B354" i="1"/>
  <c r="C353" i="1"/>
  <c r="K353" i="1" s="1"/>
  <c r="B353" i="1"/>
  <c r="C352" i="1"/>
  <c r="K352" i="1" s="1"/>
  <c r="B352" i="1"/>
  <c r="C351" i="1"/>
  <c r="K351" i="1" s="1"/>
  <c r="B351" i="1"/>
  <c r="C350" i="1"/>
  <c r="K350" i="1" s="1"/>
  <c r="B350" i="1"/>
  <c r="C349" i="1"/>
  <c r="K349" i="1" s="1"/>
  <c r="B349" i="1"/>
  <c r="C348" i="1"/>
  <c r="K348" i="1" s="1"/>
  <c r="B348" i="1"/>
  <c r="C347" i="1"/>
  <c r="K347" i="1" s="1"/>
  <c r="B347" i="1"/>
  <c r="C346" i="1"/>
  <c r="K346" i="1" s="1"/>
  <c r="B346" i="1"/>
  <c r="C345" i="1"/>
  <c r="K345" i="1" s="1"/>
  <c r="B345" i="1"/>
  <c r="C344" i="1"/>
  <c r="K344" i="1" s="1"/>
  <c r="B344" i="1"/>
  <c r="C343" i="1"/>
  <c r="K343" i="1" s="1"/>
  <c r="B343" i="1"/>
  <c r="C342" i="1"/>
  <c r="K342" i="1" s="1"/>
  <c r="B342" i="1"/>
  <c r="C341" i="1"/>
  <c r="K341" i="1" s="1"/>
  <c r="B341" i="1"/>
  <c r="C340" i="1"/>
  <c r="K340" i="1" s="1"/>
  <c r="B340" i="1"/>
  <c r="C339" i="1"/>
  <c r="K339" i="1" s="1"/>
  <c r="B339" i="1"/>
  <c r="C338" i="1"/>
  <c r="K338" i="1" s="1"/>
  <c r="B338" i="1"/>
  <c r="C337" i="1"/>
  <c r="K337" i="1" s="1"/>
  <c r="B337" i="1"/>
  <c r="C336" i="1"/>
  <c r="K336" i="1" s="1"/>
  <c r="B336" i="1"/>
  <c r="C335" i="1"/>
  <c r="K335" i="1" s="1"/>
  <c r="B335" i="1"/>
  <c r="C334" i="1"/>
  <c r="K334" i="1" s="1"/>
  <c r="B334" i="1"/>
  <c r="C333" i="1"/>
  <c r="K333" i="1" s="1"/>
  <c r="B333" i="1"/>
  <c r="C332" i="1"/>
  <c r="K332" i="1" s="1"/>
  <c r="B332" i="1"/>
  <c r="C331" i="1"/>
  <c r="K331" i="1" s="1"/>
  <c r="B331" i="1"/>
  <c r="C330" i="1"/>
  <c r="K330" i="1" s="1"/>
  <c r="B330" i="1"/>
  <c r="C329" i="1"/>
  <c r="K329" i="1" s="1"/>
  <c r="B329" i="1"/>
  <c r="C328" i="1"/>
  <c r="K328" i="1" s="1"/>
  <c r="B328" i="1"/>
  <c r="C327" i="1"/>
  <c r="K327" i="1" s="1"/>
  <c r="B327" i="1"/>
  <c r="C326" i="1"/>
  <c r="K326" i="1" s="1"/>
  <c r="B326" i="1"/>
  <c r="C324" i="1"/>
  <c r="K324" i="1" s="1"/>
  <c r="B324" i="1"/>
  <c r="C314" i="1"/>
  <c r="K314" i="1" s="1"/>
  <c r="B314" i="1"/>
  <c r="C312" i="1"/>
  <c r="K312" i="1" s="1"/>
  <c r="B312" i="1"/>
  <c r="C311" i="1"/>
  <c r="K311" i="1" s="1"/>
  <c r="B311" i="1"/>
  <c r="C307" i="1"/>
  <c r="K307" i="1" s="1"/>
  <c r="B307" i="1"/>
  <c r="C306" i="1"/>
  <c r="K306" i="1" s="1"/>
  <c r="B306" i="1"/>
  <c r="C305" i="1"/>
  <c r="K305" i="1" s="1"/>
  <c r="B305" i="1"/>
  <c r="C304" i="1"/>
  <c r="K304" i="1" s="1"/>
  <c r="B304" i="1"/>
  <c r="C303" i="1"/>
  <c r="K303" i="1" s="1"/>
  <c r="B303" i="1"/>
  <c r="C302" i="1"/>
  <c r="K302" i="1" s="1"/>
  <c r="B302" i="1"/>
  <c r="C301" i="1"/>
  <c r="K301" i="1" s="1"/>
  <c r="B301" i="1"/>
  <c r="C300" i="1"/>
  <c r="K300" i="1" s="1"/>
  <c r="B300" i="1"/>
  <c r="C299" i="1"/>
  <c r="K299" i="1" s="1"/>
  <c r="B299" i="1"/>
  <c r="C298" i="1"/>
  <c r="K298" i="1" s="1"/>
  <c r="B298" i="1"/>
  <c r="C297" i="1"/>
  <c r="K297" i="1" s="1"/>
  <c r="B297" i="1"/>
  <c r="C296" i="1"/>
  <c r="K296" i="1" s="1"/>
  <c r="B296" i="1"/>
  <c r="C295" i="1"/>
  <c r="K295" i="1" s="1"/>
  <c r="B295" i="1"/>
  <c r="C294" i="1"/>
  <c r="K294" i="1" s="1"/>
  <c r="B294" i="1"/>
  <c r="C293" i="1"/>
  <c r="K293" i="1" s="1"/>
  <c r="B293" i="1"/>
  <c r="C292" i="1"/>
  <c r="K292" i="1" s="1"/>
  <c r="B292" i="1"/>
  <c r="C291" i="1"/>
  <c r="K291" i="1" s="1"/>
  <c r="B291" i="1"/>
  <c r="C290" i="1"/>
  <c r="K290" i="1" s="1"/>
  <c r="B290" i="1"/>
  <c r="C289" i="1"/>
  <c r="K289" i="1" s="1"/>
  <c r="B289" i="1"/>
  <c r="C288" i="1"/>
  <c r="K288" i="1" s="1"/>
  <c r="B288" i="1"/>
  <c r="C287" i="1"/>
  <c r="K287" i="1" s="1"/>
  <c r="B287" i="1"/>
  <c r="C286" i="1"/>
  <c r="K286" i="1" s="1"/>
  <c r="B286" i="1"/>
  <c r="C285" i="1"/>
  <c r="K285" i="1" s="1"/>
  <c r="B285" i="1"/>
  <c r="C284" i="1"/>
  <c r="K284" i="1" s="1"/>
  <c r="B284" i="1"/>
  <c r="C283" i="1"/>
  <c r="K283" i="1" s="1"/>
  <c r="B283" i="1"/>
  <c r="C282" i="1"/>
  <c r="K282" i="1" s="1"/>
  <c r="B282" i="1"/>
  <c r="C281" i="1"/>
  <c r="K281" i="1" s="1"/>
  <c r="B281" i="1"/>
  <c r="C280" i="1"/>
  <c r="K280" i="1" s="1"/>
  <c r="B280" i="1"/>
  <c r="C279" i="1"/>
  <c r="K279" i="1" s="1"/>
  <c r="B279" i="1"/>
  <c r="C278" i="1"/>
  <c r="K278" i="1" s="1"/>
  <c r="B278" i="1"/>
  <c r="C277" i="1"/>
  <c r="K277" i="1" s="1"/>
  <c r="B277" i="1"/>
  <c r="C276" i="1"/>
  <c r="K276" i="1" s="1"/>
  <c r="B276" i="1"/>
  <c r="C275" i="1"/>
  <c r="K275" i="1" s="1"/>
  <c r="B275" i="1"/>
  <c r="C274" i="1"/>
  <c r="K274" i="1" s="1"/>
  <c r="B274" i="1"/>
  <c r="C273" i="1"/>
  <c r="K273" i="1" s="1"/>
  <c r="B273" i="1"/>
  <c r="C272" i="1"/>
  <c r="K272" i="1" s="1"/>
  <c r="B272" i="1"/>
  <c r="C271" i="1"/>
  <c r="K271" i="1" s="1"/>
  <c r="B271" i="1"/>
  <c r="C270" i="1"/>
  <c r="K270" i="1" s="1"/>
  <c r="B270" i="1"/>
  <c r="C269" i="1"/>
  <c r="K269" i="1" s="1"/>
  <c r="B269" i="1"/>
  <c r="C268" i="1"/>
  <c r="K268" i="1" s="1"/>
  <c r="B268" i="1"/>
  <c r="C266" i="1"/>
  <c r="K266" i="1" s="1"/>
  <c r="B266" i="1"/>
  <c r="C265" i="1"/>
  <c r="K265" i="1" s="1"/>
  <c r="B265" i="1"/>
  <c r="C264" i="1"/>
  <c r="K264" i="1" s="1"/>
  <c r="B264" i="1"/>
  <c r="C263" i="1"/>
  <c r="K263" i="1" s="1"/>
  <c r="B263" i="1"/>
  <c r="C262" i="1"/>
  <c r="K262" i="1" s="1"/>
  <c r="B262" i="1"/>
  <c r="C261" i="1"/>
  <c r="K261" i="1" s="1"/>
  <c r="B261" i="1"/>
  <c r="C260" i="1"/>
  <c r="K260" i="1" s="1"/>
  <c r="B260" i="1"/>
  <c r="C259" i="1"/>
  <c r="K259" i="1" s="1"/>
  <c r="B259" i="1"/>
  <c r="C258" i="1"/>
  <c r="K258" i="1" s="1"/>
  <c r="B258" i="1"/>
  <c r="C257" i="1"/>
  <c r="K257" i="1" s="1"/>
  <c r="B257" i="1"/>
  <c r="C256" i="1"/>
  <c r="K256" i="1" s="1"/>
  <c r="B256" i="1"/>
  <c r="C255" i="1"/>
  <c r="K255" i="1" s="1"/>
  <c r="B255" i="1"/>
  <c r="C254" i="1"/>
  <c r="K254" i="1" s="1"/>
  <c r="B254" i="1"/>
  <c r="C253" i="1"/>
  <c r="K253" i="1" s="1"/>
  <c r="B253" i="1"/>
  <c r="C248" i="1"/>
  <c r="K248" i="1" s="1"/>
  <c r="B248" i="1"/>
  <c r="C247" i="1"/>
  <c r="K247" i="1" s="1"/>
  <c r="B247" i="1"/>
  <c r="C246" i="1"/>
  <c r="K246" i="1" s="1"/>
  <c r="B246" i="1"/>
  <c r="C245" i="1"/>
  <c r="K245" i="1" s="1"/>
  <c r="B245" i="1"/>
  <c r="C244" i="1"/>
  <c r="K244" i="1" s="1"/>
  <c r="B244" i="1"/>
  <c r="C243" i="1"/>
  <c r="K243" i="1" s="1"/>
  <c r="B243" i="1"/>
  <c r="C242" i="1"/>
  <c r="K242" i="1" s="1"/>
  <c r="B242" i="1"/>
  <c r="C241" i="1"/>
  <c r="K241" i="1" s="1"/>
  <c r="B241" i="1"/>
  <c r="C240" i="1"/>
  <c r="K240" i="1" s="1"/>
  <c r="B240" i="1"/>
  <c r="C239" i="1"/>
  <c r="K239" i="1" s="1"/>
  <c r="B239" i="1"/>
  <c r="C238" i="1"/>
  <c r="K238" i="1" s="1"/>
  <c r="B238" i="1"/>
  <c r="C237" i="1"/>
  <c r="K237" i="1" s="1"/>
  <c r="B237" i="1"/>
  <c r="C236" i="1"/>
  <c r="K236" i="1" s="1"/>
  <c r="B236" i="1"/>
  <c r="C235" i="1"/>
  <c r="K235" i="1" s="1"/>
  <c r="B235" i="1"/>
  <c r="C234" i="1"/>
  <c r="K234" i="1" s="1"/>
  <c r="B234" i="1"/>
  <c r="C233" i="1"/>
  <c r="K233" i="1" s="1"/>
  <c r="B233" i="1"/>
  <c r="C232" i="1"/>
  <c r="K232" i="1" s="1"/>
  <c r="B232" i="1"/>
  <c r="C231" i="1"/>
  <c r="K231" i="1" s="1"/>
  <c r="B231" i="1"/>
  <c r="C230" i="1"/>
  <c r="K230" i="1" s="1"/>
  <c r="B230" i="1"/>
  <c r="C229" i="1"/>
  <c r="K229" i="1" s="1"/>
  <c r="B229" i="1"/>
  <c r="C228" i="1"/>
  <c r="K228" i="1" s="1"/>
  <c r="B228" i="1"/>
  <c r="C227" i="1"/>
  <c r="K227" i="1" s="1"/>
  <c r="B227" i="1"/>
  <c r="C226" i="1"/>
  <c r="K226" i="1" s="1"/>
  <c r="B226" i="1"/>
  <c r="C225" i="1"/>
  <c r="K225" i="1" s="1"/>
  <c r="B225" i="1"/>
  <c r="C224" i="1"/>
  <c r="K224" i="1" s="1"/>
  <c r="B224" i="1"/>
  <c r="C223" i="1"/>
  <c r="K223" i="1" s="1"/>
  <c r="B223" i="1"/>
  <c r="C222" i="1"/>
  <c r="K222" i="1" s="1"/>
  <c r="B222" i="1"/>
  <c r="C221" i="1"/>
  <c r="K221" i="1" s="1"/>
  <c r="B221" i="1"/>
  <c r="C220" i="1"/>
  <c r="K220" i="1" s="1"/>
  <c r="B220" i="1"/>
  <c r="C219" i="1"/>
  <c r="K219" i="1" s="1"/>
  <c r="B219" i="1"/>
  <c r="C218" i="1"/>
  <c r="K218" i="1" s="1"/>
  <c r="B218" i="1"/>
  <c r="C217" i="1"/>
  <c r="K217" i="1" s="1"/>
  <c r="B217" i="1"/>
  <c r="C216" i="1"/>
  <c r="K216" i="1" s="1"/>
  <c r="B216" i="1"/>
  <c r="C215" i="1"/>
  <c r="K215" i="1" s="1"/>
  <c r="B215" i="1"/>
  <c r="C214" i="1"/>
  <c r="K214" i="1" s="1"/>
  <c r="B214" i="1"/>
  <c r="C213" i="1"/>
  <c r="K213" i="1" s="1"/>
  <c r="B213" i="1"/>
  <c r="C212" i="1"/>
  <c r="K212" i="1" s="1"/>
  <c r="B212" i="1"/>
  <c r="C211" i="1"/>
  <c r="K211" i="1" s="1"/>
  <c r="B211" i="1"/>
  <c r="C210" i="1"/>
  <c r="K210" i="1" s="1"/>
  <c r="B210" i="1"/>
  <c r="C209" i="1"/>
  <c r="K209" i="1" s="1"/>
  <c r="B209" i="1"/>
  <c r="C208" i="1"/>
  <c r="K208" i="1" s="1"/>
  <c r="B208" i="1"/>
  <c r="C207" i="1"/>
  <c r="K207" i="1" s="1"/>
  <c r="B207" i="1"/>
  <c r="C206" i="1"/>
  <c r="K206" i="1" s="1"/>
  <c r="B206" i="1"/>
  <c r="C205" i="1"/>
  <c r="K205" i="1" s="1"/>
  <c r="B205" i="1"/>
  <c r="C204" i="1"/>
  <c r="K204" i="1" s="1"/>
  <c r="B204" i="1"/>
  <c r="C203" i="1"/>
  <c r="K203" i="1" s="1"/>
  <c r="B203" i="1"/>
  <c r="C194" i="1"/>
  <c r="K194" i="1" s="1"/>
  <c r="B194" i="1"/>
  <c r="C193" i="1"/>
  <c r="K193" i="1" s="1"/>
  <c r="B193" i="1"/>
  <c r="C192" i="1"/>
  <c r="K192" i="1" s="1"/>
  <c r="B192" i="1"/>
  <c r="C191" i="1"/>
  <c r="K191" i="1" s="1"/>
  <c r="B191" i="1"/>
  <c r="C190" i="1"/>
  <c r="K190" i="1" s="1"/>
  <c r="B190" i="1"/>
  <c r="C189" i="1"/>
  <c r="K189" i="1" s="1"/>
  <c r="B189" i="1"/>
  <c r="C188" i="1"/>
  <c r="K188" i="1" s="1"/>
  <c r="B188" i="1"/>
  <c r="C187" i="1"/>
  <c r="K187" i="1" s="1"/>
  <c r="B187" i="1"/>
  <c r="C186" i="1"/>
  <c r="K186" i="1" s="1"/>
  <c r="B186" i="1"/>
  <c r="C185" i="1"/>
  <c r="K185" i="1" s="1"/>
  <c r="B185" i="1"/>
  <c r="C184" i="1"/>
  <c r="K184" i="1" s="1"/>
  <c r="B184" i="1"/>
  <c r="C183" i="1"/>
  <c r="K183" i="1" s="1"/>
  <c r="B183" i="1"/>
  <c r="C182" i="1"/>
  <c r="K182" i="1" s="1"/>
  <c r="B182" i="1"/>
  <c r="C181" i="1"/>
  <c r="K181" i="1" s="1"/>
  <c r="B181" i="1"/>
  <c r="C180" i="1"/>
  <c r="K180" i="1" s="1"/>
  <c r="B180" i="1"/>
  <c r="C179" i="1"/>
  <c r="K179" i="1" s="1"/>
  <c r="B179" i="1"/>
  <c r="C178" i="1"/>
  <c r="K178" i="1" s="1"/>
  <c r="B178" i="1"/>
  <c r="C177" i="1"/>
  <c r="K177" i="1" s="1"/>
  <c r="B177" i="1"/>
  <c r="C176" i="1"/>
  <c r="K176" i="1" s="1"/>
  <c r="B176" i="1"/>
  <c r="C175" i="1"/>
  <c r="K175" i="1" s="1"/>
  <c r="B175" i="1"/>
  <c r="C174" i="1"/>
  <c r="K174" i="1" s="1"/>
  <c r="B174" i="1"/>
  <c r="C173" i="1"/>
  <c r="K173" i="1" s="1"/>
  <c r="B173" i="1"/>
  <c r="C172" i="1"/>
  <c r="K172" i="1" s="1"/>
  <c r="B172" i="1"/>
  <c r="C171" i="1"/>
  <c r="K171" i="1" s="1"/>
  <c r="B171" i="1"/>
  <c r="C170" i="1"/>
  <c r="K170" i="1" s="1"/>
  <c r="B170" i="1"/>
  <c r="C169" i="1"/>
  <c r="K169" i="1" s="1"/>
  <c r="B169" i="1"/>
  <c r="C168" i="1"/>
  <c r="K168" i="1" s="1"/>
  <c r="B168" i="1"/>
  <c r="C167" i="1"/>
  <c r="K167" i="1" s="1"/>
  <c r="B167" i="1"/>
  <c r="C166" i="1"/>
  <c r="K166" i="1" s="1"/>
  <c r="B166" i="1"/>
  <c r="C165" i="1"/>
  <c r="K165" i="1" s="1"/>
  <c r="B165" i="1"/>
  <c r="C164" i="1"/>
  <c r="K164" i="1" s="1"/>
  <c r="B164" i="1"/>
  <c r="C160" i="1"/>
  <c r="K160" i="1" s="1"/>
  <c r="B160" i="1"/>
  <c r="C158" i="1"/>
  <c r="K158" i="1" s="1"/>
  <c r="B158" i="1"/>
  <c r="C157" i="1"/>
  <c r="K157" i="1" s="1"/>
  <c r="B157" i="1"/>
  <c r="C156" i="1"/>
  <c r="K156" i="1" s="1"/>
  <c r="B156" i="1"/>
  <c r="C155" i="1"/>
  <c r="K155" i="1" s="1"/>
  <c r="B155" i="1"/>
  <c r="C153" i="1"/>
  <c r="K153" i="1" s="1"/>
  <c r="B153" i="1"/>
  <c r="C152" i="1"/>
  <c r="K152" i="1" s="1"/>
  <c r="B152" i="1"/>
  <c r="C151" i="1"/>
  <c r="K151" i="1" s="1"/>
  <c r="B151" i="1"/>
  <c r="C150" i="1"/>
  <c r="K150" i="1" s="1"/>
  <c r="B150" i="1"/>
  <c r="C149" i="1"/>
  <c r="K149" i="1" s="1"/>
  <c r="B149" i="1"/>
  <c r="C148" i="1"/>
  <c r="K148" i="1" s="1"/>
  <c r="B148" i="1"/>
  <c r="C147" i="1"/>
  <c r="K147" i="1" s="1"/>
  <c r="B147" i="1"/>
  <c r="C144" i="1"/>
  <c r="K144" i="1" s="1"/>
  <c r="B144" i="1"/>
  <c r="C143" i="1"/>
  <c r="K143" i="1" s="1"/>
  <c r="B143" i="1"/>
  <c r="C142" i="1"/>
  <c r="K142" i="1" s="1"/>
  <c r="B142" i="1"/>
  <c r="C140" i="1"/>
  <c r="K140" i="1" s="1"/>
  <c r="B140" i="1"/>
  <c r="C139" i="1"/>
  <c r="K139" i="1" s="1"/>
  <c r="B139" i="1"/>
  <c r="C137" i="1"/>
  <c r="K137" i="1" s="1"/>
  <c r="B137" i="1"/>
  <c r="C136" i="1"/>
  <c r="K136" i="1" s="1"/>
  <c r="B136" i="1"/>
  <c r="C135" i="1"/>
  <c r="K135" i="1" s="1"/>
  <c r="B135" i="1"/>
  <c r="C134" i="1"/>
  <c r="K134" i="1" s="1"/>
  <c r="B134" i="1"/>
  <c r="C133" i="1"/>
  <c r="K133" i="1" s="1"/>
  <c r="B133" i="1"/>
  <c r="C132" i="1"/>
  <c r="B132" i="1"/>
  <c r="C131" i="1"/>
  <c r="K131" i="1" s="1"/>
  <c r="B131" i="1"/>
  <c r="C130" i="1"/>
  <c r="K130" i="1" s="1"/>
  <c r="B130" i="1"/>
  <c r="C129" i="1"/>
  <c r="K129" i="1" s="1"/>
  <c r="B129" i="1"/>
  <c r="C128" i="1"/>
  <c r="K128" i="1" s="1"/>
  <c r="B128" i="1"/>
  <c r="C127" i="1"/>
  <c r="K127" i="1" s="1"/>
  <c r="B127" i="1"/>
  <c r="C126" i="1"/>
  <c r="K126" i="1" s="1"/>
  <c r="B126" i="1"/>
  <c r="C125" i="1"/>
  <c r="K125" i="1" s="1"/>
  <c r="B125" i="1"/>
  <c r="C124" i="1"/>
  <c r="K124" i="1" s="1"/>
  <c r="B124" i="1"/>
  <c r="C123" i="1"/>
  <c r="K123" i="1" s="1"/>
  <c r="B123" i="1"/>
  <c r="C122" i="1"/>
  <c r="K122" i="1" s="1"/>
  <c r="B122" i="1"/>
  <c r="C120" i="1"/>
  <c r="K120" i="1" s="1"/>
  <c r="B120" i="1"/>
  <c r="C119" i="1"/>
  <c r="K119" i="1" s="1"/>
  <c r="B119" i="1"/>
  <c r="C118" i="1"/>
  <c r="K118" i="1" s="1"/>
  <c r="B118" i="1"/>
  <c r="C117" i="1"/>
  <c r="K117" i="1" s="1"/>
  <c r="B117" i="1"/>
  <c r="C116" i="1"/>
  <c r="K116" i="1" s="1"/>
  <c r="B116" i="1"/>
  <c r="C115" i="1"/>
  <c r="K115" i="1" s="1"/>
  <c r="B115" i="1"/>
  <c r="C114" i="1"/>
  <c r="K114" i="1" s="1"/>
  <c r="B114" i="1"/>
  <c r="C113" i="1"/>
  <c r="K113" i="1" s="1"/>
  <c r="B113" i="1"/>
  <c r="C112" i="1"/>
  <c r="K112" i="1" s="1"/>
  <c r="B112" i="1"/>
  <c r="C111" i="1"/>
  <c r="K111" i="1" s="1"/>
  <c r="B111" i="1"/>
  <c r="C110" i="1"/>
  <c r="K110" i="1" s="1"/>
  <c r="B110" i="1"/>
  <c r="C109" i="1"/>
  <c r="K109" i="1" s="1"/>
  <c r="B109" i="1"/>
  <c r="C108" i="1"/>
  <c r="K108" i="1" s="1"/>
  <c r="B108" i="1"/>
  <c r="C107" i="1"/>
  <c r="K107" i="1" s="1"/>
  <c r="B107" i="1"/>
  <c r="C106" i="1"/>
  <c r="K106" i="1" s="1"/>
  <c r="B106" i="1"/>
  <c r="C105" i="1"/>
  <c r="K105" i="1" s="1"/>
  <c r="B105" i="1"/>
  <c r="C104" i="1"/>
  <c r="K104" i="1" s="1"/>
  <c r="B104" i="1"/>
  <c r="C97" i="1"/>
  <c r="K97" i="1" s="1"/>
  <c r="B97" i="1"/>
  <c r="C94" i="1"/>
  <c r="K94" i="1" s="1"/>
  <c r="B94" i="1"/>
  <c r="C93" i="1"/>
  <c r="K93" i="1" s="1"/>
  <c r="B93" i="1"/>
  <c r="C92" i="1"/>
  <c r="K92" i="1" s="1"/>
  <c r="B92" i="1"/>
  <c r="C91" i="1"/>
  <c r="K91" i="1" s="1"/>
  <c r="B91" i="1"/>
  <c r="C90" i="1"/>
  <c r="K90" i="1" s="1"/>
  <c r="B90" i="1"/>
  <c r="C89" i="1"/>
  <c r="K89" i="1" s="1"/>
  <c r="B89" i="1"/>
  <c r="C88" i="1"/>
  <c r="K88" i="1" s="1"/>
  <c r="B88" i="1"/>
  <c r="C87" i="1"/>
  <c r="K87" i="1" s="1"/>
  <c r="B87" i="1"/>
  <c r="C86" i="1"/>
  <c r="K86" i="1" s="1"/>
  <c r="B86" i="1"/>
  <c r="C85" i="1"/>
  <c r="K85" i="1" s="1"/>
  <c r="B85" i="1"/>
  <c r="C84" i="1"/>
  <c r="K84" i="1" s="1"/>
  <c r="B84" i="1"/>
  <c r="C83" i="1"/>
  <c r="K83" i="1" s="1"/>
  <c r="B83" i="1"/>
  <c r="C82" i="1"/>
  <c r="K82" i="1" s="1"/>
  <c r="B82" i="1"/>
  <c r="C81" i="1"/>
  <c r="K81" i="1" s="1"/>
  <c r="B81" i="1"/>
  <c r="C80" i="1"/>
  <c r="K80" i="1" s="1"/>
  <c r="B80" i="1"/>
  <c r="C79" i="1"/>
  <c r="K79" i="1" s="1"/>
  <c r="B79" i="1"/>
  <c r="C78" i="1"/>
  <c r="K78" i="1" s="1"/>
  <c r="B78" i="1"/>
  <c r="C77" i="1"/>
  <c r="K77" i="1" s="1"/>
  <c r="B77" i="1"/>
  <c r="C76" i="1"/>
  <c r="K76" i="1" s="1"/>
  <c r="B76" i="1"/>
  <c r="C75" i="1"/>
  <c r="K75" i="1" s="1"/>
  <c r="B75" i="1"/>
  <c r="C74" i="1"/>
  <c r="K74" i="1" s="1"/>
  <c r="B74" i="1"/>
  <c r="C73" i="1"/>
  <c r="K73" i="1" s="1"/>
  <c r="B73" i="1"/>
  <c r="C72" i="1"/>
  <c r="K72" i="1" s="1"/>
  <c r="B72" i="1"/>
  <c r="C71" i="1"/>
  <c r="K71" i="1" s="1"/>
  <c r="B71" i="1"/>
  <c r="C70" i="1"/>
  <c r="K70" i="1" s="1"/>
  <c r="B70" i="1"/>
  <c r="C69" i="1"/>
  <c r="K69" i="1" s="1"/>
  <c r="B69" i="1"/>
  <c r="C68" i="1"/>
  <c r="K68" i="1" s="1"/>
  <c r="B68" i="1"/>
  <c r="C67" i="1"/>
  <c r="K67" i="1" s="1"/>
  <c r="B67" i="1"/>
  <c r="C66" i="1"/>
  <c r="K66" i="1" s="1"/>
  <c r="B66" i="1"/>
  <c r="C65" i="1"/>
  <c r="K65" i="1" s="1"/>
  <c r="B65" i="1"/>
  <c r="C64" i="1"/>
  <c r="K64" i="1" s="1"/>
  <c r="B64" i="1"/>
  <c r="C63" i="1"/>
  <c r="K63" i="1" s="1"/>
  <c r="B63" i="1"/>
  <c r="C61" i="1"/>
  <c r="K61" i="1" s="1"/>
  <c r="B61" i="1"/>
  <c r="C59" i="1"/>
  <c r="K59" i="1" s="1"/>
  <c r="B59" i="1"/>
  <c r="C52" i="1"/>
  <c r="K52" i="1" s="1"/>
  <c r="B52" i="1"/>
  <c r="C50" i="1"/>
  <c r="K50" i="1" s="1"/>
  <c r="B50" i="1"/>
  <c r="C49" i="1"/>
  <c r="K49" i="1" s="1"/>
  <c r="B49" i="1"/>
  <c r="C48" i="1"/>
  <c r="K48" i="1" s="1"/>
  <c r="B48" i="1"/>
  <c r="C47" i="1"/>
  <c r="K47" i="1" s="1"/>
  <c r="B47" i="1"/>
  <c r="C46" i="1"/>
  <c r="K46" i="1" s="1"/>
  <c r="B46" i="1"/>
  <c r="C43" i="1"/>
  <c r="K43" i="1" s="1"/>
  <c r="B43" i="1"/>
  <c r="C41" i="1"/>
  <c r="K41" i="1" s="1"/>
  <c r="B41" i="1"/>
  <c r="C40" i="1"/>
  <c r="K40" i="1" s="1"/>
  <c r="B40" i="1"/>
  <c r="C39" i="1"/>
  <c r="K39" i="1" s="1"/>
  <c r="B39" i="1"/>
  <c r="C38" i="1"/>
  <c r="K38" i="1" s="1"/>
  <c r="B38" i="1"/>
  <c r="C36" i="1"/>
  <c r="K36" i="1" s="1"/>
  <c r="B36" i="1"/>
  <c r="C35" i="1"/>
  <c r="K35" i="1" s="1"/>
  <c r="B35" i="1"/>
  <c r="C34" i="1"/>
  <c r="K34" i="1" s="1"/>
  <c r="B34" i="1"/>
  <c r="C33" i="1"/>
  <c r="K33" i="1" s="1"/>
  <c r="B33" i="1"/>
  <c r="C32" i="1"/>
  <c r="K32" i="1" s="1"/>
  <c r="B32" i="1"/>
  <c r="C31" i="1"/>
  <c r="K31" i="1" s="1"/>
  <c r="B31" i="1"/>
  <c r="C30" i="1"/>
  <c r="K30" i="1" s="1"/>
  <c r="B30" i="1"/>
  <c r="C24" i="1"/>
  <c r="K24" i="1" s="1"/>
  <c r="B24" i="1"/>
  <c r="C23" i="1"/>
  <c r="K23" i="1" s="1"/>
  <c r="B23" i="1"/>
  <c r="C22" i="1"/>
  <c r="K22" i="1" s="1"/>
  <c r="B22" i="1"/>
  <c r="C20" i="1"/>
  <c r="K20" i="1" s="1"/>
  <c r="B20" i="1"/>
  <c r="C29" i="1"/>
  <c r="K29" i="1" s="1"/>
  <c r="B29" i="1"/>
  <c r="C19" i="1"/>
  <c r="K19" i="1" s="1"/>
  <c r="B19" i="1"/>
  <c r="C18" i="1"/>
  <c r="K18" i="1" s="1"/>
  <c r="B18" i="1"/>
  <c r="C17" i="1"/>
  <c r="K17" i="1" s="1"/>
  <c r="B17" i="1"/>
  <c r="C16" i="1"/>
  <c r="K16" i="1" s="1"/>
  <c r="B16" i="1"/>
  <c r="C15" i="1"/>
  <c r="K15" i="1" s="1"/>
  <c r="B15" i="1"/>
  <c r="C14" i="1"/>
  <c r="K14" i="1" s="1"/>
  <c r="B14" i="1"/>
  <c r="C13" i="1"/>
  <c r="K13" i="1" s="1"/>
  <c r="B13" i="1"/>
  <c r="C12" i="1"/>
  <c r="K12" i="1" s="1"/>
  <c r="B12" i="1"/>
  <c r="C11" i="1"/>
  <c r="K11" i="1" s="1"/>
  <c r="B11" i="1"/>
  <c r="C10" i="1"/>
  <c r="K10" i="1" s="1"/>
  <c r="B10" i="1"/>
  <c r="C9" i="1"/>
  <c r="K9" i="1" s="1"/>
  <c r="B9" i="1"/>
  <c r="C8" i="1"/>
  <c r="K8" i="1" s="1"/>
  <c r="B8" i="1"/>
  <c r="C7" i="1"/>
  <c r="K7" i="1" s="1"/>
  <c r="B7" i="1"/>
  <c r="C6" i="1"/>
  <c r="K6" i="1" s="1"/>
  <c r="B6" i="1"/>
  <c r="C5" i="1"/>
  <c r="K5" i="1" s="1"/>
  <c r="B5" i="1"/>
  <c r="C4" i="1"/>
  <c r="K4" i="1" s="1"/>
  <c r="B4" i="1"/>
  <c r="C3" i="1"/>
  <c r="B3" i="1"/>
  <c r="K648" i="1" l="1"/>
  <c r="K2036" i="1"/>
  <c r="K2536" i="1"/>
  <c r="K2498" i="1"/>
  <c r="K2188" i="1"/>
  <c r="K2556" i="1"/>
  <c r="K1016" i="1"/>
  <c r="K1490" i="1"/>
  <c r="K132" i="1"/>
  <c r="K3" i="1"/>
</calcChain>
</file>

<file path=xl/sharedStrings.xml><?xml version="1.0" encoding="utf-8"?>
<sst xmlns="http://schemas.openxmlformats.org/spreadsheetml/2006/main" count="16958" uniqueCount="6766">
  <si>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</si>
  <si>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</si>
  <si>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</si>
  <si>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</si>
  <si>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</si>
  <si>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</si>
  <si>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</si>
  <si>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</si>
  <si>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</si>
  <si>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</si>
  <si>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</si>
  <si>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</si>
  <si>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</si>
  <si>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</si>
  <si>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</si>
  <si>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</si>
  <si>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</si>
  <si>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</si>
  <si>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</si>
  <si>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</si>
  <si>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</si>
  <si>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</si>
  <si>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</si>
  <si>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</si>
  <si>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</si>
  <si>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</si>
  <si>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</si>
  <si>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</si>
  <si>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</si>
  <si>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</si>
  <si>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</si>
  <si>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</si>
  <si>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</si>
  <si>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</si>
  <si>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</si>
  <si>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</si>
  <si>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</si>
  <si>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</si>
  <si>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</si>
  <si>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</si>
  <si>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</si>
  <si>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</si>
  <si>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</si>
  <si>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</si>
  <si>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</si>
  <si>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</si>
  <si>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</si>
  <si>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</si>
  <si>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</si>
  <si>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</si>
  <si>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</si>
  <si>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</si>
  <si>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</si>
  <si>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</si>
  <si>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</si>
  <si>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</si>
  <si>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</si>
  <si>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</si>
  <si>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</si>
  <si>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</si>
  <si>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</si>
  <si>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</si>
  <si>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</si>
  <si>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</si>
  <si>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</si>
  <si>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</si>
  <si>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</si>
  <si>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</si>
  <si>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</si>
  <si>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</si>
  <si>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</si>
  <si>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</si>
  <si>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</si>
  <si>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</si>
  <si>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</si>
  <si>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</si>
  <si>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</si>
  <si>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</si>
  <si>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</si>
  <si>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</si>
  <si>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</si>
  <si>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</si>
  <si>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</si>
  <si>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</si>
  <si>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</si>
  <si>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</si>
  <si>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</si>
  <si>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</si>
  <si>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</si>
  <si>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</si>
  <si>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</si>
  <si>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</si>
  <si>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</si>
  <si>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</si>
  <si>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</si>
  <si>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</si>
  <si>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</si>
  <si>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</si>
  <si>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</si>
  <si>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</si>
  <si>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</si>
  <si>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</si>
  <si>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</si>
  <si>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</si>
  <si>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</si>
  <si>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</si>
  <si>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</si>
  <si>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</si>
  <si>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</si>
  <si>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</si>
  <si>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</si>
  <si>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</si>
  <si>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</si>
  <si>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</si>
  <si>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</si>
  <si>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</si>
  <si>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</si>
  <si>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</si>
  <si>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</si>
  <si>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</si>
  <si>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</si>
  <si>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</si>
  <si>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</si>
  <si>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</si>
  <si>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</si>
  <si>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</si>
  <si>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</si>
  <si>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</si>
  <si>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</si>
  <si>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</si>
  <si>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</si>
  <si>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</si>
  <si>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</si>
  <si>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</si>
  <si>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</si>
  <si>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</si>
  <si>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</si>
  <si>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</si>
  <si>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</si>
  <si>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</si>
  <si>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</si>
  <si>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</si>
  <si>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</si>
  <si>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</si>
  <si>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</si>
  <si>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</si>
  <si>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</si>
  <si>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</si>
  <si>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</si>
  <si>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</si>
  <si>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</si>
  <si>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</si>
  <si>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</si>
  <si>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</si>
  <si>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</si>
  <si>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</si>
  <si>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</si>
  <si>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</si>
  <si>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</si>
  <si>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</si>
  <si>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</si>
  <si>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</si>
  <si>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</si>
  <si>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</si>
  <si>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</si>
  <si>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</si>
  <si>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</si>
  <si>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</si>
  <si>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</si>
  <si>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</si>
  <si>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</si>
  <si>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</si>
  <si>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</si>
  <si>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</si>
  <si>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</si>
  <si>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</si>
  <si>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</si>
  <si>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</si>
  <si>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</si>
  <si>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</si>
  <si>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</si>
  <si>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</si>
  <si>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</si>
  <si>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</si>
  <si>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</si>
  <si>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</si>
  <si>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</si>
  <si>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</si>
  <si>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</si>
  <si>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</si>
  <si>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</si>
  <si>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</si>
  <si>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</si>
  <si>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</si>
  <si>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</si>
  <si>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</si>
  <si>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</si>
  <si>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</si>
  <si>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</si>
  <si>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</si>
  <si>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</si>
  <si>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</si>
  <si>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</si>
  <si>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</si>
  <si>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</si>
  <si>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</si>
  <si>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</si>
  <si>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</si>
  <si>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</si>
  <si>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</si>
  <si>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</si>
  <si>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</si>
  <si>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</si>
  <si>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</si>
  <si>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</si>
  <si>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</si>
  <si>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</si>
  <si>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</si>
  <si>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</si>
  <si>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</si>
  <si>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</si>
  <si>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</si>
  <si>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</si>
  <si>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</si>
  <si>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</si>
  <si>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</si>
  <si>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</si>
  <si>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</si>
  <si>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</si>
  <si>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</si>
  <si>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</si>
  <si>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</si>
  <si>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</si>
  <si>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</si>
  <si>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</si>
  <si>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</si>
  <si>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</si>
  <si>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</si>
  <si>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</si>
  <si>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</si>
  <si>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</si>
  <si>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</si>
  <si>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</si>
  <si>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</si>
  <si>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</si>
  <si>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</si>
  <si>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</si>
  <si>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</si>
  <si>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</si>
  <si>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</si>
  <si>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</si>
  <si>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</si>
  <si>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</si>
  <si>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</si>
  <si>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</si>
  <si>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</si>
  <si>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</si>
  <si>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</si>
  <si>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</si>
  <si>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</si>
  <si>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</si>
  <si>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</si>
  <si>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</si>
  <si>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</si>
  <si>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</si>
  <si>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</si>
  <si>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</si>
  <si>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</si>
  <si>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</si>
  <si>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</si>
  <si>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</si>
  <si>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</si>
  <si>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</si>
  <si>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</si>
  <si>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</si>
  <si>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</si>
  <si>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</si>
  <si>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</si>
  <si>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</si>
  <si>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</si>
  <si>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</si>
  <si>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</si>
  <si>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</si>
  <si>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</si>
  <si>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</si>
  <si>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</si>
  <si>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</si>
  <si>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</si>
  <si>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</si>
  <si>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</si>
  <si>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</si>
  <si>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</si>
  <si>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</si>
  <si>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</si>
  <si>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</si>
  <si>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</si>
  <si>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</si>
  <si>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</si>
  <si>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</si>
  <si>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</si>
  <si>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</si>
  <si>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</si>
  <si>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</si>
  <si>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</si>
  <si>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</si>
  <si>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</si>
  <si>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</si>
  <si>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</si>
  <si>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</si>
  <si>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</si>
  <si>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</si>
  <si>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</si>
  <si>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</si>
  <si>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</si>
  <si>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</si>
  <si>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</si>
  <si>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</si>
  <si>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</si>
  <si>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</si>
  <si>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</si>
  <si>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</si>
  <si>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</si>
  <si>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</si>
  <si>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</si>
  <si>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</si>
  <si>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</si>
  <si>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</si>
  <si>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</si>
  <si>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</si>
  <si>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</si>
  <si>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</si>
  <si>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</si>
  <si>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</si>
  <si>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</si>
  <si>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</si>
  <si>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</si>
  <si>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</si>
  <si>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</si>
  <si>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</si>
  <si>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</si>
  <si>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</si>
  <si>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</si>
  <si>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</si>
  <si>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</si>
  <si>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</si>
  <si>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</si>
  <si>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</si>
  <si>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</si>
  <si>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</si>
  <si>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</si>
  <si>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</si>
  <si>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</si>
  <si>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</si>
  <si>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</si>
  <si>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</si>
  <si>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</si>
  <si>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</si>
  <si>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</si>
  <si>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</si>
  <si>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</si>
  <si>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</si>
  <si>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</si>
  <si>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</si>
  <si>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</si>
  <si>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</si>
  <si>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</si>
  <si>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</si>
  <si>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</si>
  <si>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</si>
  <si>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</si>
  <si>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</si>
  <si>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</si>
  <si>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</si>
  <si>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</si>
  <si>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</si>
  <si>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</si>
  <si>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</si>
  <si>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</si>
  <si>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</si>
  <si>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</si>
  <si>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</si>
  <si>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</si>
  <si>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</si>
  <si>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</si>
  <si>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</si>
  <si>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</si>
  <si>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</si>
  <si>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</si>
  <si>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</si>
  <si>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</si>
  <si>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</si>
  <si>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</si>
  <si>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</si>
  <si>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</si>
  <si>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</si>
  <si>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</si>
  <si>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</si>
  <si>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</si>
  <si>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</si>
  <si>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</si>
  <si>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</si>
  <si>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</si>
  <si>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</si>
  <si>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</si>
  <si>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</si>
  <si>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</si>
  <si>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</si>
  <si>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</si>
  <si>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</si>
  <si>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</si>
  <si>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</si>
  <si>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</si>
  <si>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</si>
  <si>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</si>
  <si>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</si>
  <si>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</si>
  <si>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</si>
  <si>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</si>
  <si>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</si>
  <si>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</si>
  <si>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</si>
  <si>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</si>
  <si>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</si>
  <si>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</si>
  <si>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</si>
  <si>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</si>
  <si>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</si>
  <si>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</si>
  <si>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</si>
  <si>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</si>
  <si>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</si>
  <si>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</si>
  <si>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</si>
  <si>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</si>
  <si>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</si>
  <si>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</si>
  <si>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</si>
  <si>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</si>
  <si>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</si>
  <si>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</si>
  <si>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</si>
  <si>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</si>
  <si>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</si>
  <si>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</si>
  <si>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</si>
  <si>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</si>
  <si>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</si>
  <si>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</si>
  <si>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</si>
  <si>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</si>
  <si>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</si>
  <si>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</si>
  <si>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</si>
  <si>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</si>
  <si>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</si>
  <si>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</si>
  <si>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</si>
  <si>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</si>
  <si>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</si>
  <si>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</si>
  <si>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</si>
  <si>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</si>
  <si>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</si>
  <si>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</si>
  <si>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</si>
  <si>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</si>
  <si>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</si>
  <si>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</si>
  <si>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</si>
  <si>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</si>
  <si>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</si>
  <si>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</si>
  <si>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</si>
  <si>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</si>
  <si>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</si>
  <si>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</si>
  <si>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</si>
  <si>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</si>
  <si>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</si>
  <si>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</si>
  <si>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</si>
  <si>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</si>
  <si>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</si>
  <si>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</si>
  <si>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</si>
  <si>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</si>
  <si>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</si>
  <si>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</si>
  <si>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</si>
  <si>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</si>
  <si>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</si>
  <si>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</si>
  <si>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</si>
  <si>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</si>
  <si>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</si>
  <si>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</si>
  <si>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</si>
  <si>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</si>
  <si>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</si>
  <si>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</si>
  <si>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</si>
  <si>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</si>
  <si>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</si>
  <si>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</si>
  <si>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</si>
  <si>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</si>
  <si>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</si>
  <si>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</si>
  <si>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</si>
  <si>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</si>
  <si>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</si>
  <si>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</si>
  <si>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</si>
  <si>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</si>
  <si>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</si>
  <si>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</si>
  <si>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</si>
  <si>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</si>
  <si>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</si>
  <si>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</si>
  <si>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</si>
  <si>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</si>
  <si>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</si>
  <si>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</si>
  <si>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</si>
  <si>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</si>
  <si>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</si>
  <si>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</si>
  <si>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</si>
  <si>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</si>
  <si>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</si>
  <si>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</si>
  <si>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</si>
  <si>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</si>
  <si>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</si>
  <si>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</si>
  <si>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</si>
  <si>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</si>
  <si>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</si>
  <si>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</si>
  <si>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</si>
  <si>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</si>
  <si>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</si>
  <si>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</si>
  <si>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</si>
  <si>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</si>
  <si>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</si>
  <si>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</si>
  <si>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</si>
  <si>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</si>
  <si>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</si>
  <si>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</si>
  <si>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</si>
  <si>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</si>
  <si>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</si>
  <si>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</si>
  <si>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</si>
  <si>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</si>
  <si>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</si>
  <si>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</si>
  <si>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</si>
  <si>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</si>
  <si>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</si>
  <si>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</si>
  <si>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</si>
  <si>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</si>
  <si>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</si>
  <si>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</si>
  <si>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</si>
  <si>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</si>
  <si>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</si>
  <si>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</si>
  <si>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</si>
  <si>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</si>
  <si>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</si>
  <si>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</si>
  <si>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</si>
  <si>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</si>
  <si>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</si>
  <si>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</si>
  <si>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</si>
  <si>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</si>
  <si>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</si>
  <si>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</si>
  <si>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</si>
  <si>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</si>
  <si>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</si>
  <si>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</si>
  <si>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</si>
  <si>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</si>
  <si>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</si>
  <si>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</si>
  <si>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</si>
  <si>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</si>
  <si>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</si>
  <si>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</si>
  <si>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</si>
  <si>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</si>
  <si>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</si>
  <si>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</si>
  <si>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</si>
  <si>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</si>
  <si>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</si>
  <si>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</si>
  <si>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</si>
  <si>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</si>
  <si>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</si>
  <si>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</si>
  <si>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</si>
  <si>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</si>
  <si>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</si>
  <si>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</si>
  <si>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</si>
  <si>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</si>
  <si>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</si>
  <si>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</si>
  <si>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</si>
  <si>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</si>
  <si>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</si>
  <si>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</si>
  <si>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</si>
  <si>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</si>
  <si>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</si>
  <si>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</si>
  <si>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</si>
  <si>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</si>
  <si>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</si>
  <si>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</si>
  <si>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</si>
  <si>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</si>
  <si>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</si>
  <si>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</si>
  <si>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</si>
  <si>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</si>
  <si>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</si>
  <si>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</si>
  <si>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</si>
  <si>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</si>
  <si>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</si>
  <si>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</si>
  <si>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</si>
  <si>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</si>
  <si>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</si>
  <si>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</si>
  <si>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</si>
  <si>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</si>
  <si>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</si>
  <si>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</si>
  <si>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</si>
  <si>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</si>
  <si>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</si>
  <si>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</si>
  <si>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</si>
  <si>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</si>
  <si>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</si>
  <si>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</si>
  <si>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</si>
  <si>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</si>
  <si>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</si>
  <si>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</si>
  <si>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</si>
  <si>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</si>
  <si>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</si>
  <si>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</si>
  <si>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</si>
  <si>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</si>
  <si>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</si>
  <si>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</si>
  <si>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</si>
  <si>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</si>
  <si>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</si>
  <si>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</si>
  <si>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</si>
  <si>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</si>
  <si>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</si>
  <si>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</si>
  <si>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</si>
  <si>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</si>
  <si>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</si>
  <si>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</si>
  <si>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</si>
  <si>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</si>
  <si>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</si>
  <si>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</si>
  <si>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</si>
  <si>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</si>
  <si>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</si>
  <si>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</si>
  <si>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</si>
  <si>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</si>
  <si>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</si>
  <si>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</si>
  <si>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</si>
  <si>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</si>
  <si>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</si>
  <si>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</si>
  <si>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</si>
  <si>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</si>
  <si>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</si>
  <si>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</si>
  <si>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</si>
  <si>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</si>
  <si>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</si>
  <si>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</si>
  <si>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</si>
  <si>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</si>
  <si>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</si>
  <si>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</si>
  <si>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</si>
  <si>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</si>
  <si>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</si>
  <si>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</si>
  <si>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</si>
  <si>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</si>
  <si>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</si>
  <si>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</si>
  <si>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</si>
  <si>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</si>
  <si>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</si>
  <si>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</si>
  <si>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</si>
  <si>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</si>
  <si>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</si>
  <si>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</si>
  <si>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</si>
  <si>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</si>
  <si>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</si>
  <si>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</si>
  <si>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</si>
  <si>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</si>
  <si>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</si>
  <si>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</si>
  <si>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</si>
  <si>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</si>
  <si>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</si>
  <si>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</si>
  <si>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</si>
  <si>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</si>
  <si>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</si>
  <si>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</si>
  <si>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</si>
  <si>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</si>
  <si>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</si>
  <si>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</si>
  <si>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</si>
  <si>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PENCIL CASE PC-0618FZ-1A/D (FRUITZY)</t>
  </si>
  <si>
    <t>PENCIL CASE PC-0618PL-11 (4 COLOR) JK</t>
  </si>
  <si>
    <t>PENCIL CASE PC-0719AC-36A/F (ANIMAL CALENDER) JK</t>
  </si>
  <si>
    <t>PENCIL CASE JOYKO PC-0719AC-36A/F (Animal Calender)</t>
  </si>
  <si>
    <t>PENCIL CASE PC-0719GZ-34A/F (GOZZY) JK</t>
  </si>
  <si>
    <t>PENCIL CASE JOYKO PC-0719GZ-34A/F (GOZZY)</t>
  </si>
  <si>
    <t>PENCIL CASE PC-0719PL-32 (4 COLOR) JK</t>
  </si>
  <si>
    <t>PENCIL CASE PC-0719PSTL-35 JK</t>
  </si>
  <si>
    <t>PENCIL CASE JOYKO PC-0719PSTL-35</t>
  </si>
  <si>
    <t>PENCIL CASE PC-0719TV-33A/F (TRAVEL) JK</t>
  </si>
  <si>
    <t>PENCIL CASE JOYKO PC-0719TV-33A/F (TRAVEL)</t>
  </si>
  <si>
    <t>Pencil lead JK PL-05</t>
  </si>
  <si>
    <t>PENCIL LEAD PL-05 (2B) JK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</si>
  <si>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</si>
  <si>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</si>
  <si>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</si>
  <si>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</si>
  <si>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</si>
  <si>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</si>
  <si>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</si>
  <si>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</si>
  <si>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</si>
  <si>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</si>
  <si>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</si>
  <si>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</si>
  <si>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</si>
  <si>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</si>
  <si>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</si>
  <si>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</si>
  <si>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</si>
  <si>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</si>
  <si>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</si>
  <si>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</si>
  <si>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</si>
  <si>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</si>
  <si>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</si>
  <si>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</si>
  <si>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</si>
  <si>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</si>
  <si>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</si>
  <si>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</si>
  <si>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</si>
  <si>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</si>
  <si>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</si>
  <si>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</si>
  <si>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</si>
  <si>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</si>
  <si>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</si>
  <si>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</si>
  <si>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</si>
  <si>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</si>
  <si>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</si>
  <si>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</si>
  <si>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</si>
  <si>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</si>
  <si>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</si>
  <si>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</si>
  <si>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</si>
  <si>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</si>
  <si>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</si>
  <si>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</si>
  <si>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</si>
  <si>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</si>
  <si>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</si>
  <si>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</si>
  <si>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</si>
  <si>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</si>
  <si>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</si>
  <si>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</si>
  <si>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</si>
  <si>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</si>
  <si>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</si>
  <si>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</si>
  <si>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</si>
  <si>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</si>
  <si>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</si>
  <si>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</si>
  <si>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</si>
  <si>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</si>
  <si>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</si>
  <si>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</si>
  <si>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</si>
  <si>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</si>
  <si>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</si>
  <si>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</si>
  <si>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</si>
  <si>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</si>
  <si>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</si>
  <si>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</si>
  <si>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</si>
  <si>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</si>
  <si>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</si>
  <si>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</si>
  <si>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</si>
  <si>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</si>
  <si>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</si>
  <si>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</si>
  <si>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</si>
  <si>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</si>
  <si>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</si>
  <si>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</si>
  <si>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</si>
  <si>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</si>
  <si>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</si>
  <si>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</si>
  <si>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</si>
  <si>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</si>
  <si>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</si>
  <si>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</si>
  <si>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</si>
  <si>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</si>
  <si>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</si>
  <si>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</si>
  <si>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</si>
  <si>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</si>
  <si>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</si>
  <si>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</si>
  <si>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</si>
  <si>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</si>
  <si>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</si>
  <si>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</si>
  <si>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</si>
  <si>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</si>
  <si>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</si>
  <si>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</si>
  <si>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</si>
  <si>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</si>
  <si>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</si>
  <si>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</si>
  <si>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</si>
  <si>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</si>
  <si>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</si>
  <si>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</si>
  <si>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</si>
  <si>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</si>
  <si>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</si>
  <si>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</si>
  <si>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</si>
  <si>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</si>
  <si>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</si>
  <si>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</si>
  <si>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</si>
  <si>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</si>
  <si>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</si>
  <si>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</si>
  <si>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</si>
  <si>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</si>
  <si>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</si>
  <si>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</si>
  <si>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</si>
  <si>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</si>
  <si>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</si>
  <si>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</si>
  <si>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</si>
  <si>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</si>
  <si>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</si>
  <si>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</si>
  <si>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</si>
  <si>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</si>
  <si>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</si>
  <si>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</si>
  <si>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</si>
  <si>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</si>
  <si>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</si>
  <si>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</si>
  <si>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</si>
  <si>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</si>
  <si>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</si>
  <si>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</si>
  <si>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</si>
  <si>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</si>
  <si>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</si>
  <si>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</si>
  <si>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</si>
  <si>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</si>
  <si>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</si>
  <si>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</si>
  <si>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</si>
  <si>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</si>
  <si>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</si>
  <si>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</si>
  <si>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</si>
  <si>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</si>
  <si>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</si>
  <si>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</si>
  <si>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</si>
  <si>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</si>
  <si>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</si>
  <si>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</si>
  <si>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</si>
  <si>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</si>
  <si>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</si>
  <si>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</si>
  <si>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</si>
  <si>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</si>
  <si>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</si>
  <si>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</si>
  <si>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</si>
  <si>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</si>
  <si>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</si>
  <si>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</si>
  <si>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</si>
  <si>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</si>
  <si>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</si>
  <si>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</si>
  <si>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</si>
  <si>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</si>
  <si>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</si>
  <si>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</si>
  <si>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</si>
  <si>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</si>
  <si>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</si>
  <si>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</si>
  <si>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</si>
  <si>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</si>
  <si>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</si>
  <si>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</si>
  <si>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</si>
  <si>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</si>
  <si>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</si>
  <si>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</si>
  <si>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</si>
  <si>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</si>
  <si>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</si>
  <si>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</si>
  <si>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</si>
  <si>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</si>
  <si>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</si>
  <si>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</si>
  <si>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</si>
  <si>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</si>
  <si>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</si>
  <si>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</si>
  <si>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</si>
  <si>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</si>
  <si>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</si>
  <si>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</si>
  <si>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</si>
  <si>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</si>
  <si>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</si>
  <si>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</si>
  <si>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</si>
  <si>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</si>
  <si>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</si>
  <si>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</si>
  <si>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</si>
  <si>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</si>
  <si>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</si>
  <si>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</si>
  <si>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</si>
  <si>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</si>
  <si>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</si>
  <si>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</si>
  <si>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</si>
  <si>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</si>
  <si>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</si>
  <si>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</si>
  <si>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</si>
  <si>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</si>
  <si>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</si>
  <si>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</si>
  <si>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</si>
  <si>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</si>
  <si>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</si>
  <si>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</si>
  <si>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</si>
  <si>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</si>
  <si>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</si>
  <si>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</si>
  <si>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</si>
  <si>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</si>
  <si>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</si>
  <si>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</si>
  <si>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</si>
  <si>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</si>
  <si>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</si>
  <si>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</si>
  <si>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</si>
  <si>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</si>
  <si>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</si>
  <si>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</si>
  <si>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</si>
  <si>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</si>
  <si>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</si>
  <si>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</si>
  <si>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</si>
  <si>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</si>
  <si>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</si>
  <si>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</si>
  <si>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</si>
  <si>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</si>
  <si>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</si>
  <si>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</si>
  <si>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</si>
  <si>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</si>
  <si>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</si>
  <si>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</si>
  <si>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</si>
  <si>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</si>
  <si>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</si>
  <si>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</si>
  <si>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</si>
  <si>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</si>
  <si>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</si>
  <si>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</si>
  <si>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</si>
  <si>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</si>
  <si>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</si>
  <si>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</si>
  <si>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</si>
  <si>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</si>
  <si>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</si>
  <si>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</si>
  <si>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</si>
  <si>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</si>
  <si>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</si>
  <si>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</si>
  <si>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</si>
  <si>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</si>
  <si>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</si>
  <si>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</si>
  <si>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</si>
  <si>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</si>
  <si>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</si>
  <si>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</si>
  <si>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</si>
  <si>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</si>
  <si>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</si>
  <si>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</si>
  <si>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</si>
  <si>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</si>
  <si>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</si>
  <si>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</si>
  <si>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</si>
  <si>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</si>
  <si>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</si>
  <si>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</si>
  <si>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</si>
  <si>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</si>
  <si>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</si>
  <si>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</si>
  <si>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</si>
  <si>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</si>
  <si>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</si>
  <si>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</si>
  <si>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</si>
  <si>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</si>
  <si>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</si>
  <si>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</si>
  <si>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</si>
  <si>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</si>
  <si>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</si>
  <si>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</si>
  <si>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</si>
  <si>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</si>
  <si>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</si>
  <si>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</si>
  <si>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</si>
  <si>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</si>
  <si>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</si>
  <si>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</si>
  <si>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</si>
  <si>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</si>
  <si>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</si>
  <si>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</si>
  <si>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</si>
  <si>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</si>
  <si>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</si>
  <si>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</si>
  <si>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</si>
  <si>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</si>
  <si>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</si>
  <si>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</si>
  <si>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</si>
  <si>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</si>
  <si>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</si>
  <si>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</si>
  <si>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</si>
  <si>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</si>
  <si>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</si>
  <si>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</si>
  <si>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</si>
  <si>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</si>
  <si>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</si>
  <si>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</si>
  <si>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</si>
  <si>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</si>
  <si>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</si>
  <si>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</si>
  <si>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</si>
  <si>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</si>
  <si>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</si>
  <si>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</si>
  <si>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</si>
  <si>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</si>
  <si>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</si>
  <si>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</si>
  <si>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</si>
  <si>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</si>
  <si>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</si>
  <si>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</si>
  <si>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</si>
  <si>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</si>
  <si>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</si>
  <si>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</si>
  <si>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</si>
  <si>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</si>
  <si>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</si>
  <si>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</si>
  <si>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</si>
  <si>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</si>
  <si>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</si>
  <si>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</si>
  <si>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</si>
  <si>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</si>
  <si>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</si>
  <si>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</si>
  <si>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</si>
  <si>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</si>
  <si>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</si>
  <si>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</si>
  <si>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</si>
  <si>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</si>
  <si>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</si>
  <si>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</si>
  <si>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</si>
  <si>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</si>
  <si>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</si>
  <si>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</si>
  <si>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</si>
  <si>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</si>
  <si>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</si>
  <si>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</si>
  <si>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</si>
  <si>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</si>
  <si>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</si>
  <si>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</si>
  <si>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</si>
  <si>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</si>
  <si>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</si>
  <si>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</si>
  <si>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</si>
  <si>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A5-100 lbr Koala MTK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</si>
  <si>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</si>
  <si>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</si>
  <si>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</si>
  <si>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</si>
  <si>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</si>
  <si>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</si>
  <si>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</si>
  <si>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</si>
  <si>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</si>
  <si>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</si>
  <si>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</si>
  <si>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</si>
  <si>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</si>
  <si>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</si>
  <si>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</si>
  <si>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</si>
  <si>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</si>
  <si>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</si>
  <si>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</si>
  <si>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</si>
  <si>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</si>
  <si>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</si>
  <si>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</si>
  <si>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</si>
  <si>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</si>
  <si>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Batik 2.0 TM030-D</t>
  </si>
  <si>
    <t>Mech pen TIZO 2.0 TM 00303</t>
  </si>
  <si>
    <t>Mech pen Tizo 2.0 TM 030-F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</si>
  <si>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</si>
  <si>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</si>
  <si>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</si>
  <si>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</si>
  <si>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</si>
  <si>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</si>
  <si>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O pastel 18W DB 998-18</t>
  </si>
  <si>
    <t>O pastel 24W DB 998-24</t>
  </si>
  <si>
    <t>O pastel Debozz 12</t>
  </si>
  <si>
    <t>Palet cat air transparan Sakura</t>
  </si>
  <si>
    <t>Paper bag batik TPTG tali putih</t>
  </si>
  <si>
    <t>Paper bag batik XL</t>
  </si>
  <si>
    <t>Penghapus W/B Enter 803 besar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</si>
  <si>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</si>
  <si>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</si>
  <si>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</si>
  <si>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</si>
  <si>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</si>
  <si>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</si>
  <si>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</si>
  <si>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</si>
  <si>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</si>
  <si>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</si>
  <si>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</si>
  <si>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</si>
  <si>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</si>
  <si>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</si>
  <si>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</si>
  <si>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</si>
  <si>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</si>
  <si>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</si>
  <si>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</si>
  <si>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</si>
  <si>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</si>
  <si>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</si>
  <si>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</si>
  <si>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</si>
  <si>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</si>
  <si>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</si>
  <si>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</si>
  <si>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</si>
  <si>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</si>
  <si>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</si>
  <si>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</si>
  <si>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</si>
  <si>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</si>
  <si>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</si>
  <si>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</si>
  <si>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</si>
  <si>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</si>
  <si>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</si>
  <si>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</si>
  <si>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</si>
  <si>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</si>
  <si>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</si>
  <si>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</si>
  <si>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</si>
  <si>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</si>
  <si>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</si>
  <si>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</si>
  <si>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</si>
  <si>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</si>
  <si>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</si>
  <si>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</si>
  <si>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</si>
  <si>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</si>
  <si>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</si>
  <si>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</si>
  <si>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</si>
  <si>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</si>
  <si>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</si>
  <si>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</si>
  <si>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</si>
  <si>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</si>
  <si>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</si>
  <si>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</si>
  <si>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</si>
  <si>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</si>
  <si>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</si>
  <si>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</si>
  <si>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</si>
  <si>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</si>
  <si>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</si>
  <si>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</si>
  <si>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</si>
  <si>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</si>
  <si>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</si>
  <si>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</si>
  <si>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</si>
  <si>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</si>
  <si>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</si>
  <si>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</si>
  <si>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</si>
  <si>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</si>
  <si>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</si>
  <si>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</si>
  <si>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</si>
  <si>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</si>
  <si>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</si>
  <si>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</si>
  <si>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</si>
  <si>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</si>
  <si>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</si>
  <si>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</si>
  <si>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</si>
  <si>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</si>
  <si>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</si>
  <si>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</si>
  <si>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</si>
  <si>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</si>
  <si>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</si>
  <si>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</si>
  <si>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</si>
  <si>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</si>
  <si>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</si>
  <si>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</si>
  <si>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</si>
  <si>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</si>
  <si>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</si>
  <si>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</si>
  <si>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</si>
  <si>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</si>
  <si>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</si>
  <si>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</si>
  <si>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</si>
  <si>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</si>
  <si>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</si>
  <si>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</si>
  <si>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</si>
  <si>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</si>
  <si>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</si>
  <si>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</si>
  <si>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</si>
  <si>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</si>
  <si>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</si>
  <si>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</si>
  <si>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</si>
  <si>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</si>
  <si>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</si>
  <si>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</si>
  <si>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</si>
  <si>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</si>
  <si>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</si>
  <si>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</si>
  <si>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</si>
  <si>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</si>
  <si>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</si>
  <si>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</si>
  <si>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</si>
  <si>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</si>
  <si>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</si>
  <si>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</si>
  <si>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</si>
  <si>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</si>
  <si>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</si>
  <si>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</si>
  <si>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</si>
  <si>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</si>
  <si>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</si>
  <si>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</si>
  <si>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</si>
  <si>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</si>
  <si>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</si>
  <si>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</si>
  <si>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</si>
  <si>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</si>
  <si>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</si>
  <si>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</si>
  <si>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</si>
  <si>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</si>
  <si>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</si>
  <si>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</si>
  <si>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</si>
  <si>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</si>
  <si>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</si>
  <si>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</si>
  <si>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</si>
  <si>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</si>
  <si>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</si>
  <si>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</si>
  <si>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</si>
  <si>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</si>
  <si>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</si>
  <si>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</si>
  <si>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</si>
  <si>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</si>
  <si>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</si>
  <si>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</si>
  <si>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</si>
  <si>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</si>
  <si>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</si>
  <si>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</si>
  <si>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</si>
  <si>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</si>
  <si>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</si>
  <si>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</si>
  <si>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</si>
  <si>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</si>
  <si>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</si>
  <si>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</si>
  <si>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</si>
  <si>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</si>
  <si>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</si>
  <si>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</si>
  <si>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</si>
  <si>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</si>
  <si>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</si>
  <si>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</si>
  <si>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</si>
  <si>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</si>
  <si>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</si>
  <si>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</si>
  <si>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</si>
  <si>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</si>
  <si>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</si>
  <si>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</si>
  <si>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</si>
  <si>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</si>
  <si>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</si>
  <si>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</si>
  <si>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</si>
  <si>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</si>
  <si>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</si>
  <si>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</si>
  <si>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</si>
  <si>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</si>
  <si>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</si>
  <si>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</si>
  <si>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</si>
  <si>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</si>
  <si>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</si>
  <si>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</si>
  <si>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</si>
  <si>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</si>
  <si>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</si>
  <si>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</si>
  <si>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</si>
  <si>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</si>
  <si>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</si>
  <si>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</si>
  <si>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</si>
  <si>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</si>
  <si>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</si>
  <si>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</si>
  <si>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</si>
  <si>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</si>
  <si>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</si>
  <si>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</si>
  <si>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</si>
  <si>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</si>
  <si>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</si>
  <si>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</si>
  <si>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</si>
  <si>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</si>
  <si>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</si>
  <si>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</si>
  <si>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</si>
  <si>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</si>
  <si>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</si>
  <si>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</si>
  <si>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</si>
  <si>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</si>
  <si>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</si>
  <si>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</si>
  <si>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</si>
  <si>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</si>
  <si>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</si>
  <si>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</si>
  <si>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</si>
  <si>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</si>
  <si>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</si>
  <si>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</si>
  <si>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</si>
  <si>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</si>
  <si>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</si>
  <si>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</si>
  <si>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</si>
  <si>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</si>
  <si>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</si>
  <si>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</si>
  <si>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</si>
  <si>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</si>
  <si>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</si>
  <si>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</si>
  <si>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</si>
  <si>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</si>
  <si>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</si>
  <si>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</si>
  <si>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</si>
  <si>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</si>
  <si>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</si>
  <si>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</si>
  <si>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</si>
  <si>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</si>
  <si>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</si>
  <si>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</si>
  <si>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</si>
  <si>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</si>
  <si>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</si>
  <si>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</si>
  <si>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</si>
  <si>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</si>
  <si>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</si>
  <si>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</si>
  <si>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</si>
  <si>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</si>
  <si>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</si>
  <si>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</si>
  <si>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</si>
  <si>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</si>
  <si>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</si>
  <si>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</si>
  <si>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</si>
  <si>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</si>
  <si>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</si>
  <si>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</si>
  <si>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</si>
  <si>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</si>
  <si>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</si>
  <si>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</si>
  <si>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</si>
  <si>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</si>
  <si>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</si>
  <si>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</si>
  <si>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</si>
  <si>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</si>
  <si>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</si>
  <si>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</si>
  <si>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</si>
  <si>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</si>
  <si>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</si>
  <si>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</si>
  <si>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</si>
  <si>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</si>
  <si>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</si>
  <si>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</si>
  <si>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</si>
  <si>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</si>
  <si>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</si>
  <si>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</si>
  <si>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</si>
  <si>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</si>
  <si>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</si>
  <si>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</si>
  <si>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</si>
  <si>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</si>
  <si>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</si>
  <si>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</si>
  <si>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</si>
  <si>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</si>
  <si>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</si>
  <si>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</si>
  <si>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</si>
  <si>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</si>
  <si>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</si>
  <si>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</si>
  <si>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</si>
  <si>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</si>
  <si>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</si>
  <si>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</si>
  <si>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</si>
  <si>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</si>
  <si>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</si>
  <si>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</si>
  <si>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</si>
  <si>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</si>
  <si>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</si>
  <si>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</si>
  <si>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</si>
  <si>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</si>
  <si>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</si>
  <si>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</si>
  <si>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</si>
  <si>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</si>
  <si>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</si>
  <si>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</si>
  <si>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</si>
  <si>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</si>
  <si>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</si>
  <si>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</si>
  <si>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</si>
  <si>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</si>
  <si>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</si>
  <si>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</si>
  <si>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</si>
  <si>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</si>
  <si>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</si>
  <si>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</si>
  <si>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</si>
  <si>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</si>
  <si>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</si>
  <si>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</si>
  <si>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</si>
  <si>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</si>
  <si>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</si>
  <si>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</si>
  <si>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</si>
  <si>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</si>
  <si>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</si>
  <si>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</si>
  <si>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</si>
  <si>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</si>
  <si>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</si>
  <si>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</si>
  <si>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</si>
  <si>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</si>
  <si>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</si>
  <si>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</si>
  <si>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</si>
  <si>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</si>
  <si>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</si>
  <si>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</si>
  <si>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</si>
  <si>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</si>
  <si>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</si>
  <si>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</si>
  <si>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</si>
  <si>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</si>
  <si>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</si>
  <si>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</si>
  <si>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</si>
  <si>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</si>
  <si>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</si>
  <si>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</si>
  <si>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</si>
  <si>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</si>
  <si>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</si>
  <si>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</si>
  <si>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</si>
  <si>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</si>
  <si>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</si>
  <si>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</si>
  <si>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</si>
  <si>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</si>
  <si>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</si>
  <si>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</si>
  <si>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</si>
  <si>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</si>
  <si>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</si>
  <si>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</si>
  <si>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</si>
  <si>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</si>
  <si>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</si>
  <si>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</si>
  <si>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</si>
  <si>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</si>
  <si>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</si>
  <si>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</si>
  <si>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</si>
  <si>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</si>
  <si>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</si>
  <si>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</si>
  <si>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</si>
  <si>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</si>
  <si>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</si>
  <si>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</si>
  <si>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</si>
  <si>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</si>
  <si>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</si>
  <si>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</si>
  <si>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</si>
  <si>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</si>
  <si>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</si>
  <si>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</si>
  <si>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</si>
  <si>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</si>
  <si>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</si>
  <si>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</si>
  <si>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</si>
  <si>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</si>
  <si>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</si>
  <si>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</si>
  <si>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</si>
  <si>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</si>
  <si>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</si>
  <si>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</si>
  <si>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</si>
  <si>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</si>
  <si>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</si>
  <si>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</si>
  <si>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</si>
  <si>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</si>
  <si>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</si>
  <si>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</si>
  <si>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</si>
  <si>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</si>
  <si>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</si>
  <si>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</si>
  <si>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</si>
  <si>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</si>
  <si>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</si>
  <si>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</si>
  <si>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</si>
  <si>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</si>
  <si>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</si>
  <si>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</si>
  <si>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</si>
  <si>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</si>
  <si>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</si>
  <si>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</si>
  <si>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</si>
  <si>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</si>
  <si>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</si>
  <si>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</si>
  <si>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</si>
  <si>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</si>
  <si>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</si>
  <si>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</si>
  <si>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</si>
  <si>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</si>
  <si>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</si>
  <si>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</si>
  <si>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</si>
  <si>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</si>
  <si>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</si>
  <si>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</si>
  <si>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</si>
  <si>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</si>
  <si>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</si>
  <si>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</si>
  <si>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</si>
  <si>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</si>
  <si>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</si>
  <si>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</si>
  <si>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</si>
  <si>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</si>
  <si>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</si>
  <si>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</si>
  <si>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</si>
  <si>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</si>
  <si>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</si>
  <si>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</si>
  <si>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</si>
  <si>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</si>
  <si>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</si>
  <si>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</si>
  <si>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</si>
  <si>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</si>
  <si>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</si>
  <si>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</si>
  <si>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</si>
  <si>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</si>
  <si>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</si>
  <si>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</si>
  <si>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</si>
  <si>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</si>
  <si>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</si>
  <si>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</si>
  <si>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</si>
  <si>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</si>
  <si>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</si>
  <si>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</si>
  <si>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</si>
  <si>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</si>
  <si>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</si>
  <si>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</si>
  <si>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</si>
  <si>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</si>
  <si>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</si>
  <si>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</si>
  <si>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</si>
  <si>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</si>
  <si>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</si>
  <si>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</si>
  <si>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</si>
  <si>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</si>
  <si>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</si>
  <si>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</si>
  <si>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</si>
  <si>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</si>
  <si>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</si>
  <si>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</si>
  <si>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</si>
  <si>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</si>
  <si>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</si>
  <si>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</si>
  <si>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</si>
  <si>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</si>
  <si>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</si>
  <si>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</si>
  <si>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</si>
  <si>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</si>
  <si>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</si>
  <si>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</si>
  <si>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</si>
  <si>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</si>
  <si>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</si>
  <si>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</si>
  <si>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</si>
  <si>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</si>
  <si>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</si>
  <si>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</si>
  <si>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</si>
  <si>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</si>
  <si>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</si>
  <si>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</si>
  <si>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</si>
  <si>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</si>
  <si>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</si>
  <si>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</si>
  <si>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</si>
  <si>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</si>
  <si>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</si>
  <si>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</si>
  <si>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</si>
  <si>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</si>
  <si>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</si>
  <si>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</si>
  <si>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</si>
  <si>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</si>
  <si>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</si>
  <si>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</si>
  <si>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</si>
  <si>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</si>
  <si>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</si>
  <si>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</si>
  <si>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</si>
  <si>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</si>
  <si>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</si>
  <si>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</si>
  <si>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</si>
  <si>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</si>
  <si>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</si>
  <si>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</si>
  <si>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</si>
  <si>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</si>
  <si>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</si>
  <si>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</si>
  <si>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Xdata M1 hitam</t>
  </si>
  <si>
    <t>Bp Xdata M2 hitam</t>
  </si>
  <si>
    <t>Buku kas bank Folio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</si>
  <si>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</si>
  <si>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</si>
  <si>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</si>
  <si>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</si>
  <si>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</si>
  <si>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</si>
  <si>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</si>
  <si>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</si>
  <si>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</si>
  <si>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</si>
  <si>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</si>
  <si>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</si>
  <si>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</si>
  <si>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</si>
  <si>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</si>
  <si>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</si>
  <si>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</si>
  <si>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</si>
  <si>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</si>
  <si>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</si>
  <si>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</si>
  <si>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</si>
  <si>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</si>
  <si>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</si>
  <si>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</si>
  <si>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</si>
  <si>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</si>
  <si>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</si>
  <si>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</si>
  <si>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</si>
  <si>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</si>
  <si>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</si>
  <si>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</si>
  <si>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</si>
  <si>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</si>
  <si>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</si>
  <si>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</si>
  <si>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</si>
  <si>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</si>
  <si>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</si>
  <si>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</si>
  <si>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</si>
  <si>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</si>
  <si>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</si>
  <si>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</si>
  <si>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</si>
  <si>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</si>
  <si>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</si>
  <si>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</si>
  <si>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</si>
  <si>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</si>
  <si>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</si>
  <si>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</si>
  <si>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</si>
  <si>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</si>
  <si>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</si>
  <si>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</si>
  <si>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</si>
  <si>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</si>
  <si>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</si>
  <si>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</si>
  <si>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</si>
  <si>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</si>
  <si>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</si>
  <si>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</si>
  <si>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</si>
  <si>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</si>
  <si>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</si>
  <si>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</si>
  <si>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</si>
  <si>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</si>
  <si>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</si>
  <si>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</si>
  <si>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</si>
  <si>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</si>
  <si>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</si>
  <si>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</si>
  <si>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</si>
  <si>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</si>
  <si>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</si>
  <si>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</si>
  <si>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</si>
  <si>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</si>
  <si>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</si>
  <si>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</si>
  <si>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</si>
  <si>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</si>
  <si>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</si>
  <si>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</si>
  <si>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</si>
  <si>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</si>
  <si>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</si>
  <si>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</si>
  <si>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</si>
  <si>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</si>
  <si>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</si>
  <si>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</si>
  <si>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</si>
  <si>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</si>
  <si>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</si>
  <si>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</si>
  <si>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</si>
  <si>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</si>
  <si>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</si>
  <si>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</si>
  <si>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</si>
  <si>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</si>
  <si>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</si>
  <si>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</si>
  <si>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</si>
  <si>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</si>
  <si>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</si>
  <si>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</si>
  <si>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</si>
  <si>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</si>
  <si>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</si>
  <si>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</si>
  <si>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</si>
  <si>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</si>
  <si>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</si>
  <si>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</si>
  <si>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</si>
  <si>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</si>
  <si>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</si>
  <si>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</si>
  <si>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</si>
  <si>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</si>
  <si>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</si>
  <si>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</si>
  <si>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</si>
  <si>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</si>
  <si>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</si>
  <si>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</si>
  <si>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</si>
  <si>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</si>
  <si>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</si>
  <si>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</si>
  <si>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</si>
  <si>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</si>
  <si>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</si>
  <si>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</si>
  <si>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</si>
  <si>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</si>
  <si>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</si>
  <si>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</si>
  <si>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</si>
  <si>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</si>
  <si>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</si>
  <si>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</si>
  <si>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</si>
  <si>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</si>
  <si>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</si>
  <si>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</si>
  <si>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</si>
  <si>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</si>
  <si>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</si>
  <si>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</si>
  <si>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</si>
  <si>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</si>
  <si>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</si>
  <si>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</si>
  <si>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</si>
  <si>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</si>
  <si>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</si>
  <si>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</si>
  <si>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</si>
  <si>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</si>
  <si>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</si>
  <si>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</si>
  <si>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</si>
  <si>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</si>
  <si>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</si>
  <si>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</si>
  <si>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</si>
  <si>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</si>
  <si>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</si>
  <si>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</si>
  <si>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</si>
  <si>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</si>
  <si>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</si>
  <si>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</si>
  <si>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</si>
  <si>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</si>
  <si>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</si>
  <si>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</si>
  <si>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</si>
  <si>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</si>
  <si>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</si>
  <si>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</si>
  <si>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</si>
  <si>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</si>
  <si>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</si>
  <si>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</si>
  <si>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</si>
  <si>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</si>
  <si>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</si>
  <si>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</si>
  <si>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</si>
  <si>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</si>
  <si>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</si>
  <si>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</si>
  <si>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</si>
  <si>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</si>
  <si>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</si>
  <si>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</si>
  <si>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</si>
  <si>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</si>
  <si>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</si>
  <si>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</si>
  <si>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</si>
  <si>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</si>
  <si>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</si>
  <si>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</si>
  <si>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</si>
  <si>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</si>
  <si>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</si>
  <si>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</si>
  <si>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</si>
  <si>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</si>
  <si>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</si>
  <si>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</si>
  <si>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</si>
  <si>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</si>
  <si>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</si>
  <si>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</si>
  <si>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</si>
  <si>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</si>
  <si>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</si>
  <si>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</si>
  <si>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</si>
  <si>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</si>
  <si>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</si>
  <si>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</si>
  <si>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</si>
  <si>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</si>
  <si>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</si>
  <si>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</si>
  <si>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</si>
  <si>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</si>
  <si>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</si>
  <si>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</si>
  <si>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</si>
  <si>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</si>
  <si>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</si>
  <si>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</si>
  <si>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</si>
  <si>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</si>
  <si>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</si>
  <si>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</si>
  <si>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</si>
  <si>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</si>
  <si>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</si>
  <si>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</si>
  <si>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</si>
  <si>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</si>
  <si>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</si>
  <si>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</si>
  <si>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</si>
  <si>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</si>
  <si>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</si>
  <si>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</si>
  <si>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</si>
  <si>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</si>
  <si>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</si>
  <si>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</si>
  <si>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</si>
  <si>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</si>
  <si>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</si>
  <si>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</si>
  <si>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</si>
  <si>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</si>
  <si>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</si>
  <si>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</si>
  <si>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</si>
  <si>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</si>
  <si>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</si>
  <si>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</si>
  <si>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</si>
  <si>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</si>
  <si>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</si>
  <si>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</si>
  <si>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</si>
  <si>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</si>
  <si>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</si>
  <si>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</si>
  <si>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</si>
  <si>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</si>
  <si>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</si>
  <si>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</si>
  <si>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</si>
  <si>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</si>
  <si>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</si>
  <si>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</si>
  <si>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</si>
  <si>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</si>
  <si>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</si>
  <si>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</si>
  <si>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</si>
  <si>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</si>
  <si>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</si>
  <si>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</si>
  <si>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</si>
  <si>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</si>
  <si>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</si>
  <si>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</si>
  <si>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</si>
  <si>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</si>
  <si>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</si>
  <si>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</si>
  <si>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</si>
  <si>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</si>
  <si>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</si>
  <si>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</si>
  <si>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</si>
  <si>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</si>
  <si>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</si>
  <si>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</si>
  <si>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</si>
  <si>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</si>
  <si>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</si>
  <si>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</si>
  <si>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</si>
  <si>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</si>
  <si>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</si>
  <si>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</si>
  <si>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</si>
  <si>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</si>
  <si>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</si>
  <si>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</si>
  <si>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</si>
  <si>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</si>
  <si>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</si>
  <si>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</si>
  <si>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</si>
  <si>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</si>
  <si>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</si>
  <si>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</si>
  <si>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</si>
  <si>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</si>
  <si>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</si>
  <si>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</si>
  <si>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</si>
  <si>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</si>
  <si>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</si>
  <si>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</si>
  <si>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</si>
  <si>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</si>
  <si>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</si>
  <si>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</si>
  <si>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</si>
  <si>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</si>
  <si>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</si>
  <si>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</si>
  <si>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</si>
  <si>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</si>
  <si>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</si>
  <si>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</si>
  <si>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</si>
  <si>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</si>
  <si>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</si>
  <si>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</si>
  <si>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</si>
  <si>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</si>
  <si>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</si>
  <si>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</si>
  <si>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</si>
  <si>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</si>
  <si>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</si>
  <si>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</si>
  <si>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</si>
  <si>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</si>
  <si>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</si>
  <si>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</si>
  <si>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</si>
  <si>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</si>
  <si>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</si>
  <si>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</si>
  <si>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</si>
  <si>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</si>
  <si>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</si>
  <si>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</si>
  <si>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</si>
  <si>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</si>
  <si>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</si>
  <si>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</si>
  <si>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</si>
  <si>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</si>
  <si>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</si>
  <si>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</si>
  <si>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</si>
  <si>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</si>
  <si>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</si>
  <si>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</si>
  <si>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</si>
  <si>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</si>
  <si>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</si>
  <si>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</si>
  <si>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</si>
  <si>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</si>
  <si>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</si>
  <si>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</si>
  <si>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</si>
  <si>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</si>
  <si>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</si>
  <si>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</si>
  <si>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</si>
  <si>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</si>
  <si>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</si>
  <si>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</si>
  <si>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</si>
  <si>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</si>
  <si>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</si>
  <si>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</si>
  <si>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</si>
  <si>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</si>
  <si>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</si>
  <si>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</si>
  <si>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</si>
  <si>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</si>
  <si>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</si>
  <si>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</si>
  <si>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</si>
  <si>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</si>
  <si>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</si>
  <si>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</si>
  <si>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</si>
  <si>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</si>
  <si>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</si>
  <si>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</si>
  <si>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</si>
  <si>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</si>
  <si>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</si>
  <si>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</si>
  <si>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</si>
  <si>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</si>
  <si>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</si>
  <si>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</si>
  <si>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</si>
  <si>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</si>
  <si>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</si>
  <si>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</si>
  <si>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</si>
  <si>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</si>
  <si>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</si>
  <si>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</si>
  <si>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</si>
  <si>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</si>
  <si>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</si>
  <si>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</si>
  <si>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</si>
  <si>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</si>
  <si>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</si>
  <si>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</si>
  <si>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</si>
  <si>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</si>
  <si>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</si>
  <si>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</si>
  <si>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</si>
  <si>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</si>
  <si>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</si>
  <si>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</si>
  <si>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</si>
  <si>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</si>
  <si>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</si>
  <si>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</si>
  <si>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</si>
  <si>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</si>
  <si>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</si>
  <si>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</si>
  <si>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</si>
  <si>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</si>
  <si>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</si>
  <si>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</si>
  <si>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</si>
  <si>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</si>
  <si>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</si>
  <si>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</si>
  <si>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</si>
  <si>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</si>
  <si>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</si>
  <si>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</si>
  <si>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</si>
  <si>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</si>
  <si>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</si>
  <si>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</si>
  <si>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</si>
  <si>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</si>
  <si>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</si>
  <si>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</si>
  <si>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</si>
  <si>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</si>
  <si>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</si>
  <si>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</si>
  <si>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</si>
  <si>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</si>
  <si>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</si>
  <si>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</si>
  <si>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</si>
  <si>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</si>
  <si>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</si>
  <si>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</si>
  <si>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</si>
  <si>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</si>
  <si>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</si>
  <si>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</si>
  <si>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</si>
  <si>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</si>
  <si>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</si>
  <si>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</si>
  <si>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</si>
  <si>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</si>
  <si>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</si>
  <si>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</si>
  <si>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</si>
  <si>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</si>
  <si>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</si>
  <si>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</si>
  <si>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</si>
  <si>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</si>
  <si>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</si>
  <si>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</si>
  <si>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</si>
  <si>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</si>
  <si>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</si>
  <si>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</si>
  <si>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</si>
  <si>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</si>
  <si>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</si>
  <si>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</si>
  <si>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</si>
  <si>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</si>
  <si>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</si>
  <si>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</si>
  <si>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</si>
  <si>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</si>
  <si>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</si>
  <si>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</si>
  <si>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</si>
  <si>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</si>
  <si>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</si>
  <si>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</si>
  <si>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</si>
  <si>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</si>
  <si>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</si>
  <si>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</si>
  <si>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</si>
  <si>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</si>
  <si>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</si>
  <si>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</si>
  <si>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</si>
  <si>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</si>
  <si>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</si>
  <si>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</si>
  <si>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</si>
  <si>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</si>
  <si>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</si>
  <si>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</si>
  <si>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</si>
  <si>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</si>
  <si>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</si>
  <si>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</si>
  <si>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</si>
  <si>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</si>
  <si>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</si>
  <si>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</si>
  <si>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</si>
  <si>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</si>
  <si>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</si>
  <si>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</si>
  <si>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</si>
  <si>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</si>
  <si>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</si>
  <si>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</si>
  <si>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</si>
  <si>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</si>
  <si>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</si>
  <si>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</si>
  <si>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</si>
  <si>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</si>
  <si>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</si>
  <si>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</si>
  <si>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</si>
  <si>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</si>
  <si>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</si>
  <si>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</si>
  <si>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</si>
  <si>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</si>
  <si>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</si>
  <si>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</si>
  <si>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</si>
  <si>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</si>
  <si>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</si>
  <si>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</si>
  <si>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</si>
  <si>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</si>
  <si>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</si>
  <si>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</si>
  <si>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</si>
  <si>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</si>
  <si>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</si>
  <si>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</si>
  <si>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</si>
  <si>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</si>
  <si>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</si>
  <si>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</si>
  <si>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</si>
  <si>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</si>
  <si>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</si>
  <si>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</si>
  <si>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</si>
  <si>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</si>
  <si>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</si>
  <si>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</si>
  <si>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</si>
  <si>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</si>
  <si>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</si>
  <si>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</si>
  <si>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</si>
  <si>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</si>
  <si>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</si>
  <si>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</si>
  <si>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</si>
  <si>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</si>
  <si>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</si>
  <si>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</si>
  <si>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</si>
  <si>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</si>
  <si>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</si>
  <si>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</si>
  <si>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</si>
  <si>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</si>
  <si>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</si>
  <si>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</si>
  <si>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</si>
  <si>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</si>
  <si>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</si>
  <si>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</si>
  <si>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</si>
  <si>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</si>
  <si>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</si>
  <si>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</si>
  <si>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</si>
  <si>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</si>
  <si>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</si>
  <si>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</si>
  <si>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</si>
  <si>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</si>
  <si>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</si>
  <si>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</si>
  <si>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</si>
  <si>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</si>
  <si>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</si>
  <si>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</si>
  <si>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</si>
  <si>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</si>
  <si>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</si>
  <si>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</si>
  <si>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</si>
  <si>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</si>
  <si>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</si>
  <si>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</si>
  <si>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</si>
  <si>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</si>
  <si>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</si>
  <si>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</si>
  <si>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</si>
  <si>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</si>
  <si>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</si>
  <si>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</si>
  <si>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</si>
  <si>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</si>
  <si>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</si>
  <si>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</si>
  <si>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</si>
  <si>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</si>
  <si>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</si>
  <si>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</si>
  <si>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</si>
  <si>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</si>
  <si>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</si>
  <si>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</si>
  <si>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</si>
  <si>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</si>
  <si>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</si>
  <si>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</si>
  <si>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</si>
  <si>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</si>
  <si>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</si>
  <si>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</si>
  <si>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</si>
  <si>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</si>
  <si>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</si>
  <si>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</si>
  <si>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</si>
  <si>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</si>
  <si>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</si>
  <si>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</si>
  <si>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</si>
  <si>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</si>
  <si>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</si>
  <si>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</si>
  <si>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</si>
  <si>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</si>
  <si>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</si>
  <si>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</si>
  <si>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</si>
  <si>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</si>
  <si>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</si>
  <si>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</si>
  <si>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</si>
  <si>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</si>
  <si>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</si>
  <si>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</si>
  <si>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</si>
  <si>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</si>
  <si>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</si>
  <si>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</si>
  <si>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</si>
  <si>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</si>
  <si>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</si>
  <si>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</si>
  <si>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</si>
  <si>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</si>
  <si>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</si>
  <si>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</si>
  <si>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</si>
  <si>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</si>
  <si>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</si>
  <si>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</si>
  <si>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</si>
  <si>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</si>
  <si>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</si>
  <si>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</si>
  <si>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</si>
  <si>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</si>
  <si>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</si>
  <si>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</si>
  <si>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</si>
  <si>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</si>
  <si>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</si>
  <si>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</si>
  <si>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</si>
  <si>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</si>
  <si>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</si>
  <si>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</si>
  <si>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</si>
  <si>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</si>
  <si>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</si>
  <si>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</si>
  <si>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</si>
  <si>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</si>
  <si>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</si>
  <si>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</si>
  <si>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</si>
  <si>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</si>
  <si>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</si>
  <si>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</si>
  <si>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</si>
  <si>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</si>
  <si>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</si>
  <si>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</si>
  <si>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</si>
  <si>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</si>
  <si>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</si>
  <si>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</si>
  <si>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</si>
  <si>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</si>
  <si>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</si>
  <si>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</si>
  <si>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</si>
  <si>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</si>
  <si>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</si>
  <si>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</si>
  <si>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</si>
  <si>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</si>
  <si>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</si>
  <si>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</si>
  <si>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</si>
  <si>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</si>
  <si>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</si>
  <si>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</si>
  <si>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</si>
  <si>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</si>
  <si>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</si>
  <si>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</si>
  <si>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</si>
  <si>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</si>
  <si>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</si>
  <si>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</si>
  <si>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</si>
  <si>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</si>
  <si>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</si>
  <si>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</si>
  <si>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</si>
  <si>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</si>
  <si>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</si>
  <si>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</si>
  <si>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</si>
  <si>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</si>
  <si>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</si>
  <si>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</si>
  <si>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</si>
  <si>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</si>
  <si>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</si>
  <si>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</si>
  <si>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GEL DEBOZZ 0.5 DB-G05</t>
  </si>
  <si>
    <t>TP.PENSIL BD BD918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</si>
  <si>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</si>
  <si>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</si>
  <si>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</si>
  <si>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</si>
  <si>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</si>
  <si>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</si>
  <si>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</si>
  <si>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</si>
  <si>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</si>
  <si>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</si>
  <si>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</si>
  <si>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</si>
  <si>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</si>
  <si>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</si>
  <si>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</si>
  <si>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</si>
  <si>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</si>
  <si>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</si>
  <si>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</si>
  <si>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</si>
  <si>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</si>
  <si>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</si>
  <si>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</si>
  <si>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</si>
  <si>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</si>
  <si>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</si>
  <si>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</si>
  <si>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</si>
  <si>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</si>
  <si>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</si>
  <si>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</si>
  <si>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</si>
  <si>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</si>
  <si>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</si>
  <si>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</si>
  <si>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</si>
  <si>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</si>
  <si>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</si>
  <si>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</si>
  <si>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</si>
  <si>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</si>
  <si>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</si>
  <si>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</si>
  <si>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</si>
  <si>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</si>
  <si>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</si>
  <si>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</si>
  <si>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</si>
  <si>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</si>
  <si>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</si>
  <si>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</si>
  <si>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</si>
  <si>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</si>
  <si>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</si>
  <si>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</si>
  <si>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</si>
  <si>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</si>
  <si>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</si>
  <si>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</si>
  <si>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</si>
  <si>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</si>
  <si>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</si>
  <si>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</si>
  <si>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</si>
  <si>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</si>
  <si>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</si>
  <si>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</si>
  <si>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</si>
  <si>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</si>
  <si>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</si>
  <si>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</si>
  <si>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</si>
  <si>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</si>
  <si>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</si>
  <si>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</si>
  <si>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</si>
  <si>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</si>
  <si>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</si>
  <si>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</si>
  <si>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</si>
  <si>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</si>
  <si>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</si>
  <si>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</si>
  <si>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</si>
  <si>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</si>
  <si>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</si>
  <si>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</si>
  <si>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</si>
  <si>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</si>
  <si>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</si>
  <si>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</si>
  <si>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</si>
  <si>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</si>
  <si>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</si>
  <si>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</si>
  <si>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</si>
  <si>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</si>
  <si>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</si>
  <si>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</si>
  <si>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</si>
  <si>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</si>
  <si>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</si>
  <si>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</si>
  <si>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</si>
  <si>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</si>
  <si>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</si>
  <si>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</si>
  <si>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</si>
  <si>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</si>
  <si>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</si>
  <si>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</si>
  <si>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</si>
  <si>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</si>
  <si>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</si>
  <si>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</si>
  <si>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</si>
  <si>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</si>
  <si>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</si>
  <si>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</si>
  <si>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</si>
  <si>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</si>
  <si>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</si>
  <si>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</si>
  <si>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</si>
  <si>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</si>
  <si>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</si>
  <si>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</si>
  <si>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</si>
  <si>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</si>
  <si>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</si>
  <si>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</si>
  <si>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</si>
  <si>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</si>
  <si>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</si>
  <si>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</si>
  <si>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</si>
  <si>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</si>
  <si>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</si>
  <si>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</si>
  <si>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</si>
  <si>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</si>
  <si>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</si>
  <si>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</si>
  <si>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</si>
  <si>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</si>
  <si>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</si>
  <si>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</si>
  <si>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</si>
  <si>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</si>
  <si>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</si>
  <si>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</si>
  <si>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</si>
  <si>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</si>
  <si>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</si>
  <si>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</si>
  <si>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</si>
  <si>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</si>
  <si>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</si>
  <si>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</si>
  <si>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</si>
  <si>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</si>
  <si>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</si>
  <si>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</si>
  <si>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</si>
  <si>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</si>
  <si>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</si>
  <si>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</si>
  <si>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</si>
  <si>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</si>
  <si>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</si>
  <si>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</si>
  <si>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</si>
  <si>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</si>
  <si>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</si>
  <si>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</si>
  <si>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</si>
  <si>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</si>
  <si>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</si>
  <si>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</si>
  <si>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</si>
  <si>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</si>
  <si>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</si>
  <si>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</si>
  <si>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</si>
  <si>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</si>
  <si>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</si>
  <si>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</si>
  <si>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</si>
  <si>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</si>
  <si>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</si>
  <si>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</si>
  <si>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</si>
  <si>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</si>
  <si>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</si>
  <si>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</si>
  <si>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</si>
  <si>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</si>
  <si>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</si>
  <si>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</si>
  <si>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</si>
  <si>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</si>
  <si>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</si>
  <si>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</si>
  <si>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</si>
  <si>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</si>
  <si>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</si>
  <si>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</si>
  <si>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</si>
  <si>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</si>
  <si>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</si>
  <si>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</si>
  <si>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</si>
  <si>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</si>
  <si>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</si>
  <si>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</si>
  <si>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</si>
  <si>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</si>
  <si>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</si>
  <si>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</si>
  <si>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</si>
  <si>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</si>
  <si>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</si>
  <si>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</si>
  <si>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</si>
  <si>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</si>
  <si>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</si>
  <si>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</si>
  <si>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</si>
  <si>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</si>
  <si>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</si>
  <si>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</si>
  <si>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</si>
  <si>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</si>
  <si>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</si>
  <si>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</si>
  <si>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</si>
  <si>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</si>
  <si>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</si>
  <si>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</si>
  <si>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</si>
  <si>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</si>
  <si>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</si>
  <si>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</si>
  <si>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</si>
  <si>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</si>
  <si>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</si>
  <si>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</si>
  <si>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</si>
  <si>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</si>
  <si>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</si>
  <si>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</si>
  <si>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</si>
  <si>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</si>
  <si>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</si>
  <si>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</si>
  <si>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</si>
  <si>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</si>
  <si>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</si>
  <si>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</si>
  <si>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</si>
  <si>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</si>
  <si>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</si>
  <si>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</si>
  <si>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</si>
  <si>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</si>
  <si>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</si>
  <si>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</si>
  <si>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</si>
  <si>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</si>
  <si>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</si>
  <si>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</si>
  <si>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</si>
  <si>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</si>
  <si>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</si>
  <si>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</si>
  <si>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</si>
  <si>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</si>
  <si>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</si>
  <si>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</si>
  <si>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</si>
  <si>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</si>
  <si>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</si>
  <si>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</si>
  <si>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</si>
  <si>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</si>
  <si>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</si>
  <si>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</si>
  <si>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</si>
  <si>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</si>
  <si>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</si>
  <si>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</si>
  <si>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</si>
  <si>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</si>
  <si>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</si>
  <si>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</si>
  <si>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</si>
  <si>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</si>
  <si>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</si>
  <si>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</si>
  <si>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</si>
  <si>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</si>
  <si>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</si>
  <si>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</si>
  <si>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</si>
  <si>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</si>
  <si>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</si>
  <si>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</si>
  <si>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</si>
  <si>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</si>
  <si>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</si>
  <si>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</si>
  <si>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</si>
  <si>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</si>
  <si>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</si>
  <si>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</si>
  <si>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</si>
  <si>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</si>
  <si>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</si>
  <si>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</si>
  <si>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</si>
  <si>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</si>
  <si>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</si>
  <si>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</si>
  <si>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</si>
  <si>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</si>
  <si>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</si>
  <si>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</si>
  <si>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</si>
  <si>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</si>
  <si>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</si>
  <si>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</si>
  <si>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</si>
  <si>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</si>
  <si>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</si>
  <si>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</si>
  <si>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</si>
  <si>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</si>
  <si>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</si>
  <si>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</si>
  <si>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</si>
  <si>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</si>
  <si>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</si>
  <si>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</si>
  <si>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</si>
  <si>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</si>
  <si>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</si>
  <si>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</si>
  <si>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</si>
  <si>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</si>
  <si>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</si>
  <si>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</si>
  <si>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</si>
  <si>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</si>
  <si>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</si>
  <si>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</si>
  <si>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</si>
  <si>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</si>
  <si>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</si>
  <si>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</si>
  <si>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</si>
  <si>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</si>
  <si>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</si>
  <si>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</si>
  <si>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</si>
  <si>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</si>
  <si>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</si>
  <si>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</si>
  <si>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</si>
  <si>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</si>
  <si>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</si>
  <si>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</si>
  <si>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</si>
  <si>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</si>
  <si>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</si>
  <si>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</si>
  <si>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</si>
  <si>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</si>
  <si>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</si>
  <si>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</si>
  <si>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</si>
  <si>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</si>
  <si>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</si>
  <si>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</si>
  <si>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</si>
  <si>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</si>
  <si>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GP 018-3</t>
  </si>
  <si>
    <t>P CASE GP 0008-3 MOBIL SET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</si>
  <si>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</si>
  <si>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</si>
  <si>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</si>
  <si>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</si>
  <si>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</si>
  <si>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</si>
  <si>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</si>
  <si>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</si>
  <si>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</si>
  <si>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</si>
  <si>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</si>
  <si>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</si>
  <si>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</si>
  <si>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</si>
  <si>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</si>
  <si>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</si>
  <si>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</si>
  <si>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</si>
  <si>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</si>
  <si>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</si>
  <si>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</si>
  <si>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</si>
  <si>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</si>
  <si>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</si>
  <si>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</si>
  <si>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</si>
  <si>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</si>
  <si>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</si>
  <si>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</si>
  <si>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</si>
  <si>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</si>
  <si>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</si>
  <si>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</si>
  <si>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</si>
  <si>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</si>
  <si>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</si>
  <si>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</si>
  <si>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</si>
  <si>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</si>
  <si>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</si>
  <si>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</si>
  <si>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</si>
  <si>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</si>
  <si>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</si>
  <si>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</si>
  <si>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</si>
  <si>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</si>
  <si>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</si>
  <si>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</si>
  <si>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</si>
  <si>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</si>
  <si>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</si>
  <si>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</si>
  <si>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</si>
  <si>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</si>
  <si>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</si>
  <si>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</si>
  <si>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</si>
  <si>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</si>
  <si>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</si>
  <si>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</si>
  <si>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</si>
  <si>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</si>
  <si>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</si>
  <si>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</si>
  <si>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</si>
  <si>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</si>
  <si>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</si>
  <si>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</si>
  <si>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</si>
  <si>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</si>
  <si>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</si>
  <si>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</si>
  <si>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</si>
  <si>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</si>
  <si>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</si>
  <si>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</si>
  <si>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</si>
  <si>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</si>
  <si>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</si>
  <si>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</si>
  <si>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</si>
  <si>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</si>
  <si>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</si>
  <si>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</si>
  <si>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</si>
  <si>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</si>
  <si>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</si>
  <si>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</si>
  <si>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</si>
  <si>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</si>
  <si>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</si>
  <si>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</si>
  <si>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</si>
  <si>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</si>
  <si>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</si>
  <si>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</si>
  <si>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</si>
  <si>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</si>
  <si>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</si>
  <si>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</si>
  <si>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</si>
  <si>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</si>
  <si>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</si>
  <si>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</si>
  <si>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</si>
  <si>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</si>
  <si>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</si>
  <si>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</si>
  <si>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</si>
  <si>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</si>
  <si>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</si>
  <si>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</si>
  <si>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</si>
  <si>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</si>
  <si>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</si>
  <si>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</si>
  <si>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</si>
  <si>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</si>
  <si>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</si>
  <si>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</si>
  <si>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</si>
  <si>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</si>
  <si>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</si>
  <si>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</si>
  <si>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</si>
  <si>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</si>
  <si>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</si>
  <si>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</si>
  <si>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</si>
  <si>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</si>
  <si>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</si>
  <si>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</si>
  <si>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</si>
  <si>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</si>
  <si>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</si>
  <si>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</si>
  <si>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</si>
  <si>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</si>
  <si>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</si>
  <si>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</si>
  <si>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</si>
  <si>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</si>
  <si>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</si>
  <si>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</si>
  <si>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</si>
  <si>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</si>
  <si>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</si>
  <si>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</si>
  <si>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</si>
  <si>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</si>
  <si>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</si>
  <si>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</si>
  <si>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</si>
  <si>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</si>
  <si>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</si>
  <si>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</si>
  <si>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</si>
  <si>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</si>
  <si>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</si>
  <si>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</si>
  <si>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</si>
  <si>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</si>
  <si>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</si>
  <si>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</si>
  <si>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</si>
  <si>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</si>
  <si>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</si>
  <si>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</si>
  <si>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</si>
  <si>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</si>
  <si>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</si>
  <si>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</si>
  <si>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</si>
  <si>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</si>
  <si>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</si>
  <si>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</si>
  <si>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</si>
  <si>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</si>
  <si>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</si>
  <si>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</si>
  <si>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</si>
  <si>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</si>
  <si>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</si>
  <si>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</si>
  <si>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</si>
  <si>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</si>
  <si>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</si>
  <si>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</si>
  <si>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</si>
  <si>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</si>
  <si>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</si>
  <si>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</si>
  <si>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</si>
  <si>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</si>
  <si>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</si>
  <si>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</si>
  <si>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</si>
  <si>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</si>
  <si>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</si>
  <si>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</si>
  <si>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</si>
  <si>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</si>
  <si>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</si>
  <si>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</si>
  <si>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</si>
  <si>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</si>
  <si>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</si>
  <si>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</si>
  <si>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</si>
  <si>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</si>
  <si>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</si>
  <si>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</si>
  <si>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</si>
  <si>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</si>
  <si>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</si>
  <si>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</si>
  <si>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</si>
  <si>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</si>
  <si>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</si>
  <si>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</si>
  <si>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</si>
  <si>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</si>
  <si>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</si>
  <si>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</si>
  <si>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</si>
  <si>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</si>
  <si>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</si>
  <si>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</si>
  <si>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</si>
  <si>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</si>
  <si>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</si>
  <si>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</si>
  <si>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</si>
  <si>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</si>
  <si>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</si>
  <si>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</si>
  <si>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</si>
  <si>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</si>
  <si>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</si>
  <si>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</si>
  <si>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</si>
  <si>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</si>
  <si>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</si>
  <si>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</si>
  <si>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</si>
  <si>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</si>
  <si>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</si>
  <si>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</si>
  <si>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</si>
  <si>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</si>
  <si>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</si>
  <si>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</si>
  <si>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</si>
  <si>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</si>
  <si>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</si>
  <si>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</si>
  <si>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</si>
  <si>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</si>
  <si>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</si>
  <si>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</si>
  <si>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</si>
  <si>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</si>
  <si>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</si>
  <si>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</si>
  <si>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</si>
  <si>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</si>
  <si>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</si>
  <si>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</si>
  <si>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</si>
  <si>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</si>
  <si>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</si>
  <si>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</si>
  <si>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</si>
  <si>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</si>
  <si>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</si>
  <si>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</si>
  <si>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</si>
  <si>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</si>
  <si>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</si>
  <si>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</si>
  <si>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</si>
  <si>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</si>
  <si>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</si>
  <si>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</si>
  <si>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</si>
  <si>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</si>
  <si>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</si>
  <si>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</si>
  <si>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</si>
  <si>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</si>
  <si>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</si>
  <si>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</si>
  <si>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</si>
  <si>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</si>
  <si>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</si>
  <si>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</si>
  <si>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</si>
  <si>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</si>
  <si>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</si>
  <si>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</si>
  <si>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</si>
  <si>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</si>
  <si>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</si>
  <si>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</si>
  <si>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</si>
  <si>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</si>
  <si>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</si>
  <si>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</si>
  <si>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</si>
  <si>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</si>
  <si>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</si>
  <si>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</si>
  <si>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</si>
  <si>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</si>
  <si>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</si>
  <si>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</si>
  <si>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</si>
  <si>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</si>
  <si>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</si>
  <si>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</si>
  <si>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</si>
  <si>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</si>
  <si>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</si>
  <si>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</si>
  <si>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</si>
  <si>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</si>
  <si>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</si>
  <si>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</si>
  <si>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</si>
  <si>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</si>
  <si>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</si>
  <si>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</si>
  <si>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</si>
  <si>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</si>
  <si>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</si>
  <si>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</si>
  <si>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</si>
  <si>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</si>
  <si>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</si>
  <si>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</si>
  <si>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</si>
  <si>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</si>
  <si>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</si>
  <si>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</si>
  <si>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</si>
  <si>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</si>
  <si>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</si>
  <si>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</si>
  <si>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</si>
  <si>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</si>
  <si>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</si>
  <si>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</si>
  <si>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</si>
  <si>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</si>
  <si>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</si>
  <si>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</si>
  <si>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</si>
  <si>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</si>
  <si>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</si>
  <si>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</si>
  <si>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</si>
  <si>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</si>
  <si>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</si>
  <si>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</si>
  <si>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</si>
  <si>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</si>
  <si>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</si>
  <si>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</si>
  <si>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</si>
  <si>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</si>
  <si>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</si>
  <si>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</si>
  <si>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</si>
  <si>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</si>
  <si>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</si>
  <si>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</si>
  <si>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</si>
  <si>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</si>
  <si>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</si>
  <si>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</si>
  <si>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</si>
  <si>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</si>
  <si>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</si>
  <si>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</si>
  <si>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</si>
  <si>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</si>
  <si>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</si>
  <si>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</si>
  <si>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</si>
  <si>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</si>
  <si>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</si>
  <si>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</si>
  <si>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</si>
  <si>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</si>
  <si>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</si>
  <si>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</si>
  <si>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</si>
  <si>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</si>
  <si>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</si>
  <si>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</si>
  <si>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</si>
  <si>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</si>
  <si>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</si>
  <si>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</si>
  <si>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</si>
  <si>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</si>
  <si>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</si>
  <si>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</si>
  <si>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</si>
  <si>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</si>
  <si>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</si>
  <si>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</si>
  <si>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</si>
  <si>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</si>
  <si>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</si>
  <si>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</si>
  <si>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</si>
  <si>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</si>
  <si>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</si>
  <si>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</si>
  <si>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</si>
  <si>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</si>
  <si>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</si>
  <si>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</si>
  <si>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</si>
  <si>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</si>
  <si>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</si>
  <si>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</si>
  <si>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</si>
  <si>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</si>
  <si>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</si>
  <si>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</si>
  <si>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</si>
  <si>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</si>
  <si>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</si>
  <si>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</si>
  <si>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</si>
  <si>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</si>
  <si>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</si>
  <si>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</si>
  <si>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</si>
  <si>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</si>
  <si>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</si>
  <si>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</si>
  <si>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</si>
  <si>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</si>
  <si>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</si>
  <si>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</si>
  <si>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</si>
  <si>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</si>
  <si>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</si>
  <si>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</si>
  <si>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</si>
  <si>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</si>
  <si>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</si>
  <si>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</si>
  <si>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</si>
  <si>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</si>
  <si>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</si>
  <si>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</si>
  <si>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</si>
  <si>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</si>
  <si>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</si>
  <si>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</si>
  <si>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</si>
  <si>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</si>
  <si>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</si>
  <si>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</si>
  <si>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</si>
  <si>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</si>
  <si>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</si>
  <si>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</si>
  <si>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</si>
  <si>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</si>
  <si>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</si>
  <si>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</si>
  <si>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</si>
  <si>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</si>
  <si>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</si>
  <si>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</si>
  <si>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</si>
  <si>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</si>
  <si>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</si>
  <si>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</si>
  <si>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</si>
  <si>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</si>
  <si>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</si>
  <si>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</si>
  <si>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</si>
  <si>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</si>
  <si>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</si>
  <si>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</si>
  <si>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</si>
  <si>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</si>
  <si>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</si>
  <si>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</si>
  <si>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</si>
  <si>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</si>
  <si>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</si>
  <si>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</si>
  <si>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</si>
  <si>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</si>
  <si>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</si>
  <si>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</si>
  <si>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</si>
  <si>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</si>
  <si>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</si>
  <si>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</si>
  <si>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</si>
  <si>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</si>
  <si>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</si>
  <si>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</si>
  <si>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</si>
  <si>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</si>
  <si>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</si>
  <si>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</si>
  <si>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</si>
  <si>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</si>
  <si>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</si>
  <si>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</si>
  <si>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</si>
  <si>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</si>
  <si>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</si>
  <si>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</si>
  <si>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</si>
  <si>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</si>
  <si>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</si>
  <si>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</si>
  <si>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</si>
  <si>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</si>
  <si>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</si>
  <si>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</si>
  <si>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</si>
  <si>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</si>
  <si>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</si>
  <si>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</si>
  <si>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</si>
  <si>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</si>
  <si>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</si>
  <si>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</si>
  <si>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</si>
  <si>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</si>
  <si>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</si>
  <si>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</si>
  <si>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</si>
  <si>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</si>
  <si>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</si>
  <si>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</si>
  <si>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</si>
  <si>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</si>
  <si>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</si>
  <si>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</si>
  <si>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</si>
  <si>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</si>
  <si>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</si>
  <si>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</si>
  <si>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</si>
  <si>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</si>
  <si>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</si>
  <si>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</si>
  <si>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</si>
  <si>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</si>
  <si>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</si>
  <si>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</si>
  <si>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</si>
  <si>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</si>
  <si>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</si>
  <si>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</si>
  <si>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</si>
  <si>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</si>
  <si>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</si>
  <si>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</si>
  <si>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</si>
  <si>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</si>
  <si>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</si>
  <si>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</si>
  <si>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</si>
  <si>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</si>
  <si>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</si>
  <si>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</si>
  <si>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</si>
  <si>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</si>
  <si>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</si>
  <si>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</si>
  <si>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</si>
  <si>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</si>
  <si>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</si>
  <si>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</si>
  <si>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</si>
  <si>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</si>
  <si>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</si>
  <si>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</si>
  <si>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</si>
  <si>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</si>
  <si>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</si>
  <si>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</si>
  <si>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</si>
  <si>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</si>
  <si>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</si>
  <si>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</si>
  <si>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</si>
  <si>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</si>
  <si>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</si>
  <si>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</si>
  <si>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</si>
  <si>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</si>
  <si>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</si>
  <si>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</si>
  <si>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</si>
  <si>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</si>
  <si>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</si>
  <si>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</si>
  <si>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</si>
  <si>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</si>
  <si>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</si>
  <si>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</si>
  <si>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</si>
  <si>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</si>
  <si>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</si>
  <si>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</si>
  <si>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</si>
  <si>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</si>
  <si>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</si>
  <si>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</si>
  <si>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</si>
  <si>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</si>
  <si>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</si>
  <si>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</si>
  <si>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</si>
  <si>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</si>
  <si>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</si>
  <si>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</si>
  <si>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</si>
  <si>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</si>
  <si>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</si>
  <si>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</si>
  <si>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</si>
  <si>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</si>
  <si>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</si>
  <si>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</si>
  <si>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</si>
  <si>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</si>
  <si>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</si>
  <si>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</si>
  <si>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</si>
  <si>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</si>
  <si>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</si>
  <si>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</si>
  <si>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</si>
  <si>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</si>
  <si>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</si>
  <si>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</si>
  <si>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</si>
  <si>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</si>
  <si>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</si>
  <si>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</si>
  <si>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</si>
  <si>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</si>
  <si>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</si>
  <si>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</si>
  <si>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</si>
  <si>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</si>
  <si>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</si>
  <si>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</si>
  <si>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</si>
  <si>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</si>
  <si>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</si>
  <si>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</si>
  <si>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</si>
  <si>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</si>
  <si>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</si>
  <si>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</si>
  <si>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</si>
  <si>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</si>
  <si>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</si>
  <si>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</si>
  <si>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</si>
  <si>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</si>
  <si>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</si>
  <si>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</si>
  <si>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</si>
  <si>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</si>
  <si>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</si>
  <si>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</si>
  <si>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</si>
  <si>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</si>
  <si>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</si>
  <si>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</si>
  <si>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</si>
  <si>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</si>
  <si>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</si>
  <si>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</si>
  <si>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</si>
  <si>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</si>
  <si>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</si>
  <si>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</si>
  <si>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</si>
  <si>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</si>
  <si>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</si>
  <si>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</si>
  <si>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</si>
  <si>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</si>
  <si>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</si>
  <si>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</si>
  <si>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</si>
  <si>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</si>
  <si>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</si>
  <si>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</si>
  <si>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</si>
  <si>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</si>
  <si>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</si>
  <si>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</si>
  <si>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</si>
  <si>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</si>
  <si>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</si>
  <si>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</si>
  <si>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</si>
  <si>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</si>
  <si>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</si>
  <si>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</si>
  <si>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</si>
  <si>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</si>
  <si>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</si>
  <si>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</si>
  <si>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</si>
  <si>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</si>
  <si>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</si>
  <si>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</si>
  <si>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</si>
  <si>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</si>
  <si>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</si>
  <si>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</si>
  <si>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</si>
  <si>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</si>
  <si>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</si>
  <si>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</si>
  <si>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</si>
  <si>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</si>
  <si>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</si>
  <si>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</si>
  <si>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</si>
  <si>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</si>
  <si>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</si>
  <si>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</si>
  <si>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</si>
  <si>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</si>
  <si>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</si>
  <si>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</si>
  <si>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</si>
  <si>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</si>
  <si>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</si>
  <si>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</si>
  <si>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</si>
  <si>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</si>
  <si>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</si>
  <si>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</si>
  <si>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</si>
  <si>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</si>
  <si>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</si>
  <si>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</si>
  <si>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</si>
  <si>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</si>
  <si>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</si>
  <si>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</si>
  <si>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</si>
  <si>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</si>
  <si>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</si>
  <si>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</si>
  <si>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</si>
  <si>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</si>
  <si>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</si>
  <si>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</si>
  <si>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</si>
  <si>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</si>
  <si>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</si>
  <si>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</si>
  <si>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</si>
  <si>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</si>
  <si>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</si>
  <si>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</si>
  <si>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</si>
  <si>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</si>
  <si>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</si>
  <si>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</si>
  <si>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</si>
  <si>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</si>
  <si>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</si>
  <si>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</si>
  <si>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</si>
  <si>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</si>
  <si>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</si>
  <si>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</si>
  <si>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</si>
  <si>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</si>
  <si>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</si>
  <si>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</si>
  <si>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</si>
  <si>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</si>
  <si>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</si>
  <si>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</si>
  <si>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</si>
  <si>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</si>
  <si>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</si>
  <si>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</si>
  <si>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</si>
  <si>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</si>
  <si>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</si>
  <si>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</si>
  <si>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</si>
  <si>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</si>
  <si>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</si>
  <si>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</si>
  <si>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</si>
  <si>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</si>
  <si>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</si>
  <si>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</si>
  <si>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</si>
  <si>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</si>
  <si>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</si>
  <si>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</si>
  <si>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</si>
  <si>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</si>
  <si>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</si>
  <si>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</si>
  <si>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</si>
  <si>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</si>
  <si>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</si>
  <si>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</si>
  <si>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</si>
  <si>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</si>
  <si>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</si>
  <si>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</si>
  <si>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</si>
  <si>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</si>
  <si>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</si>
  <si>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</si>
  <si>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</si>
  <si>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</si>
  <si>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</si>
  <si>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</si>
  <si>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</si>
  <si>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</si>
  <si>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</si>
  <si>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</si>
  <si>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</si>
  <si>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</si>
  <si>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</si>
  <si>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</si>
  <si>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</si>
  <si>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</si>
  <si>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</si>
  <si>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</si>
  <si>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</si>
  <si>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</si>
  <si>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</si>
  <si>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</si>
  <si>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</si>
  <si>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</si>
  <si>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</si>
  <si>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</si>
  <si>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</si>
  <si>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</si>
  <si>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</si>
  <si>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</si>
  <si>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</si>
  <si>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</si>
  <si>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</si>
  <si>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</si>
  <si>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</si>
  <si>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</si>
  <si>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</si>
  <si>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</si>
  <si>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</si>
  <si>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</si>
  <si>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</si>
  <si>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</si>
  <si>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</si>
  <si>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</si>
  <si>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</si>
  <si>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</si>
  <si>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</si>
  <si>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</si>
  <si>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</si>
  <si>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</si>
  <si>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</si>
  <si>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</si>
  <si>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</si>
  <si>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</si>
  <si>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</si>
  <si>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</si>
  <si>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</si>
  <si>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</si>
  <si>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</si>
  <si>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</si>
  <si>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</si>
  <si>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</si>
  <si>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</si>
  <si>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</si>
  <si>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</si>
  <si>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</si>
  <si>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</si>
  <si>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</si>
  <si>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</si>
  <si>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</si>
  <si>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</si>
  <si>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</si>
  <si>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</si>
  <si>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</si>
  <si>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</si>
  <si>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</si>
  <si>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</si>
  <si>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</si>
  <si>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</si>
  <si>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</si>
  <si>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</si>
  <si>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</si>
  <si>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</si>
  <si>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</si>
  <si>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</si>
  <si>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</si>
  <si>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</si>
  <si>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</si>
  <si>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</si>
  <si>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</si>
  <si>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</si>
  <si>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</si>
  <si>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</si>
  <si>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</si>
  <si>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</si>
  <si>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</si>
  <si>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</si>
  <si>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</si>
  <si>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</si>
  <si>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</si>
  <si>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</si>
  <si>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</si>
  <si>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</si>
  <si>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</si>
  <si>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</si>
  <si>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</si>
  <si>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</si>
  <si>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</si>
  <si>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</si>
  <si>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</si>
  <si>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</si>
  <si>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</si>
  <si>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</si>
  <si>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</si>
  <si>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</si>
  <si>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</si>
  <si>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</si>
  <si>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</si>
  <si>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</si>
  <si>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</si>
  <si>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</si>
  <si>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</si>
  <si>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</si>
  <si>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</si>
  <si>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</si>
  <si>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</si>
  <si>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</si>
  <si>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</si>
  <si>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</si>
  <si>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</si>
  <si>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</si>
  <si>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</si>
  <si>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</si>
  <si>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</si>
  <si>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</si>
  <si>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</si>
  <si>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</si>
  <si>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</si>
  <si>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</si>
  <si>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</si>
  <si>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</si>
  <si>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</si>
  <si>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</si>
  <si>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</si>
  <si>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</si>
  <si>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</si>
  <si>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</si>
  <si>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</si>
  <si>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</si>
  <si>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</si>
  <si>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</si>
  <si>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</si>
  <si>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</si>
  <si>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</si>
  <si>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</si>
  <si>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</si>
  <si>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</si>
  <si>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</si>
  <si>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</si>
  <si>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</si>
  <si>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</si>
  <si>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</si>
  <si>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</si>
  <si>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</si>
  <si>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</si>
  <si>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</si>
  <si>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</si>
  <si>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</si>
  <si>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</si>
  <si>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</si>
  <si>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</si>
  <si>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</si>
  <si>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</si>
  <si>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</si>
  <si>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</si>
  <si>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</si>
  <si>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</si>
  <si>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</si>
  <si>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</si>
  <si>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</si>
  <si>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</si>
  <si>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</si>
  <si>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</si>
  <si>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</si>
  <si>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</si>
  <si>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</si>
  <si>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</si>
  <si>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</si>
  <si>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</si>
  <si>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</si>
  <si>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</si>
  <si>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</si>
  <si>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</si>
  <si>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</si>
  <si>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</si>
  <si>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</si>
  <si>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</si>
  <si>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</si>
  <si>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</si>
  <si>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</si>
  <si>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</si>
  <si>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</si>
  <si>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</si>
  <si>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</si>
  <si>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</si>
  <si>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</si>
  <si>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</si>
  <si>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</si>
  <si>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</si>
  <si>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</si>
  <si>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</si>
  <si>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</si>
  <si>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</si>
  <si>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</si>
  <si>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</si>
  <si>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</si>
  <si>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</si>
  <si>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</si>
  <si>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</si>
  <si>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</si>
  <si>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</si>
  <si>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</si>
  <si>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</si>
  <si>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</si>
  <si>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</si>
  <si>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</si>
  <si>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</si>
  <si>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</si>
  <si>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</si>
  <si>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</si>
  <si>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</si>
  <si>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</si>
  <si>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</si>
  <si>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</si>
  <si>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</si>
  <si>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</si>
  <si>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</si>
  <si>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</si>
  <si>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</si>
  <si>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</si>
  <si>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</si>
  <si>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</si>
  <si>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</si>
  <si>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</si>
  <si>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</si>
  <si>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</si>
  <si>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</si>
  <si>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</si>
  <si>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</si>
  <si>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</si>
  <si>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</si>
  <si>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</si>
  <si>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</si>
  <si>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</si>
  <si>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</si>
  <si>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</si>
  <si>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</si>
  <si>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</si>
  <si>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</si>
  <si>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</si>
  <si>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</si>
  <si>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</si>
  <si>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</si>
  <si>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</si>
  <si>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</si>
  <si>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</si>
  <si>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</si>
  <si>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</si>
  <si>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</si>
  <si>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</si>
  <si>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</si>
  <si>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</si>
  <si>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</si>
  <si>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</si>
  <si>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</si>
  <si>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</si>
  <si>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</si>
  <si>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</si>
  <si>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</si>
  <si>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</si>
  <si>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</si>
  <si>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</si>
  <si>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</si>
  <si>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</si>
  <si>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</si>
  <si>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</si>
  <si>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</si>
  <si>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</si>
  <si>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</si>
  <si>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</si>
  <si>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</si>
  <si>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</si>
  <si>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</si>
  <si>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</si>
  <si>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</si>
  <si>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</si>
  <si>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</si>
  <si>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</si>
  <si>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</si>
  <si>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</si>
  <si>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</si>
  <si>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</si>
  <si>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</si>
  <si>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</si>
  <si>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</si>
  <si>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</si>
  <si>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</si>
  <si>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</si>
  <si>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</si>
  <si>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</si>
  <si>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</si>
  <si>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</si>
  <si>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</si>
  <si>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</si>
  <si>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</si>
  <si>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</si>
  <si>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</si>
  <si>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</si>
  <si>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</si>
  <si>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</si>
  <si>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</si>
  <si>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</si>
  <si>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</si>
  <si>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</si>
  <si>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</si>
  <si>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</si>
  <si>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</si>
  <si>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</si>
  <si>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</si>
  <si>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</si>
  <si>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</si>
  <si>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</si>
  <si>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</si>
  <si>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</si>
  <si>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</si>
  <si>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</si>
  <si>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</si>
  <si>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</si>
  <si>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</si>
  <si>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</si>
  <si>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</si>
  <si>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</si>
  <si>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</si>
  <si>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</si>
  <si>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</si>
  <si>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</si>
  <si>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</si>
  <si>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</si>
  <si>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</si>
  <si>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</si>
  <si>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>PC KARTON KODE 3 SUSUN LAMPU KEDIP / SP 398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</si>
  <si>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</si>
  <si>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</si>
  <si>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</si>
  <si>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</si>
  <si>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</si>
  <si>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</si>
  <si>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</si>
  <si>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</si>
  <si>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</si>
  <si>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</si>
  <si>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</si>
  <si>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</si>
  <si>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</si>
  <si>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</si>
  <si>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</si>
  <si>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</si>
  <si>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</si>
  <si>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</si>
  <si>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</si>
  <si>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</si>
  <si>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</si>
  <si>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</si>
  <si>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</si>
  <si>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</si>
  <si>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</si>
  <si>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</si>
  <si>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</si>
  <si>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</si>
  <si>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</si>
  <si>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</si>
  <si>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</si>
  <si>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</si>
  <si>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</si>
  <si>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</si>
  <si>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</si>
  <si>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</si>
  <si>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</si>
  <si>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</si>
  <si>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</si>
  <si>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</si>
  <si>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</si>
  <si>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</si>
  <si>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</si>
  <si>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</si>
  <si>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</si>
  <si>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</si>
  <si>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</si>
  <si>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</si>
  <si>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</si>
  <si>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</si>
  <si>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</si>
  <si>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</si>
  <si>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</si>
  <si>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</si>
  <si>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</si>
  <si>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</si>
  <si>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</si>
  <si>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</si>
  <si>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</si>
  <si>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</si>
  <si>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</si>
  <si>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</si>
  <si>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</si>
  <si>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</si>
  <si>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</si>
  <si>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</si>
  <si>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</si>
  <si>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</si>
  <si>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</si>
  <si>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</si>
  <si>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</si>
  <si>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</si>
  <si>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</si>
  <si>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</si>
  <si>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</si>
  <si>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</si>
  <si>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</si>
  <si>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</si>
  <si>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</si>
  <si>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</si>
  <si>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</si>
  <si>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</si>
  <si>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</si>
  <si>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</si>
  <si>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</si>
  <si>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</si>
  <si>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</si>
  <si>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</si>
  <si>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</si>
  <si>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</si>
  <si>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</si>
  <si>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</si>
  <si>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</si>
  <si>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</si>
  <si>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</si>
  <si>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</si>
  <si>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</si>
  <si>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</si>
  <si>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</si>
  <si>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</si>
  <si>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</si>
  <si>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</si>
  <si>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</si>
  <si>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</si>
  <si>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</si>
  <si>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</si>
  <si>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</si>
  <si>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</si>
  <si>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</si>
  <si>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</si>
  <si>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</si>
  <si>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</si>
  <si>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</si>
  <si>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</si>
  <si>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</si>
  <si>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</si>
  <si>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</si>
  <si>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</si>
  <si>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</si>
  <si>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</si>
  <si>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</si>
  <si>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</si>
  <si>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</si>
  <si>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</si>
  <si>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</si>
  <si>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</si>
  <si>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</si>
  <si>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</si>
  <si>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</si>
  <si>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</si>
  <si>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</si>
  <si>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</si>
  <si>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</si>
  <si>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</si>
  <si>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</si>
  <si>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</si>
  <si>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</si>
  <si>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</si>
  <si>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</si>
  <si>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</si>
  <si>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</si>
  <si>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</si>
  <si>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</si>
  <si>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</si>
  <si>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</si>
  <si>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</si>
  <si>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</si>
  <si>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</si>
  <si>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</si>
  <si>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</si>
  <si>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</si>
  <si>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</si>
  <si>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</si>
  <si>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</si>
  <si>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</si>
  <si>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</si>
  <si>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</si>
  <si>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</si>
  <si>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</si>
  <si>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</si>
  <si>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</si>
  <si>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</si>
  <si>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</si>
  <si>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</si>
  <si>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</si>
  <si>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</si>
  <si>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</si>
  <si>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</si>
  <si>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</si>
  <si>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</si>
  <si>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</si>
  <si>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</si>
  <si>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</si>
  <si>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</si>
  <si>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</si>
  <si>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</si>
  <si>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</si>
  <si>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</si>
  <si>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</si>
  <si>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</si>
  <si>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</si>
  <si>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</si>
  <si>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</si>
  <si>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</si>
  <si>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</si>
  <si>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</si>
  <si>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</si>
  <si>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</si>
  <si>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</si>
  <si>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</si>
  <si>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</si>
  <si>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</si>
  <si>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</si>
  <si>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</si>
  <si>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</si>
  <si>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</si>
  <si>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</si>
  <si>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</si>
  <si>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</si>
  <si>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</si>
  <si>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</si>
  <si>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</si>
  <si>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</si>
  <si>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</si>
  <si>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</si>
  <si>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</si>
  <si>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</si>
  <si>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</si>
  <si>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</si>
  <si>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</si>
  <si>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</si>
  <si>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</si>
  <si>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</si>
  <si>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</si>
  <si>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</si>
  <si>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</si>
  <si>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</si>
  <si>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</si>
  <si>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</si>
  <si>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</si>
  <si>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</si>
  <si>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</si>
  <si>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</si>
  <si>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</si>
  <si>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</si>
  <si>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</si>
  <si>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</si>
  <si>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</si>
  <si>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</si>
  <si>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</si>
  <si>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</si>
  <si>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</si>
  <si>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</si>
  <si>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</si>
  <si>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</si>
  <si>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</si>
  <si>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</si>
  <si>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</si>
  <si>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</si>
  <si>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</si>
  <si>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</si>
  <si>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</si>
  <si>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</si>
  <si>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</si>
  <si>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</si>
  <si>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</si>
  <si>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</si>
  <si>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</si>
  <si>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</si>
  <si>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</si>
  <si>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</si>
  <si>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</si>
  <si>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28 LSN</t>
  </si>
  <si>
    <t>PITA JPN LIST GOLD MIX B 040</t>
  </si>
  <si>
    <t>Pita Jepang List Gold  B 040</t>
  </si>
  <si>
    <t>1 CTN</t>
  </si>
  <si>
    <t>PENCIL CASE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</si>
  <si>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</si>
  <si>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</si>
  <si>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</si>
  <si>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</si>
  <si>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</si>
  <si>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</si>
  <si>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</si>
  <si>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</si>
  <si>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</si>
  <si>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</si>
  <si>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</si>
  <si>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</si>
  <si>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</si>
  <si>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</si>
  <si>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</si>
  <si>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</si>
  <si>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</si>
  <si>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</si>
  <si>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</si>
  <si>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</si>
  <si>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</si>
  <si>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</si>
  <si>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</si>
  <si>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</si>
  <si>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</si>
  <si>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KENKO BINDER CLIP NO.280</t>
  </si>
  <si>
    <t>KENJOY BSR 1.5</t>
  </si>
  <si>
    <t>Garisan Busur Kenjoy 1.5</t>
  </si>
  <si>
    <t>15 PCS</t>
  </si>
  <si>
    <t>WB ERASER 805</t>
  </si>
  <si>
    <t>WB ERASER 802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</si>
  <si>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</si>
  <si>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</si>
  <si>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</si>
  <si>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</si>
  <si>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</si>
  <si>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</si>
  <si>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</si>
  <si>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</si>
  <si>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</si>
  <si>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</si>
  <si>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</si>
  <si>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</si>
  <si>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</si>
  <si>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</si>
  <si>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</si>
  <si>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</si>
  <si>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</si>
  <si>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</si>
  <si>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</si>
  <si>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</si>
  <si>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</si>
  <si>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</si>
  <si>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</si>
  <si>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</si>
  <si>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</si>
  <si>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</si>
  <si>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</si>
  <si>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</si>
  <si>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</si>
  <si>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</si>
  <si>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</si>
  <si>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</si>
  <si>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</si>
  <si>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</si>
  <si>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</si>
  <si>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</si>
  <si>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</si>
  <si>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</si>
  <si>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</si>
  <si>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</si>
  <si>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</si>
  <si>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</si>
  <si>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</si>
  <si>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</si>
  <si>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</si>
  <si>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</si>
  <si>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</si>
  <si>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</si>
  <si>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</si>
  <si>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</si>
  <si>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</si>
  <si>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</si>
  <si>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</si>
  <si>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</si>
  <si>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</si>
  <si>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</si>
  <si>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</si>
  <si>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</si>
  <si>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</si>
  <si>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</si>
  <si>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</si>
  <si>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</si>
  <si>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</si>
  <si>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</si>
  <si>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</si>
  <si>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</si>
  <si>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</si>
  <si>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</si>
  <si>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</si>
  <si>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</si>
  <si>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</si>
  <si>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</si>
  <si>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</si>
  <si>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</si>
  <si>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</si>
  <si>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</si>
  <si>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</si>
  <si>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</si>
  <si>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</si>
  <si>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</si>
  <si>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</si>
  <si>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</si>
  <si>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</si>
  <si>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</si>
  <si>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</si>
  <si>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</si>
  <si>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</si>
  <si>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</si>
  <si>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</si>
  <si>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</si>
  <si>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</si>
  <si>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</si>
  <si>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</si>
  <si>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</si>
  <si>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</si>
  <si>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</si>
  <si>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</si>
  <si>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</si>
  <si>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</si>
  <si>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</si>
  <si>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</si>
  <si>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</si>
  <si>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</si>
  <si>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</si>
  <si>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</si>
  <si>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</si>
  <si>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</si>
  <si>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</si>
  <si>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</si>
  <si>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</si>
  <si>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</si>
  <si>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</si>
  <si>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</si>
  <si>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</si>
  <si>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</si>
  <si>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</si>
  <si>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</si>
  <si>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</si>
  <si>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</si>
  <si>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</si>
  <si>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</si>
  <si>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</si>
  <si>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</si>
  <si>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</si>
  <si>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</si>
  <si>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</si>
  <si>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</si>
  <si>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</si>
  <si>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</si>
  <si>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</si>
  <si>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</si>
  <si>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</si>
  <si>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</si>
  <si>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</si>
  <si>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</si>
  <si>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</si>
  <si>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</si>
  <si>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</si>
  <si>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</si>
  <si>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</si>
  <si>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</si>
  <si>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</si>
  <si>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</si>
  <si>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</si>
  <si>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</si>
  <si>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</si>
  <si>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</si>
  <si>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</si>
  <si>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</si>
  <si>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</si>
  <si>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</si>
  <si>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</si>
  <si>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</si>
  <si>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</si>
  <si>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</si>
  <si>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</si>
  <si>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</si>
  <si>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</si>
  <si>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</si>
  <si>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</si>
  <si>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</si>
  <si>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</si>
  <si>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</si>
  <si>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</si>
  <si>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</si>
  <si>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</si>
  <si>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</si>
  <si>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</si>
  <si>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</si>
  <si>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</si>
  <si>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</si>
  <si>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</si>
  <si>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</si>
  <si>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</si>
  <si>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</si>
  <si>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</si>
  <si>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</si>
  <si>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</si>
  <si>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</si>
  <si>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</si>
  <si>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</si>
  <si>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</si>
  <si>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</si>
  <si>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</si>
  <si>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</si>
  <si>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</si>
  <si>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</si>
  <si>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</si>
  <si>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</si>
  <si>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</si>
  <si>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</si>
  <si>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</si>
  <si>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</si>
  <si>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</si>
  <si>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</si>
  <si>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</si>
  <si>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</si>
  <si>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</si>
  <si>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</si>
  <si>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</si>
  <si>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</si>
  <si>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</si>
  <si>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</si>
  <si>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</si>
  <si>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</si>
  <si>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</si>
  <si>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</si>
  <si>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</si>
  <si>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</si>
  <si>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</si>
  <si>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</si>
  <si>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</si>
  <si>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</si>
  <si>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</si>
  <si>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</si>
  <si>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</si>
  <si>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</si>
  <si>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</si>
  <si>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</si>
  <si>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</si>
  <si>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</si>
  <si>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</si>
  <si>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</si>
  <si>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</si>
  <si>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</si>
  <si>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</si>
  <si>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312 PCS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</si>
  <si>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</si>
  <si>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</si>
  <si>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</si>
  <si>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</si>
  <si>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</si>
  <si>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</si>
  <si>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</si>
  <si>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</si>
  <si>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</si>
  <si>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LOOSE LEAF A5-50 LBR DOTED/ TITK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</si>
  <si>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</si>
  <si>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</si>
  <si>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</si>
  <si>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</si>
  <si>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</si>
  <si>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</si>
  <si>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</si>
  <si>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</si>
  <si>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</si>
  <si>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</si>
  <si>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</si>
  <si>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</si>
  <si>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</si>
  <si>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</si>
  <si>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</si>
  <si>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</si>
  <si>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</si>
  <si>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</si>
  <si>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</si>
  <si>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</si>
  <si>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</si>
  <si>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</si>
  <si>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</si>
  <si>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</si>
  <si>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</si>
  <si>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</si>
  <si>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</si>
  <si>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</si>
  <si>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</si>
  <si>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</si>
  <si>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</si>
  <si>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</si>
  <si>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</si>
  <si>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</si>
  <si>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</si>
  <si>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</si>
  <si>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</si>
  <si>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</si>
  <si>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</si>
  <si>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</si>
  <si>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</si>
  <si>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</si>
  <si>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</si>
  <si>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</si>
  <si>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</si>
  <si>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</si>
  <si>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</si>
  <si>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</si>
  <si>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</si>
  <si>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</si>
  <si>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</si>
  <si>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</si>
  <si>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</si>
  <si>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</si>
  <si>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</si>
  <si>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</si>
  <si>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</si>
  <si>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</si>
  <si>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</si>
  <si>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</si>
  <si>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</si>
  <si>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</si>
  <si>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</si>
  <si>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</si>
  <si>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</si>
  <si>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</si>
  <si>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</si>
  <si>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</si>
  <si>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</si>
  <si>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</si>
  <si>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</si>
  <si>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</si>
  <si>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</si>
  <si>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</si>
  <si>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</si>
  <si>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</si>
  <si>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</si>
  <si>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</si>
  <si>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</si>
  <si>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</si>
  <si>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</si>
  <si>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</si>
  <si>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</si>
  <si>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</si>
  <si>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</si>
  <si>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</si>
  <si>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</si>
  <si>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</si>
  <si>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</si>
  <si>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</si>
  <si>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</si>
  <si>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</si>
  <si>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</si>
  <si>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</si>
  <si>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</si>
  <si>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</si>
  <si>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</si>
  <si>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</si>
  <si>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</si>
  <si>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tipkenct634n</t>
  </si>
  <si>
    <t>stajkhd12n24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</si>
  <si>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</si>
  <si>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</si>
  <si>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</si>
  <si>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</si>
  <si>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</si>
  <si>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</si>
  <si>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</si>
  <si>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cutkenl500</t>
  </si>
  <si>
    <t>PCL HJD 417-2</t>
  </si>
  <si>
    <t>PCL HJD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</si>
  <si>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</si>
  <si>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</si>
  <si>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</si>
  <si>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</si>
  <si>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</si>
  <si>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</si>
  <si>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</si>
  <si>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</si>
  <si>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</si>
  <si>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</si>
  <si>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</si>
  <si>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</si>
  <si>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</si>
  <si>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</si>
  <si>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</si>
  <si>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</si>
  <si>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</si>
  <si>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</si>
  <si>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</si>
  <si>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</si>
  <si>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</si>
  <si>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</si>
  <si>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</si>
  <si>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</si>
  <si>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</si>
  <si>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</si>
  <si>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</si>
  <si>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</si>
  <si>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</si>
  <si>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</si>
  <si>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</si>
  <si>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</si>
  <si>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</si>
  <si>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</si>
  <si>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</si>
  <si>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</si>
  <si>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</si>
  <si>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</si>
  <si>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</si>
  <si>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</si>
  <si>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</si>
  <si>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</si>
  <si>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</si>
  <si>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</si>
  <si>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</si>
  <si>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</si>
  <si>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</si>
  <si>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</si>
  <si>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</si>
  <si>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</si>
  <si>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</si>
  <si>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</si>
  <si>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</si>
  <si>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</si>
  <si>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</si>
  <si>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</si>
  <si>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</si>
  <si>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</si>
  <si>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</si>
  <si>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</si>
  <si>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</si>
  <si>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</si>
  <si>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</si>
  <si>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</si>
  <si>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</si>
  <si>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</si>
  <si>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</si>
  <si>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</si>
  <si>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</si>
  <si>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</si>
  <si>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</si>
  <si>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</si>
  <si>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</si>
  <si>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</si>
  <si>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</si>
  <si>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</si>
  <si>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</si>
  <si>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</si>
  <si>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</si>
  <si>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</si>
  <si>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</si>
  <si>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</si>
  <si>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</si>
  <si>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</si>
  <si>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</si>
  <si>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</si>
  <si>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</si>
  <si>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</si>
  <si>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</si>
  <si>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</si>
  <si>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</si>
  <si>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</si>
  <si>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</si>
  <si>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</si>
  <si>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</si>
  <si>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</si>
  <si>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</si>
  <si>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</si>
  <si>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</si>
  <si>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</si>
  <si>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</si>
  <si>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</si>
  <si>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</si>
  <si>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</si>
  <si>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</si>
  <si>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</si>
  <si>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</si>
  <si>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</si>
  <si>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</si>
  <si>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</si>
  <si>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</si>
  <si>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</si>
  <si>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</si>
  <si>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</si>
  <si>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</si>
  <si>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</si>
  <si>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</si>
  <si>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</si>
  <si>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</si>
  <si>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</si>
  <si>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</si>
  <si>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</si>
  <si>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</si>
  <si>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</si>
  <si>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</si>
  <si>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</si>
  <si>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</si>
  <si>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</si>
  <si>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</si>
  <si>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</si>
  <si>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</si>
  <si>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</si>
  <si>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</si>
  <si>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</si>
  <si>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</si>
  <si>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</si>
  <si>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</si>
  <si>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</si>
  <si>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</si>
  <si>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</si>
  <si>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</si>
  <si>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</si>
  <si>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</si>
  <si>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</si>
  <si>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</si>
  <si>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</si>
  <si>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</si>
  <si>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</si>
  <si>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</si>
  <si>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</si>
  <si>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</si>
  <si>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</si>
  <si>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</si>
  <si>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</si>
  <si>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</si>
  <si>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</si>
  <si>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</si>
  <si>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</si>
  <si>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</si>
  <si>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</si>
  <si>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</si>
  <si>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</si>
  <si>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</si>
  <si>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</si>
  <si>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</si>
  <si>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</si>
  <si>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</si>
  <si>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</si>
  <si>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</si>
  <si>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</si>
  <si>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</si>
  <si>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</si>
  <si>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</si>
  <si>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</si>
  <si>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</si>
  <si>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</si>
  <si>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</si>
  <si>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</si>
  <si>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</si>
  <si>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</si>
  <si>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</si>
  <si>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</si>
  <si>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</si>
  <si>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</si>
  <si>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</si>
  <si>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</si>
  <si>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</si>
  <si>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</si>
  <si>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</si>
  <si>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</si>
  <si>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</si>
  <si>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</si>
  <si>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</si>
  <si>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</si>
  <si>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</si>
  <si>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</si>
  <si>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</si>
  <si>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</si>
  <si>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</si>
  <si>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</si>
  <si>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</si>
  <si>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</si>
  <si>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</si>
  <si>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</si>
  <si>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</si>
  <si>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</si>
  <si>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</si>
  <si>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</si>
  <si>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</si>
  <si>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</si>
  <si>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</si>
  <si>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</si>
  <si>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</si>
  <si>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</si>
  <si>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</si>
  <si>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</si>
  <si>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</si>
  <si>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</si>
  <si>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</si>
  <si>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</si>
  <si>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</si>
  <si>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</si>
  <si>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</si>
  <si>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</si>
  <si>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</si>
  <si>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</si>
  <si>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</si>
  <si>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</si>
  <si>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</si>
  <si>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</si>
  <si>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</si>
  <si>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</si>
  <si>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</si>
  <si>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</si>
  <si>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</si>
  <si>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</si>
  <si>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</si>
  <si>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</si>
  <si>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</si>
  <si>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</si>
  <si>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</si>
  <si>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</si>
  <si>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</si>
  <si>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</si>
  <si>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</si>
  <si>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</si>
  <si>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</si>
  <si>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</si>
  <si>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</si>
  <si>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</si>
  <si>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</si>
  <si>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</si>
  <si>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</si>
  <si>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</si>
  <si>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</si>
  <si>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</si>
  <si>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</si>
  <si>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</si>
  <si>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</si>
  <si>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</si>
  <si>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</si>
  <si>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</si>
  <si>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</si>
  <si>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</si>
  <si>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</si>
  <si>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</si>
  <si>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</si>
  <si>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</si>
  <si>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</si>
  <si>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</si>
  <si>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</si>
  <si>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</si>
  <si>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</si>
  <si>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</si>
  <si>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</si>
  <si>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</si>
  <si>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</si>
  <si>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</si>
  <si>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</si>
  <si>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</si>
  <si>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</si>
  <si>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</si>
  <si>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</si>
  <si>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</si>
  <si>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</si>
  <si>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</si>
  <si>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</si>
  <si>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</si>
  <si>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</si>
  <si>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</si>
  <si>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</si>
  <si>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</si>
  <si>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</si>
  <si>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</si>
  <si>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</si>
  <si>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</si>
  <si>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</si>
  <si>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</si>
  <si>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</si>
  <si>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</si>
  <si>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</si>
  <si>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</si>
  <si>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</si>
  <si>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</si>
  <si>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</si>
  <si>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</si>
  <si>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</si>
  <si>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</si>
  <si>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</si>
  <si>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</si>
  <si>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</si>
  <si>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</si>
  <si>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</si>
  <si>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</si>
  <si>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CUTTER A 18 TRANS</t>
  </si>
  <si>
    <t>SULING GDS23 SOLID</t>
  </si>
  <si>
    <t>Suling GD S23 Solid</t>
  </si>
  <si>
    <t>PIANIKA DH BOX PREMIUM</t>
  </si>
  <si>
    <t>Pianika DH Box Premium</t>
  </si>
  <si>
    <t>SALIKAH</t>
  </si>
  <si>
    <t>PC A838</t>
  </si>
  <si>
    <t>PC A 792</t>
  </si>
  <si>
    <t>PC H 837</t>
  </si>
  <si>
    <t>PC H 797</t>
  </si>
  <si>
    <t>PC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</si>
  <si>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</si>
  <si>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</si>
  <si>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</si>
  <si>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</si>
  <si>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</si>
  <si>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</si>
  <si>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</si>
  <si>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</si>
  <si>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</si>
  <si>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</si>
  <si>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</si>
  <si>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</si>
  <si>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Tas H Bag Lux MY 02 A</t>
  </si>
  <si>
    <t>Map School Bag Hijau Muda</t>
  </si>
  <si>
    <t>Penggaris Gasta 0733</t>
  </si>
  <si>
    <t>Stip ER 1318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</si>
  <si>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</si>
  <si>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</si>
  <si>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</si>
  <si>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</si>
  <si>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</si>
  <si>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</si>
  <si>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</si>
  <si>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</si>
  <si>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</si>
  <si>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</si>
  <si>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</si>
  <si>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</si>
  <si>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</si>
  <si>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</si>
  <si>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</si>
  <si>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</si>
  <si>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</si>
  <si>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</si>
  <si>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</si>
  <si>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</si>
  <si>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</si>
  <si>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</si>
  <si>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</si>
  <si>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</si>
  <si>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POLAR BEAR W/ DISP MN-305</t>
  </si>
  <si>
    <t>Dispenser Polar Bear MN-305</t>
  </si>
  <si>
    <t>TAPE DISPENSER POLAR BEAR MN-305 @12pc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</si>
  <si>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</si>
  <si>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</si>
  <si>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</si>
  <si>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</si>
  <si>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</si>
  <si>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</si>
  <si>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</si>
  <si>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</si>
  <si>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</si>
  <si>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</si>
  <si>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</si>
  <si>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</si>
  <si>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</si>
  <si>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</si>
  <si>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</si>
  <si>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</si>
  <si>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</si>
  <si>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</si>
  <si>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</si>
  <si>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</si>
  <si>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</si>
  <si>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</si>
  <si>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</si>
  <si>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</si>
  <si>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</si>
  <si>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</si>
  <si>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</si>
  <si>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</si>
  <si>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</si>
  <si>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</si>
  <si>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</si>
  <si>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</si>
  <si>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</si>
  <si>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</si>
  <si>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</si>
  <si>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</si>
  <si>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</si>
  <si>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</si>
  <si>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</si>
  <si>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</si>
  <si>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</si>
  <si>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</si>
  <si>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</si>
  <si>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</si>
  <si>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</si>
  <si>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</si>
  <si>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</si>
  <si>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</si>
  <si>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</si>
  <si>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</si>
  <si>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</si>
  <si>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</si>
  <si>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</si>
  <si>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</si>
  <si>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Lem JK GL-W01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</si>
  <si>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</si>
  <si>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</si>
  <si>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</si>
  <si>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</si>
  <si>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</si>
  <si>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</si>
  <si>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</si>
  <si>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</si>
  <si>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</si>
  <si>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</si>
  <si>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</si>
  <si>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</si>
  <si>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</si>
  <si>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</si>
  <si>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</si>
  <si>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</si>
  <si>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</si>
  <si>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</si>
  <si>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</si>
  <si>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</si>
  <si>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</si>
  <si>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</si>
  <si>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</si>
  <si>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</si>
  <si>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</si>
  <si>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</si>
  <si>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</si>
  <si>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</si>
  <si>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</si>
  <si>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</si>
  <si>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</si>
  <si>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</si>
  <si>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</si>
  <si>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</si>
  <si>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</si>
  <si>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</si>
  <si>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</si>
  <si>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</si>
  <si>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</si>
  <si>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</si>
  <si>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</si>
  <si>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</si>
  <si>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</si>
  <si>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</si>
  <si>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</si>
  <si>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</si>
  <si>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</si>
  <si>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</si>
  <si>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</si>
  <si>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</si>
  <si>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</si>
  <si>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</si>
  <si>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</si>
  <si>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</si>
  <si>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</si>
  <si>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</si>
  <si>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</si>
  <si>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</si>
  <si>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</si>
  <si>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</si>
  <si>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</si>
  <si>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</si>
  <si>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</si>
  <si>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</si>
  <si>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</si>
  <si>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</si>
  <si>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</si>
  <si>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</si>
  <si>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</si>
  <si>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</si>
  <si>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</si>
  <si>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</si>
  <si>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</si>
  <si>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</si>
  <si>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</si>
  <si>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</si>
  <si>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</si>
  <si>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</si>
  <si>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</si>
  <si>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</si>
  <si>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</si>
  <si>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</si>
  <si>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</si>
  <si>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</si>
  <si>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</si>
  <si>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</si>
  <si>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</si>
  <si>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</si>
  <si>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</si>
  <si>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</si>
  <si>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</si>
  <si>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</si>
  <si>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</si>
  <si>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</si>
  <si>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</si>
  <si>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</si>
  <si>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</si>
  <si>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</si>
  <si>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</si>
  <si>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</si>
  <si>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</si>
  <si>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</si>
  <si>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</si>
  <si>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</si>
  <si>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</si>
  <si>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</si>
  <si>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</si>
  <si>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</si>
  <si>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</si>
  <si>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</si>
  <si>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</si>
  <si>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</si>
  <si>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</si>
  <si>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</si>
  <si>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</si>
  <si>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</si>
  <si>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</si>
  <si>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</si>
  <si>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</si>
  <si>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</si>
  <si>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</si>
  <si>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</si>
  <si>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</si>
  <si>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</si>
  <si>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</si>
  <si>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</si>
  <si>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</si>
  <si>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</si>
  <si>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</si>
  <si>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</si>
  <si>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</si>
  <si>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</si>
  <si>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</si>
  <si>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</si>
  <si>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</si>
  <si>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</si>
  <si>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</si>
  <si>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</si>
  <si>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</si>
  <si>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</si>
  <si>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</si>
  <si>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</si>
  <si>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</si>
  <si>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</si>
  <si>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</si>
  <si>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</si>
  <si>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</si>
  <si>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</si>
  <si>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</si>
  <si>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</si>
  <si>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</si>
  <si>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</si>
  <si>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</si>
  <si>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</si>
  <si>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</si>
  <si>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</si>
  <si>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</si>
  <si>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</si>
  <si>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</si>
  <si>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</si>
  <si>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</si>
  <si>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</si>
  <si>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</si>
  <si>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</si>
  <si>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</si>
  <si>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</si>
  <si>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</si>
  <si>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</si>
  <si>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</si>
  <si>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</si>
  <si>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</si>
  <si>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</si>
  <si>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</si>
  <si>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</si>
  <si>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</si>
  <si>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</si>
  <si>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</si>
  <si>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</si>
  <si>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</si>
  <si>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</si>
  <si>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</si>
  <si>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</si>
  <si>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</si>
  <si>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</si>
  <si>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</si>
  <si>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</si>
  <si>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</si>
  <si>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</si>
  <si>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</si>
  <si>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</si>
  <si>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</si>
  <si>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</si>
  <si>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</si>
  <si>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</si>
  <si>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</si>
  <si>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</si>
  <si>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</si>
  <si>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</si>
  <si>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</si>
  <si>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</si>
  <si>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</si>
  <si>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</si>
  <si>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</si>
  <si>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</si>
  <si>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</si>
  <si>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</si>
  <si>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</si>
  <si>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</si>
  <si>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</si>
  <si>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</si>
  <si>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</si>
  <si>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</si>
  <si>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</si>
  <si>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</si>
  <si>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Stip JK 526-B40 CO Warna</t>
  </si>
  <si>
    <t>Stip JK 526-B40 BL Hitam</t>
  </si>
  <si>
    <t>Stip JK 526-B20 Putih</t>
  </si>
  <si>
    <t>Stip JK 526-B40 P Putih</t>
  </si>
  <si>
    <t>Stip JK EB-30 Hitam</t>
  </si>
  <si>
    <t>Gel pen Kenko Hitech Fun Color 0.28mm 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</si>
  <si>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</si>
  <si>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</si>
  <si>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</si>
  <si>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</si>
  <si>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</si>
  <si>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</si>
  <si>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</si>
  <si>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B note Kenko A5-TS-CC78 Campus</t>
  </si>
  <si>
    <t>B note Kenko A5-TS-CC8 Campus</t>
  </si>
  <si>
    <t>KENKO BINDER NOTE A5-TS-CC82 (CAMPUS)</t>
  </si>
  <si>
    <t>BINDER NOTE KENKO A5-TS-CC82 (CAMPUS)</t>
  </si>
  <si>
    <t>GEL TIZO FANCY TG31763-EL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</si>
  <si>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</si>
  <si>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</si>
  <si>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</si>
  <si>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</si>
  <si>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</si>
  <si>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</si>
  <si>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</si>
  <si>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</si>
  <si>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</si>
  <si>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</si>
  <si>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</si>
  <si>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</si>
  <si>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</si>
  <si>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</si>
  <si>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</si>
  <si>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</si>
  <si>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</si>
  <si>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</si>
  <si>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</si>
  <si>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</si>
  <si>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</si>
  <si>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</si>
  <si>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</si>
  <si>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</si>
  <si>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</si>
  <si>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</si>
  <si>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</si>
  <si>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</si>
  <si>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</si>
  <si>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</si>
  <si>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</si>
  <si>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</si>
  <si>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</si>
  <si>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</si>
  <si>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</si>
  <si>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</si>
  <si>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</si>
  <si>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</si>
  <si>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</si>
  <si>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</si>
  <si>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</si>
  <si>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</si>
  <si>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</si>
  <si>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</si>
  <si>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</si>
  <si>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</si>
  <si>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</si>
  <si>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</si>
  <si>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</si>
  <si>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</si>
  <si>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</si>
  <si>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</si>
  <si>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</si>
  <si>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</si>
  <si>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</si>
  <si>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</si>
  <si>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Zhixin + Refill G-5016 L</t>
  </si>
  <si>
    <t>Gel Zhixin + Refill G-3111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</si>
  <si>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</si>
  <si>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</si>
  <si>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</si>
  <si>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</si>
  <si>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</si>
  <si>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 Mech Pen Kenko PL-209 2B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</si>
  <si>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</si>
  <si>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</si>
  <si>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</si>
  <si>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</si>
  <si>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</si>
  <si>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</si>
  <si>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</si>
  <si>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</si>
  <si>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</si>
  <si>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</si>
  <si>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</si>
  <si>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</si>
  <si>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</si>
  <si>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</si>
  <si>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</si>
  <si>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</si>
  <si>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</si>
  <si>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</si>
  <si>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</si>
  <si>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</si>
  <si>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</si>
  <si>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</si>
  <si>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</si>
  <si>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</si>
  <si>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</si>
  <si>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</si>
  <si>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</si>
  <si>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</si>
  <si>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</si>
  <si>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</si>
  <si>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</si>
  <si>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</si>
  <si>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</si>
  <si>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</si>
  <si>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</si>
  <si>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</si>
  <si>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</si>
  <si>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</si>
  <si>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</si>
  <si>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</si>
  <si>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</si>
  <si>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</si>
  <si>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</si>
  <si>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</si>
  <si>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</si>
  <si>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</si>
  <si>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</si>
  <si>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</si>
  <si>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</si>
  <si>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</si>
  <si>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</si>
  <si>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</si>
  <si>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</si>
  <si>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</si>
  <si>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</si>
  <si>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</si>
  <si>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</si>
  <si>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</si>
  <si>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</si>
  <si>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</si>
  <si>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</si>
  <si>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Tas Kertas/ Paper Bag Motif Batik uk Besar</t>
  </si>
  <si>
    <t>Tas Kertas/ Paper Bag Motif Batik uk Kecil TBK 02</t>
  </si>
  <si>
    <t>Tas Kertas/ Paper Bag Motif Batik uk Tanggung</t>
  </si>
  <si>
    <t>PW 12W Koala</t>
  </si>
  <si>
    <t>Penghapus W/B B-3909</t>
  </si>
  <si>
    <t>Penghapus W/B T-68 B-3894</t>
  </si>
  <si>
    <t>PENSIL CASE MAGNET + SHARPENER CC-7808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</si>
  <si>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</si>
  <si>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</si>
  <si>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</si>
  <si>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</si>
  <si>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</si>
  <si>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</si>
  <si>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</si>
  <si>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Garisan 11030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</si>
  <si>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</si>
  <si>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</si>
  <si>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</si>
  <si>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</si>
  <si>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</si>
  <si>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</si>
  <si>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</si>
  <si>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</si>
  <si>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</si>
  <si>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</si>
  <si>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</si>
  <si>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</si>
  <si>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</si>
  <si>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</si>
  <si>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Mech Pen Tizo 2.0 TM 030A-1L</t>
  </si>
  <si>
    <t>NB A5 KY-A58811</t>
  </si>
  <si>
    <t>NB A5 KY-A58815</t>
  </si>
  <si>
    <t>Doc Rest Batik</t>
  </si>
  <si>
    <t>Isi cutter JK L-150 AM Besar</t>
  </si>
  <si>
    <t>Isi cutter JK A-100 AM Kecil</t>
  </si>
  <si>
    <t>Isi cutter JK L-150M MH</t>
  </si>
  <si>
    <t>Asahan JK B-24 PTL</t>
  </si>
  <si>
    <t>Label JK LB-P2 CC 2brs Cacah</t>
  </si>
  <si>
    <t>Tape cutter JK TC-116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</si>
  <si>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</si>
  <si>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</si>
  <si>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</si>
  <si>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</si>
  <si>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</si>
  <si>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</si>
  <si>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</si>
  <si>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</si>
  <si>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</si>
  <si>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</si>
  <si>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</si>
  <si>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</si>
  <si>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</si>
  <si>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</si>
  <si>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</si>
  <si>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</si>
  <si>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</si>
  <si>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</si>
  <si>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Pcase Mika Rakit SQ-803</t>
  </si>
  <si>
    <t>Tipe-ex Kertas Kenko CT-819</t>
  </si>
  <si>
    <t>Tipe-ex Kertas Kenko CT-919</t>
  </si>
  <si>
    <t>Mechpen G 09309 24pc</t>
  </si>
  <si>
    <t>Mechpen G 09306 24pc</t>
  </si>
  <si>
    <t>Mechpen G09307 24pc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</si>
  <si>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</si>
  <si>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</si>
  <si>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</si>
  <si>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</si>
  <si>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</si>
  <si>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</si>
  <si>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</si>
  <si>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</si>
  <si>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</si>
  <si>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</si>
  <si>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</si>
  <si>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</si>
  <si>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Tipe-ex kertas JK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</si>
  <si>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</si>
  <si>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</si>
  <si>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</si>
  <si>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</si>
  <si>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</si>
  <si>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</si>
  <si>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Tipe-ex Kertas Kenko CT-606</t>
  </si>
  <si>
    <t>Tipe-ex Kertas Kenko CT-608 FC</t>
  </si>
  <si>
    <t>Tipe-ex Kertas Kenko CT-818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</si>
  <si>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</si>
  <si>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</si>
  <si>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</si>
  <si>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</si>
  <si>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</si>
  <si>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</si>
  <si>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</si>
  <si>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</si>
  <si>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</si>
  <si>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</si>
  <si>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</si>
  <si>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</si>
  <si>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</si>
  <si>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</si>
  <si>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</si>
  <si>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</si>
  <si>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</si>
  <si>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</si>
  <si>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</si>
  <si>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</si>
  <si>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</si>
  <si>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</si>
  <si>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</si>
  <si>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</si>
  <si>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</si>
  <si>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</si>
  <si>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</si>
  <si>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</si>
  <si>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</si>
  <si>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</si>
  <si>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</si>
  <si>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</si>
  <si>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</si>
  <si>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</si>
  <si>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</si>
  <si>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</si>
  <si>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</si>
  <si>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</si>
  <si>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</si>
  <si>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Tipe-ex Kertas XDM 5026 / 5 x 30</t>
  </si>
  <si>
    <t>Tipe-ex Kertas XDM 5037 / 5 x 30</t>
  </si>
  <si>
    <t>Tipe-ex Kertas XDM 6080 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</si>
  <si>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</si>
  <si>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</si>
  <si>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</si>
  <si>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</si>
  <si>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</si>
  <si>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</si>
  <si>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</si>
  <si>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Gel pen Kenko Hitech Fun Color 0.28mm</t>
  </si>
  <si>
    <t>penkenhitech028funcolor</t>
  </si>
  <si>
    <t>GEL PEN KENKO HI-TECH-H 0.28 MM FUN COLOR</t>
  </si>
  <si>
    <t>stavanhl520</t>
  </si>
  <si>
    <t>penjkjk100</t>
  </si>
  <si>
    <t>gunkensc838n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</si>
  <si>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</si>
  <si>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</si>
  <si>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</si>
  <si>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</si>
  <si>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</si>
  <si>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</si>
  <si>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</si>
  <si>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</si>
  <si>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</si>
  <si>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</si>
  <si>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</si>
  <si>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</si>
  <si>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</si>
  <si>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</si>
  <si>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</si>
  <si>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</si>
  <si>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</si>
  <si>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</si>
  <si>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</si>
  <si>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</si>
  <si>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</si>
  <si>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</si>
  <si>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</si>
  <si>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</si>
  <si>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</si>
  <si>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</si>
  <si>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</si>
  <si>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</si>
  <si>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</si>
  <si>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</si>
  <si>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</si>
  <si>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</si>
  <si>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</si>
  <si>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</si>
  <si>
    <t>LABKEN1LINEPUTIH</t>
  </si>
  <si>
    <t>SCISSORS SC-828 JK</t>
  </si>
  <si>
    <t>SCISSORS SC-838 JK</t>
  </si>
  <si>
    <t>SCISSORS SC-848 JK</t>
  </si>
  <si>
    <t>CORRECTION TAPE CT-522 PTL JK</t>
  </si>
  <si>
    <t>Tipe-ex kertas JK CT-522 PTL</t>
  </si>
  <si>
    <t>CORRECTION TAPE JOYKO CT-522 PTL</t>
  </si>
  <si>
    <t>WATER COLOR WC-4-12 JK</t>
  </si>
  <si>
    <t>WATER COLOR WC-4-24 JK</t>
  </si>
  <si>
    <t>CAT AIR / WATER COLOR JOYKO WC-4-12</t>
  </si>
  <si>
    <t>CAT AIR / WATER COLOR JOYKO WC-4-24</t>
  </si>
  <si>
    <t>Water Color JK WC-4-12</t>
  </si>
  <si>
    <t>Water Color JK WC-4-24</t>
  </si>
  <si>
    <t>108 SET</t>
  </si>
  <si>
    <t>48 SET</t>
  </si>
  <si>
    <t>KENKO DUAL TIP 24 COLOR BRUSH PEN DBP-24</t>
  </si>
  <si>
    <t>COLOR BRUSH PEN KENKO DBP-24 DUAL TIP  (24 WARNA)</t>
  </si>
  <si>
    <t>Brush Pen Kenko 24W Dual Tip DBP - 24</t>
  </si>
  <si>
    <t>6 BOX (12 SET)</t>
  </si>
  <si>
    <t>penkendbp24</t>
  </si>
  <si>
    <t>TIPJKCT522PTL</t>
  </si>
  <si>
    <t>//</t>
  </si>
  <si>
    <t>Row Labels</t>
  </si>
  <si>
    <t>Grand Total</t>
  </si>
  <si>
    <t>NAMA BARANG</t>
  </si>
  <si>
    <t>KET</t>
  </si>
  <si>
    <t>ISI/ C</t>
  </si>
  <si>
    <t>STN/ C</t>
  </si>
  <si>
    <t>OPJK36W</t>
  </si>
  <si>
    <t>Gunting JK SC-858</t>
  </si>
  <si>
    <t>SCISSORS SC-858 JK</t>
  </si>
  <si>
    <t>GUNTING JOYKO SC-858</t>
  </si>
  <si>
    <t>GUNJKSC858</t>
  </si>
  <si>
    <t>LLKENA5100</t>
  </si>
  <si>
    <t>caljkdtc1516</t>
  </si>
  <si>
    <t>pentz501</t>
  </si>
  <si>
    <t>BINDER NOTE JOYKO A5-MHAC-M479 (BIRU) - U</t>
  </si>
  <si>
    <t>BINDER A5-MHAC M479 BLUE JK-U</t>
  </si>
  <si>
    <t>BINDER A5-MHAC M479 RED JK-U</t>
  </si>
  <si>
    <t>BINDER A5-MHAC M479 YELLOW JK-U</t>
  </si>
  <si>
    <t>BINDER NOTE JOYKO A5-MHAC-M479 (MERAH) - U</t>
  </si>
  <si>
    <t>BINDER NOTE JOYKO A5-MHAC-M479 (KUNING) - U</t>
  </si>
  <si>
    <t>B note A5 JK M479 Biru</t>
  </si>
  <si>
    <t>B note A5 JK M479 Merah</t>
  </si>
  <si>
    <t>B note A5 JK M479 Kuning</t>
  </si>
  <si>
    <t>BINDER A5-TSPL-M505 (BLUE) JK-U</t>
  </si>
  <si>
    <t>BINDER A5-TSPL-M505 (GREEN) JK-U</t>
  </si>
  <si>
    <t>BINDER A5-TSPL-M505 (RED) JK-U</t>
  </si>
  <si>
    <t>BINDER A5-TSPL-M505 (YELLOW) JK-U</t>
  </si>
  <si>
    <t>BINDER NOTE JOYKO A5-TSPL-M505 (BIRU) - U</t>
  </si>
  <si>
    <t>BINDER NOTE JOYKO A5-TSIM-M478 (IMAGINATION) - U</t>
  </si>
  <si>
    <t>BINDER NOTE JOYKO A5-TSPL-M505 (GREEN) - U</t>
  </si>
  <si>
    <t>BINDER NOTE JOYKO A5-TSPL-M505 (RED) - U</t>
  </si>
  <si>
    <t>BINDER NOTE JOYKO A5-TSPL-M505 (KUNING) - U</t>
  </si>
  <si>
    <t>B note A5 JK M505 Biru</t>
  </si>
  <si>
    <t>B note A5 JK M505 Hijau</t>
  </si>
  <si>
    <t>B note A5 JK M505 Merah</t>
  </si>
  <si>
    <t>B note A5 JK M505 Kuning</t>
  </si>
  <si>
    <t>BINDER MHKN M510 GREEN JK U</t>
  </si>
  <si>
    <t>BINDER MHKN M510 ORANGE JK U</t>
  </si>
  <si>
    <t>BINDER MHKN M510 YELLOW JK U</t>
  </si>
  <si>
    <t>BINDER NOTE JOYKO A5-MHKN-M510 (HIJAU) - U</t>
  </si>
  <si>
    <t>BINDER NOTE JOYKO A5-MHKN-M510 (ORANGE) - U</t>
  </si>
  <si>
    <t>BINDER NOTE JOYKO A5-MHKN-M510 (KUNING) - U</t>
  </si>
  <si>
    <t>B note A5 JK M510 Kuning</t>
  </si>
  <si>
    <t>B note A5 JK M510 Hijau</t>
  </si>
  <si>
    <t>B note A5 JK M510 Orange</t>
  </si>
  <si>
    <t>GLUE STICK GS-105 JK</t>
  </si>
  <si>
    <t>LEM STICK JOYKO 8 GR GS-105 isi 24 pc</t>
  </si>
  <si>
    <t>lemjkgs105</t>
  </si>
  <si>
    <t>Lem Stick JK GS-105</t>
  </si>
  <si>
    <t>SCISSORS SC-838 SG JK</t>
  </si>
  <si>
    <t>gunjksc838sg</t>
  </si>
  <si>
    <t>BRUSH BR-6 NO.00 JK</t>
  </si>
  <si>
    <t>KUAS SET JOYKO BR-6 NO.00</t>
  </si>
  <si>
    <t>Kuas set JK BR-6 No.00</t>
  </si>
  <si>
    <t>KUAS SET JOYKO BR-6 NO.4</t>
  </si>
  <si>
    <t>BRUSH BR-6 NO.4 JK</t>
  </si>
  <si>
    <t>Kuas set JK BR-6 No.4</t>
  </si>
  <si>
    <t>Key ring JK KR-6</t>
  </si>
  <si>
    <t>KEY RING KR-6 JK</t>
  </si>
  <si>
    <t>8 BOX (25 PCS)</t>
  </si>
  <si>
    <t>KEY RING JOYKO KR-6 ISI 25 PC</t>
  </si>
  <si>
    <t>KEY RING JOYKO KR-8 ISI 50 PC</t>
  </si>
  <si>
    <t>PENCIL 6161 (2B) JK</t>
  </si>
  <si>
    <t>PENSIL JOYKO 2B 6161</t>
  </si>
  <si>
    <t>KENKO GEL PEN K-1 MINI BLACK</t>
  </si>
  <si>
    <t>GEL PEN KENKO K-1 MINI HITAM</t>
  </si>
  <si>
    <t>penkenk1minihitam</t>
  </si>
  <si>
    <t>Tipe-ex Kertas Kenko CT-634 DT</t>
  </si>
  <si>
    <t>KENKO CORRECTION TAPE CT-634DT (8M X 5MM)</t>
  </si>
  <si>
    <t>CORRECTION TAPE KENKO CT-634DT (8M x 5MM)</t>
  </si>
  <si>
    <t>tipkenct634dt</t>
  </si>
  <si>
    <t>Tipe-ex Kertas Kenko CT-902 DT</t>
  </si>
  <si>
    <t>KENKO CORRECTION TAPE CT-902DT (12M X 5 MM)</t>
  </si>
  <si>
    <t>CORRECTION TAPE KENKO CT-902DT (12M x 5MM)</t>
  </si>
  <si>
    <t>tipkenct902dt</t>
  </si>
  <si>
    <t>tipkenct902cl</t>
  </si>
  <si>
    <t>tipkenct902p</t>
  </si>
  <si>
    <t>6 BOX (3 SET)</t>
  </si>
  <si>
    <t>PW Oil Color Premium JK CP-TC126-48</t>
  </si>
  <si>
    <t>TINTA K1054</t>
  </si>
  <si>
    <t>PENSIL</t>
  </si>
  <si>
    <t>PENZHONGHUA59252BOVAL</t>
  </si>
  <si>
    <t>LABEL LB-3  (2 BARIS, YELLOW, FLUOR) JK</t>
  </si>
  <si>
    <t>CRAYON PUTAR TWCR-24MINI JK</t>
  </si>
  <si>
    <t>Crayon putar JK TWCR-24 mini</t>
  </si>
  <si>
    <t>CRAYON / OIL PASTEL PUTAR JOYKO TWCR-24MINI (PENDEK)</t>
  </si>
  <si>
    <t>opjktwcr24mini</t>
  </si>
  <si>
    <t>TAPE CUTTER TC-110 JK</t>
  </si>
  <si>
    <t>TAPE CUTTER JOYKO TC-110</t>
  </si>
  <si>
    <t>Tape Cutter JK TC-110</t>
  </si>
  <si>
    <t>isojktc110</t>
  </si>
  <si>
    <t>MATH SET MS-85 JK</t>
  </si>
  <si>
    <t>MATH SET MS-87 JK</t>
  </si>
  <si>
    <t>Jangka set JK MS-85</t>
  </si>
  <si>
    <t>Jangka set JK MS-87</t>
  </si>
  <si>
    <t>JANJKMS85</t>
  </si>
  <si>
    <t>JANJKMS87</t>
  </si>
  <si>
    <t>JANGKA (MATH SET) JOYKO MS-85</t>
  </si>
  <si>
    <t>JANGKA (MATH SET) JOYKO MS-87</t>
  </si>
  <si>
    <t>MATH SET MS-18 JK</t>
  </si>
  <si>
    <t>Jangka Set JK MS-18</t>
  </si>
  <si>
    <t>JANGKA (MATH SET) JOYKO MS-18</t>
  </si>
  <si>
    <t>janjkms18</t>
  </si>
  <si>
    <t>GEL PEN GP-182 ITECH (BLACK ) JK</t>
  </si>
  <si>
    <t>Gel pen JK GP-182 Itech Hitam</t>
  </si>
  <si>
    <t>GEL PEN JOYKO GP-182 ITECH HITAM</t>
  </si>
  <si>
    <t>penjkgp182</t>
  </si>
  <si>
    <t>GEL PEN GP-285 TRIGO GEL (BLACK) JK</t>
  </si>
  <si>
    <t>Gel pen JK GP-285 Trigo Hitam</t>
  </si>
  <si>
    <t>GEL PEN JOYKO GP-285 TRIGO HITAM</t>
  </si>
  <si>
    <t>pengp285</t>
  </si>
  <si>
    <t>Tipe-ex JK CF-S210</t>
  </si>
  <si>
    <t>CORRECTION FLUID CF-S210 JK</t>
  </si>
  <si>
    <t>CORRECTION FLUID JOYKO CF-S210</t>
  </si>
  <si>
    <t>TIPJKCFS210</t>
  </si>
  <si>
    <t>TIPJKCFS209a</t>
  </si>
  <si>
    <t>COLOR PENCIL CP-8 (12C) JK</t>
  </si>
  <si>
    <t>PENSIL WARNA JOYKO CP-8 (12W)</t>
  </si>
  <si>
    <t>PW JK 12W CP-8</t>
  </si>
  <si>
    <t>pwjkcp8</t>
  </si>
  <si>
    <t>PREMIUM OIL COLOR PENCIL CP-TC126-48 JK BONUS</t>
  </si>
  <si>
    <t>DLL</t>
  </si>
  <si>
    <t>TINK1054</t>
  </si>
  <si>
    <t>40 BOX (64 PCS)</t>
  </si>
  <si>
    <t>Binder Clip Kenko No.300</t>
  </si>
  <si>
    <t>KENKO BINDER CLIP NO.300</t>
  </si>
  <si>
    <t>BINDER CLIP KENKO NO. 300</t>
  </si>
  <si>
    <t>48 BOX (6 PCS)</t>
  </si>
  <si>
    <t>cliken280</t>
  </si>
  <si>
    <t>cliken300</t>
  </si>
  <si>
    <t>JANGKA (COMPASS SET) KENKO C-528 / MS-55</t>
  </si>
  <si>
    <t>GEL PEN TIZO TG31780-E</t>
  </si>
  <si>
    <t>GEL MINI COLOR + ISI G-212C</t>
  </si>
  <si>
    <t>P/C MAG FC-1760 (TIMBUL) (22*7.5)</t>
  </si>
  <si>
    <t>P/C MAG FC-1761 (3D) (22*7.5)</t>
  </si>
  <si>
    <t>P/C MAG FX-2275 (METALIK) (22*7.5)</t>
  </si>
  <si>
    <t>P/C MAG FX-2276 (METALIK) (22*7.5)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</si>
  <si>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</si>
  <si>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</si>
  <si>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</si>
  <si>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</si>
  <si>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PCFC1460</t>
  </si>
  <si>
    <t>PCFC1761</t>
  </si>
  <si>
    <t>PCFX2275</t>
  </si>
  <si>
    <t>PCFX2276</t>
  </si>
  <si>
    <t>PREMIUM OIL COLOR PENCIL CP-TC126-48 JK (Bonus)</t>
  </si>
  <si>
    <t>18 SET</t>
  </si>
  <si>
    <t>Column1</t>
  </si>
  <si>
    <t>FLASHLIGHT FL-91 JK (Bonus)</t>
  </si>
  <si>
    <t>JANGKA (MATH SET) JOYKO MS-100</t>
  </si>
  <si>
    <t>Tinta Hero K 1054</t>
  </si>
  <si>
    <t>TINTA HERO K 1054</t>
  </si>
  <si>
    <t>GEL TIZO FANCY TG30734-E (BONUS)</t>
  </si>
  <si>
    <t>GEL PEN TIZO TG30734-E (BONUS)</t>
  </si>
  <si>
    <t>PENZHIX212</t>
  </si>
  <si>
    <t>GUNKENSC828</t>
  </si>
  <si>
    <t>LEMKENLG50</t>
  </si>
  <si>
    <t>ISISDI1210</t>
  </si>
  <si>
    <t>ISISDI1213</t>
  </si>
  <si>
    <t>opjktwcr12PANJANG</t>
  </si>
  <si>
    <t>TIPKENCT608FC</t>
  </si>
  <si>
    <t>TIPKENCT2001</t>
  </si>
  <si>
    <t>PCO022</t>
  </si>
  <si>
    <t>PC35165</t>
  </si>
  <si>
    <t>ISIJKA100</t>
  </si>
  <si>
    <t>CLIJKNO03</t>
  </si>
  <si>
    <t>CALJKCC810CH</t>
  </si>
  <si>
    <t>MESKENMX6600N</t>
  </si>
  <si>
    <t>KENKO PRICE LABELLER MX-6600N (10DIG), 2LINES, N-N)</t>
  </si>
  <si>
    <t>Mesin label harga Kenko MX-6600 N</t>
  </si>
  <si>
    <t>MESKENMX6600A</t>
  </si>
  <si>
    <t>GEL PEN TECHJOB TG-313</t>
  </si>
  <si>
    <t>GEL PEN DEBOZZ 0.7 MM DB-G07</t>
  </si>
  <si>
    <t>Mech pen Tizo G-9003 A</t>
  </si>
  <si>
    <t>MEK.PENSIL TIZO G-9003 A</t>
  </si>
  <si>
    <t>MECHANICAL PENCIL TIZO G-9003 A</t>
  </si>
  <si>
    <t>Pensil Kenko 2B-6363 Matte Hitam</t>
  </si>
  <si>
    <t>PENSIL KENKO 2B-6363 HITAM MATTE</t>
  </si>
  <si>
    <t>KENKO PENCIL 2B-6363 MATTE BLACK</t>
  </si>
  <si>
    <t>PENKEN6363</t>
  </si>
  <si>
    <t>Tipe-ex kertas Kenko CT-309 NR</t>
  </si>
  <si>
    <t>CORRECTION TAPE KENKO CT-309 NR (8M x 5MM)</t>
  </si>
  <si>
    <t>tipkenct309nr</t>
  </si>
  <si>
    <t>KENKO CORRECTION TAPE CT-309 NR + REFILL (8M X 5MM)</t>
  </si>
  <si>
    <t>PENCIL CASE MAGNET + CALCULATOR CC-7806</t>
  </si>
  <si>
    <t>MAP TALI SIKA AC-06 PUTIH</t>
  </si>
  <si>
    <t>Map Tali Sika kcg AC-06 Putih</t>
  </si>
  <si>
    <t>MAP TALI SIKA AC-06 KUNING</t>
  </si>
  <si>
    <t>Map Tali Sika kcg AC-06 Kuning</t>
  </si>
  <si>
    <t>ACRYLIC COLOUR TF-AC-005P (12 X 5 ML) PASTEL</t>
  </si>
  <si>
    <t>GEL ZHIXIN + REFILL G-5016</t>
  </si>
  <si>
    <t>GEL ZHIXIN + REFILL G-5034</t>
  </si>
  <si>
    <t>GEL ZHIXIN + REFILL G-3138</t>
  </si>
  <si>
    <t>Gel Zhixin + Refill G-5016</t>
  </si>
  <si>
    <t>Gel Zhixin + Refill G-5014</t>
  </si>
  <si>
    <t>Gel Zhixin + Refill G-3138</t>
  </si>
  <si>
    <t>KOJIKO SEGITIGA NO,6</t>
  </si>
  <si>
    <t>Garisan Segitigs Kojiko no.6</t>
  </si>
  <si>
    <t>Business File Sika AC-106 Kuning</t>
  </si>
  <si>
    <t>BUSINESS FILE SIKA AC-106 KUNING</t>
  </si>
  <si>
    <t>MAP L/ CLEAR HOLDER SIKA AC-105 PUTIH</t>
  </si>
  <si>
    <t>MAP L/CLEAR HOLDER SIKA AC-105 BIRU</t>
  </si>
  <si>
    <t>MAP L/CLEAR HOLDER SIKA AC-105 HIJAU</t>
  </si>
  <si>
    <t>MAP L/CLEAR HOLDER SIKA AC-105 KUNING</t>
  </si>
  <si>
    <t>MAP L/CLEAR HOLDER SIKA AC-105 MERAH</t>
  </si>
  <si>
    <t>PCM LPY 66-11/ 8 X 23/ PUA/ D</t>
  </si>
  <si>
    <t>PCM LPY 66-17/ 8 X 23/ PUA/ GLT</t>
  </si>
  <si>
    <t>PCM LPY 66-31/ 7.5 X 21.5/ PUA/ BT21</t>
  </si>
  <si>
    <t>PCM LPY 66-7/ 7.5 X 22/ PUA/ TIMBUL/ D</t>
  </si>
  <si>
    <t>LOOSE LEAF A5 100GR VINTAGE</t>
  </si>
  <si>
    <t>LOOSE LEAF A5 100GR FR</t>
  </si>
  <si>
    <t>LOOSE LEAF A5 100GR HK</t>
  </si>
  <si>
    <t>LOOSE LEAF A5 100GR TSUM</t>
  </si>
  <si>
    <t>CORR TAPE DMS 304</t>
  </si>
  <si>
    <t>L Leaf A5 100gr Vintage</t>
  </si>
  <si>
    <t>L Leaf A5 100gr FR</t>
  </si>
  <si>
    <t>L Leaf A5 100gr HK</t>
  </si>
  <si>
    <t>L Leaf A5 100gr TSUM</t>
  </si>
  <si>
    <t>Tipe-ex DMS 304</t>
  </si>
  <si>
    <t>STABILLO C5-2002 MACARON TWIN HEAD</t>
  </si>
  <si>
    <t>Stabillo C5-2002 Macaron Twin Head</t>
  </si>
  <si>
    <t>216 LSN</t>
  </si>
  <si>
    <t>stabilo</t>
  </si>
  <si>
    <t>Kaos Joyko (Bonus)</t>
  </si>
  <si>
    <t>Binder Clip JK 300</t>
  </si>
  <si>
    <t>Call JK CC-27</t>
  </si>
  <si>
    <t>Lampu Senter JK FL-91</t>
  </si>
  <si>
    <t>Gel pen Kenko K-1 Mini Hitam</t>
  </si>
  <si>
    <t>Pensil 2B JK 6161</t>
  </si>
  <si>
    <t>ISIJKL150BESAR</t>
  </si>
  <si>
    <t>OPJKTWCR24PANJANG</t>
  </si>
  <si>
    <t>PUNJK40XL</t>
  </si>
  <si>
    <t>ACCKENPUTIH</t>
  </si>
  <si>
    <t>TIPJKCFP321</t>
  </si>
  <si>
    <t>PC35145</t>
  </si>
  <si>
    <t>OPJK12WCR</t>
  </si>
  <si>
    <t>STAJKHD10D</t>
  </si>
  <si>
    <t>ISIJKPL17</t>
  </si>
  <si>
    <t>PWJKCP103</t>
  </si>
  <si>
    <t>PWJKCP104</t>
  </si>
  <si>
    <t>PWJK24WPENDEK</t>
  </si>
  <si>
    <t>ISOJKTD103</t>
  </si>
  <si>
    <t>OPJK18W</t>
  </si>
  <si>
    <t>ENTER BT SPIRAL KEMBANG</t>
  </si>
  <si>
    <t>ENTER ABSEN LEBAR</t>
  </si>
  <si>
    <t>Kartu Absensi Enter Lebar</t>
  </si>
  <si>
    <t>1000 PCS</t>
  </si>
  <si>
    <t>KOJIKO BUSUR 360 K</t>
  </si>
  <si>
    <t>Garisan Busur Kojiko 360 K</t>
  </si>
  <si>
    <t>Crayon Putar Disney Panjang (N)</t>
  </si>
  <si>
    <t>CRAYON PUTAR DISNEY PANJANG (N)</t>
  </si>
  <si>
    <t>op</t>
  </si>
  <si>
    <t>CLEAR HOLDER FOLIO SIKA AC-105 F PUTIH</t>
  </si>
  <si>
    <t>CLEAR HOLDER FOLIO SIKA AC-105 F BIRU</t>
  </si>
  <si>
    <t>CLEAR HOLDER FOLIO SIKA AC-105 F MERAH</t>
  </si>
  <si>
    <t>ACRYLIC NT 7X10 CM</t>
  </si>
  <si>
    <t>ENTER BT SPIRAL BATIK</t>
  </si>
  <si>
    <t>GUNKENSC848N</t>
  </si>
  <si>
    <t>GUNJKSC848SG</t>
  </si>
  <si>
    <t>SCISSORS SC-848SG JK</t>
  </si>
  <si>
    <t>ASAHAN JOYKO A-30 PENGUIN</t>
  </si>
  <si>
    <t>PEN STAND PSGP-300 (BLACK) JK</t>
  </si>
  <si>
    <t>Stand Pen JK PSGP-300 Hitam</t>
  </si>
  <si>
    <t>STAND PEN JOYKO PSGP-300 HITAM</t>
  </si>
  <si>
    <t>CORRECTION FLUID CF-S233 JK</t>
  </si>
  <si>
    <t>CORRECTION FLUID CF-S232 JK</t>
  </si>
  <si>
    <t>CORRECTION FLUID JOYKO CF-S232</t>
  </si>
  <si>
    <t>CORRECTION FLUID JOYKO CF-S233</t>
  </si>
  <si>
    <t>Tipe-ex JK CF-S233</t>
  </si>
  <si>
    <t>Tipe-ex JK CF-S232</t>
  </si>
  <si>
    <t>CORRECTION FLUID CF-P211 JK</t>
  </si>
  <si>
    <t>Tipe-ex JK CF-P211</t>
  </si>
  <si>
    <t>CORRECTION FLUID JOYKO CF-P211</t>
  </si>
  <si>
    <t>Tape cutter JK TC-107</t>
  </si>
  <si>
    <t>TAPE CUTTER TC-107 JK</t>
  </si>
  <si>
    <t>TAPE CUTTER JOYKO TC-107</t>
  </si>
  <si>
    <t>GLUE GL-30 JK</t>
  </si>
  <si>
    <t>Lem JK GL-30</t>
  </si>
  <si>
    <t>LEM LIQUID (CAIR) JOYKO GL-30</t>
  </si>
  <si>
    <t>BALLPEN BP-288 QUACO 3 (4 COLOUR) JK</t>
  </si>
  <si>
    <t>Bp JK BP-275 Quaco 3 4W</t>
  </si>
  <si>
    <t>BALLPEN JOYKO BP-288 QUACO 3 (4 WARNA)</t>
  </si>
  <si>
    <t>PENJKBP288</t>
  </si>
  <si>
    <t>CUTTER BLADE L-150M (MH) JK (bonus)</t>
  </si>
  <si>
    <t>ISI CUTTER 18 MM JOYKO L-150 MH (BESAR) (BONUS)</t>
  </si>
  <si>
    <t>Pensil JK P-92</t>
  </si>
  <si>
    <t>penjkp92</t>
  </si>
  <si>
    <t>PENCIL P-92 2B (BLACK WOOD) JK</t>
  </si>
  <si>
    <t>PENSIL JOYKO 2B P-92 (BLACK WOOD)</t>
  </si>
  <si>
    <t>SHARPENER A-71 (MIRING) JK</t>
  </si>
  <si>
    <t>ASAHAN JOYKO A-71 MIRING</t>
  </si>
  <si>
    <t>Asahan JK A-30 Kucing</t>
  </si>
  <si>
    <t>Asahan JK A-71 Miring</t>
  </si>
  <si>
    <t>BINDER A5-TSPL-M507 (PEARL DARK BROWN) JK-U</t>
  </si>
  <si>
    <t>BINDER A5-TSPL-M507 (PEARL WHITE) JK-U</t>
  </si>
  <si>
    <t>BINDER A5-TSPL-M507 (PEARL LIGHT BROWN) JK-U</t>
  </si>
  <si>
    <t>BINDER NOTE JOYKO A5-TSPL-M507 PEARL DARK BROWN JK-U</t>
  </si>
  <si>
    <t>BINDER NOTE JOYKO A5-TSPL-M507 PEARL LIGHT BROWN JK-U</t>
  </si>
  <si>
    <t>BINDER NOTE JOYKO A5-TSPL-M507 PEARL WHITE JK-U</t>
  </si>
  <si>
    <t>B note JK A5-TSPL-M507 pearl dark brown</t>
  </si>
  <si>
    <t>B note JK A5-TSPL-M507 pearl light brown</t>
  </si>
  <si>
    <t>B note JK A5-TSPL-M507 pearl  white</t>
  </si>
  <si>
    <t>B note JK A5-TSPL-M507 dark grey</t>
  </si>
  <si>
    <t>BINDER A5-TSPL-M507 (DARK GREY) JK-U</t>
  </si>
  <si>
    <t>BINDER NOTE JOYKO A5-TSPL-M507 DARK GREY JK-U</t>
  </si>
  <si>
    <t>BINDER NOTE A5-TP-P519 JK</t>
  </si>
  <si>
    <t>B note JK A5-TP-P519</t>
  </si>
  <si>
    <t>BNJK15TPP519</t>
  </si>
  <si>
    <t>KENKO HIGHLIGHTER OVALINER</t>
  </si>
  <si>
    <t>Stabillo Highlighter Kenko Ovaliner</t>
  </si>
  <si>
    <t>HIGHLIGHTER / STABILO KENKO OVALINER</t>
  </si>
  <si>
    <t>stakenovaliner</t>
  </si>
  <si>
    <t>CALCULATOR JOYKO CC-35</t>
  </si>
  <si>
    <t>Call JK CC-35</t>
  </si>
  <si>
    <t>caljkcc35</t>
  </si>
  <si>
    <t>LLJAB550</t>
  </si>
  <si>
    <t>PENJKBP349</t>
  </si>
  <si>
    <t>SPIKENPM100</t>
  </si>
  <si>
    <t>PENTG31762E</t>
  </si>
  <si>
    <t>PENTG31037</t>
  </si>
  <si>
    <t>PW12WKYCP1224</t>
  </si>
  <si>
    <t>OPJK12CHC</t>
  </si>
  <si>
    <t>PENSIL ZHONG HUA 6925-2B/B OVAL</t>
  </si>
  <si>
    <t>PENSIL ZHONG HUA 6925-2B/ B OVAL</t>
  </si>
  <si>
    <t>Pensil Zhong Hua 6925-2B/B Oval</t>
  </si>
  <si>
    <t>Stapler JK HD-30</t>
  </si>
  <si>
    <t>STAPLER HD-30 JK</t>
  </si>
  <si>
    <t>STAPLER JOYKO HD-30</t>
  </si>
  <si>
    <t>STAJKHD30</t>
  </si>
  <si>
    <t>STIJKER107</t>
  </si>
  <si>
    <t>TIPJKJK101A</t>
  </si>
  <si>
    <t>PENSIL WARNA (CP-12L) PANJANG</t>
  </si>
  <si>
    <t>P/C MAG C-1755-1 (22*7.5)</t>
  </si>
  <si>
    <t>P/C KLG TY-552 (MOBIL + ANAK) (21*6.5)</t>
  </si>
  <si>
    <t>P/C MAG FX-2210 (22*10) METALIK LEBAR</t>
  </si>
  <si>
    <t>P/C MAG FC-6295 (23*10)</t>
  </si>
  <si>
    <t>P/C MAG LPY-6 (23*8)</t>
  </si>
  <si>
    <t>P/C MAG C-5212 (23*8.5) 3D</t>
  </si>
  <si>
    <t>P/C MAG FY-6823 (23*8.5)</t>
  </si>
  <si>
    <t>GEL PEN VC-1609</t>
  </si>
  <si>
    <t>P/C MAG FC-5223 (23*8.5) 3D</t>
  </si>
  <si>
    <t>P/C MAG B-511-1 (22*8)</t>
  </si>
  <si>
    <t>PENGGARIS SET PS-9810 PVC</t>
  </si>
  <si>
    <t>PENGGARIS SET ZO-235 PVC</t>
  </si>
  <si>
    <t>640 SET</t>
  </si>
  <si>
    <t>pwcp12l</t>
  </si>
  <si>
    <t>pcac1762</t>
  </si>
  <si>
    <t>pcc1755</t>
  </si>
  <si>
    <t>pcty552</t>
  </si>
  <si>
    <t>pck597</t>
  </si>
  <si>
    <t>pcfx2210</t>
  </si>
  <si>
    <t>pcfc6295</t>
  </si>
  <si>
    <t>pclpy6</t>
  </si>
  <si>
    <t>pcc5212</t>
  </si>
  <si>
    <t>pcfy6823</t>
  </si>
  <si>
    <t>penvc1609</t>
  </si>
  <si>
    <t>pcfc5223</t>
  </si>
  <si>
    <t>pcb511</t>
  </si>
  <si>
    <t>garps9810</t>
  </si>
  <si>
    <t>garzo235</t>
  </si>
  <si>
    <t>PENSIL WARNA CP-12L PANJANG</t>
  </si>
  <si>
    <t>PENCIL CASE 22 x 7.5 MAGNET AC-1762</t>
  </si>
  <si>
    <t xml:space="preserve">PENCIL CASE 21 x 6.5 KALENG TY-552 (MOBIL + ANAK) </t>
  </si>
  <si>
    <t>PENCIL CASE 22 x 10 MAGNET FX-2210 METALIK LEBAR</t>
  </si>
  <si>
    <t>PENCIL CASE 23 x 10 MAGNET FC-6295</t>
  </si>
  <si>
    <t>PENCIL CASE 23 x 8 MAGNET LPY-6</t>
  </si>
  <si>
    <t>PENCIL CASE 23 x 8.5 MAGNET 3D C-5212</t>
  </si>
  <si>
    <t>PENCIL CASE 23 x 8.5 MAGNET FY-6823</t>
  </si>
  <si>
    <t>PENCIL CASE 23 x 8.5 MAGNET 3D FC-5223</t>
  </si>
  <si>
    <t>PENCIL CASE 22 x 8 MAGNET B-511-1</t>
  </si>
  <si>
    <t>GARISAN SET PVC PS-9810</t>
  </si>
  <si>
    <t>GARISAN SET PVC ZO-235</t>
  </si>
  <si>
    <t>Pw 12W CP-12L Panjang</t>
  </si>
  <si>
    <t>PENCIL CASE 22 x 7.5 MAGNET C-1755-1</t>
  </si>
  <si>
    <t>Gel Pen VC-1609</t>
  </si>
  <si>
    <t>Garisan Set PS-9810 PVC</t>
  </si>
  <si>
    <t>Garisan Set ZO-235 PVC</t>
  </si>
  <si>
    <t>STAJKBIRU</t>
  </si>
  <si>
    <t>STAJKKUNING</t>
  </si>
  <si>
    <t>CUTTER BLADE A-100M (MH) JK</t>
  </si>
  <si>
    <t>ISI CUTTER 18 MM JOYKO A-100M (MH) (KECIL)</t>
  </si>
  <si>
    <t>Isi cutter JK A-100M MH Kecil</t>
  </si>
  <si>
    <t>ISIJKA100mmh</t>
  </si>
  <si>
    <t>ERASER ERT-117 (CAKE) JK</t>
  </si>
  <si>
    <t>ERASER ERT-118 (ICE CREAM) JK</t>
  </si>
  <si>
    <t>Stip JK ERT-117 Cake</t>
  </si>
  <si>
    <t>Stip JK ERT-118 Ice Cream</t>
  </si>
  <si>
    <t>STIP / PENGHAPUS JOYKO ERT-117 CAKE (isi 32 pc)</t>
  </si>
  <si>
    <t>32 BOX (32 PCS)</t>
  </si>
  <si>
    <t>stijkert117</t>
  </si>
  <si>
    <t>STIP / PENGHAPUS JOYKO ERT-118 ICE CREAM (isi 24 pc)</t>
  </si>
  <si>
    <t>stijkert118</t>
  </si>
  <si>
    <t>BALLPEN JOYKO BP-250 BRIZ HITAM</t>
  </si>
  <si>
    <t>BINDER NOTE JOYKO A5-TP-P519</t>
  </si>
  <si>
    <t>CALCULATOR JOYKO CC-47CO RED (BONUS)</t>
  </si>
  <si>
    <t>CALCULATOR JOYKO CC-47CO MERAH (BONUS)</t>
  </si>
  <si>
    <t>LEM STICK JOYKO 25 GR GS-25 isi 12 pc</t>
  </si>
  <si>
    <t>MECHANICAL PENCIL 2.0 MM TIZO TM-030-F</t>
  </si>
  <si>
    <t>P/C KLG K-597 MOBIL + STD SET (20.5*7)</t>
  </si>
  <si>
    <t xml:space="preserve">PENCIL CASE/ STUDY SET 20.5 x 7 KALENG K-597 MOBIL </t>
  </si>
  <si>
    <t>TIPJKJK01</t>
  </si>
  <si>
    <t>CRAYON / OIL PASTEL PUTAR TITI TI-CP-24T TWIST</t>
  </si>
  <si>
    <t>TITI 24 COLOR TWIST CRAYON TI-CP-24T</t>
  </si>
  <si>
    <t>Crayon putar Titi 24W TI-CP-24T</t>
  </si>
  <si>
    <t>OPTITI24WPUTAR</t>
  </si>
  <si>
    <t>OPTITI12WPUTAR</t>
  </si>
  <si>
    <t>ISOKENTDB2</t>
  </si>
  <si>
    <t>KENKO BINDER CLIP NO.300 (6 PCS/ BOX)</t>
  </si>
  <si>
    <t>BINDER CLIP KENKO NO.300 (6 PCS / BOX)</t>
  </si>
  <si>
    <t>Binder Clip Kenko No.300 (6 PCS/ BOX)</t>
  </si>
  <si>
    <t>STIJKER30PUTIH</t>
  </si>
  <si>
    <t>STAKENHD10SMINI</t>
  </si>
  <si>
    <t>PCM GP-65084/ 10 X 21/ SET/ SR</t>
  </si>
  <si>
    <t>PCM GP-65089/ 7.5 X 22/ PUA/ SR</t>
  </si>
  <si>
    <t>PCM GP-9294/ 7.8 X 22.5/ PU/ GLT/ UNICORN</t>
  </si>
  <si>
    <t>PCM GP-9373/ 8 X 23/ PUA/ GLT/ ASTRO</t>
  </si>
  <si>
    <t>PCM GP-9374/ 8 X 23/ PUA/ GLT/ LUCU</t>
  </si>
  <si>
    <t>PCM KT-2220/ 8 X 23/ PUA/GLT/ D</t>
  </si>
  <si>
    <t>PCM GP-9372/ 8 X 23/ PUA/ GLT/ SR</t>
  </si>
  <si>
    <t>PCM GP-9342-2/ 7 X 21.5/ SET/ BT21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</si>
  <si>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</si>
  <si>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</si>
  <si>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</si>
  <si>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</si>
  <si>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</si>
  <si>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</si>
  <si>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</si>
  <si>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PENCIL CASE MAGNET + ISI CC-1021</t>
  </si>
  <si>
    <t>PENCIL CASE DUS KODE A-2020D</t>
  </si>
  <si>
    <t>PENCIL CASE MAGNET + KALKULATOR CC-7806</t>
  </si>
  <si>
    <t>TP BD BD180-UN2</t>
  </si>
  <si>
    <t>TP BD ANIMAL BD180-C</t>
  </si>
  <si>
    <t>TP BD BD191-UN</t>
  </si>
  <si>
    <t>TP BD BD194-UN</t>
  </si>
  <si>
    <t>TP BD XLG BD194-C</t>
  </si>
  <si>
    <t>T PENSIL BD BD715</t>
  </si>
  <si>
    <t>TP BD XLG BD 806</t>
  </si>
  <si>
    <t>TP PENSIL XLG BD 828</t>
  </si>
  <si>
    <t>T PENSIL BD XLG BD691</t>
  </si>
  <si>
    <t>TP PENSIL BD XLG BD811</t>
  </si>
  <si>
    <t>TP PENSIL BD XLG BD828</t>
  </si>
  <si>
    <t>TP PENSIL BD XLG BD861</t>
  </si>
  <si>
    <t>PENCIL CASE KALENG WB + ISI CC-1008</t>
  </si>
  <si>
    <t>PENCIL CASE MAGNET + ISI CC-1025</t>
  </si>
  <si>
    <t>PCP GASTA PC-202 PTB / SOROK / POLOS</t>
  </si>
  <si>
    <t>KOTAK PENSIL KLG B-905 MOBIL</t>
  </si>
  <si>
    <t>KOTAK PENSIL MAGNET SPS-8631 KALKULATOR M</t>
  </si>
  <si>
    <t>TP MAGNET + KUNCI KOMBINASI B-35113-20</t>
  </si>
  <si>
    <t>TP MAGNET AIR B-35241</t>
  </si>
  <si>
    <t>TP MAGNET B-3578-20</t>
  </si>
  <si>
    <t>P CASE 551-3</t>
  </si>
  <si>
    <t>P CASE 551-7</t>
  </si>
  <si>
    <t>P CASE 553-3</t>
  </si>
  <si>
    <t>P CASE 553-11</t>
  </si>
  <si>
    <t>P CASE 553-7</t>
  </si>
  <si>
    <t>TP MAGNET XLG B-3513-24</t>
  </si>
  <si>
    <t>TP MAGNET XLG B-3513-24 L</t>
  </si>
  <si>
    <t>TP MAGNET XLG B-3535-24</t>
  </si>
  <si>
    <t>PCM GP-9340-2/ 7 X 21.5/ SET/ UNICORN</t>
  </si>
  <si>
    <t>PC KARTON KAX 210-59/ 1SSN/ UNICORN</t>
  </si>
  <si>
    <t>PC KARTON KAX 210-60/ 1SSN/ MELODY</t>
  </si>
  <si>
    <t>TP PENSIL BD XLG 828</t>
  </si>
  <si>
    <t>T PENSIL BD 715</t>
  </si>
  <si>
    <t>TP BD XLG 806</t>
  </si>
  <si>
    <t>TP BD XLG 838</t>
  </si>
  <si>
    <t>TP PENSIL BD XLG 812</t>
  </si>
  <si>
    <t>TP PENSIL BD XLG 861</t>
  </si>
  <si>
    <t>T PENSIL BD XLG 691</t>
  </si>
  <si>
    <t>TP MAGNET B-35116-20L</t>
  </si>
  <si>
    <t>Ballpen JK BP-336 My Pastel Hitam</t>
  </si>
  <si>
    <t>BALLPEN BP-336 MY PASTEL (BLACK) JK</t>
  </si>
  <si>
    <t>BALLPEN JOYKO BP-336 MY PASTEL HITAM</t>
  </si>
  <si>
    <t>Gel Pen JK GP-243 Whiz Gel Hitam</t>
  </si>
  <si>
    <t>GEL PEN GP-243 WHIZ GEL (BLACK) JK</t>
  </si>
  <si>
    <t>GEL PEN JOYKO GP-243 WHIZ GEL HITAM</t>
  </si>
  <si>
    <t>penjkgp243</t>
  </si>
  <si>
    <t>P/C MAG FY-6822 (22*7.5)</t>
  </si>
  <si>
    <t>PENCIL CASE 22 x 7.5 MAGNET FY-6822</t>
  </si>
  <si>
    <t>pcfy6822</t>
  </si>
  <si>
    <t>P/C MAG C-2755-1 (22*7.5)</t>
  </si>
  <si>
    <t>PENCIL CASE 22 x 7.5 MAGNET C-2755</t>
  </si>
  <si>
    <t>pcc2755-1</t>
  </si>
  <si>
    <t>P/C MAG JH-220A (23*8.5)</t>
  </si>
  <si>
    <t>PENCIL CASE 23 x 8.5 MAGNET JH-220A</t>
  </si>
  <si>
    <t>CUTTER 9 MM ZRM A-300 A.LOCK (KECIL)</t>
  </si>
  <si>
    <t>ZRM CUTTER L-500</t>
  </si>
  <si>
    <t>CUTTER 18 MM ZRM L-500 (BESAR)</t>
  </si>
  <si>
    <t>cutzrml500</t>
  </si>
  <si>
    <t>cutzrma300</t>
  </si>
  <si>
    <t>PCS</t>
  </si>
  <si>
    <t/>
  </si>
  <si>
    <t>LSN</t>
  </si>
  <si>
    <t>PENKENKE16HITAM</t>
  </si>
  <si>
    <t>PENCIL CASE KALENG WB + IS CC-1008</t>
  </si>
  <si>
    <t>BNL TALI AA0321-06/A6-80/BEAR</t>
  </si>
  <si>
    <t>BNL TALI AA0321-09/A6-80/UNIVERSE</t>
  </si>
  <si>
    <t>BNL TALI AA0321-10/A6-80/SR</t>
  </si>
  <si>
    <t>BNL TALI AA0321-11/A7-80/FRUIT</t>
  </si>
  <si>
    <t>BNL TALI AA0321-12/A7-80/GLOWING</t>
  </si>
  <si>
    <t>BNL TALI AA0321-13/A7-80/BALLOON</t>
  </si>
  <si>
    <t>BNL TALI AA0321-18/A7-80/LUCU</t>
  </si>
  <si>
    <t>BNL TALI AA0321-20/A7-80/SR</t>
  </si>
  <si>
    <t>BNL TALI AA0321-19/A7-80/UNIVERSE</t>
  </si>
  <si>
    <t>NB NOTA_C_QTY</t>
  </si>
  <si>
    <t>STICKER NAMA FANCY HOLO</t>
  </si>
  <si>
    <t>KENKO GLUPEN GLP-01</t>
  </si>
  <si>
    <t>KENKO BALLPEN BP 39 N BLACK</t>
  </si>
  <si>
    <t>ADHESIVE HOOK ADHK-3010 JK</t>
  </si>
  <si>
    <t>ADHESIVE HOOK ADHK-3020 JK</t>
  </si>
  <si>
    <t>BALLPEN BP-342 VOKUS PTL BLACK JK</t>
  </si>
  <si>
    <t>GLUPEN KENKO GLP-01</t>
  </si>
  <si>
    <t>Sticker Nama Fancy Holo</t>
  </si>
  <si>
    <t>Ballpen Kenko BP-39 N Hitam</t>
  </si>
  <si>
    <t>BALLPEN KENKO BP-39 N HITAM</t>
  </si>
  <si>
    <t>2520 PCS</t>
  </si>
  <si>
    <t>4 BOX (40 CAD)</t>
  </si>
  <si>
    <t>ADHESIVE HOOK JOYKO ADHK-3010 JK</t>
  </si>
  <si>
    <t>ADHESIVE HOOK JOYKO ADHK-3020 JK</t>
  </si>
  <si>
    <t>BALLPEN JOYKO BP-342 VOKUS PTL HITAM</t>
  </si>
  <si>
    <t>Cutter ZRM L-500</t>
  </si>
  <si>
    <t>3780 PCS</t>
  </si>
  <si>
    <t>CLEAR HOLDER FOLIO SIKA AC-105 F KUNING</t>
  </si>
  <si>
    <t>PCK LPY 99-10/ 8X21.5X4.5/ 3S/ D</t>
  </si>
  <si>
    <t>DOC RIT CONCEPTION</t>
  </si>
  <si>
    <t>Doc Rest Conception</t>
  </si>
  <si>
    <t>Doc Rest Prestige</t>
  </si>
  <si>
    <t>Doc Rest Optima biru</t>
  </si>
  <si>
    <t>Doc Rest Infinity merah</t>
  </si>
  <si>
    <t>Doc Rest Infinity campur</t>
  </si>
  <si>
    <t>Doc Rest Infinity</t>
  </si>
  <si>
    <t>Doc Rest Elegance</t>
  </si>
  <si>
    <t>BUKU MEWARNAI JUMBO FANCY ANGKA &amp; HURUF</t>
  </si>
  <si>
    <t>ENTER 12 X 18</t>
  </si>
  <si>
    <t>STABILO TF-1145 LIVE COLOUR (PASTEL)</t>
  </si>
  <si>
    <t>BT-123A</t>
  </si>
  <si>
    <t>PGRS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</si>
  <si>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</si>
  <si>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</si>
  <si>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</si>
  <si>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</si>
  <si>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 ISI PENCIL BENSIA LANTU (1132)</t>
  </si>
  <si>
    <t>T DOKUMEN 2 TRAY JS2001</t>
  </si>
  <si>
    <t>PIANIKA BLUE LOVELY K-2799-B</t>
  </si>
  <si>
    <t>7000 PCS</t>
  </si>
  <si>
    <t>72 LPG</t>
  </si>
  <si>
    <t>40 LPG</t>
  </si>
  <si>
    <t>1600 PAK</t>
  </si>
  <si>
    <t>Buku Mewarnai Jumbo Fancy Angka &amp; Huruf</t>
  </si>
  <si>
    <t>Mika Enter 12 x 18</t>
  </si>
  <si>
    <t>Stabillo TF-1145 Live Colour Pastel</t>
  </si>
  <si>
    <t>Garisan BT-123 A</t>
  </si>
  <si>
    <t>Garisan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</si>
  <si>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</si>
  <si>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</si>
  <si>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</si>
  <si>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</si>
  <si>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Refill/ Isi Bensia Lantu 1132</t>
  </si>
  <si>
    <t>Letter 2 Tray JS-2001</t>
  </si>
  <si>
    <t>Pianika Lovely K-2799-B</t>
  </si>
  <si>
    <t>L Leaf A5 100 MTK kotak besar koala</t>
  </si>
  <si>
    <t>L Leaf A5-50 lbr Koala MTK</t>
  </si>
  <si>
    <t>L Leaf A5 50 MTK kotak besar koala</t>
  </si>
  <si>
    <t>L Leaf A5-100lbr Doted Titik</t>
  </si>
  <si>
    <t>L Leaf A5-50 lbr Doted/ Titik</t>
  </si>
  <si>
    <t>L Leaf A5-50lbr Doted Titik</t>
  </si>
  <si>
    <t>L Leaf B5-100lbr Doted/ Titik</t>
  </si>
  <si>
    <t>L Leaf B5-100 lbr koala MTK</t>
  </si>
  <si>
    <t>L Leaf B5-100lbr Rainbow garis</t>
  </si>
  <si>
    <t>L Leaf B5-50 lbr Doted/ Titik</t>
  </si>
  <si>
    <t>L Leaf B5-50 lbr Koala MTK</t>
  </si>
  <si>
    <t>L Leaf B5-50lbr Rainbow garis</t>
  </si>
  <si>
    <t>Ballpen Joyko BP-342 Vokus PTL Hitam</t>
  </si>
  <si>
    <t>Bp gel TF-1191 hitek 0.3mm Hitam</t>
  </si>
  <si>
    <t>Bp TF-2037 6W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</si>
  <si>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</si>
  <si>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</si>
  <si>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</si>
  <si>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</si>
  <si>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</si>
  <si>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</si>
  <si>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</si>
  <si>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</si>
  <si>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</si>
  <si>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BT batik kain</t>
  </si>
  <si>
    <t>Map L Sika A-105 F Biru</t>
  </si>
  <si>
    <t>Map L Sika A-105 F Merah</t>
  </si>
  <si>
    <t>Map L Sika A-105 F Putih</t>
  </si>
  <si>
    <t>Map L Sika A-105 F Kuning</t>
  </si>
  <si>
    <t>Clip Board Kayu Enter</t>
  </si>
  <si>
    <t>Mech pen Tizo 2.0 TM 030-C</t>
  </si>
  <si>
    <t>Pc 16-09</t>
  </si>
  <si>
    <t>Pc AD 030</t>
  </si>
  <si>
    <t>Pc magnit+call CC-7806</t>
  </si>
  <si>
    <t>Pc GP 9315</t>
  </si>
  <si>
    <t>Pc KLG K-668 + isi</t>
  </si>
  <si>
    <t>Pc Kenko PC-0719-BY</t>
  </si>
  <si>
    <t>Pc Kenko PC-0719-pastel</t>
  </si>
  <si>
    <t>Pc Kenko PC-0719-TK</t>
  </si>
  <si>
    <t>Pc Kenko PC-0719-UR</t>
  </si>
  <si>
    <t>Pc Klg B-905 Mobil</t>
  </si>
  <si>
    <t>Pc Magnit SPS-8631 Call/ Kalkulator</t>
  </si>
  <si>
    <t>Pc 551-3</t>
  </si>
  <si>
    <t>Pc 551-7</t>
  </si>
  <si>
    <t>Pc 553-11</t>
  </si>
  <si>
    <t>Pc 553-3</t>
  </si>
  <si>
    <t>Pc 553-7</t>
  </si>
  <si>
    <t>Pc 65031 HG</t>
  </si>
  <si>
    <t>Pc B 233</t>
  </si>
  <si>
    <t>Pc mobil set GP-0008</t>
  </si>
  <si>
    <t>Pc GP-018-3</t>
  </si>
  <si>
    <t>Pc rest A 776</t>
  </si>
  <si>
    <t>Pc rest H 466</t>
  </si>
  <si>
    <t>Pc rest H 761</t>
  </si>
  <si>
    <t>Pc XU-0084</t>
  </si>
  <si>
    <t>Pc klg F-35 mobil susun 3</t>
  </si>
  <si>
    <t>Pc klg F-39 mobil susun 3</t>
  </si>
  <si>
    <t>Pc Klg/ Study Set K-597 Mobil 20.5x7</t>
  </si>
  <si>
    <t>Pc Magnit Klg TY-552 Mobil+Anak 21x6.5</t>
  </si>
  <si>
    <t>Pc Kode A 2020 D 3ssn 3D</t>
  </si>
  <si>
    <t>Pc KRT 3320+ Lampu susun 3</t>
  </si>
  <si>
    <t xml:space="preserve">Pc karton KK-2C 8D </t>
  </si>
  <si>
    <t>Pc magnit TC-1056</t>
  </si>
  <si>
    <t>Pc Magnit TC-1057 22x7.5 (LC-10)</t>
  </si>
  <si>
    <t>Pc magnit TC-1057</t>
  </si>
  <si>
    <t>Pc magnit TC-1058</t>
  </si>
  <si>
    <t>Pc 823</t>
  </si>
  <si>
    <t>Pc A 792</t>
  </si>
  <si>
    <t>Pc A 807</t>
  </si>
  <si>
    <t>Pc A 816</t>
  </si>
  <si>
    <t>Pc A 838</t>
  </si>
  <si>
    <t>Pc H 761</t>
  </si>
  <si>
    <t>Pc H 769</t>
  </si>
  <si>
    <t>Pc H 797</t>
  </si>
  <si>
    <t>Pc H 810</t>
  </si>
  <si>
    <t>Pc H 812</t>
  </si>
  <si>
    <t>Pc H 328</t>
  </si>
  <si>
    <t>Pc H 837</t>
  </si>
  <si>
    <t>Pc Imitasi 385</t>
  </si>
  <si>
    <t>Pc Krt KAX 210-59/ 1SSN/ UNICORN</t>
  </si>
  <si>
    <t>Pc Krt KAX 210-60/ 1SSN/ MELODY</t>
  </si>
  <si>
    <t>Pc karton KK-1299-3D/ 3TKT/ 3D</t>
  </si>
  <si>
    <t>Pc Karton Kode 1 Susun Biasa</t>
  </si>
  <si>
    <t>Pc Karton Kode 1 Susun Kalkulator</t>
  </si>
  <si>
    <t>Pc Karton Kode 3 susun Lampu Kedip SP 398</t>
  </si>
  <si>
    <t>Pc Magnit PB-11 A kalkulator</t>
  </si>
  <si>
    <t>Pc klg 17-33/ 8.5x20/ mobil/ 2 susun</t>
  </si>
  <si>
    <t>Pc klg 19-15/ 8x20.5/ mobil/ set</t>
  </si>
  <si>
    <t>Pc klg 195</t>
  </si>
  <si>
    <t>Pc klg 19-55</t>
  </si>
  <si>
    <t>Pc klg AD-11 E</t>
  </si>
  <si>
    <t>Pc klg AD-118/ SET/ BT21</t>
  </si>
  <si>
    <t>Pc klg AD-70/ Mobil/ Anak</t>
  </si>
  <si>
    <t>Pc klg AD-122/ 8x20/ SET/ BT21</t>
  </si>
  <si>
    <t>Pc klg B 652</t>
  </si>
  <si>
    <t>Pc Klg B-583/ 7 x20/ mobil/ anak</t>
  </si>
  <si>
    <t>Pc Klg B-597/ 7x20/ mobil/ set</t>
  </si>
  <si>
    <t>Pc klg B-652/ 8x2.5/ 2SSN/ KACA/ BT21</t>
  </si>
  <si>
    <t>Pc klg B-667/ 7x20/ Mobil/ Set</t>
  </si>
  <si>
    <t>Pc klg B-673/ 7x20/ Mobil/ Anak</t>
  </si>
  <si>
    <t>Pc Klg B-715/ 7x20/ mobil/ 2ssn</t>
  </si>
  <si>
    <t>Pc klg GP-008-3/ 8.5x21.5/ mobil/ set</t>
  </si>
  <si>
    <t>Pc klg GP-009-3/10x21/ set</t>
  </si>
  <si>
    <t>Pc klg GP-018-3/ 12x23/ set/ D</t>
  </si>
  <si>
    <t>Pc klg GP-009-3/ 10x21/ set</t>
  </si>
  <si>
    <t>Pc klg K-658/ 8x20.5/ Set/ D</t>
  </si>
  <si>
    <t>Pc klg K-668/ 8x20/ Set/  BT21</t>
  </si>
  <si>
    <t>Pc klg K-669/ 8x20/ Set</t>
  </si>
  <si>
    <t>Pc klg LPY 99-10/ 8x21.5x4.5/ 3S/ D</t>
  </si>
  <si>
    <t>Pc klg LPY 99-11/ 8x21.5x4.5/ 3susun/ +WB/ BT21</t>
  </si>
  <si>
    <t>Pc klg LPY 99-12/ 9.8x21.5/ Set/ Mobil/ Roda</t>
  </si>
  <si>
    <t>Pc klg LPY 99-2/ 7.2x21/ SET/ BT21</t>
  </si>
  <si>
    <t>Pc klg LPY 99-3/ 8.9x21.7/ Set/ D</t>
  </si>
  <si>
    <t>Pc klg LPY99-6/ 6.5x20.6/ 1 susun/ Set/ D</t>
  </si>
  <si>
    <t>Pc klg XDA 3339 Doraemon</t>
  </si>
  <si>
    <t>Pc klg XDA 3339 TSUM</t>
  </si>
  <si>
    <t>Pc XDA-3348 D/ 8x20/ bentuk/ set/ Lucu Pink</t>
  </si>
  <si>
    <t>Pc XDA-3348 D/ 8x20/ bentuk/ set/ MM</t>
  </si>
  <si>
    <t>Pc XDA-3348 D/ 8x20/ bentuk/ set/ HK</t>
  </si>
  <si>
    <t>Pc XDA-3348 D/ 8x20/ bentuk/ set/ Lucu Biru</t>
  </si>
  <si>
    <t>Pc XDA-3348 D/ 8x20/ bentuk/ set/ Lucu Hijau</t>
  </si>
  <si>
    <t>Pc XDA-3348 D/ 8x20/ bentuk/ set/ Minion</t>
  </si>
  <si>
    <t>Pc XDA-3348 D/ 8x20/ bentuk/ set/ TSUM</t>
  </si>
  <si>
    <t>Pc Gasta GS-3210/ buah/ fruit</t>
  </si>
  <si>
    <t>Pc rest HJ D 4167</t>
  </si>
  <si>
    <t>Pc rest HJ D 417-2</t>
  </si>
  <si>
    <t>Pc magnit 1628 kalkulator</t>
  </si>
  <si>
    <t>Pc magnit 59696</t>
  </si>
  <si>
    <t>Pc magnit GP-9354/ 8x22/ +PUA/ TR/ BT21</t>
  </si>
  <si>
    <t>Pc magnit GP-9356/ 7.5x22/ PUA/ BT21</t>
  </si>
  <si>
    <t>Pc Magnit A-1151</t>
  </si>
  <si>
    <t>Pc magnit A-1190/ 8x23/ PUA/ senter/ DNY</t>
  </si>
  <si>
    <t>Pc Magnit BC-9801/7.5x22/PUA/D</t>
  </si>
  <si>
    <t>Pc magnit GP 9342</t>
  </si>
  <si>
    <t>Pc magnit GP-9357/ 7.5x21.8/ PUA/ KALKULATOR</t>
  </si>
  <si>
    <t>Pc magnit GP-65071/ 8x22.5/ PUA/ UGLT/ D</t>
  </si>
  <si>
    <t>Pc Magnit GP-65084/ 10 X 21/ SET/ SR</t>
  </si>
  <si>
    <t>Pc Magnit GP-65089/ 7.5 X 22/ PUA/ SR</t>
  </si>
  <si>
    <t>Pc Magnit GP-9294/ 7.8 X 22.5/ PU/ GLT/ UNICORN</t>
  </si>
  <si>
    <t>Pc Magnit GP-9340-2/ 7 X 21.5/ SET/ UNICORN</t>
  </si>
  <si>
    <t>Pc magnit GP-9342/ 7x21.5/ SET/ BT21</t>
  </si>
  <si>
    <t>Pc Magnit GP-9342-2/ 7 X 21.5/ SET/ BT21</t>
  </si>
  <si>
    <t>Pc magnit GP-9363/ 8x22/ PUA/ Bentuk/ D</t>
  </si>
  <si>
    <t>Pc Magnit GP-9372/ 8 X 23/ PUA/ GLT/ SR</t>
  </si>
  <si>
    <t>Pc Magnit GP-9373/ 8 X 23/ PUA/ GLT/ ASTRO</t>
  </si>
  <si>
    <t>Pc Magnit GP-9374/ 8 X 23/ PUA/ GLT/ LUCU</t>
  </si>
  <si>
    <t>Pc magnit KT 208</t>
  </si>
  <si>
    <t>Pc magnit KT-77/ 7.5x22/ PUB/ GLT/ BT21</t>
  </si>
  <si>
    <t>Pc magnit KT-111/ 8x23.5/ PUA/ GLT/ BT21</t>
  </si>
  <si>
    <t>Pc magnit KT-208/ 10x22/ PUA/ BT21</t>
  </si>
  <si>
    <t>Pc Magnit KT-2220/ 8 X 23/ PUA/GLT/ D</t>
  </si>
  <si>
    <t>Pc magnit KT-387/ 8x22.5/ PUA/ GLT/ Girl</t>
  </si>
  <si>
    <t>Pc Magnit KT-75/7.x22/+PU/D+BT21</t>
  </si>
  <si>
    <t>Pc Magnit LPY 66-11/ 8 x 23/ PUA/ D</t>
  </si>
  <si>
    <t>Pc Magnit LPY 66-17/ 8 x 23/ PUA/ GLT</t>
  </si>
  <si>
    <t>Pc Magnit LPY 66-31/ 7.5 x 21/ PUA/ BT21</t>
  </si>
  <si>
    <t>Pc Magnit LPY 66-7/ 7.5 x 22/ PUA/ Timbul/ D</t>
  </si>
  <si>
    <t>Pc magnit LY 99-2</t>
  </si>
  <si>
    <t>Pc magnit S 9696</t>
  </si>
  <si>
    <t>Pc magnit XU-0080/ 12x22/ +PU/ DNY</t>
  </si>
  <si>
    <t>Pc Plastik Gasta PC-202 PTB / SOROK / POLOS</t>
  </si>
  <si>
    <t>Pc Topla 2878 Biru</t>
  </si>
  <si>
    <t>Pc Topla 2878 Hijau</t>
  </si>
  <si>
    <t>Pc Topla 2878 Orange</t>
  </si>
  <si>
    <t>Pc Topla 2878 Ungu</t>
  </si>
  <si>
    <t>Pc Topla 2878 Merah</t>
  </si>
  <si>
    <t>Pc Topla 2878 Kuning</t>
  </si>
  <si>
    <t>Pc Topla 2879B</t>
  </si>
  <si>
    <t>Pc Topla 2879B Biru</t>
  </si>
  <si>
    <t>Pc Topla 2879B Hijau</t>
  </si>
  <si>
    <t>Pc Topla 2879B Orange</t>
  </si>
  <si>
    <t>Pc Topla 2879B Ungu</t>
  </si>
  <si>
    <t>Pc Topla 2879B Merah</t>
  </si>
  <si>
    <t>Pc Topla 2879B Kuning</t>
  </si>
  <si>
    <t>Pc Krt Kode A-2020 D</t>
  </si>
  <si>
    <t>Pc Klg WB CC-1008 + ISI</t>
  </si>
  <si>
    <t>Pc lampu 6635-1 Unicorn</t>
  </si>
  <si>
    <t>Pc lampu 6635-2 LOL</t>
  </si>
  <si>
    <t>Pc lampu 6635-3 Avenger</t>
  </si>
  <si>
    <t>Pc lampu 6635-5 BTS World</t>
  </si>
  <si>
    <t>Pc lampu 6635-6 BT21</t>
  </si>
  <si>
    <t>Pc Magnit CC-1021 + Isi</t>
  </si>
  <si>
    <t xml:space="preserve">Pc Magnit CC-1025 + ISI </t>
  </si>
  <si>
    <t>Pc Magnit CC-7806 + Call</t>
  </si>
  <si>
    <t>Pc JK PC-0618FZ-1A/D Fruitzy</t>
  </si>
  <si>
    <t>Pc JK PC-0618PL-11 4 Warna</t>
  </si>
  <si>
    <t>Pc JK PC-0717SC-30A/D Space</t>
  </si>
  <si>
    <t>Pc JK PC-0719AC-36A/F Animal Calender</t>
  </si>
  <si>
    <t>Pc JK PC-0719GZ-34A/F Gozzy</t>
  </si>
  <si>
    <t>Pc JK PC-0719PL-32 4W</t>
  </si>
  <si>
    <t>Pc JK PC-0719PL-32 Biru</t>
  </si>
  <si>
    <t>Pc JK PC-0719PL-32 Hijau</t>
  </si>
  <si>
    <t>Pc JK PC-0719PL-32 Merah</t>
  </si>
  <si>
    <t>Pc JK PC-0719PL-32 Kuning</t>
  </si>
  <si>
    <t>Pc JK PC-0719PSTL-35 Biru</t>
  </si>
  <si>
    <t>Pc JK PC-0719PSTL-35 Hijau</t>
  </si>
  <si>
    <t>Pc JK PC-0719PSTL-35 Pink</t>
  </si>
  <si>
    <t>Pc JK PC-0719PSTL-35 Ungu</t>
  </si>
  <si>
    <t>Pc JK PC-0719PSTL-35</t>
  </si>
  <si>
    <t>Pc JK PC-0719TV-33A/F Travel</t>
  </si>
  <si>
    <t>Pc Topla 2879B Br</t>
  </si>
  <si>
    <t>Pc Magnit CC-7808 + asahan</t>
  </si>
  <si>
    <t>Pc PS 002</t>
  </si>
  <si>
    <t>Pc BD 715</t>
  </si>
  <si>
    <t>Pc XLG BD 691</t>
  </si>
  <si>
    <t>Pc Magnit XLG B-35182</t>
  </si>
  <si>
    <t>Pc Plastik B-35122</t>
  </si>
  <si>
    <t>Pc BD 193-26</t>
  </si>
  <si>
    <t>Pc  BD 795</t>
  </si>
  <si>
    <t>Pc BD ED-640</t>
  </si>
  <si>
    <t>Pc set 2 BD 330-24</t>
  </si>
  <si>
    <t>Pc XLG BD 180-26</t>
  </si>
  <si>
    <t>Pc XLG BD 331-22</t>
  </si>
  <si>
    <t>Pc BD 194-24</t>
  </si>
  <si>
    <t>Pc magnit B-35145</t>
  </si>
  <si>
    <t>Pc magnit B-35145 L</t>
  </si>
  <si>
    <t>Pc magnit B-35165</t>
  </si>
  <si>
    <t>Pc BD 180-UN1</t>
  </si>
  <si>
    <t>Pc BD 191-26</t>
  </si>
  <si>
    <t>Pc BD 933</t>
  </si>
  <si>
    <t>Pc BD 180-C Hewan/ Animal</t>
  </si>
  <si>
    <t>Pc BD 180-UN2</t>
  </si>
  <si>
    <t>Pc BD 191-UN</t>
  </si>
  <si>
    <t>Pc BD 194-UN</t>
  </si>
  <si>
    <t>Pc BD XLG 931</t>
  </si>
  <si>
    <t>Pc XLG BD 806</t>
  </si>
  <si>
    <t>Pc XLG BD 838</t>
  </si>
  <si>
    <t>Pc BD XLG 893</t>
  </si>
  <si>
    <t>Pc BD XLG 935</t>
  </si>
  <si>
    <t>Pc XLG BD 194-C</t>
  </si>
  <si>
    <t>Pc BD XLG BD847</t>
  </si>
  <si>
    <t>Pc BD XLG 934</t>
  </si>
  <si>
    <t>Pc BD XLG BD 938</t>
  </si>
  <si>
    <t>Pc BD XLG 940</t>
  </si>
  <si>
    <t>Pc BD XLG 942</t>
  </si>
  <si>
    <t>Pc Magnet B-35113-20 + KUNCI KOMBINASI</t>
  </si>
  <si>
    <t>Pc Magnit Air B-35241</t>
  </si>
  <si>
    <t>Pc Magnit B-35116-20</t>
  </si>
  <si>
    <t>Pc Magnit B-35116-20L</t>
  </si>
  <si>
    <t>Pc Magnit B-35141</t>
  </si>
  <si>
    <t>Pc Magnit B-3578-20</t>
  </si>
  <si>
    <t>Pc XLG B-3513-24</t>
  </si>
  <si>
    <t>Pc XLG B-3513-24 L</t>
  </si>
  <si>
    <t>Pc Magnit XLG B-35189</t>
  </si>
  <si>
    <t>Pc XLG B-3535-24</t>
  </si>
  <si>
    <t>Pc XLG BD 812</t>
  </si>
  <si>
    <t>Pc XLG BD 828</t>
  </si>
  <si>
    <t>Pc XLG BD 861</t>
  </si>
  <si>
    <t>Pc BD XLG 858</t>
  </si>
  <si>
    <t>Pc XLG BD 811</t>
  </si>
  <si>
    <t>Pc BD 193-25</t>
  </si>
  <si>
    <t>Pc Plastik B-3581</t>
  </si>
  <si>
    <t>Pc BD 907</t>
  </si>
  <si>
    <t>Pc BD BT XLG 1745</t>
  </si>
  <si>
    <t>Pc BD 180-UN</t>
  </si>
  <si>
    <t>Pc XLG BD 905</t>
  </si>
  <si>
    <t>Pc XLG BD 177-28 A</t>
  </si>
  <si>
    <t>Pc XLG BD 798</t>
  </si>
  <si>
    <t>Pc magnit B-3513-15</t>
  </si>
  <si>
    <t>Pc magnit B-35138-21</t>
  </si>
  <si>
    <t>Pc magnit Oggy O-022</t>
  </si>
  <si>
    <t>Pc magnit Oggy O-22 L</t>
  </si>
  <si>
    <t>Pc BD-918</t>
  </si>
  <si>
    <t>Pc BD 191-25</t>
  </si>
  <si>
    <t>Pc kode HS 1001</t>
  </si>
  <si>
    <t>Pc Gasta GS-3219/ segi/ happy</t>
  </si>
  <si>
    <t>Pc klg B 305 CS</t>
  </si>
  <si>
    <t>Meja Belajar Pelna</t>
  </si>
  <si>
    <t>Balon Macaron 1022 LKM 2200</t>
  </si>
  <si>
    <t>Pc Klg CC 1008 + Isi</t>
  </si>
  <si>
    <t>Mech Tizo TM-01800</t>
  </si>
  <si>
    <t>GARISAN BESI 30 CM TF</t>
  </si>
  <si>
    <t>GARISAN BESI 40 CM TF</t>
  </si>
  <si>
    <t>GARISAB BESI 50 CM TF</t>
  </si>
  <si>
    <t>GARISAN BESI 60 CM TF</t>
  </si>
  <si>
    <t>Garisan 30cm Besi TF</t>
  </si>
  <si>
    <t>Garisan 40cm Besi TF</t>
  </si>
  <si>
    <t>Garisan 50cm Besi TF</t>
  </si>
  <si>
    <t>Garisan 60cm Besi TF</t>
  </si>
  <si>
    <t>NB NOTA_C_QTY+F</t>
  </si>
  <si>
    <t>Pc Magnit C-1758 (22x7.5)</t>
  </si>
  <si>
    <t>Pc Magnit  AC-1762 (22x7.5)</t>
  </si>
  <si>
    <t>Pc Magnit B-511-1 (22x8)</t>
  </si>
  <si>
    <t>Pc Magnit C-1755-1 (22x7.5)</t>
  </si>
  <si>
    <t>Pc Magnit C-1756 (22x7.5)</t>
  </si>
  <si>
    <t>Pc Magnit C-5212 3D (23x8.5)</t>
  </si>
  <si>
    <t>Pc Magnit C-2755-1 (22x7.5)</t>
  </si>
  <si>
    <t>Pc Magnit FC-1757 (22x7.5)</t>
  </si>
  <si>
    <t>Pc Magnit FC-1758 (22x7.5)</t>
  </si>
  <si>
    <t>Pc Magnit FC-1760 (22x7.5) Timbul</t>
  </si>
  <si>
    <t>Pc Magnit FC-1761 (22x7.5) 3D</t>
  </si>
  <si>
    <t>Pc Magnit FC-5223 3D (23x8.5)</t>
  </si>
  <si>
    <t>Pc Magnit FC-6295 (23x10)</t>
  </si>
  <si>
    <t>Pc Magnit FX-2210 Metalik Lebar (22x10)</t>
  </si>
  <si>
    <t>Pc Magnit FX-2275 (22x7.5) Metalik</t>
  </si>
  <si>
    <t>Pc Magnit FX-2276 (22x7.5) Metalik</t>
  </si>
  <si>
    <t>Pc Magnit FY-6822 (22x7.5)</t>
  </si>
  <si>
    <t>Pc Magnit FY-6823 (23x8.5)</t>
  </si>
  <si>
    <t>Pc Magnit LC-1059 (22x7.5)</t>
  </si>
  <si>
    <t>Pc Magnt LPY-6 (23x8)</t>
  </si>
  <si>
    <t>Pc Magnit TC-1756 (22x7.5)</t>
  </si>
  <si>
    <t>P/C MAG AC-1762 (22x7.5)</t>
  </si>
  <si>
    <t>Pc Magnit JH-220 A (22x8.5)</t>
  </si>
  <si>
    <t>CUTTER SC9C TRANS</t>
  </si>
  <si>
    <t>SDI P.MARKER P500-VP BIRU</t>
  </si>
  <si>
    <t>Spidol SDI P500-VP Biru</t>
  </si>
  <si>
    <t>ACRYLIC SISIPAN KERTAS A4 T (30X21 CM)</t>
  </si>
  <si>
    <t>Acrylic sisipan kertas A4 T 30x21cm</t>
  </si>
  <si>
    <t>AGENDA 123 POLOS HIJAU</t>
  </si>
  <si>
    <t>Agenda polos 123 Hijau</t>
  </si>
  <si>
    <t>96 pcs</t>
  </si>
  <si>
    <t>PAPER BAG COKLAT TG TEBAL</t>
  </si>
  <si>
    <t>Tas Kertas Coklat Tg Tebal</t>
  </si>
  <si>
    <t>AGENDA PRO DELUXE BSR PC-122 WK</t>
  </si>
  <si>
    <t>BUKU MEWARNAI BTS/ MIX 2201</t>
  </si>
  <si>
    <t>CLIP BOARD TRANS FOLIO FANCY TR-2335</t>
  </si>
  <si>
    <t>SKETCH BOOK A43557</t>
  </si>
  <si>
    <t>800 PCS</t>
  </si>
  <si>
    <t>Buku Mewarnai BTS/ Mix 2201</t>
  </si>
  <si>
    <t>Clip Board Trans Folio Fancy TR-2335</t>
  </si>
  <si>
    <t>Bk Sketsa A4 3557</t>
  </si>
  <si>
    <t>SHOPPING BAG BRANDED KECIL</t>
  </si>
  <si>
    <t>Shopping Bag Branded Kecil</t>
  </si>
  <si>
    <t>Cutter Gunindo A 18 Trans</t>
  </si>
  <si>
    <t xml:space="preserve">Gunting Gunindo FL coklat </t>
  </si>
  <si>
    <t xml:space="preserve">Gunting Gunindo FM coklat </t>
  </si>
  <si>
    <t xml:space="preserve">Gunting Gunindo SPL coklat </t>
  </si>
  <si>
    <t xml:space="preserve">Gunting Gunindo SPM Coklat </t>
  </si>
  <si>
    <t>Cutter Gunindo SC 9A putih</t>
  </si>
  <si>
    <t>Cutter Gunindo SC 9C Trans</t>
  </si>
  <si>
    <t>Gunting Gunindo HB-60</t>
  </si>
  <si>
    <t>Gunting Gunindo HB-65</t>
  </si>
  <si>
    <t>Gunting Gunindo HB 75</t>
  </si>
  <si>
    <t>Gunting Gunindo HB 85</t>
  </si>
  <si>
    <t>Gunting Gunindo OLL</t>
  </si>
  <si>
    <t>Gunting Gunindo OMM</t>
  </si>
  <si>
    <t>Gunting Gunindo OSS</t>
  </si>
  <si>
    <t>Gunting Gunindo PL-8</t>
  </si>
  <si>
    <t>Penghapus Gunindo WB 802</t>
  </si>
  <si>
    <t>Penghapus Gunindo WB 803</t>
  </si>
  <si>
    <t>Penghapus Gunindo WB 805</t>
  </si>
  <si>
    <t>Agenda Pro Deluxe Besar PC-122 WK</t>
  </si>
  <si>
    <t>NB Exclusive 0801/ 80</t>
  </si>
  <si>
    <t>Tas Coklat Tanggung Besar</t>
  </si>
  <si>
    <t>Lem Glupen Kenko GLP-01</t>
  </si>
  <si>
    <t>ASAHAN JOYKO A-63 ROBOT</t>
  </si>
  <si>
    <t>SHARPENER A-63 (ROBOT) JK</t>
  </si>
  <si>
    <t>Asahan JK A-63 Robot</t>
  </si>
  <si>
    <t>PENCIL CASE PC-0618PL-11 BLUE JK</t>
  </si>
  <si>
    <t>PENCIL CASE PC-0618PL-11 GREEN JK</t>
  </si>
  <si>
    <t>PENCIL CASE PC-0618PL-11 RED JK</t>
  </si>
  <si>
    <t>PENCIL CASE PC-0618PL-11 YELLOW JK</t>
  </si>
  <si>
    <t>PENCIL CASE JOYKO PC-0618 WARNA</t>
  </si>
  <si>
    <t>PENCIL CASE JOYKO PC-0618 BIRU</t>
  </si>
  <si>
    <t>PENCIL CASE JOYKO PC-0618 HIJAU</t>
  </si>
  <si>
    <t>PENCIL CASE JOYKO PC-0618 MERAH</t>
  </si>
  <si>
    <t>PENCIL CASE JOYKO PC-0618 KUNING</t>
  </si>
  <si>
    <t>Pc JK PC-0618PL-11 Biru</t>
  </si>
  <si>
    <t>Pc JK PC-0618PL-11 Hijau</t>
  </si>
  <si>
    <t>Pc JK PC-0618PL-11 Merah</t>
  </si>
  <si>
    <t>Pc JK PC-0618PL-11 Kuning</t>
  </si>
  <si>
    <t>SHOPPING BAG SB-116 SDG BRANDED</t>
  </si>
  <si>
    <t>BINDER NOTE B5 ABSTRAK</t>
  </si>
  <si>
    <t>bnote</t>
  </si>
  <si>
    <t>BALON CACING 1022  + POMPA CPK 2225</t>
  </si>
  <si>
    <t>Tas SB-116 Branded Tanggung</t>
  </si>
  <si>
    <t>BN B5 Abstrak</t>
  </si>
  <si>
    <t>Balon Cacin 1022 + Pompa CPK 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</si>
</sst>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horizontal="right" vertical="center"/>
    </xf>
    <xf numFmtId="0" fontId="1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8" fillId="4" borderId="0" xfId="0" applyNumberFormat="1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right" vertical="center"/>
    </xf>
    <xf numFmtId="0" fontId="18" fillId="4" borderId="0" xfId="0" applyNumberFormat="1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11" fillId="0" borderId="0" xfId="0" applyFont="1" applyFill="1" applyBorder="1" applyAlignment="1">
      <alignment horizontal="left" vertical="center"/>
    </xf>
    <xf numFmtId="0" fontId="2" fillId="4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4" borderId="0" xfId="0" applyFill="1"/>
    <xf numFmtId="0" fontId="20" fillId="0" borderId="3" xfId="0" applyNumberFormat="1" applyFont="1" applyBorder="1" applyAlignment="1">
      <alignment vertical="center"/>
    </xf>
    <xf numFmtId="0" fontId="20" fillId="0" borderId="3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3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600199421293" createdVersion="5" refreshedVersion="5" minRefreshableVersion="3" recordCount="2400">
  <cacheSource type="worksheet">
    <worksheetSource name="db" r:id="rId2"/>
  </cacheSource>
  <cacheFields count="26">
    <cacheField name="//" numFmtId="0">
      <sharedItems containsSemiMixedTypes="0" containsString="0" containsNumber="1" containsInteger="1" minValue="1" maxValue="2401" count="24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 u="1"/>
      </sharedItems>
    </cacheField>
    <cacheField name="NB BM_C" numFmtId="0">
      <sharedItems/>
    </cacheField>
    <cacheField name="NB NOTA_C" numFmtId="0">
      <sharedItems/>
    </cacheField>
    <cacheField name="NB PAJAK_C" numFmtId="0">
      <sharedItems/>
    </cacheField>
    <cacheField name="NB BM" numFmtId="0">
      <sharedItems containsBlank="1"/>
    </cacheField>
    <cacheField name="NB NOTA" numFmtId="0">
      <sharedItems containsBlank="1"/>
    </cacheField>
    <cacheField name="NB PAJAK" numFmtId="0">
      <sharedItems containsBlank="1" count="788">
        <s v=".."/>
        <s v="ASAHAN JOYKO A-18 PENGUIN"/>
        <s v="ASAHAN JOYKO B-23 (isi 12 pc) TONG 1 LOBANG"/>
        <s v="ASAHAN JOYKO B-24 PTL (isi 12 pc)"/>
        <s v="ASAHAN JOYKO B-72 (isi 24 pc)"/>
        <s v="ASAHAN JOYKO B-75 KAPAL"/>
        <s v="ASAHAN JOYKO B-82 BERUANG (isi 24 pc)"/>
        <s v="ASAHAN JOYKO SP-362 (isi 24 pc)"/>
        <s v="ASAHAN KENKO SP-71 1 HOLE (isi 12 pc)"/>
        <s v="ASAHAN KENKO SP-71 S 1 HOLE (isi 12 pc) KECIL"/>
        <s v="ASAHAN KENKO SP-72 2 HOLE (isi 12 pc)"/>
        <s v="ASAHAN KENKO SP-818 (isi 24 pc)"/>
        <s v="ASAHAN MEJA JOYKO A-5M"/>
        <s v="ASAHAN MEJA KENKO A-2 SB"/>
        <s v="ASAHAN MEJA KENKO A-5"/>
        <s v="BALLPEN JOYKO BP-249 LINO BIRU"/>
        <s v="BALLPEN JOYKO BP-249 LINO HITAM"/>
        <s v="BALLPEN JOYKO BP-251 FRODO HITAM"/>
        <s v="BALLPEN JOYKO BP-254 MORA HITAM"/>
        <s v="BALLPEN JOYKO BP-273 ZETO HITAM"/>
        <s v="BALLPEN JOYKO BP-275 TRIS HITAM"/>
        <s v="BALLPEN JOYKO BP-338 VOCUS HITAM"/>
        <s v="BALLPEN JOYKO BP-338 VOCUS HITAM (BONUS)"/>
        <s v="BALLPEN JOYKO BP-349-12 VOKUS TRANS HITAM (BONUS)"/>
        <s v="BALLPEN JOYKO GP-250 BRIZ HITAM"/>
        <s v="BALLPEN KENKO NK-7 / 7B HITAM"/>
        <s v="BALLPEN KENKO NOJI N-9"/>
        <s v="BINDER CLIP JOYKO 105"/>
        <s v="BINDER CLIP JOYKO 105 PTL"/>
        <s v="BINDER CLIP JOYKO 107"/>
        <s v="BINDER CLIP JOYKO 111"/>
        <s v="BINDER CLIP JOYKO 155"/>
        <s v="BINDER CLIP JOYKO 200"/>
        <s v="BINDER CLIP JOYKO 260"/>
        <s v="BINDER CLIP JOYKO 280"/>
        <s v="BINDER CLIP JOYKO 300"/>
        <s v="BINDER CLIP JOYKO NO. 105 CD (isi 60pc)"/>
        <s v="BINDER CLIP JOYKO NO. 107 FC2 (isi 40 pc)"/>
        <s v="BINDER CLIP JOYKO NO. 200 CD (isi 24 pc)"/>
        <s v="BINDER CLIP JOYKO NO. 260 CD (isi 12 pc)"/>
        <s v="BINDER CLIP KENKO NO. 105"/>
        <s v="BINDER CLIP KENKO NO. 107"/>
        <s v="BINDER CLIP KENKO NO. 111"/>
        <s v="BINDER CLIP KENKO NO. 155"/>
        <s v="BINDER CLIP KENKO NO. 200"/>
        <s v="BINDER CLIP KENKO NO. 260"/>
        <s v="BINDER CLIP KENKO NO. 280"/>
        <s v="BINDER CLIP KENKO NO.280 (6 PCS / BOX)"/>
        <s v="BINDER NOTE JOYKO A5-MHPT-M516 (BIRU) - U"/>
        <s v="BINDER NOTE JOYKO A5-MHPT-M516 (HIJAU) - U"/>
        <s v="BINDER NOTE JOYKO A5-MHPT-M516 (PINK) - U"/>
        <s v="BINDER NOTE JOYKO A5-MHPT-M516 (UNGU) - U"/>
        <s v="BINDER NOTE JOYKO A5-MHPTSM-517 (BIRU) - U"/>
        <s v="BINDER NOTE JOYKO A5-MHPTSM-517 (HIJAU) - U"/>
        <s v="BINDER NOTE JOYKO A5-MHPTSM-517 (PINK) - U"/>
        <s v="BINDER NOTE JOYKO A5-MHPTSM-517 (UNGU) - U"/>
        <s v="BINDER NOTE JOYKO A5-MHTC-518 - U"/>
        <s v="BINDER NOTE JOYKO A5-TSAF-F511 (ANIMAL FACE) JK-F"/>
        <s v="BINDER NOTE JOYKO A5-TSAF-F512 (ANIMAL FACE) JK-F"/>
        <s v="BINDER NOTE JOYKO A5-TSAT-521"/>
        <s v="BINDER NOTE JOYKO A5-TSBS-M376  (BASIC) -U"/>
        <s v="BINDER NOTE JOYKO A5-TSCL-M-401 (COLLEGE) - U"/>
        <s v="BINDER NOTE JOYKO A5-TSCL-M474 (COLLEGE) - U"/>
        <s v="BINDER NOTE JOYKO A5-TSCL-M491 (COLLEGE) - U"/>
        <s v="BINDER NOTE JOYKO A5-TSCS-M432 (CLASSIC) - U"/>
        <s v="BINDER NOTE JOYKO A5-TSDB-M499 (DOBUJIN) - F"/>
        <s v="BINDER NOTE JOYKO A5-TSDS-M440 (DISCOVERY) - U"/>
        <s v="BINDER NOTE JOYKO A5-TSED-M476 (EDUCATION) - U"/>
        <s v="BINDER NOTE JOYKO A5-TSED-M477 (ACADEMY) - U"/>
        <s v="BINDER NOTE JOYKO A5-TSED-M503 (EDUCATION) - U"/>
        <s v="BINDER NOTE JOYKO A5-TSFC-M480 (FACULTY) - U"/>
        <s v="BINDER NOTE JOYKO A5-TSFS-514 (FRIENDSHIP) - U"/>
        <s v="BINDER NOTE JOYKO A5-TSHB-M484 (HOBAKCI) - F"/>
        <s v="BINDER NOTE JOYKO A5-TSIM-M416 (IMAGE) - U"/>
        <s v="BINDER NOTE JOYKO A5-TSIM-M478 (IMAGINATION- U"/>
        <s v="BINDER NOTE JOYKO A5-TSPL-M508 DARK GREY JK-U"/>
        <s v="BINDER NOTE JOYKO A5-TSPL-M508 PEARL DARK BROWN JK-U"/>
        <s v="BINDER NOTE JOYKO A5-TSPL-M508 PEARL LIGHT BROWN JK-U"/>
        <s v="BINDER NOTE JOYKO A5-TSPL-M508 PEARL WHITE JK-U"/>
        <s v="BINDER NOTE JOYKO A5-TSSR-M498 (SPIRIT) - U"/>
        <s v="BINDER NOTE JOYKO A5-TSTP-513 (TEMPORARY) - U"/>
        <s v="BINDER NOTE JOYKO A5-TSUN-M473 (UNIVERSITY) - U"/>
        <s v="BINDER NOTE JOYKO B5-MHAC-M138 (BIRU) - U"/>
        <s v="BINDER NOTE JOYKO B5-MHAC-M138 (HIJAU) - U"/>
        <s v="BINDER NOTE JOYKO B5-MHAC-M138 (KUNING) - U"/>
        <s v="BINDER NOTE JOYKO B5-MHIM-M140 (PEARL DARK BROWN) - U"/>
        <s v="BINDER NOTE JOYKO B5-MHIM-M140 (PEARL LIGHT BROWN) - U"/>
        <s v="BINDER NOTE JOYKO B5-MHIM-M140 (PEARL WHITE) - U"/>
        <s v="BINDER NOTE JOYKO B5-MHPT-143 (BIRU) - U"/>
        <s v="BINDER NOTE JOYKO B5-MHPT-143 (HIJAU) - U"/>
        <s v="BINDER NOTE JOYKO B5-MHPT-143 (PINK) - U"/>
        <s v="BINDER NOTE JOYKO B5-MHPT-143 (UNGU) - U"/>
        <s v="BINDER NOTE JOYKO B5-TSAC-M129 (ACADEMY)  - U"/>
        <s v="BINDER NOTE JOYKO B5-TSAF-F141 ANIMAL FACE JK-F"/>
        <s v="BINDER NOTE JOYKO B5-TSBL-M119 (BELIEVE) - U"/>
        <s v="BINDER NOTE JOYKO B5-TSCL-M125 (COLLEGE) - U"/>
        <s v="BINDER NOTE JOYKO B5-TSCS-M79 JK-U"/>
        <s v="BINDER NOTE JOYKO B5-TSED-M127 (EDUCATION) - U"/>
        <s v="BINDER NOTE JOYKO B5-TSFC-M132 (FACULTY) - U"/>
        <s v="BINDER NOTE JOYKO B5-TSFD-M137 (EDUCATION) - U"/>
        <s v="BINDER NOTE JOYKO B5-TSIM-M114 (IMAGE) - U"/>
        <s v="BINDER NOTE JOYKO B5-TSIM-M127 (EDUCATION) - U"/>
        <s v="BINDER NOTE JOYKO B5-TSIM-M130 (IMAGINATION) - U"/>
        <s v="BINDER NOTE JOYKO B5-TSIM-M133 (IMAGINATION) - U"/>
        <s v="BINDER NOTE JOYKO B5-TSKD-142 (KINDNESS) - U"/>
        <s v="BINDER NOTE KENKO A5-BNPC/BNPP (BASIC/POLOS)"/>
        <s v="BINDER NOTE KENKO A5-BNPP-8C BASIC (POLOS)"/>
        <s v="BINDER NOTE KENKO A5-BNPP-BC BASIC (POLOS)"/>
        <s v="BINDER NOTE KENKO A5-TS-CC77 (CAMPUS)"/>
        <s v="BINDER NOTE KENKO A5-TS-CC78 (CAMPUS)"/>
        <s v="BINDER NOTE KENKO A5-TS-CC79 (CAMPUS)"/>
        <s v="BINDER NOTE KENKO A5-TS-CC82 (CAMPUS)"/>
        <s v="BINDER NOTE KENKO A5-TS-CC83 (CAMPUS)"/>
        <s v="BUKU KAS (FOLIO)"/>
        <s v="BUKU KAS FOLIO"/>
        <s v="BUKU KAS KWARTO"/>
        <s v="BUKU TAMU JOYKO GB-2833 R-5 (BATIK)"/>
        <s v="BUKU TAMU KENKO BT-2920-01/03 (BUNGA)"/>
        <s v="BUKU TAMU KENKO BT-2920-BTK02/03 (BATIK)"/>
        <s v="BUKU TAMU KENKO BT-3224-01 (KEMBANG)"/>
        <s v="BUKU TAMU KENKO BT-3224-01/02 (BUNGA)"/>
        <s v="BUKU TAMU KENKO BT-3224-BTK (BATIK)"/>
        <s v="BUKU TAMU KENKO BT-3224-BTK-02 (BATIK)"/>
        <s v="BUSINESS FILE KENKO FP320HG-A4 ABU-ABU"/>
        <s v="BUSINESS FILE KENKO FP320HG-A4 BIRU"/>
        <s v="BUSINESS FILE KENKO FP320HG-A4 HIJAU"/>
        <s v="BUSINESS FILE KENKO FP320HG-A4 KUNING"/>
        <s v="BUSINESS FILE KENKO FP320HG-A4 MERAH"/>
        <s v="CALCULATOR JOYKO CC-11A"/>
        <s v="CALCULATOR JOYKO CC-12CO"/>
        <s v="CALCULATOR JOYKO CC-12CO BIRU"/>
        <s v="CALCULATOR JOYKO CC-12CO HIJAU"/>
        <s v="CALCULATOR JOYKO CC-12CO KUNING"/>
        <s v="CALCULATOR JOYKO CC-12CO WARNA"/>
        <s v="CALCULATOR JOYKO CC-15A"/>
        <s v="CALCULATOR JOYKO CC-19A"/>
        <s v="CALCULATOR JOYKO CC-21 BIRU"/>
        <s v="CALCULATOR JOYKO CC-21 KUNING"/>
        <s v="CALCULATOR JOYKO CC-21 UNGU"/>
        <s v="CALCULATOR JOYKO CC-23"/>
        <s v="CALCULATOR JOYKO CC-23CO HIJAU"/>
        <s v="CALCULATOR JOYKO CC-23CO HITAM"/>
        <s v="CALCULATOR JOYKO CC-23CO ORANGE"/>
        <s v="CALCULATOR JOYKO CC-25"/>
        <s v="CALCULATOR JOYKO CC-27"/>
        <s v="CALCULATOR JOYKO CC-31"/>
        <s v="CALCULATOR JOYKO CC-33"/>
        <s v="CALCULATOR JOYKO CC-36 HIJAU"/>
        <s v="CALCULATOR JOYKO CC-36 WARNA BIRU"/>
        <s v="CALCULATOR JOYKO CC-36 WARNA HIJAU"/>
        <s v="CALCULATOR JOYKO CC-36 WARNA KUNING"/>
        <s v="CALCULATOR JOYKO CC-37"/>
        <s v="CALCULATOR JOYKO CC-38"/>
        <s v="CALCULATOR JOYKO CC-40"/>
        <s v="CALCULATOR JOYKO CC-41"/>
        <s v="CALCULATOR JOYKO CC-46"/>
        <s v="CALCULATOR JOYKO CC-47CO BIRU"/>
        <s v="CALCULATOR JOYKO CC-47CO HIJAU"/>
        <s v="CALCULATOR JOYKO CC-47CO MERAH"/>
        <s v="CALCULATOR JOYKO CC-47CO WARNA"/>
        <s v="CALCULATOR JOYKO CC-56"/>
        <s v="CALCULATOR JOYKO CC-57"/>
        <s v="CALCULATOR JOYKO CC-6"/>
        <s v="CALCULATOR JOYKO CC-800"/>
        <s v="CALCULATOR JOYKO CC-800CH"/>
        <s v="CALCULATOR JOYKO CC-810CH"/>
        <s v="CALCULATOR JOYKO CC-858"/>
        <s v="CALCULATOR JOYKO CC-868"/>
        <s v="CALCULATOR JOYKO CC-8A"/>
        <s v="CALCULATOR JOYKO CC-8CO BIRU"/>
        <s v="CALCULATOR JOYKO CC-8CO HIJAU"/>
        <s v="CALCULATOR JOYKO CC-8CO ORANGE"/>
        <s v="CALCULATOR JOYKO CC-8CO WARNA"/>
        <s v="CALCULATOR JOYKO DTC-1313CH"/>
        <s v="CALCULATOR JOYKO DTC-1516"/>
        <s v="CALCULATOR JOYKO PKC-0711HC"/>
        <s v="CASH BOX JOYKO CB-21A"/>
        <s v="CASH BOX JOYKO CB-26A"/>
        <s v="CAT AIR / WATER COLOR JOYKO WAC-6ML-12C SCREW TYPE"/>
        <s v="CAT AIR / WATER COLOR JOYKO WC-4-12"/>
        <s v="CAT AIR / WATER COLOR JOYKO WC-4-24"/>
        <s v="CLIP BULLDOG JOYKO 6-145"/>
        <s v="COLOR BRUSH PEN JOYKO CLP-06 (12 WARNA)"/>
        <s v="COLOR BRUSH PEN KENKO DBP-12 DUAL TIP  (12 WARNA)"/>
        <s v="COLOR BRUSH PEN KENKO DBP-24 DUAL TIP  (24 WARNA)"/>
        <s v="CORRECTION FLUID JOYKO CF-P231"/>
        <s v="CORRECTION FLUID JOYKO CF-P235"/>
        <s v="CORRECTION FLUID JOYKO CF-S201 PT"/>
        <s v="CORRECTION FLUID JOYKO CF-S203"/>
        <s v="CORRECTION FLUID JOYKO CF-S205PT BESI"/>
        <s v="CORRECTION FLUID JOYKO CF-S209"/>
        <s v="CORRECTION FLUID JOYKO CF-S209A"/>
        <s v="CORRECTION FLUID JOYKO CF-S221"/>
        <s v="CORRECTION FLUID JOYKO CF-S224"/>
        <s v="CORRECTION FLUID JOYKO CF-S225"/>
        <s v="CORRECTION FLUID JOYKO JK-01"/>
        <s v="CORRECTION FLUID JOYKO JK-101"/>
        <s v="CORRECTION FLUID JOYKO JK-101A (BESI)"/>
        <s v="CORRECTION FLUID KENKO BTK-01 BATIK"/>
        <s v="CORRECTION FLUID KENKO CB-01"/>
        <s v="CORRECTION FLUID KENKO GP-01"/>
        <s v="CORRECTION FLUID KENKO HH-01"/>
        <s v="CORRECTION FLUID KENKO KE-01"/>
        <s v="CORRECTION FLUID KENKO KE-107M"/>
        <s v="CORRECTION FLUID KENKO KE-108"/>
        <s v="CORRECTION FLUID KENKO KE-301"/>
        <s v="CORRECTION FLUID KENKO KE-823M"/>
        <s v="CORRECTION FLUID KENKO KE-826M"/>
        <s v="CORRECTION FLUID KENKO KR-01"/>
        <s v="CORRECTION FLUID KENKO UR-01"/>
        <s v="CORRECTION TAPE JOYKO CT-507"/>
        <s v="CORRECTION TAPE JOYKO CT-508"/>
        <s v="CORRECTION TAPE JOYKO CT-509"/>
        <s v="CORRECTION TAPE JOYKO CT-510A"/>
        <s v="CORRECTION TAPE JOYKO CT-520"/>
        <s v="CORRECTION TAPE JOYKO CT-522"/>
        <s v="CORRECTION TAPE JOYKO CT-522 PTL"/>
        <s v="CORRECTION TAPE JOYKO CT-522-02"/>
        <s v="CORRECTION TAPE JOYKO CT-533"/>
        <s v="CORRECTION TAPE JOYKO CT-534"/>
        <s v="CORRECTION TAPE JOYKO CT-540"/>
        <s v="CORRECTION TAPE JOYKO CT-545"/>
        <s v="CORRECTION TAPE JOYKO CT-546"/>
        <s v="CORRECTION TAPE JOYKO CT-547 (22M)"/>
        <s v="CORRECTION TAPE JOYKO CT-549"/>
        <s v="CORRECTION TAPE JOYKO CT-553"/>
        <s v="CORRECTION TAPE JOYKO CT-562"/>
        <s v="CORRECTION TAPE JOYKO CT-572"/>
        <s v="CORRECTION TAPE JOYKO CT-573"/>
        <s v="CORRECTION TAPE KENKO CT-1505FC (15M X 5MM)"/>
        <s v="CORRECTION TAPE KENKO CT-2001 (20M X 5MM)"/>
        <s v="CORRECTION TAPE KENKO CT-202N (6M x 5MM)"/>
        <s v="CORRECTION TAPE KENKO CT-210SL (6M x 5MM)"/>
        <s v="CORRECTION TAPE KENKO CT-3001 (30M X 5MM)"/>
        <s v="CORRECTION TAPE KENKO CT-306 (6M x 5MM)"/>
        <s v="CORRECTION TAPE KENKO CT-309 (12M x 5MM)"/>
        <s v="CORRECTION TAPE KENKO CT-310SL (12M x 5MM)"/>
        <s v="CORRECTION TAPE KENKO CT-606 (6M x 5MM)"/>
        <s v="CORRECTION TAPE KENKO CT-608FC (6M x 5MM)"/>
        <s v="CORRECTION TAPE KENKO CT-634 (8M x 5MM)"/>
        <s v="CORRECTION TAPE KENKO CT-634N (8M x 5MM)"/>
        <s v="CORRECTION TAPE KENKO CT-802N (8M x 5MM)"/>
        <s v="CORRECTION TAPE KENKO CT-809 (8M x 5MM)"/>
        <s v="CORRECTION TAPE KENKO CT-818 (8M x 5MM)"/>
        <s v="CORRECTION TAPE KENKO CT-819 (8M x 5MM)"/>
        <s v="CORRECTION TAPE KENKO CT-831 (8M x 5MM)"/>
        <s v="CORRECTION TAPE KENKO CT-902 (12M x 5MM)"/>
        <s v="CORRECTION TAPE KENKO CT-902CL (12M x 5MM)"/>
        <s v="CORRECTION TAPE KENKO CT-902P (12M x 5MM) TRANSPARAN"/>
        <s v="CORRECTION TAPE KENKO CT-903 (12M x 5MM)"/>
        <s v="CORRECTION TAPE KENKO CT-905 (12M x 5MM)"/>
        <s v="CORRECTION TAPE KENKO CT-906 (12M x 5MM)"/>
        <s v="CORRECTION TAPE KENKO CT-909 (12M x 5MM)"/>
        <s v="CORRECTION TAPE KENKO CT-919 (12M x 5MM)"/>
        <s v="CRAYON / OIL PASTEL JOYKO OP-12CH HEXAGONAL"/>
        <s v="CRAYON / OIL PASTEL JOYKO OP-12CHC COMPACT"/>
        <s v="CRAYON / OIL PASTEL JOYKO OP-12CR ROUND (MINI)"/>
        <s v="CRAYON / OIL PASTEL JOYKO OP-12S PP CASE SEA WORLD"/>
        <s v="CRAYON / OIL PASTEL JOYKO OP-18S PP CASE SEA WORLD"/>
        <s v="CRAYON / OIL PASTEL JOYKO OP-24S PP CASE SEA WORLD"/>
        <s v="CRAYON / OIL PASTEL JOYKO OP-36S PP CASE SEA WORLD"/>
        <s v="CRAYON / OIL PASTEL JOYKO OP-48S PP CASE SEA WORLD"/>
        <s v="CRAYON / OIL PASTEL JOYKO OP-55S PP CASE SEA WORLD"/>
        <s v="CRAYON / OIL PASTEL JOYKO OP-72S PP CASE SEA WORLD"/>
        <s v="CRAYON / OIL PASTEL KENKO 12W GARDEN"/>
        <s v="CRAYON / OIL PASTEL KENKO 18W GARDEN"/>
        <s v="CRAYON / OIL PASTEL KENKO 24W GARDEN"/>
        <s v="CRAYON / OIL PASTEL KENKO 36W GARDEN"/>
        <s v="CRAYON / OIL PASTEL PUTAR JOYKO TWCR-12MINI (PENDEK)"/>
        <s v="CRAYON / OIL PASTEL PUTAR JOYKO TWCR-12S (PANJANG)"/>
        <s v="CRAYON / OIL PASTEL PUTAR JOYKO TWCR-24S (PANJANG)"/>
        <s v="CRAYON / OIL PASTEL PUTAR TITI TI-CP-12T TWIST"/>
        <s v="CRAYON / OIL PASTEL TITI TI-P-12S"/>
        <s v="CRAYON / OIL PASTEL TITI TI-P-18S"/>
        <s v="CRAYON / OIL PASTEL TITI TI-P-24S"/>
        <s v="CRAYON / OIL PASTEL TITI TI-P-36S"/>
        <s v="CRAYON / OIL PASTEL TITI TI-P-48S"/>
        <s v="CRAYON / OIL PASTEL TITI TI-P-55S"/>
        <s v="CUTTER 128 TRANSPARAN KECIL (12 PCS)"/>
        <s v="CUTTER 18 MM JOYKO L-500 + ISI (BESAR)"/>
        <s v="CUTTER 18 MM JOYKO L-500-CU"/>
        <s v="CUTTER 18 MM KENKO L-500 (BESAR)"/>
        <s v="CUTTER 9 MM JOYKO A-300A AUTOLOCK (KECIL)"/>
        <s v="CUTTER 9 MM JOYKO K-200 (KECIL)"/>
        <s v="CUTTER 9 MM KENKO A-300 (KECIL)"/>
        <s v="CUTTER 9 MM KENKO K-200 (KECIL)"/>
        <s v="CUTTER JOYKO CU-10BC"/>
        <s v="CUTTER JOYKO CU-15BC"/>
        <s v="CUTTER VANCO V-750 (BESAR)"/>
        <s v="DATE STAMP JOYKO D-4"/>
        <s v="DATE STAMP JOYKO S-68 (Lunas)"/>
        <s v="DATE STAMP KENKO D-3 (Cap Tanggal 5 Mm)"/>
        <s v="DATE STAMP KENKO D-4 (Cap Tanggal 4 Mm)"/>
        <s v="DESK SET JOYKO DS-0812"/>
        <s v="DESK SET JOYKO DS-1015"/>
        <s v="DESK SET JOYKO DS-16 CO (BIRU)"/>
        <s v="DESK SET JOYKO DS-16 CO (HIJAU)"/>
        <s v="DESK SET JOYKO DS-16 CO (MERAH)"/>
        <s v="DESK SET KENKO K-8312 ORGANIZER"/>
        <s v="DOUBLE TAPE KENKO 12 MM - BLUE CORE (1/2&quot;)"/>
        <s v="DOUBLE TAPE KENKO 48 MM - BLUE CORE (2&quot;)"/>
        <s v="DOUBLE TAPE KENKO 6 MM - BLUE CORE (1/4&quot;)"/>
        <s v="ERASER ER-110 JK"/>
        <s v="FLASHLIGHT FL-91 JK"/>
        <s v="GARISAN BESI (STAINLESS STEEL) KENKO 100 CM / 1 M"/>
        <s v="GARISAN BESI (STAINLESS STEEL) KENKO 15 CM"/>
        <s v="GARISAN BESI (STAINLESS STEEL) KENKO 20 CM"/>
        <s v="GARISAN BESI (STAINLESS STEEL) KENKO 30 CM"/>
        <s v="GARISAN BESI (STAINLESS STEEL) KENKO 40 CM"/>
        <s v="GARISAN BESI (STAINLESS STEEL) KENKO 50 CM"/>
        <s v="GARISAN BESI (STAINLESS STEEL) KENKO 60 CM"/>
        <s v="GARISAN MIKA VC-084 OFFICE 30 CM"/>
        <s v="GEL INK TIANJIAO TZ-501"/>
        <s v="GEL PEN DEBOZZ 0.5 MM DB-G05"/>
        <s v="GEL PEN DEBOZZ 0.7 MM DB-530 + REFILL"/>
        <s v="GEL PEN JOYKO GP-157 COMET HITAM"/>
        <s v="GEL PEN JOYKO GP-212 I-DIAMOND"/>
        <s v="GEL PEN JOYKO GP-237 X-TECH"/>
        <s v="GEL PEN JOYKO GP-265 Q-GEL"/>
        <s v="GEL PEN JOYKO GP-265 Q-GEL HITAM"/>
        <s v="GEL PEN JOYKO GP-266 ITECH 2 BIRU"/>
        <s v="GEL PEN JOYKO GP-266 ITECH 2 HITAM"/>
        <s v="GEL PEN JOYKO GP-330 HITAM"/>
        <s v="GEL PEN JOYKO GP-337 PASPEN HITAM"/>
        <s v="GEL PEN JOYKO JK-100 KING JELLER"/>
        <s v="GEL PEN KENKO 0.28MM MICROTEC"/>
        <s v="GEL PEN KENKO 0.4MM MICROTEC HITAM"/>
        <s v="GEL PEN KENKO EASY GEL"/>
        <s v="GEL PEN KENKO EASY GEL BIRU"/>
        <s v="GEL PEN KENKO EASY GEL HITAM"/>
        <s v="GEL PEN KENKO ERASO 16 HITAM"/>
        <s v="GEL PEN KENKO HI-TECH-H 0.28 MM"/>
        <s v="GEL PEN KENKO HI-TECH-H 0.28 MM BIRU"/>
        <s v="GEL PEN KENKO HI-TECH-H 0.28 MM FUN COLOR"/>
        <s v="GEL PEN KENKO HI-TECH-H 0.28 MM FUN COLOR BIRU"/>
        <s v="GEL PEN KENKO HI-TECH-H 0.28 MM FUN COLOR HITAM"/>
        <s v="GEL PEN KENKO HI-TECH-H 0.28 MM HITAM"/>
        <s v="GEL PEN KENKO HI-TECH-H 0.4 MM BIRU"/>
        <s v="GEL PEN KENKO HI-TECH-H 0.4 MM HIJAU"/>
        <s v="GEL PEN KENKO HI-TECH-H 0.4 MM HITAM"/>
        <s v="GEL PEN KENKO HI-TECH-H 0.4 MM ORANGE"/>
        <s v="GEL PEN KENKO HI-TECH-H 0.4 MM PINK"/>
        <s v="GEL PEN KENKO HI-TECH-H 0.4 MM UNGU"/>
        <s v="GEL PEN KENKO K-1"/>
        <s v="GEL PEN KENKO K-1 BIRU"/>
        <s v="GEL PEN KENKO K-1 HITAM"/>
        <s v="GEL PEN KENKO K-1 ST HITAM"/>
        <s v="GEL PEN KENKO KE-100"/>
        <s v="GEL PEN KENKO KE-16 DOT N DOT HITAM"/>
        <s v="GEL PEN KENKO KE-200"/>
        <s v="GEL PEN KENKO KE-200 HITAM"/>
        <s v="GEL PEN KENKO KE-303 T-GEL TRIANGULAR"/>
        <s v="GEL PEN KENKO KE-303 T-GEL TRIANGULAR BIRU"/>
        <s v="GEL PEN KENKO KE-303 T-GEL TRIANGULAR HITAM"/>
        <s v="GEL PEN KENKO KE-303ER T-GEL ERASABLE HITAM"/>
        <s v="GEL PEN KENKO KE-600 WINJELLER"/>
        <s v="GEL PEN KENKO KE-600 WINJELLER HITAM"/>
        <s v="GEL PEN KENKO KS-97 SIGN PEN HITAM"/>
        <s v="GEL PEN KENKO MICROTECH 0.28 MM HITAM"/>
        <s v="GEL PEN KENKO MICROTECH 0.4 MM"/>
        <s v="GEL PEN KENKO SAHARA (HITAM)"/>
        <s v="GEL PEN KENKO SAHARA DOTS (HITAM)"/>
        <s v="GEL PEN KENKO SAHARA SNACK (HITAM)"/>
        <s v="GEL PEN SET JOYKO GPC-296 (isi 8 pc)"/>
        <s v="GEL PEN SET JOYKO GPC-309S DIAMOND ART"/>
        <s v="GEL PEN SET JOYKO GPC-310S DIAMOND ART"/>
        <s v="GEL PEN SET JOYKO GPC-315"/>
        <s v="GEL PEN SET KENKO DM-100S DIAMOND"/>
        <s v="GEL PEN TIZO 1.0 MM TG-340"/>
        <s v="GEL PEN TIZO 1.0 MM TG-340BI BIRU"/>
        <s v="GEL PEN TIZO TG30541-E"/>
        <s v="GEL PEN TIZO TG30600-E"/>
        <s v="GEL PEN TIZO TG30734-E"/>
        <s v="GEL PEN TIZO TG30735-D"/>
        <s v="GEL PEN TIZO TG30801-E"/>
        <s v="GEL PEN TIZO TG30802-E"/>
        <s v="GEL PEN TIZO TG30900-E"/>
        <s v="GEL PEN TIZO TG30901-D"/>
        <s v="GEL PEN TIZO TG31035-E"/>
        <s v="GEL PEN TIZO TG31037-E"/>
        <s v="GEL PEN TIZO TG31475-D"/>
        <s v="GEL PEN TIZO TG31475-E"/>
        <s v="GEL PEN TIZO TG31590-E"/>
        <s v="GEL PEN TIZO TG31762-E"/>
        <s v="GEL PEN TIZO TG31763-D"/>
        <s v="GEL PEN TIZO TG31763-E"/>
        <s v="GEL PEN TIZO TG31763-EL"/>
        <s v="GEL PEN TIZO TG31810-D"/>
        <s v="GEL PEN TIZO TG31810-E"/>
        <s v="GEL PEN TIZO TG31831-E"/>
        <s v="GEL PEN TIZO TG31975-E"/>
        <s v="GEL PEN TIZO TG348-D"/>
        <s v="GEL PEN TIZO TG348-E"/>
        <s v="GEL PEN TIZO TG348-EL"/>
        <s v="GEL PEN TRIFELLO HI-TECH TF-1190"/>
        <s v="GEL PEN TRIFELLO HI-TECH TF-1190 BIRU"/>
        <s v="GEL PEN TRIFELLO HI-TECH TF-1190 HITAM"/>
        <s v="GEL PEN VANCO GP-559 HI-TOUCH BLACK"/>
        <s v="GEL PEN ZHIXIN G-3093 + ISI"/>
        <s v="GEL PEN ZHIXIN G-3103 + ISI"/>
        <s v="GEL PEN ZHIXIN G-3111 + ISI"/>
        <s v="GEL PEN ZHIXIN G-3112 + ISI"/>
        <s v="GEL PEN ZHIXIN G-3117 + ISI"/>
        <s v="GEL PEN ZHIXIN G-3118 + ISI"/>
        <s v="GEL PEN ZHIXIN G-3132 + ISI"/>
        <s v="GEL PEN ZHIXIN G-3136 + ISI"/>
        <s v="GEL PEN ZHIXIN G-3137 + ISI"/>
        <s v="GEL PEN ZHIXIN G-5001 + ISI"/>
        <s v="GEL PEN ZHIXIN G-5002 + ISI"/>
        <s v="GEL PEN ZHIXIN G-5004 + ISI"/>
        <s v="GEL PEN ZHIXIN G-5009 + ISI"/>
        <s v="GEL PEN ZHIXIN G-5016 L + ISI"/>
        <s v="GLUE STICK GS-25 JK"/>
        <s v="GUNTING JOYKO SC-12"/>
        <s v="GUNTING JOYKO SC-13"/>
        <s v="GUNTING JOYKO SC-14"/>
        <s v="GUNTING JOYKO SC-828"/>
        <s v="GUNTING JOYKO SC-828 SG"/>
        <s v="GUNTING JOYKO SC-838"/>
        <s v="GUNTING JOYKO SC-838 SG"/>
        <s v="GUNTING JOYKO SC-848"/>
        <s v="GUNTING JOYKO SC-848 SG"/>
        <s v="GUNTING JOYKO ZZ-65 (6.5&quot; GERIGI)"/>
        <s v="GUNTING KENKO SC-828"/>
        <s v="GUNTING KENKO SC-838N"/>
        <s v="GUNTING KENKO SC-838SG"/>
        <s v="GUNTING KENKO SC-848N"/>
        <s v="GUNTING KENKO SC-848SG"/>
        <s v="HAND TALLY COUNTER KENKO HT-302"/>
        <s v="HAND TALLY COUNTER KENKO HT-303"/>
        <s v="HANDY TAPE DISPENSER KENKO TDB-2"/>
        <s v="HIGHLIGHTER / STABILLO JOYKO HL-1 KUNING"/>
        <s v="HIGHLIGHTER / STABILLO JOYKO HL-2 HIJAU"/>
        <s v="HIGHLIGHTER / STABILLO JOYKO HL-3 BIRU"/>
        <s v="HIGHLIGHTER / STABILLO JOYKO HL-4 PINK"/>
        <s v="HIGHLIGHTER / STABILLO JOYKO HL-5 ORANGE"/>
        <s v="HIGHLIGHTER / STABILLO JOYKO HL-MIX"/>
        <s v="HIGHLIGHTER / STABILLO JOYKO HL-MIX (5 WARNA)"/>
        <s v="HIGHLIGHTER / STABILLO TIZO TF-610 (isi 54 pc)"/>
        <s v="HIGHLIGHTER / STABILLO TIZO TF-616 (isi 24 pc)"/>
        <s v="HIGHLIGHTER / STABILLO VANCO HL-520"/>
        <s v="HIGHLIGHTER / STABILLO ZRM ZH-103 KUNING"/>
        <s v="HIGHLIGHTER / STABILO KENKO HL-100 BIRU"/>
        <s v="HIGHLIGHTER / STABILO KENKO HL-100 HIJAU"/>
        <s v="HIGHLIGHTER / STABILO KENKO HL-100 KUNING"/>
        <s v="HIGHLIGHTER / STABILO KENKO HL-100 ORANGE"/>
        <s v="HIGHLIGHTER / STABILO KENKO HL-100 PINK"/>
        <s v="HIGHLIGHTER / STABILO KENKO HL-100 UNGU"/>
        <s v="HIGHLIGHTER / STABILO KENKO PHL-100 PASTEL BIRU"/>
        <s v="HIGHLIGHTER / STABILO KENKO PHL-100 PASTEL HIJAU"/>
        <s v="HIGHLIGHTER / STABILO KENKO PHL-100 PASTEL KUNING"/>
        <s v="HIGHLIGHTER / STABILO KENKO PHL-100 PASTEL ORANGE"/>
        <s v="HIGHLIGHTER / STABILO KENKO PHL-100 PASTEL PINK"/>
        <s v="HIGHLIGHTER / STABILO KENKO PHL-100 PASTEL UNGU"/>
        <s v="ISI BENSIA LANTU LT 11-32 (40 SET)"/>
        <s v="ISI CUTTER 18 MM JOYKO A-100 AM (KECIL)"/>
        <s v="ISI CUTTER 18 MM JOYKO L-150 AM (BESAR)"/>
        <s v="ISI CUTTER 18 MM JOYKO L-150 AM (BESAR) (BONUS)"/>
        <s v="ISI CUTTER 18 MM JOYKO L-150 MH (BESAR)"/>
        <s v="ISI CUTTER 18 MM KENKO L-150 (BESAR)"/>
        <s v="ISI CUTTER 9 MM KENKO A-100 (KECIL)"/>
        <s v="ISI PENSIL 2,0 MM 2B KENKO PL-209"/>
        <s v="ISI PENSIL 2,0 MM 2B KENKO PL-212 (12 TUBE)"/>
        <s v="ISI PENSIL 2B 0.5 MM JOYKO PL-05"/>
        <s v="ISI PENSIL 2B 0.5 MM KENKO PL-05 HI-POLYMER"/>
        <s v="ISI PENSIL 2B 2.0 MM JOYKO PL-10"/>
        <s v="ISI PENSIL 2B 2.0 MM JOYKO PL-11"/>
        <s v="ISI PENSIL 2B 2.0 MM JOYKO PL-16"/>
        <s v="ISI PENSIL 2B 2.0 MM JOYKO PL-17"/>
        <s v="ISI STAPLER (STAPLES) GREATWALL GW-369 (BESAR)"/>
        <s v="ISI STAPLER (STAPLES) GREATWALL GW-NO. 10 (KECIL)"/>
        <s v="ISI STAPLER (STAPLES) KENKO 1210 PREMIUM (23/10)"/>
        <s v="ISI STAPLER (STAPLES) KENKO NO. 10 - 1M PREMIUM"/>
        <s v="ISI STAPLER (STAPLES) KENKO NO.3 (isi 20 box)"/>
        <s v="ISI STAPLER (STAPLES) SDI 1204 No. 3"/>
        <s v="ISI STAPLER (STAPLES) SDI 1210 (23/10)"/>
        <s v="ISI STAPLER (STAPLES) SDI 1213 (23/13)"/>
        <s v="JANGKA (COMPASS SET) KENKO C-168 / MS-75"/>
        <s v="JANGKA (COMPASS SET) KENKO C-2011"/>
        <s v="JANGKA (COMPASS SET) KENKO C-288 / MS-25"/>
        <s v="JANGKA (MATH SET) JOYKO MS-25"/>
        <s v="JANGKA (MATH SET) JOYKO MS-28"/>
        <s v="JANGKA (MATH SET) JOYKO MS-402"/>
        <s v="JANGKA (MATH SET) JOYKO MS-55"/>
        <s v="JANGKA (MATH SET) JOYKO MS-75"/>
        <s v="KACA PEMBESAR (MAGNIFIER) JOYKO MF-90"/>
        <s v="KAOS JOYKO (BONUS)"/>
        <s v="KARTU STOCK FOLIO PUTIH"/>
        <s v="KARTU STOCK KWARTO PUTIH"/>
        <s v="KENKO SHARPENER SP-61  (24 PCS/ BOX)"/>
        <s v="KEY RING JOYKO KR-9 ISI 50 PC"/>
        <s v="KUAS SET JOYKO BR-1"/>
        <s v="KUAS SET JOYKO BR-3"/>
        <s v="KUAS SET JOYKO BR-4 (FLAT)"/>
        <s v="KUAS SET JOYKO BR-5"/>
        <s v="KUAS SET JOYKO BR-6 NO.0"/>
        <s v="KUAS SET JOYKO BR-6 NO.1"/>
        <s v="KUAS SET JOYKO BR-6 NO.10"/>
        <s v="KUAS SET JOYKO BR-6 NO.11"/>
        <s v="KUAS SET JOYKO BR-6 NO.12"/>
        <s v="KUAS SET JOYKO BR-6 NO.2"/>
        <s v="KUAS SET JOYKO BR-6 NO.3"/>
        <s v="KUAS SET JOYKO BR-6 NO.5"/>
        <s v="KUAS SET JOYKO BR-6 NO.7"/>
        <s v="KUAS SET JOYKO BR-6 NO.8"/>
        <s v="KUAS SET JOYKO BR-6 NO.9"/>
        <s v="KUAS SET JOYKO BR-8"/>
        <s v="KUAS SET JOYKO BR-9"/>
        <s v="LABEL HARGA JOYKO LB-1LY (1 LINE KUNING)"/>
        <s v="LABEL HARGA JOYKO LB-2RL (1 LINE PUTIH)"/>
        <s v="LABEL HARGA JOYKO LB-3 (2 LINE KUNING FLUOR)"/>
        <s v="LABEL HARGA JOYKO LB-P2CC (2 LINE)"/>
        <s v="LABEL HARGA JOYKO LB-P2CY (2 LINE KUNING)"/>
        <s v="LABEL HARGA JOYKO LB-P2LN (2 LINE PUTIH)"/>
        <s v="LABEL HARGA KENKO 5002-2R (2 LINE) isi 10 rol"/>
        <s v="LABEL HARGA KENKO 6001-2R (1 LINE) isi 10 rol"/>
        <s v="LABEL STICKER PAPER JOYKO LSP-09"/>
        <s v="LAMINATING FILM JOYKO LF100-2231  (A4)"/>
        <s v="LAMINATING FILM JOYKO LF100-2234 (F4)"/>
        <s v="LAMINATING FILM KENKO LF100-2234 (FC)"/>
        <s v="LEM CAIR 35 ML KENKO LG-35"/>
        <s v="LEM CAIR 50 ML KENKO LG-50"/>
        <s v="LEM CAIR F-5036 (50 ML)"/>
        <s v="LEM LIQUID (CAIR) JOYKO GL-50"/>
        <s v="LEM LIQUID (CAIR) JOYKO GL-R35 (35 ML)"/>
        <s v="LEM LIQUID (CAIR) JOYKO GL-R50 (50 ML)"/>
        <s v="LEM LIQUID (CAIR) JOYKO GL-W01"/>
        <s v="LEM LIQUID (CAIR) JOYKO GL-W02"/>
        <s v="LEM RENTENG 1588 15 ML (12)"/>
        <s v="LEM STICK JOYKO 15 GR GS-102 isi 24 pc"/>
        <s v="LEM STICK JOYKO 15 GR GS-104 TG (ANIMAL KINGDOM) isi 24 pc"/>
        <s v="LEM STICK JOYKO 15 GR GS-15 isi 12 pc"/>
        <s v="LEM STICK JOYKO 8 GR GS-09 isi 12 pc"/>
        <s v="LEM STICK JOYKO 8 GR GS-100 isi 24 pc"/>
        <s v="LEM STICK JOYKO 8 GR GS-103 BATIK isi 24 pc"/>
        <s v="LEM STICK KENKO 15 GR (TANGGUNG) isi 20 pc"/>
        <s v="LEM STICK KENKO 25 GR (BESAR) isi 12 pc"/>
        <s v="LEM STICK KENKO 8 GR (KECIL) isi 30 pc"/>
        <s v="LOOSE LEAF JOYART B5-2670 (50S)"/>
        <s v="LOOSE LEAF JOYKO A5-7020 (100S)"/>
        <s v="LOOSE LEAF JOYKO A5-7020 (50S)"/>
        <s v="LOOSE LEAF JOYKO B5-7026 (100S)"/>
        <s v="LOOSE LEAF JOYKO B5-7026 (50S)"/>
        <s v="LOOSE LEAF KENKO A5-LL 100-2070"/>
        <s v="LOOSE LEAF KENKO A5-LL 50-2070"/>
        <s v="LOOSE LEAF KENKO B5-LL 100-2670"/>
        <s v="LOOSE LEAF KENKO B5-LL 50-2670"/>
        <s v="MAP TAS / BAG JOYKO B-2637-3"/>
        <s v="MAP TAS / BAG JOYKO B-2637-3 BIRU"/>
        <s v="MAP TAS / BAG JOYKO B-2637-3 KUNING"/>
        <s v="MAP TAS / BAG JOYKO B-2637-3 MERAH"/>
        <s v="MAP TAS / BAG JOYKO B-2637-3 PUTIH"/>
        <s v="MECHANICAL PENCIL 0.5 MM JOYKO MP-01"/>
        <s v="MECHANICAL PENCIL 0.5 MM JOYKO MP-07"/>
        <s v="MECHANICAL PENCIL 0.5 MM JOYKO MP-15 CRISTAL"/>
        <s v="MECHANICAL PENCIL 0.5 MM JOYKO MP-19"/>
        <s v="MECHANICAL PENCIL 0.5 MM JOYKO MP-47 SAFARI"/>
        <s v="MECHANICAL PENCIL 0.5 MM KENKO MP-01"/>
        <s v="MECHANICAL PENCIL 0.5 MM KENKO MP-07"/>
        <s v="MECHANICAL PENCIL 2.0 MM JOYKO MP-21"/>
        <s v="MECHANICAL PENCIL 2.0 MM JOYKO MP-50"/>
        <s v="MESIN LABEL HARGA JOYKO MX-5500M (8 DIGITS, 1 LINE)"/>
        <s v="MESIN LABEL HARGA JOYKO MX-6600A (10 DIGITS, 2 LINE)"/>
        <s v="MESIN LABEL HARGA KENKO MX-5500 (8 DIGITS, 1 LINE)"/>
        <s v="MESIN LABEL HARGA KENKO MX-5500EOS (8 DIGITS, 1 LINE)"/>
        <s v="MESIN LABEL HARGA KENKO MX-6600N (10 Dgt, 2 Line, A/N-N)"/>
        <s v="NOTEBOOK JOYKO A5 NB-661 BIRU"/>
        <s v="NOTEBOOK JOYKO A5 NB-661 KUNING"/>
        <s v="NOTEBOOK JOYKO A5 NB-661 MERAH"/>
        <s v="NOTEBOOK JOYKO A5 NB-661 ORANGE"/>
        <s v="NOTEBOOK JOYKO A6 NB-665"/>
        <s v="P/C MAG LC-1059 (22*7.5)"/>
        <s v="P/C MAG TC-1057 (22.7.5) (LC-10)"/>
        <s v="PAPER CLIP WARNA JOYKO C-3100"/>
        <s v="PAPER CLIP WARNA KENKO 3100"/>
        <s v="PAPER CUTTER JOYKO PC-1938 (A4)"/>
        <s v="PAPER CUTTER JOYKO PC-2638 (BESI FOLIO)"/>
        <s v="PAPER CUTTER JOYKO PC-3846 (BESI A3)"/>
        <s v="PAPER FASTENER (ACCO) JOYKO PF-50 PUTIH"/>
        <s v="PAPER FASTENER (ACCO) JOYKO PF-50 WARNA"/>
        <s v="PAPER FASTENER (ACCO) KENKO PF-508 ISI 50 PC PUTIH"/>
        <s v="PAPER FASTENER (ACCO) KENKO PF-508 ISI 50 PC WARNA"/>
        <s v="PAPER JUMBO CLIP JOYKO NO. 5"/>
        <s v="PAPER JUMBO CLIP KENKO NO. 5"/>
        <s v="PAPER TRIGONAL CLIP JOYKO NO. 1"/>
        <s v="PAPER TRIGONAL CLIP JOYKO NO. 3"/>
        <s v="PAPER TRIGONAL CLIP KENKO NO. 1"/>
        <s v="PAPER TRIGONAL CLIP KENKO NO. 3"/>
        <s v="PAPER TRIMMER KENKO 10&quot;X15&quot; (FC BESI)"/>
        <s v="PAPER TRIMMER KENKO 12&quot;X15&quot; (B4 BESI)"/>
        <s v="PAPER TRIMMER KENKO 18&quot;X15&quot; (A3 BESI)"/>
        <s v="PENCIL CASE / TEMPAT PENSIL MAGNET B-3513-15"/>
        <s v="PENCIL CASE / TEMPAT PENSIL MAGNET B-35138-21"/>
        <s v="PENCIL CASE / TEMPAT PENSIL MAGNET B-35145"/>
        <s v="PENCIL CASE / TEMPAT PENSIL MAGNET B-35165"/>
        <s v="PENCIL CASE / TEMPAT PENSIL MAGNET OGGY O-022"/>
        <s v="PENCIL CASE 22 x 7.5 MAGNET C-1756"/>
        <s v="PENCIL CASE 22 x 7.5 MAGNET C-1758"/>
        <s v="PENCIL CASE 22 x 7.5 MAGNET FC-1757"/>
        <s v="PENCIL CASE 22 x 7.5 MAGNET FC-1758"/>
        <s v="PENCIL CASE 22 x 7.5 MAGNET TC-1756"/>
        <s v="PENCIL CASE JOYKO PC-0618FZ-1 A/D (FRUITZY)"/>
        <s v="PENCIL CASE JOYKO PC-0719AC-36A/F (Animal Calender)"/>
        <s v="PENCIL CASE JOYKO PC-0719GZ-34A/F (GOZZY)"/>
        <s v="PENCIL CASE JOYKO PC-0719PL-32 BIRU"/>
        <s v="PENCIL CASE JOYKO PC-0719PL-32 HIJAU"/>
        <s v="PENCIL CASE JOYKO PC-0719PL-32 KUNING"/>
        <s v="PENCIL CASE JOYKO PC-0719PL-32 MERAH"/>
        <s v="PENCIL CASE JOYKO PC-0719PSTL-35"/>
        <s v="PENCIL CASE JOYKO PC-0719PSTL-35 Biru"/>
        <s v="PENCIL CASE JOYKO PC-0719PSTL-35 Hijau"/>
        <s v="PENCIL CASE JOYKO PC-0719PSTL-35 Pink"/>
        <s v="PENCIL CASE JOYKO PC-0719PSTL-35 Ungu"/>
        <s v="PENCIL CASE JOYKO PC-0719TV-33A/F (TRAVEL)"/>
        <s v="PENCIL CASE KENKO PC-0719-BY"/>
        <s v="PENCIL CASE KENKO PC-0719-MIX"/>
        <s v="PENCIL CASE KENKO PC-0719-PASTEL"/>
        <s v="PENCIL CASE KENKO PC-0719-TK"/>
        <s v="PENCIL CASE KENKO PC-0719-UR"/>
        <s v="PENCIL CASE KRT KK-2C 8D S 2 8D"/>
        <s v="PENCIL CASE KRT KK-2C 8D S 2 BD"/>
        <s v="PENCIL GLASS JOYKO PG-100 HITAM"/>
        <s v="PENCIL GLASS JOYKO PG-100 PUTIH"/>
        <s v="PENSIL JOYKO 2B P-101 ANIMAL KINGDOM 2"/>
        <s v="PENSIL JOYKO 2B P-88"/>
        <s v="PENSIL JOYKO 2B P-90"/>
        <s v="PENSIL JOYKO 2B P-91"/>
        <s v="PENSIL JOYKO 2B P-93"/>
        <s v="PENSIL JOYKO 2B P-94"/>
        <s v="PENSIL JOYKO 2B P-99 ANIMAL KINGDOM"/>
        <s v="PENSIL KENKO 2B 0192"/>
        <s v="PENSIL KENKO 2B-0810 FLOURESCENT"/>
        <s v="PENSIL KENKO 2B-0820 PELANGI"/>
        <s v="PENSIL KENKO 2B-3030"/>
        <s v="PENSIL KENKO 2B-3181 TRIANGULAR  HITAM CAP MERAH"/>
        <s v="PENSIL KENKO 2B-3282 TRIANGULAR HITAM CAP BINTANG"/>
        <s v="PENSIL KENKO 2B-6019 ANTIBACTERIAL"/>
        <s v="PENSIL KENKO 2B-6181 BIRU CAP HITAM"/>
        <s v="PENSIL KENKO 2B-6191 HIJAU CAP HITAM"/>
        <s v="PENSIL KENKO 2B-6373 METALLIC"/>
        <s v="PENSIL KENKO 2B-6388 ZOO N ZOO"/>
        <s v="PENSIL KENKO 2B-6800 PLATINUM"/>
        <s v="PENSIL KENKO 2B-6906 BATIK"/>
        <s v="PENSIL WARNA JOYKO CP-100 (12W PANJANG)"/>
        <s v="PENSIL WARNA JOYKO CP-101 (24W PANJANG)"/>
        <s v="PENSIL WARNA JOYKO CP-102 (PENDEK)"/>
        <s v="PENSIL WARNA JOYKO CP-103 (12W)"/>
        <s v="PENSIL WARNA JOYKO CP-104 (24W)"/>
        <s v="PENSIL WARNA JOYKO CP-107 (12W)"/>
        <s v="PENSIL WARNA JOYKO CP-12PB (PANJANG)"/>
        <s v="PENSIL WARNA JOYKO CP-24PB (PANJANG)"/>
        <s v="PENSIL WARNA JOYKO CP-36PB (PANJANG)"/>
        <s v="PENSIL WARNA JOYKO CP-S12 MINI (PENDEK)"/>
        <s v="PENSIL WARNA JOYKO CP-S24 MINI (PENDEK)"/>
        <s v="PENSIL WARNA KALENG JOYKO CP-12TC (PANJANG)"/>
        <s v="PENSIL WARNA KALENG JOYKO CP-24TC (PANJANG)"/>
        <s v="PENSIL WARNA KALENG KENKO CP-12F TIN CASE CLASSIC"/>
        <s v="PENSIL WARNA KALENG KENKO CP-24F TIN CASE CLASSIC"/>
        <s v="PENSIL WARNA KAYAGI KY-CP0724"/>
        <s v="PENSIL WARNA KAYAGI KY-CP1210 PANJANG"/>
        <s v="PENSIL WARNA KAYAGI KY-CP1224 TWIN"/>
        <s v="PENSIL WARNA KENKO BI-COLOR CP-12FBC (12/24) CLASSIC"/>
        <s v="PENSIL WARNA KENKO BI-COLOR CP-18FBC (18/36) CLASSIC"/>
        <s v="PENSIL WARNA KENKO CP-12F CLASSIC (PANJANG)"/>
        <s v="PENSIL WARNA KENKO CP-12FNW (NON WOOD)"/>
        <s v="PENSIL WARNA KENKO CP-12FNWE (NON WOOD ERASABLE)"/>
        <s v="PENSIL WARNA KENKO CP-12HALF CLASSIC (PENDEK)"/>
        <s v="PENSIL WARNA KENKO CP-24F CLASSIC (PANJANG)"/>
        <s v="PENSIL WARNA KENKO CP-24FNW (NON WOOD)"/>
        <s v="PENSIL WARNA KENKO CP-36F CLASSIC (PANJANG)"/>
        <s v="PLAKBAND BENING 80 M KENKO 48 MM RED CORE"/>
        <s v="PLAKBAND COKLAT 80 M KENKO 48 MM RED CORE"/>
        <s v="PLAKBAND KAIN HITAM KENKO 24 MM  (1&quot;) BLUE CORE"/>
        <s v="PLAKBAND KAIN HITAM KENKO 24 MM (1&quot;) BLUE CORE"/>
        <s v="PLAKBAND KAIN HITAM KENKO 36 MM (1,5&quot;) BLUE CORE"/>
        <s v="PLAKBAND KAIN HITAM KENKO 36 MM (1.5&quot;) RED CORE SQ"/>
        <s v="PLAKBAND KAIN HITAM KENKO 48 MM (2&quot;) BLUE CORE"/>
        <s v="PLAKBAND KAIN HITAM KENKO 48 MM (2&quot;) RED CORE SQ"/>
        <s v="POCKET NOTE SPIRAL KENKO PN-403"/>
        <s v="POCKET NOTE SPIRAL KENKO PN-404"/>
        <s v="POCKET NOTE SPIRAL KENKO PN-501"/>
        <s v="PUNCH JOYKO 30"/>
        <s v="PUNCH JOYKO 30-2T"/>
        <s v="PUNCH JOYKO 30XL"/>
        <s v="PUNCH JOYKO 40XL"/>
        <s v="PUNCH JOYKO 85"/>
        <s v="PUNCH JOYKO 85B"/>
        <s v="PUNCH KENKO NO. 30"/>
        <s v="PUNCH KENKO NO. 30XL"/>
        <s v="PUNCH KENKO NO. 40"/>
        <s v="PUNCH KENKO NO. 40XL"/>
        <s v="PUNCH KENKO NO. 85"/>
        <s v="PUNCH KENKO NO. 85N"/>
        <s v="PUNCH KENKO NO. 85XL"/>
        <s v="PUSH PIN JOYKO PP-30 TR"/>
        <s v="PUSH PIN JOYKO PP-30 WARNA"/>
        <s v="PUSH PIN KENKO PN-30 TRANSPARAN"/>
        <s v="PUSH PIN KENKO PN-30 WARNA"/>
        <s v="REFILL / ISI GEL PEN KENKO EASY GEL / KE-SERIES"/>
        <s v="REFILL / ISI GEL PEN KENKO K-1"/>
        <s v="REFILL/ ISI GEL 1.0 TG308-AR"/>
        <s v="SPIDOL PERMANEN KENKO PM-100 HITAM"/>
        <s v="SPIDOL PERMANENT JOYKO PM-34 (bonus)"/>
        <s v="SPIDOL WHITEBOARD KENKO WM-100 HITAM"/>
        <s v="SPIDOL WHITEBOARD SDI S530VP - BIRU"/>
        <s v="SPIDOL WHITEBOARD SDI S530VP - HITAM"/>
        <s v="STAMP PAD JOYKO NO. 0"/>
        <s v="STAMP PAD JOYKO NO. 00"/>
        <s v="STAMP PAD JOYKO NO. 1"/>
        <s v="STAMP PAD KENKO NO. 0"/>
        <s v="STAMP PAD KENKO NO. 1"/>
        <s v="STAMP PLATE DATER KENKO S-68 (Cap Lunas)"/>
        <s v="STAMP PLATE NUMBER KENKO N-38 (Cap Nomer)"/>
        <s v="STAND PEN SPIRAL KENKO STP-100SG"/>
        <s v="STAND PEN SPIRAL KENKO STP-300SG"/>
        <s v="STAPLER GUNTACKER JOYKO GT-700"/>
        <s v="STAPLER GUNTACKER JOYKO GT-701"/>
        <s v="STAPLER HEAVY DUTY JOYKO HD-12A/13"/>
        <s v="STAPLER HEAVY DUTY JOYKO HD-12L/24"/>
        <s v="STAPLER HEAVY DUTY JOYKO HD-12N/13"/>
        <s v="STAPLER HEAVY DUTY JOYKO HD-12N/24"/>
        <s v="STAPLER HEAVY DUTY KENKO HD-12L/24"/>
        <s v="STAPLER HEAVY DUTY KENKO HD-12N/13"/>
        <s v="STAPLER HEAVY DUTY KENKO HD-12N/24"/>
        <s v="STAPLER JOYKO HD-10"/>
        <s v="STAPLER JOYKO HD-10CL"/>
        <s v="STAPLER JOYKO HD-10D"/>
        <s v="STAPLER JOYKO HD-10M (Mini)"/>
        <s v="STAPLER JOYKO HD-10MP"/>
        <s v="STAPLER JOYKO HD-50"/>
        <s v="STAPLER JOYKO HD-50CL"/>
        <s v="STAPLER JOYKO HS-7"/>
        <s v="STAPLER KENKO HD-10"/>
        <s v="STAPLER KENKO HD-10 NEW COLOR"/>
        <s v="STAPLER KENKO HD-10 PASTEL COLOR"/>
        <s v="STAPLER KENKO HD-10D"/>
        <s v="STAPLER KENKO HD-10D NEW COLOR"/>
        <s v="STAPLER KENKO HD-10D PASTEL COLOR"/>
        <s v="STAPLER KENKO HD-10L"/>
        <s v="STAPLER KENKO HD-10S (MINI)"/>
        <s v="STAPLER KENKO HD-50"/>
        <s v="STAPLER KENKO HD-50 NEW COLOR"/>
        <s v="STAPLER KENKO HD-50 PASTEL COLOR"/>
        <s v="STAPLER LONG REACH JOYKO HD-35LA"/>
        <s v="STAPLER SDI 1102 NO.10 (HD-10)"/>
        <s v="STAPLER SDI 1104"/>
        <s v="STAPLER SDI 1123"/>
        <s v="STIP / PENGHAPUS JOYKO 526-B20 PUTIH"/>
        <s v="STIP / PENGHAPUS JOYKO 526-B40BL HITAM"/>
        <s v="STIP / PENGHAPUS JOYKO 526-B40CO WARNA"/>
        <s v="STIP / PENGHAPUS JOYKO 526-B40P PUTIH"/>
        <s v="STIP / PENGHAPUS JOYKO EB-30 HITAM"/>
        <s v="STIP / PENGHAPUS JOYKO ER-102 (isi 36 pc)"/>
        <s v="STIP / PENGHAPUS JOYKO ER-103"/>
        <s v="STIP / PENGHAPUS JOYKO ER-107 ANIMAL (isi 30 pc)"/>
        <s v="STIP / PENGHAPUS JOYKO ER-116 (isi 20 pc)"/>
        <s v="STIP / PENGHAPUS JOYKO ER-30W PUTIH"/>
        <s v="STIP / PENGHAPUS JOYKO ER-B20BL HITAM"/>
        <s v="STIP / PENGHAPUS KENKO ERB-20SQ HITAM"/>
        <s v="STIP / PENGHAPUS KENKO ERB-40SQ HITAM"/>
        <s v="STIP / PENGHAPUS KENKO ERW-20SQ PUTIH"/>
        <s v="STIP / PENGHAPUS KENKO ERW-40SQ PUTIH"/>
        <s v="TALI CANTOL PLASTIK 1.0 BIRU"/>
        <s v="TALI CANTOL PLASTIK 1.0 HIJAU"/>
        <s v="TALI CANTOL PLASTIK 1.0 MERAH"/>
        <s v="TAPE CUTTER 2&quot; JOYKO TD-2 PLASTIK"/>
        <s v="TAPE CUTTER 2&quot; JOYKO TD-2H HANDLE"/>
        <s v="TAPE CUTTER 2&quot; JOYKO TD-2S BESI"/>
        <s v="TAPE CUTTER JOYKO TC-106"/>
        <s v="TAPE CUTTER JOYKO TC-111"/>
        <s v="TAPE CUTTER JOYKO TC-113"/>
        <s v="TAPE CUTTER JOYKO TC-114"/>
        <s v="TAPE CUTTER JOYKO TC-116"/>
        <s v="TAPE CUTTER JOYKO TC-117"/>
        <s v="TAPE CUTTER JOYKO TD-09N"/>
        <s v="TAPE CUTTER JOYKO TD-101"/>
        <s v="TAPE CUTTER JOYKO TD-102"/>
        <s v="TAPE CUTTER JOYKO TD-103"/>
        <s v="TAPE DISPENSER KENKO TD-201 (1&quot; CORE)"/>
        <s v="TAPE DISPENSER KENKO TD-321 (1&quot; &amp; 3&quot; CORE)"/>
        <s v="TAPE DISPENSER KENKO TD-323 (1&quot; &amp; 3&quot; CORE)"/>
        <s v="TAPE DISPENSER KENKO TD-323 NC (1&quot; &amp; 3&quot; CORE)"/>
        <s v="TAPE DISPENSER KENKO TD-501 (1&quot; CORE)"/>
        <s v="TAPE DISPENSER KENKO TD-503 (3&quot; CORE)"/>
        <s v="TAPE DISPENSER KENKO TD-505 (3&quot; CORE)"/>
        <s v="TAPE DISPENSER POLAR BEAR MN-305 @12pc"/>
        <s v="TAS JOYKO SPB-3029CT-29A/B CULTURE"/>
        <m/>
      </sharedItems>
    </cacheField>
    <cacheField name="FAKTUR" numFmtId="0">
      <sharedItems count="2">
        <s v="UNTANA"/>
        <s v="ARTO MORO"/>
      </sharedItems>
    </cacheField>
    <cacheField name="jml" numFmtId="0">
      <sharedItems containsBlank="1"/>
    </cacheField>
    <cacheField name="SUPPLIER" numFmtId="0">
      <sharedItems containsBlank="1" containsMixedTypes="1" containsNumber="1" containsInteger="1" minValue="99" maxValue="99"/>
    </cacheField>
    <cacheField name="QTY/ CTN" numFmtId="0">
      <sharedItems containsBlank="1" containsMixedTypes="1" containsNumber="1" containsInteger="1" minValue="0" maxValue="0"/>
    </cacheField>
    <cacheField name="JENIS" numFmtId="0">
      <sharedItems containsBlank="1"/>
    </cacheField>
    <cacheField name="kode" numFmtId="0">
      <sharedItems containsBlank="1" containsMixedTypes="1" containsNumber="1" containsInteger="1" minValue="65418911655555" maxValue="65418911655555"/>
    </cacheField>
    <cacheField name="H_QTY/ CTN" numFmtId="0">
      <sharedItems/>
    </cacheField>
    <cacheField name="H_1" numFmtId="0">
      <sharedItems containsMixedTypes="1" containsNumber="1" containsInteger="1" minValue="2" maxValue="9"/>
    </cacheField>
    <cacheField name="H_2" numFmtId="0">
      <sharedItems containsMixedTypes="1" containsNumber="1" containsInteger="1" minValue="2" maxValue="16"/>
    </cacheField>
    <cacheField name="QTY/ CTN B" numFmtId="0">
      <sharedItems/>
    </cacheField>
    <cacheField name="QTY/ CTN TG" numFmtId="0">
      <sharedItems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28800"/>
    </cacheField>
    <cacheField name="STN 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s v="zipperfileclearholder55510filehijau"/>
    <s v="zipperfileclearholder55510filegreen"/>
    <s v=""/>
    <s v="Zipper file clear holder 555 10 file Hijau"/>
    <s v="ZIPPER FILE CLEAR HOLDER 555 10FILE GREEN"/>
    <x v="0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"/>
    <s v="asahanjka18penguin"/>
    <s v="sharpenera18penguinjk"/>
    <s v="asahanjoykoa18penguin"/>
    <s v="Asahan JK A-18 Penguin"/>
    <s v="SHARPENER A-18  (PENGUIN) JK"/>
    <x v="1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"/>
    <s v="asahanjkb23"/>
    <s v="sharpenerb23jk"/>
    <s v="asahanjoykob23isi12pctong1lobang"/>
    <s v="Asahan JK B-23"/>
    <s v="SHARPENER B-23 JK"/>
    <x v="2"/>
    <x v="1"/>
    <e v="#REF!"/>
    <s v="ATALI"/>
    <s v="60 LSN"/>
    <s v="asahan"/>
    <s v="ASAJKB23"/>
    <s v="60 LSN_"/>
    <n v="7"/>
    <n v="7"/>
    <s v="60 LSN"/>
    <s v=""/>
    <s v="60"/>
    <s v="LSN"/>
    <n v="12"/>
    <s v="PCS"/>
    <s v=""/>
    <s v=""/>
    <n v="720"/>
    <s v="PCS"/>
  </r>
  <r>
    <x v="3"/>
    <s v="asahanjkb24ptl"/>
    <s v="sharpenerb24ptljk"/>
    <s v="asahanjoykob24ptlisi12pc"/>
    <s v="Asahan JK B-24 PTL"/>
    <s v="SHARPENER B-24PTL JK"/>
    <x v="3"/>
    <x v="1"/>
    <e v="#REF!"/>
    <s v="ATALI"/>
    <s v="60 LSN"/>
    <s v="asaham"/>
    <m/>
    <s v="60 LSN_"/>
    <n v="7"/>
    <n v="7"/>
    <s v="60 LSN"/>
    <s v=""/>
    <s v="60"/>
    <s v="LSN"/>
    <n v="12"/>
    <s v="PCS"/>
    <s v=""/>
    <s v=""/>
    <n v="720"/>
    <s v="PCS"/>
  </r>
  <r>
    <x v="4"/>
    <s v="asahanjkb72"/>
    <s v="sharpenerb72jk"/>
    <s v="asahanjoykob72isi24pc"/>
    <s v="Asahan JK B-72"/>
    <s v="SHARPENER B-72 JK"/>
    <x v="4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"/>
    <s v="asahanjkb75kapak"/>
    <s v="sharpenerb75kapaljk"/>
    <s v="asahanjoykob75kapal"/>
    <s v="Asahan JK B-75 Kapak"/>
    <s v="SHARPENER B-75 (KAPAL) JK"/>
    <x v="5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6"/>
    <s v="asahanjkb82beruang"/>
    <s v="sharpenerb82bearjk"/>
    <s v="asahanjoykob82beruangisi24pc"/>
    <s v="Asahan JK B-82 Beruang"/>
    <s v="SHARPENER B-82 (BEAR) JK"/>
    <x v="6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7"/>
    <s v="asahanjksp362"/>
    <s v="sharpenersp362jk"/>
    <s v="asahanjoykosp362isi24pc"/>
    <s v="Asahan JK SP-362"/>
    <s v="SHARPENER SP-362 JK"/>
    <x v="7"/>
    <x v="1"/>
    <e v="#REF!"/>
    <s v="ATALI"/>
    <s v="180 BOX (24 PCS)"/>
    <s v="asahan"/>
    <m/>
    <s v="180 BOX_24 PCS_"/>
    <n v="8"/>
    <n v="15"/>
    <s v="180 BOX"/>
    <s v="24 PCS"/>
    <s v="180"/>
    <s v="BOX"/>
    <s v="24"/>
    <s v="PCS"/>
    <s v=""/>
    <s v=""/>
    <n v="4320"/>
    <s v="PCS"/>
  </r>
  <r>
    <x v="8"/>
    <s v="asahankenkosp71"/>
    <s v="kenkosharpenersp711hole12pcsbox"/>
    <s v="asahankenkosp711holeisi12pc"/>
    <s v="Asahan Kenko SP-71"/>
    <s v="KENKO SHARPENER SP-71 (1 HOLE, 12 PCS/ BOX)"/>
    <x v="8"/>
    <x v="1"/>
    <e v="#REF!"/>
    <s v="KENKO"/>
    <s v="60 BOX (12 PCS)"/>
    <s v="asahan"/>
    <m/>
    <s v="60 BOX_12 PCS_"/>
    <n v="7"/>
    <n v="14"/>
    <s v="60 BOX"/>
    <s v="12 PCS"/>
    <s v="60"/>
    <s v="BOX"/>
    <s v="12"/>
    <s v="PCS"/>
    <s v=""/>
    <s v=""/>
    <n v="720"/>
    <s v="PCS"/>
  </r>
  <r>
    <x v="9"/>
    <s v="asahankenkosp71skecil"/>
    <s v="kenkosharpenersp71s1hole12pcsboxsmall"/>
    <s v="asahankenkosp71s1holeisi12pckecil"/>
    <s v="Asahan Kenko SP-71 S kecil"/>
    <s v="KENKO SHARPENER SP-71 S (1 HOLE, 12 PCS/ BOX) SMALL"/>
    <x v="9"/>
    <x v="1"/>
    <e v="#REF!"/>
    <s v="KENKO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10"/>
    <s v="asahankenkosp72"/>
    <s v="kenkosharpenersp722holes12pcsbox"/>
    <s v="asahankenkosp722holeisi12pc"/>
    <s v="Asahan Kenko SP-72"/>
    <s v="KENKO SHARPENER SP-72 (2 HOLES, 12 PCS/ BOX)"/>
    <x v="10"/>
    <x v="1"/>
    <e v="#REF!"/>
    <s v="KENKO"/>
    <s v="60 BOX"/>
    <s v="asahan"/>
    <m/>
    <s v="60 BOX_"/>
    <n v="7"/>
    <n v="7"/>
    <s v="60 BOX"/>
    <s v=""/>
    <s v="60"/>
    <s v="BOX"/>
    <s v=""/>
    <s v=""/>
    <s v=""/>
    <s v=""/>
    <n v="60"/>
    <s v="BOX"/>
  </r>
  <r>
    <x v="11"/>
    <s v="asahankenkosp818"/>
    <s v="kenkosharpenersp8181hole24pcsbox"/>
    <s v="asahankenkosp818isi24pc"/>
    <s v="Asahan Kenko SP-818 "/>
    <s v="KENKO SHARPENER SP-818 (1 HOLE, 24 PCS/ BOX)"/>
    <x v="11"/>
    <x v="1"/>
    <e v="#REF!"/>
    <s v="KENKO"/>
    <s v="32 BOX (24 PCS)"/>
    <s v="asahan"/>
    <m/>
    <s v="32 BOX_24 PCS_"/>
    <n v="7"/>
    <n v="14"/>
    <s v="32 BOX"/>
    <s v="24 PCS"/>
    <s v="32"/>
    <s v="BOX"/>
    <s v="24"/>
    <s v="PCS"/>
    <s v=""/>
    <s v=""/>
    <n v="768"/>
    <s v="PCS"/>
  </r>
  <r>
    <x v="12"/>
    <s v="asahanmejajka5m"/>
    <s v="sharpenera5mjk"/>
    <s v="asahanmejajoykoa5m"/>
    <s v="Asahan Meja JK A-5 M"/>
    <s v="SHARPENER A-5M JK"/>
    <x v="12"/>
    <x v="1"/>
    <e v="#REF!"/>
    <s v="ATALI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3"/>
    <s v="asahanmejakenkoa2sb"/>
    <s v="kenkotablesharpenera2sb"/>
    <s v="asahanmejakenkoa2sb"/>
    <s v="Asahan Meja Kenko A-2 SB"/>
    <s v="KENKOTABLESHARPENERA2SB"/>
    <x v="13"/>
    <x v="1"/>
    <e v="#REF!"/>
    <s v="KENKO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4"/>
    <s v="asahanmejakenkoa5"/>
    <s v="kenkotablesharpenera5"/>
    <s v="asahanmejakenkoa5"/>
    <s v="Asahan Meja Kenko A-5"/>
    <s v="KENKO TABLE SHARPENER A-5"/>
    <x v="14"/>
    <x v="1"/>
    <e v="#REF!"/>
    <s v="KENKO"/>
    <s v="36 PCS"/>
    <s v="asahan"/>
    <m/>
    <s v="36 PCS_"/>
    <n v="7"/>
    <n v="7"/>
    <s v="36 PCS"/>
    <s v=""/>
    <s v="36"/>
    <s v="PCS"/>
    <s v=""/>
    <s v=""/>
    <s v=""/>
    <s v=""/>
    <n v="36"/>
    <s v="PCS"/>
  </r>
  <r>
    <x v="15"/>
    <s v="ballpenjkbp249linobiru"/>
    <s v="ballpenbp249linobluejk"/>
    <s v="ballpenjoykobp249linobiru"/>
    <s v="Ballpen JK BP-249 Lino BIRU"/>
    <s v="BALLPEN BP-249 LINO (BLUE) JK"/>
    <x v="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6"/>
    <s v="ballpenjkbp249linohitam"/>
    <s v="ballpenbp249linoblackjk"/>
    <s v="ballpenjoykobp249linohitam"/>
    <s v="Ballpen JK BP-249 Lino hitam"/>
    <s v="BALLPEN BP-249 LINO (BLACK) JK"/>
    <x v="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7"/>
    <s v="bpgeljkbp251frodohitam"/>
    <s v="ballpenbp251frodoblackjk"/>
    <s v="ballpenjoykobp251frodohitam"/>
    <s v="Bp Gel JK BP-251 Frodo Hitam"/>
    <s v="BALLPEN BP-251 FRODO (BLACK) JK"/>
    <x v="1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8"/>
    <s v="bpgeljkbp254morahitam"/>
    <s v="ballpenbp254morablackjk"/>
    <s v="ballpenjoykobp254morahitam"/>
    <s v="Bp Gel JK BP-254 Mora Hitam"/>
    <s v="BALLPEN BP-254 MORA (BLACK) JK"/>
    <x v="18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"/>
    <s v="bpjkbp273zetohitam"/>
    <s v="ballpenbp273zetoblackjk"/>
    <s v="ballpenjoykobp273zetohitam"/>
    <s v="Bp JK BP-273 Zeto hitam"/>
    <s v="BALLPEN BP-273 ZETO (BLACK) JK"/>
    <x v="19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0"/>
    <s v="bpjkbp275trishitam"/>
    <s v="ballpenbp275trisblackjk"/>
    <s v="ballpenjoykobp275trishitam"/>
    <s v="Bp JK BP-275 Tris Hitam"/>
    <s v="BALLPEN BP-275 TRIS (BLACK) JK"/>
    <x v="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"/>
    <s v="bpjkbp338vocushitam"/>
    <s v="ballpenbp338vocusblackjk"/>
    <s v="ballpenjoykobp338vocushitam"/>
    <s v="Bp JK BP-338 Vocus hitam"/>
    <s v="BALLPEN BP-338 VOCUS (BLACK) JK"/>
    <x v="21"/>
    <x v="1"/>
    <e v="#REF!"/>
    <s v="ATALI"/>
    <s v="12 GRS"/>
    <s v="pen"/>
    <s v="PENJKBP338"/>
    <s v="12 GRS_"/>
    <n v="7"/>
    <n v="7"/>
    <s v="12 GRS"/>
    <s v=""/>
    <s v="12"/>
    <s v="GRS"/>
    <n v="12"/>
    <s v="LSN"/>
    <n v="12"/>
    <s v="PCS"/>
    <n v="1728"/>
    <s v="PCS"/>
  </r>
  <r>
    <x v="22"/>
    <s v="bpjkbp338vocushitam"/>
    <s v="ballpenbp338vocusblackjknonbonus"/>
    <s v="ballpenjoykobp338vocushitam"/>
    <s v="Bp JK BP-338 Vocus hitam"/>
    <s v="BALLPEN BP-338 VOCUS BLACK JK (NON-BONUS)"/>
    <x v="21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"/>
    <s v="bpjkbp338vocushitam"/>
    <s v="ballpenbp338vocusblackjkbonus"/>
    <s v="ballpenjoykobp338vocushitambonus"/>
    <s v="Bp JK BP-338 Vocus hitam"/>
    <s v="BALLPEN BP-338 VOCUS BLACK JK (BONUS)"/>
    <x v="22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4"/>
    <s v="bpjkbp34912vokustranshitam"/>
    <s v="ballpenbp34912vokustransblackjkbonus"/>
    <s v="ballpenjoykobp34912vokustranshitambonus"/>
    <s v="Bp JK BP-349-12 Vokus Trans Hitam"/>
    <s v="BALLPEN BP-349-12 VOKUS TRANS (BLACK) JK BONUS"/>
    <x v="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5"/>
    <s v="bpgeljkbp250brizhitam"/>
    <s v="ballpenbp250brizblackjk"/>
    <s v="ballpenjoykogp250brizhitam"/>
    <s v="Bp Gel JK BP-250 Briz Hitam"/>
    <s v="BALLPEN BP-250 BRIZ (BLACK) JK"/>
    <x v="24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6"/>
    <s v="penkenkonk7bhitam"/>
    <s v="kenkopennk7bblack"/>
    <s v="ballpenkenkonk77bhitam"/>
    <s v="Pen Kenko NK-7B Hitam"/>
    <s v="KENKO PEN NK-7B BLACK"/>
    <x v="25"/>
    <x v="1"/>
    <e v="#REF!"/>
    <s v="KENKO"/>
    <s v="12 GRS"/>
    <s v="pen"/>
    <s v="penkennk7HITAM"/>
    <s v="12 GRS_"/>
    <n v="7"/>
    <n v="7"/>
    <s v="12 GRS"/>
    <s v=""/>
    <s v="12"/>
    <s v="GRS"/>
    <n v="12"/>
    <s v="LSN"/>
    <n v="12"/>
    <s v="PCS"/>
    <n v="1728"/>
    <s v="PCS"/>
  </r>
  <r>
    <x v="27"/>
    <s v="ballpenkenkonojin9"/>
    <s v="kenkoballpennojin9black"/>
    <s v="ballpenkenkonojin9"/>
    <s v="Ballpen Kenko Noji N-9"/>
    <s v="KENKO BALLPEN NOJI N-9 BLACK"/>
    <x v="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8"/>
    <s v="binderclipjk105"/>
    <s v="binderclip105jk"/>
    <s v="binderclipjoyko105"/>
    <s v="Binder clip JK 105"/>
    <s v="BINDER CLIP 105 JK"/>
    <x v="27"/>
    <x v="1"/>
    <e v="#REF!"/>
    <s v="ATALI"/>
    <s v="60 GRS"/>
    <s v="clip"/>
    <s v="CLIJK105"/>
    <s v="60 GRS_"/>
    <n v="7"/>
    <n v="7"/>
    <s v="60 GRS"/>
    <s v=""/>
    <s v="60"/>
    <s v="GRS"/>
    <n v="12"/>
    <s v="LSN"/>
    <n v="12"/>
    <s v="PCS"/>
    <n v="8640"/>
    <s v="PCS"/>
  </r>
  <r>
    <x v="29"/>
    <s v="binderclipjk105ptl"/>
    <s v="binderclip105ptljk"/>
    <s v="binderclipjoyko105ptl"/>
    <s v="Binder clip JK 105 PTL"/>
    <s v="BINDER CLIP 105PTL JK"/>
    <x v="28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0"/>
    <s v="binderclipjk107"/>
    <s v="binderclip107jk"/>
    <s v="binderclipjoyko107"/>
    <s v="Binder clip JK 107"/>
    <s v="BINDER CLIP 107 JK"/>
    <x v="29"/>
    <x v="1"/>
    <e v="#REF!"/>
    <s v="ATALI"/>
    <s v="50 GRS"/>
    <s v="clip"/>
    <s v="CLIJK107"/>
    <s v="50 GRS_"/>
    <n v="7"/>
    <n v="7"/>
    <s v="50 GRS"/>
    <s v=""/>
    <s v="50"/>
    <s v="GRS"/>
    <n v="12"/>
    <s v="LSN"/>
    <n v="12"/>
    <s v="PCS"/>
    <n v="7200"/>
    <s v="PCS"/>
  </r>
  <r>
    <x v="31"/>
    <s v="binderclipjk111"/>
    <s v="binderclip111jk"/>
    <s v="binderclipjoyko111"/>
    <s v="Binder clip JK 111"/>
    <s v="BINDER CLIP 111 JK"/>
    <x v="30"/>
    <x v="1"/>
    <e v="#REF!"/>
    <s v="ATALI"/>
    <s v="30 GRS"/>
    <s v="clip"/>
    <m/>
    <s v="30 GRS_"/>
    <n v="7"/>
    <n v="7"/>
    <s v="30 GRS"/>
    <s v=""/>
    <s v="30"/>
    <s v="GRS"/>
    <n v="12"/>
    <s v="LSN"/>
    <n v="12"/>
    <s v="PCS"/>
    <n v="4320"/>
    <s v="PCS"/>
  </r>
  <r>
    <x v="32"/>
    <s v="binderclipjk155"/>
    <s v="binderclip155jk"/>
    <s v="binderclipjoyko155"/>
    <s v="Binder clip JK 155"/>
    <s v="BINDER CLIP 155 JK"/>
    <x v="31"/>
    <x v="1"/>
    <e v="#REF!"/>
    <s v="ATALI"/>
    <s v="20 GRS"/>
    <s v="clip"/>
    <s v="CLIJK155"/>
    <s v="20 GRS_"/>
    <n v="7"/>
    <n v="7"/>
    <s v="20 GRS"/>
    <s v=""/>
    <s v="20"/>
    <s v="GRS"/>
    <n v="12"/>
    <s v="LSN"/>
    <n v="12"/>
    <s v="PCS"/>
    <n v="2880"/>
    <s v="PCS"/>
  </r>
  <r>
    <x v="33"/>
    <s v="binderclipjk200"/>
    <s v="binderclip200jk"/>
    <s v="binderclipjoyko200"/>
    <s v="Binder clip JK 200"/>
    <s v="BINDER CLIP 200 JK"/>
    <x v="32"/>
    <x v="1"/>
    <e v="#REF!"/>
    <s v="ATALI"/>
    <s v="10 GRS"/>
    <s v="clip"/>
    <m/>
    <s v="10 GRS_"/>
    <n v="7"/>
    <n v="7"/>
    <s v="10 GRS"/>
    <s v=""/>
    <s v="10"/>
    <s v="GRS"/>
    <n v="12"/>
    <s v="LSN"/>
    <n v="12"/>
    <s v="PCS"/>
    <n v="1440"/>
    <s v="PCS"/>
  </r>
  <r>
    <x v="34"/>
    <s v="binderclipjk260"/>
    <s v="binderclip260jk"/>
    <s v="binderclipjoyko260"/>
    <s v="Binder clip JK 260"/>
    <s v="BINDER CLIP 260 JK"/>
    <x v="33"/>
    <x v="1"/>
    <e v="#REF!"/>
    <s v="ATALI"/>
    <s v="5 GRS"/>
    <s v="clip"/>
    <s v="clijk260"/>
    <s v="5 GRS_"/>
    <n v="6"/>
    <n v="6"/>
    <s v="5 GRS"/>
    <s v=""/>
    <s v="5"/>
    <s v="GRS"/>
    <n v="12"/>
    <s v="LSN"/>
    <n v="12"/>
    <s v="PCS"/>
    <n v="720"/>
    <s v="PCS"/>
  </r>
  <r>
    <x v="35"/>
    <s v="binderclipjk280"/>
    <s v="binderclip280jk"/>
    <s v="binderclipjoyko280"/>
    <s v="Binder clip JK 280"/>
    <s v="BINDER CLIP 280 JK"/>
    <x v="34"/>
    <x v="1"/>
    <e v="#REF!"/>
    <s v="ATALI"/>
    <s v="3 GRS"/>
    <s v="clip"/>
    <s v="clijk280"/>
    <s v="3 GRS_"/>
    <n v="6"/>
    <n v="6"/>
    <s v="3 GRS"/>
    <s v=""/>
    <s v="3"/>
    <s v="GRS"/>
    <n v="12"/>
    <s v="LSN"/>
    <n v="12"/>
    <s v="PCS"/>
    <n v="432"/>
    <s v="PCS"/>
  </r>
  <r>
    <x v="36"/>
    <s v=""/>
    <s v="binderclip300jk"/>
    <s v="binderclipjoyko300"/>
    <m/>
    <s v="BINDER CLIP 300 JK"/>
    <x v="35"/>
    <x v="1"/>
    <e v="#REF!"/>
    <s v="ATALI"/>
    <s v="2 GRS"/>
    <s v="clip"/>
    <m/>
    <s v="2 GRS_"/>
    <n v="6"/>
    <n v="6"/>
    <s v="2 GRS"/>
    <s v=""/>
    <s v="2"/>
    <s v="GRS"/>
    <n v="12"/>
    <s v="LSN"/>
    <n v="12"/>
    <s v="PCS"/>
    <n v="288"/>
    <s v="PCS"/>
  </r>
  <r>
    <x v="37"/>
    <s v="binderclipjk105cd"/>
    <s v="binderclip105cdjk"/>
    <s v="binderclipjoykono105cdisi60pc"/>
    <s v="Binder clip JK 105 CD"/>
    <s v="BINDER CLIP 105 CD JK"/>
    <x v="36"/>
    <x v="1"/>
    <e v="#REF!"/>
    <s v="ATALI"/>
    <s v="48 DRM (60 PCS)"/>
    <s v="clip"/>
    <m/>
    <s v="48 DRM_60 PCS_"/>
    <n v="7"/>
    <n v="14"/>
    <s v="48 DRM"/>
    <s v="60 PCS"/>
    <s v="48"/>
    <s v="DRM"/>
    <s v="60"/>
    <s v="PCS"/>
    <s v=""/>
    <s v=""/>
    <n v="2880"/>
    <s v="PCS"/>
  </r>
  <r>
    <x v="38"/>
    <s v="binderclipjk107fc2"/>
    <s v="binderclip107fc2jk"/>
    <s v="binderclipjoykono107fc2isi40pc"/>
    <s v="Binder clip JK 107 FC2 "/>
    <s v="BINDER CLIP 107FC2 JK"/>
    <x v="37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9"/>
    <s v="binderclipjk200cd"/>
    <s v="binderclip200cdjk"/>
    <s v="binderclipjoykono200cdisi24pc"/>
    <s v="Binder clip JK 200 CD"/>
    <s v="BINDER CLIP 200 CD JK"/>
    <x v="38"/>
    <x v="1"/>
    <e v="#REF!"/>
    <s v="ATALI"/>
    <s v="24 DRM (24 PCS)"/>
    <s v="clip"/>
    <m/>
    <s v="24 DRM_24 PCS_"/>
    <n v="7"/>
    <n v="14"/>
    <s v="24 DRM"/>
    <s v="24 PCS"/>
    <s v="24"/>
    <s v="DRM"/>
    <s v="24"/>
    <s v="PCS"/>
    <s v=""/>
    <s v=""/>
    <n v="576"/>
    <s v="PCS"/>
  </r>
  <r>
    <x v="40"/>
    <s v="binderclipjk260cd"/>
    <s v="binderclip260cdjk"/>
    <s v="binderclipjoykono260cdisi12pc"/>
    <s v="Binder clip JK 260 CD"/>
    <s v="BINDER CLIP 260 CD JK"/>
    <x v="39"/>
    <x v="1"/>
    <e v="#REF!"/>
    <s v="ATALI"/>
    <s v="24 DRM (12 PCS)"/>
    <s v="clip"/>
    <m/>
    <s v="24 DRM_12 PCS_"/>
    <n v="7"/>
    <n v="14"/>
    <s v="24 DRM"/>
    <s v="12 PCS"/>
    <s v="24"/>
    <s v="DRM"/>
    <s v="12"/>
    <s v="PCS"/>
    <s v=""/>
    <s v=""/>
    <n v="288"/>
    <s v="PCS"/>
  </r>
  <r>
    <x v="41"/>
    <s v="binderclipkenkono105"/>
    <s v="kenkobinderclipno105"/>
    <s v="binderclipkenkono105"/>
    <s v="Binder clip Kenko no.105"/>
    <s v="KENKO BINDER CLIP NO.105"/>
    <x v="40"/>
    <x v="1"/>
    <e v="#REF!"/>
    <s v="KENKO"/>
    <s v="50 GRS"/>
    <s v="clip"/>
    <s v="cliken105"/>
    <s v="50 GRS_"/>
    <n v="7"/>
    <n v="7"/>
    <s v="50 GRS"/>
    <s v=""/>
    <s v="50"/>
    <s v="GRS"/>
    <n v="12"/>
    <s v="LSN"/>
    <n v="12"/>
    <s v="PCS"/>
    <n v="7200"/>
    <s v="PCS"/>
  </r>
  <r>
    <x v="42"/>
    <s v="binderclipkenko107"/>
    <s v="kenkobinderclipno107"/>
    <s v="binderclipkenkono107"/>
    <s v="Binder clip Kenko 107"/>
    <s v="KENKO BINDER CLIP NO.107"/>
    <x v="41"/>
    <x v="1"/>
    <e v="#REF!"/>
    <s v="KENKO"/>
    <s v="50 GRS"/>
    <s v="clip"/>
    <s v="CLIKEN107"/>
    <s v="50 GRS_"/>
    <n v="7"/>
    <n v="7"/>
    <s v="50 GRS"/>
    <s v=""/>
    <s v="50"/>
    <s v="GRS"/>
    <n v="12"/>
    <s v="LSN"/>
    <n v="12"/>
    <s v="PCS"/>
    <n v="7200"/>
    <s v="PCS"/>
  </r>
  <r>
    <x v="43"/>
    <s v="binderclipkenko111"/>
    <s v="kenkobinderclipno111"/>
    <s v="binderclipkenkono111"/>
    <s v="Binder clip Kenko 111"/>
    <s v="KENKO BINDER CLIP NO.111"/>
    <x v="42"/>
    <x v="1"/>
    <e v="#REF!"/>
    <s v="KENKO"/>
    <s v="30 GRS"/>
    <s v="clip"/>
    <s v="cliken111"/>
    <s v="30 GRS_"/>
    <n v="7"/>
    <n v="7"/>
    <s v="30 GRS"/>
    <s v=""/>
    <s v="30"/>
    <s v="GRS"/>
    <n v="12"/>
    <s v="LSN"/>
    <n v="12"/>
    <s v="PCS"/>
    <n v="4320"/>
    <s v="PCS"/>
  </r>
  <r>
    <x v="44"/>
    <s v="binderclipkenkono155"/>
    <s v="kenkobinderclipno155"/>
    <s v="binderclipkenkono155"/>
    <s v="Binder clip Kenko no.155"/>
    <s v="KENKO BINDER CLIP NO.155"/>
    <x v="43"/>
    <x v="1"/>
    <e v="#REF!"/>
    <s v="KENKO"/>
    <s v="20 GRS"/>
    <s v="clip"/>
    <s v="CLIKEN155"/>
    <s v="20 GRS_"/>
    <n v="7"/>
    <n v="7"/>
    <s v="20 GRS"/>
    <s v=""/>
    <s v="20"/>
    <s v="GRS"/>
    <n v="12"/>
    <s v="LSN"/>
    <n v="12"/>
    <s v="PCS"/>
    <n v="2880"/>
    <s v="PCS"/>
  </r>
  <r>
    <x v="45"/>
    <s v="binderclipkenkono200"/>
    <s v="kenkobinderclipno200"/>
    <s v="binderclipkenkono200"/>
    <s v="Binder clip Kenko no.200"/>
    <s v="KENKO BINDER CLIP NO.200"/>
    <x v="44"/>
    <x v="1"/>
    <e v="#REF!"/>
    <s v="KENKO"/>
    <s v="10 GRS"/>
    <s v="clip"/>
    <s v="CLIKEN200"/>
    <s v="10 GRS_"/>
    <n v="7"/>
    <n v="7"/>
    <s v="10 GRS"/>
    <s v=""/>
    <s v="10"/>
    <s v="GRS"/>
    <n v="12"/>
    <s v="LSN"/>
    <n v="12"/>
    <s v="PCS"/>
    <n v="1440"/>
    <s v="PCS"/>
  </r>
  <r>
    <x v="46"/>
    <s v="binderclipkenkono260"/>
    <s v="kenkobinderclipno260"/>
    <s v="binderclipkenkono260"/>
    <s v="Binder clip Kenko No.260"/>
    <s v="KENKO BINDER CLIP NO.260"/>
    <x v="45"/>
    <x v="1"/>
    <e v="#REF!"/>
    <s v="KENKO"/>
    <s v="5 GRS"/>
    <s v="clip"/>
    <s v="CLIKEN260"/>
    <s v="5 GRS_"/>
    <n v="6"/>
    <n v="6"/>
    <s v="5 GRS"/>
    <s v=""/>
    <s v="5"/>
    <s v="GRS"/>
    <n v="12"/>
    <s v="LSN"/>
    <n v="12"/>
    <s v="PCS"/>
    <n v="720"/>
    <s v="PCS"/>
  </r>
  <r>
    <x v="47"/>
    <s v="binderclipkenkono280"/>
    <s v="kenkobinderclipno280"/>
    <s v="binderclipkenkono280"/>
    <s v="Binder Clip Kenko No.280"/>
    <s v="KENKO BINDER CLIP NO.280"/>
    <x v="46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8"/>
    <s v="binderclipkenkono2806pcsbox"/>
    <s v="kenkobinderclipno2806pcsbox"/>
    <s v="binderclipkenkono2806pcsbox"/>
    <s v="Binder Clip Kenko No.280 (6 PCS/ BOX)"/>
    <s v="KENKO BINDER CLIP NO.280 (6 PCS/ BOX)"/>
    <x v="47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9"/>
    <s v="bnotea5jkm516biru"/>
    <s v="bindera5mhptm516bluejku"/>
    <s v="bindernotejoykoa5mhptm516biruu"/>
    <s v="B note A5 JK M516 BIRU"/>
    <s v="BINDER A5-MHPT-M516 (BLUE) JK-U"/>
    <x v="4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0"/>
    <s v="bnotea5jkm516hijau"/>
    <s v="bindera5mhptm516greenjku"/>
    <s v="bindernotejoykoa5mhptm516hijauu"/>
    <s v="B note A5 JK M516 hijau"/>
    <s v="BINDER A5-MHPT-M516 (GREEN) JK-U"/>
    <x v="4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1"/>
    <s v="bnotea5jkm516pink"/>
    <s v="bindera5mhptm516pinkjku"/>
    <s v="bindernotejoykoa5mhptm516pinku"/>
    <s v="B note A5 JK M516 pink"/>
    <s v="BINDER A5-MHPT-M516 (PINK) JK-U"/>
    <x v="5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2"/>
    <s v="bnotea5jkm516ungu"/>
    <s v="bindera5mhptm516purplejku"/>
    <s v="bindernotejoykoa5mhptm516unguu"/>
    <s v="B note A5 JK M516 ungu"/>
    <s v="BINDER A5-MHPT-M516 (PURPLE) JK-U"/>
    <x v="5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3"/>
    <s v="bnotea5jk517biru"/>
    <s v="bindera5mhptsm517bluejku"/>
    <s v="bindernotejoykoa5mhptsm517biruu"/>
    <s v="B note A5 JK 517 BIRU"/>
    <s v="BINDER A5-MHPTSM-517 (BLUE) JK -U"/>
    <x v="5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4"/>
    <s v="bnotea5jk517hijau"/>
    <s v="bindera5mhptsm517greenjku"/>
    <s v="bindernotejoykoa5mhptsm517hijauu"/>
    <s v="B note A5 JK 517 hijau"/>
    <s v="BINDER A5-MHPTSM-517 (GREEN) JK -U"/>
    <x v="5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5"/>
    <s v="bnotea5jk517pink"/>
    <s v="bindera5mhptsm517pinkjku"/>
    <s v="bindernotejoykoa5mhptsm517pinku"/>
    <s v="B note A5 JK 517 pink"/>
    <s v="BINDER A5-MHPTSM-517 (PINK) JK -U"/>
    <x v="5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6"/>
    <s v="bnotea5jk517ungu"/>
    <s v="bindera5mhptsm517purplejku"/>
    <s v="bindernotejoykoa5mhptsm517unguu"/>
    <s v="B note A5 JK 517 ungu"/>
    <s v="BINDER A5-MHPTSM-517 (PURPLE) JK-U"/>
    <x v="5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7"/>
    <s v="bnotea5jkmhtc518"/>
    <s v="bindera5mhtc518jku"/>
    <s v="bindernotejoykoa5mhtc518u"/>
    <s v="B note A5 JK MHTC-518"/>
    <s v="BINDER A5-MHTC-518 JK-U"/>
    <x v="5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8"/>
    <s v="bnotejka5tsaff511animalface"/>
    <s v="bindera5tsaff511animalfacejkf"/>
    <s v="bindernotejoykoa5tsaff511animalfacejkf"/>
    <s v="B note JK A5-TSAF-F511 animal face"/>
    <s v="BINDER A5-TSAF-F511 (ANIMAL FACE) JK-F"/>
    <x v="5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9"/>
    <s v="bnotea5jkf512animal"/>
    <s v="bindera5tsaff512animalfacejkf"/>
    <s v="bindernotejoykoa5tsaff512animalfacejkf"/>
    <s v="B note A5 JK F512 Animal"/>
    <s v="BINDER A5-TSAF-F512 (ANIMAL FACE) JK-F"/>
    <x v="5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0"/>
    <s v="bnotea5jktsat521"/>
    <s v="bindera5tsat521jku"/>
    <s v="bindernotejoykoa5tsat521"/>
    <s v="B note A5 JK TSAT-521"/>
    <s v="BINDER A5-TSAT-521 JK-U"/>
    <x v="5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1"/>
    <s v="bnotea5jkm376basic"/>
    <s v="bindera5tsbsm376basicjku"/>
    <s v="bindernotejoykoa5tsbsm376basicu"/>
    <s v="B note A5 JK M376 Basic"/>
    <s v="BINDER A5-TSBS-M376 (BASIC) JK-U"/>
    <x v="6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2"/>
    <s v="bnotea5jkm401college"/>
    <s v="bindera5tsclm401collegejku"/>
    <s v="bindernotejoykoa5tsclm401collegeu"/>
    <s v="B note A5 JK M401 College"/>
    <s v="BINDER A5-TSCL-M401 ( COLLEGE) JK-U"/>
    <x v="6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3"/>
    <s v="bnotea5jkm474college"/>
    <s v="bindera5tsclm474collegejku"/>
    <s v="bindernotejoykoa5tsclm474collegeu"/>
    <s v="B note A5 JK M474 College"/>
    <s v="BINDER A5-TSCL-M474 (COLLEGE) JK-U"/>
    <x v="6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4"/>
    <s v="bnotea5jkm491college"/>
    <s v="bindera5tsclm491collegejku"/>
    <s v="bindernotejoykoa5tsclm491collegeu"/>
    <s v="B note A5 JK M491 College"/>
    <s v="BINDER A5-TSCL-M491 (COLLEGE) JK-U"/>
    <x v="6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5"/>
    <s v="bnotea5jkm432classic"/>
    <s v="bindera5tscsm432classicjku"/>
    <s v="bindernotejoykoa5tscsm432classicu"/>
    <s v="B note A5 JK M432 Classic"/>
    <s v="BINDER A5-TSCS-M432 (CLASSIC) JK-U"/>
    <x v="6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6"/>
    <s v="bnotea5jkm499dobujin"/>
    <s v="bindera5tsdbm499dobujinjkf"/>
    <s v="bindernotejoykoa5tsdbm499dobujinf"/>
    <s v="B note A5 JK M499 Dobujin"/>
    <s v="BINDER A5-TSDB-M499 (DOBUJIN) JK-F"/>
    <x v="6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7"/>
    <s v="bnotea5jkm440discovery"/>
    <s v="bindera5tsdsm440discoveryjku"/>
    <s v="bindernotejoykoa5tsdsm440discoveryu"/>
    <s v="B note A5 JK M440 Discovery"/>
    <s v="BINDER A5-TSDS-M440 (DISCOVERY) JK-U"/>
    <x v="6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8"/>
    <s v="bnotea5jkm476education"/>
    <s v="bindera5tsedm476educationjku"/>
    <s v="bindernotejoykoa5tsedm476educationu"/>
    <s v="B note A5 JK M476 Education"/>
    <s v="BINDER A5-TSED-M476 (EDUCATION) jk-U"/>
    <x v="6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9"/>
    <s v="bnotea5jkm477academy"/>
    <s v="bindera5tsacm477academyjku"/>
    <s v="bindernotejoykoa5tsedm477academyu"/>
    <s v="B note A5 JK M477 Academy"/>
    <s v="BINDER A5-TSAC-M477 (ACADEMY) JK-U"/>
    <x v="6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0"/>
    <s v="bnotea5jkm503education"/>
    <s v="bindera5tsedm503educationjku"/>
    <s v="bindernotejoykoa5tsedm503educationu"/>
    <s v="B note A5 JK M503 Education"/>
    <s v="BINDER A5-TSED-M503 (EDUCATION) JK-U"/>
    <x v="6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1"/>
    <s v="bnotea5jkm480faculty"/>
    <s v="bindera5tsfcm480facultyjku"/>
    <s v="bindernotejoykoa5tsfcm480facultyu"/>
    <s v="B note A5 JK M480 Faculty"/>
    <s v="BINDER A5-TSFC-M480 (FACULTY) JK-U"/>
    <x v="7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2"/>
    <s v="bnotejka5tsfs514friendship"/>
    <s v="bindera5tsfs514friendshipjku"/>
    <s v="bindernotejoykoa5tsfs514friendshipu"/>
    <s v="B note JK A5-TSFS-514 Friendship"/>
    <s v="BINDER A5-TSFS-5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3"/>
    <s v="bnotea5jk514friendship"/>
    <s v="bindera5tsfss14friendshipjku"/>
    <s v="bindernotejoykoa5tsfs514friendshipu"/>
    <s v="B note A5 JK 514 Friendship "/>
    <s v="BINDER A5-TSFS-S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4"/>
    <s v="bnotea5jkm484hobakci"/>
    <s v="bindera5tshbm484hobakcijkf"/>
    <s v="bindernotejoykoa5tshbm484hobakcif"/>
    <s v="B note A5 JK M484 Hobakci"/>
    <s v="BINDER A5-TSHB-M484 (HOBAKCI) JK-F"/>
    <x v="7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5"/>
    <s v="bnotea5jkm416image"/>
    <s v="bindera5tsimm416imagejku"/>
    <s v="bindernotejoykoa5tsimm416imageu"/>
    <s v="B note A5 JK M416 image"/>
    <s v="BINDER A5-TSIM-M416 (IMAGE) JK-U"/>
    <x v="7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6"/>
    <s v="bnotea5jkm478imagination"/>
    <s v="bindera5tsimm478imagintnjku"/>
    <s v="bindernotejoykoa5tsimm478imaginationu"/>
    <s v="B note A5 JK M478 Imagination"/>
    <s v="BINDER A5-TSIM-M478 (IMAGINTN) JK-U"/>
    <x v="7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7"/>
    <s v="bnotejka5tsplm508darkgrey"/>
    <s v="bindera5tsplm508darkgreyjku"/>
    <s v="bindernotejoykoa5tsplm508darkgreyjku"/>
    <s v="B note JK A5-TSPL-M508 dark grey"/>
    <s v="BINDER A5-TSPL-M508 (DARK GREY) JK-U"/>
    <x v="7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8"/>
    <s v="bnotejka5tsplm508pearldarkbrown"/>
    <s v="bindera5tsplm508pearldarkbrownjku"/>
    <s v="bindernotejoykoa5tsplm508pearldarkbrownjku"/>
    <s v="B note JK A5-TSPL-M508 pearl dark brown"/>
    <s v="BINDER A5-TSPL-M508 (PEARL DARK BROWN) JK-U"/>
    <x v="7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9"/>
    <s v="bnotejka5tsplm508pearllightbrown"/>
    <s v="bindera5tsplm508pearllightbrownjku"/>
    <s v="bindernotejoykoa5tsplm508pearllightbrownjku"/>
    <s v="B note JK A5-TSPL-M508 pearl light brown"/>
    <s v="BINDER A5-TSPL-M508 (PEARL LIGHT BROWN) JK-U"/>
    <x v="7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0"/>
    <s v="bnotejka5tsplm508pearlwhite"/>
    <s v="bindera5tsplm508pearlwhitejku"/>
    <s v="bindernotejoykoa5tsplm508pearlwhitejku"/>
    <s v="B note JK A5-TSPL-M508 pearl  white"/>
    <s v="BINDER A5-TSPL-M508 (PEARL WHITE) JK-U"/>
    <x v="7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1"/>
    <s v="bnotea5jkm498spirit"/>
    <s v="bindera5tssrm498spiritjku"/>
    <s v="bindernotejoykoa5tssrm498spiritu"/>
    <s v="B note A5 JK M498 Spirit"/>
    <s v="BINDER A5-TSSR-M498 (SPIRIT) JK-U"/>
    <x v="7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2"/>
    <s v="bnotea5jk513temporary"/>
    <s v="bindera5tstp513temporaryjku"/>
    <s v="bindernotejoykoa5tstp513temporaryu"/>
    <s v="B note A5 JK 513 Temporary"/>
    <s v="BINDER A5-TSTP-513 (TEMPORARY) JK-U"/>
    <x v="8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3"/>
    <s v="bnotea5jkm473university"/>
    <s v="bindera5tsunm473univrtyjku"/>
    <s v="bindernotejoykoa5tsunm473universityu"/>
    <s v="B note A5 JK M473 University"/>
    <s v="BINDER A5-TSUN-M473 ( UNIVR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4"/>
    <s v="bnotea5jkm473university"/>
    <s v="bindera5tsunm473universityjku"/>
    <s v="bindernotejoykoa5tsunm473universityu"/>
    <s v="B note A5 JK M473 University"/>
    <s v="BINDER A5-TSUN-M473 (UNIVERSI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5"/>
    <s v="bnoteb5jkm138biru"/>
    <s v="binderb5mhacm138bluejku"/>
    <s v="bindernotejoykob5mhacm138biruu"/>
    <s v="B note B5 JK M138 Biru"/>
    <s v="BINDER B5-MHAC-M138 (BLUE) JK-U"/>
    <x v="8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6"/>
    <s v="bnoteb5jkm138hijau"/>
    <s v="binderb5mhacm138greenjku"/>
    <s v="bindernotejoykob5mhacm138hijauu"/>
    <s v="B note B5 JK M138 Hijau"/>
    <s v="BINDER B5-MHAC-M138 (GREEN) JK-U"/>
    <x v="8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7"/>
    <s v="bnoteb5jkm138kuning"/>
    <s v="binderb5mhacm138yellowjku"/>
    <s v="bindernotejoykob5mhacm138kuningu"/>
    <s v="B note B5 JK M138 Kuning"/>
    <s v="BINDER B5-MHAC-M138 (YELLOW) JK-U"/>
    <x v="8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8"/>
    <s v="bnoteb5jkm140pearldarkbrown"/>
    <s v="binderb5mhimm140pearldarkbrownjku"/>
    <s v="bindernotejoykob5mhimm140pearldarkbrownu"/>
    <s v="B note B5 JK M140 Pearl Dark Brown"/>
    <s v="BINDER B5-MHIM-M140 (PEARL DARK BROWN) JK-U"/>
    <x v="8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9"/>
    <s v="bnoteb5jkm140pearllightbrown"/>
    <s v="binderb5mhimm140pearllightbrownjku"/>
    <s v="bindernotejoykob5mhimm140pearllightbrownu"/>
    <s v="B note B5 JK M140 Pearl Light Brown"/>
    <s v="BINDER B5-MHIM-M140 (PEARL LIGHT BROWN) JK-U"/>
    <x v="8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0"/>
    <s v="bnoteb5jkm140pear;white"/>
    <s v="binderb5mhimm140pearlwhitejku"/>
    <s v="bindernotejoykob5mhimm140pearlwhiteu"/>
    <s v="B note B5 JK M140 Pear; White"/>
    <s v="BINDER B5-MHIM-M140 (PEARL WHITE) JK-U"/>
    <x v="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1"/>
    <s v="bnoteb5jk143biru"/>
    <s v="binderb5mhpt143bluejku"/>
    <s v="bindernotejoykob5mhpt143biruu"/>
    <s v="B note B5 JK 143 BIRU"/>
    <s v="BINDER B5-MHPT-143 (BLUE) JK-U"/>
    <x v="88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2"/>
    <s v="bnoteb5jk143hijau"/>
    <s v="binderb5mhpt143greenjku"/>
    <s v="bindernotejoykob5mhpt143hijauu"/>
    <s v="B note B5 JK 143 hijau"/>
    <s v="BINDER B5-MHPT-143 (GREEN) JK-U"/>
    <x v="89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3"/>
    <s v="bnoteb5jk143pink"/>
    <s v="binderb5mhpt143pinkjku"/>
    <s v="bindernotejoykob5mhpt143pinku"/>
    <s v="B note B5 JK 143 pink"/>
    <s v="BINDER B5-MHPT-143 (PINK) JK -U"/>
    <x v="90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4"/>
    <s v="bnoteb5jk143ungu"/>
    <s v="binderb5mhpt143purplejku"/>
    <s v="bindernotejoykob5mhpt143unguu"/>
    <s v="B note B5 JK 143 ungu"/>
    <s v="BINDER B5-MHPT-143 (PURPLE) JK-U"/>
    <x v="91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5"/>
    <s v="bnoteb5jkm129academy"/>
    <s v="binderb5tsacm129academyjku"/>
    <s v="bindernotejoykob5tsacm129academyu"/>
    <s v="B note B5 JK M129 Academy"/>
    <s v="BINDER B5-TSAC-M129 (ACADEMY) JK-U"/>
    <x v="9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"/>
    <s v="bnotejkb5tsaff141animalface"/>
    <s v="binderb5tsaff141animalfacejkf"/>
    <s v="bindernotejoykob5tsaff141animalfacejkf"/>
    <s v="B note JK B5-TSAF-F141 animal face"/>
    <s v="BINDER B5-TSAF-F141 (ANIMAL FACE) JK-F"/>
    <x v="9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"/>
    <s v="bnoteb5jkm119believe"/>
    <s v="binderb5tsblm119believejku"/>
    <s v="bindernotejoykob5tsblm119believeu"/>
    <s v="B note B5 JK M119 Believe"/>
    <s v="BINDER B5-TSBL-M119 (BELIEVE) JK-U"/>
    <x v="9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"/>
    <s v="bnoteb5jkm125college"/>
    <s v="binderb5tsclm125collegejku"/>
    <s v="bindernotejoykob5tsclm125collegeu"/>
    <s v="B note B5 JK M125 College"/>
    <s v="BINDER B5-TSCL-M125 (COLLEGE) JK-U"/>
    <x v="9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"/>
    <s v="bnoteb5jkm79classic"/>
    <s v="binderb5tscsm79classicjku"/>
    <s v="bindernotejoykob5tscsm79jku"/>
    <s v="B note B5 JK M79 Classic"/>
    <s v="BINDER B5-TSCS-M79 (CLASSIC) JK-U"/>
    <x v="9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"/>
    <s v="bnoteb5jkm127education"/>
    <s v="binderb5tsedm127educationjku"/>
    <s v="bindernotejoykob5tsedm127educationu"/>
    <s v="B note B5 JK M127 Education"/>
    <s v="BINDER B5-TSED-M127 (EDUCATION) JK-U"/>
    <x v="9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1"/>
    <s v="bnoteb5jkm132faculty"/>
    <s v="binderb5tsfcm132facultyjku"/>
    <s v="bindernotejoykob5tsfcm132facultyu"/>
    <s v="B note B5 JK M132 Faculty"/>
    <s v="BINDER B5-TSFC-M132 (FACULTY) JK-U"/>
    <x v="9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2"/>
    <s v="bnoteb5jkm137education"/>
    <s v="binderb5tsedm137educationjku"/>
    <s v="bindernotejoykob5tsfdm137educationu"/>
    <s v="B note B5 JK M137 Education"/>
    <s v="BINDER B5-TSED-M137 (EDUCATION) JK-U"/>
    <x v="9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3"/>
    <s v="bnoteb5jkm114image"/>
    <s v="binderb5tsimm114imagejku"/>
    <s v="bindernotejoykob5tsimm114imageu"/>
    <s v="B note B5 JK M114 Image"/>
    <s v="BINDER B5-TSIM-M114 (IMAGE) JK-U"/>
    <x v="10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4"/>
    <s v="bnoteb5jkm127education"/>
    <s v="binderb5tsimm127educationjku"/>
    <s v="bindernotejoykob5tsimm127educationu"/>
    <s v="B note B5 JK M127 Education"/>
    <s v="BINDER B5-TSIM-M127 (EDUCATION) JK-U"/>
    <x v="10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5"/>
    <s v="bnoteb5jkm130imagination"/>
    <s v="binderb5tsimm130imagintnjku"/>
    <s v="bindernotejoykob5tsimm130imaginationu"/>
    <s v="B note B5 JK M130 Imagination"/>
    <s v="BINDER B5-TSIM-M130 (IMAGINTN) JK-U"/>
    <x v="10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6"/>
    <s v="bnoteb5jkm133image"/>
    <s v="binderb5tsimm133imagejku"/>
    <s v="bindernotejoykob5tsimm133imaginationu"/>
    <s v="B note B5 JK M133 Image"/>
    <s v="BINDER B5-TSIM-M133 (IMAGE) JK-U"/>
    <x v="10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7"/>
    <s v="bnoteb5jk142kindness"/>
    <s v="binderb5tskd142kindnessjku"/>
    <s v="bindernotejoykob5tskd142kindnessu"/>
    <s v="B note B5 JK 142 Kindness"/>
    <s v="BINDER B5-TSKD-142 (KINDNESS) JK-U"/>
    <x v="10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8"/>
    <s v="bnotekenkoa5bnpppcpastel"/>
    <s v="kenkobindernotea5bnpppcpastel"/>
    <s v="bindernotekenkoa5bnpcbnppbasicpolos"/>
    <s v="B note Kenko A5-BNPP-PC Pastel"/>
    <s v="KENKO BINDER NOTE A5-BNPP-PC PASTEL"/>
    <x v="105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9"/>
    <s v="bnotekenkoa5bnpp8cbasicpolos"/>
    <s v="kenkobindernotea5bnpp8cbasic"/>
    <s v="bindernotekenkoa5bnpp8cbasicpolos"/>
    <s v="B note Kenko A5-BNPP-8C Basic polos"/>
    <s v="KENKO BINDER NOTE A5-BNPP-8C BASIC"/>
    <x v="106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0"/>
    <s v="bnotekenkoa5bnppbcbasicpolos"/>
    <s v="kenkobindernotea5bnppbcbasic"/>
    <s v="bindernotekenkoa5bnppbcbasicpolos"/>
    <s v="B note Kenko A5-BNPP-BC Basic Polos"/>
    <s v="KENKO BINDER NOTE A5-BNPP-BC BASIC"/>
    <x v="10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1"/>
    <s v="bnotekenkoa5tscc77campus"/>
    <s v="kenkobindernotea5tscc77campus"/>
    <s v="bindernotekenkoa5tscc77campus"/>
    <s v="B note Kenko A5-TS-CC77 Campus"/>
    <s v="KENKO BINDER NOTE A5-TS-CC77 (CAMPUS)"/>
    <x v="108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2"/>
    <s v="bnotekenkoa5tscc78campus"/>
    <s v="kenkobindernotea5tscc78campus"/>
    <s v="bindernotekenkoa5tscc78campus"/>
    <s v="B note Kenko A5-TS-CC78 Campus"/>
    <s v="KENKO BINDER NOTE A5-TS-CC78 (CAMPUS)"/>
    <x v="109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3"/>
    <s v="bnotekenkoa5tscc79campus"/>
    <s v="kenkobindernotea5tscc79campus"/>
    <s v="bindernotekenkoa5tscc79campus"/>
    <s v="B note Kenko A5-TS-CC79 Campus"/>
    <s v="KENKO BINDER NOTE A5-TS-CC79 (CAMPUS)"/>
    <x v="110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4"/>
    <s v="bnotekenkoa5tscc8campus"/>
    <s v="kenkobindernotea5tscc82campus"/>
    <s v="bindernotekenkoa5tscc82campus"/>
    <s v="B note Kenko A5-TS-CC8 Campus"/>
    <s v="KENKO BINDER NOTE A5-TS-CC82 (CAMPUS)"/>
    <x v="111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5"/>
    <s v="bnotekenkoa5tscc83campus"/>
    <s v="kenkobindernotea5tscc83campus"/>
    <s v="bindernotekenkoa5tscc83campus"/>
    <s v="B note Kenko A5-TS-CC83 Campus"/>
    <s v="KENKO BINDER NOTE A5-TS-CC83 (CAMPUS)"/>
    <x v="112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6"/>
    <s v="bukukasbankfolio"/>
    <s v="kasfolio"/>
    <s v="bukukasfolio"/>
    <s v="Buku kas bank Folio"/>
    <s v="KAS FOLIO"/>
    <x v="113"/>
    <x v="1"/>
    <e v="#REF!"/>
    <s v="KUNCI MATAHARI"/>
    <s v="100 PCS"/>
    <s v="buku"/>
    <s v="bkkasfolio"/>
    <s v="100 PCS_"/>
    <n v="8"/>
    <n v="8"/>
    <s v="100 PCS"/>
    <s v=""/>
    <s v="100"/>
    <s v="PCS"/>
    <s v=""/>
    <s v=""/>
    <s v=""/>
    <s v=""/>
    <n v="100"/>
    <s v="PCS"/>
  </r>
  <r>
    <x v="117"/>
    <s v="bukukasfolio"/>
    <s v="bkkasfolio"/>
    <s v="bukukasfolio"/>
    <s v="Buku Kas Folio"/>
    <s v="BK KAS FOLIO"/>
    <x v="114"/>
    <x v="1"/>
    <e v="#REF!"/>
    <s v="MATAHARI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118"/>
    <s v="bukukaskwarto"/>
    <s v="bkkaskwarto"/>
    <s v="bukukaskwarto"/>
    <s v="Buku Kas Kwarto"/>
    <s v="BK KAS KWARTO"/>
    <x v="115"/>
    <x v="1"/>
    <e v="#REF!"/>
    <s v="MATAHARI"/>
    <s v="100 PCS"/>
    <s v="buku"/>
    <s v="BKKASKWARTO"/>
    <s v="100 PCS_"/>
    <n v="8"/>
    <n v="8"/>
    <s v="100 PCS"/>
    <s v=""/>
    <s v="100"/>
    <s v="PCS"/>
    <s v=""/>
    <s v=""/>
    <s v=""/>
    <s v=""/>
    <n v="100"/>
    <s v="PCS"/>
  </r>
  <r>
    <x v="119"/>
    <s v="bukutamujkgb2833r5batik"/>
    <s v="bukutamugb2833r5batikjk"/>
    <s v="bukutamujoykogb2833r5batik"/>
    <s v="Buku tamu JK GB-2833 R-5 Batik"/>
    <s v="BUKU TAMU GB-2833 R-5 (BATIK) JK"/>
    <x v="116"/>
    <x v="1"/>
    <e v="#REF!"/>
    <s v="ATALI"/>
    <s v="60 PCS"/>
    <s v="buku"/>
    <s v="btjkgb2833r5batik"/>
    <s v="60 PCS_"/>
    <n v="7"/>
    <n v="7"/>
    <s v="60 PCS"/>
    <s v=""/>
    <s v="60"/>
    <s v="PCS"/>
    <s v=""/>
    <s v=""/>
    <s v=""/>
    <s v=""/>
    <n v="60"/>
    <s v="PCS"/>
  </r>
  <r>
    <x v="120"/>
    <s v="bukutamukenkobt292001kembang"/>
    <s v="kenkobukutamubt292001kembang"/>
    <s v="bukutamukenkobt29200103bunga"/>
    <s v="Buku tamu Kenko BT-2920-01 kembang"/>
    <s v="KENKO BUKU TAMU BT-2920-01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1"/>
    <s v="bukutamukenkobt292003kembang"/>
    <s v="kenkobukutamubt292003kembang"/>
    <s v="bukutamukenkobt29200103bunga"/>
    <s v="Buku tamu Kenko BT-2920-03 kembang"/>
    <s v="KENKO BUKU TAMU BT-2920-03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2"/>
    <s v="bukutamukenkobt2920btk02batik"/>
    <s v="kenkobukutamubt2920btk02batik"/>
    <s v="bukutamukenkobt2920btk0203batik"/>
    <s v="Buku tamu Kenko BT-2920-BTK 02 batik"/>
    <s v="KENKO BUKU TAMU BT-2920-BTK 02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3"/>
    <s v=""/>
    <s v="kenkobukutamubt2920btk03batik"/>
    <s v="bukutamukenkobt2920btk0203batik"/>
    <m/>
    <s v="KENKO BUKU TAMU BT-2920-BTK 03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4"/>
    <s v="bukutamukenkobt322401kembang"/>
    <s v="kenkobukutamubt322401kembang"/>
    <s v="bukutamukenkobt322401kembang"/>
    <s v="Buku Tamu Kenko BT -3224-01 Kembang"/>
    <s v="KENKO BUKU TAMU BT-3224-01 (KEMBANG)"/>
    <x v="119"/>
    <x v="1"/>
    <e v="#REF!"/>
    <s v="KENKO"/>
    <s v="5 LSN"/>
    <s v="buku"/>
    <s v="btkenbt322401"/>
    <s v="5 LSN_"/>
    <n v="6"/>
    <n v="6"/>
    <s v="5 LSN"/>
    <s v=""/>
    <s v="5"/>
    <s v="LSN"/>
    <n v="12"/>
    <s v="PCS"/>
    <s v=""/>
    <s v=""/>
    <n v="60"/>
    <s v="PCS"/>
  </r>
  <r>
    <x v="125"/>
    <s v="bukutamukenkobt322401kembang"/>
    <s v=""/>
    <s v="bukutamukenkobt32240102bunga"/>
    <s v="Buku tamu Kenko BT-3224-01 kembang"/>
    <m/>
    <x v="120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6"/>
    <s v="bukutamukenkobt3224btkbatik"/>
    <s v="kenkobukutamubt3224btkbatik"/>
    <s v="bukutamukenkobt3224btkbatik"/>
    <s v="Buku tamu Kenko BT-3224-BTK batik"/>
    <s v="KENKO BUKU TAMU BT-3224-BTK (BATIK)"/>
    <x v="121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7"/>
    <s v="bukutamukenkobt3224btk02batik"/>
    <s v="kenkobukutamubt3224btk02batik"/>
    <s v="bukutamukenkobt3224btk02batik"/>
    <s v="Buku tamu Kenko BT-3224-BTK 02 batik"/>
    <s v="KENKO BUKU TAMU BT-3224-BTK 02 (BATIK)"/>
    <x v="122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8"/>
    <s v="businessfilekenkofp320hga4abuabu"/>
    <s v="kenkobusinessfilefp320hga4grey"/>
    <s v="businessfilekenkofp320hga4abuabu"/>
    <s v="Business File Kenko FP320 HG-A4 Abu-abu"/>
    <s v="KENKO BUSINESS FILE FP320HG-A4 GREY"/>
    <x v="123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29"/>
    <s v="businessfilekenkofp320hga4biru"/>
    <s v="kenkobusinessfilefp320hga4blue"/>
    <s v="businessfilekenkofp320hga4biru"/>
    <s v="Business File Kenko FP320 HG-A4 Biru"/>
    <s v="KENKO BUSINESS FILE FP320HG-A4 BLUE"/>
    <x v="124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0"/>
    <s v="businessfilekenkofp320hga4hijau"/>
    <s v="kenkobusinessfilefp320hga4green"/>
    <s v="businessfilekenkofp320hga4hijau"/>
    <s v="Business File Kenko FP320 HG-A4 Hijau"/>
    <s v="KENKO BUSINESS FILE FP320HG-A4 GREEN"/>
    <x v="125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1"/>
    <s v="businessfilekenkofp320hga4kuning"/>
    <s v="kenkobusinessfilefp320hga4yellow"/>
    <s v="businessfilekenkofp320hga4kuning"/>
    <s v="Business File Kenko FP320 HG-A4 Kuning"/>
    <s v="KENKO BUSINESS FILE FP320HG-A4 YELLOW"/>
    <x v="126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2"/>
    <s v="businessfilekenkofp320hga4merah"/>
    <s v="kenkobusinessfilefp320hga4red"/>
    <s v="businessfilekenkofp320hga4merah"/>
    <s v="Business File Kenko FP320 HG-A4 Merah"/>
    <s v="KENKO BUSINESS FILE FP320HG-A4 RED"/>
    <x v="127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3"/>
    <s v="calljkcc11a"/>
    <s v="calculatorjoykocc11a"/>
    <s v="calculatorjoykocc11a"/>
    <s v="Call JK CC-11 A"/>
    <s v="CALCULATOR JOYKO CC-11A"/>
    <x v="12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34"/>
    <s v="calljkcc12co"/>
    <s v="calculatorjoykocc12co"/>
    <s v="calculatorjoykocc12co"/>
    <s v="Call JK CC-12 CO"/>
    <s v="CALCULATOR JOYKO CC-12 CO"/>
    <x v="12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5"/>
    <s v="calljkcc12cobiru"/>
    <s v="calculatorjoykocc12coblue"/>
    <s v="calculatorjoykocc12cobiru"/>
    <s v="Call JK CC-12 CO BIRU"/>
    <s v="CALCULATOR JOYKO CC-12 CO BLUE"/>
    <x v="130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6"/>
    <s v="calljkcc12cohijau"/>
    <s v="calculatorjoykocc12cogreen"/>
    <s v="calculatorjoykocc12cohijau"/>
    <s v="Call JK CC-12 CO hijau"/>
    <s v="CALCULATOR JOYKO CC-12 CO GREEN"/>
    <x v="131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7"/>
    <s v="calljkcc12cokuning"/>
    <s v="calculatorjoykocc12coyellow"/>
    <s v="calculatorjoykocc12cokuning"/>
    <s v="Call JK CC-12 CO kuning"/>
    <s v="CALCULATOR JOYKO CC-12 CO YELLOW"/>
    <x v="132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8"/>
    <s v=""/>
    <s v=""/>
    <s v="calculatorjoykocc12cowarna"/>
    <m/>
    <m/>
    <x v="133"/>
    <x v="1"/>
    <s v=""/>
    <s v="KALINDO"/>
    <s v="4 BOX (20 PCS)"/>
    <s v="kalkulator"/>
    <s v="CALJKCC12CO"/>
    <s v="4 BOX_20 PCS_"/>
    <n v="6"/>
    <n v="13"/>
    <s v="4 BOX"/>
    <s v="20 PCS"/>
    <s v="4"/>
    <s v="BOX"/>
    <s v="20"/>
    <s v="PCS"/>
    <s v=""/>
    <s v=""/>
    <n v="80"/>
    <s v="PCS"/>
  </r>
  <r>
    <x v="139"/>
    <s v="calljkcc15a"/>
    <s v="calculatorjoykocc15a"/>
    <s v="calculatorjoykocc15a"/>
    <s v="Call JK CC-15 A"/>
    <s v="CALCULATOR JOYKO CC-15A"/>
    <x v="134"/>
    <x v="1"/>
    <e v="#REF!"/>
    <s v="KALINDO"/>
    <s v="6 BOX (20 PCS)"/>
    <s v="kalkulator"/>
    <s v="CALJKCC15A"/>
    <s v="6 BOX_20 PCS_"/>
    <n v="6"/>
    <n v="13"/>
    <s v="6 BOX"/>
    <s v="20 PCS"/>
    <s v="6"/>
    <s v="BOX"/>
    <s v="20"/>
    <s v="PCS"/>
    <s v=""/>
    <s v=""/>
    <n v="120"/>
    <s v="PCS"/>
  </r>
  <r>
    <x v="140"/>
    <s v="calljkcc19a"/>
    <s v="calculatorjoykocc19a"/>
    <s v="calculatorjoykocc19a"/>
    <s v="Call JK CC-19 A"/>
    <s v="CALCULATOR JOYKO CC-19A"/>
    <x v="135"/>
    <x v="1"/>
    <e v="#REF!"/>
    <s v="KALINDO"/>
    <s v="4 BOX (20 PCS)"/>
    <s v="kalkulator"/>
    <s v="CALJKCC19A"/>
    <s v="4 BOX_20 PCS_"/>
    <n v="6"/>
    <n v="13"/>
    <s v="4 BOX"/>
    <s v="20 PCS"/>
    <s v="4"/>
    <s v="BOX"/>
    <s v="20"/>
    <s v="PCS"/>
    <s v=""/>
    <s v=""/>
    <n v="80"/>
    <s v="PCS"/>
  </r>
  <r>
    <x v="141"/>
    <s v="calljkcc21biru"/>
    <s v="calculatorjoykocc21blue"/>
    <s v="calculatorjoykocc21biru"/>
    <s v="Call JK CC-21 biru"/>
    <s v="CALCULATOR JOYKO CC-21 BLUE"/>
    <x v="136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2"/>
    <s v="calljkcc21kuning"/>
    <s v="calculatorjoykocc21yellow"/>
    <s v="calculatorjoykocc21kuning"/>
    <s v="Call JK CC-21 kuning"/>
    <s v="CALCULATOR JOYKO CC-21 YELLOW"/>
    <x v="137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3"/>
    <s v="calljkcc21ungu"/>
    <s v="calculatorjoykocc21purple"/>
    <s v="calculatorjoykocc21ungu"/>
    <s v="Call JK CC-21 ungu"/>
    <s v="CALCULATOR JOYKO CC-21 PURPLE"/>
    <x v="138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4"/>
    <s v="calljkcc23"/>
    <s v="calculatorjoykocc23"/>
    <s v="calculatorjoykocc23"/>
    <s v="Call JK CC-23"/>
    <s v="CALCULATOR JOYKO CC-23"/>
    <x v="13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5"/>
    <s v="calljkcc23cohijau"/>
    <s v="calculatorjoykocc23cogreen"/>
    <s v="calculatorjoykocc23cohijau"/>
    <s v="Call JK CC-23 CO Hijau"/>
    <s v="CALCULATOR JOYKO CC-23CO GREEN"/>
    <x v="140"/>
    <x v="1"/>
    <e v="#REF!"/>
    <s v="KALINDO"/>
    <s v="4 BOX (20 PCS)"/>
    <s v="kalkulator"/>
    <s v="caljkcc23hijau"/>
    <s v="4 BOX_20 PCS_"/>
    <n v="6"/>
    <n v="13"/>
    <s v="4 BOX"/>
    <s v="20 PCS"/>
    <s v="4"/>
    <s v="BOX"/>
    <s v="20"/>
    <s v="PCS"/>
    <s v=""/>
    <s v=""/>
    <n v="80"/>
    <s v="PCS"/>
  </r>
  <r>
    <x v="146"/>
    <s v="calljkcc23cohitam"/>
    <s v="calculatorjoykocc23coblack"/>
    <s v="calculatorjoykocc23cohitam"/>
    <s v="Call JK CC-23 CO Hitam"/>
    <s v="CALCULATOR JOYKO CC-23CO BLACK"/>
    <x v="141"/>
    <x v="1"/>
    <e v="#REF!"/>
    <s v="KALINDO"/>
    <s v="4 BOX (20 PCS)"/>
    <s v="kalkulator"/>
    <s v="caljkcc23hitam"/>
    <s v="4 BOX_20 PCS_"/>
    <n v="6"/>
    <n v="13"/>
    <s v="4 BOX"/>
    <s v="20 PCS"/>
    <s v="4"/>
    <s v="BOX"/>
    <s v="20"/>
    <s v="PCS"/>
    <s v=""/>
    <s v=""/>
    <n v="80"/>
    <s v="PCS"/>
  </r>
  <r>
    <x v="147"/>
    <s v="calljkcc23coorange"/>
    <s v="calculatorjoykoco23coorange"/>
    <s v="calculatorjoykocc23coorange"/>
    <s v="Call JK CC-23 CO Orange"/>
    <s v="CALCULATOR JOYKO CO-23CO ORANGE"/>
    <x v="142"/>
    <x v="1"/>
    <e v="#REF!"/>
    <s v="KALINDO"/>
    <s v="4 BOX (20 PCS)"/>
    <s v="kalkulator"/>
    <s v="caljkcc23orange"/>
    <s v="4 BOX_20 PCS_"/>
    <n v="6"/>
    <n v="13"/>
    <s v="4 BOX"/>
    <s v="20 PCS"/>
    <s v="4"/>
    <s v="BOX"/>
    <s v="20"/>
    <s v="PCS"/>
    <s v=""/>
    <s v=""/>
    <n v="80"/>
    <s v="PCS"/>
  </r>
  <r>
    <x v="148"/>
    <s v="calljkcc25"/>
    <s v="calculatorjoykocc25"/>
    <s v="calculatorjoykocc25"/>
    <s v="Call JK CC-25"/>
    <s v="CALCULATOR JOYKO CC-25"/>
    <x v="14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9"/>
    <s v=""/>
    <s v="calculatorjoykocc27"/>
    <s v="calculatorjoykocc27"/>
    <m/>
    <s v="CALCULATOR JOYKO CC-27"/>
    <x v="144"/>
    <x v="1"/>
    <e v="#REF!"/>
    <s v="KALINDO"/>
    <s v="4 BOX (20 PCS)"/>
    <s v="kalkulator"/>
    <s v="caljkcc27"/>
    <s v="4 BOX_20 PCS_"/>
    <n v="6"/>
    <n v="13"/>
    <s v="4 BOX"/>
    <s v="20 PCS"/>
    <s v="4"/>
    <s v="BOX"/>
    <s v="20"/>
    <s v="PCS"/>
    <s v=""/>
    <s v=""/>
    <n v="80"/>
    <s v="PCS"/>
  </r>
  <r>
    <x v="150"/>
    <s v="calljkcc31"/>
    <s v="calculatorjoykocc31"/>
    <s v="calculatorjoykocc31"/>
    <s v="Call JK CC-31"/>
    <s v="CALCULATOR JOYKO CC-31"/>
    <x v="145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1"/>
    <s v="calljkcc33"/>
    <s v="calculatorjoykocc33"/>
    <s v="calculatorjoykocc33"/>
    <s v="Call JK CC-33"/>
    <s v="CALCULATOR JOYKO CC-33"/>
    <x v="146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2"/>
    <s v="calljkcc36hijau"/>
    <s v="calculatorjoykocc36green"/>
    <s v="calculatorjoykocc36hijau"/>
    <s v="Call JK CC-36 Hijau"/>
    <s v="CALCULATOR JOYKO CC-36 GREEN"/>
    <x v="14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3"/>
    <s v="calljkcc36biru"/>
    <s v="calculatorjoykocc36blue"/>
    <s v="calculatorjoykocc36warnabiru"/>
    <s v="Call JK CC-36 Biru"/>
    <s v="CALCULATOR JOYKO CC-36 BLUE"/>
    <x v="148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4"/>
    <s v="calljkcc36hijau"/>
    <s v="calculatorjoykocc36green"/>
    <s v="calculatorjoykocc36warnahijau"/>
    <s v="Call JK CC-36 Hijau"/>
    <s v="CALCULATOR JOYKO CC-36 GREEN"/>
    <x v="149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5"/>
    <s v="calljkcc36kuning"/>
    <s v="calculatorjoykocc36yellow"/>
    <s v="calculatorjoykocc36warnakuning"/>
    <s v="Call JK CC-36 Kuning"/>
    <s v="CALCULATOR JOYKO CC-36 YELLOW"/>
    <x v="150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6"/>
    <s v="calljkcc37"/>
    <s v="calculatorjoykocc37"/>
    <s v="calculatorjoykocc37"/>
    <s v="Call JK CC-37"/>
    <s v="CALCULATOR JOYKO CC-37"/>
    <x v="151"/>
    <x v="1"/>
    <e v="#REF!"/>
    <s v="KALINDO"/>
    <s v="8 BOX (20 PCS)"/>
    <s v="kalkulator"/>
    <s v="CALJKCC37"/>
    <s v="8 BOX_20 PCS_"/>
    <n v="6"/>
    <n v="13"/>
    <s v="8 BOX"/>
    <s v="20 PCS"/>
    <s v="8"/>
    <s v="BOX"/>
    <s v="20"/>
    <s v="PCS"/>
    <s v=""/>
    <s v=""/>
    <n v="160"/>
    <s v="PCS"/>
  </r>
  <r>
    <x v="157"/>
    <s v="calljkcc38"/>
    <s v="calculatorjoykocc38"/>
    <s v="calculatorjoykocc38"/>
    <s v="Call JK CC-38"/>
    <s v="CALCULATOR JOYKO CC-38"/>
    <x v="152"/>
    <x v="1"/>
    <e v="#REF!"/>
    <s v="KALINDO"/>
    <s v="8 BOX (20 PCS)"/>
    <s v="kalkulator"/>
    <s v="CALJKCC38"/>
    <s v="8 BOX_20 PCS_"/>
    <n v="6"/>
    <n v="13"/>
    <s v="8 BOX"/>
    <s v="20 PCS"/>
    <s v="8"/>
    <s v="BOX"/>
    <s v="20"/>
    <s v="PCS"/>
    <s v=""/>
    <s v=""/>
    <n v="160"/>
    <s v="PCS"/>
  </r>
  <r>
    <x v="158"/>
    <s v="calljkcc40"/>
    <s v="calculatorjoykocc40"/>
    <s v="calculatorjoykocc40"/>
    <s v="Call JK CC-40"/>
    <s v="CALCULATOR JOYKO CC-40"/>
    <x v="15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59"/>
    <s v="calljkcc41"/>
    <s v="calculatorjoykocc41"/>
    <s v="calculatorjoykocc41"/>
    <s v="Call JK CC-41"/>
    <s v="CALCULATOR JOYKO CC-41"/>
    <x v="154"/>
    <x v="1"/>
    <e v="#REF!"/>
    <s v="KALINDO"/>
    <s v="6 BOX (10 PCS)"/>
    <s v="kalkulator"/>
    <s v="CALJKCC41"/>
    <s v="6 BOX_10 PCS_"/>
    <n v="6"/>
    <n v="13"/>
    <s v="6 BOX"/>
    <s v="10 PCS"/>
    <s v="6"/>
    <s v="BOX"/>
    <s v="10"/>
    <s v="PCS"/>
    <s v=""/>
    <s v=""/>
    <n v="60"/>
    <s v="PCS"/>
  </r>
  <r>
    <x v="160"/>
    <s v="calljkcc46"/>
    <s v="calculatorjoykocc46"/>
    <s v="calculatorjoykocc46"/>
    <s v="Call JK CC-46"/>
    <s v="CALCULATOR JOYKO CC-46"/>
    <x v="155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1"/>
    <s v="calljkcc47cobiru"/>
    <s v="calculatorjoykocc47coblue"/>
    <s v="calculatorjoykocc47cobiru"/>
    <s v="Call JK CC-47 CO biru"/>
    <s v="CALCULATOR JOYKO CC-47CO BLUE"/>
    <x v="156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2"/>
    <s v="calljkcc47cohijau"/>
    <s v="calculatorjoykocc47cogreen"/>
    <s v="calculatorjoykocc47cohijau"/>
    <s v="Call JK CC-47 CO hijau"/>
    <s v="CALCULATOR JOYKO CC-47CO GREEN"/>
    <x v="15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3"/>
    <s v="calljkcc47comerah"/>
    <s v="calculatorjoykocc47cored"/>
    <s v="calculatorjoykocc47comerah"/>
    <s v="Call JK CC-47 CO merah"/>
    <s v="CALCULATOR JOYKO CC-47CO RED"/>
    <x v="15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4"/>
    <s v="calljkcc47co"/>
    <s v="calculatorjoykocc47co"/>
    <s v="calculatorjoykocc47cowarna"/>
    <s v="call JK CC-47 CO"/>
    <s v="CALCULATOR JOYKO CC-47CO"/>
    <x v="159"/>
    <x v="1"/>
    <e v="#REF!"/>
    <s v="KALINDO"/>
    <s v="6 BOX (20 PCS)"/>
    <s v="kalkulator"/>
    <s v="CALJKCC47CO"/>
    <s v="6 BOX_20 PCS_"/>
    <n v="6"/>
    <n v="13"/>
    <s v="6 BOX"/>
    <s v="20 PCS"/>
    <s v="6"/>
    <s v="BOX"/>
    <s v="20"/>
    <s v="PCS"/>
    <s v=""/>
    <s v=""/>
    <n v="120"/>
    <s v="PCS"/>
  </r>
  <r>
    <x v="165"/>
    <s v="calljkcc56"/>
    <s v="calculatorjoykocc56"/>
    <s v="calculatorjoykocc56"/>
    <s v="Call JK CC-56"/>
    <s v="CALCULATOR JOYKO CC-56"/>
    <x v="160"/>
    <x v="1"/>
    <e v="#REF!"/>
    <s v="KALINDO"/>
    <s v="8 BOX (10 PCS)"/>
    <s v="kalkulator"/>
    <s v="CALJKCC56"/>
    <s v="8 BOX_10 PCS_"/>
    <n v="6"/>
    <n v="13"/>
    <s v="8 BOX"/>
    <s v="10 PCS"/>
    <s v="8"/>
    <s v="BOX"/>
    <s v="10"/>
    <s v="PCS"/>
    <s v=""/>
    <s v=""/>
    <n v="80"/>
    <s v="PCS"/>
  </r>
  <r>
    <x v="166"/>
    <s v="calljkcc57"/>
    <s v="calculatorjoykocc57"/>
    <s v="calculatorjoykocc57"/>
    <s v="Call JK CC-57"/>
    <s v="CALCULATOR JOYKO CC-57"/>
    <x v="161"/>
    <x v="1"/>
    <e v="#REF!"/>
    <s v="KALINDO"/>
    <s v="6 BOX (10 PCS)"/>
    <s v="kalkulator"/>
    <s v="CALJKCC57"/>
    <s v="6 BOX_10 PCS_"/>
    <n v="6"/>
    <n v="13"/>
    <s v="6 BOX"/>
    <s v="10 PCS"/>
    <s v="6"/>
    <s v="BOX"/>
    <s v="10"/>
    <s v="PCS"/>
    <s v=""/>
    <s v=""/>
    <n v="60"/>
    <s v="PCS"/>
  </r>
  <r>
    <x v="167"/>
    <s v="calljkcc6"/>
    <s v="calculatorjoykocc6"/>
    <s v="calculatorjoykocc6"/>
    <s v="Call JK CC-6"/>
    <s v="CALCULATOR JOYKO CC-6"/>
    <x v="162"/>
    <x v="1"/>
    <e v="#REF!"/>
    <s v="KALINDO"/>
    <s v="2 BOX (20 PCS)"/>
    <s v="kalkulator"/>
    <m/>
    <s v="2 BOX_20 PCS_"/>
    <n v="6"/>
    <n v="13"/>
    <s v="2 BOX"/>
    <s v="20 PCS"/>
    <s v="2"/>
    <s v="BOX"/>
    <s v="20"/>
    <s v="PCS"/>
    <s v=""/>
    <s v=""/>
    <n v="40"/>
    <s v="PCS"/>
  </r>
  <r>
    <x v="168"/>
    <s v="calljkcc800"/>
    <s v="calculatorjoykocc800"/>
    <s v="calculatorjoykocc800"/>
    <s v="Call JK CC-800"/>
    <s v="CALCULATOR JOYKO CC-800"/>
    <x v="163"/>
    <x v="1"/>
    <e v="#REF!"/>
    <s v="KALINDO"/>
    <s v="6 BOX (10 PCS)"/>
    <s v="kalkulator"/>
    <s v="caljkcc800"/>
    <s v="6 BOX_10 PCS_"/>
    <n v="6"/>
    <n v="13"/>
    <s v="6 BOX"/>
    <s v="10 PCS"/>
    <s v="6"/>
    <s v="BOX"/>
    <s v="10"/>
    <s v="PCS"/>
    <s v=""/>
    <s v=""/>
    <n v="60"/>
    <s v="PCS"/>
  </r>
  <r>
    <x v="169"/>
    <s v="calljkcc800ch"/>
    <s v="calculatorjoykocc800ch"/>
    <s v="calculatorjoykocc800ch"/>
    <s v="Call JK CC-800 CH"/>
    <s v="CALCULATOR JOYKO CC-800CH"/>
    <x v="164"/>
    <x v="1"/>
    <e v="#REF!"/>
    <s v="KALINDO"/>
    <s v="6 BOX (10 PCS)"/>
    <s v="kalkulator"/>
    <s v="CALJKCC800CH"/>
    <s v="6 BOX_10 PCS_"/>
    <n v="6"/>
    <n v="13"/>
    <s v="6 BOX"/>
    <s v="10 PCS"/>
    <s v="6"/>
    <s v="BOX"/>
    <s v="10"/>
    <s v="PCS"/>
    <s v=""/>
    <s v=""/>
    <n v="60"/>
    <s v="PCS"/>
  </r>
  <r>
    <x v="170"/>
    <s v="calljkcc810ch"/>
    <s v="calculatorjoykocc810ch"/>
    <s v="calculatorjoykocc810ch"/>
    <s v="Call JK CC-810 CH"/>
    <s v="CALCULATOR JOYKO CC-810CH"/>
    <x v="165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1"/>
    <s v="calljkcc858"/>
    <s v="calculatorjoykocc858"/>
    <s v="calculatorjoykocc858"/>
    <s v="Call JK CC-858"/>
    <s v="CALCULATOR JOYKO CC-858"/>
    <x v="166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2"/>
    <s v="calljkcc868"/>
    <s v="calculatorjoykocc868"/>
    <s v="calculatorjoykocc868"/>
    <s v="Call JK CC-868"/>
    <s v="CALC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3"/>
    <s v="calljkcc868ch"/>
    <s v="calculatorjoykocc868ch"/>
    <s v="calculatorjoykocc868"/>
    <s v="Call JK CC-868 CH"/>
    <s v="CALCULATOR JOYKO CC-868CH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4"/>
    <s v="calljkcc868"/>
    <s v="kalkulatorjoykocc868"/>
    <s v="calculatorjoykocc868"/>
    <s v="Call JK CC-868"/>
    <s v="KALK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5"/>
    <s v="calljkcc8a"/>
    <s v="calculatorjoykocc8a"/>
    <s v="calculatorjoykocc8a"/>
    <s v="Call JK CC-8 A"/>
    <s v="CALCULATOR JOYKO CC-8A"/>
    <x v="168"/>
    <x v="1"/>
    <e v="#REF!"/>
    <s v="KALINDO"/>
    <s v="6 BOX (20 PCS)"/>
    <s v="kalkulator"/>
    <s v="CALJKCC8A"/>
    <s v="6 BOX_20 PCS_"/>
    <n v="6"/>
    <n v="13"/>
    <s v="6 BOX"/>
    <s v="20 PCS"/>
    <s v="6"/>
    <s v="BOX"/>
    <s v="20"/>
    <s v="PCS"/>
    <s v=""/>
    <s v=""/>
    <n v="120"/>
    <s v="PCS"/>
  </r>
  <r>
    <x v="176"/>
    <s v="calljkcc8cobiru"/>
    <s v="calculatorjoykocc8coblue"/>
    <s v="calculatorjoykocc8cobiru"/>
    <s v="Call JK CC-8 CO BIRU"/>
    <s v="CALCULATOR JOYKO CC-8CO BLUE"/>
    <x v="169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7"/>
    <s v="calljkcc8cohijau"/>
    <s v="calculatorjoykocc8cogreen"/>
    <s v="calculatorjoykocc8cohijau"/>
    <s v="Call JK CC-8 CO hijau"/>
    <s v="CALCULATOR JOYKO CC-8 CO GREEN"/>
    <x v="170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8"/>
    <s v="calljkcc8coorange"/>
    <s v="calculatorjoykocc8coorange"/>
    <s v="calculatorjoykocc8coorange"/>
    <s v="Call JK CC-8 CO orange"/>
    <s v="CALCULATOR JOYKO CC-8CO ORANGE"/>
    <x v="171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9"/>
    <s v=""/>
    <s v=""/>
    <s v="calculatorjoykocc8cowarna"/>
    <m/>
    <m/>
    <x v="172"/>
    <x v="1"/>
    <s v=""/>
    <s v="KALINDO"/>
    <s v="6 BOX (20 PCS)"/>
    <s v="kalkulator"/>
    <s v="CALJKCC8CO"/>
    <s v="6 BOX_20 PCS_"/>
    <n v="6"/>
    <n v="13"/>
    <s v="6 BOX"/>
    <s v="20 PCS"/>
    <s v="6"/>
    <s v="BOX"/>
    <s v="20"/>
    <s v="PCS"/>
    <s v=""/>
    <s v=""/>
    <n v="120"/>
    <s v="PCS"/>
  </r>
  <r>
    <x v="180"/>
    <s v="calljkdtc1313ch"/>
    <s v="calculatorjoykodtc1313ch"/>
    <s v="calculatorjoykodtc1313ch"/>
    <s v="Call JK DTC-1313 CH"/>
    <s v="CALCULATOR JOYKO DTC-1313CH"/>
    <x v="173"/>
    <x v="1"/>
    <e v="#REF!"/>
    <s v="KALINDO"/>
    <s v="6 BOX (20 PCS)"/>
    <s v="kalkulator"/>
    <s v="CALJKDTC1313CH"/>
    <s v="6 BOX_20 PCS_"/>
    <n v="6"/>
    <n v="13"/>
    <s v="6 BOX"/>
    <s v="20 PCS"/>
    <s v="6"/>
    <s v="BOX"/>
    <s v="20"/>
    <s v="PCS"/>
    <s v=""/>
    <s v=""/>
    <n v="120"/>
    <s v="PCS"/>
  </r>
  <r>
    <x v="181"/>
    <s v="calljkdtc1516"/>
    <s v="calculatorjoykodtc1516"/>
    <s v="calculatorjoykodtc1516"/>
    <s v="Call JK DTC-1516"/>
    <s v="CALCULATOR JOYKO DTC-1516"/>
    <x v="174"/>
    <x v="1"/>
    <e v="#REF!"/>
    <s v="ATALI"/>
    <s v="60 PCS"/>
    <s v="kalkulator"/>
    <n v="65418911655555"/>
    <s v="60 PCS_"/>
    <n v="7"/>
    <n v="7"/>
    <s v="60 PCS"/>
    <s v=""/>
    <s v="60"/>
    <s v="PCS"/>
    <s v=""/>
    <s v=""/>
    <s v=""/>
    <s v=""/>
    <n v="60"/>
    <s v="PCS"/>
  </r>
  <r>
    <x v="182"/>
    <s v="calljkpkc0711hc"/>
    <s v="calculatorjoykopkc0711hc"/>
    <s v="calculatorjoykopkc0711hc"/>
    <s v="Call JK PKC-0711 HC"/>
    <s v="CALCULATOR JOYKO PKC-0711 HC"/>
    <x v="175"/>
    <x v="1"/>
    <e v="#REF!"/>
    <s v="KALINDO"/>
    <s v="4 BOX (40 PCS)"/>
    <s v="kalkulator"/>
    <s v="CALJKPKC0711"/>
    <s v="4 BOX_40 PCS_"/>
    <n v="6"/>
    <n v="13"/>
    <s v="4 BOX"/>
    <s v="40 PCS"/>
    <s v="4"/>
    <s v="BOX"/>
    <s v="40"/>
    <s v="PCS"/>
    <s v=""/>
    <s v=""/>
    <n v="160"/>
    <s v="PCS"/>
  </r>
  <r>
    <x v="183"/>
    <s v="coinbankcashboxjkcb21a"/>
    <s v="cashboxcb21ajk"/>
    <s v="cashboxjoykocb21a"/>
    <s v="Coinbank/ Cash Box JK CB-21 A"/>
    <s v="CASH BOX CB-21A JK"/>
    <x v="176"/>
    <x v="1"/>
    <e v="#REF!"/>
    <s v="ATALI"/>
    <s v="20 PCS"/>
    <s v="coinbank"/>
    <m/>
    <s v="20 PCS_"/>
    <n v="7"/>
    <n v="7"/>
    <s v="20 PCS"/>
    <s v=""/>
    <s v="20"/>
    <s v="PCS"/>
    <s v=""/>
    <s v=""/>
    <s v=""/>
    <s v=""/>
    <n v="20"/>
    <s v="PCS"/>
  </r>
  <r>
    <x v="184"/>
    <s v="coinbankcashboxjkcb26a"/>
    <s v="cashboxcb26ajk"/>
    <s v="cashboxjoykocb26a"/>
    <s v="Coinbank/ Cash Box JK CB-26 A"/>
    <s v="CASH BOX CB-26A JK"/>
    <x v="177"/>
    <x v="1"/>
    <e v="#REF!"/>
    <s v="ATALI"/>
    <s v="16 PCS"/>
    <s v="coinbank"/>
    <m/>
    <s v="16 PCS_"/>
    <n v="7"/>
    <n v="7"/>
    <s v="16 PCS"/>
    <s v=""/>
    <s v="16"/>
    <s v="PCS"/>
    <s v=""/>
    <s v=""/>
    <s v=""/>
    <s v=""/>
    <n v="16"/>
    <s v="PCS"/>
  </r>
  <r>
    <x v="185"/>
    <s v="watercolorjk12wwac6ml12"/>
    <s v="watercolorwac6ml12screwtypejk"/>
    <s v="catairwatercolorjoykowac6ml12cscrewtype"/>
    <s v="Water Color JK 12W WAC-6ML-12"/>
    <s v="WATER COLOR WAC-6ML-12 SCREW TYPE JK"/>
    <x v="178"/>
    <x v="1"/>
    <e v="#REF!"/>
    <s v="ATALI"/>
    <s v="8 BOX (12 SET)"/>
    <s v="cr/op"/>
    <m/>
    <s v="8 BOX_12 SET_"/>
    <n v="6"/>
    <n v="13"/>
    <s v="8 BOX"/>
    <s v="12 SET"/>
    <s v="8"/>
    <s v="BOX"/>
    <s v="12"/>
    <s v="SET"/>
    <s v=""/>
    <s v=""/>
    <n v="96"/>
    <s v="SET"/>
  </r>
  <r>
    <x v="186"/>
    <s v="watercolorjkwc412"/>
    <s v="watercolorwc412jk"/>
    <s v="catairwatercolorjoykowc412"/>
    <s v="Water Color JK WC-4-12"/>
    <s v="WATER COLOR WC-4-12 JK"/>
    <x v="179"/>
    <x v="1"/>
    <e v="#REF!"/>
    <s v="ATALI"/>
    <s v="108 SET"/>
    <s v="cat"/>
    <m/>
    <s v="108 SET_"/>
    <n v="8"/>
    <n v="8"/>
    <s v="108 SET"/>
    <s v=""/>
    <s v="108"/>
    <s v="SET"/>
    <s v=""/>
    <s v=""/>
    <s v=""/>
    <s v=""/>
    <n v="108"/>
    <s v="SET"/>
  </r>
  <r>
    <x v="187"/>
    <s v="watercolorjkwc424"/>
    <s v="watercolorwc424jk"/>
    <s v="catairwatercolorjoykowc424"/>
    <s v="Water Color JK WC-4-24"/>
    <s v="WATER COLOR WC-4-24 JK"/>
    <x v="180"/>
    <x v="1"/>
    <e v="#REF!"/>
    <s v="ATALI"/>
    <s v="48 SET"/>
    <s v="cat"/>
    <m/>
    <s v="48 SET_"/>
    <n v="7"/>
    <n v="7"/>
    <s v="48 SET"/>
    <s v=""/>
    <s v="48"/>
    <s v="SET"/>
    <s v=""/>
    <s v=""/>
    <s v=""/>
    <s v=""/>
    <n v="48"/>
    <s v="SET"/>
  </r>
  <r>
    <x v="188"/>
    <s v="clipbulldogjk6145"/>
    <s v="bulldogclip6145jk"/>
    <s v="clipbulldogjoyko6145"/>
    <s v="Clip Bulldog JK 6-145"/>
    <s v="BULLDOG CLIP 6-145 JK"/>
    <x v="181"/>
    <x v="1"/>
    <e v="#REF!"/>
    <s v="ATALI"/>
    <s v="20 LSN"/>
    <s v="clip"/>
    <s v="CLIJKBULLDOG6"/>
    <s v="20 LSN_"/>
    <n v="7"/>
    <n v="7"/>
    <s v="20 LSN"/>
    <s v=""/>
    <s v="20"/>
    <s v="LSN"/>
    <n v="12"/>
    <s v="PCS"/>
    <s v=""/>
    <s v=""/>
    <n v="240"/>
    <s v="PCS"/>
  </r>
  <r>
    <x v="189"/>
    <s v="brushpenwarnajkclp06"/>
    <s v="colorbrushpenclp06jk"/>
    <s v="colorbrushpenjoykoclp0612warna"/>
    <s v="Brush pen warna JK CLP-06"/>
    <s v="COLOR BRUSH PEN CLP-06 JK"/>
    <x v="182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90"/>
    <s v="brushpenkenko12wdualtipdbp12"/>
    <s v="kenkodualtip12colorbrushpendbp12"/>
    <s v="colorbrushpenkenkodbp12dualtip12warna"/>
    <s v="Brush Pen Kenko 12W Dual Tip DBP - 12"/>
    <s v="KENKO DUAL TIP 12 COLOR BRUSH PEN DBP-12"/>
    <x v="183"/>
    <x v="1"/>
    <e v="#REF!"/>
    <s v="KENKO"/>
    <s v="6 BOX (24 SET)"/>
    <s v="pen"/>
    <s v="penkendbp12"/>
    <s v="6 BOX_24 SET_"/>
    <n v="6"/>
    <n v="13"/>
    <s v="6 BOX"/>
    <s v="24 SET"/>
    <s v="6"/>
    <s v="BOX"/>
    <s v="24"/>
    <s v="SET"/>
    <s v=""/>
    <s v=""/>
    <n v="144"/>
    <s v="SET"/>
  </r>
  <r>
    <x v="191"/>
    <s v="brushpenkenko24wdualtipdbp24"/>
    <s v="kenkodualtip24colorbrushpendbp24"/>
    <s v="colorbrushpenkenkodbp24dualtip24warna"/>
    <s v="Brush Pen Kenko 24W Dual Tip DBP - 24"/>
    <s v="KENKO DUAL TIP 24 COLOR BRUSH PEN DBP-24"/>
    <x v="184"/>
    <x v="1"/>
    <e v="#REF!"/>
    <s v="KENKO"/>
    <s v="6 BOX (12 SET)"/>
    <s v="pen"/>
    <s v="penkendbp24"/>
    <s v="6 BOX_12 SET_"/>
    <n v="6"/>
    <n v="13"/>
    <s v="6 BOX"/>
    <s v="12 SET"/>
    <s v="6"/>
    <s v="BOX"/>
    <s v="12"/>
    <s v="SET"/>
    <s v=""/>
    <s v=""/>
    <n v="72"/>
    <s v="SET"/>
  </r>
  <r>
    <x v="192"/>
    <s v="tipeexjkcfp231"/>
    <s v="correctionfluidcfp231jk"/>
    <s v="correctionfluidjoykocfp231"/>
    <s v="Tipe-ex JK CF-P231"/>
    <s v="CORRECTION FLUID CF-P231 JK"/>
    <x v="18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3"/>
    <s v="tipeexjkcfp235"/>
    <s v="correctionfluidcfp235jk"/>
    <s v="correctionfluidjoykocfp235"/>
    <s v="Tipe-ex JK CF-P235"/>
    <s v="CORRECTION FLUID CF-P235 JK"/>
    <x v="186"/>
    <x v="1"/>
    <e v="#REF!"/>
    <s v="ATALI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194"/>
    <s v="tipeexjkcfs201pt"/>
    <s v="correctionfluidcfs201ptjk"/>
    <s v="correctionfluidjoykocfs201pt"/>
    <s v="Tipe-ex JK CF-S201 PT"/>
    <s v="CORRECTION FLUID CF-S201PT JK"/>
    <x v="18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5"/>
    <s v="tipeexjkcfs203a"/>
    <s v="correctionfluidcfs203ajk"/>
    <s v="correctionfluidjoykocfs203"/>
    <s v="Tipe-ex JK CF-S203 A"/>
    <s v="CORRECTION FLUID CF-S203A JK"/>
    <x v="188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6"/>
    <s v="tipeexjkcf205pt"/>
    <s v="correctionfluidcfs205ptjk"/>
    <s v="correctionfluidjoykocfs205ptbesi"/>
    <s v="Tipe-ex JK CF-205 PT"/>
    <s v="CORRECTION FLUID CF-S205PT JK"/>
    <x v="189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7"/>
    <s v="tipeexjkcfs209"/>
    <s v="correctionfluidcfs209"/>
    <s v="correctionfluidjoykocfs209"/>
    <s v="Tipe-ex JK CF-S209"/>
    <s v="CORRECTION FLUID CF-S209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8"/>
    <s v="tipeexjkcfs209"/>
    <s v="correctionfluidcfs209jk"/>
    <s v="correctionfluidjoykocfs209"/>
    <s v="Tipe-ex JK CF-S209"/>
    <s v="CORRECTION FLUID CF-S209 JK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9"/>
    <s v="tipeexjkcfs209a"/>
    <s v="correctionfluidcfs209ajk"/>
    <s v="correctionfluidjoykocfs209a"/>
    <s v="Tipe-ex JK CF-S209 A"/>
    <s v="CORRECTION FLUID CF-S209 A JK"/>
    <x v="191"/>
    <x v="1"/>
    <e v="#REF!"/>
    <s v="ATALI"/>
    <s v="36 LSN"/>
    <s v="tipex"/>
    <s v="TIPJKCFS209"/>
    <s v="36 LSN_"/>
    <n v="7"/>
    <n v="7"/>
    <s v="36 LSN"/>
    <s v=""/>
    <s v="36"/>
    <s v="LSN"/>
    <n v="12"/>
    <s v="PCS"/>
    <s v=""/>
    <s v=""/>
    <n v="432"/>
    <s v="PCS"/>
  </r>
  <r>
    <x v="200"/>
    <s v="tipeexjkcfs221"/>
    <s v="correctionfluidcfs221jk"/>
    <s v="correctionfluidjoykocfs221"/>
    <s v="Tipe-ex JK CF-S221"/>
    <s v="CORRECTION FLUID CF-S221 JK"/>
    <x v="192"/>
    <x v="1"/>
    <e v="#REF!"/>
    <s v="ATALI"/>
    <s v="24 BOX (24 PCS)"/>
    <s v="tipex"/>
    <s v="TIPJKCFS221"/>
    <s v="24 BOX_24 PCS_"/>
    <n v="7"/>
    <n v="14"/>
    <s v="24 BOX"/>
    <s v="24 PCS"/>
    <s v="24"/>
    <s v="BOX"/>
    <s v="24"/>
    <s v="PCS"/>
    <s v=""/>
    <s v=""/>
    <n v="576"/>
    <s v="PCS"/>
  </r>
  <r>
    <x v="201"/>
    <s v="tipeexjkcfs224"/>
    <s v="correctionfluidcfs224jk"/>
    <s v="correctionfluidjoykocfs224"/>
    <s v="Tipe-ex JK CF-S224"/>
    <s v="CORRECTION FLUID CF-S224 JK"/>
    <x v="193"/>
    <x v="1"/>
    <e v="#REF!"/>
    <s v="ATALI"/>
    <s v="24 BOX (24 PCS)"/>
    <s v="tipex"/>
    <s v="TIPJKCFS224"/>
    <s v="24 BOX_24 PCS_"/>
    <n v="7"/>
    <n v="14"/>
    <s v="24 BOX"/>
    <s v="24 PCS"/>
    <s v="24"/>
    <s v="BOX"/>
    <s v="24"/>
    <s v="PCS"/>
    <s v=""/>
    <s v=""/>
    <n v="576"/>
    <s v="PCS"/>
  </r>
  <r>
    <x v="202"/>
    <s v="tipeexjkcfs225"/>
    <s v="correctionfluidcfs225jk"/>
    <s v="correctionfluidjoykocfs225"/>
    <s v="Tipe ex JK CF-S225"/>
    <s v="CORRECTION FLUID CF-S225 JK"/>
    <x v="194"/>
    <x v="1"/>
    <e v="#REF!"/>
    <s v="ATALI"/>
    <s v="36 LSN"/>
    <s v="tipex"/>
    <s v="TIPJKCFS225"/>
    <s v="36 LSN_"/>
    <n v="7"/>
    <n v="7"/>
    <s v="36 LSN"/>
    <s v=""/>
    <s v="36"/>
    <s v="LSN"/>
    <n v="12"/>
    <s v="PCS"/>
    <s v=""/>
    <s v=""/>
    <n v="432"/>
    <s v="PCS"/>
  </r>
  <r>
    <x v="203"/>
    <s v="tipeexjk01"/>
    <s v="correctionfluidjk01jk"/>
    <s v="correctionfluidjoykojk01"/>
    <s v="Tipe-ex JK-01"/>
    <s v="CORRECTION FLUID JK-01 JK"/>
    <x v="19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4"/>
    <s v="tipeexjk101"/>
    <s v="correctionfluidjk101jk"/>
    <s v="correctionfluidjoykojk101"/>
    <s v="Tipe-ex JK-101"/>
    <s v="CORRECTION FLUID JK-101 JK"/>
    <x v="196"/>
    <x v="1"/>
    <e v="#REF!"/>
    <s v="ATALI"/>
    <s v="48 LSN"/>
    <s v="tipex"/>
    <s v="TIPJKJK101"/>
    <s v="48 LSN_"/>
    <n v="7"/>
    <n v="7"/>
    <s v="48 LSN"/>
    <s v=""/>
    <s v="48"/>
    <s v="LSN"/>
    <n v="12"/>
    <s v="PCS"/>
    <s v=""/>
    <s v=""/>
    <n v="576"/>
    <s v="PCS"/>
  </r>
  <r>
    <x v="205"/>
    <s v="tipeexjk101a"/>
    <s v="correctionfluidjk101ajk"/>
    <s v="correctionfluidjoykojk101abesi"/>
    <s v="Tipe-ex JK-101 A"/>
    <s v="CORRECTION FLUID JK-101A JK"/>
    <x v="19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6"/>
    <s v="tipeexkenkobtk01batik"/>
    <s v="kenkocorrectionfluidbtk01batik"/>
    <s v="correctionfluidkenkobtk01batik"/>
    <s v="Tipe-ex Kenko BTK-01 Batik"/>
    <s v="KENKO CORRECTION FLUID BTK-01 BATIK"/>
    <x v="19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7"/>
    <s v="tipeexkenkocb01"/>
    <s v="kenkocorrectionfluidcb01"/>
    <s v="correctionfluidkenkocb01"/>
    <s v="Tipe-ex Kenko CB-01"/>
    <s v="KENKO CORRECTION FLUID CB-01"/>
    <x v="19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8"/>
    <s v="tipeexkenkogp01"/>
    <s v="kenkocorrectionfluidgp01"/>
    <s v="correctionfluidkenkogp01"/>
    <s v="Tipe-ex Kenko GP-01"/>
    <s v="KENKO CORRECTION FLUID GP-01"/>
    <x v="20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9"/>
    <s v="tipeexkenkohh01"/>
    <s v="kenkocorrectionfluidhh01"/>
    <s v="correctionfluidkenkohh01"/>
    <s v="Tipe-ex Kenko HH-01"/>
    <s v="KENKO CORRECTION FLUID HH-01"/>
    <x v="20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0"/>
    <s v="tipeexkenkoke01"/>
    <s v="kenkocorrectionfluidke01"/>
    <s v="correctionfluidkenkoke01"/>
    <s v="Tipe-ex Kenko KE-01"/>
    <s v="KENKO CORRECTION FLUID KE-01"/>
    <x v="202"/>
    <x v="1"/>
    <e v="#REF!"/>
    <s v="KENKO"/>
    <s v="36 LSN"/>
    <s v="tipex"/>
    <s v="tipkenke01"/>
    <s v="36 LSN_"/>
    <n v="7"/>
    <n v="7"/>
    <s v="36 LSN"/>
    <s v=""/>
    <s v="36"/>
    <s v="LSN"/>
    <n v="12"/>
    <s v="PCS"/>
    <s v=""/>
    <s v=""/>
    <n v="432"/>
    <s v="PCS"/>
  </r>
  <r>
    <x v="211"/>
    <s v="tipeexkenkoke107m"/>
    <s v="kenkocorrectionfluidke107m"/>
    <s v="correctionfluidkenkoke107m"/>
    <s v="Tipe-ex Kenko KE-107 M"/>
    <s v="KENKO CORRECTION FLUID KE-107M"/>
    <x v="203"/>
    <x v="1"/>
    <e v="#REF!"/>
    <s v="KENKO"/>
    <s v="36 LSN"/>
    <s v="tipex"/>
    <s v="tipkenke107"/>
    <s v="36 LSN_"/>
    <n v="7"/>
    <n v="7"/>
    <s v="36 LSN"/>
    <s v=""/>
    <s v="36"/>
    <s v="LSN"/>
    <n v="12"/>
    <s v="PCS"/>
    <s v=""/>
    <s v=""/>
    <n v="432"/>
    <s v="PCS"/>
  </r>
  <r>
    <x v="212"/>
    <s v="tipeexkenkoke108"/>
    <s v="kenkocorrectionfluidke108"/>
    <s v="correctionfluidkenkoke108"/>
    <s v="Tipe-ex Kenko KE-108"/>
    <s v="KENKO CORRECTION FLUID KE-108"/>
    <x v="204"/>
    <x v="1"/>
    <e v="#REF!"/>
    <s v="KENKO"/>
    <s v="36 LSN"/>
    <s v="tipex"/>
    <s v="TIPKENKE108"/>
    <s v="36 LSN_"/>
    <n v="7"/>
    <n v="7"/>
    <s v="36 LSN"/>
    <s v=""/>
    <s v="36"/>
    <s v="LSN"/>
    <n v="12"/>
    <s v="PCS"/>
    <s v=""/>
    <s v=""/>
    <n v="432"/>
    <s v="PCS"/>
  </r>
  <r>
    <x v="213"/>
    <s v="tipeexkenkoke301"/>
    <s v="kenkocorrectionfluidke301"/>
    <s v="correctionfluidkenkoke301"/>
    <s v="Tipe-ex Kenko KE-301"/>
    <s v="KENKO CORRECTION FLUID KE-301"/>
    <x v="205"/>
    <x v="1"/>
    <e v="#REF!"/>
    <s v="KENKO"/>
    <s v="36 LSN"/>
    <s v="tipex"/>
    <s v="TIPKENKE301"/>
    <s v="36 LSN_"/>
    <n v="7"/>
    <n v="7"/>
    <s v="36 LSN"/>
    <s v=""/>
    <s v="36"/>
    <s v="LSN"/>
    <n v="12"/>
    <s v="PCS"/>
    <s v=""/>
    <s v=""/>
    <n v="432"/>
    <s v="PCS"/>
  </r>
  <r>
    <x v="214"/>
    <s v="tipeexkenkoke823m"/>
    <s v="kenkocorrectionfluidke823m"/>
    <s v="correctionfluidkenkoke823m"/>
    <s v="Tipe-ex Kenko KE-823 M"/>
    <s v="KENKO CORRECTION FLUID KE-823 M"/>
    <x v="206"/>
    <x v="1"/>
    <e v="#REF!"/>
    <s v="KENKO"/>
    <s v="36 LSN"/>
    <s v="tipex"/>
    <s v="TIPKENKE823"/>
    <s v="36 LSN_"/>
    <n v="7"/>
    <n v="7"/>
    <s v="36 LSN"/>
    <s v=""/>
    <s v="36"/>
    <s v="LSN"/>
    <n v="12"/>
    <s v="PCS"/>
    <s v=""/>
    <s v=""/>
    <n v="432"/>
    <s v="PCS"/>
  </r>
  <r>
    <x v="215"/>
    <s v="tipeexkenkoke826m"/>
    <s v="kenkocorrectionfluidke826m"/>
    <s v="correctionfluidkenkoke826m"/>
    <s v="Tipe-ex Kenko KE-826 M"/>
    <s v="KENKO CORRECTION FLUID KE-826 M"/>
    <x v="207"/>
    <x v="1"/>
    <e v="#REF!"/>
    <s v="KENKO"/>
    <s v="36 LSN"/>
    <s v="tipex"/>
    <s v="tipkenke826"/>
    <s v="36 LSN_"/>
    <n v="7"/>
    <n v="7"/>
    <s v="36 LSN"/>
    <s v=""/>
    <s v="36"/>
    <s v="LSN"/>
    <n v="12"/>
    <s v="PCS"/>
    <s v=""/>
    <s v=""/>
    <n v="432"/>
    <s v="PCS"/>
  </r>
  <r>
    <x v="216"/>
    <s v="tipeexkenkokr01"/>
    <s v="kenkocorrectionfluidkr01"/>
    <s v="correctionfluidkenkokr01"/>
    <s v="Tipe-ex Kenko KR-01"/>
    <s v="KENKO CORRECTION FLUID KR-01"/>
    <x v="20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7"/>
    <s v="tipeexkenkour01"/>
    <s v="kenkocorrectionfluidur01"/>
    <s v="correctionfluidkenkour01"/>
    <s v="Tipe-ex Kenko UR-01"/>
    <s v="KENKO CORRECTION FLUID UR-01"/>
    <x v="20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8"/>
    <s v="tipeexkertasjkct507"/>
    <s v="correctiontapect507jk"/>
    <s v="correctiontapejoykoct507"/>
    <s v="Tipe-ex kertas JK CT-507"/>
    <s v="CORRECTION TAPE CT-507 JK"/>
    <x v="210"/>
    <x v="1"/>
    <e v="#REF!"/>
    <s v="ATALI"/>
    <s v="60 LSN"/>
    <s v="tipex"/>
    <s v="TIPJKCT507"/>
    <s v="60 LSN_"/>
    <n v="7"/>
    <n v="7"/>
    <s v="60 LSN"/>
    <s v=""/>
    <s v="60"/>
    <s v="LSN"/>
    <n v="12"/>
    <s v="PCS"/>
    <s v=""/>
    <s v=""/>
    <n v="720"/>
    <s v="PCS"/>
  </r>
  <r>
    <x v="219"/>
    <s v="tipeexkertasjkct508"/>
    <s v="correctiontapect508jk"/>
    <s v="correctiontapejoykoct508"/>
    <s v="Tipe-ex kertas JK CT-508"/>
    <s v="CORRECTION TAPE CT-508 JK"/>
    <x v="211"/>
    <x v="1"/>
    <e v="#REF!"/>
    <s v="ATALI"/>
    <s v="60 LSN"/>
    <s v="tipex"/>
    <s v="TIPJKCT508"/>
    <s v="60 LSN_"/>
    <n v="7"/>
    <n v="7"/>
    <s v="60 LSN"/>
    <s v=""/>
    <s v="60"/>
    <s v="LSN"/>
    <n v="12"/>
    <s v="PCS"/>
    <s v=""/>
    <s v=""/>
    <n v="720"/>
    <s v="PCS"/>
  </r>
  <r>
    <x v="220"/>
    <s v="tipeexkertasjkct509"/>
    <s v="correctiontapect509jk"/>
    <s v="correctiontapejoykoct509"/>
    <s v="Tipe-ex Kertas JK CT-509"/>
    <s v="CORRECTION TAPE CT-509 JK"/>
    <x v="212"/>
    <x v="1"/>
    <e v="#REF!"/>
    <s v="ATALI"/>
    <s v="60 LSN"/>
    <s v="tipex"/>
    <m/>
    <s v="60 LSN_"/>
    <n v="7"/>
    <n v="7"/>
    <s v="60 LSN"/>
    <s v=""/>
    <s v="60"/>
    <s v="LSN"/>
    <n v="12"/>
    <s v="PCS"/>
    <s v=""/>
    <s v=""/>
    <n v="720"/>
    <s v="PCS"/>
  </r>
  <r>
    <x v="221"/>
    <s v="tipeexkertasjkct510a"/>
    <s v="correctiontapect510ajk"/>
    <s v="correctiontapejoykoct510a"/>
    <s v="Tipe-ex kertas JK CT-510 A"/>
    <s v="CORRECTION TAPE CT-510A JK"/>
    <x v="213"/>
    <x v="1"/>
    <e v="#REF!"/>
    <s v="ATALI"/>
    <s v="30 LSN"/>
    <s v="tipex"/>
    <m/>
    <s v="30 LSN_"/>
    <n v="7"/>
    <n v="7"/>
    <s v="30 LSN"/>
    <s v=""/>
    <s v="30"/>
    <s v="LSN"/>
    <n v="12"/>
    <s v="PCS"/>
    <s v=""/>
    <s v=""/>
    <n v="360"/>
    <s v="PCS"/>
  </r>
  <r>
    <x v="222"/>
    <s v="tipeexkertasjkct520"/>
    <s v="correctiontapect520jk"/>
    <s v="correctiontapejoykoct520"/>
    <s v="Tipe-ex Kertas JK CT-520"/>
    <s v="CORRECTION TAPE CT-520 JK"/>
    <x v="21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23"/>
    <s v="tipeexkertasjkct522"/>
    <s v="correctiontapect522jk"/>
    <s v="correctiontapejoykoct522"/>
    <s v="Tipe-ex kertas JK CT-522"/>
    <s v="CORRECTION TAPE CT-522 JK"/>
    <x v="215"/>
    <x v="1"/>
    <e v="#REF!"/>
    <s v="ATALI"/>
    <s v="60 LSN"/>
    <s v="tipex"/>
    <s v="TIPJKCT522"/>
    <s v="60 LSN_"/>
    <n v="7"/>
    <n v="7"/>
    <s v="60 LSN"/>
    <s v=""/>
    <s v="60"/>
    <s v="LSN"/>
    <n v="12"/>
    <s v="PCS"/>
    <s v=""/>
    <s v=""/>
    <n v="720"/>
    <s v="PCS"/>
  </r>
  <r>
    <x v="224"/>
    <s v="tipeexkertasjkct522ptl"/>
    <s v="correctiontapect522ptljk"/>
    <s v="correctiontapejoykoct522ptl"/>
    <s v="Tipe-ex kertas JK CT-522 PTL"/>
    <s v="CORRECTION TAPE CT-522 PTL JK"/>
    <x v="216"/>
    <x v="1"/>
    <e v="#REF!"/>
    <s v="ATALI"/>
    <s v="60 LSN"/>
    <s v="tipex"/>
    <s v="TIPJKCT522PTL"/>
    <s v="60 LSN_"/>
    <n v="7"/>
    <n v="7"/>
    <s v="60 LSN"/>
    <s v=""/>
    <s v="60"/>
    <s v="LSN"/>
    <n v="12"/>
    <s v="PCS"/>
    <s v=""/>
    <s v=""/>
    <n v="720"/>
    <s v="PCS"/>
  </r>
  <r>
    <x v="225"/>
    <s v="tipeexkertasjkct52202"/>
    <s v="correctiontapect52202jk"/>
    <s v="correctiontapejoykoct52202"/>
    <s v="Tipe-ex Kertas JK CT-522-02"/>
    <s v="CORRECTION TAPE CT-522-02 JK"/>
    <x v="217"/>
    <x v="1"/>
    <e v="#REF!"/>
    <s v="ATALI"/>
    <s v="24 BOX (12 CAD)"/>
    <s v="tipex"/>
    <m/>
    <s v="24 BOX_12 CAD_"/>
    <n v="7"/>
    <n v="14"/>
    <s v="24 BOX"/>
    <s v="12 CAD"/>
    <s v="24"/>
    <s v="BOX"/>
    <s v="12"/>
    <s v="CAD"/>
    <s v=""/>
    <s v=""/>
    <n v="288"/>
    <s v="CAD"/>
  </r>
  <r>
    <x v="226"/>
    <s v="tipeexkertasjkct533"/>
    <s v="correctiontapect533jk"/>
    <s v="correctiontapejoykoct533"/>
    <s v="Tipe-ex kertas JK CT-533"/>
    <s v="CORRECTION TAPE CT-533 JK"/>
    <x v="218"/>
    <x v="1"/>
    <e v="#REF!"/>
    <s v="ATALI"/>
    <s v="40 LSN"/>
    <s v="tipex"/>
    <s v="TIPJKCT533"/>
    <s v="40 LSN_"/>
    <n v="7"/>
    <n v="7"/>
    <s v="40 LSN"/>
    <s v=""/>
    <s v="40"/>
    <s v="LSN"/>
    <n v="12"/>
    <s v="PCS"/>
    <s v=""/>
    <s v=""/>
    <n v="480"/>
    <s v="PCS"/>
  </r>
  <r>
    <x v="227"/>
    <s v="tipeexkertasjkct534"/>
    <s v="correctiontapect534jk"/>
    <s v="correctiontapejoykoct534"/>
    <s v="Tipe-ex kertas JK CT-534"/>
    <s v="CORRECTION TAPE CT-534 JK"/>
    <x v="219"/>
    <x v="1"/>
    <e v="#REF!"/>
    <s v="ATALI"/>
    <s v="60 BOX (12 PCS)"/>
    <s v="tipex"/>
    <m/>
    <s v="60 BOX_12 PCS_"/>
    <n v="7"/>
    <n v="14"/>
    <s v="60 BOX"/>
    <s v="12 PCS"/>
    <s v="60"/>
    <s v="BOX"/>
    <s v="12"/>
    <s v="PCS"/>
    <s v=""/>
    <s v=""/>
    <n v="720"/>
    <s v="PCS"/>
  </r>
  <r>
    <x v="228"/>
    <s v="tipeexkertasjkct540"/>
    <s v="correctiontapect540jk"/>
    <s v="correctiontapejoykoct540"/>
    <s v="Tipe-ex kertas JK CT-540"/>
    <s v="CORRECTION TAPE CT-540 JK"/>
    <x v="220"/>
    <x v="1"/>
    <e v="#REF!"/>
    <s v="ATALI"/>
    <s v="60 BOX (12 PCS)"/>
    <s v="tipex"/>
    <s v="TIPJKCT540"/>
    <s v="60 BOX_12 PCS_"/>
    <n v="7"/>
    <n v="14"/>
    <s v="60 BOX"/>
    <s v="12 PCS"/>
    <s v="60"/>
    <s v="BOX"/>
    <s v="12"/>
    <s v="PCS"/>
    <s v=""/>
    <s v=""/>
    <n v="720"/>
    <s v="PCS"/>
  </r>
  <r>
    <x v="229"/>
    <s v="tipeexkertasjkct545"/>
    <s v="correctiontapect545jk"/>
    <s v="correctiontapejoykoct545"/>
    <s v="Tipe-ex kertas JK CT-545"/>
    <s v="CORRECTION TAPE CT-545 JK"/>
    <x v="221"/>
    <x v="1"/>
    <e v="#REF!"/>
    <s v="ATALI"/>
    <s v="60 LSN"/>
    <s v="tipex"/>
    <s v="TIPJKCT545"/>
    <s v="60 LSN_"/>
    <n v="7"/>
    <n v="7"/>
    <s v="60 LSN"/>
    <s v=""/>
    <s v="60"/>
    <s v="LSN"/>
    <n v="12"/>
    <s v="PCS"/>
    <s v=""/>
    <s v=""/>
    <n v="720"/>
    <s v="PCS"/>
  </r>
  <r>
    <x v="230"/>
    <s v="tipeexkertasjkct546"/>
    <s v="correctiontapect546jk"/>
    <s v="correctiontapejoykoct546"/>
    <s v="Tipe-ex kertas JK CT-546"/>
    <s v="CORRECTION TAPE CT-546 JK"/>
    <x v="222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1"/>
    <s v="tipeexkertasjkct547"/>
    <s v="correctiontapect54722mjk"/>
    <s v="correctiontapejoykoct54722m"/>
    <s v="Tipe-ex kertas JK CT-547"/>
    <s v="CORRECTION TAPE CT-547 (22M) JK"/>
    <x v="223"/>
    <x v="1"/>
    <e v="#REF!"/>
    <s v="ATALI"/>
    <s v="40 LSN"/>
    <s v="tipex"/>
    <m/>
    <s v="40 LSN_"/>
    <n v="7"/>
    <n v="7"/>
    <s v="40 LSN"/>
    <s v=""/>
    <s v="40"/>
    <s v="LSN"/>
    <n v="12"/>
    <s v="PCS"/>
    <s v=""/>
    <s v=""/>
    <n v="480"/>
    <s v="PCS"/>
  </r>
  <r>
    <x v="232"/>
    <s v="tipeexkertasjkct549"/>
    <s v="correctiontapect549jk"/>
    <s v="correctiontapejoykoct549"/>
    <s v="Tipe-ex kertas JK CT-549"/>
    <s v="CORRECTION TAPE CT-549 JK"/>
    <x v="22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33"/>
    <s v="tipeexkertasjkct553"/>
    <s v="correctiontapect553jk"/>
    <s v="correctiontapejoykoct553"/>
    <s v="Tipe-ex kertas JK CT-553"/>
    <s v="CORRECTION TAPE CT-553 JK"/>
    <x v="225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4"/>
    <s v="tipeexkertasjkct562"/>
    <s v="correctiontapect562jk"/>
    <s v="correctiontapejoykoct562"/>
    <s v="Tipe-ex kertas JK CT-562"/>
    <s v="CORRECTION TAPE CT-562 JK"/>
    <x v="226"/>
    <x v="1"/>
    <e v="#REF!"/>
    <s v="ATALI"/>
    <s v="30 LSN"/>
    <s v="tipex"/>
    <s v="tipjkct562"/>
    <s v="30 LSN_"/>
    <n v="7"/>
    <n v="7"/>
    <s v="30 LSN"/>
    <s v=""/>
    <s v="30"/>
    <s v="LSN"/>
    <n v="12"/>
    <s v="PCS"/>
    <s v=""/>
    <s v=""/>
    <n v="360"/>
    <s v="PCS"/>
  </r>
  <r>
    <x v="235"/>
    <s v="tipeexkertasjkct572"/>
    <s v="correctiontapect572jk"/>
    <s v="correctiontapejoykoct572"/>
    <s v="Tipe-ex kertas JK CT-572"/>
    <s v="CORRECTION TAPE CT-572 JK"/>
    <x v="227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6"/>
    <s v="tipeexkertasjkct573"/>
    <s v="correctiontapect573jk"/>
    <s v="correctiontapejoykoct573"/>
    <s v="Tipe-ex kertas JK CT-573"/>
    <s v="CORRECTION TAPE CT-573 JK"/>
    <x v="228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7"/>
    <s v="tipeexkertaskenkoct1505fc"/>
    <s v="kenkocorrectiontapect1505fc15mx5mm"/>
    <s v="correctiontapekenkoct1505fc15mx5mm"/>
    <s v="Tipe-ex kertas Kenko CT-1505 FC"/>
    <s v="KENKO CORRECTION TAPE CT-1505FC (15M X 5MM)"/>
    <x v="229"/>
    <x v="1"/>
    <e v="#REF!"/>
    <s v="KENKO"/>
    <s v="48 LSN"/>
    <s v="tipex"/>
    <s v="TIPKENCT1505FC"/>
    <s v="48 LSN_"/>
    <n v="7"/>
    <n v="7"/>
    <s v="48 LSN"/>
    <s v=""/>
    <s v="48"/>
    <s v="LSN"/>
    <n v="12"/>
    <s v="PCS"/>
    <s v=""/>
    <s v=""/>
    <n v="576"/>
    <s v="PCS"/>
  </r>
  <r>
    <x v="238"/>
    <s v="tipeexkertaskenkoct2001"/>
    <s v="kenkocorrectiontapect200120mx5mm"/>
    <s v="correctiontapekenkoct200120mx5mm"/>
    <s v="Tipe-ex Kertas Kenko CT-2001"/>
    <s v="KENKO CORRECTION TAPE CT-2001 (20M X 5MM)"/>
    <x v="23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9"/>
    <s v="tipeexkertaskenkoct202n"/>
    <s v="kenkocorrectiontapect202n6mx5mm"/>
    <s v="correctiontapekenkoct202n6mx5mm"/>
    <s v="Tipe-ex kertas Kenko CT-202 N"/>
    <s v="KENKO CORRECTION TAPE CT-202N (6M X 5MM)"/>
    <x v="23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0"/>
    <s v="tipeexkertaskenkoct210sl"/>
    <s v="kenkocorrectiontapect210sl6mx5mm"/>
    <s v="correctiontapekenkoct210sl6mx5mm"/>
    <s v="Tipe-ex Kertas Kenko CT-210 SL"/>
    <s v="KENKO CORRECTION TAPE CT-210SL (6M X 5MM)"/>
    <x v="232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1"/>
    <s v="tipeexkertaskenkoct3001"/>
    <s v="kenkocorrectiontapect300130mx5mm"/>
    <s v="correctiontapekenkoct300130mx5mm"/>
    <s v="Tipe-ex Kertas Kenko CT-3001"/>
    <s v="KENKO CORRECTION TAPE CT-3001 (30M X 5 MM)"/>
    <x v="233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2"/>
    <s v="tipeexkertaskenkoct306"/>
    <s v="kenkocorrectiontapect3066mx5mm"/>
    <s v="correctiontapekenkoct3066mx5mm"/>
    <s v="Tipe-ex kertas Kenko CT-306"/>
    <s v="KENKO CORRECTION TAPE CT-306 (6M X 5MM)"/>
    <x v="234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3"/>
    <s v="tipeexkertaskenkoct309"/>
    <s v="kenkocorrectiontapect30912mx5mm"/>
    <s v="correctiontapekenkoct30912mx5mm"/>
    <s v="Tipe-ex kertas Kenko CT-309"/>
    <s v="KENKO CORRECTION TAPE CT-309 (12M X 5MM)"/>
    <x v="235"/>
    <x v="1"/>
    <e v="#REF!"/>
    <s v="KENKO"/>
    <s v="48 LSN"/>
    <s v="tipex"/>
    <s v="TIPKENCT309"/>
    <s v="48 LSN_"/>
    <n v="7"/>
    <n v="7"/>
    <s v="48 LSN"/>
    <s v=""/>
    <s v="48"/>
    <s v="LSN"/>
    <n v="12"/>
    <s v="PCS"/>
    <s v=""/>
    <s v=""/>
    <n v="576"/>
    <s v="PCS"/>
  </r>
  <r>
    <x v="244"/>
    <s v="tipeexkertaskenkoct310sl"/>
    <s v="kenkocorrectiontapect310sl12mx5mm"/>
    <s v="correctiontapekenkoct310sl12mx5mm"/>
    <s v="Tipe-ex Kertas Kenko CT-310 SL"/>
    <s v="KENKO CORRECTION TAPE CT-310SL (12M X 5MM)"/>
    <x v="236"/>
    <x v="1"/>
    <e v="#REF!"/>
    <s v="KENKO"/>
    <s v="48 LSN"/>
    <s v="tipex"/>
    <s v="TIPKENCT310SL"/>
    <s v="48 LSN_"/>
    <n v="7"/>
    <n v="7"/>
    <s v="48 LSN"/>
    <s v=""/>
    <s v="48"/>
    <s v="LSN"/>
    <n v="12"/>
    <s v="PCS"/>
    <s v=""/>
    <s v=""/>
    <n v="576"/>
    <s v="PCS"/>
  </r>
  <r>
    <x v="245"/>
    <s v="tipeexkertaskenkoct606"/>
    <s v="kenkocorrectiontapect6066mx5mm"/>
    <s v="correctiontapekenkoct6066mx5mm"/>
    <s v="Tipe-ex Kertas Kenko CT-606"/>
    <s v="KENKO CORRECTION TAPE CT-606 6M X 5 MM"/>
    <x v="237"/>
    <x v="1"/>
    <e v="#REF!"/>
    <s v="KENKO"/>
    <s v="48 LSN"/>
    <s v="tipex"/>
    <s v="tipkenct606"/>
    <s v="48 LSN_"/>
    <n v="7"/>
    <n v="7"/>
    <s v="48 LSN"/>
    <s v=""/>
    <s v="48"/>
    <s v="LSN"/>
    <n v="12"/>
    <s v="PCS"/>
    <s v=""/>
    <s v=""/>
    <n v="576"/>
    <s v="PCS"/>
  </r>
  <r>
    <x v="246"/>
    <s v="tipeexkertaskenkoct608fc"/>
    <s v="kenkocorrectiontapect608fc6mx5mm"/>
    <s v="correctiontapekenkoct608fc6mx5mm"/>
    <s v="Tipe-ex Kertas Kenko CT-608 FC"/>
    <s v="KENKO CORRECTION TAPE CT-608 FC 6M X 5MM"/>
    <x v="23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7"/>
    <s v="tipeexkertaskenkoct634"/>
    <s v="kenkocorrectiontapect6348mx5mm"/>
    <s v="correctiontapekenkoct6348mx5mm"/>
    <s v="Tipe-ex Kertas Kenko CT-634"/>
    <s v="KENKO CORRECTION TAPE CT-634 (8M X 5MM)"/>
    <x v="239"/>
    <x v="1"/>
    <e v="#REF!"/>
    <s v="KENKO"/>
    <s v="48 LSN"/>
    <s v="tipex"/>
    <s v="tipkenct634"/>
    <s v="48 LSN_"/>
    <n v="7"/>
    <n v="7"/>
    <s v="48 LSN"/>
    <s v=""/>
    <s v="48"/>
    <s v="LSN"/>
    <n v="12"/>
    <s v="PCS"/>
    <s v=""/>
    <s v=""/>
    <n v="576"/>
    <s v="PCS"/>
  </r>
  <r>
    <x v="248"/>
    <s v="tipeexkertaskenkoct634n"/>
    <s v="kenkocorrectiontapect634n8mx5mm"/>
    <s v="correctiontapekenkoct634n8mx5mm"/>
    <s v="Tipe-ex Kertas Kenko CT-634 N"/>
    <s v="KENKO CORRECTION TAPE CT-634N (8M X 5MM)"/>
    <x v="240"/>
    <x v="1"/>
    <e v="#REF!"/>
    <s v="KENKO"/>
    <s v="48 LSN"/>
    <s v="tipex"/>
    <s v="tipkenct634n"/>
    <s v="48 LSN_"/>
    <n v="7"/>
    <n v="7"/>
    <s v="48 LSN"/>
    <s v=""/>
    <s v="48"/>
    <s v="LSN"/>
    <n v="12"/>
    <s v="PCS"/>
    <s v=""/>
    <s v=""/>
    <n v="576"/>
    <s v="PCS"/>
  </r>
  <r>
    <x v="249"/>
    <s v="tipeexkertaskenkoct802n"/>
    <s v="kenkocorrectiontapect802n8mx5mm"/>
    <s v="correctiontapekenkoct802n8mx5mm"/>
    <s v="Tipe-ex Kertas Kenko CT-802 N"/>
    <s v="KENKO CORRECTION TAPE CT-802N (8M X 5 MM)"/>
    <x v="241"/>
    <x v="1"/>
    <e v="#REF!"/>
    <s v="KENKO"/>
    <s v="48 LSN"/>
    <s v="tipex"/>
    <s v="TIPKENCT802"/>
    <s v="48 LSN_"/>
    <n v="7"/>
    <n v="7"/>
    <s v="48 LSN"/>
    <s v=""/>
    <s v="48"/>
    <s v="LSN"/>
    <n v="12"/>
    <s v="PCS"/>
    <s v=""/>
    <s v=""/>
    <n v="576"/>
    <s v="PCS"/>
  </r>
  <r>
    <x v="250"/>
    <s v="tipeexkertaskenkoct809"/>
    <s v="kenkocorrectiontapect8098mx5mm"/>
    <s v="correctiontapekenkoct8098mx5mm"/>
    <s v="Tipe-ex Kertas Kenko CT-809"/>
    <s v="KENKO CORRECTION TAPE CT-809 (8M X 5 MM)"/>
    <x v="242"/>
    <x v="1"/>
    <e v="#REF!"/>
    <s v="KENKO"/>
    <s v="48 LSN"/>
    <s v="tipex"/>
    <s v="TIPKENCT809"/>
    <s v="48 LSN_"/>
    <n v="7"/>
    <n v="7"/>
    <s v="48 LSN"/>
    <s v=""/>
    <s v="48"/>
    <s v="LSN"/>
    <n v="12"/>
    <s v="PCS"/>
    <s v=""/>
    <s v=""/>
    <n v="576"/>
    <s v="PCS"/>
  </r>
  <r>
    <x v="251"/>
    <s v="tipeexkertaskenkoct818"/>
    <s v="kenkocorrectiontapect8188mx5mm"/>
    <s v="correctiontapekenkoct8188mx5mm"/>
    <s v="Tipe-ex Kertas Kenko CT-818"/>
    <s v="KENKO CORRECTION TAPE CT-818 8M X 5MM"/>
    <x v="243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2"/>
    <s v="tipeexkertaskenkoct819"/>
    <s v="kenkocorrectiontapect8198mx5mm"/>
    <s v="correctiontapekenkoct8198mx5mm"/>
    <s v="Tipe-ex Kertas Kenko CT-819"/>
    <s v="KENKO CORRECTION TAPE CT-819 8M X 5 MM"/>
    <x v="244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53"/>
    <s v="tipeexkertaskenkoct831"/>
    <s v="kenkocorrectiontapect8318mx5mm"/>
    <s v="correctiontapekenkoct8318mx5mm"/>
    <s v="Tipe-ex Kertas Kenko CT-831"/>
    <s v="KENKO CORRECTION TAPE CT-831 (8M X 5MM)"/>
    <x v="245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4"/>
    <s v="tipeexkertaskenkoct902"/>
    <s v="kenkocorrectiontapect90212mx5mm"/>
    <s v="correctiontapekenkoct90212mx5mm"/>
    <s v="Tipe-ex kertas Kenko CT-902"/>
    <s v="KENKO CORRECTION TAPE CT-902 (12M X 5MM)"/>
    <x v="246"/>
    <x v="1"/>
    <e v="#REF!"/>
    <s v="KENKO"/>
    <s v="48 LSN"/>
    <s v="tipex"/>
    <s v="TIPKENCT902"/>
    <s v="48 LSN_"/>
    <n v="7"/>
    <n v="7"/>
    <s v="48 LSN"/>
    <s v=""/>
    <s v="48"/>
    <s v="LSN"/>
    <n v="12"/>
    <s v="PCS"/>
    <s v=""/>
    <s v=""/>
    <n v="576"/>
    <s v="PCS"/>
  </r>
  <r>
    <x v="255"/>
    <s v="tipeexkertaskenkoct902cl"/>
    <s v="kenkocorrectiontapect902cl12mx5mm"/>
    <s v="correctiontapekenkoct902cl12mx5mm"/>
    <s v="Tipe-ex Kertas Kenko CT-902 CL"/>
    <s v="KENKO CORRECTION TAPE CT-902CL (12M X 5 MM)"/>
    <x v="24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6"/>
    <s v="tipeexkertaskenkoct902p"/>
    <s v="kenkocorrectiontapect902p12mx5mm"/>
    <s v="correctiontapekenkoct902p12mx5mmtransparan"/>
    <s v="Tipe-ex kertas Kenko CT-902 P"/>
    <s v="KENKO CORRECTION TAPE CT-902 P (12M X 5MM)"/>
    <x v="24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7"/>
    <s v="tipeexkertaskenkoct903"/>
    <s v="kenkocorrectiontapect90312mx5mm"/>
    <s v="correctiontapekenkoct90312mx5mm"/>
    <s v="Tipe-ex kertas Kenko CT-903"/>
    <s v="KENKO CORRECTION TAPE CT-903 (12M X 5MM)"/>
    <x v="249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8"/>
    <s v="tipeexkertaskenkoct905"/>
    <s v="kenkocorrectiontapect90512mx5mm"/>
    <s v="correctiontapekenkoct90512mx5mm"/>
    <s v="Tipe-ex kertas Kenko CT-905"/>
    <s v="KENKO CORRECTION TAPE CT-905 (12M X 5MM)"/>
    <x v="250"/>
    <x v="1"/>
    <e v="#REF!"/>
    <s v="KENKO"/>
    <s v="48 LSN"/>
    <s v="tipex"/>
    <s v="TIPKENCT905"/>
    <s v="48 LSN_"/>
    <n v="7"/>
    <n v="7"/>
    <s v="48 LSN"/>
    <s v=""/>
    <s v="48"/>
    <s v="LSN"/>
    <n v="12"/>
    <s v="PCS"/>
    <s v=""/>
    <s v=""/>
    <n v="576"/>
    <s v="PCS"/>
  </r>
  <r>
    <x v="259"/>
    <s v="tipeexkertaskenkoct906"/>
    <s v="kenkocorrectiontapect90612mx5mm"/>
    <s v="correctiontapekenkoct90612mx5mm"/>
    <s v="Tipe-ex kertas Kenko CT-906"/>
    <s v="KENKO CORRECTION TAPE CT-906 (12M X 5MM)"/>
    <x v="251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60"/>
    <s v="tipeexkertaskenkoct909"/>
    <s v="kenkocorrectiontapect90912mx5mm"/>
    <s v="correctiontapekenkoct90912mx5mm"/>
    <s v="Tipe-ex kertas Kenko CT-909"/>
    <s v="KENKO CORRECTION TAPE CT-909 (12M X 5MM)"/>
    <x v="252"/>
    <x v="1"/>
    <e v="#REF!"/>
    <s v="KENKO"/>
    <s v="48 LSN"/>
    <s v="tipex"/>
    <s v="TIPKENCT909"/>
    <s v="48 LSN_"/>
    <n v="7"/>
    <n v="7"/>
    <s v="48 LSN"/>
    <s v=""/>
    <s v="48"/>
    <s v="LSN"/>
    <n v="12"/>
    <s v="PCS"/>
    <s v=""/>
    <s v=""/>
    <n v="576"/>
    <s v="PCS"/>
  </r>
  <r>
    <x v="261"/>
    <s v="tipeexkertaskenkoct919"/>
    <s v="kenkocorrectiontapect91912mx5mm"/>
    <s v="correctiontapekenkoct91912mx5mm"/>
    <s v="Tipe-ex Kertas Kenko CT-919"/>
    <s v="KENKO CORRECTION TAPE CT-919 (12M X 5MM)"/>
    <x v="253"/>
    <x v="1"/>
    <e v="#REF!"/>
    <s v="KENKO"/>
    <s v="36 LSN"/>
    <s v="tipex"/>
    <s v="TIPKENCT919"/>
    <s v="36 LSN_"/>
    <n v="7"/>
    <n v="7"/>
    <s v="36 LSN"/>
    <s v=""/>
    <s v="36"/>
    <s v="LSN"/>
    <n v="12"/>
    <s v="PCS"/>
    <s v=""/>
    <s v=""/>
    <n v="432"/>
    <s v="PCS"/>
  </r>
  <r>
    <x v="262"/>
    <s v="opasteljk12wop12chhexagonal"/>
    <s v="oilpastelop12chhexagonaljk"/>
    <s v="crayonoilpasteljoykoop12chhexagonal"/>
    <s v="O pastel JK 12W OP-12CH Hexagonal"/>
    <s v="OIL PASTEL OP-12CH HEXAGONAL JK"/>
    <x v="254"/>
    <x v="1"/>
    <e v="#REF!"/>
    <s v="ATALI"/>
    <s v="12 LSN"/>
    <s v="cr/op"/>
    <s v="opjkop12ch"/>
    <s v="12 LSN_"/>
    <n v="7"/>
    <n v="7"/>
    <s v="12 LSN"/>
    <s v=""/>
    <s v="12"/>
    <s v="LSN"/>
    <n v="12"/>
    <s v="PCS"/>
    <s v=""/>
    <s v=""/>
    <n v="144"/>
    <s v="PCS"/>
  </r>
  <r>
    <x v="263"/>
    <s v="opasteljk12wop12chccompact"/>
    <s v="oilpastelop12chccompactjk"/>
    <s v="crayonoilpasteljoykoop12chccompact"/>
    <s v="O pastel JK 12W OP-12 CHC Compact"/>
    <s v="OIL PASTEL OP-12CHC COMPACT JK"/>
    <x v="255"/>
    <x v="1"/>
    <e v="#REF!"/>
    <s v="ATALI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64"/>
    <s v="opasteljk12wop12crround"/>
    <s v="oilpastelop12crroundjk"/>
    <s v="crayonoilpasteljoykoop12crroundmini"/>
    <s v="O pastel JK 12W OP-12 CR Round"/>
    <s v="OIL PASTEL OP-12CR ROUND JK"/>
    <x v="256"/>
    <x v="1"/>
    <e v="#REF!"/>
    <s v="ATALI"/>
    <s v="24 BOX (6 SET)"/>
    <s v="cr/op"/>
    <s v="CRAYJK12WCR"/>
    <s v="24 BOX_6 SET_"/>
    <n v="7"/>
    <n v="13"/>
    <s v="24 BOX"/>
    <s v="6 SET"/>
    <s v="24"/>
    <s v="BOX"/>
    <s v="6"/>
    <s v="SET"/>
    <s v=""/>
    <s v=""/>
    <n v="144"/>
    <s v="SET"/>
  </r>
  <r>
    <x v="265"/>
    <s v="opasteljk12wop12s"/>
    <s v="oilpastelop12sppcaseseaworldjk"/>
    <s v="crayonoilpasteljoykoop12sppcaseseaworld"/>
    <s v="O pastel JK 12W OP-12 S"/>
    <s v="OIL PASTEL OP-12S PP CASE SEA WORLD JK"/>
    <x v="257"/>
    <x v="1"/>
    <e v="#REF!"/>
    <s v="ATALI"/>
    <s v="12 LSN"/>
    <s v="cr/op"/>
    <s v="opjk12W"/>
    <s v="12 LSN_"/>
    <n v="7"/>
    <n v="7"/>
    <s v="12 LSN"/>
    <s v=""/>
    <s v="12"/>
    <s v="LSN"/>
    <n v="12"/>
    <s v="PCS"/>
    <s v=""/>
    <s v=""/>
    <n v="144"/>
    <s v="PCS"/>
  </r>
  <r>
    <x v="266"/>
    <s v="opasteljk18wop18s"/>
    <s v="oilpastelop18sppcaseseaworldjk"/>
    <s v="crayonoilpasteljoykoop18sppcaseseaworld"/>
    <s v="O pastel JK 18W OP-18 S"/>
    <s v="OIL PASTEL OP-18S PP CASE SEA WORLD JK"/>
    <x v="258"/>
    <x v="1"/>
    <e v="#REF!"/>
    <s v="ATALI"/>
    <s v="6 LSN"/>
    <s v="cr/op"/>
    <s v="opjkop18W"/>
    <s v="6 LSN_"/>
    <n v="6"/>
    <n v="6"/>
    <s v="6 LSN"/>
    <s v=""/>
    <s v="6"/>
    <s v="LSN"/>
    <n v="12"/>
    <s v="PCS"/>
    <s v=""/>
    <s v=""/>
    <n v="72"/>
    <s v="PCS"/>
  </r>
  <r>
    <x v="267"/>
    <s v="opasteljk24wop24s"/>
    <s v="oilpastelop24sppcaseseaworldjk"/>
    <s v="crayonoilpasteljoykoop24sppcaseseaworld"/>
    <s v="O pastel JK 24W OP-24 S"/>
    <s v="OIL PASTEL OP-24S PP CASE SEA WORLD JK"/>
    <x v="259"/>
    <x v="1"/>
    <e v="#REF!"/>
    <s v="ATALI"/>
    <s v="8 BOX (6 SET)"/>
    <s v="cr/op"/>
    <s v="OPJK24W"/>
    <s v="8 BOX_6 SET_"/>
    <n v="6"/>
    <n v="12"/>
    <s v="8 BOX"/>
    <s v="6 SET"/>
    <s v="8"/>
    <s v="BOX"/>
    <s v="6"/>
    <s v="SET"/>
    <s v=""/>
    <s v=""/>
    <n v="48"/>
    <s v="SET"/>
  </r>
  <r>
    <x v="268"/>
    <s v="opasteljk36wop36s"/>
    <s v="oilpastelop36sppcaseseaworldjk"/>
    <s v="crayonoilpasteljoykoop36sppcaseseaworld"/>
    <s v="O pastel JK 36W OP-36 S"/>
    <s v="OIL PASTEL OP-36S PP CASE SEA WORLD JK"/>
    <x v="260"/>
    <x v="1"/>
    <e v="#REF!"/>
    <s v="ATALI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69"/>
    <s v="opasteljk48wop48s"/>
    <s v="oilpastelop48sppcaseseaworldjk"/>
    <s v="crayonoilpasteljoykoop48sppcaseseaworld"/>
    <s v="O pastel JK 48W OP-48 S"/>
    <s v="OIL PASTEL OP-48S PP CASE SEA WORLD JK"/>
    <x v="261"/>
    <x v="1"/>
    <e v="#REF!"/>
    <s v="ATALI"/>
    <s v="4 BOX (6 SET)"/>
    <s v="cr/op"/>
    <s v="OPJK48W"/>
    <s v="4 BOX_6 SET_"/>
    <n v="6"/>
    <n v="12"/>
    <s v="4 BOX"/>
    <s v="6 SET"/>
    <s v="4"/>
    <s v="BOX"/>
    <s v="6"/>
    <s v="SET"/>
    <s v=""/>
    <s v=""/>
    <n v="24"/>
    <s v="SET"/>
  </r>
  <r>
    <x v="270"/>
    <s v="opasteljk55wop55s"/>
    <s v="oilpastelop55sppcaseseaworldjk"/>
    <s v="crayonoilpasteljoykoop55sppcaseseaworld"/>
    <s v="O pastel JK 55W OP-55 S"/>
    <s v="OIL PASTEL OP-55S PP CASE SEA WORLD JK"/>
    <x v="262"/>
    <x v="1"/>
    <e v="#REF!"/>
    <s v="ATALI"/>
    <s v="4 BOX (6 SET)"/>
    <s v="cr/op"/>
    <s v="OPJK55W"/>
    <s v="4 BOX_6 SET_"/>
    <n v="6"/>
    <n v="12"/>
    <s v="4 BOX"/>
    <s v="6 SET"/>
    <s v="4"/>
    <s v="BOX"/>
    <s v="6"/>
    <s v="SET"/>
    <s v=""/>
    <s v=""/>
    <n v="24"/>
    <s v="SET"/>
  </r>
  <r>
    <x v="271"/>
    <s v="opasteljk72wop72s"/>
    <s v="oilpastelop72sppcaseseaworldjk"/>
    <s v="crayonoilpasteljoykoop72sppcaseseaworld"/>
    <s v="O pastel JK 72W OP-72 S"/>
    <s v="OIL PASTEL OP-72S PP CASE SEA WORLD JK"/>
    <x v="263"/>
    <x v="1"/>
    <e v="#REF!"/>
    <s v="ATALI"/>
    <s v="4 BOX (6 SET)"/>
    <s v="cr/op"/>
    <s v="OPJK72W"/>
    <s v="4 BOX_6 SET_"/>
    <n v="6"/>
    <n v="12"/>
    <s v="4 BOX"/>
    <s v="6 SET"/>
    <s v="4"/>
    <s v="BOX"/>
    <s v="6"/>
    <s v="SET"/>
    <s v=""/>
    <s v=""/>
    <n v="24"/>
    <s v="SET"/>
  </r>
  <r>
    <x v="272"/>
    <s v="opastelkenko12wgarden"/>
    <s v="kenko12coloroilpastelgarden"/>
    <s v="crayonoilpastelkenko12wgarden"/>
    <s v="O pastel Kenko 12W Garden"/>
    <s v="KENKO 12 COLOR OIL PASTEL -GARDEN"/>
    <x v="264"/>
    <x v="1"/>
    <e v="#REF!"/>
    <s v="KENKO"/>
    <s v="12 LSN"/>
    <s v="cr/op"/>
    <s v="opken12wgarden"/>
    <s v="12 LSN_"/>
    <n v="7"/>
    <n v="7"/>
    <s v="12 LSN"/>
    <s v=""/>
    <s v="12"/>
    <s v="LSN"/>
    <n v="12"/>
    <s v="PCS"/>
    <s v=""/>
    <s v=""/>
    <n v="144"/>
    <s v="PCS"/>
  </r>
  <r>
    <x v="273"/>
    <s v="opastelkenko18wgarden"/>
    <s v="kenko18coloroilpastelgarden"/>
    <s v="crayonoilpastelkenko18wgarden"/>
    <s v="O pastel Kenko 18W Garden"/>
    <s v="KENKO 18 COLOR OIL PASTEL -GARDEN"/>
    <x v="265"/>
    <x v="1"/>
    <e v="#REF!"/>
    <s v="KENKO"/>
    <s v="6 LSN"/>
    <s v="cr/op"/>
    <s v="opken18wgarden"/>
    <s v="6 LSN_"/>
    <n v="6"/>
    <n v="6"/>
    <s v="6 LSN"/>
    <s v=""/>
    <s v="6"/>
    <s v="LSN"/>
    <n v="12"/>
    <s v="PCS"/>
    <s v=""/>
    <s v=""/>
    <n v="72"/>
    <s v="PCS"/>
  </r>
  <r>
    <x v="274"/>
    <s v="opastelkenko24wgarden"/>
    <s v="kenko24coloroilpastelgarden"/>
    <s v="crayonoilpastelkenko24wgarden"/>
    <s v="O pastel Kenko 24W Garden"/>
    <s v="KENKO 24 COLOR OIL PASTEL - GARDEN"/>
    <x v="266"/>
    <x v="1"/>
    <e v="#REF!"/>
    <s v="KENKO"/>
    <s v="8 BOX (6 SET)"/>
    <s v="cr/op"/>
    <s v="opken24wgarden"/>
    <s v="8 BOX_6 SET_"/>
    <n v="6"/>
    <n v="12"/>
    <s v="8 BOX"/>
    <s v="6 SET"/>
    <s v="8"/>
    <s v="BOX"/>
    <s v="6"/>
    <s v="SET"/>
    <s v=""/>
    <s v=""/>
    <n v="48"/>
    <s v="SET"/>
  </r>
  <r>
    <x v="275"/>
    <s v="opastelkenko36wgarden"/>
    <s v="kenko36coloroilpastelgarden"/>
    <s v="crayonoilpastelkenko36wgarden"/>
    <s v="O pastel Kenko 36W Garden"/>
    <s v="KENKO 36 COLOR OIL PASTEL - GARDEN"/>
    <x v="267"/>
    <x v="1"/>
    <e v="#REF!"/>
    <s v="KENKO"/>
    <s v="8 BOX (6 SET)"/>
    <s v="cr/op"/>
    <s v="opken36wgarden"/>
    <s v="8 BOX_6 SET_"/>
    <n v="6"/>
    <n v="12"/>
    <s v="8 BOX"/>
    <s v="6 SET"/>
    <s v="8"/>
    <s v="BOX"/>
    <s v="6"/>
    <s v="SET"/>
    <s v=""/>
    <s v=""/>
    <n v="48"/>
    <s v="SET"/>
  </r>
  <r>
    <x v="276"/>
    <s v="crayonputarjktwcr12mini"/>
    <s v="crayonputartwcr12minijk"/>
    <s v="crayonoilpastelputarjoykotwcr12minipendek"/>
    <s v="Crayon putar JK TWCR-12 mini"/>
    <s v="CRAYON PUTAR TWCR-12MINI JK"/>
    <x v="268"/>
    <x v="1"/>
    <e v="#REF!"/>
    <s v="ATALI"/>
    <s v="12 LSN"/>
    <s v="cr/op"/>
    <s v="opjktwcr12mini"/>
    <s v="12 LSN_"/>
    <n v="7"/>
    <n v="7"/>
    <s v="12 LSN"/>
    <s v=""/>
    <s v="12"/>
    <s v="LSN"/>
    <n v="12"/>
    <s v="PCS"/>
    <s v=""/>
    <s v=""/>
    <n v="144"/>
    <s v="PCS"/>
  </r>
  <r>
    <x v="277"/>
    <s v="crayonputarjktwcr12s"/>
    <s v="crayonputartwcr12sjk"/>
    <s v="crayonoilpastelputarjoykotwcr12spanjang"/>
    <s v="Crayon putar JK TWCR-12 S"/>
    <s v="CRAYON PUTAR TWCR-12S JK"/>
    <x v="269"/>
    <x v="1"/>
    <e v="#REF!"/>
    <s v="ATALI"/>
    <s v="12 LSN"/>
    <s v="cr/op"/>
    <s v="opjktwcr12s"/>
    <s v="12 LSN_"/>
    <n v="7"/>
    <n v="7"/>
    <s v="12 LSN"/>
    <s v=""/>
    <s v="12"/>
    <s v="LSN"/>
    <n v="12"/>
    <s v="PCS"/>
    <s v=""/>
    <s v=""/>
    <n v="144"/>
    <s v="PCS"/>
  </r>
  <r>
    <x v="278"/>
    <s v="crayonputarjktwcr24s"/>
    <s v="crayonputartwcr24sjk"/>
    <s v="crayonoilpastelputarjoykotwcr24spanjang"/>
    <s v="Crayon putar JK TWCR-24 S"/>
    <s v="CRAYON PUTAR TWCR-24S JK"/>
    <x v="270"/>
    <x v="1"/>
    <e v="#REF!"/>
    <s v="ATALI"/>
    <s v="12 BOX (6 SET)"/>
    <s v="cr/op"/>
    <m/>
    <s v="12 BOX_6 SET_"/>
    <n v="7"/>
    <n v="13"/>
    <s v="12 BOX"/>
    <s v="6 SET"/>
    <s v="12"/>
    <s v="BOX"/>
    <s v="6"/>
    <s v="SET"/>
    <s v=""/>
    <s v=""/>
    <n v="72"/>
    <s v="SET"/>
  </r>
  <r>
    <x v="279"/>
    <s v="crayonputartiti12wticp12t"/>
    <s v="titi12colortwistcrayonticp12t"/>
    <s v="crayonoilpastelputartititicp12ttwist"/>
    <s v="Crayon putar Titi 12W TI-CP-12T"/>
    <s v="TITI 12 COLOR TWIST CRAYON TI-CP-12T"/>
    <x v="271"/>
    <x v="1"/>
    <e v="#REF!"/>
    <s v="KENKO"/>
    <s v="12 LSN"/>
    <s v="crayon"/>
    <m/>
    <s v="12 LSN_"/>
    <n v="7"/>
    <n v="7"/>
    <s v="12 LSN"/>
    <s v=""/>
    <s v="12"/>
    <s v="LSN"/>
    <n v="12"/>
    <s v="PCS"/>
    <s v=""/>
    <s v=""/>
    <n v="144"/>
    <s v="PCS"/>
  </r>
  <r>
    <x v="280"/>
    <s v="opasteltiti12wtip12s"/>
    <s v="titi12coloroilpasteltip12s"/>
    <s v="crayonoilpasteltititip12s"/>
    <s v="O pastel Titi 12W TI-P-12 S"/>
    <s v="TITI 12 COLOR OIL PASTEL TI-P-12 S"/>
    <x v="272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81"/>
    <s v="opasteltiti18wtip18s"/>
    <s v="titi18coloroilpasteltip18s"/>
    <s v="crayonoilpasteltititip18s"/>
    <s v="O pastel Titi 18W TI-P-18 S"/>
    <s v="TITI 18 COLOR OIL PASTEL TI-P-18 S"/>
    <x v="273"/>
    <x v="1"/>
    <e v="#REF!"/>
    <s v="KENKO"/>
    <s v="6 LSN"/>
    <s v="cr/op"/>
    <m/>
    <s v="6 LSN_"/>
    <n v="6"/>
    <n v="6"/>
    <s v="6 LSN"/>
    <s v=""/>
    <s v="6"/>
    <s v="LSN"/>
    <n v="12"/>
    <s v="PCS"/>
    <s v=""/>
    <s v=""/>
    <n v="72"/>
    <s v="PCS"/>
  </r>
  <r>
    <x v="282"/>
    <s v="opasteltiti24wtip24s"/>
    <s v="titi24coloroilpasteltip24s"/>
    <s v="crayonoilpasteltititip24s"/>
    <s v="O pastel Titi 24W TI-P-24 S"/>
    <s v="TITI 24 COLOR OIL PASTEL TI-P-24 S"/>
    <x v="274"/>
    <x v="1"/>
    <e v="#REF!"/>
    <s v="KENKO"/>
    <s v="8 BOX (6 SET)"/>
    <s v="cr/op"/>
    <m/>
    <s v="8 BOX_6 SET_"/>
    <n v="6"/>
    <n v="12"/>
    <s v="8 BOX"/>
    <s v="6 SET"/>
    <s v="8"/>
    <s v="BOX"/>
    <s v="6"/>
    <s v="SET"/>
    <s v=""/>
    <s v=""/>
    <n v="48"/>
    <s v="SET"/>
  </r>
  <r>
    <x v="283"/>
    <s v="opasteltiti36wtip36s"/>
    <s v="titi36coloroilpasteltip36s"/>
    <s v="crayonoilpasteltititip36s"/>
    <s v="O pastel Titi 36W TI-P-36 S"/>
    <s v="TITI 36 COLOR OIL PASTEL TI-P-36 S"/>
    <x v="275"/>
    <x v="1"/>
    <e v="#REF!"/>
    <s v="KENKO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84"/>
    <s v="opasteltiti48wtip48s"/>
    <s v="titi48coloroilpasteltip48s"/>
    <s v="crayonoilpasteltititip48s"/>
    <s v="O pastel Titi 48W TI-P-48 S"/>
    <s v="TITI 48 COLOR OIL PASTEL TI-P-48 S"/>
    <x v="276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5"/>
    <s v="opasteltiti55wtip55s"/>
    <s v="titi55coloroilpasteltip55s"/>
    <s v="crayonoilpasteltititip55s"/>
    <s v="O pastel Titi 55W TI-P-55 S"/>
    <s v="TITI 55 COLOR OIL PASTEL TI-P-55 S"/>
    <x v="277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6"/>
    <s v="cuttervancokecil128trans"/>
    <s v="cutter128transkcl12pcs"/>
    <s v="cutter128transparankecil12pcs"/>
    <s v="Cutter Vanco kecil 128 Trans"/>
    <s v="CUTTER 128 TRANS KCL (12 PCS)"/>
    <x v="278"/>
    <x v="1"/>
    <e v="#REF!"/>
    <s v="SAMUDRA ANGKASA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287"/>
    <s v="cutterjkl500"/>
    <s v="cutterl500jk"/>
    <s v="cutter18mmjoykol500isibesar"/>
    <s v="Cutter JK L-500"/>
    <s v="CUTTER L-500 JK"/>
    <x v="279"/>
    <x v="1"/>
    <e v="#REF!"/>
    <s v="ATALI"/>
    <s v="24 LSN"/>
    <s v="cutter"/>
    <s v="cutjkl500"/>
    <s v="24 LSN_"/>
    <n v="7"/>
    <n v="7"/>
    <s v="24 LSN"/>
    <s v=""/>
    <s v="24"/>
    <s v="LSN"/>
    <n v="12"/>
    <s v="PCS"/>
    <s v=""/>
    <s v=""/>
    <n v="288"/>
    <s v="PCS"/>
  </r>
  <r>
    <x v="288"/>
    <s v="cutterjkl500cu"/>
    <s v="cutterl500cujk"/>
    <s v="cutter18mmjoykol500cu"/>
    <s v="Cutter JK L-500-CU"/>
    <s v="CUTTER L-500-CU JK"/>
    <x v="280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89"/>
    <s v="cutterkenkol500"/>
    <s v="kenkocutterl50018mmblade"/>
    <s v="cutter18mmkenkol500besar"/>
    <s v="Cutter Kenko L-500"/>
    <s v="KENKO CUTTER L-500 (18MM BLADE)"/>
    <x v="281"/>
    <x v="1"/>
    <e v="#REF!"/>
    <s v="KENKO"/>
    <s v="20 LSN"/>
    <s v="cutter"/>
    <s v="cutkenl500"/>
    <s v="20 LSN_"/>
    <n v="7"/>
    <n v="7"/>
    <s v="20 LSN"/>
    <s v=""/>
    <s v="20"/>
    <s v="LSN"/>
    <n v="12"/>
    <s v="PCS"/>
    <s v=""/>
    <s v=""/>
    <n v="240"/>
    <s v="PCS"/>
  </r>
  <r>
    <x v="290"/>
    <s v="cutterjka300"/>
    <s v="cuttera300aautolockjk"/>
    <s v="cutter9mmjoykoa300aautolockkecil"/>
    <s v="Cutter JK A-300"/>
    <s v="CUTTER A-300A (AUTOLOCK) JK"/>
    <x v="282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1"/>
    <s v="cutterjkk200"/>
    <s v="cutterk200jk"/>
    <s v="cutter9mmjoykok200kecil"/>
    <s v="Cutter JK K200"/>
    <s v="CUTTER K200 JK"/>
    <x v="283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2"/>
    <s v="cutterkenkoa300"/>
    <s v="kenkocuttera3009mmblade"/>
    <s v="cutter9mmkenkoa300kecil"/>
    <s v="Cutter Kenko A-300"/>
    <s v="KENKO CUTTER A-300 (9MM BLADE)"/>
    <x v="284"/>
    <x v="1"/>
    <e v="#REF!"/>
    <s v="KENKO"/>
    <s v="30 LSN"/>
    <s v="cutter"/>
    <s v="CUTKENA300A"/>
    <s v="30 LSN_"/>
    <n v="7"/>
    <n v="7"/>
    <s v="30 LSN"/>
    <s v=""/>
    <s v="30"/>
    <s v="LSN"/>
    <n v="12"/>
    <s v="PCS"/>
    <s v=""/>
    <s v=""/>
    <n v="360"/>
    <s v="PCS"/>
  </r>
  <r>
    <x v="293"/>
    <s v="cutterkenkok200"/>
    <s v="kenkocutterk2009mmblade"/>
    <s v="cutter9mmkenkok200kecil"/>
    <s v="Cutter Kenko K-200"/>
    <s v="KENKO CUTTER K-200 (9MM BLADE)"/>
    <x v="285"/>
    <x v="1"/>
    <e v="#REF!"/>
    <s v="KENKO"/>
    <s v="30 LSN"/>
    <s v="cutter"/>
    <s v="CUTKENK200"/>
    <s v="30 LSN_"/>
    <n v="7"/>
    <n v="7"/>
    <s v="30 LSN"/>
    <s v=""/>
    <s v="30"/>
    <s v="LSN"/>
    <n v="12"/>
    <s v="PCS"/>
    <s v=""/>
    <s v=""/>
    <n v="360"/>
    <s v="PCS"/>
  </r>
  <r>
    <x v="294"/>
    <s v="cutterjkcu10bc"/>
    <s v="cuttercu10bcjk"/>
    <s v="cutterjoykocu10bc"/>
    <s v="Cutter JK CU-10 BC"/>
    <s v="CUTTER CU-10BC JK"/>
    <x v="286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5"/>
    <s v="cutterjkcu15bc"/>
    <s v="cuttercu15bcjk"/>
    <s v="cutterjoykocu15bc"/>
    <s v="Cutter JK CU-15 BC"/>
    <s v="CUTTER CU-15BC JK"/>
    <x v="287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6"/>
    <s v="cuttervancoknfev750"/>
    <s v="cutterknifev750"/>
    <s v="cuttervancov750besar"/>
    <s v="Cutter Vanco Knfe V-750"/>
    <s v="CUTTER KNIFE V-750"/>
    <x v="288"/>
    <x v="1"/>
    <e v="#REF!"/>
    <s v="SAMUDRA ANGKASA JAYA"/>
    <s v="240 PCS"/>
    <s v="cutter"/>
    <s v="cutvanv750"/>
    <s v="240 PCS_"/>
    <n v="8"/>
    <n v="8"/>
    <s v="240 PCS"/>
    <s v=""/>
    <s v="240"/>
    <s v="PCS"/>
    <s v=""/>
    <s v=""/>
    <s v=""/>
    <s v=""/>
    <n v="240"/>
    <s v="PCS"/>
  </r>
  <r>
    <x v="297"/>
    <s v="datestampjkd4"/>
    <s v="datestampd4jk"/>
    <s v="datestampjoykod4"/>
    <s v="Date Stamp JK D-4"/>
    <s v="DATE STAMP D-4 JK"/>
    <x v="289"/>
    <x v="1"/>
    <e v="#REF!"/>
    <s v="ATALI"/>
    <s v="40 LSN"/>
    <s v="stamp"/>
    <m/>
    <s v="40 LSN_"/>
    <n v="7"/>
    <n v="7"/>
    <s v="40 LSN"/>
    <s v=""/>
    <s v="40"/>
    <s v="LSN"/>
    <n v="12"/>
    <s v="PCS"/>
    <s v=""/>
    <s v=""/>
    <n v="480"/>
    <s v="PCS"/>
  </r>
  <r>
    <x v="298"/>
    <s v="datestampjks68lunas"/>
    <s v="datestamps68lunasjk"/>
    <s v="datestampjoykos68lunas"/>
    <s v="Date stamp JK S-68 Lunas"/>
    <s v="DATE STAMP S-68 (LUNAS) JK"/>
    <x v="290"/>
    <x v="1"/>
    <e v="#REF!"/>
    <s v="ATALI"/>
    <s v="20 LSN"/>
    <s v="stamp"/>
    <s v="stajks68"/>
    <s v="20 LSN_"/>
    <n v="7"/>
    <n v="7"/>
    <s v="20 LSN"/>
    <s v=""/>
    <s v="20"/>
    <s v="LSN"/>
    <n v="12"/>
    <s v="PCS"/>
    <s v=""/>
    <s v=""/>
    <n v="240"/>
    <s v="PCS"/>
  </r>
  <r>
    <x v="299"/>
    <s v="datestampkenkod35mm"/>
    <s v="kenkodatestampd35mm"/>
    <s v="datestampkenkod3captanggal5mm"/>
    <s v="Date Stamp Kenko D-3 5mm"/>
    <s v="KENKO DATE STAMP D-3 (5 MM)"/>
    <x v="291"/>
    <x v="1"/>
    <e v="#REF!"/>
    <s v="KENKO"/>
    <s v="40 LSN"/>
    <s v="stamp"/>
    <s v="stakend3"/>
    <s v="40 LSN_"/>
    <n v="7"/>
    <n v="7"/>
    <s v="40 LSN"/>
    <s v=""/>
    <s v="40"/>
    <s v="LSN"/>
    <n v="12"/>
    <s v="PCS"/>
    <s v=""/>
    <s v=""/>
    <n v="480"/>
    <s v="PCS"/>
  </r>
  <r>
    <x v="300"/>
    <s v="datestampkenkod44mm"/>
    <s v="kenkodatestampd44mm"/>
    <s v="datestampkenkod4captanggal4mm"/>
    <s v="Date stamp Kenko D-4 4mm"/>
    <s v="KENKO DATE STAMP D-4 (4MM)"/>
    <x v="292"/>
    <x v="1"/>
    <e v="#REF!"/>
    <s v="KENKO"/>
    <s v="40 LSN"/>
    <s v="stamp"/>
    <s v="stakend4"/>
    <s v="40 LSN_"/>
    <n v="7"/>
    <n v="7"/>
    <s v="40 LSN"/>
    <s v=""/>
    <s v="40"/>
    <s v="LSN"/>
    <n v="12"/>
    <s v="PCS"/>
    <s v=""/>
    <s v=""/>
    <n v="480"/>
    <s v="PCS"/>
  </r>
  <r>
    <x v="301"/>
    <s v="desksetjkds0812"/>
    <s v="desksetds0812jk"/>
    <s v="desksetjoykods0812"/>
    <s v="Desk Set JK DS-0812"/>
    <s v="DESK SET DS-0812 JK"/>
    <x v="293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302"/>
    <s v="desksetjkds1015"/>
    <s v="desksetds1015jk"/>
    <s v="desksetjoykods1015"/>
    <s v="Desk Set JK DS-1015"/>
    <s v="DESK SET DS-1015 JK"/>
    <x v="294"/>
    <x v="1"/>
    <e v="#REF!"/>
    <s v="ATALI"/>
    <s v="90 PCS"/>
    <s v="dll"/>
    <m/>
    <s v="90 PCS_"/>
    <n v="7"/>
    <n v="7"/>
    <s v="90 PCS"/>
    <s v=""/>
    <s v="90"/>
    <s v="PCS"/>
    <s v=""/>
    <s v=""/>
    <s v=""/>
    <s v=""/>
    <n v="90"/>
    <s v="PCS"/>
  </r>
  <r>
    <x v="303"/>
    <s v="desksetjkds16cobiru"/>
    <s v="desksetds16cobluejk"/>
    <s v="desksetjoykods16cobiru"/>
    <s v="Desk Set JK DS-16 CO Biru"/>
    <s v="DESK SET DS-16CO (BLUE) JK"/>
    <x v="295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4"/>
    <s v="desksetjkds16cohijau"/>
    <s v="desksetds16cogreenjk"/>
    <s v="desksetjoykods16cohijau"/>
    <s v="Desk Set JK DS-16 CO Hijau"/>
    <s v="DESK SET DS-16CO (GREEN) JK"/>
    <x v="296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5"/>
    <s v="desksetjkds16comerah"/>
    <s v="desksetds16coredjk"/>
    <s v="desksetjoykods16comerah"/>
    <s v="Desk Set JK DS-16 CO Merah"/>
    <s v="DESK SET DS-16CO (RED) JK"/>
    <x v="297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6"/>
    <s v="desksetkenkok8312"/>
    <s v="kenkodesksetk8312"/>
    <s v="desksetkenkok8312organizer"/>
    <s v="Desk Set Kenko K-8312"/>
    <s v="KENKO DESK SET K-8312"/>
    <x v="298"/>
    <x v="1"/>
    <e v="#REF!"/>
    <s v="KENKO"/>
    <s v="48 PCS"/>
    <s v="dll"/>
    <s v="DESKEN8312"/>
    <s v="48 PCS_"/>
    <n v="7"/>
    <n v="7"/>
    <s v="48 PCS"/>
    <s v=""/>
    <s v="48"/>
    <s v="PCS"/>
    <s v=""/>
    <s v=""/>
    <s v=""/>
    <s v=""/>
    <n v="48"/>
    <s v="PCS"/>
  </r>
  <r>
    <x v="307"/>
    <s v="doubletapekenko12mmhgplstbiru"/>
    <s v="kenkodoubletape12mmhgbluecore"/>
    <s v="doubletapekenko12mmbluecore12"/>
    <s v="Double tape Kenko 12mm HG plst BIRU"/>
    <s v="KENKO DOUBLE TAPE 12MM HG-BLUE CORE"/>
    <x v="299"/>
    <x v="1"/>
    <e v="#REF!"/>
    <s v="KENKO"/>
    <s v="240 ROL"/>
    <s v="isolasi"/>
    <m/>
    <s v="240 ROL_"/>
    <n v="8"/>
    <n v="8"/>
    <s v="240 ROL"/>
    <s v=""/>
    <s v="240"/>
    <s v="ROL"/>
    <s v=""/>
    <s v=""/>
    <s v=""/>
    <s v=""/>
    <n v="240"/>
    <s v="ROL"/>
  </r>
  <r>
    <x v="308"/>
    <s v="doubletapekenko12mmhgplstbiru"/>
    <s v="kenkodoubletape12mmhgbluecorebt"/>
    <s v="doubletapekenko12mmbluecore12"/>
    <s v="Double tape Kenko 12mm HG plst BIRU"/>
    <s v="KENKO DOUBLE TAPE 12MM HG-BLUE CORE (BT)"/>
    <x v="299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09"/>
    <s v="doubletapekenko48mmhgplstbiru"/>
    <s v="kenkodoubletape48mmhgbluecorebt"/>
    <s v="doubletapekenko48mmbluecore2"/>
    <s v="Double tape Kenko 48mm HG plst BIRU"/>
    <s v="KENKO DOUBLE TAPE 48MM HG BLUE CORE (BT)"/>
    <x v="300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310"/>
    <s v="doubletapekenko6mmhgplstbiru"/>
    <s v="kenkodoubletape6mmhgbluecore"/>
    <s v="doubletapekenko6mmbluecore14"/>
    <s v="Double tape Kenko 6mm HG plst BIRU"/>
    <s v="KENKO DOUBLE TAPE 6MM HG - BLUE CORE"/>
    <x v="301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11"/>
    <s v="stipjker110"/>
    <s v="eraserer110jk"/>
    <s v="eraserer110jk"/>
    <s v="Stip JK ER-110"/>
    <s v="ERASER ER-110 JK"/>
    <x v="302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312"/>
    <s v=""/>
    <s v="flashlightfl91jk"/>
    <s v="flashlightfl91jk"/>
    <m/>
    <s v="FLASHLIGHT FL-91 JK"/>
    <x v="303"/>
    <x v="1"/>
    <e v="#REF!"/>
    <s v="KALINDO"/>
    <s v="15 BOX (20 PCS)"/>
    <s v="dll"/>
    <m/>
    <s v="15 BOX_20 PCS_"/>
    <n v="7"/>
    <n v="14"/>
    <s v="15 BOX"/>
    <s v="20 PCS"/>
    <s v="15"/>
    <s v="BOX"/>
    <s v="20"/>
    <s v="PCS"/>
    <s v=""/>
    <s v=""/>
    <n v="300"/>
    <s v="PCS"/>
  </r>
  <r>
    <x v="313"/>
    <s v="garisanbesi100cmkenko"/>
    <s v="kenkostainlesssteelruler100cm"/>
    <s v="garisanbesistainlesssteelkenko100cm1m"/>
    <s v="Garisan besi 100cm Kenko"/>
    <s v="KENKO STAINLESS STEEL RULER 100CM"/>
    <x v="304"/>
    <x v="1"/>
    <e v="#REF!"/>
    <s v="KENKO"/>
    <s v="10 LSN"/>
    <s v="garisan"/>
    <s v="GARKEN100CM"/>
    <s v="10 LSN_"/>
    <n v="7"/>
    <n v="7"/>
    <s v="10 LSN"/>
    <s v=""/>
    <s v="10"/>
    <s v="LSN"/>
    <n v="12"/>
    <s v="PCS"/>
    <s v=""/>
    <s v=""/>
    <n v="120"/>
    <s v="PCS"/>
  </r>
  <r>
    <x v="314"/>
    <s v="garisanbesikenko15cm"/>
    <s v="kenkostainlesssteelruler15cm"/>
    <s v="garisanbesistainlesssteelkenko15cm"/>
    <s v="Garisan Besi Kenko 15cm"/>
    <s v="KENKO STAINLESS STEEL RULER 15CM"/>
    <x v="305"/>
    <x v="1"/>
    <e v="#REF!"/>
    <s v="KENKO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315"/>
    <s v="garisanbesikenko20cm"/>
    <s v="kenkostainlesssteelruler20cm"/>
    <s v="garisanbesistainlesssteelkenko20cm"/>
    <s v="Garisan Besi Kenko 20cm"/>
    <s v="KENKO STAINLESS STEEL RULER 20 CM"/>
    <x v="306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6"/>
    <s v="garisanbesi30cmkenko"/>
    <s v="kenkostainlesssteelruler30cm"/>
    <s v="garisanbesistainlesssteelkenko30cm"/>
    <s v="Garisan besi 30cm Kenko"/>
    <s v="KENKO STAINLESS STEEL RULER 30CM"/>
    <x v="307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7"/>
    <s v="garisanbesikenko40cm"/>
    <s v="kenkostainlesssteelruler40cm"/>
    <s v="garisanbesistainlesssteelkenko40cm"/>
    <s v="Garisan Besi Kenko 40cm"/>
    <s v="KENKO STAINLESS STEEL RULER 40 CM"/>
    <x v="308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8"/>
    <s v="garisanbesi50cmkenko"/>
    <s v="kenkostainlesssteelruler50cm"/>
    <s v="garisanbesistainlesssteelkenko50cm"/>
    <s v="Garisan besi 50cm Kenko"/>
    <s v="KENKO STAINLESS STEEL RULER 50CM"/>
    <x v="309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9"/>
    <s v="garisanbesi60cmkenko"/>
    <s v="kenkostainlesssteelruler60cm"/>
    <s v="garisanbesistainlesssteelkenko60cm"/>
    <s v="Garisan besi 60cm Kenko"/>
    <s v="KENKO STAINLESS STEEL RULER 60CM"/>
    <x v="310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20"/>
    <s v="garisanvc08430cmoffice"/>
    <s v="pengvc08430cmoffice48pcs"/>
    <s v="garisanmikavc084office30cm"/>
    <s v="Garisan VC-084 30cm Office"/>
    <s v="PENG VC-084 30CM OFFICE (48 PCS) "/>
    <x v="311"/>
    <x v="1"/>
    <e v="#REF!"/>
    <s v="SAMUDERA ANGKASA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321"/>
    <s v="gelpentianjiaotz501"/>
    <s v="gelinktianjiaotz501"/>
    <s v="gelinktianjiaotz501"/>
    <s v="Gel pen Tianjiao TZ-501"/>
    <s v="GEL INK TIANJIAO TZ-501"/>
    <x v="312"/>
    <x v="0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2"/>
    <s v="gelpendebozz05dbg05"/>
    <s v="geldebozz05dbg05"/>
    <s v="gelpendebozz05mmdbg05"/>
    <s v="Gel pen debozz 0.5 DB-G05"/>
    <s v="GEL DEBOZZ 0.5 DB-G05"/>
    <x v="313"/>
    <x v="0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3"/>
    <s v="gelpendebozz07db530+refill"/>
    <s v="geldebozz07refilldb530"/>
    <s v="gelpendebozz07mmdb530refill"/>
    <s v="Gel pen Debozz 0.7 DB-530 + refill"/>
    <s v="GEL DEBOZZ 0.7+REFILL DB-530"/>
    <x v="314"/>
    <x v="1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4"/>
    <s v="gelpenjkgp157comethitam"/>
    <s v="gelpengp157cometgelblackjk"/>
    <s v="gelpenjoykogp157comethitam"/>
    <s v="Gel pen JK GP-157 Comet Hitam"/>
    <s v="GEL PEN GP-157 COMET GEL (BLACK) JK"/>
    <x v="3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5"/>
    <s v="gelpenjkgp212idiamondhitam"/>
    <s v="gelpengp212idiamondblackjk"/>
    <s v="gelpenjoykogp212idiamond"/>
    <s v="Gel pen JK GP-212 I-Diamond Hitam"/>
    <s v="GEL PEN GP-212 I-DIAMOND (BLACK) JK"/>
    <x v="3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6"/>
    <s v="gelpenjkgp237xtechhitam"/>
    <s v="gelpengp237xtechblackjk"/>
    <s v="gelpenjoykogp237xtech"/>
    <s v="Gel pen JK GP-237 Xtech hitam"/>
    <s v="GEL PEN GP-237 XTECH (BLACK) JK"/>
    <x v="317"/>
    <x v="1"/>
    <e v="#REF!"/>
    <s v="ATALI"/>
    <s v="12 GRS"/>
    <s v="pen"/>
    <s v="PENJKGP237"/>
    <s v="12 GRS_"/>
    <n v="7"/>
    <n v="7"/>
    <s v="12 GRS"/>
    <s v=""/>
    <s v="12"/>
    <s v="GRS"/>
    <n v="12"/>
    <s v="LSN"/>
    <n v="12"/>
    <s v="PCS"/>
    <n v="1728"/>
    <s v="PCS"/>
  </r>
  <r>
    <x v="327"/>
    <s v=""/>
    <s v=""/>
    <s v="gelpenjoykogp265qgel"/>
    <m/>
    <m/>
    <x v="318"/>
    <x v="1"/>
    <s v=""/>
    <s v="ATALI"/>
    <s v="144 LSN"/>
    <s v="pen"/>
    <s v="penjkgp265"/>
    <s v="144 LSN_"/>
    <n v="8"/>
    <n v="8"/>
    <s v="144 LSN"/>
    <s v=""/>
    <s v="144"/>
    <s v="LSN"/>
    <n v="12"/>
    <s v="PCS"/>
    <s v=""/>
    <s v=""/>
    <n v="1728"/>
    <s v="PCS"/>
  </r>
  <r>
    <x v="328"/>
    <s v="gelpenjkgp265qgelhitam"/>
    <s v="gelpengp265qgelblackjk"/>
    <s v="gelpenjoykogp265qgelhitam"/>
    <s v="Gel pen JK GP-265 Q Gel hitam"/>
    <s v="GEL PEN GP-265 Q GEL (BLACK) JK"/>
    <x v="319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9"/>
    <s v="gelpenjkgp266itech2biru"/>
    <s v="gelpengp266itech2bluejk"/>
    <s v="gelpenjoykogp266itech2biru"/>
    <s v="Gel pen JK GP-266 Itech 2 Biru"/>
    <s v="GEL PEN GP-266 ITECH 2 (BLUE) JK"/>
    <x v="3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0"/>
    <s v="gelpenjkgp266itechhitam"/>
    <s v="gelpengp266itechblackjk"/>
    <s v="gelpenjoykogp266itech2hitam"/>
    <s v="Gel pen JK GP-266 Itech Hitam"/>
    <s v="GEL PEN GP-266 ITECH (BLACK) JK"/>
    <x v="321"/>
    <x v="1"/>
    <e v="#REF!"/>
    <s v="ATALI"/>
    <s v="144 LSN"/>
    <s v="pen"/>
    <s v="PENJKGP266HT"/>
    <s v="144 LSN_"/>
    <n v="8"/>
    <n v="8"/>
    <s v="144 LSN"/>
    <s v=""/>
    <s v="144"/>
    <s v="LSN"/>
    <n v="12"/>
    <s v="PCS"/>
    <s v=""/>
    <s v=""/>
    <n v="1728"/>
    <s v="PCS"/>
  </r>
  <r>
    <x v="331"/>
    <s v="gelpenjkgp266itech2hitam"/>
    <s v="gelpengp266itech2blackjk"/>
    <s v="gelpenjoykogp266itech2hitam"/>
    <s v="Gel pen JK GP-266 Itech 2 Hitam"/>
    <s v="GEL PEN GP-266 ITECH 2 (BLACK)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2"/>
    <s v="gelpenjkgp266itech2hitam"/>
    <s v="gelpengp266itech2jk"/>
    <s v="gelpenjoykogp266itech2hitam"/>
    <s v="Gel pen JK GP-266 Itech 2 hitam"/>
    <s v="GEL PEN GP-266 ITECH 2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3"/>
    <s v="gelpenjkgp330hitam"/>
    <s v="gelpengp330blackjk"/>
    <s v="gelpenjoykogp330hitam"/>
    <s v="Gel pen JK GP-330 hitam"/>
    <s v="GEL PEN GP-330 (BLACK) JK"/>
    <x v="322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4"/>
    <s v="gelpenjkgp337paspenhitam"/>
    <s v="gelpengp337paspengelblackjk"/>
    <s v="gelpenjoykogp337paspenhitam"/>
    <s v="Gel Pen JK GP-337 Paspen Hitam"/>
    <s v="GEL PEN GP-337 PASPEN GEL (BLACK) JK"/>
    <x v="3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5"/>
    <s v="gelpenjkkingjellerjk100"/>
    <s v="kingjellerjk100blackjk"/>
    <s v="gelpenjoykojk100kingjeller"/>
    <s v="Gel Pen JK King Jeller JK-100"/>
    <s v="KING JELLER JK-100 (BLACK) JK"/>
    <x v="324"/>
    <x v="1"/>
    <e v="#REF!"/>
    <s v="ATALI"/>
    <s v="144 LSN"/>
    <s v="pen"/>
    <s v="penjkjk100"/>
    <s v="144 LSN_"/>
    <n v="8"/>
    <n v="8"/>
    <s v="144 LSN"/>
    <s v=""/>
    <s v="144"/>
    <s v="LSN"/>
    <n v="12"/>
    <s v="PCS"/>
    <s v=""/>
    <s v=""/>
    <n v="1728"/>
    <s v="PCS"/>
  </r>
  <r>
    <x v="336"/>
    <s v=""/>
    <s v=""/>
    <s v="gelpenkenko028mmmicrotec"/>
    <m/>
    <m/>
    <x v="325"/>
    <x v="1"/>
    <s v=""/>
    <s v="KENKO"/>
    <s v="12 GRS"/>
    <s v="pen"/>
    <s v="PENKENMICROTEC028"/>
    <s v="12 GRS_"/>
    <n v="7"/>
    <n v="7"/>
    <s v="12 GRS"/>
    <s v=""/>
    <s v="12"/>
    <s v="GRS"/>
    <n v="12"/>
    <s v="LSN"/>
    <n v="12"/>
    <s v="PCS"/>
    <n v="1728"/>
    <s v="PCS"/>
  </r>
  <r>
    <x v="337"/>
    <s v="gelpenmicroteckenko04mmhitam"/>
    <s v="kenkogelpenmicrotec04mmblack"/>
    <s v="gelpenkenko04mmmicrotechitam"/>
    <s v="Gel pen Microtec Kenko 0.4mm Hitam"/>
    <s v="KENKO GEL PEN MICROTEC 0.4MM BLACK"/>
    <x v="3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8"/>
    <s v=""/>
    <s v=""/>
    <s v="gelpenkenkoeasygel"/>
    <m/>
    <m/>
    <x v="327"/>
    <x v="0"/>
    <s v=""/>
    <m/>
    <m/>
    <m/>
    <s v="PENKENEASYGEL"/>
    <s v=""/>
    <s v=""/>
    <s v=""/>
    <s v=""/>
    <s v=""/>
    <s v=""/>
    <s v=""/>
    <s v=""/>
    <s v=""/>
    <s v=""/>
    <s v=""/>
    <e v="#VALUE!"/>
    <s v=""/>
  </r>
  <r>
    <x v="339"/>
    <s v="gelpenkenkoeasygelbiru"/>
    <s v="kenkogelpeneasygelblue"/>
    <s v="gelpenkenkoeasygelbiru"/>
    <s v="Gel pen Kenko Easy Gel BIRU"/>
    <s v="KENKO GEL PEN EASY GEL BLUE"/>
    <x v="32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0"/>
    <s v="gelpenkenkoeasygelhitam"/>
    <s v="kenkogelpeneasygelblack"/>
    <s v="gelpenkenkoeasygelhitam"/>
    <s v="Gel pen Kenko Easy Gel hitam"/>
    <s v="KENKO GEL PEN EASY GEL BLACK"/>
    <x v="329"/>
    <x v="1"/>
    <e v="#REF!"/>
    <s v="KENKO"/>
    <s v="12 GRS"/>
    <s v="pen"/>
    <s v="PENKENEASYHITAM"/>
    <s v="12 GRS_"/>
    <n v="7"/>
    <n v="7"/>
    <s v="12 GRS"/>
    <s v=""/>
    <s v="12"/>
    <s v="GRS"/>
    <n v="12"/>
    <s v="LSN"/>
    <n v="12"/>
    <s v="PCS"/>
    <n v="1728"/>
    <s v="PCS"/>
  </r>
  <r>
    <x v="341"/>
    <s v="gelpenkenkoeraso16hitam"/>
    <s v="kenkogelpeneraso16black"/>
    <s v="gelpenkenkoeraso16hitam"/>
    <s v="Gel Pen Kenko Eraso 16 Hitam"/>
    <s v="KENKO GEL PEN ERASO 16 BLACK"/>
    <x v="33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2"/>
    <s v="gelpenkenkohitech028mm"/>
    <s v="kenkogelpenhitechh028mm"/>
    <s v="gelpenkenkohitechh028mm"/>
    <s v="Gel pen Kenko Hitech 0.28mm"/>
    <s v="KENKO GEL PEN HI-TECH-H 0.28MM"/>
    <x v="33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3"/>
    <s v="gelpenkenkohitech028mmbiru"/>
    <s v="kenkogelpenhitechh028mmblue"/>
    <s v="gelpenkenkohitechh028mmbiru"/>
    <s v="Gel pen Kenko Hitech 0.28mm BIRU"/>
    <s v="KENKO GEL PEN HI-TECH-H 0.28MM BLUE"/>
    <x v="332"/>
    <x v="1"/>
    <e v="#REF!"/>
    <s v="KENKO"/>
    <s v="12 GRS"/>
    <s v="pen"/>
    <s v="PENKENHITECH028BIRU"/>
    <s v="12 GRS_"/>
    <n v="7"/>
    <n v="7"/>
    <s v="12 GRS"/>
    <s v=""/>
    <s v="12"/>
    <s v="GRS"/>
    <n v="12"/>
    <s v="LSN"/>
    <n v="12"/>
    <s v="PCS"/>
    <n v="1728"/>
    <s v="PCS"/>
  </r>
  <r>
    <x v="344"/>
    <s v="gelpenkenkohitechfuncolor028mm"/>
    <s v="kenkogelpenhitechhfuncolor028mm"/>
    <s v="gelpenkenkohitechh028mmfuncolor"/>
    <s v="Gel pen Kenko Hitech Fun Color 0.28mm"/>
    <s v="KENKO GEL PEN HI-TECH-H FUN COLOR 0.28MM"/>
    <x v="333"/>
    <x v="1"/>
    <e v="#REF!"/>
    <s v="KENKO"/>
    <s v="12 GRS"/>
    <s v="pen"/>
    <s v="penkenhitech028funcolor"/>
    <s v="12 GRS_"/>
    <n v="7"/>
    <n v="7"/>
    <s v="12 GRS"/>
    <s v=""/>
    <s v="12"/>
    <s v="GRS"/>
    <n v="12"/>
    <s v="LSN"/>
    <n v="12"/>
    <s v="PCS"/>
    <n v="1728"/>
    <s v="PCS"/>
  </r>
  <r>
    <x v="345"/>
    <s v="gelpenkenkohitechfuncolor028mmbiru"/>
    <s v="kenkogelpenhitechhfuncolor028mmblue"/>
    <s v="gelpenkenkohitechh028mmfuncolorbiru"/>
    <s v="Gel pen Kenko Hitech Fun Color 0.28mm biru"/>
    <s v="KENKO GEL PEN HI-TECH-H FUN COLOR 0.28MM BLUE"/>
    <x v="334"/>
    <x v="1"/>
    <e v="#REF!"/>
    <s v="KENKO"/>
    <s v="12 GRS"/>
    <s v="pen"/>
    <s v="penkenhitech028funcolorbiru"/>
    <s v="12 GRS_"/>
    <n v="7"/>
    <n v="7"/>
    <s v="12 GRS"/>
    <s v=""/>
    <s v="12"/>
    <s v="GRS"/>
    <n v="12"/>
    <s v="LSN"/>
    <n v="12"/>
    <s v="PCS"/>
    <n v="1728"/>
    <s v="PCS"/>
  </r>
  <r>
    <x v="346"/>
    <s v="gelpenkenkohitechfuncolor028mmhitam"/>
    <s v="kenkogelpenhitechhfuncolor028mmblack"/>
    <s v="gelpenkenkohitechh028mmfuncolorhitam"/>
    <s v="Gel pen Kenko Hitech Fun Color 0.28mm hitam"/>
    <s v="KENKO GEL PEN HI-TECH-H FUN COLOR 0.28MM BLACK"/>
    <x v="335"/>
    <x v="1"/>
    <e v="#REF!"/>
    <s v="KENKO"/>
    <s v="12 GRS"/>
    <s v="pen"/>
    <s v="penkenhitech028funcolorhitam"/>
    <s v="12 GRS_"/>
    <n v="7"/>
    <n v="7"/>
    <s v="12 GRS"/>
    <s v=""/>
    <s v="12"/>
    <s v="GRS"/>
    <n v="12"/>
    <s v="LSN"/>
    <n v="12"/>
    <s v="PCS"/>
    <n v="1728"/>
    <s v="PCS"/>
  </r>
  <r>
    <x v="347"/>
    <s v="gelpenkenkohitech028mmhitam"/>
    <s v="kenkogelpenhitechh028mmblack"/>
    <s v="gelpenkenkohitechh028mmhitam"/>
    <s v="Gel pen Kenko Hitech 0.28mm hitam"/>
    <s v="KENKO GEL PEN HI-TECH-H 0.28MM BLACK"/>
    <x v="336"/>
    <x v="1"/>
    <e v="#REF!"/>
    <s v="KENKO"/>
    <s v="12 GRS"/>
    <s v="pen"/>
    <s v="penkenhitech028hitam"/>
    <s v="12 GRS_"/>
    <n v="7"/>
    <n v="7"/>
    <s v="12 GRS"/>
    <s v=""/>
    <s v="12"/>
    <s v="GRS"/>
    <n v="12"/>
    <s v="LSN"/>
    <n v="12"/>
    <s v="PCS"/>
    <n v="1728"/>
    <s v="PCS"/>
  </r>
  <r>
    <x v="348"/>
    <s v="gelpenkenkohitech04mmbiru"/>
    <s v="kenkogelpenhitechh04mmblue"/>
    <s v="gelpenkenkohitechh04mmbiru"/>
    <s v="Gel pen Kenko Hitech 0.4mm biru"/>
    <s v="KENKO GEL PEN HI-TECH-H 0.4MM BLUE"/>
    <x v="33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9"/>
    <s v="gelpenkenkohitech04mmhijau"/>
    <s v="kenkogelpenhitechh04mmgreen"/>
    <s v="gelpenkenkohitechh04mmhijau"/>
    <s v="Gel pen Kenko Hitech 0.4mm hijau"/>
    <s v="KENKO GEL PEN HI-TECH-H 0.4MM GREEN"/>
    <x v="33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0"/>
    <s v="gelpenkenkohitech04mmhitam"/>
    <s v="kenkogelpenhitechh04mmblack"/>
    <s v="gelpenkenkohitechh04mmhitam"/>
    <s v="Gel pen Kenko Hitech 0.4mm hitam"/>
    <s v="KENKO GEL PEN HI-TECH-H 0.4MM BLACK"/>
    <x v="339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1"/>
    <s v="gelpenkenkohitech04mmorange"/>
    <s v="kenkogelpenhitechh04mmorange"/>
    <s v="gelpenkenkohitechh04mmorange"/>
    <s v="Gel pen Kenko Hitech 0.4mm orange"/>
    <s v="KENKO GEL PEN HI-TECH-H 0.4MM ORANGE"/>
    <x v="34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2"/>
    <s v="gelpenkenkohitech04mmpink"/>
    <s v="kenkogelpenhitechh04mmpink"/>
    <s v="gelpenkenkohitechh04mmpink"/>
    <s v="Gel pen Kenko Hitech 0.4mm pink"/>
    <s v="KENKO GEL PEN HI-TECH-H 0.4MM PINK"/>
    <x v="34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3"/>
    <s v="gelpenkenkohitech04mmungu"/>
    <s v="kenkogelpenhitechh04mmpurple"/>
    <s v="gelpenkenkohitechh04mmungu"/>
    <s v="Gel pen Kenko Hitech 0.4mm ungu"/>
    <s v="KENKO GEL PEN HI-TECH-H 0.4MM PURPLE"/>
    <x v="34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4"/>
    <s v=""/>
    <s v="kenkogelpenk1"/>
    <s v="gelpenkenkok1"/>
    <m/>
    <s v="KENKO GEL PEN K-1"/>
    <x v="343"/>
    <x v="1"/>
    <e v="#REF!"/>
    <s v="KENKO"/>
    <s v="12 GRS"/>
    <s v="pen"/>
    <s v="penkenk1"/>
    <s v="12 GRS_"/>
    <n v="7"/>
    <n v="7"/>
    <s v="12 GRS"/>
    <s v=""/>
    <s v="12"/>
    <s v="GRS"/>
    <n v="12"/>
    <s v="LSN"/>
    <n v="12"/>
    <s v="PCS"/>
    <n v="1728"/>
    <s v="PCS"/>
  </r>
  <r>
    <x v="355"/>
    <s v="gelpenkenkok1biru"/>
    <s v="kenkogelpenk1blue"/>
    <s v="gelpenkenkok1biru"/>
    <s v="Gel pen Kenko K-1 BIRU"/>
    <s v="KENKO GEL PEN K-1 BLUE"/>
    <x v="344"/>
    <x v="1"/>
    <e v="#REF!"/>
    <s v="KENKO"/>
    <s v="12 GRS"/>
    <s v="pen"/>
    <s v="penkenk1biru"/>
    <s v="12 GRS_"/>
    <n v="7"/>
    <n v="7"/>
    <s v="12 GRS"/>
    <s v=""/>
    <s v="12"/>
    <s v="GRS"/>
    <n v="12"/>
    <s v="LSN"/>
    <n v="12"/>
    <s v="PCS"/>
    <n v="1728"/>
    <s v="PCS"/>
  </r>
  <r>
    <x v="356"/>
    <s v="gelpenkenkok1hitam"/>
    <s v="kenkogelpenk1black"/>
    <s v="gelpenkenkok1hitam"/>
    <s v="Gel pen Kenko K-1 hitam"/>
    <s v="KENKO GEL PEN K-1 BLACK"/>
    <x v="345"/>
    <x v="1"/>
    <e v="#REF!"/>
    <s v="KENKO"/>
    <s v="12 GRS"/>
    <s v="pen"/>
    <s v="penkenk1hitam"/>
    <s v="12 GRS_"/>
    <n v="7"/>
    <n v="7"/>
    <s v="12 GRS"/>
    <s v=""/>
    <s v="12"/>
    <s v="GRS"/>
    <n v="12"/>
    <s v="LSN"/>
    <n v="12"/>
    <s v="PCS"/>
    <n v="1728"/>
    <s v="PCS"/>
  </r>
  <r>
    <x v="357"/>
    <s v="gelpenkenkok1sthitam"/>
    <s v="kenkogelpenk1stblack"/>
    <s v="gelpenkenkok1sthitam"/>
    <s v="Gel pen Kenko K-1 ST Hitam"/>
    <s v="KENKO GEL PEN K-1 ST BLACK"/>
    <x v="34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8"/>
    <s v="gelpenkenkoke100hitam"/>
    <s v="kenkogelpenke100black"/>
    <s v="gelpenkenkoke100"/>
    <s v="Gel pen Kenko KE-100 hitam"/>
    <s v="KENKO GEL PEN KE-100 BLACK"/>
    <x v="347"/>
    <x v="1"/>
    <e v="#REF!"/>
    <s v="KENKO"/>
    <s v="12 GRS"/>
    <s v="pen"/>
    <s v="penkenke100"/>
    <s v="12 GRS_"/>
    <n v="7"/>
    <n v="7"/>
    <s v="12 GRS"/>
    <s v=""/>
    <s v="12"/>
    <s v="GRS"/>
    <n v="12"/>
    <s v="LSN"/>
    <n v="12"/>
    <s v="PCS"/>
    <n v="1728"/>
    <s v="PCS"/>
  </r>
  <r>
    <x v="359"/>
    <s v="gelpenkenkoke16dotndothitam"/>
    <s v="kenkogelpenke16dotndotblack"/>
    <s v="gelpenkenkoke16dotndothitam"/>
    <s v="Gel pen Kenko KE-16 Dot N Dot hitam"/>
    <s v="KENKO GEL PEN KE-16 DOT N DOT BLACK"/>
    <x v="34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0"/>
    <s v=""/>
    <s v=""/>
    <s v="gelpenkenkoke200"/>
    <m/>
    <m/>
    <x v="349"/>
    <x v="1"/>
    <s v=""/>
    <s v="KENKO"/>
    <s v="12 GRS"/>
    <s v="pen"/>
    <s v="penkenke200"/>
    <s v="12 GRS_"/>
    <n v="7"/>
    <n v="7"/>
    <s v="12 GRS"/>
    <s v=""/>
    <s v="12"/>
    <s v="GRS"/>
    <n v="12"/>
    <s v="LSN"/>
    <n v="12"/>
    <s v="PCS"/>
    <n v="1728"/>
    <s v="PCS"/>
  </r>
  <r>
    <x v="361"/>
    <s v="gelpenkenkoke200hitam"/>
    <s v="kenkogelpenke200black"/>
    <s v="gelpenkenkoke200hitam"/>
    <s v="Gel pen Kenko KE-200 hitam"/>
    <s v="KENKO GEL PEN KE-200 BLACK"/>
    <x v="35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2"/>
    <s v="gelpenkenkoke303tgel"/>
    <s v="kenkogelpenke303tgeltriangular"/>
    <s v="gelpenkenkoke303tgeltriangular"/>
    <s v="Gel pen Kenko KE-303 T-gel"/>
    <s v="KENKO GEL PEN KE-303 T-GEL TRIANGULAR"/>
    <x v="351"/>
    <x v="1"/>
    <e v="#REF!"/>
    <s v="KENKO"/>
    <s v="12 GRS"/>
    <s v="pen"/>
    <s v="PENKENKE303"/>
    <s v="12 GRS_"/>
    <n v="7"/>
    <n v="7"/>
    <s v="12 GRS"/>
    <s v=""/>
    <s v="12"/>
    <s v="GRS"/>
    <n v="12"/>
    <s v="LSN"/>
    <n v="12"/>
    <s v="PCS"/>
    <n v="1728"/>
    <s v="PCS"/>
  </r>
  <r>
    <x v="363"/>
    <s v="gelpenkenkoke303tgelbiru"/>
    <s v="kenkogelpenke303tgeltriangularblue"/>
    <s v="gelpenkenkoke303tgeltriangularbiru"/>
    <s v="Gel pen Kenko KE-303 T-gel BIRU"/>
    <s v="KENKO GEL PEN KE-303 T-GEL TRIANGULAR BLUE"/>
    <x v="35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4"/>
    <s v="gelpenkenkoke303tgelhitam"/>
    <s v="kenkogelpenke303tgeltriangularblack"/>
    <s v="gelpenkenkoke303tgeltriangularhitam"/>
    <s v="Gel pen Kenko KE-303 T-gel hitam"/>
    <s v="KENKO GEL PEN KE-303 T-GEL TRIANGULAR BLACK"/>
    <x v="353"/>
    <x v="1"/>
    <e v="#REF!"/>
    <s v="KENKO"/>
    <s v="12 GRS"/>
    <s v="pen"/>
    <s v="PENKENKE303HITAM"/>
    <s v="12 GRS_"/>
    <n v="7"/>
    <n v="7"/>
    <s v="12 GRS"/>
    <s v=""/>
    <s v="12"/>
    <s v="GRS"/>
    <n v="12"/>
    <s v="LSN"/>
    <n v="12"/>
    <s v="PCS"/>
    <n v="1728"/>
    <s v="PCS"/>
  </r>
  <r>
    <x v="365"/>
    <s v="gelpenkenkotgelerasableke303erblack"/>
    <s v="kenkogelpentgelerasableke303erblack"/>
    <s v="gelpenkenkoke303ertgelerasablehitam"/>
    <s v="Gel pen Kenko T-Gel Erasable KE-303 ER Black"/>
    <s v="KENKO GEL PEN T-GEL ERASABLE KE-303ER BLACK"/>
    <x v="354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6"/>
    <s v="gelpenkenkowinjellerke600"/>
    <s v="kenkogelpenwinjellerke600"/>
    <s v="gelpenkenkoke600winjeller"/>
    <s v="Gel pen Kenko Winjeller KE-600"/>
    <s v="KENKO GEL PEN WINJELLER KE-600"/>
    <x v="355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7"/>
    <s v="gelpenkenkowinjellerke600hitam"/>
    <s v="kenkogelpenwinjellerke600black"/>
    <s v="gelpenkenkoke600winjellerhitam"/>
    <s v="Gel pen Kenko Winjeller KE-600 hitam"/>
    <s v="KENKO GEL PEN WINJELLER KE-600 BLACK"/>
    <x v="35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8"/>
    <s v="gelpenkenkoks97signpenhitam"/>
    <s v="kenkogelpenks97signpenblack"/>
    <s v="gelpenkenkoks97signpenhitam"/>
    <s v="Gel pen Kenko KS-97  sign pen hitam"/>
    <s v="KENKO GEL PEN KS-97 SIGN PEN BLACK"/>
    <x v="35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9"/>
    <s v="gelpenmicroteckenko028mmhitam"/>
    <s v="kenkogelpenmicrotec028mmblack"/>
    <s v="gelpenkenkomicrotech028mmhitam"/>
    <s v="Gel pen Microtec Kenko 0.28mm Hitam"/>
    <s v="KENKO GEL PEN MICROTEC 0.28MM BLACK"/>
    <x v="358"/>
    <x v="1"/>
    <e v="#REF!"/>
    <s v="KENKO"/>
    <s v="12 GRS"/>
    <s v="pen"/>
    <s v="penken028MICROTEChitam"/>
    <s v="12 GRS_"/>
    <n v="7"/>
    <n v="7"/>
    <s v="12 GRS"/>
    <s v=""/>
    <s v="12"/>
    <s v="GRS"/>
    <n v="12"/>
    <s v="LSN"/>
    <n v="12"/>
    <s v="PCS"/>
    <n v="1728"/>
    <s v="PCS"/>
  </r>
  <r>
    <x v="370"/>
    <s v=""/>
    <s v="kenkogelpenmicrotec04mm"/>
    <s v="gelpenkenkomicrotech04mm"/>
    <m/>
    <s v="KENKO GEL PEN MICROTEC 0.4MM"/>
    <x v="359"/>
    <x v="1"/>
    <e v="#REF!"/>
    <s v="KENKO"/>
    <s v="12 GRS"/>
    <s v="pen"/>
    <s v="penkenmicrotec248mm"/>
    <s v="12 GRS_"/>
    <n v="7"/>
    <n v="7"/>
    <s v="12 GRS"/>
    <s v=""/>
    <s v="12"/>
    <s v="GRS"/>
    <n v="12"/>
    <s v="LSN"/>
    <n v="12"/>
    <s v="PCS"/>
    <n v="1728"/>
    <s v="PCS"/>
  </r>
  <r>
    <x v="371"/>
    <s v="gelpenkenkosaharahitam"/>
    <s v="kenkogelpensaharablack"/>
    <s v="gelpenkenkosaharahitam"/>
    <s v="Gel pen Kenko Sahara Hitam"/>
    <s v="KENKO GEL PEN SAHARA BLACK"/>
    <x v="36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2"/>
    <s v="gelpenkenkosaharadotshitam"/>
    <s v="kenkogelpensaharadotsblack"/>
    <s v="gelpenkenkosaharadotshitam"/>
    <s v="Gel pen Kenko Sahara Dots Hitam"/>
    <s v="KENKO GEL PEN SAHARA DOTS BLACK"/>
    <x v="36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3"/>
    <s v="gelpenkenkosaharasnackhitam"/>
    <s v="kenkogelpensaharasnackblack"/>
    <s v="gelpenkenkosaharasnackhitam"/>
    <s v="Gel pen Kenko Sahara Snack Hitam"/>
    <s v="KENKO GEL PEN SAHARA SNACK BLACK"/>
    <x v="362"/>
    <x v="1"/>
    <e v="#REF!"/>
    <s v="KENKO"/>
    <s v="12 GRS"/>
    <s v="pen"/>
    <s v="PENKENSAHARASNACKHITAM"/>
    <s v="12 GRS_"/>
    <n v="7"/>
    <n v="7"/>
    <s v="12 GRS"/>
    <s v=""/>
    <s v="12"/>
    <s v="GRS"/>
    <n v="12"/>
    <s v="LSN"/>
    <n v="12"/>
    <s v="PCS"/>
    <n v="1728"/>
    <s v="PCS"/>
  </r>
  <r>
    <x v="374"/>
    <s v="gelpensetwarnajkgpc296"/>
    <s v="colorgelpengpc296jk"/>
    <s v="gelpensetjoykogpc296isi8pc"/>
    <s v="Gel Pen Set Warna JK GPC-296"/>
    <s v="COLOR GEL PEN GPC-296 JK"/>
    <x v="363"/>
    <x v="1"/>
    <e v="#REF!"/>
    <s v="ATALI"/>
    <s v="24 SET"/>
    <s v="pen"/>
    <m/>
    <s v="24 SET_"/>
    <n v="7"/>
    <n v="7"/>
    <s v="24 SET"/>
    <s v=""/>
    <s v="24"/>
    <s v="SET"/>
    <s v=""/>
    <s v=""/>
    <s v=""/>
    <s v=""/>
    <n v="24"/>
    <s v="SET"/>
  </r>
  <r>
    <x v="375"/>
    <s v="gelpenjkgpc309sdiamondart"/>
    <s v="gelpengpc309sdiamondartjk"/>
    <s v="gelpensetjoykogpc309sdiamondart"/>
    <s v="Gel pen JK GPC-309 S Diamond Art"/>
    <s v="GEL PEN GPC-309S DIAMOND ART JK"/>
    <x v="364"/>
    <x v="1"/>
    <e v="#REF!"/>
    <s v="ATALI"/>
    <s v="8 BOX (24 SET)"/>
    <s v="pen"/>
    <m/>
    <s v="8 BOX_24 SET_"/>
    <n v="6"/>
    <n v="13"/>
    <s v="8 BOX"/>
    <s v="24 SET"/>
    <s v="8"/>
    <s v="BOX"/>
    <s v="24"/>
    <s v="SET"/>
    <s v=""/>
    <s v=""/>
    <n v="192"/>
    <s v="SET"/>
  </r>
  <r>
    <x v="376"/>
    <s v="gelpenjkgpc310sdiamondart"/>
    <s v="gelpengpc310sdiamondartjk"/>
    <s v="gelpensetjoykogpc310sdiamondart"/>
    <s v="Gel pen JK GPC-310 S Diamond Art"/>
    <s v="GEL PEN GPC-310S DIAMOND ART JK"/>
    <x v="365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377"/>
    <s v="gelpensetwarnajkgpc315"/>
    <s v="colorgelpengpc315jk"/>
    <s v="gelpensetjoykogpc315"/>
    <s v="Gel Pen Set Warna JK GPC-315"/>
    <s v="COLOR GEL PEN GPC-315 JK"/>
    <x v="366"/>
    <x v="1"/>
    <e v="#REF!"/>
    <s v="ATALI"/>
    <s v="12 BOX (24 SET)"/>
    <s v="pen"/>
    <m/>
    <s v="12 BOX_24 SET_"/>
    <n v="7"/>
    <n v="14"/>
    <s v="12 BOX"/>
    <s v="24 SET"/>
    <s v="12"/>
    <s v="BOX"/>
    <s v="24"/>
    <s v="SET"/>
    <s v=""/>
    <s v=""/>
    <n v="288"/>
    <s v="SET"/>
  </r>
  <r>
    <x v="378"/>
    <s v="gelpenkenkosetdiamonddm100s"/>
    <s v="kenkogelpensetdiamonddm100s8pcsset"/>
    <s v="gelpensetkenkodm100sdiamond"/>
    <s v="Gel pen Kenko Set Diamond DM-100S"/>
    <s v="KENKO GEL PEN SET DIAMOND DM-100S (8PCS/ SET)"/>
    <x v="367"/>
    <x v="1"/>
    <e v="#REF!"/>
    <s v="KENKO"/>
    <s v="5 BOX (30 SET)"/>
    <s v="pen"/>
    <m/>
    <s v="5 BOX_30 SET_"/>
    <n v="6"/>
    <n v="13"/>
    <s v="5 BOX"/>
    <s v="30 SET"/>
    <s v="5"/>
    <s v="BOX"/>
    <s v="30"/>
    <s v="SET"/>
    <s v=""/>
    <s v=""/>
    <n v="150"/>
    <s v="SET"/>
  </r>
  <r>
    <x v="379"/>
    <s v="gelpentizo10tg340"/>
    <s v="gelpentizo10tg340"/>
    <s v="gelpentizo10mmtg340"/>
    <s v="Gel pen Tizo 1.0 TG 340"/>
    <s v="GEL PEN TIZO 1.0 TG340"/>
    <x v="368"/>
    <x v="1"/>
    <e v="#REF!"/>
    <n v="99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380"/>
    <s v="gelpentizo10tg340biru"/>
    <s v="gel10340birutg340bi"/>
    <s v="gelpentizo10mmtg340bibiru"/>
    <s v="Gel pen Tizo 1.0 TG 340 biru"/>
    <s v="GEL 1.0 340 BIRU TG340BI"/>
    <x v="369"/>
    <x v="1"/>
    <e v="#REF!"/>
    <n v="99"/>
    <s v="96 LSN"/>
    <s v="pen"/>
    <s v="pentg340biru"/>
    <s v="96 LSN_"/>
    <n v="7"/>
    <n v="7"/>
    <s v="96 LSN"/>
    <s v=""/>
    <s v="96"/>
    <s v="LSN"/>
    <n v="12"/>
    <s v="PCS"/>
    <s v=""/>
    <s v=""/>
    <n v="1152"/>
    <s v="PCS"/>
  </r>
  <r>
    <x v="381"/>
    <s v="geltizofancytg30541e"/>
    <s v="geltizofancytg30541e"/>
    <s v="gelpentizotg30541e"/>
    <s v="Gel Tizo Fancy TG30541-E"/>
    <s v="GEL TIZO FANCY TG30541-E"/>
    <x v="37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2"/>
    <s v="geltizofancytg30600e"/>
    <s v="geltizofancytg30600e"/>
    <s v="gelpentizotg30600e"/>
    <s v="Gel Tizo Fancy TG30600-E"/>
    <s v="GEL TIZO FANCY TG30600-E"/>
    <x v="37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3"/>
    <s v="geltizofancytg30734e"/>
    <s v="geltizofancytg30734e"/>
    <s v="gelpentizotg30734e"/>
    <s v="Gel Tizo Fancy TG30734-E"/>
    <s v="GEL TIZO FANCY TG30734-E"/>
    <x v="37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4"/>
    <s v="geltizofancytg30735d"/>
    <s v="geltizofancytg30735d"/>
    <s v="gelpentizotg30735d"/>
    <s v="Gel Tizo Fancy TG 30735-D"/>
    <s v="GEL TIZO FANCY TG30735-D"/>
    <x v="373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5"/>
    <s v="geltizofancytg30801e"/>
    <s v="geltizofancytg30801e"/>
    <s v="gelpentizotg30801e"/>
    <s v="Gel Tizo Fancy TG30801-E"/>
    <s v="GEL TIZO FANCY TG30801-E"/>
    <x v="37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6"/>
    <s v="geltizofancytg30802e"/>
    <s v="geltizofancytg30802e"/>
    <s v="gelpentizotg30802e"/>
    <s v="Gel Tizo Fancy TG30802-E"/>
    <s v="GEL TIZO FANCY TG30802-E"/>
    <x v="37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7"/>
    <s v="geltizofancytg30900e"/>
    <s v="geltizofancytg30900e"/>
    <s v="gelpentizotg30900e"/>
    <s v="Gel Tizo Fancy TG30900-E"/>
    <s v="GEL TIZO FANCY TG30900-E"/>
    <x v="376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8"/>
    <s v="geltizofancytg30901d"/>
    <s v="geltizofancytg30901d"/>
    <s v="gelpentizotg30901d"/>
    <s v="Gel Tizo Fancy TG 30901-D"/>
    <s v="GEL TIZO FANCY TG30901-D"/>
    <x v="37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9"/>
    <s v="geltizofancytg31035e"/>
    <s v="geltizofancytg31035e"/>
    <s v="gelpentizotg31035e"/>
    <s v="Gel Tizo Fancy TG31035-E"/>
    <s v="GEL TIZO FANCY TG31035-E"/>
    <x v="37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0"/>
    <s v="geltizofancytg31037e"/>
    <s v="geltizofancytg31037e"/>
    <s v="gelpentizotg31037e"/>
    <s v="Gel Tizo Fancy TG31037-E"/>
    <s v="GEL TIZO FANCY TG31037-E"/>
    <x v="37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1"/>
    <s v="geltizofancytg31475d"/>
    <s v="geltizofancytg31475d"/>
    <s v="gelpentizotg31475d"/>
    <s v="Gel Tizo Fancy TG 31475-D"/>
    <s v="GEL TIZO FANCY TG31475-D"/>
    <x v="38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2"/>
    <s v="geltizofancytg31475e"/>
    <s v="geltizofancytg31475e"/>
    <s v="gelpentizotg31475e"/>
    <s v="Gel Tizo Fancy TG31475-E"/>
    <s v="GEL TIZO FANCY TG31475-E"/>
    <x v="38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3"/>
    <s v="geltizofancytg31590e"/>
    <s v="geltizofancytg31590e"/>
    <s v="gelpentizotg31590e"/>
    <s v="Gel Tizo Fancy TG31590-E"/>
    <s v="GEL TIZO FANCY TG31590-E"/>
    <x v="38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4"/>
    <s v="geltizofancytg31762e"/>
    <s v="geltizofancytg31762e"/>
    <s v="gelpentizotg31762e"/>
    <s v="Gel Tizo Fancy TG31762-E"/>
    <s v="GEL TIZO FANCY TG31762-E"/>
    <x v="383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5"/>
    <s v="geltizofancytg31763d"/>
    <s v="geltizofancytg31763d"/>
    <s v="gelpentizotg31763d"/>
    <s v="Gel Tizo Fancy TG 31763-D"/>
    <s v="GEL TIZO FANCY TG31763-D"/>
    <x v="38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6"/>
    <s v="geltizofancytg31763e"/>
    <s v="geltizofancytg31763e"/>
    <s v="gelpentizotg31763e"/>
    <s v="Gel Tizo Fancy TG31763-E"/>
    <s v="GEL TIZO FANCY TG31763-E"/>
    <x v="38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7"/>
    <s v="geltizofancytg31763el"/>
    <s v="geltizofancytg31763el"/>
    <s v="gelpentizotg31763el"/>
    <s v="Gel Tizo Fancy TG31763-EL"/>
    <s v="GEL TIZO FANCY TG31763-EL"/>
    <x v="386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398"/>
    <s v="geltizofancytg31810d"/>
    <s v="geltizofancytg31810d"/>
    <s v="gelpentizotg31810d"/>
    <s v="Gel Tizo Fancy TG 31810-D"/>
    <s v="GEL TIZO FANCY TG31810-D"/>
    <x v="3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9"/>
    <s v="geltizofancytg31810e"/>
    <s v="geltizofancytg31810e"/>
    <s v="gelpentizotg31810e"/>
    <s v="Gel Tizo Fancy TG31810-E"/>
    <s v="GEL TIZO FANCY TG31810-E"/>
    <x v="38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0"/>
    <s v="geltizofancytg31831e"/>
    <s v="geltizofancytg31831e"/>
    <s v="gelpentizotg31831e"/>
    <s v="Gel Tizo Fancy TG31831-E"/>
    <s v="GEL TIZO FANCY TG31831-E"/>
    <x v="38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1"/>
    <s v="geltizofancytg31975e"/>
    <s v="geltizofancytg31975e"/>
    <s v="gelpentizotg31975e"/>
    <s v="Gel Tizo Fancy TG31975-E"/>
    <s v="GEL TIZO FANCY TG31975-E"/>
    <x v="39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2"/>
    <s v="geltizofancytg348d"/>
    <s v="geltizofancytg348d"/>
    <s v="gelpentizotg348d"/>
    <s v="Gel Tizo Fancy TG 348-D"/>
    <s v="GEL TIZO FANCY TG348-D"/>
    <x v="39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3"/>
    <s v="geltizofancytg348e"/>
    <s v="geltizofancytg348e"/>
    <s v="gelpentizotg348e"/>
    <s v="Gel Tizo Fancy TG348-E"/>
    <s v="GEL TIZO FANCY TG348-E"/>
    <x v="39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4"/>
    <s v="geltizofancytg348el"/>
    <s v="geltizofancytg348el"/>
    <s v="gelpentizotg348el"/>
    <s v="Gel Tizo Fancy TG348-EL"/>
    <s v="GEL TIZO FANCY TG348-EL"/>
    <x v="393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405"/>
    <s v="bpgeltf1190hitek03mm"/>
    <s v="ballpengeltf1190htm03mmhightech"/>
    <s v="gelpentrifellohitechtf1190"/>
    <s v="Bp gel TF-1190 hitek 0.3mm"/>
    <s v="BALLPEN GEL TF-1190 HTM 0.3MM HIGHTECH"/>
    <x v="394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6"/>
    <s v="bpgeltf1190hitek03mmbiru"/>
    <s v="ballpengeltf1190br03mmhightech"/>
    <s v="gelpentrifellohitechtf1190biru"/>
    <s v="Bp gel TF-1190 hitek 0.3mm biru"/>
    <s v="BALLPEN GEL TF-1190 BR 0.3MM HIGHTECH"/>
    <x v="395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7"/>
    <s v="bpgeltf1190hitek03mmhitam"/>
    <s v="ballpentf1190htm03mmhightech"/>
    <s v="gelpentrifellohitechtf1190hitam"/>
    <s v="Bp gel TF-1190 hitek 0.3mm hitam"/>
    <s v="BALLPEN TF-1190 HTM 0.3MM HIGHTECH"/>
    <x v="396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8"/>
    <s v="gelpengp559hitouchhitam"/>
    <s v="gelpengp559hitouchblack"/>
    <s v="gelpenvancogp559hitouchblack"/>
    <s v="Gel Pen GP-559 Hi-Touch Hitam"/>
    <s v="GEL PEN GP-559 HI-TOUCH BLACK"/>
    <x v="397"/>
    <x v="1"/>
    <e v="#REF!"/>
    <s v="SAMUDERA ANGKASA JAYA"/>
    <s v="144 LSN"/>
    <s v="pen"/>
    <s v="PENVANGP559"/>
    <s v="144 LSN_"/>
    <n v="8"/>
    <n v="8"/>
    <s v="144 LSN"/>
    <s v=""/>
    <s v="144"/>
    <s v="LSN"/>
    <n v="12"/>
    <s v="PCS"/>
    <s v=""/>
    <s v=""/>
    <n v="1728"/>
    <s v="PCS"/>
  </r>
  <r>
    <x v="409"/>
    <s v="gelzhixin+refillg3093"/>
    <s v="gelzhixinrefillg3093"/>
    <s v="gelpenzhixing3093isi"/>
    <s v="Gel Zhixin + Refill G-3093"/>
    <s v="GEL ZHIXIN+REFILL G-3093"/>
    <x v="398"/>
    <x v="1"/>
    <e v="#REF!"/>
    <s v="99 JAYA UTAMA"/>
    <s v="120 LSN"/>
    <s v="pen"/>
    <s v="pen99zhixing3093"/>
    <s v="120 LSN_"/>
    <n v="8"/>
    <n v="8"/>
    <s v="120 LSN"/>
    <s v=""/>
    <s v="120"/>
    <s v="LSN"/>
    <n v="12"/>
    <s v="PCS"/>
    <s v=""/>
    <s v=""/>
    <n v="1440"/>
    <s v="PCS"/>
  </r>
  <r>
    <x v="410"/>
    <s v="gelzhixin+refillg3103"/>
    <s v="gelzhixinrefillg3103"/>
    <s v="gelpenzhixing3103isi"/>
    <s v="Gel Zhixin + Refill G-3103"/>
    <s v="GEL ZHIXIN+REFILL G-3103"/>
    <x v="399"/>
    <x v="1"/>
    <e v="#REF!"/>
    <s v="99 JAYA UTAMA"/>
    <s v="120 LSN"/>
    <s v="pen"/>
    <s v="pen99zhixing3103"/>
    <s v="120 LSN_"/>
    <n v="8"/>
    <n v="8"/>
    <s v="120 LSN"/>
    <s v=""/>
    <s v="120"/>
    <s v="LSN"/>
    <n v="12"/>
    <s v="PCS"/>
    <s v=""/>
    <s v=""/>
    <n v="1440"/>
    <s v="PCS"/>
  </r>
  <r>
    <x v="411"/>
    <s v="gelzhixin+refillg3111"/>
    <s v="gelzhixinrefillg3111"/>
    <s v="gelpenzhixing3111isi"/>
    <s v="Gel Zhixin + Refill G-3111"/>
    <s v="GEL ZHIXIN+REFILL G-3111"/>
    <x v="40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2"/>
    <s v="gelzhixin+refillg3112"/>
    <s v="gelzhixinrefillg3112"/>
    <s v="gelpenzhixing3112isi"/>
    <s v="Gel Zhixin+Refill G-3112"/>
    <s v="GEL ZHIXIN+REFILL G-3112"/>
    <x v="401"/>
    <x v="0"/>
    <e v="#REF!"/>
    <s v="DB STATIONERY"/>
    <s v="120 LSN"/>
    <s v="pen"/>
    <s v="pen99zhixing3112"/>
    <s v="120 LSN_"/>
    <n v="8"/>
    <n v="8"/>
    <s v="120 LSN"/>
    <s v=""/>
    <s v="120"/>
    <s v="LSN"/>
    <n v="12"/>
    <s v="PCS"/>
    <s v=""/>
    <s v=""/>
    <n v="1440"/>
    <s v="PCS"/>
  </r>
  <r>
    <x v="413"/>
    <s v="gelzhixin+refillg3117"/>
    <s v="gelzhixinrefillg3117"/>
    <s v="gelpenzhixing3117isi"/>
    <s v="Gel Zhixin + Refill G-3117"/>
    <s v="GEL ZHIXIN+REFILL G-3117"/>
    <x v="402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4"/>
    <s v="gelzhixin+refillg3118"/>
    <s v="gelzhixinrefillg3118"/>
    <s v="gelpenzhixing3118isi"/>
    <s v="Gel Zhixin + Refill G-3118"/>
    <s v="GEL ZHIXIN+REFILL G-3118"/>
    <x v="403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5"/>
    <s v="gelzhixin+refillg3132"/>
    <s v="gelzhixinrefillg3132"/>
    <s v="gelpenzhixing3132isi"/>
    <s v="Gel Zhixin + Refill G-3132"/>
    <s v="GEL ZHIXIN+REFILL G-3132"/>
    <x v="404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6"/>
    <s v="gelzhixin+refillg3136"/>
    <s v="gelzhixinrefillg3136"/>
    <s v="gelpenzhixing3136isi"/>
    <s v="Gel Zhixin + Refill G-3136"/>
    <s v="GEL ZHIXIN+REFILL G-3136"/>
    <x v="405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7"/>
    <s v="gelzhixin+refillg3137"/>
    <s v="gelzhixinrefillg3137"/>
    <s v="gelpenzhixing3137isi"/>
    <s v="Gel Zhixin + Refill G-3137"/>
    <s v="GEL ZHIXIN+REFILL G-3137"/>
    <x v="406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8"/>
    <s v="gelzhixin+refillg5001"/>
    <s v="gelzhixinrefillg5001"/>
    <s v="gelpenzhixing5001isi"/>
    <s v="Gel Zhixin + Refill G-5001"/>
    <s v="GEL ZHIXIN+REFILL G-5001"/>
    <x v="40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9"/>
    <s v="gelpenzhixin+refillg5002"/>
    <s v="gelzhixinrefillg5002"/>
    <s v="gelpenzhixing5002isi"/>
    <s v="Gel Pen Zhixin + Refill G-5002"/>
    <s v="GEL ZHIXIN+REFILL G-5002"/>
    <x v="408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0"/>
    <s v="gelzhixin+refillg5004"/>
    <s v="gelzhixinrefillg5004"/>
    <s v="gelpenzhixing5004isi"/>
    <s v="Gel Zhixin + Refill G-5004"/>
    <s v="GEL ZHIXIN+REFILL G-5004"/>
    <x v="409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1"/>
    <s v="gelzhixin+refillg5009"/>
    <s v="gelzhixinrefillg5009"/>
    <s v="gelpenzhixing5009isi"/>
    <s v="Gel Zhixin + Refill G-5009"/>
    <s v="GEL ZHIXIN+REFILL G-5009"/>
    <x v="41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2"/>
    <s v="gelzhixin+refillg5016l"/>
    <s v="gelzhixinrefillg5016l"/>
    <s v="gelpenzhixing5016lisi"/>
    <s v="Gel Zhixin + Refill G-5016 L"/>
    <s v="GEL ZHIXIN+REFILL G-5016 L"/>
    <x v="411"/>
    <x v="0"/>
    <e v="#REF!"/>
    <s v="DB STATIONERY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423"/>
    <s v="lemstickjkgs25"/>
    <s v="gluestickgs25jk"/>
    <s v="gluestickgs25jk"/>
    <s v="Lem Stick JK GS-25"/>
    <s v="GLUE STICK GS-25 JK"/>
    <x v="412"/>
    <x v="1"/>
    <e v="#REF!"/>
    <s v="ATALI"/>
    <s v="36 BOX (12 PCS)"/>
    <s v="lem"/>
    <m/>
    <s v="36 BOX_12 PCS_"/>
    <n v="7"/>
    <n v="14"/>
    <s v="36 BOX"/>
    <s v="12 PCS"/>
    <s v="36"/>
    <s v="BOX"/>
    <s v="12"/>
    <s v="PCS"/>
    <s v=""/>
    <s v=""/>
    <n v="432"/>
    <s v="PCS"/>
  </r>
  <r>
    <x v="424"/>
    <s v="guntingjksc12"/>
    <s v="scissorsc12jk"/>
    <s v="guntingjoykosc12"/>
    <s v="Gunting JK SC-12"/>
    <s v="SCISSOR SC-12 JK"/>
    <x v="413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5"/>
    <s v="guntingjksc13"/>
    <s v="scissorsc13jk"/>
    <s v="guntingjoykosc13"/>
    <s v="Gunting JK SC-13"/>
    <s v="SCISSOR SC-13 JK"/>
    <x v="414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6"/>
    <s v="guntingjksc14"/>
    <s v="scissorsc14jk"/>
    <s v="guntingjoykosc14"/>
    <s v="Gunting JK SC-14"/>
    <s v="SCISSOR SC-14 JK"/>
    <x v="415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7"/>
    <s v="guntingjksc828"/>
    <s v="scissorsc828jk"/>
    <s v="guntingjoykosc828"/>
    <s v="Gunting JK SC-828"/>
    <s v="SCISSOR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8"/>
    <s v="guntingjksc828"/>
    <s v="scissorssc828jk"/>
    <s v="guntingjoykosc828"/>
    <s v="Gunting JK SC-828"/>
    <s v="SCISSORS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9"/>
    <s v="guntingjksc828sg"/>
    <s v="scissorsc828sgjk"/>
    <s v="guntingjoykosc828sg"/>
    <s v="Gunting JK SC-828 SG"/>
    <s v="SCISSOR SC-828 SG JK"/>
    <x v="417"/>
    <x v="1"/>
    <e v="#REF!"/>
    <s v="ATALI"/>
    <s v="12 LSN"/>
    <s v="gunting"/>
    <s v="GUNJKSC828SG"/>
    <s v="12 LSN_"/>
    <n v="7"/>
    <n v="7"/>
    <s v="12 LSN"/>
    <s v=""/>
    <s v="12"/>
    <s v="LSN"/>
    <n v="12"/>
    <s v="PCS"/>
    <s v=""/>
    <s v=""/>
    <n v="144"/>
    <s v="PCS"/>
  </r>
  <r>
    <x v="430"/>
    <s v="guntingjksc838"/>
    <s v="scissorsc838jk"/>
    <s v="guntingjoykosc838"/>
    <s v="Gunting JK SC-838"/>
    <s v="SCISSOR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1"/>
    <s v="guntingjksc838"/>
    <s v="scissorssc838jk"/>
    <s v="guntingjoykosc838"/>
    <s v="Gunting JK SC-838"/>
    <s v="SCISSORS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2"/>
    <s v="guntingjksc838sg"/>
    <s v="scissorsc838sgjk"/>
    <s v="guntingjoykosc838sg"/>
    <s v="Gunting JK SC-838 SG"/>
    <s v="SCISSOR SC-838 SG JK"/>
    <x v="419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3"/>
    <s v="guntingjksc848"/>
    <s v="scissorsc848jk"/>
    <s v="guntingjoykosc848"/>
    <s v="Gunting JK SC-848"/>
    <s v="SCISSOR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4"/>
    <s v="guntingjksc848"/>
    <s v="scissorssc848jk"/>
    <s v="guntingjoykosc848"/>
    <s v="Gunting JK SC-848"/>
    <s v="SCISSORS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5"/>
    <s v="guntingjksc848sg"/>
    <s v="scissorsc848sgjk"/>
    <s v="guntingjoykosc848sg"/>
    <s v="Gunting JK SC-848 SG"/>
    <s v="SCISSOR SC-848SG JK"/>
    <x v="421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6"/>
    <s v="guntingjkzz65gerigi"/>
    <s v="scissorzz65jk"/>
    <s v="guntingjoykozz6565gerigi"/>
    <s v="Gunting JK ZZ-65 Gerigi"/>
    <s v="SCISSOR ZZ-65 JK"/>
    <x v="422"/>
    <x v="1"/>
    <e v="#REF!"/>
    <s v="ATALI"/>
    <s v="12 BOX (12 PCS)"/>
    <s v="gunting"/>
    <m/>
    <s v="12 BOX_12 PCS_"/>
    <n v="7"/>
    <n v="14"/>
    <s v="12 BOX"/>
    <s v="12 PCS"/>
    <s v="12"/>
    <s v="BOX"/>
    <s v="12"/>
    <s v="PCS"/>
    <s v=""/>
    <s v=""/>
    <n v="144"/>
    <s v="PCS"/>
  </r>
  <r>
    <x v="437"/>
    <s v="guntingkenkosc828"/>
    <s v="kenkoscissorsc828"/>
    <s v="guntingkenkosc828"/>
    <s v="Gunting Kenko SC-828"/>
    <s v="KENKO SCISSOR SC-828"/>
    <x v="423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38"/>
    <s v="guntingkenkosc838n"/>
    <s v="kenkoscissorsc838n"/>
    <s v="guntingkenkosc838n"/>
    <s v="Gunting Kenko SC-838 N"/>
    <s v="KENKO SCISSOR SC-838N"/>
    <x v="424"/>
    <x v="1"/>
    <e v="#REF!"/>
    <s v="KENKO"/>
    <s v="25 LSN"/>
    <s v="gunting"/>
    <s v="gunkensc838n"/>
    <s v="25 LSN_"/>
    <n v="7"/>
    <n v="7"/>
    <s v="25 LSN"/>
    <s v=""/>
    <s v="25"/>
    <s v="LSN"/>
    <n v="12"/>
    <s v="PCS"/>
    <s v=""/>
    <s v=""/>
    <n v="300"/>
    <s v="PCS"/>
  </r>
  <r>
    <x v="439"/>
    <s v="guntingkenkosc838sg"/>
    <s v="kenkoscissorsc838sg"/>
    <s v="guntingkenkosc838sg"/>
    <s v="Gunting Kenko SC-838 SG"/>
    <s v="KENKO SCISSOR SC-838SG"/>
    <x v="425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40"/>
    <s v="guntingkenkosc848n"/>
    <s v="kenkoscissorsc848n"/>
    <s v="guntingkenkosc848n"/>
    <s v="Gunting Kenko SC-848 N"/>
    <s v="KENKO SCISSOR SC-848N"/>
    <x v="426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1"/>
    <s v="guntingkenkosc848sg"/>
    <s v="kenkoscissorsc848sg"/>
    <s v="guntingkenkosc848sg"/>
    <s v="Gunting Kenko SC-848 SG"/>
    <s v="KENKO SCISSOR SC-848SG"/>
    <x v="427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2"/>
    <s v="counterhandtallykenkoht302"/>
    <s v="kenkohandtallycounterht302"/>
    <s v="handtallycounterkenkoht302"/>
    <s v="Counter hand tally Kenko HT-302"/>
    <s v="KENKO HAND TALLY COUNTER HT-302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3"/>
    <s v="counterhandtallykenkoht302"/>
    <s v="kenkohandtallycounterht30210pcsbox"/>
    <s v="handtallycounterkenkoht302"/>
    <s v="Counter hand tally Kenko HT-302"/>
    <s v="KENKO HAND TALLY COUNTER HT-302 (10 PCS/ BOX)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4"/>
    <s v="counterhandtallykenkoht303"/>
    <s v="kenkohandtallycounterht303"/>
    <s v="handtallycounterkenkoht303"/>
    <s v="Counter hand tally Kenko HT-303"/>
    <s v="KENKO HAND TALLY COUNTER HT-303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5"/>
    <s v="counterhandtallykenkoht303"/>
    <s v="kenkohandtallycounterht30312pcsbox"/>
    <s v="handtallycounterkenkoht303"/>
    <s v="Counter hand tally Kenko HT-303"/>
    <s v="KENKO HAND TALLY COUNTER HT-303 (12 PCS/ BOX)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6"/>
    <s v="tapedispenserkenkotdb2besi"/>
    <s v="kenkohandytapedispensertdb2besi"/>
    <s v="handytapedispenserkenkotdb2"/>
    <s v="Tape dispenser Kenko TDB-2 besi"/>
    <s v="KENKO HANDY TAPE DISPENSER TDB-2-BESI"/>
    <x v="430"/>
    <x v="1"/>
    <e v="#REF!"/>
    <s v="KENKO"/>
    <s v="8 LSN"/>
    <s v="isolasi"/>
    <m/>
    <s v="8 LSN_"/>
    <n v="6"/>
    <n v="6"/>
    <s v="8 LSN"/>
    <s v=""/>
    <s v="8"/>
    <s v="LSN"/>
    <n v="12"/>
    <s v="PCS"/>
    <s v=""/>
    <s v=""/>
    <n v="96"/>
    <s v="PCS"/>
  </r>
  <r>
    <x v="447"/>
    <s v="stabillohighlighterjkhl1kuning"/>
    <s v="highlighterhl1yellowjk"/>
    <s v="highlighterstabillojoykohl1kuning"/>
    <s v="Stabillo Highlighter JK HL-1 kuning"/>
    <s v="HIGHLIGHTER HL-1 (YELLOW) JK"/>
    <x v="431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8"/>
    <s v="stabillohighlighterjkhl2hijau"/>
    <s v="highlighterhl2greenjk"/>
    <s v="highlighterstabillojoykohl2hijau"/>
    <s v="Stabillo Highlighter JK HL-2 hijau"/>
    <s v="HIGHLIGHTER HL-2 (GREEN) JK"/>
    <x v="432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9"/>
    <s v="stabillohighlighterjkhl3biru"/>
    <s v="highlighterhl3bluejk"/>
    <s v="highlighterstabillojoykohl3biru"/>
    <s v="Stabillo Highlighter JK HL-3 BIRU"/>
    <s v="HIGHLIGHTER HL-3 (BLUE) JK"/>
    <x v="433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0"/>
    <s v="stabillohighlighterjkhl4pink"/>
    <s v="highlighterhl4pinkjk"/>
    <s v="highlighterstabillojoykohl4pink"/>
    <s v="Stabillo Highlighter JK HL-4 pink"/>
    <s v="HIGHLIGHTER HL-4 (PINK) JK"/>
    <x v="434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1"/>
    <s v="stabillohighlighterjkhl5orange"/>
    <s v="highlighterhl5orangejk"/>
    <s v="highlighterstabillojoykohl5orange"/>
    <s v="Stabillo Highlighter JK HL-5 orange"/>
    <s v="HIGHLIGHTER HL-5 (ORANGE) JK"/>
    <x v="435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2"/>
    <s v=""/>
    <s v=""/>
    <s v="highlighterstabillojoykohlmix"/>
    <m/>
    <m/>
    <x v="436"/>
    <x v="1"/>
    <s v="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3"/>
    <s v=""/>
    <s v=""/>
    <s v="highlighterstabillojoykohlmix5warna"/>
    <m/>
    <m/>
    <x v="437"/>
    <x v="1"/>
    <s v=""/>
    <s v="ATALI"/>
    <s v="72 BOX (10 PCS)"/>
    <s v="spidol"/>
    <s v="stajkhlmix5warna"/>
    <s v="72 BOX_10 PCS_"/>
    <n v="7"/>
    <n v="14"/>
    <s v="72 BOX"/>
    <s v="10 PCS"/>
    <s v="72"/>
    <s v="BOX"/>
    <s v="10"/>
    <s v="PCS"/>
    <s v=""/>
    <s v=""/>
    <n v="720"/>
    <s v="PCS"/>
  </r>
  <r>
    <x v="454"/>
    <s v="stabillotizo54pctf610"/>
    <s v="stabillotizo54pctf610"/>
    <s v="highlighterstabillotizotf610isi54pc"/>
    <s v="Stabillo Tizo 54PC TF 610"/>
    <s v="STABILLO TIZO 54PC TF 610"/>
    <x v="438"/>
    <x v="1"/>
    <e v="#REF!"/>
    <n v="99"/>
    <s v="24 PAK (54 PCS)"/>
    <s v="spidol"/>
    <s v="statf610"/>
    <s v="24 PAK_54 PCS_"/>
    <n v="7"/>
    <n v="14"/>
    <s v="24 PAK"/>
    <s v="54 PCS"/>
    <s v="24"/>
    <s v="PAK"/>
    <s v="54"/>
    <s v="PCS"/>
    <s v=""/>
    <s v=""/>
    <n v="1296"/>
    <s v="PCS"/>
  </r>
  <r>
    <x v="455"/>
    <s v="stabillohighlightertf61624pcs"/>
    <s v="highlighter24pcstf616"/>
    <s v="highlighterstabillotizotf616isi24pc"/>
    <s v="Stabillo Highlighter TF 616 24 PCS"/>
    <s v="HIGHLIGHTER 24 PCS TF616"/>
    <x v="439"/>
    <x v="1"/>
    <e v="#REF!"/>
    <n v="99"/>
    <s v="32 PAK (24 PCS)"/>
    <s v="spidol"/>
    <m/>
    <s v="32 PAK_24 PCS_"/>
    <n v="7"/>
    <n v="14"/>
    <s v="32 PAK"/>
    <s v="24 PCS"/>
    <s v="32"/>
    <s v="PAK"/>
    <s v="24"/>
    <s v="PCS"/>
    <s v=""/>
    <s v=""/>
    <n v="768"/>
    <s v="PCS"/>
  </r>
  <r>
    <x v="456"/>
    <s v="stabillohl520vanco"/>
    <s v="stabillohl52012vanco"/>
    <s v="highlighterstabillovancohl520"/>
    <s v="Stabillo HL-520 Vanco"/>
    <s v="STABILLO HL-520 (12) VANCO"/>
    <x v="440"/>
    <x v="1"/>
    <e v="#REF!"/>
    <s v="SAMUDERA ANGKASA JAYA"/>
    <s v="100 LSN"/>
    <s v="spidol"/>
    <s v="stavanhl520"/>
    <s v="100 LSN_"/>
    <n v="8"/>
    <n v="8"/>
    <s v="100 LSN"/>
    <s v=""/>
    <s v="100"/>
    <s v="LSN"/>
    <n v="12"/>
    <s v="PCS"/>
    <s v=""/>
    <s v=""/>
    <n v="1200"/>
    <s v="PCS"/>
  </r>
  <r>
    <x v="457"/>
    <s v="stabillohighlighterzrmzh103kuning"/>
    <s v="zrmhighlighterzh103kuning"/>
    <s v="highlighterstabillozrmzh103kuning"/>
    <s v="Stabillo Highlighter ZRM ZH-103 kuning"/>
    <s v="ZRM HIGHLIGHTER ZH-103 (KUNING)"/>
    <x v="441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458"/>
    <s v="stabillohighlighterkenkohl100biru"/>
    <s v="kenkohighlighterhl100blue"/>
    <s v="highlighterstabilokenkohl100biru"/>
    <s v="Stabillo Highlighter Kenko HL-100 biru"/>
    <s v="KENKO HIGHLIGHTER HL-100 BLUE"/>
    <x v="44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59"/>
    <s v="stabillohighlighterkenkohl100hijau"/>
    <s v="kenkohighlighterhl100green"/>
    <s v="highlighterstabilokenkohl100hijau"/>
    <s v="Stabillo Highlighter Kenko HL-100 hijau"/>
    <s v="KENKO HIGHLIGHTER HL-100 GREEN"/>
    <x v="44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0"/>
    <s v="stabillohighlighterkenkohl100kuning"/>
    <s v="kenkohighlighterhl100yellow"/>
    <s v="highlighterstabilokenkohl100kuning"/>
    <s v="Stabillo Highlighter Kenko HL-100 kuning"/>
    <s v="KENKO HIGHLIGHTER HL-100 YELLOW"/>
    <x v="444"/>
    <x v="1"/>
    <e v="#REF!"/>
    <s v="KENKO"/>
    <s v="48 BOX (10 PCS)"/>
    <s v="spidol"/>
    <s v="STAKENHL100KUNING"/>
    <s v="48 BOX_10 PCS_"/>
    <n v="7"/>
    <n v="14"/>
    <s v="48 BOX"/>
    <s v="10 PCS"/>
    <s v="48"/>
    <s v="BOX"/>
    <s v="10"/>
    <s v="PCS"/>
    <s v=""/>
    <s v=""/>
    <n v="480"/>
    <s v="PCS"/>
  </r>
  <r>
    <x v="461"/>
    <s v="stabillohighlighterkenkohl100orange"/>
    <s v="kenkohighlighterhl100orange"/>
    <s v="highlighterstabilokenkohl100orange"/>
    <s v="Stabillo Highlighter Kenko HL-100 orange"/>
    <s v="KENKO HIGHLIGHTER HL-100 ORANGE"/>
    <x v="445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2"/>
    <s v="stabillohighlighterkenkohl100pink"/>
    <s v="kenkohighlighterhl100pink"/>
    <s v="highlighterstabilokenkohl100pink"/>
    <s v="Stabillo Highlighter Kenko HL-100 pink"/>
    <s v="KENKO HIGHLIGHTER HL-100 PINK"/>
    <x v="446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3"/>
    <s v="stabillohighlighterkenkohl100ungu"/>
    <s v="kenkohighlighterhl100purple"/>
    <s v="highlighterstabilokenkohl100ungu"/>
    <s v="Stabillo Highlighter Kenko HL-100 ungu"/>
    <s v="KENKO HIGHLIGHTER HL-100 PURPLE"/>
    <x v="447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4"/>
    <s v="stabillohighlighterkenkophl100pastelbiru"/>
    <s v="kenkohighlighterphl100bluepastel"/>
    <s v="highlighterstabilokenkophl100pastelbiru"/>
    <s v="Stabillo Highlighter Kenko PHL-100 PASTEL BIRU"/>
    <s v="KENKO HIGHLIGHTER PHL-100 BLUE PASTEL"/>
    <x v="448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5"/>
    <s v="stabillohighlighterkenkophl100pastelhijau"/>
    <s v="kenkohighlighterphl100greenpastel"/>
    <s v="highlighterstabilokenkophl100pastelhijau"/>
    <s v="Stabillo Highlighter Kenko PHL-100 PASTEL HIJAU"/>
    <s v="KENKO HIGHLIGHTER PHL-100 GREEN PASTEL"/>
    <x v="449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6"/>
    <s v="stabillohighlighterkenkophl100pastelkuning"/>
    <s v="kenkohighlighterphl100yellowpastel"/>
    <s v="highlighterstabilokenkophl100pastelkuning"/>
    <s v="Stabillo Highlighter Kenko PHL-100 PASTEL KUNING"/>
    <s v="KENKO HIGHLIGHTER PHL-100 YELLOW PASTEL"/>
    <x v="450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7"/>
    <s v="stabillohighlighterkenkophl100pastelorange"/>
    <s v="kenkohighlighterphl100orangepastel"/>
    <s v="highlighterstabilokenkophl100pastelorange"/>
    <s v="Stabillo Highlighter Kenko PHL-100 PASTEL ORANGE"/>
    <s v="KENKO HIGHLIGHTER PHL-100 ORANGE PASTEL"/>
    <x v="451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8"/>
    <s v="stabillohighlighterkenkophl100pastelpink"/>
    <s v="kenkohighlighterphl100pinkpastel"/>
    <s v="highlighterstabilokenkophl100pastelpink"/>
    <s v="Stabillo Highlighter Kenko PHL-100 PASTEL PINK"/>
    <s v="KENKO HIGHLIGHTER PHL-100 PINK PASTEL"/>
    <x v="45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9"/>
    <s v="stabillohighlighterkenkophl100pastelungu"/>
    <s v="kenkohighlighterphl100purplepastel"/>
    <s v="highlighterstabilokenkophl100pastelungu"/>
    <s v="Stabillo Highlighter Kenko PHL-100 PASTEL UNGU"/>
    <s v="KENKO HIGHLIGHTER PHL-100 PURPLE PASTEL"/>
    <x v="45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70"/>
    <s v="isipensillt113240set"/>
    <s v="refillpensillt1132@40set"/>
    <s v="isibensialantult113240set"/>
    <s v="Isi pensil LT 11-32 (40 set)"/>
    <s v="REFILL PENSIL LT 11-32 @ 40 SET"/>
    <x v="454"/>
    <x v="1"/>
    <e v="#REF!"/>
    <s v="LAUTAN MAS ASIA"/>
    <s v="1600 SET"/>
    <s v="isi"/>
    <s v="BENLT1132"/>
    <s v="1600 SET_"/>
    <n v="9"/>
    <n v="9"/>
    <s v="1600 SET"/>
    <s v=""/>
    <s v="1600"/>
    <s v="SET"/>
    <s v=""/>
    <s v=""/>
    <s v=""/>
    <s v=""/>
    <n v="1600"/>
    <s v="SET"/>
  </r>
  <r>
    <x v="471"/>
    <s v="isicutterjka100amkecil"/>
    <s v="cutterbladea100amsjk"/>
    <s v="isicutter18mmjoykoa100amkecil"/>
    <s v="Isi cutter JK A-100 AM Kecil"/>
    <s v="CUTTER BLADE A-100 AM (S) JK"/>
    <x v="455"/>
    <x v="1"/>
    <e v="#REF!"/>
    <s v="ATALI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472"/>
    <s v="isicutterjkl150ambesar"/>
    <s v="cutterbladel150amljk"/>
    <s v="isicutter18mmjoykol150ambesar"/>
    <s v="Isi cutter JK L-150 AM Besar"/>
    <s v="CUTTER BLADE L-150 AM (L) JK"/>
    <x v="456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3"/>
    <s v="isicutterjkl150ambesar"/>
    <s v="cutterbladel150amljkbonus"/>
    <s v="isicutter18mmjoykol150ambesarbonus"/>
    <s v="Isi cutter JK L-150 AM Besar"/>
    <s v="CUTTER BLADE L-150 AM (L) JK (bonus)"/>
    <x v="457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4"/>
    <s v="isicutterjkl150mmh"/>
    <s v="cutterbladel150mmhjk"/>
    <s v="isicutter18mmjoykol150mhbesar"/>
    <s v="Isi cutter JK L-150M MH"/>
    <s v="CUTTER BLADE L-150M (MH) JK"/>
    <x v="458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5"/>
    <s v="isicutterjkl150"/>
    <s v=""/>
    <s v="isicutter18mmjoykol150mhbesar"/>
    <s v="Isi cutter JK L-150"/>
    <m/>
    <x v="458"/>
    <x v="1"/>
    <s v="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6"/>
    <s v="isicutterkenkol150"/>
    <s v="kenkocutterbladel15018mm"/>
    <s v="isicutter18mmkenkol150besar"/>
    <s v="Isi cutter Kenko L-150"/>
    <s v="KENKO CUTTER BLADE L-150 (18MM)"/>
    <x v="459"/>
    <x v="1"/>
    <e v="#REF!"/>
    <s v="KENKO"/>
    <s v="60 LSN"/>
    <s v="isi"/>
    <s v="ISIKENBESAR"/>
    <s v="60 LSN_"/>
    <n v="7"/>
    <n v="7"/>
    <s v="60 LSN"/>
    <s v=""/>
    <s v="60"/>
    <s v="LSN"/>
    <n v="12"/>
    <s v="PCS"/>
    <s v=""/>
    <s v=""/>
    <n v="720"/>
    <s v="PCS"/>
  </r>
  <r>
    <x v="477"/>
    <s v="isicutterkenkoa100kecil"/>
    <s v="kenkocutterbladea1009mm"/>
    <s v="isicutter9mmkenkoa100kecil"/>
    <s v="Isi cutter Kenko A-100 kecil"/>
    <s v="KENKO CUTTER BLADE A-100 (9MM)"/>
    <x v="460"/>
    <x v="1"/>
    <e v="#REF!"/>
    <s v="KENKO"/>
    <s v="120 LSN"/>
    <s v="isi"/>
    <s v="ISIKENKECIL"/>
    <s v="120 LSN_"/>
    <n v="8"/>
    <n v="8"/>
    <s v="120 LSN"/>
    <s v=""/>
    <s v="120"/>
    <s v="LSN"/>
    <n v="12"/>
    <s v="PCS"/>
    <s v=""/>
    <s v=""/>
    <n v="1440"/>
    <s v="PCS"/>
  </r>
  <r>
    <x v="478"/>
    <s v="isimechpenkenkopl2092b"/>
    <s v="kenkopencilleadpl2092b20mmx9cm"/>
    <s v="isipensil20mm2bkenkopl209"/>
    <s v="Isi Mech Pen Kenko PL-209 2B"/>
    <s v="KENKO PENCIL LEAD PL-209 2B 2.0MM X 9 CM"/>
    <x v="461"/>
    <x v="1"/>
    <e v="#REF!"/>
    <s v="KENKO"/>
    <s v="12 GRS"/>
    <s v="isi"/>
    <s v="isikenpl209"/>
    <s v="12 GRS_"/>
    <n v="7"/>
    <n v="7"/>
    <s v="12 GRS"/>
    <s v=""/>
    <s v="12"/>
    <s v="GRS"/>
    <n v="12"/>
    <s v="LSN"/>
    <n v="12"/>
    <s v="PCS"/>
    <n v="1728"/>
    <s v="PCS"/>
  </r>
  <r>
    <x v="479"/>
    <s v="isimechpenkenkopl2122b"/>
    <s v="kenkopencilleadpl2122b20mmx12cm"/>
    <s v="isipensil20mm2bkenkopl21212tube"/>
    <s v="Isi Mech Pen Kenko PL-212 2B"/>
    <s v="KENKO PENCIL LEAD PL-212 2B 2.0MM X 12 CM"/>
    <x v="462"/>
    <x v="1"/>
    <e v="#REF!"/>
    <s v="KENKO"/>
    <s v="12 GRS"/>
    <s v="isi"/>
    <s v="isikenpl212"/>
    <s v="12 GRS_"/>
    <n v="7"/>
    <n v="7"/>
    <s v="12 GRS"/>
    <s v=""/>
    <s v="12"/>
    <s v="GRS"/>
    <n v="12"/>
    <s v="LSN"/>
    <n v="12"/>
    <s v="PCS"/>
    <n v="1728"/>
    <s v="PCS"/>
  </r>
  <r>
    <x v="480"/>
    <s v="pencilleadjkpl05"/>
    <s v="pencilleadpl052bjk"/>
    <s v="isipensil2b05mmjoykopl05"/>
    <s v="Pencil lead JK PL-05"/>
    <s v="PENCIL LEAD PL-05 (2B) JK"/>
    <x v="463"/>
    <x v="1"/>
    <e v="#REF!"/>
    <s v="ATALI"/>
    <s v="12 GRS"/>
    <s v="isi"/>
    <s v="ISIJKPL05"/>
    <s v="12 GRS_"/>
    <n v="7"/>
    <n v="7"/>
    <s v="12 GRS"/>
    <s v=""/>
    <s v="12"/>
    <s v="GRS"/>
    <n v="12"/>
    <s v="LSN"/>
    <n v="12"/>
    <s v="PCS"/>
    <n v="1728"/>
    <s v="PCS"/>
  </r>
  <r>
    <x v="481"/>
    <s v="isimechpenkenkopl052bhipolymer"/>
    <s v="kenkopencilleadpl052b05mmhipolymer"/>
    <s v="isipensil2b05mmkenkopl05hipolymer"/>
    <s v="Isi Mech Pen Kenko PL-05 2B Hi-Polymer"/>
    <s v="KENKO PENCIL LEAD PL-05 2B 0.5MM HI-POLYMER"/>
    <x v="464"/>
    <x v="1"/>
    <e v="#REF!"/>
    <s v="KENKO"/>
    <s v="18 GRS"/>
    <s v="isi"/>
    <s v="ISIPENKEN2B05"/>
    <s v="18 GRS_"/>
    <n v="7"/>
    <n v="7"/>
    <s v="18 GRS"/>
    <s v=""/>
    <s v="18"/>
    <s v="GRS"/>
    <n v="12"/>
    <s v="LSN"/>
    <n v="12"/>
    <s v="PCS"/>
    <n v="2592"/>
    <s v="PCS"/>
  </r>
  <r>
    <x v="482"/>
    <s v="pencilleadjkpl10"/>
    <s v="pencilleadpl10202bjk"/>
    <s v="isipensil2b20mmjoykopl10"/>
    <s v="Pencil lead JK PL-10"/>
    <s v="PENCIL LEAD PL-10 (2.0) 2B JK"/>
    <x v="465"/>
    <x v="1"/>
    <e v="#REF!"/>
    <s v="ATALI"/>
    <s v="12 GRS"/>
    <s v="isi"/>
    <s v="ISIJKPL10"/>
    <s v="12 GRS_"/>
    <n v="7"/>
    <n v="7"/>
    <s v="12 GRS"/>
    <s v=""/>
    <s v="12"/>
    <s v="GRS"/>
    <n v="12"/>
    <s v="LSN"/>
    <n v="12"/>
    <s v="PCS"/>
    <n v="1728"/>
    <s v="PCS"/>
  </r>
  <r>
    <x v="483"/>
    <s v="pencilleadjkpl11"/>
    <s v="pencilleadpl1120jk"/>
    <s v="isipensil2b20mmjoykopl11"/>
    <s v="Pencil lead JK PL-11"/>
    <s v="PENCIL LEAD PL-11 (2.0) JK"/>
    <x v="466"/>
    <x v="1"/>
    <e v="#REF!"/>
    <s v="ATALI"/>
    <s v="12 BOX (72 PCS)"/>
    <s v="isi"/>
    <s v="ISIJKPL11"/>
    <s v="12 BOX_72 PCS_"/>
    <n v="7"/>
    <n v="14"/>
    <s v="12 BOX"/>
    <s v="72 PCS"/>
    <s v="12"/>
    <s v="BOX"/>
    <s v="72"/>
    <s v="PCS"/>
    <s v=""/>
    <s v=""/>
    <n v="864"/>
    <s v="PCS"/>
  </r>
  <r>
    <x v="484"/>
    <s v="pencilleadjkpl16"/>
    <s v="pencilleadpl1620jk"/>
    <s v="isipensil2b20mmjoykopl16"/>
    <s v="Pencil lead JK PL-16"/>
    <s v="PENCIL LEAD PL-16 (2.0) JK"/>
    <x v="467"/>
    <x v="1"/>
    <e v="#REF!"/>
    <s v="ATALI"/>
    <s v="12 GRS"/>
    <s v="isi"/>
    <m/>
    <s v="12 GRS_"/>
    <n v="7"/>
    <n v="7"/>
    <s v="12 GRS"/>
    <s v=""/>
    <s v="12"/>
    <s v="GRS"/>
    <n v="12"/>
    <s v="LSN"/>
    <n v="12"/>
    <s v="PCS"/>
    <n v="1728"/>
    <s v="PCS"/>
  </r>
  <r>
    <x v="485"/>
    <s v="isimechpen20jk2bpl17"/>
    <s v="pencilleadpl17202bjk"/>
    <s v="isipensil2b20mmjoykopl17"/>
    <s v="Isi Mechpen 2.0 JK 2B PL-17"/>
    <s v="PENCIL LEAD  PL-17 (2.0) 2B JK"/>
    <x v="468"/>
    <x v="1"/>
    <e v="#REF!"/>
    <s v="ATALI"/>
    <s v="72 LSN"/>
    <s v="isi"/>
    <m/>
    <s v="72 LSN_"/>
    <n v="7"/>
    <n v="7"/>
    <s v="72 LSN"/>
    <s v=""/>
    <s v="72"/>
    <s v="LSN"/>
    <n v="12"/>
    <s v="PCS"/>
    <s v=""/>
    <s v=""/>
    <n v="864"/>
    <s v="PCS"/>
  </r>
  <r>
    <x v="486"/>
    <s v="isigwno369"/>
    <s v="isigwno369"/>
    <s v="isistaplerstaplesgreatwallgw369besar"/>
    <s v="Isi GW no.369"/>
    <s v="ISI GW NO.369"/>
    <x v="469"/>
    <x v="1"/>
    <e v="#REF!"/>
    <s v="LAYS"/>
    <s v="50 PAK"/>
    <s v="isi"/>
    <m/>
    <s v="50 PAK_"/>
    <n v="7"/>
    <n v="7"/>
    <s v="50 PAK"/>
    <s v=""/>
    <s v="50"/>
    <s v="PAK"/>
    <s v=""/>
    <s v=""/>
    <s v=""/>
    <s v=""/>
    <n v="50"/>
    <s v="PAK"/>
  </r>
  <r>
    <x v="487"/>
    <s v="isigwno10"/>
    <s v="isigwno10"/>
    <s v="isistaplerstaplesgreatwallgwno10kecil"/>
    <s v="Isi GW no.10"/>
    <s v="ISI GW NO.10"/>
    <x v="470"/>
    <x v="1"/>
    <e v="#REF!"/>
    <s v="LAYS"/>
    <s v="100 PAK"/>
    <s v="isi"/>
    <s v="ISIGWNO10"/>
    <s v="100 PAK_"/>
    <n v="8"/>
    <n v="8"/>
    <s v="100 PAK"/>
    <s v=""/>
    <s v="100"/>
    <s v="PAK"/>
    <s v=""/>
    <s v=""/>
    <s v=""/>
    <s v=""/>
    <n v="100"/>
    <s v="PAK"/>
  </r>
  <r>
    <x v="488"/>
    <s v="isistaplerstapleskenko1210"/>
    <s v="kenkostaplesno12102310"/>
    <s v="isistaplerstapleskenko1210premium2310"/>
    <s v="Isi stapler (staples) Kenko 1210"/>
    <s v="KENKO STAPLES NO.1210 (23/10)"/>
    <x v="471"/>
    <x v="1"/>
    <e v="#REF!"/>
    <s v="KENKO"/>
    <s v="20 PAK (10 BOX)"/>
    <s v="isi"/>
    <s v="ISIKEN1210"/>
    <s v="20 PAK_10 BOX_"/>
    <n v="7"/>
    <n v="14"/>
    <s v="20 PAK"/>
    <s v="10 BOX"/>
    <s v="20"/>
    <s v="PAK"/>
    <s v="10"/>
    <s v="BOX"/>
    <s v=""/>
    <s v=""/>
    <n v="200"/>
    <s v="BOX"/>
  </r>
  <r>
    <x v="489"/>
    <s v="isistaplerstapleskenkono101m"/>
    <s v="kenkostaplesno101m"/>
    <s v="isistaplerstapleskenkono101mpremium"/>
    <s v="Isi stapler (staples) Kenko No.10-1 M"/>
    <s v="KENKO STAPLES NO.10-1M"/>
    <x v="472"/>
    <x v="1"/>
    <e v="#REF!"/>
    <s v="KENKO"/>
    <s v="40 PAK (20 BOX)"/>
    <s v="isi"/>
    <m/>
    <s v="40 PAK_20 BOX_"/>
    <n v="7"/>
    <n v="14"/>
    <s v="40 PAK"/>
    <s v="20 BOX"/>
    <s v="40"/>
    <s v="PAK"/>
    <s v="20"/>
    <s v="BOX"/>
    <s v=""/>
    <s v=""/>
    <n v="800"/>
    <s v="BOX"/>
  </r>
  <r>
    <x v="490"/>
    <s v="isistaplerstapleskenkono3"/>
    <s v="kenkostaplesno3"/>
    <s v="isistaplerstapleskenkono3isi20box"/>
    <s v="Isi stapler (staples) Kenko no.3"/>
    <s v="KENKO STAPLES NO.3"/>
    <x v="473"/>
    <x v="1"/>
    <e v="#REF!"/>
    <s v="KENKO"/>
    <s v="15 PAK (20 BOX)"/>
    <s v="isi"/>
    <m/>
    <s v="15 PAK_20 BOX_"/>
    <n v="7"/>
    <n v="14"/>
    <s v="15 PAK"/>
    <s v="20 BOX"/>
    <s v="15"/>
    <s v="PAK"/>
    <s v="20"/>
    <s v="BOX"/>
    <s v=""/>
    <s v=""/>
    <n v="300"/>
    <s v="BOX"/>
  </r>
  <r>
    <x v="491"/>
    <s v="isistaplerstaplessdi1204no3"/>
    <s v="sdistaples1204no3"/>
    <s v="isistaplerstaplessdi1204no3"/>
    <s v="Isi Stapler (Staples) SDI 1204 No.3"/>
    <s v="SDI STAPLES 1204 NO.3"/>
    <x v="474"/>
    <x v="1"/>
    <e v="#REF!"/>
    <s v="SDI"/>
    <s v="500 BOX"/>
    <s v="stapler"/>
    <m/>
    <s v="500 BOX_"/>
    <n v="8"/>
    <n v="8"/>
    <s v="500 BOX"/>
    <s v=""/>
    <s v="500"/>
    <s v="BOX"/>
    <s v=""/>
    <s v=""/>
    <s v=""/>
    <s v=""/>
    <n v="500"/>
    <s v="BOX"/>
  </r>
  <r>
    <x v="492"/>
    <s v="isistaplerstaplessdi12102310"/>
    <s v="sdistaples12102310"/>
    <s v="isistaplerstaplessdi12102310"/>
    <s v="Isi Stapler (Staples) SDI 1210 (23/10)"/>
    <s v="SDI STAPLES 1210 (23/10)"/>
    <x v="475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3"/>
    <s v="isistaplerstaplessdi12132313"/>
    <s v="sdistaples12132313"/>
    <s v="isistaplerstaplessdi12132313"/>
    <s v="Isi Stapler (Staples) SDI 1213 (23/13)"/>
    <s v="SDI STAPLES 1213 (23/13)"/>
    <x v="476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4"/>
    <s v="jangkasetkenkoc168"/>
    <s v="kenkocompasssetc168"/>
    <s v="jangkacompasssetkenkoc168ms75"/>
    <s v="Jangka set Kenko C-168"/>
    <s v="KENKO COMPASS SET C-168"/>
    <x v="477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5"/>
    <s v="jangkasetkenkoc2011"/>
    <s v="kenkocompasssetc2011"/>
    <s v="jangkacompasssetkenkoc2011"/>
    <s v="Jangka set Kenko C-2011"/>
    <s v="KENKO COMPASS SET C-2011"/>
    <x v="478"/>
    <x v="1"/>
    <e v="#REF!"/>
    <s v="KENKO"/>
    <s v="12 LSN"/>
    <s v="dll"/>
    <s v="JANKENC2011"/>
    <s v="12 LSN_"/>
    <n v="7"/>
    <n v="7"/>
    <s v="12 LSN"/>
    <s v=""/>
    <s v="12"/>
    <s v="LSN"/>
    <n v="12"/>
    <s v="PCS"/>
    <s v=""/>
    <s v=""/>
    <n v="144"/>
    <s v="PCS"/>
  </r>
  <r>
    <x v="496"/>
    <s v="jangkasetkenkoc288"/>
    <s v="kenkocompasssetc288"/>
    <s v="jangkacompasssetkenkoc288ms25"/>
    <s v="Jangka set Kenko C-288"/>
    <s v="KENKO COMPASS SET C-288"/>
    <x v="479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7"/>
    <s v="jangkasetjkms25"/>
    <s v="mathsetms25jk"/>
    <s v="jangkamathsetjoykoms25"/>
    <s v="Jangka set JK MS-25"/>
    <s v="MATH SET MS-25 JK"/>
    <x v="480"/>
    <x v="1"/>
    <e v="#REF!"/>
    <s v="ATALI"/>
    <s v="24 LSN"/>
    <s v="jangka"/>
    <s v="JANJKMS25"/>
    <s v="24 LSN_"/>
    <n v="7"/>
    <n v="7"/>
    <s v="24 LSN"/>
    <s v=""/>
    <s v="24"/>
    <s v="LSN"/>
    <n v="12"/>
    <s v="PCS"/>
    <s v=""/>
    <s v=""/>
    <n v="288"/>
    <s v="PCS"/>
  </r>
  <r>
    <x v="498"/>
    <s v="jangkasetjkms28"/>
    <s v="mathsetms28jk"/>
    <s v="jangkamathsetjoykoms28"/>
    <s v="Jangka set JK MS-28"/>
    <s v="MATH SET MS-28 JK"/>
    <x v="481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9"/>
    <s v="jangkasetjkms402"/>
    <s v="mathsetms402jk"/>
    <s v="jangkamathsetjoykoms402"/>
    <s v="Jangka Set JK MS-402"/>
    <s v="MATH SET MS-402 JK"/>
    <x v="482"/>
    <x v="1"/>
    <e v="#REF!"/>
    <s v="ATALI"/>
    <s v="12 BOX (24 SET)"/>
    <s v="jangka"/>
    <s v="JANJKMS402"/>
    <s v="12 BOX_24 SET_"/>
    <n v="7"/>
    <n v="14"/>
    <s v="12 BOX"/>
    <s v="24 SET"/>
    <s v="12"/>
    <s v="BOX"/>
    <s v="24"/>
    <s v="SET"/>
    <s v=""/>
    <s v=""/>
    <n v="288"/>
    <s v="SET"/>
  </r>
  <r>
    <x v="500"/>
    <s v="jangkasetjkms55"/>
    <s v="mathsetms55jk"/>
    <s v="jangkamathsetjoykoms55"/>
    <s v="Jangka set JK MS-55"/>
    <s v="MATH SET MS-55 JK"/>
    <x v="483"/>
    <x v="1"/>
    <e v="#REF!"/>
    <s v="ATALI"/>
    <s v="24 LSN"/>
    <s v="jangka"/>
    <s v="janjkms55"/>
    <s v="24 LSN_"/>
    <n v="7"/>
    <n v="7"/>
    <s v="24 LSN"/>
    <s v=""/>
    <s v="24"/>
    <s v="LSN"/>
    <n v="12"/>
    <s v="PCS"/>
    <s v=""/>
    <s v=""/>
    <n v="288"/>
    <s v="PCS"/>
  </r>
  <r>
    <x v="501"/>
    <s v="jangkasetjkms75"/>
    <s v="mathsetms75jk"/>
    <s v="jangkamathsetjoykoms75"/>
    <s v="Jangka set JK MS-75"/>
    <s v="MATH SET MS-75 JK"/>
    <x v="484"/>
    <x v="1"/>
    <e v="#REF!"/>
    <s v="ATALI"/>
    <s v="24 LSN"/>
    <s v="jangka"/>
    <s v="janjkms75"/>
    <s v="24 LSN_"/>
    <n v="7"/>
    <n v="7"/>
    <s v="24 LSN"/>
    <s v=""/>
    <s v="24"/>
    <s v="LSN"/>
    <n v="12"/>
    <s v="PCS"/>
    <s v=""/>
    <s v=""/>
    <n v="288"/>
    <s v="PCS"/>
  </r>
  <r>
    <x v="502"/>
    <s v="kacapembesarjkmf90"/>
    <s v="magnifiermf90jk"/>
    <s v="kacapembesarmagnifierjoykomf90"/>
    <s v="Kaca Pembesar JK MF-90"/>
    <s v="MAGNIFIER MF-90 JK"/>
    <x v="485"/>
    <x v="1"/>
    <e v="#REF!"/>
    <s v="ATALI"/>
    <s v="10 LSN"/>
    <s v="dll"/>
    <m/>
    <s v="10 LSN_"/>
    <n v="7"/>
    <n v="7"/>
    <s v="10 LSN"/>
    <s v=""/>
    <s v="10"/>
    <s v="LSN"/>
    <n v="12"/>
    <s v="PCS"/>
    <s v=""/>
    <s v=""/>
    <n v="120"/>
    <s v="PCS"/>
  </r>
  <r>
    <x v="503"/>
    <s v=""/>
    <s v="kaosjoykobonus"/>
    <s v="kaosjoykobonus"/>
    <m/>
    <s v="KAOS JOYKO (BONUS)"/>
    <x v="486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504"/>
    <s v="kartustockkwartoputih"/>
    <s v="kstockfoliop"/>
    <s v="kartustockfolioputih"/>
    <s v="Kartu Stock Kwarto Putih"/>
    <s v="K/ STOCK FOLIO P"/>
    <x v="487"/>
    <x v="1"/>
    <e v="#REF!"/>
    <s v="MATAHARI"/>
    <s v="10 PAK"/>
    <s v="kartu"/>
    <s v="KTSTFOLIOPUTIH"/>
    <s v="10 PAK_"/>
    <n v="7"/>
    <n v="7"/>
    <s v="10 PAK"/>
    <s v=""/>
    <s v="10"/>
    <s v="PAK"/>
    <s v=""/>
    <s v=""/>
    <s v=""/>
    <s v=""/>
    <n v="10"/>
    <s v="PAK"/>
  </r>
  <r>
    <x v="505"/>
    <s v="kartustockkwartoputih"/>
    <s v="kstockkwtputih"/>
    <s v="kartustockkwartoputih"/>
    <s v="Kartu Stock Kwarto Putih"/>
    <s v="K/ STOCK KWT PUTIH"/>
    <x v="488"/>
    <x v="1"/>
    <e v="#REF!"/>
    <s v="MATAHARI"/>
    <s v="20 PAK"/>
    <s v="kartu"/>
    <s v="KTSTKWARTOPUTIH"/>
    <s v="20 PAK_"/>
    <n v="7"/>
    <n v="7"/>
    <s v="20 PAK"/>
    <s v=""/>
    <s v="20"/>
    <s v="PAK"/>
    <s v=""/>
    <s v=""/>
    <s v=""/>
    <s v=""/>
    <n v="20"/>
    <s v="PAK"/>
  </r>
  <r>
    <x v="506"/>
    <s v="asahankenkosp61"/>
    <s v="kenkosharpenersp6124pcsbox"/>
    <s v="kenkosharpenersp6124pcsbox"/>
    <s v="Asahan Kenko SP-61"/>
    <s v="KENKO SHARPENER SP-61  (24 PCS/ BOX)"/>
    <x v="489"/>
    <x v="1"/>
    <e v="#REF!"/>
    <s v="KENKO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07"/>
    <s v="keyringjkkr9"/>
    <s v="keyringkr9jk"/>
    <s v="keyringjoykokr9isi50pc"/>
    <s v="Key ring JK KR-9"/>
    <s v="KEY RING KR-9 JK"/>
    <x v="490"/>
    <x v="1"/>
    <e v="#REF!"/>
    <s v="ATALI"/>
    <s v="48 DRM (50 PCS)"/>
    <s v="k ring"/>
    <m/>
    <s v="48 DRM_50 PCS_"/>
    <n v="7"/>
    <n v="14"/>
    <s v="48 DRM"/>
    <s v="50 PCS"/>
    <s v="48"/>
    <s v="DRM"/>
    <s v="50"/>
    <s v="PCS"/>
    <s v=""/>
    <s v=""/>
    <n v="2400"/>
    <s v="PCS"/>
  </r>
  <r>
    <x v="508"/>
    <s v="kuasjkbr1"/>
    <s v="brushbr1jk"/>
    <s v="kuassetjoykobr1"/>
    <s v="Kuas JK BR-1"/>
    <s v="BRUSH BR-1 JK"/>
    <x v="491"/>
    <x v="1"/>
    <e v="#REF!"/>
    <s v="ATALI"/>
    <s v="10 BOX (24 SET)"/>
    <s v="kuas"/>
    <s v="KUAJKBR1"/>
    <s v="10 BOX_24 SET_"/>
    <n v="7"/>
    <n v="14"/>
    <s v="10 BOX"/>
    <s v="24 SET"/>
    <s v="10"/>
    <s v="BOX"/>
    <s v="24"/>
    <s v="SET"/>
    <s v=""/>
    <s v=""/>
    <n v="240"/>
    <s v="SET"/>
  </r>
  <r>
    <x v="509"/>
    <s v="kuasjkbr3"/>
    <s v="brushbr3jk"/>
    <s v="kuassetjoykobr3"/>
    <s v="Kuas JK BR-3"/>
    <s v="BRUSH BR-3 JK"/>
    <x v="492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0"/>
    <s v="kuasjkbr4"/>
    <s v="brushbr4flatjk"/>
    <s v="kuassetjoykobr4flat"/>
    <s v="Kuas JK BR-4"/>
    <s v="BRUSH BR-4 (FLAT) JK"/>
    <x v="493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1"/>
    <s v="kuasjkbr5"/>
    <s v="brushbr5jk"/>
    <s v="kuassetjoykobr5"/>
    <s v="Kuas JK BR-5"/>
    <s v="BRUSH BR-5 JK"/>
    <x v="494"/>
    <x v="1"/>
    <e v="#REF!"/>
    <s v="ATALI"/>
    <s v="10 BOX (24 SET)"/>
    <s v="kuas"/>
    <m/>
    <s v="10 BOX_24 SET_"/>
    <n v="7"/>
    <n v="14"/>
    <s v="10 BOX"/>
    <s v="24 SET"/>
    <s v="10"/>
    <s v="BOX"/>
    <s v="24"/>
    <s v="SET"/>
    <s v=""/>
    <s v=""/>
    <n v="240"/>
    <s v="SET"/>
  </r>
  <r>
    <x v="512"/>
    <s v="kuassetjkbr6no0"/>
    <s v="brushbr6no0jk"/>
    <s v="kuassetjoykobr6no0"/>
    <s v="Kuas set JK BR-6 No.0"/>
    <s v="BRUSH BR-6 NO.0 JK"/>
    <x v="495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3"/>
    <s v="kuassetjkbr6no1"/>
    <s v="brushbr6no1jk"/>
    <s v="kuassetjoykobr6no1"/>
    <s v="Kuas set JK BR-6 No.1"/>
    <s v="BRUSH BR-6 NO.1 JK"/>
    <x v="496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4"/>
    <s v="kuassetjkbr6no10"/>
    <s v="brushbr6no10jk"/>
    <s v="kuassetjoykobr6no10"/>
    <s v="Kuas set JK BR-6 No.10"/>
    <s v="BRUSH BR-6 NO.10 JK"/>
    <x v="497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5"/>
    <s v="kuassetjkbr6no11"/>
    <s v="brushbr6no11jk"/>
    <s v="kuassetjoykobr6no11"/>
    <s v="Kuas set JK BR-6 No.11"/>
    <s v="BRUSH BR-6 NO.11 JK"/>
    <x v="498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6"/>
    <s v="kuassetjkbr6no12"/>
    <s v="brushbr6no12jk"/>
    <s v="kuassetjoykobr6no12"/>
    <s v="Kuas set JK BR-6 No.12"/>
    <s v="BRUSH BR-6 NO.12 JK"/>
    <x v="499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7"/>
    <s v="kuassetjkbr6no2"/>
    <s v="brushbr6no2jk"/>
    <s v="kuassetjoykobr6no2"/>
    <s v="Kuas set JK BR-6 No.2"/>
    <s v="BRUSH BR-6 NO.2JK"/>
    <x v="500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8"/>
    <s v="kuassetjkbr6no3"/>
    <s v="brushbr6no3jk"/>
    <s v="kuassetjoykobr6no3"/>
    <s v="Kuas set JK BR-6 No.3"/>
    <s v="BRUSH BR-6 NO.3 JK"/>
    <x v="501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9"/>
    <s v="kuassetjkbr6no5"/>
    <s v="brushbr6no5jk"/>
    <s v="kuassetjoykobr6no5"/>
    <s v="Kuas set JK BR-6 No.5"/>
    <s v="BRUSH BR-6 NO.5 JK"/>
    <x v="502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0"/>
    <s v="kuassetjkbr6no7"/>
    <s v="brushbr6no7jk"/>
    <s v="kuassetjoykobr6no7"/>
    <s v="Kuas set JK BR-6 No.7"/>
    <s v="BRUSH BR-6 NO.7 JK"/>
    <x v="503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1"/>
    <s v="kuassetjkbr6no8"/>
    <s v="brushbr6no8jk"/>
    <s v="kuassetjoykobr6no8"/>
    <s v="Kuas set JK BR-6 No.8"/>
    <s v="BRUSH BR-6 NO.8 JK"/>
    <x v="504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2"/>
    <s v="kuassetjkbr6no9"/>
    <s v="brushbr6no9jk"/>
    <s v="kuassetjoykobr6no9"/>
    <s v="Kuas set JK BR-6 No.9"/>
    <s v="BRUSH BR-6 NO.9 JK"/>
    <x v="505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23"/>
    <s v="kuassetjkbr8"/>
    <s v="brushbr8jk"/>
    <s v="kuassetjoykobr8"/>
    <s v="Kuas Set JK BR-8"/>
    <s v="BRUSH BR-8 JK"/>
    <x v="506"/>
    <x v="1"/>
    <e v="#REF!"/>
    <s v="ATALI"/>
    <s v="20 LSN"/>
    <s v="kuas"/>
    <s v="kuajkbr8"/>
    <s v="20 LSN_"/>
    <n v="7"/>
    <n v="7"/>
    <s v="20 LSN"/>
    <s v=""/>
    <s v="20"/>
    <s v="LSN"/>
    <n v="12"/>
    <s v="PCS"/>
    <s v=""/>
    <s v=""/>
    <n v="240"/>
    <s v="PCS"/>
  </r>
  <r>
    <x v="524"/>
    <s v="kuasjkbr9"/>
    <s v="brushbr9jk"/>
    <s v="kuassetjoykobr9"/>
    <s v="Kuas JK BR-9"/>
    <s v="BRUSH BR-9 JK"/>
    <x v="507"/>
    <x v="1"/>
    <e v="#REF!"/>
    <s v="ATALI"/>
    <s v="12 BOX (12 SET)"/>
    <s v="kuas"/>
    <m/>
    <s v="12 BOX_12 SET_"/>
    <n v="7"/>
    <n v="14"/>
    <s v="12 BOX"/>
    <s v="12 SET"/>
    <s v="12"/>
    <s v="BOX"/>
    <s v="12"/>
    <s v="SET"/>
    <s v=""/>
    <s v=""/>
    <n v="144"/>
    <s v="SET"/>
  </r>
  <r>
    <x v="525"/>
    <s v="labeljklb1ly1brskuning"/>
    <s v="labellb1ly1barisyellowjk"/>
    <s v="labelhargajoykolb1ly1linekuning"/>
    <s v="Label JK LB-1 LY 1brs kuning"/>
    <s v="LABEL LB-1LY (1BARIS YELLOW) JK"/>
    <x v="508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526"/>
    <s v="labeljklb2rl1brs"/>
    <s v="labellb2rl1barisjk"/>
    <s v="labelhargajoykolb2rl1lineputih"/>
    <s v="Label JK LB-2 RL 1brs"/>
    <s v="LABEL LB-2RL (1 BARIS) JK"/>
    <x v="509"/>
    <x v="1"/>
    <e v="#REF!"/>
    <s v="ATALI"/>
    <s v="100 PAK (10 ROL)"/>
    <s v="label"/>
    <s v="LABJK1LINEPUTIH"/>
    <s v="100 PAK_10 ROL_"/>
    <n v="8"/>
    <n v="15"/>
    <s v="100 PAK"/>
    <s v="10 ROL"/>
    <s v="100"/>
    <s v="PAK"/>
    <s v="10"/>
    <s v="ROL"/>
    <s v=""/>
    <s v=""/>
    <n v="1000"/>
    <s v="ROL"/>
  </r>
  <r>
    <x v="527"/>
    <s v="labeljklb32brskuning"/>
    <s v="labellb32barisyellowflourjk"/>
    <s v="labelhargajoykolb32linekuningfluor"/>
    <s v="Label JK LB-3 2brs kuning"/>
    <s v="LABEL LB-3  (2 BARIS, YELLOW, FLOUR) JK"/>
    <x v="510"/>
    <x v="1"/>
    <e v="#REF!"/>
    <s v="ATALI"/>
    <s v="50 PAK (10 ROL)"/>
    <s v="label"/>
    <s v="LABJKLB3"/>
    <s v="50 PAK_10 ROL_"/>
    <n v="7"/>
    <n v="14"/>
    <s v="50 PAK"/>
    <s v="10 ROL"/>
    <s v="50"/>
    <s v="PAK"/>
    <s v="10"/>
    <s v="ROL"/>
    <s v=""/>
    <s v=""/>
    <n v="500"/>
    <s v="ROL"/>
  </r>
  <r>
    <x v="528"/>
    <s v="labeljklbp2cc2brscacah"/>
    <s v="labellbp2cc2bariscah2jk"/>
    <s v="labelhargajoykolbp2cc2line"/>
    <s v="Label JK LB-P2 CC 2brs Cacah"/>
    <s v="LABEL LB-P2CC (2 BARIS, CAH2) JK"/>
    <x v="511"/>
    <x v="1"/>
    <e v="#REF!"/>
    <s v="ATALI"/>
    <s v="50 PAK (10 ROL)"/>
    <s v="label"/>
    <s v="LABJKP2CC"/>
    <s v="50 PAK_10 ROL_"/>
    <n v="7"/>
    <n v="14"/>
    <s v="50 PAK"/>
    <s v="10 ROL"/>
    <s v="50"/>
    <s v="PAK"/>
    <s v="10"/>
    <s v="ROL"/>
    <s v=""/>
    <s v=""/>
    <n v="500"/>
    <s v="ROL"/>
  </r>
  <r>
    <x v="529"/>
    <s v="labeljklbp2cy2brskuning"/>
    <s v="labellbp2cy2barisyellowjk"/>
    <s v="labelhargajoykolbp2cy2linekuning"/>
    <s v="Label JK LB-P2 CY 2brs kuning"/>
    <s v="LABEL LB-P2CY (2 BARIS, YELLOW) JK"/>
    <x v="512"/>
    <x v="1"/>
    <e v="#REF!"/>
    <s v="ATALI"/>
    <s v="50 PAK (10 ROL)"/>
    <s v="label"/>
    <m/>
    <s v="50 PAK_10 ROL_"/>
    <n v="7"/>
    <n v="14"/>
    <s v="50 PAK"/>
    <s v="10 ROL"/>
    <s v="50"/>
    <s v="PAK"/>
    <s v="10"/>
    <s v="ROL"/>
    <s v=""/>
    <s v=""/>
    <n v="500"/>
    <s v="ROL"/>
  </r>
  <r>
    <x v="530"/>
    <s v="labeljklbp2ln2brs"/>
    <s v="labellbp2ln2barisjk"/>
    <s v="labelhargajoykolbp2ln2lineputih"/>
    <s v="Label JK LB-P2 LN 2brs"/>
    <s v="LABEL LB-P2LN (2 BARIS) JK"/>
    <x v="513"/>
    <x v="1"/>
    <e v="#REF!"/>
    <s v="ATALI"/>
    <s v="50 PAK (10 ROL)"/>
    <s v="label"/>
    <s v="ISIJK2LINEPUTIH"/>
    <s v="50 PAK_10 ROL_"/>
    <n v="7"/>
    <n v="14"/>
    <s v="50 PAK"/>
    <s v="10 ROL"/>
    <s v="50"/>
    <s v="PAK"/>
    <s v="10"/>
    <s v="ROL"/>
    <s v=""/>
    <s v=""/>
    <n v="500"/>
    <s v="ROL"/>
  </r>
  <r>
    <x v="531"/>
    <s v="labelhargakenko5002"/>
    <s v="kenkopricelabel50022line@10rol"/>
    <s v="labelhargakenko50022r2lineisi10rol"/>
    <s v="Label harga Kenko 5002"/>
    <s v="KENKO PRICE LABEL 5002 (2 LINE) @ 10 ROL"/>
    <x v="514"/>
    <x v="1"/>
    <e v="#REF!"/>
    <s v="KENKO"/>
    <s v="50 TUB"/>
    <s v="label"/>
    <m/>
    <s v="50 TUB_"/>
    <n v="7"/>
    <n v="7"/>
    <s v="50 TUB"/>
    <s v=""/>
    <s v="50"/>
    <s v="TUB"/>
    <s v=""/>
    <s v=""/>
    <s v=""/>
    <s v=""/>
    <n v="50"/>
    <s v="TUB"/>
  </r>
  <r>
    <x v="532"/>
    <s v="labelhargakenko60012r1brs"/>
    <s v="kenkopricelabel60012r1line@10rol"/>
    <s v="labelhargakenko60012r1lineisi10rol"/>
    <s v="Label harga Kenko 6001-2R 1brs"/>
    <s v="KENKO PRICE LABEL 6001-2R (1 LINE) @10ROL"/>
    <x v="515"/>
    <x v="1"/>
    <e v="#REF!"/>
    <s v="KENKO"/>
    <s v="50 TUB"/>
    <s v="label"/>
    <s v="LABKEN1LINEPUTIH"/>
    <s v="50 TUB_"/>
    <n v="7"/>
    <n v="7"/>
    <s v="50 TUB"/>
    <s v=""/>
    <s v="50"/>
    <s v="TUB"/>
    <s v=""/>
    <s v=""/>
    <s v=""/>
    <s v=""/>
    <n v="50"/>
    <s v="TUB"/>
  </r>
  <r>
    <x v="533"/>
    <s v="labelstickerjklsp09"/>
    <s v="labelstickerpaperlsp09jk"/>
    <s v="labelstickerpaperjoykolsp09"/>
    <s v="Label sticker JK LSP-09"/>
    <s v="LABEL STICKER PAPER LSP-09 JK"/>
    <x v="516"/>
    <x v="1"/>
    <e v="#REF!"/>
    <s v="ATALI"/>
    <s v="50 PAK"/>
    <s v="label"/>
    <m/>
    <s v="50 PAK_"/>
    <n v="7"/>
    <n v="7"/>
    <s v="50 PAK"/>
    <s v=""/>
    <s v="50"/>
    <s v="PAK"/>
    <s v=""/>
    <s v=""/>
    <s v=""/>
    <s v=""/>
    <n v="50"/>
    <s v="PAK"/>
  </r>
  <r>
    <x v="534"/>
    <s v="mikalaminatingjklf1002231a4"/>
    <s v="laminatingfilmlf1002231a4jk"/>
    <s v="laminatingfilmjoykolf1002231a4"/>
    <s v="Mika laminating JK LF 100-2231 A4"/>
    <s v="LAMINATING FILM LF100-2231 (A4) JK"/>
    <x v="517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5"/>
    <s v="mikalaminatingjklf1002234f4"/>
    <s v="laminatingfilmlf1002234f4jk"/>
    <s v="laminatingfilmjoykolf1002234f4"/>
    <s v="Mika laminating JK LF 100-2234 F4"/>
    <s v="LAMINATING FILM LF100-2234 (F4) JK"/>
    <x v="518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6"/>
    <s v="mikalaminatingkenkolf1002234"/>
    <s v="kenkolaminatingfilmlf1002234fc@100pcs"/>
    <s v="laminatingfilmkenkolf1002234fc"/>
    <s v="Mika laminating Kenko LF100-2234"/>
    <s v="KENKO LAMINATING FILM LF100-2234 (FC) @ 100 PCS"/>
    <x v="519"/>
    <x v="1"/>
    <e v="#REF!"/>
    <s v="KENKO"/>
    <s v="10 BOX"/>
    <s v="mika"/>
    <m/>
    <s v="10 BOX_"/>
    <n v="7"/>
    <n v="7"/>
    <s v="10 BOX"/>
    <s v=""/>
    <s v="10"/>
    <s v="BOX"/>
    <s v=""/>
    <s v=""/>
    <s v=""/>
    <s v=""/>
    <n v="10"/>
    <s v="BOX"/>
  </r>
  <r>
    <x v="537"/>
    <s v="lemcairkenkolg35"/>
    <s v="kenkoliquidgluelg3535ml"/>
    <s v="lemcair35mlkenkolg35"/>
    <s v="Lem cair Kenko LG-35"/>
    <s v="KENKO LIQUID GLUE LG-35 (35ML)"/>
    <x v="520"/>
    <x v="1"/>
    <e v="#REF!"/>
    <s v="KENKO"/>
    <s v="20 LSN"/>
    <s v="lem"/>
    <s v="LEMKENLG35"/>
    <s v="20 LSN_"/>
    <n v="7"/>
    <n v="7"/>
    <s v="20 LSN"/>
    <s v=""/>
    <s v="20"/>
    <s v="LSN"/>
    <n v="12"/>
    <s v="PCS"/>
    <s v=""/>
    <s v=""/>
    <n v="240"/>
    <s v="PCS"/>
  </r>
  <r>
    <x v="538"/>
    <s v="lemcairkenkolg50"/>
    <s v="kenkoliquidgluelg5050ml"/>
    <s v="lemcair50mlkenkolg50"/>
    <s v="Lem cair Kenko LG-50"/>
    <s v="KENKO LIQUID GLUE LG-50 (50ML)"/>
    <x v="521"/>
    <x v="1"/>
    <e v="#REF!"/>
    <s v="KENKO"/>
    <s v="20 LSN"/>
    <s v="lem"/>
    <m/>
    <s v="20 LSN_"/>
    <n v="7"/>
    <n v="7"/>
    <s v="20 LSN"/>
    <s v=""/>
    <s v="20"/>
    <s v="LSN"/>
    <n v="12"/>
    <s v="PCS"/>
    <s v=""/>
    <s v=""/>
    <n v="240"/>
    <s v="PCS"/>
  </r>
  <r>
    <x v="539"/>
    <s v="lemcairf503650ml"/>
    <s v="lemcairf503650ml"/>
    <s v="lemcairf503650ml"/>
    <s v="Lem Cair F-5036 50ml"/>
    <s v="LEM CAIR F-5036 (50 ML)"/>
    <x v="522"/>
    <x v="1"/>
    <e v="#REF!"/>
    <s v="SAMUDERA ANGKASA JAYA"/>
    <s v="432 PCS"/>
    <s v="lem"/>
    <m/>
    <s v="432 PCS_"/>
    <n v="8"/>
    <n v="8"/>
    <s v="432 PCS"/>
    <s v=""/>
    <s v="432"/>
    <s v="PCS"/>
    <s v=""/>
    <s v=""/>
    <s v=""/>
    <s v=""/>
    <n v="432"/>
    <s v="PCS"/>
  </r>
  <r>
    <x v="540"/>
    <s v="lemjkgl50"/>
    <s v="gluegl50jk"/>
    <s v="lemliquidcairjoykogl50"/>
    <s v="Lem JK GL-50"/>
    <s v="GLUE GL-50 JK"/>
    <x v="523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1"/>
    <s v="lemjkglr35"/>
    <s v="glueglr35jk"/>
    <s v="lemliquidcairjoykoglr3535ml"/>
    <s v="Lem JK GL-R35"/>
    <s v="GLUE GL-R35 JK"/>
    <x v="524"/>
    <x v="1"/>
    <e v="#REF!"/>
    <s v="ATALI"/>
    <s v="48 LSN"/>
    <s v="lem"/>
    <s v="LEMJKGLR35"/>
    <s v="48 LSN_"/>
    <n v="7"/>
    <n v="7"/>
    <s v="48 LSN"/>
    <s v=""/>
    <s v="48"/>
    <s v="LSN"/>
    <n v="12"/>
    <s v="PCS"/>
    <s v=""/>
    <s v=""/>
    <n v="576"/>
    <s v="PCS"/>
  </r>
  <r>
    <x v="542"/>
    <s v="lemjkglr50"/>
    <s v="glueglr50jk"/>
    <s v="lemliquidcairjoykoglr5050ml"/>
    <s v="Lem JK GL-R50"/>
    <s v="GLUE GL-R50 JK"/>
    <x v="525"/>
    <x v="1"/>
    <e v="#REF!"/>
    <s v="ATALI"/>
    <s v="24 LSN"/>
    <s v="lem"/>
    <s v="lemjkglr50"/>
    <s v="24 LSN_"/>
    <n v="7"/>
    <n v="7"/>
    <s v="24 LSN"/>
    <s v=""/>
    <s v="24"/>
    <s v="LSN"/>
    <n v="12"/>
    <s v="PCS"/>
    <s v=""/>
    <s v=""/>
    <n v="288"/>
    <s v="PCS"/>
  </r>
  <r>
    <x v="543"/>
    <s v="lemjkglw01"/>
    <s v="glueglw01jk"/>
    <s v="lemliquidcairjoykoglw01"/>
    <s v="Lem JK GL-W01"/>
    <s v="GLUE GL-W01 JK"/>
    <x v="526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4"/>
    <s v="lemjkglw02"/>
    <s v="glueglw02jk"/>
    <s v="lemliquidcairjoykoglw02"/>
    <s v="Lem JK GL-W02"/>
    <s v="GLUE GL-W02 JK"/>
    <x v="527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5"/>
    <s v="lemrenteng158815ml"/>
    <s v="lemrenteng158815ml12"/>
    <s v="lemrenteng158815ml12"/>
    <s v="Lem Renteng 1588 15ml"/>
    <s v="LEM RENTENG 1588 15ML (12)"/>
    <x v="528"/>
    <x v="1"/>
    <e v="#REF!"/>
    <s v="SAMUDRA ANGKASA JAY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546"/>
    <s v="lemstickjkgs102"/>
    <s v="gluestickgs10215gramjk"/>
    <s v="lemstickjoyko15grgs102isi24pc"/>
    <s v="Lem stick JK GS-102"/>
    <s v="GLUE STICK GS-102 (15 GRAM) JK"/>
    <x v="529"/>
    <x v="1"/>
    <e v="#REF!"/>
    <s v="ATALI"/>
    <s v="24 BOX (24 PCS)"/>
    <s v="lem"/>
    <m/>
    <s v="24 BOX_24 PCS_"/>
    <n v="7"/>
    <n v="14"/>
    <s v="24 BOX"/>
    <s v="24 PCS"/>
    <s v="24"/>
    <s v="BOX"/>
    <s v="24"/>
    <s v="PCS"/>
    <s v=""/>
    <s v=""/>
    <n v="576"/>
    <s v="PCS"/>
  </r>
  <r>
    <x v="547"/>
    <s v="lemstickjkgs104"/>
    <s v="gluestickgs104animalkingdomjk"/>
    <s v="lemstickjoyko15grgs104tganimalkingdomisi24pc"/>
    <s v="Lem stick JK GS-104"/>
    <s v="GLUE STICK GS-104 (ANIMAL KINGDOM) JK"/>
    <x v="530"/>
    <x v="1"/>
    <e v="#REF!"/>
    <s v="ATALI"/>
    <s v="36 BOX (24 PCS)"/>
    <s v="lem"/>
    <s v="lemjkgs104"/>
    <s v="36 BOX_24 PCS_"/>
    <n v="7"/>
    <n v="14"/>
    <s v="36 BOX"/>
    <s v="24 PCS"/>
    <s v="36"/>
    <s v="BOX"/>
    <s v="24"/>
    <s v="PCS"/>
    <s v=""/>
    <s v=""/>
    <n v="864"/>
    <s v="PCS"/>
  </r>
  <r>
    <x v="548"/>
    <s v="lemstickjkgs15"/>
    <s v="gluestickgs15jk"/>
    <s v="lemstickjoyko15grgs15isi12pc"/>
    <s v="Lem stick JK GS-15"/>
    <s v="GLUE STICK GS-15 JK"/>
    <x v="531"/>
    <x v="1"/>
    <e v="#REF!"/>
    <s v="ATALI"/>
    <s v="54 LSN"/>
    <s v="lem"/>
    <m/>
    <s v="54 LSN_"/>
    <n v="7"/>
    <n v="7"/>
    <s v="54 LSN"/>
    <s v=""/>
    <s v="54"/>
    <s v="LSN"/>
    <n v="12"/>
    <s v="PCS"/>
    <s v=""/>
    <s v=""/>
    <n v="648"/>
    <s v="PCS"/>
  </r>
  <r>
    <x v="549"/>
    <s v="lemstickjkgs09"/>
    <s v="gluestickgs098gramjk"/>
    <s v="lemstickjoyko8grgs09isi12pc"/>
    <s v="Lem stick JK GS-09"/>
    <s v="GLUE STICK GS-09 8 GRAM JK"/>
    <x v="532"/>
    <x v="1"/>
    <e v="#REF!"/>
    <s v="ATALI"/>
    <s v="64 LSN"/>
    <s v="lem"/>
    <s v="LEMJKGS09"/>
    <s v="64 LSN_"/>
    <n v="7"/>
    <n v="7"/>
    <s v="64 LSN"/>
    <s v=""/>
    <s v="64"/>
    <s v="LSN"/>
    <n v="12"/>
    <s v="PCS"/>
    <s v=""/>
    <s v=""/>
    <n v="768"/>
    <s v="PCS"/>
  </r>
  <r>
    <x v="550"/>
    <s v="lemstickjkgs100"/>
    <s v="gluestickgs1008gramjk"/>
    <s v="lemstickjoyko8grgs100isi24pc"/>
    <s v="Lem stick JK GS-100"/>
    <s v="GLUE STICK GS-100 (8 GRAM) JK"/>
    <x v="533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1"/>
    <s v="lemstickjkgs103"/>
    <s v="gluestickgs103batikjk"/>
    <s v="lemstickjoyko8grgs103batikisi24pc"/>
    <s v="Lem stick JK GS-103"/>
    <s v="GLUE STICK GS-103 (BATIK) JK"/>
    <x v="534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2"/>
    <s v="lemstickkenko15grtanggung"/>
    <s v="kenkogluestick15grmedium"/>
    <s v="lemstickkenko15grtanggungisi20pc"/>
    <s v="Lem stick Kenko 15gr tanggung"/>
    <s v="KENKO GLUE STICK 15GR (MEDIUM)"/>
    <x v="535"/>
    <x v="1"/>
    <e v="#REF!"/>
    <s v="KENKO"/>
    <s v="36 BOX (20 PCS)"/>
    <s v="lem"/>
    <s v="lemken15gr"/>
    <s v="36 BOX_20 PCS_"/>
    <n v="7"/>
    <n v="14"/>
    <s v="36 BOX"/>
    <s v="20 PCS"/>
    <s v="36"/>
    <s v="BOX"/>
    <s v="20"/>
    <s v="PCS"/>
    <s v=""/>
    <s v=""/>
    <n v="720"/>
    <s v="PCS"/>
  </r>
  <r>
    <x v="553"/>
    <s v="lemstickkenko25grbesar"/>
    <s v="kenkogluestick25grlarge"/>
    <s v="lemstickkenko25grbesarisi12pc"/>
    <s v="Lem stick Kenko 25gr besar"/>
    <s v="KENKO GLUE STICK 25GR (LARGE)"/>
    <x v="536"/>
    <x v="1"/>
    <e v="#REF!"/>
    <s v="KENKO"/>
    <s v="36 LSN"/>
    <s v="lem"/>
    <s v="lemken25gr"/>
    <s v="36 LSN_"/>
    <n v="7"/>
    <n v="7"/>
    <s v="36 LSN"/>
    <s v=""/>
    <s v="36"/>
    <s v="LSN"/>
    <n v="12"/>
    <s v="PCS"/>
    <s v=""/>
    <s v=""/>
    <n v="432"/>
    <s v="PCS"/>
  </r>
  <r>
    <x v="554"/>
    <s v="lemstickkenko8grkecil"/>
    <s v="kenkogluestick8grsmall"/>
    <s v="lemstickkenko8grkecilisi30pc"/>
    <s v="Lem stick Kenko 8gr kecil"/>
    <s v="KENKO GLUE STICK 8GR (SMALL)"/>
    <x v="537"/>
    <x v="1"/>
    <e v="#REF!"/>
    <s v="KENKO"/>
    <s v="36 BOX (30 PCS)"/>
    <s v="lem"/>
    <s v="lemken8gr"/>
    <s v="36 BOX_30 PCS_"/>
    <n v="7"/>
    <n v="14"/>
    <s v="36 BOX"/>
    <s v="30 PCS"/>
    <s v="36"/>
    <s v="BOX"/>
    <s v="30"/>
    <s v="PCS"/>
    <s v=""/>
    <s v=""/>
    <n v="1080"/>
    <s v="PCS"/>
  </r>
  <r>
    <x v="555"/>
    <s v=""/>
    <s v=""/>
    <s v="looseleafjoyartb5267050s"/>
    <m/>
    <m/>
    <x v="538"/>
    <x v="1"/>
    <s v=""/>
    <s v="ATALI"/>
    <s v="160 PCS"/>
    <s v="ll"/>
    <s v="lljab5267050s"/>
    <s v="160 PCS_"/>
    <n v="8"/>
    <n v="8"/>
    <s v="160 PCS"/>
    <s v=""/>
    <s v="160"/>
    <s v="PCS"/>
    <s v=""/>
    <s v=""/>
    <s v=""/>
    <s v=""/>
    <n v="160"/>
    <s v="PCS"/>
  </r>
  <r>
    <x v="556"/>
    <s v="lleafjka57020100lbr"/>
    <s v="lleafa57020100sjk"/>
    <s v="looseleafjoykoa57020100s"/>
    <s v="L Leaf JK A5-7020 100lbr"/>
    <s v="L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7"/>
    <s v="lleafjka57020100lbr"/>
    <s v="looseleafa57020100sjk"/>
    <s v="looseleafjoykoa57020100s"/>
    <s v="L Leaf JK A5-7020 100lbr"/>
    <s v="LOOSE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8"/>
    <s v="lleafjka5702050lbr"/>
    <s v="lleafa5702050sjk"/>
    <s v="looseleafjoykoa5702050s"/>
    <s v="L Leaf JK A5-7020 50lbr"/>
    <s v="L LEAF A5-7020 (50S) JK"/>
    <x v="540"/>
    <x v="1"/>
    <e v="#REF!"/>
    <s v="ATALI"/>
    <s v="192 PAK"/>
    <s v="ll"/>
    <s v="LLJKA550"/>
    <s v="192 PAK_"/>
    <n v="8"/>
    <n v="8"/>
    <s v="192 PAK"/>
    <s v=""/>
    <s v="192"/>
    <s v="PAK"/>
    <s v=""/>
    <s v=""/>
    <s v=""/>
    <s v=""/>
    <n v="192"/>
    <s v="PAK"/>
  </r>
  <r>
    <x v="559"/>
    <s v="lleafjkb57026100lbr"/>
    <s v="lleafb57026100sjk"/>
    <s v="looseleafjoykob57026100s"/>
    <s v="L Leaf JK B5-7026 100lbr"/>
    <s v="L LEAF B5-7026 (100S) JK"/>
    <x v="541"/>
    <x v="1"/>
    <e v="#REF!"/>
    <s v="ATALI"/>
    <s v="80 PAK"/>
    <s v="LL"/>
    <m/>
    <s v="80 PAK_"/>
    <n v="7"/>
    <n v="7"/>
    <s v="80 PAK"/>
    <s v=""/>
    <s v="80"/>
    <s v="PAK"/>
    <s v=""/>
    <s v=""/>
    <s v=""/>
    <s v=""/>
    <n v="80"/>
    <s v="PAK"/>
  </r>
  <r>
    <x v="560"/>
    <s v="lleafjkb5702650lbr"/>
    <s v="lleafb5702650sjk"/>
    <s v="looseleafjoykob5702650s"/>
    <s v="L Leaf JK B5-7026 50lbr"/>
    <s v="L LEAF B5-7026 (50S) JK"/>
    <x v="542"/>
    <x v="1"/>
    <e v="#REF!"/>
    <s v="ATALI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561"/>
    <s v="lleafkenkoa5ll1002070"/>
    <s v="kenkolooseleafa5ll1002070"/>
    <s v="looseleafkenkoa5ll1002070"/>
    <s v="L Leaf Kenko A5-LL 100-2070"/>
    <s v="KENKO LOOSE LEAF A5-LL 100-2070"/>
    <x v="543"/>
    <x v="1"/>
    <e v="#REF!"/>
    <s v="KENKO"/>
    <s v="96 PCS"/>
    <s v="ll"/>
    <m/>
    <s v="96 PCS_"/>
    <n v="7"/>
    <n v="7"/>
    <s v="96 PCS"/>
    <s v=""/>
    <s v="96"/>
    <s v="PCS"/>
    <s v=""/>
    <s v=""/>
    <s v=""/>
    <s v=""/>
    <n v="96"/>
    <s v="PCS"/>
  </r>
  <r>
    <x v="562"/>
    <s v="lleafkenkoa5ll502070"/>
    <s v="kenkolooseleafa5ll502070"/>
    <s v="looseleafkenkoa5ll502070"/>
    <s v="L Leaf Kenko A5-LL 50-2070"/>
    <s v="KENKO LOOSE LEAF A5-LL 50-2070"/>
    <x v="544"/>
    <x v="1"/>
    <e v="#REF!"/>
    <s v="KENKO"/>
    <s v="192 PCS"/>
    <s v="ll"/>
    <s v="llkena550"/>
    <s v="192 PCS_"/>
    <n v="8"/>
    <n v="8"/>
    <s v="192 PCS"/>
    <s v=""/>
    <s v="192"/>
    <s v="PCS"/>
    <s v=""/>
    <s v=""/>
    <s v=""/>
    <s v=""/>
    <n v="192"/>
    <s v="PCS"/>
  </r>
  <r>
    <x v="563"/>
    <s v="lleafkenkob5ll1002670"/>
    <s v="kenkolooseleafb5ll1002670"/>
    <s v="looseleafkenkob5ll1002670"/>
    <s v="L Leaf Kenko B5-LL 100-2670"/>
    <s v="KENKO LOOSE LEAF B5-LL 100-2670"/>
    <x v="545"/>
    <x v="1"/>
    <e v="#REF!"/>
    <s v="KENKO"/>
    <s v="80 PCS"/>
    <s v="ll"/>
    <m/>
    <s v="80 PCS_"/>
    <n v="7"/>
    <n v="7"/>
    <s v="80 PCS"/>
    <s v=""/>
    <s v="80"/>
    <s v="PCS"/>
    <s v=""/>
    <s v=""/>
    <s v=""/>
    <s v=""/>
    <n v="80"/>
    <s v="PCS"/>
  </r>
  <r>
    <x v="564"/>
    <s v="lleafkenkob5ll502670"/>
    <s v="kenkolooseleafb5ll502670"/>
    <s v="looseleafkenkob5ll502670"/>
    <s v="L Leaf Kenko B5-LL 50-2670"/>
    <s v="KENKO LOOSE LEAF B5-LL 50-2670"/>
    <x v="546"/>
    <x v="1"/>
    <e v="#REF!"/>
    <s v="KENKO"/>
    <s v="160 PCS"/>
    <s v="ll"/>
    <m/>
    <s v="160 PCS_"/>
    <n v="8"/>
    <n v="8"/>
    <s v="160 PCS"/>
    <s v=""/>
    <s v="160"/>
    <s v="PCS"/>
    <s v=""/>
    <s v=""/>
    <s v=""/>
    <s v=""/>
    <n v="160"/>
    <s v="PCS"/>
  </r>
  <r>
    <x v="565"/>
    <s v=""/>
    <s v=""/>
    <s v="maptasbagjoykob26373"/>
    <m/>
    <m/>
    <x v="547"/>
    <x v="1"/>
    <s v=""/>
    <s v="ATALI"/>
    <s v="48 PCS"/>
    <s v="tas"/>
    <s v="MAPJK2637"/>
    <s v="48 PCS_"/>
    <n v="7"/>
    <n v="7"/>
    <s v="48 PCS"/>
    <s v=""/>
    <s v="48"/>
    <s v="PCS"/>
    <s v=""/>
    <s v=""/>
    <s v=""/>
    <s v=""/>
    <n v="48"/>
    <s v="PCS"/>
  </r>
  <r>
    <x v="566"/>
    <s v="tasjkb2637biru"/>
    <s v="bagb26373bluejk"/>
    <s v="maptasbagjoykob26373biru"/>
    <s v="Tas JK B-2637 Biru"/>
    <s v="BAG B-2637-3 (BLUE) JK"/>
    <x v="548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7"/>
    <s v="tasjkb2637kuning"/>
    <s v="bagb26373yellowjk"/>
    <s v="maptasbagjoykob26373kuning"/>
    <s v="Tas JK B-2637 Kuning"/>
    <s v="BAG B-2637-3 (YELLOW) JK"/>
    <x v="549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8"/>
    <s v="tasjkb2637merah"/>
    <s v="bagb26373redjk"/>
    <s v="maptasbagjoykob26373merah"/>
    <s v="Tas JK B-2637 Merah"/>
    <s v="BAG B-2637-3 (RED) JK"/>
    <x v="550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9"/>
    <s v="tasjkb2637putih"/>
    <s v="bagb26373whitejk"/>
    <s v="maptasbagjoykob26373putih"/>
    <s v="Tas JK B-2637 Putih"/>
    <s v="BAG B-2637-3 (WHITE) JK"/>
    <x v="551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70"/>
    <s v="mechpenjkmp01"/>
    <s v="mechpencilmp01jk"/>
    <s v="mechanicalpencil05mmjoykomp01"/>
    <s v="Mechpen JK MP-01"/>
    <s v="MECH PENCIL MP-01 JK"/>
    <x v="552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1"/>
    <s v="mechpenjkmp07"/>
    <s v="mechpencilmp07jk"/>
    <s v="mechanicalpencil05mmjoykomp07"/>
    <s v="Mech pen JK MP-07"/>
    <s v="MECH PENCIL MP-07 JK"/>
    <x v="553"/>
    <x v="1"/>
    <e v="#REF!"/>
    <s v="ATALI"/>
    <s v="120 LSN"/>
    <s v="mechpen"/>
    <m/>
    <s v="120 LSN_"/>
    <n v="8"/>
    <n v="8"/>
    <s v="120 LSN"/>
    <s v=""/>
    <s v="120"/>
    <s v="LSN"/>
    <n v="12"/>
    <s v="PCS"/>
    <s v=""/>
    <s v=""/>
    <n v="1440"/>
    <s v="PCS"/>
  </r>
  <r>
    <x v="572"/>
    <s v="mechpenjkmp15cristal"/>
    <s v="mechpencilmp15cristaljk"/>
    <s v="mechanicalpencil05mmjoykomp15cristal"/>
    <s v="Mechpen JK MP-15 Cristal"/>
    <s v="MECH PENCIL MP-15 (CRISTAL) JK"/>
    <x v="554"/>
    <x v="1"/>
    <e v="#REF!"/>
    <s v="ATALI"/>
    <s v="192 LSN"/>
    <s v="mechpen"/>
    <m/>
    <s v="192 LSN_"/>
    <n v="8"/>
    <n v="8"/>
    <s v="192 LSN"/>
    <s v=""/>
    <s v="192"/>
    <s v="LSN"/>
    <n v="12"/>
    <s v="PCS"/>
    <s v=""/>
    <s v=""/>
    <n v="2304"/>
    <s v="PCS"/>
  </r>
  <r>
    <x v="573"/>
    <s v="mechpenjkmp19"/>
    <s v="mechpencilmp19jk"/>
    <s v="mechanicalpencil05mmjoykomp19"/>
    <s v="Mech pen JK MP-19"/>
    <s v="MECH PENCIL MP-19 JK"/>
    <x v="555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4"/>
    <s v="mechpenjkmp47safari"/>
    <s v="mechpencilmp47safarijk"/>
    <s v="mechanicalpencil05mmjoykomp47safari"/>
    <s v="Mechpen JK MP-47 Safari"/>
    <s v="MECH PENCIL MP-47 (SAFARI) JK"/>
    <x v="556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5"/>
    <s v="mechpenkenkomp01"/>
    <s v="kenkomechanicalpencilmp0105mm"/>
    <s v="mechanicalpencil05mmkenkomp01"/>
    <s v="Mech pen Kenko MP-01"/>
    <s v="KENKO MECHANICAL PENCIL MP-01 (0.5MM)"/>
    <x v="557"/>
    <x v="1"/>
    <e v="#REF!"/>
    <s v="KENKO"/>
    <s v="12 GRS"/>
    <s v="mechpen"/>
    <s v="meckenmp01"/>
    <s v="12 GRS_"/>
    <n v="7"/>
    <n v="7"/>
    <s v="12 GRS"/>
    <s v=""/>
    <s v="12"/>
    <s v="GRS"/>
    <n v="12"/>
    <s v="LSN"/>
    <n v="12"/>
    <s v="PCS"/>
    <n v="1728"/>
    <s v="PCS"/>
  </r>
  <r>
    <x v="576"/>
    <s v="mechpenkenkomp07"/>
    <s v="kenkomechanicalpencilmp0705mm"/>
    <s v="mechanicalpencil05mmkenkomp07"/>
    <s v="Mech pen Kenko MP-07"/>
    <s v="KENKO MECHANICAL PENCIL MP-07 (0.5MM)"/>
    <x v="558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577"/>
    <s v="mechpenjkmp21"/>
    <s v="mechpencilmp21jk"/>
    <s v="mechanicalpencil20mmjoykomp21"/>
    <s v="Mechpen JK MP-21"/>
    <s v="MECH PENCIL MP-21 JK"/>
    <x v="559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8"/>
    <s v="mechpenjkmp50"/>
    <s v="mechanicalpencilmp50jk"/>
    <s v="mechanicalpencil20mmjoykomp50"/>
    <s v="Mechpen JK MP-50"/>
    <s v="MECHANICAL PENCIL MP-50 JK"/>
    <x v="560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9"/>
    <s v="mesinlabelhargajkmx5500m"/>
    <s v="labellermx5500m8digitsjk"/>
    <s v="mesinlabelhargajoykomx5500m8digits1line"/>
    <s v="Mesin label harga JK MX-5500 M"/>
    <s v="LABELLER MX-5500M (8 DIGITS) JK"/>
    <x v="561"/>
    <x v="1"/>
    <e v="#REF!"/>
    <s v="ATALI"/>
    <s v="20 PCS"/>
    <s v="label"/>
    <s v="MESJKMX5500M"/>
    <s v="20 PCS_"/>
    <n v="7"/>
    <n v="7"/>
    <s v="20 PCS"/>
    <s v=""/>
    <s v="20"/>
    <s v="PCS"/>
    <s v=""/>
    <s v=""/>
    <s v=""/>
    <s v=""/>
    <n v="20"/>
    <s v="PCS"/>
  </r>
  <r>
    <x v="580"/>
    <s v="mesinlabelhargajkmx6600a"/>
    <s v="labellermx6600a10d2linejk"/>
    <s v="mesinlabelhargajoykomx6600a10digits2line"/>
    <s v="Mesin label harga JK MX-6600 A"/>
    <s v="LABELLER MX-6600A (10D 2 LINE) JK"/>
    <x v="562"/>
    <x v="1"/>
    <e v="#REF!"/>
    <s v="ATALI"/>
    <s v="20 PCS"/>
    <s v="label"/>
    <m/>
    <s v="20 PCS_"/>
    <n v="7"/>
    <n v="7"/>
    <s v="20 PCS"/>
    <s v=""/>
    <s v="20"/>
    <s v="PCS"/>
    <s v=""/>
    <s v=""/>
    <s v=""/>
    <s v=""/>
    <n v="20"/>
    <s v="PCS"/>
  </r>
  <r>
    <x v="581"/>
    <s v="mesinlabelhargakenkomx5500"/>
    <s v="kenkopricelabellermx55008digits1line"/>
    <s v="mesinlabelhargakenkomx55008digits1line"/>
    <s v="Mesin label harga Kenko MX-5500"/>
    <s v="KENKO PRICE LABELLER MX-5500 (8 DIGITS, 1 LINE)"/>
    <x v="563"/>
    <x v="1"/>
    <e v="#REF!"/>
    <s v="KENKO"/>
    <s v="50 PCS"/>
    <s v="label"/>
    <s v="meskenmx5500"/>
    <s v="50 PCS_"/>
    <n v="7"/>
    <n v="7"/>
    <s v="50 PCS"/>
    <s v=""/>
    <s v="50"/>
    <s v="PCS"/>
    <s v=""/>
    <s v=""/>
    <s v=""/>
    <s v=""/>
    <n v="50"/>
    <s v="PCS"/>
  </r>
  <r>
    <x v="582"/>
    <s v="mesinlabelhargakenkomx5500eos"/>
    <s v="kenkopricelabellermx5500eos8digits1line"/>
    <s v="mesinlabelhargakenkomx5500eos8digits1line"/>
    <s v="Mesin label harga Kenko MX-5500 EOS"/>
    <s v="KENKO PRICE LABELLER MX-5500 EOS (8 DIGITS, 1 LINE)"/>
    <x v="564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3"/>
    <s v="mesinlabelhargakenkomx6600a"/>
    <s v="kenkopricelabellermx6600a10dig2linesan"/>
    <s v="mesinlabelhargakenkomx6600n10dgt2lineann"/>
    <s v="Mesin label harga Kenko MX-6600 A"/>
    <s v="KENKO PRICE LABELLER MX-6600A (10DIG), 2LINES, A-N)"/>
    <x v="565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4"/>
    <s v="notebookjknb661a5biru"/>
    <s v="notebooknb661a5bluejk"/>
    <s v="notebookjoykoa5nb661biru"/>
    <s v="Notebook JK NB-661 A5 BIRU"/>
    <s v="NOTEBOOK NB-661 (A5) BLUE JK"/>
    <x v="566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5"/>
    <s v="notebookjknb661a5kuning"/>
    <s v="notebooknb661a5yellowjk"/>
    <s v="notebookjoykoa5nb661kuning"/>
    <s v="Notebook JK NB-661 A5 kuning"/>
    <s v="NOTEBOOK NB-661 (A5) YELLOW JK"/>
    <x v="567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6"/>
    <s v="notebookjknb661a5merah"/>
    <s v="notebooknb661a5redjk"/>
    <s v="notebookjoykoa5nb661merah"/>
    <s v="Notebook JK NB-661 A5 merah"/>
    <s v="NOTEBOOK NB-661 (A5) RED JK"/>
    <x v="568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7"/>
    <s v="notebookjknb661a5orange"/>
    <s v="notebooknb661a5orangejk"/>
    <s v="notebookjoykoa5nb661orange"/>
    <s v="Notebook JK NB-661 A5 orange"/>
    <s v="NOTEBOOK NB-661 (A5) ORANGE JK"/>
    <x v="569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8"/>
    <s v="notebookjknb665a6"/>
    <s v="notebooknb665a6jk"/>
    <s v="notebookjoykoa6nb665"/>
    <s v="Notebook JK NB-665 A6"/>
    <s v="NOTEBOOK NB-665 (A6)  JK"/>
    <x v="570"/>
    <x v="1"/>
    <e v="#REF!"/>
    <s v="ATALI"/>
    <s v="4 BOX (24 PCS)"/>
    <s v="note"/>
    <m/>
    <s v="4 BOX_24 PCS_"/>
    <n v="6"/>
    <n v="13"/>
    <s v="4 BOX"/>
    <s v="24 PCS"/>
    <s v="4"/>
    <s v="BOX"/>
    <s v="24"/>
    <s v="PCS"/>
    <s v=""/>
    <s v=""/>
    <n v="96"/>
    <s v="PCS"/>
  </r>
  <r>
    <x v="589"/>
    <s v="pcasemagnitlc105922x75"/>
    <s v="pcmaglc105922*75"/>
    <s v="pcmaglc105922*75"/>
    <s v="P case Magnit LC-1059 22x7.5"/>
    <s v="P/C MAG LC-1059 (22*7.5)"/>
    <x v="571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0"/>
    <s v="pcasemagnittc105722x75lc10"/>
    <s v="pcmagtc10572275lc10"/>
    <s v="pcmagtc10572275lc10"/>
    <s v="P case Magnit TC-1057 22x7.5 (LC-10)"/>
    <s v="P/C MAG TC-1057 (22.7.5) (LC-10)"/>
    <x v="572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1"/>
    <s v="paperclipjkc3100"/>
    <s v="paperclipc3100jk"/>
    <s v="paperclipwarnajoykoc3100"/>
    <s v="Paper Clip JK C-3100"/>
    <s v="PAPER CLIP C-3100 JK"/>
    <x v="573"/>
    <x v="1"/>
    <e v="#REF!"/>
    <s v="ATALI"/>
    <s v="24 LSN"/>
    <s v="clip"/>
    <s v="CLIJK3100"/>
    <s v="24 LSN_"/>
    <n v="7"/>
    <n v="7"/>
    <s v="24 LSN"/>
    <s v=""/>
    <s v="24"/>
    <s v="LSN"/>
    <n v="12"/>
    <s v="PCS"/>
    <s v=""/>
    <s v=""/>
    <n v="288"/>
    <s v="PCS"/>
  </r>
  <r>
    <x v="592"/>
    <s v="clipwarnakenko3100"/>
    <s v="kenkocolorclip3100"/>
    <s v="paperclipwarnakenko3100"/>
    <s v="Clip warna Kenko 3100"/>
    <s v="KENKO COLOR CLIP 3100"/>
    <x v="574"/>
    <x v="1"/>
    <e v="#REF!"/>
    <s v="KENKO"/>
    <s v="48 LSN"/>
    <s v="clip"/>
    <s v="CLIKEN3100"/>
    <s v="48 LSN_"/>
    <n v="7"/>
    <n v="7"/>
    <s v="48 LSN"/>
    <s v=""/>
    <s v="48"/>
    <s v="LSN"/>
    <n v="12"/>
    <s v="PCS"/>
    <s v=""/>
    <s v=""/>
    <n v="576"/>
    <s v="PCS"/>
  </r>
  <r>
    <x v="593"/>
    <s v="papercutterjkpc1938a4"/>
    <s v="papercutterpc1938a4jk"/>
    <s v="papercutterjoykopc1938a4"/>
    <s v="Paper Cutter JK PC-1938 (A4)"/>
    <s v="PAPER CUTTER PC-1938 (A4) JK"/>
    <x v="575"/>
    <x v="1"/>
    <e v="#REF!"/>
    <s v="ATALI"/>
    <s v="20 PCS"/>
    <s v="ct"/>
    <m/>
    <s v="20 PCS_"/>
    <n v="7"/>
    <n v="7"/>
    <s v="20 PCS"/>
    <s v=""/>
    <s v="20"/>
    <s v="PCS"/>
    <s v=""/>
    <s v=""/>
    <s v=""/>
    <s v=""/>
    <n v="20"/>
    <s v="PCS"/>
  </r>
  <r>
    <x v="594"/>
    <s v="papercutterjkpc2638f4"/>
    <s v="papercutterpc2638f4jk"/>
    <s v="papercutterjoykopc2638besifolio"/>
    <s v="Paper cutter JK PC-2638 (F4)"/>
    <s v="PAPER CUTTER PC-2638 (F4) JK"/>
    <x v="576"/>
    <x v="1"/>
    <e v="#REF!"/>
    <s v="ATALI"/>
    <s v="5 PCS"/>
    <s v="cutter"/>
    <m/>
    <s v="5 PCS_"/>
    <n v="6"/>
    <n v="6"/>
    <s v="5 PCS"/>
    <s v=""/>
    <s v="5"/>
    <s v="PCS"/>
    <s v=""/>
    <s v=""/>
    <s v=""/>
    <s v=""/>
    <n v="5"/>
    <s v="PCS"/>
  </r>
  <r>
    <x v="595"/>
    <s v="papercutterjkpc3846besia3"/>
    <s v="papercutterpc3846besia3jk"/>
    <s v="papercutterjoykopc3846besia3"/>
    <s v="Paper Cutter JK PC-3846 besi A3"/>
    <s v="PAPER CUTTER PC-3846 (BESI) A3 JK"/>
    <x v="57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596"/>
    <s v="paperfastenerjkpf50putih"/>
    <s v="paperfastenerpf50whitejk"/>
    <s v="paperfasteneraccojoykopf50putih"/>
    <s v="Paper fastener JK PF-50 putih"/>
    <s v="PAPER FASTENER PF-50 (WHITE) JK"/>
    <x v="578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7"/>
    <s v="paperfastenerjkpf50warna"/>
    <s v="paperfastenerpf50colorjk"/>
    <s v="paperfasteneraccojoykopf50warna"/>
    <s v="Paper fastener JK PF-50 warna"/>
    <s v="PAPER FASTENER PF-50 (COLOR) JK"/>
    <x v="579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8"/>
    <s v="paperfastenerkenkopf508putih"/>
    <s v="kenkopaperfastenerpf508white"/>
    <s v="paperfasteneraccokenkopf508isi50pcputih"/>
    <s v="Paper fastener Kenko PF-508 putih"/>
    <s v="KENKO PAPER FASTENER PF-508 WHITE"/>
    <x v="580"/>
    <x v="1"/>
    <e v="#REF!"/>
    <s v="KENKO"/>
    <s v="100 BOX"/>
    <s v="acco"/>
    <m/>
    <s v="100 BOX_"/>
    <n v="8"/>
    <n v="8"/>
    <s v="100 BOX"/>
    <s v=""/>
    <s v="100"/>
    <s v="BOX"/>
    <s v=""/>
    <s v=""/>
    <s v=""/>
    <s v=""/>
    <n v="100"/>
    <s v="BOX"/>
  </r>
  <r>
    <x v="599"/>
    <s v="paperfastenerkenkopf508warna"/>
    <s v="kenkopaperfastenerpf508mixcolor"/>
    <s v="paperfasteneraccokenkopf508isi50pcwarna"/>
    <s v="Paper fastener Kenko PF-508 Warna"/>
    <s v="KENKO PAPER FASTENER PF-508 MIX COLOR"/>
    <x v="581"/>
    <x v="1"/>
    <e v="#REF!"/>
    <s v="KENKO"/>
    <s v="100 BOX"/>
    <s v="acco"/>
    <s v="ACCKENWARNA"/>
    <s v="100 BOX_"/>
    <n v="8"/>
    <n v="8"/>
    <s v="100 BOX"/>
    <s v=""/>
    <s v="100"/>
    <s v="BOX"/>
    <s v=""/>
    <s v=""/>
    <s v=""/>
    <s v=""/>
    <n v="100"/>
    <s v="BOX"/>
  </r>
  <r>
    <x v="600"/>
    <s v="clipjumbojkno5"/>
    <s v="paperclipjumbono5jk"/>
    <s v="paperjumboclipjoykono5"/>
    <s v="Clip jumbo JK no.5"/>
    <s v="PAPER CLIP JUMBO NO.5 JK"/>
    <x v="582"/>
    <x v="1"/>
    <e v="#REF!"/>
    <s v="ATALI"/>
    <s v="200 BOX"/>
    <s v="clip"/>
    <m/>
    <s v="200 BOX_"/>
    <n v="8"/>
    <n v="8"/>
    <s v="200 BOX"/>
    <s v=""/>
    <s v="200"/>
    <s v="BOX"/>
    <s v=""/>
    <s v=""/>
    <s v=""/>
    <s v=""/>
    <n v="200"/>
    <s v="BOX"/>
  </r>
  <r>
    <x v="601"/>
    <s v="clipjumbokenkono5"/>
    <s v="kenkojumboclipno5"/>
    <s v="paperjumboclipkenkono5"/>
    <s v="Clip Jumbo Kenko no.5"/>
    <s v="KENKO JUMBO CLIP NO.5"/>
    <x v="583"/>
    <x v="1"/>
    <e v="#REF!"/>
    <s v="KENKO"/>
    <s v="20 PAK (10 BOX)"/>
    <s v="clip"/>
    <s v="cliken5"/>
    <s v="20 PAK_10 BOX_"/>
    <n v="7"/>
    <n v="14"/>
    <s v="20 PAK"/>
    <s v="10 BOX"/>
    <s v="20"/>
    <s v="PAK"/>
    <s v="10"/>
    <s v="BOX"/>
    <s v=""/>
    <s v=""/>
    <n v="200"/>
    <s v="BOX"/>
  </r>
  <r>
    <x v="602"/>
    <s v="cliptrigonaljk1"/>
    <s v="trigonalclipno1jk"/>
    <s v="papertrigonalclipjoykono1"/>
    <s v="Clip Trigonal JK 1"/>
    <s v="TRIGONAL CLIP NO.1 JK"/>
    <x v="584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3"/>
    <s v="cliptrigonaljkno3"/>
    <s v="trigonalclipno3jk"/>
    <s v="papertrigonalclipjoykono3"/>
    <s v="Clip Trigonal JK no.3"/>
    <s v="TRIGONAL CLIP NO.3 JK"/>
    <x v="585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4"/>
    <s v="cliptrigonalkenkono1"/>
    <s v="kenkotrigonalclipno1"/>
    <s v="papertrigonalclipkenkono1"/>
    <s v="Clip trigonal Kenko no.1"/>
    <s v="KENKO TRIGONAL CLIP NO.1"/>
    <x v="586"/>
    <x v="1"/>
    <e v="#REF!"/>
    <s v="KENKO"/>
    <s v="50 PAK (10 BOX)"/>
    <s v="clip"/>
    <s v="cliken1"/>
    <s v="50 PAK_10 BOX_"/>
    <n v="7"/>
    <n v="14"/>
    <s v="50 PAK"/>
    <s v="10 BOX"/>
    <s v="50"/>
    <s v="PAK"/>
    <s v="10"/>
    <s v="BOX"/>
    <s v=""/>
    <s v=""/>
    <n v="500"/>
    <s v="BOX"/>
  </r>
  <r>
    <x v="605"/>
    <s v="cliptrigonalkenkono3"/>
    <s v="kenkotrigonalclipno3"/>
    <s v="papertrigonalclipkenkono3"/>
    <s v="Clip trigonal Kenko no.3"/>
    <s v="KENKO TRIGONAL CLIP NO 3"/>
    <x v="587"/>
    <x v="1"/>
    <e v="#REF!"/>
    <s v="KENKO"/>
    <s v="50 PAK (10 BOX)"/>
    <s v="clip"/>
    <s v="CLIKEN3"/>
    <s v="50 PAK_10 BOX_"/>
    <n v="7"/>
    <n v="14"/>
    <s v="50 PAK"/>
    <s v="10 BOX"/>
    <s v="50"/>
    <s v="PAK"/>
    <s v="10"/>
    <s v="BOX"/>
    <s v=""/>
    <s v=""/>
    <n v="500"/>
    <s v="BOX"/>
  </r>
  <r>
    <x v="606"/>
    <s v="papertrimmerkenko10&quot;x15&quot;fcmetal"/>
    <s v="kenkopapertrimmer10x15fcmetal"/>
    <s v="papertrimmerkenko10x15fcbesi"/>
    <s v="Paper Trimmer Kenko 10&quot;x15&quot; (FC) metal"/>
    <s v="KENKO PAPER TRIMMER 10&quot;X15&quot; (FC) METAL"/>
    <x v="588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7"/>
    <s v="papertrimmerkenko12&quot;x15&quot;b4metal"/>
    <s v="kenkopapertrimmer12x15b4metal"/>
    <s v="papertrimmerkenko12x15b4besi"/>
    <s v="Paper Trimmer Kenko 12&quot;x15&quot; (B4) metal"/>
    <s v="KENKO PAPER TRIMMER 12&quot;X15&quot; (B4) METAL"/>
    <x v="589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8"/>
    <s v="papertrimmerkenko18&quot;x15&quot;a3metal"/>
    <s v="kenkopapertrimmer18x15a3metal"/>
    <s v="papertrimmerkenko18x15a3besi"/>
    <s v="Paper Trimmer Kenko 18&quot;x15&quot; (A3) metal"/>
    <s v="KENKO PAPER TRIMMER 18&quot;X15&quot; (A3) METAL"/>
    <x v="590"/>
    <x v="1"/>
    <e v="#REF!"/>
    <s v="KENKO"/>
    <s v="4 PCS"/>
    <s v="cutter"/>
    <m/>
    <s v="4 PCS_"/>
    <n v="6"/>
    <n v="6"/>
    <s v="4 PCS"/>
    <s v=""/>
    <s v="4"/>
    <s v="PCS"/>
    <s v=""/>
    <s v=""/>
    <s v=""/>
    <s v=""/>
    <n v="4"/>
    <s v="PCS"/>
  </r>
  <r>
    <x v="609"/>
    <s v="pcasemagnitb351315"/>
    <s v="tpmagnetb351315"/>
    <s v="pencilcasetempatpensilmagnetb351315"/>
    <s v="P case magnit B-3513-15"/>
    <s v="TP.MAGNET B-3513-15"/>
    <x v="591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0"/>
    <s v="pcasemagnitb3513821"/>
    <s v="tpmagnetb3513821"/>
    <s v="pencilcasetempatpensilmagnetb3513821"/>
    <s v="P case magnit B-35138-21"/>
    <s v="TP.MAGNET B-35138-21"/>
    <x v="592"/>
    <x v="1"/>
    <e v="#REF!"/>
    <n v="99"/>
    <s v="96 PCS"/>
    <s v="pcase"/>
    <s v="pc35138-21"/>
    <s v="96 PCS_"/>
    <n v="7"/>
    <n v="7"/>
    <s v="96 PCS"/>
    <s v=""/>
    <s v="96"/>
    <s v="PCS"/>
    <s v=""/>
    <s v=""/>
    <s v=""/>
    <s v=""/>
    <n v="96"/>
    <s v="PCS"/>
  </r>
  <r>
    <x v="611"/>
    <s v="pcasemagnitb35145"/>
    <s v="tpensilmagnetb35145"/>
    <s v="pencilcasetempatpensilmagnetb35145"/>
    <s v="P case magnit B-35145"/>
    <s v="T.PENSIL MAGNET B-35145"/>
    <x v="593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2"/>
    <s v="pcasemagnitb35165"/>
    <s v="tpensilmagnetb35165"/>
    <s v="pencilcasetempatpensilmagnetb35165"/>
    <s v="P case magnit B-35165"/>
    <s v="T.PENSIL MAGNET B-35165"/>
    <x v="594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3"/>
    <s v="pcasemagnitoggyo022"/>
    <s v="tpmagnetoggyo022"/>
    <s v="pencilcasetempatpensilmagnetoggyo022"/>
    <s v="P case magnit Oggy O-022"/>
    <s v="TP.MAGNET OGGY O-022"/>
    <x v="595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4"/>
    <s v="pcasemagnitc175622x75"/>
    <s v="pcmagc175622*75"/>
    <s v="pencilcase22x75magnetc1756"/>
    <s v="P case Magnit C-1756 22x7.5"/>
    <s v="P/C MAG C-1756 (22*7.5)"/>
    <x v="596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5"/>
    <s v="pcasemagnitc175822x75"/>
    <s v="pcmagc175822*75"/>
    <s v="pencilcase22x75magnetc1758"/>
    <s v="P case Magnit C-1758 22x7.5"/>
    <s v="P/ C MAG C-1758 (22*7.5)"/>
    <x v="597"/>
    <x v="1"/>
    <e v="#REF!"/>
    <s v="SAMUDERA ANGKASA JAY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616"/>
    <s v="pcasemagnitfc175722x75"/>
    <s v="pcmagfc175722*75"/>
    <s v="pencilcase22x75magnetfc1757"/>
    <s v="P case Magnit FC-1757 22x7.5"/>
    <s v="P/C MAG FC-1757 (22*7.5)"/>
    <x v="598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7"/>
    <s v="pcasemagnitfc175822x75"/>
    <s v="pcmagfc175822*75"/>
    <s v="pencilcase22x75magnetfc1758"/>
    <s v="P case Magnit FC-1758 22x7.5"/>
    <s v="P/C MAG FC-1758 (22*7.5)"/>
    <x v="599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8"/>
    <s v="pcasemagnittc175622x75"/>
    <s v="pcmagtc175622*75"/>
    <s v="pencilcase22x75magnettc1756"/>
    <s v="P case Magnit TC-1756 22x7.5"/>
    <s v="P/C MAG TC-1756 (22*7.5)"/>
    <x v="600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9"/>
    <s v="pcasejkpc0618fz1adfruitzy"/>
    <s v="pencilcasepc0618fz1adfruitzy"/>
    <s v="pencilcasejoykopc0618fz1adfruitzy"/>
    <s v="P case JK PC-0618FZ-1A/D Fruitzy"/>
    <s v="PENCIL CASE PC-0618FZ-1A/D (FRUITZY)"/>
    <x v="60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0"/>
    <s v="pcasejkpc0719ac36afanimalcalender"/>
    <s v="pencilcasepc0719ac36afanimalcalenderjk"/>
    <s v="pencilcasejoykopc0719ac36afanimalcalender"/>
    <s v="P case JK PC-0719AC-36A/F Animal Calender"/>
    <s v="PENCIL CASE PC-0719AC-36A/F (ANIMAL CALENDER) JK"/>
    <x v="602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1"/>
    <s v="pcasejkpc0719gz34afgozzy"/>
    <s v="pencilcasepc0719gz34afgozzyjk"/>
    <s v="pencilcasejoykopc0719gz34afgozzy"/>
    <s v="P case JK PC-0719GZ-34A/F Gozzy"/>
    <s v="PENCIL CASE PC-0719GZ-34A/F (GOZZY) JK"/>
    <x v="60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2"/>
    <s v="pcasejkpc0719pl32biru"/>
    <s v="pencilcasepc0719pl32bluejk"/>
    <s v="pencilcasejoykopc0719pl32biru"/>
    <s v="P Case JK PC-0719PL-32 Biru"/>
    <s v="PENCIL CASE PC-0719PL-32 (BLUE) JK"/>
    <x v="604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3"/>
    <s v="pcasejkpc0719pl32hijau"/>
    <s v="pencilcasepc0719pl32greenjk"/>
    <s v="pencilcasejoykopc0719pl32hijau"/>
    <s v="P Case JK PC-0719PL-32 Hijau"/>
    <s v="PENCIL CASE PC-0719PL-32 (GREEN) JK"/>
    <x v="605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4"/>
    <s v="pcasejkpc0719pl32kuning"/>
    <s v="pencilcasepc0719pl32yellowjk"/>
    <s v="pencilcasejoykopc0719pl32kuning"/>
    <s v="P Case JK PC-0719PL-32 Kuning"/>
    <s v="PENCIL CASE PC-0719PL-32 (YELLOW) JK"/>
    <x v="606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5"/>
    <s v="pcasejkpc0719pl32merah"/>
    <s v="pencilcasepc0719pl32redjk"/>
    <s v="pencilcasejoykopc0719pl32merah"/>
    <s v="P Case JK PC-0719PL-32 Merah"/>
    <s v="PENCIL CASE PC-0719PL-32 (RED) JK"/>
    <x v="60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6"/>
    <s v="pcasejkpc0719pstl35"/>
    <s v="pencilcasepc0719pstl35jk"/>
    <s v="pencilcasejoykopc0719pstl35"/>
    <s v="P case JK PC-0719PSTL-35"/>
    <s v="PENCIL CASE PC-0719PSTL-35 JK"/>
    <x v="608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7"/>
    <s v="pcasejkpc0719pstl35biru"/>
    <s v="pencilcasepc0719pstl35bluejk"/>
    <s v="pencilcasejoykopc0719pstl35biru"/>
    <s v="P case JK PC-0719PSTL-35 Biru"/>
    <s v="PENCIL CASE PC-0719PSTL-35 (BLUE) JK"/>
    <x v="609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8"/>
    <s v="pcasejkpc0719pstl35hijau"/>
    <s v="pencilcasepc0719pstl35greenjk"/>
    <s v="pencilcasejoykopc0719pstl35hijau"/>
    <s v="P case JK PC-0719PSTL-35 Hijau"/>
    <s v="PENCIL CASE PC-0719PSTL-35 (GREEN) JK"/>
    <x v="610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9"/>
    <s v="pcasejkpc0719pstl35pink"/>
    <s v="pencilcasepc0719pstl35pinkjk"/>
    <s v="pencilcasejoykopc0719pstl35pink"/>
    <s v="P case JK PC-0719PSTL-35 Pink"/>
    <s v="PENCIL CASE PC-0719PSTL-35 (PINK) JK"/>
    <x v="61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0"/>
    <s v="pcasejkpc0719pstl35ungu"/>
    <s v="pencilcasepc0719pstl35purplejk"/>
    <s v="pencilcasejoykopc0719pstl35ungu"/>
    <s v="P case JK PC-0719PSTL-35 Ungu"/>
    <s v="PENCIL CASE PC-0719PSTL-35 (PURPLE) JK"/>
    <x v="612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1"/>
    <s v="pcasejkpc0719tv33aftravel"/>
    <s v="pencilcasepc0719tv33aftraveljk"/>
    <s v="pencilcasejoykopc0719tv33aftravel"/>
    <s v="P case JK PC-0719TV-33A/F Travel"/>
    <s v="PENCIL CASE PC-0719TV-33A/F (TRAVEL) JK"/>
    <x v="61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32"/>
    <s v="pcasekenkopc0719by"/>
    <s v="kenkopencilcasepc0719by"/>
    <s v="pencilcasekenkopc0719by"/>
    <s v="P case Kenko PC-0719-BY"/>
    <s v="KENKO PENCIL CASE PC-0719-BY"/>
    <x v="614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3"/>
    <s v=""/>
    <s v=""/>
    <s v="pencilcasekenkopc0719mix"/>
    <m/>
    <m/>
    <x v="615"/>
    <x v="1"/>
    <s v=""/>
    <s v="ATALI"/>
    <s v="24 LSN"/>
    <s v="pcase"/>
    <s v="PCJK0719MIX"/>
    <s v="24 LSN_"/>
    <n v="7"/>
    <n v="7"/>
    <s v="24 LSN"/>
    <s v=""/>
    <s v="24"/>
    <s v="LSN"/>
    <n v="12"/>
    <s v="PCS"/>
    <s v=""/>
    <s v=""/>
    <n v="288"/>
    <s v="PCS"/>
  </r>
  <r>
    <x v="634"/>
    <s v="pcasekenkopc0719pastel"/>
    <s v="kenkopencilcasepc0719pastel"/>
    <s v="pencilcasekenkopc0719pastel"/>
    <s v="P case Kenko PC-0719-pastel"/>
    <s v="KENKO PENCIL CASE PC-0719-PASTEL"/>
    <x v="616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5"/>
    <s v="pcasekenkopc0719tk"/>
    <s v="kenkopencilcasepc0719tk"/>
    <s v="pencilcasekenkopc0719tk"/>
    <s v="P case Kenko PC-0719-TK"/>
    <s v="KENKO PENCIL CASE PC-0719-TK"/>
    <x v="617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6"/>
    <s v="pcasekenkopc0719ur"/>
    <s v="kenkopencilcasepc0719ur"/>
    <s v="pencilcasekenkopc0719ur"/>
    <s v="P case Kenko PC-0719-UR"/>
    <s v="KENKO PENCIL CASE PC-0719-UR"/>
    <x v="618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7"/>
    <s v="pcasekartonkk2c8d"/>
    <s v="pckrtkk2c8dssn28d"/>
    <s v="pencilcasekrtkk2c8ds28d"/>
    <s v="P case karton KK-2C 8D "/>
    <s v="P/C KRT KK-2C8D SSN2 8D"/>
    <x v="619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8"/>
    <s v="pcasekartonkk2c8d"/>
    <s v="pckrtkk2c8ds2bd"/>
    <s v="pencilcasekrtkk2c8ds2bd"/>
    <s v="P case karton KK-2C 8D "/>
    <s v="P/C KRT KK-2C 8D S 2 BD"/>
    <x v="620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9"/>
    <s v="pensilglassjkpg100hitam"/>
    <s v="pencilglasspg100blackjk"/>
    <s v="pencilglassjoykopg100hitam"/>
    <s v="Pensil Glass JK PG-100 Hitam"/>
    <s v="PENCIL GLASS PG-100 (BLACK) JK"/>
    <x v="621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0"/>
    <s v="pensilglassjkpg100putih"/>
    <s v="pencilglasspg100whitejk"/>
    <s v="pencilglassjoykopg100putih"/>
    <s v="Pensil Glass JK PG-100 Putih"/>
    <s v="PENCIL GLASS PG-100 (WHITE) JK"/>
    <x v="622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1"/>
    <s v="pensiljkp1012banimalkingdom2"/>
    <s v="pencilp1012banimalkingdom2jk"/>
    <s v="pensiljoyko2bp101animalkingdom2"/>
    <s v="Pensil JK P-101 2B Animal Kingdom 2"/>
    <s v="PENCIL P-101 2B (ANIMAL KINGDOM 2) JK"/>
    <x v="623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2"/>
    <s v="pensiljkp882b"/>
    <s v="pencilp882bjk"/>
    <s v="pensiljoyko2bp88"/>
    <s v="Pensil JK P-88 2B"/>
    <s v="PENCIL P-88 2B JK"/>
    <x v="624"/>
    <x v="1"/>
    <e v="#REF!"/>
    <s v="ATALI"/>
    <s v="30 GRS"/>
    <s v="pensil"/>
    <s v="penjkp88"/>
    <s v="30 GRS_"/>
    <n v="7"/>
    <n v="7"/>
    <s v="30 GRS"/>
    <s v=""/>
    <s v="30"/>
    <s v="GRS"/>
    <n v="12"/>
    <s v="LSN"/>
    <n v="12"/>
    <s v="PCS"/>
    <n v="4320"/>
    <s v="PCS"/>
  </r>
  <r>
    <x v="643"/>
    <s v="pensiljkp90"/>
    <s v="pencilp902bjk"/>
    <s v="pensiljoyko2bp90"/>
    <s v="Pensil JK P-90"/>
    <s v="PENCIL P-90 2B JK"/>
    <x v="625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4"/>
    <s v="pensiljkp91"/>
    <s v="pencilp912bjk"/>
    <s v="pensiljoyko2bp91"/>
    <s v="Pensil JK P-91"/>
    <s v="PENCIL P-91 2B JK"/>
    <x v="626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5"/>
    <s v="pensiljkp932b"/>
    <s v="pencilp932bjk"/>
    <s v="pensiljoyko2bp93"/>
    <s v="Pensil JK P-93 2B"/>
    <s v="PENCIL P-93 2B JK"/>
    <x v="627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6"/>
    <s v="pensiljkp94"/>
    <s v="pencilp942bjk"/>
    <s v="pensiljoyko2bp94"/>
    <s v="Pensil JK P-94"/>
    <s v="PENCIL P-94 2B JK"/>
    <x v="628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7"/>
    <s v="pensiljkp992b"/>
    <s v="pencilp992banimalkingdomjk"/>
    <s v="pensiljoyko2bp99animalkingdom"/>
    <s v="Pensil JK P-99 2B"/>
    <s v="PENCIL P-99 2B (ANIMAL KINGDOM) JK"/>
    <x v="629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8"/>
    <s v="pensilkenko2b0192"/>
    <s v="kenkopencil2b0192"/>
    <s v="pensilkenko2b0192"/>
    <s v="Pensil Kenko 2B-0192"/>
    <s v="KENKO PENCIL 2B-0192"/>
    <x v="630"/>
    <x v="1"/>
    <e v="#REF!"/>
    <s v="KENKO"/>
    <s v="20 GRS"/>
    <s v="pensil"/>
    <s v="PENKEN0192"/>
    <s v="20 GRS_"/>
    <n v="7"/>
    <n v="7"/>
    <s v="20 GRS"/>
    <s v=""/>
    <s v="20"/>
    <s v="GRS"/>
    <n v="12"/>
    <s v="LSN"/>
    <n v="12"/>
    <s v="PCS"/>
    <n v="2880"/>
    <s v="PCS"/>
  </r>
  <r>
    <x v="649"/>
    <s v="pensilkenko2b0810fluorescent"/>
    <s v="kenkopencil2b0810fluorescent"/>
    <s v="pensilkenko2b0810flourescent"/>
    <s v="Pensil Kenko 2B-0810 Fluorescent"/>
    <s v="KENKO PENCIL 2B-0810 FLUORESCENT"/>
    <x v="631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0"/>
    <s v="pensilkenko2b0820pelangi"/>
    <s v="kenkopencil2b0820pelangi"/>
    <s v="pensilkenko2b0820pelangi"/>
    <s v="Pensil Kenko 2B-0820 Pelangi"/>
    <s v="KENKO PENCIL 2B-0820 PELANGI"/>
    <x v="63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1"/>
    <s v="pensilkenko2b3030"/>
    <s v="kenkopencil2b3030"/>
    <s v="pensilkenko2b3030"/>
    <s v="Pensil Kenko 2B-3030"/>
    <s v="KENKO PENCIL 2B-3030"/>
    <x v="633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2"/>
    <s v="pensilkenko2b3181hitamcapmerah"/>
    <s v="kenkopencil2b3181hitamcapmerah"/>
    <s v="pensilkenko2b3181triangularhitamcapmerah"/>
    <s v="Pensil Kenko 2B-3181 Hitam cap merah"/>
    <s v="KENKO PENCIL 2B-3181 HITAM CAP MERAH"/>
    <x v="634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3"/>
    <s v="pensilkenko2b3282hitamcapbintang"/>
    <s v="kenkopencil2b3282hitambintang"/>
    <s v="pensilkenko2b3282triangularhitamcapbintang"/>
    <s v="Pensil Kenko 2B-3282 Hitam cap bintang"/>
    <s v="KENKO PENCIL 2B-3282 HITAM BINTANG"/>
    <x v="635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4"/>
    <s v="pensilkenko2b619antibacterial"/>
    <s v="kenkopencil2b6019antibacterial"/>
    <s v="pensilkenko2b6019antibacterial"/>
    <s v="Pensil Kenko 2B-619 Antibacterial"/>
    <s v="KENKO PENCIL 2B-6019 ANTIBACTERIAL"/>
    <x v="636"/>
    <x v="1"/>
    <e v="#REF!"/>
    <s v="KENKO"/>
    <s v="20 GRS"/>
    <s v="pensil"/>
    <s v="penken6019"/>
    <s v="20 GRS_"/>
    <n v="7"/>
    <n v="7"/>
    <s v="20 GRS"/>
    <s v=""/>
    <s v="20"/>
    <s v="GRS"/>
    <n v="12"/>
    <s v="LSN"/>
    <n v="12"/>
    <s v="PCS"/>
    <n v="2880"/>
    <s v="PCS"/>
  </r>
  <r>
    <x v="655"/>
    <s v="pensilkenko2b6181birucaphitam"/>
    <s v="kenkopencil2b6181birucaphitam"/>
    <s v="pensilkenko2b6181birucaphitam"/>
    <s v="Pensil Kenko 2B-6181 BIRU cap hitam"/>
    <s v="KENKO PENCIL 2B-6181 BIRU CAP HITAM"/>
    <x v="63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6"/>
    <s v="pensilkenko2b6191hijaucaphitam"/>
    <s v="kenkopencil2b6191hijaucaphitam"/>
    <s v="pensilkenko2b6191hijaucaphitam"/>
    <s v="Pensil Kenko 2B-6191 Hijau cap hitam"/>
    <s v="KENKO PENCIL 2B-6191 HIJAU CAP HITAM"/>
    <x v="638"/>
    <x v="1"/>
    <e v="#REF!"/>
    <s v="KENKO"/>
    <s v="20 GRS"/>
    <s v="pensil"/>
    <s v="PENKEN6191"/>
    <s v="20 GRS_"/>
    <n v="7"/>
    <n v="7"/>
    <s v="20 GRS"/>
    <s v=""/>
    <s v="20"/>
    <s v="GRS"/>
    <n v="12"/>
    <s v="LSN"/>
    <n v="12"/>
    <s v="PCS"/>
    <n v="2880"/>
    <s v="PCS"/>
  </r>
  <r>
    <x v="657"/>
    <s v="pensilkenko2b6373metalik"/>
    <s v="kenkopencil2b6373metallic"/>
    <s v="pensilkenko2b6373metallic"/>
    <s v="Pensil Kenko 2B-6373 metalik"/>
    <s v="KENKO PENCIL 2B-6373 METALLIC"/>
    <x v="639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8"/>
    <s v="pensilkenko2b6388zoonzoo"/>
    <s v="kenkopencil2b6388zoonzoo"/>
    <s v="pensilkenko2b6388zoonzoo"/>
    <s v="Pensil Kenko 2B-6388 Zoo n Zoo"/>
    <s v="KENKO PENCIL 2B-6388 ZOO N ZOO"/>
    <x v="640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9"/>
    <s v="pensilkenko2b6800platinum"/>
    <s v="kenkopencil2b6800platinum"/>
    <s v="pensilkenko2b6800platinum"/>
    <s v="Pensil Kenko 2B-6800 Platinum"/>
    <s v="KENKO PENCIL 2B-6800 PLATINUM"/>
    <x v="641"/>
    <x v="1"/>
    <e v="#REF!"/>
    <s v="KENKO"/>
    <s v="20 GRS"/>
    <s v="pensil"/>
    <s v="PENKEN6800"/>
    <s v="20 GRS_"/>
    <n v="7"/>
    <n v="7"/>
    <s v="20 GRS"/>
    <s v=""/>
    <s v="20"/>
    <s v="GRS"/>
    <n v="12"/>
    <s v="LSN"/>
    <n v="12"/>
    <s v="PCS"/>
    <n v="2880"/>
    <s v="PCS"/>
  </r>
  <r>
    <x v="660"/>
    <s v="pensilkenko2b6906batik"/>
    <s v="kenkopencil2b6906btkbatik"/>
    <s v="pensilkenko2b6906batik"/>
    <s v="Pensil Kenko 2B-6906 Batik"/>
    <s v="KENKO PENCIL 2B-6906 BTK BATIK"/>
    <x v="64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61"/>
    <s v="pwjk12wcp100"/>
    <s v="colorpencilcp10012cjk"/>
    <s v="pensilwarnajoykocp10012wpanjang"/>
    <s v="PW JK 12W CP-100"/>
    <s v="COLOR PENCIL CP-100 (12C) JK"/>
    <x v="643"/>
    <x v="1"/>
    <e v="#REF!"/>
    <s v="ATALI"/>
    <s v="12 LSN"/>
    <s v="pw"/>
    <s v="PWJK12WCP100"/>
    <s v="12 LSN_"/>
    <n v="7"/>
    <n v="7"/>
    <s v="12 LSN"/>
    <s v=""/>
    <s v="12"/>
    <s v="LSN"/>
    <n v="12"/>
    <s v="PCS"/>
    <s v=""/>
    <s v=""/>
    <n v="144"/>
    <s v="PCS"/>
  </r>
  <r>
    <x v="662"/>
    <s v="pwjk24wcp101"/>
    <s v="colorpencilcp10124cjk"/>
    <s v="pensilwarnajoykocp10124wpanjang"/>
    <s v="PW JK 24W CP-101"/>
    <s v="COLOR PENCIL CP-101 (24C) JK"/>
    <x v="644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3"/>
    <s v="pwjkcp102"/>
    <s v="colorpencilcp102jk"/>
    <s v="pensilwarnajoykocp102pendek"/>
    <s v="PW JK CP-102"/>
    <s v="COLOR PENCIL CP-102 JK"/>
    <x v="645"/>
    <x v="1"/>
    <e v="#REF!"/>
    <s v="ATALI"/>
    <s v="12 BOX (24 PCS)"/>
    <s v="pw"/>
    <m/>
    <s v="12 BOX_24 PCS_"/>
    <n v="7"/>
    <n v="14"/>
    <s v="12 BOX"/>
    <s v="24 PCS"/>
    <s v="12"/>
    <s v="BOX"/>
    <s v="24"/>
    <s v="PCS"/>
    <s v=""/>
    <s v=""/>
    <n v="288"/>
    <s v="PCS"/>
  </r>
  <r>
    <x v="664"/>
    <s v="pwjkcp103"/>
    <s v="colorpencilcp103jk"/>
    <s v="pensilwarnajoykocp10312w"/>
    <s v="PW JK CP-103"/>
    <s v="COLOR PENCIL CP-103 JK"/>
    <x v="646"/>
    <x v="1"/>
    <e v="#REF!"/>
    <s v="ATALI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65"/>
    <s v="pwjkcp104"/>
    <s v="colorpencilcp104jk"/>
    <s v="pensilwarnajoykocp10424w"/>
    <s v="PW JK CP-104"/>
    <s v="COLOR PENCIL CP-104 JK"/>
    <x v="647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6"/>
    <s v="pwjkcp107"/>
    <s v="colorpencilcp107jk"/>
    <s v="pensilwarnajoykocp10712w"/>
    <s v="PW JK CP-107"/>
    <s v="COLOR PENCIL CP-107 JK"/>
    <x v="648"/>
    <x v="1"/>
    <e v="#REF!"/>
    <s v="ATALI"/>
    <s v="12 BOX (24 SET)"/>
    <s v="pw"/>
    <m/>
    <s v="12 BOX_24 SET_"/>
    <n v="7"/>
    <n v="14"/>
    <s v="12 BOX"/>
    <s v="24 SET"/>
    <s v="12"/>
    <s v="BOX"/>
    <s v="24"/>
    <s v="SET"/>
    <s v=""/>
    <s v=""/>
    <n v="288"/>
    <s v="SET"/>
  </r>
  <r>
    <x v="667"/>
    <s v="pwjk12wcp12pbpanjang"/>
    <s v="colorpencilcp12pbjk"/>
    <s v="pensilwarnajoykocp12pbpanjang"/>
    <s v="PW JK 12W CP-12 PB panjang"/>
    <s v="COLOR PENCIL CP-12PB JK"/>
    <x v="649"/>
    <x v="1"/>
    <e v="#REF!"/>
    <s v="ATALI"/>
    <s v="12 LSN"/>
    <s v="pw"/>
    <s v="pwjk12WPANJANG"/>
    <s v="12 LSN_"/>
    <n v="7"/>
    <n v="7"/>
    <s v="12 LSN"/>
    <s v=""/>
    <s v="12"/>
    <s v="LSN"/>
    <n v="12"/>
    <s v="PCS"/>
    <s v=""/>
    <s v=""/>
    <n v="144"/>
    <s v="PCS"/>
  </r>
  <r>
    <x v="668"/>
    <s v="pwjk24wcp24pbpanjang"/>
    <s v="colorpencilcp24pbjk"/>
    <s v="pensilwarnajoykocp24pbpanjang"/>
    <s v="PW JK 24W CP-24 PB panjang"/>
    <s v="COLOR PENCIL CP-24PB JK"/>
    <x v="650"/>
    <x v="1"/>
    <e v="#REF!"/>
    <s v="ATALI"/>
    <s v="12 BOX (6 SET)"/>
    <s v="pw"/>
    <s v="pwjk24WPANJANG"/>
    <s v="12 BOX_6 SET_"/>
    <n v="7"/>
    <n v="13"/>
    <s v="12 BOX"/>
    <s v="6 SET"/>
    <s v="12"/>
    <s v="BOX"/>
    <s v="6"/>
    <s v="SET"/>
    <s v=""/>
    <s v=""/>
    <n v="72"/>
    <s v="SET"/>
  </r>
  <r>
    <x v="669"/>
    <s v="pwjk36wcp36pbpanjang"/>
    <s v="colorpencilcp36pbjk"/>
    <s v="pensilwarnajoykocp36pbpanjang"/>
    <s v="PW JK 36W CP-36 PB panjang"/>
    <s v="COLOR PENCIL CP-36PB JK"/>
    <x v="651"/>
    <x v="1"/>
    <e v="#REF!"/>
    <s v="ATALI"/>
    <s v="8 BOX (6 SET)"/>
    <s v="pw"/>
    <m/>
    <s v="8 BOX_6 SET_"/>
    <n v="6"/>
    <n v="12"/>
    <s v="8 BOX"/>
    <s v="6 SET"/>
    <s v="8"/>
    <s v="BOX"/>
    <s v="6"/>
    <s v="SET"/>
    <s v=""/>
    <s v=""/>
    <n v="48"/>
    <s v="SET"/>
  </r>
  <r>
    <x v="670"/>
    <s v="pwjk12wcps12pendek"/>
    <s v="colorpencilcps12jk"/>
    <s v="pensilwarnajoykocps12minipendek"/>
    <s v="PW JK 12W CP-S12 pendek"/>
    <s v="COLOR PENCIL CP-S12 JK"/>
    <x v="652"/>
    <x v="1"/>
    <e v="#REF!"/>
    <s v="ATALI"/>
    <s v="12 BOX (24 SET)"/>
    <s v="pw"/>
    <s v="PWJK12WPENDEK"/>
    <s v="12 BOX_24 SET_"/>
    <n v="7"/>
    <n v="14"/>
    <s v="12 BOX"/>
    <s v="24 SET"/>
    <s v="12"/>
    <s v="BOX"/>
    <s v="24"/>
    <s v="SET"/>
    <s v=""/>
    <s v=""/>
    <n v="288"/>
    <s v="SET"/>
  </r>
  <r>
    <x v="671"/>
    <s v="pwjk24wcps24pendek"/>
    <s v="colorpencilcps24jk"/>
    <s v="pensilwarnajoykocps24minipendek"/>
    <s v="PW JK 24W CP-S24 pendek"/>
    <s v="COLOR PENCIL CP-S24 JK"/>
    <x v="653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2"/>
    <s v="pwjk12wcp12tcpanjang"/>
    <s v="colorpencilcp12tcjk"/>
    <s v="pensilwarnakalengjoykocp12tcpanjang"/>
    <s v="PW JK 12W CP-12 TC Panjang"/>
    <s v="COLOR PENCIL CP-12TC JK"/>
    <x v="654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3"/>
    <s v="pwjk24wcp24tcpanjang"/>
    <s v="colorpencilcp24tcjk"/>
    <s v="pensilwarnakalengjoykocp24tcpanjang"/>
    <s v="PW JK 24W CP-24 TC Panjang"/>
    <s v="COLOR PENCIL CP-24TC JK"/>
    <x v="655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74"/>
    <s v="pwkenko12wcp12fkaleng"/>
    <s v="kenko12colorpencilcp12ftincaseclassic"/>
    <s v="pensilwarnakalengkenkocp12ftincaseclassic"/>
    <s v="PW Kenko 12W CP-12 F kaleng"/>
    <s v="KENKO 12 COLOR PENCIL CP-12F TIN CASE CLASSIC"/>
    <x v="656"/>
    <x v="1"/>
    <e v="#REF!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675"/>
    <s v="pwkenko24wcp24fkaleng"/>
    <s v="kenko24colorpencilcp24ftincaseclassic"/>
    <s v="pensilwarnakalengkenkocp24ftincaseclassic"/>
    <s v="PW Kenko 24W CP-24 F kaleng"/>
    <s v="KENKO 24 COLOR PENCIL CP-24F TIN CASE CLASSIC"/>
    <x v="657"/>
    <x v="1"/>
    <e v="#REF!"/>
    <s v="KENKO"/>
    <s v="10 BOX (6 SET)"/>
    <s v="pw"/>
    <m/>
    <s v="10 BOX_6 SET_"/>
    <n v="7"/>
    <n v="13"/>
    <s v="10 BOX"/>
    <s v="6 SET"/>
    <s v="10"/>
    <s v="BOX"/>
    <s v="6"/>
    <s v="SET"/>
    <s v=""/>
    <s v=""/>
    <n v="60"/>
    <s v="SET"/>
  </r>
  <r>
    <x v="676"/>
    <s v="pw24wkayagikycp0724"/>
    <s v="pwarnakayagi24wkycp0724"/>
    <s v="pensilwarnakayagikycp0724"/>
    <s v="PW 24W Kayagi KY-CP 0724"/>
    <s v="P WARNA KAYAGI 24W KY-CP0724"/>
    <x v="658"/>
    <x v="1"/>
    <e v="#REF!"/>
    <n v="99"/>
    <s v="144 SET"/>
    <s v="pw"/>
    <m/>
    <s v="144 SET_"/>
    <n v="8"/>
    <n v="8"/>
    <s v="144 SET"/>
    <s v=""/>
    <s v="144"/>
    <s v="SET"/>
    <s v=""/>
    <s v=""/>
    <s v=""/>
    <s v=""/>
    <n v="144"/>
    <s v="SET"/>
  </r>
  <r>
    <x v="677"/>
    <s v="pw12wkayagikycp1210panjang"/>
    <s v="pensil12wpanjangkycp1210"/>
    <s v="pensilwarnakayagikycp1210panjang"/>
    <s v="PW 12W Kayagi KY-CP 1210 Panjang"/>
    <s v="PENSIL 12W PANJANG KY-CP1210"/>
    <x v="659"/>
    <x v="1"/>
    <e v="#REF!"/>
    <n v="99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678"/>
    <s v="pwtwinkycp1224"/>
    <s v="pensilwarnatwinkycp1224"/>
    <s v="pensilwarnakayagikycp1224twin"/>
    <s v="PW Twin KY-CP1224"/>
    <s v="PENSIL WARNA TWIN KY-CP1224"/>
    <x v="660"/>
    <x v="1"/>
    <e v="#REF!"/>
    <n v="99"/>
    <s v="288 SET"/>
    <s v="pw"/>
    <m/>
    <s v="288 SET_"/>
    <n v="8"/>
    <n v="8"/>
    <s v="288 SET"/>
    <s v=""/>
    <s v="288"/>
    <s v="SET"/>
    <s v=""/>
    <s v=""/>
    <s v=""/>
    <s v=""/>
    <n v="288"/>
    <s v="SET"/>
  </r>
  <r>
    <x v="679"/>
    <s v="pwbicolorkenko12wcp12fbcclassic"/>
    <s v="kenko12bicolorpencilcp12fbcclassic"/>
    <s v="pensilwarnakenkobicolorcp12fbc1224classic"/>
    <s v="PW bicolor Kenko 12W CP-12 FBC classic"/>
    <s v="KENKO 12 BI-COLOR PENCIL CP-12FBC CLASSIC"/>
    <x v="661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0"/>
    <s v="pwbicolorkenko18wcp18fbcclassic"/>
    <s v="kenko18bicolorpencilcp18fbcclassic"/>
    <s v="pensilwarnakenkobicolorcp18fbc1836classic"/>
    <s v="PW bicolor Kenko 18W CP-18 FBC classic"/>
    <s v="KENKO 18 BI-COLOR PENCIL CP-18FBC CLASSIC"/>
    <x v="662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1"/>
    <s v="pwkenko12wcp12fclassicpanjang"/>
    <s v="kenko12colorpencilcp12fclassic"/>
    <s v="pensilwarnakenkocp12fclassicpanjang"/>
    <s v="PW Kenko 12W CP-12 F classic panjang"/>
    <s v="KENKO 12 COLOR PENCIL CP-12F CLASSIC"/>
    <x v="663"/>
    <x v="1"/>
    <e v="#REF!"/>
    <s v="KENKO"/>
    <s v="24 LSN"/>
    <s v="pw"/>
    <s v="PWKEN12WPANJANG"/>
    <s v="24 LSN_"/>
    <n v="7"/>
    <n v="7"/>
    <s v="24 LSN"/>
    <s v=""/>
    <s v="24"/>
    <s v="LSN"/>
    <n v="12"/>
    <s v="PCS"/>
    <s v=""/>
    <s v=""/>
    <n v="288"/>
    <s v="PCS"/>
  </r>
  <r>
    <x v="682"/>
    <s v="pwkenko12wcp12fclassicpanjang"/>
    <s v="kenko12colorpencilcp12fhappinessbear"/>
    <s v="pensilwarnakenkocp12fclassicpanjang"/>
    <s v="PW Kenko 12W CP-12 F classic panjang"/>
    <s v="KENKO 12 COLOR PENCIL CP-12F HAPPINESS BEAR"/>
    <x v="663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3"/>
    <s v="pwkenko12wcp12fnonwoodclassic"/>
    <s v="kenko12colorpencilcp12fnonwoodclassic"/>
    <s v="pensilwarnakenkocp12fnwnonwood"/>
    <s v="PW Kenko 12W CP-12 F nonwood classic"/>
    <s v="KENKO 12 COLOR PENCIL CP-12F NON WOOD - CLASSIC"/>
    <x v="664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4"/>
    <s v="pwkenko12wcp12fnwnonwood"/>
    <s v="kenko12colorpencilcp12fnonwoodipanda"/>
    <s v="pensilwarnakenkocp12fnwnonwood"/>
    <s v="PW Kenko 12W CP-12 FNW non-wood"/>
    <s v="KENKO 12 COLOR PENCIL CP-12F NON WOOD-I.PANDA"/>
    <x v="664"/>
    <x v="1"/>
    <e v="#REF!"/>
    <s v="KENKO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685"/>
    <s v="pwkenko12wcp12fnwenonwood"/>
    <s v="kenkocolorpencilcp12fnwenonwooderasable"/>
    <s v="pensilwarnakenkocp12fnwenonwooderasable"/>
    <s v="PW Kenko 12W CP-12 F NWE nonwood"/>
    <s v="KENKO COLOR PENCIL CP-12F NWE NON WOOD ERASABLE"/>
    <x v="665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6"/>
    <s v="pwkenko12wcp12halfclassic"/>
    <s v="kenkocolorpencilcp12halfclassic"/>
    <s v="pensilwarnakenkocp12halfclassicpendek"/>
    <s v="PW Kenko 12W CP-12HALF classic"/>
    <s v="KENKO COLOR PENCIL CP-12HALF CLASSIC"/>
    <x v="666"/>
    <x v="1"/>
    <e v="#REF!"/>
    <s v="KENKO"/>
    <s v="24 BOX (24 SET)"/>
    <s v="pw"/>
    <s v="PWKEN12WPENDEK"/>
    <s v="24 BOX_24 SET_"/>
    <n v="7"/>
    <n v="14"/>
    <s v="24 BOX"/>
    <s v="24 SET"/>
    <s v="24"/>
    <s v="BOX"/>
    <s v="24"/>
    <s v="SET"/>
    <s v=""/>
    <s v=""/>
    <n v="576"/>
    <s v="SET"/>
  </r>
  <r>
    <x v="687"/>
    <s v="pwkenko12wcp12halfclassic"/>
    <s v="kenkocolorpencilcp12halfhappinessbear"/>
    <s v="pensilwarnakenkocp12halfclassicpendek"/>
    <s v="PW Kenko 12W CP-12HALF classic"/>
    <s v="KENKO COLOR PENCIL CP-12HALF HAPPINESS BEAR"/>
    <x v="666"/>
    <x v="1"/>
    <e v="#REF!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688"/>
    <s v="pwkenko24wcp24fclassicpanjang"/>
    <s v="kenko24colorpencilcp24fclassic"/>
    <s v="pensilwarnakenkocp24fclassicpanjang"/>
    <s v="PW Kenko 24W CP-24 F classic panjang"/>
    <s v="KENKO 24 COLOR PENCIL CP-24F CLASSIC"/>
    <x v="667"/>
    <x v="1"/>
    <e v="#REF!"/>
    <s v="KENKO"/>
    <s v="24 BOX (6 SET)"/>
    <s v="pw"/>
    <s v="PWKEN24WPANJANG"/>
    <s v="24 BOX_6 SET_"/>
    <n v="7"/>
    <n v="13"/>
    <s v="24 BOX"/>
    <s v="6 SET"/>
    <s v="24"/>
    <s v="BOX"/>
    <s v="6"/>
    <s v="SET"/>
    <s v=""/>
    <s v=""/>
    <n v="144"/>
    <s v="SET"/>
  </r>
  <r>
    <x v="689"/>
    <s v="pwkenko24wcp24fnonwoodclassic"/>
    <s v="kenko24colorpencilcp24fnonwoodclassic"/>
    <s v="pensilwarnakenkocp24fnwnonwood"/>
    <s v="PW Kenko 24W CP-24 F nonwood classic"/>
    <s v="KENKO 24 COLOR PENCIL CP-24F NON WOOD - CLASSIC"/>
    <x v="668"/>
    <x v="1"/>
    <e v="#REF!"/>
    <s v="KENKO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90"/>
    <s v="pwkenko36wcp36fclassicpanjang"/>
    <s v="kenko36colorpencilcp36fclassic"/>
    <s v="pensilwarnakenkocp36fclassicpanjang"/>
    <s v="PW Kenko 36W CP-36 F Classic Panjang"/>
    <s v="KENKO 36 COLOR PENCIL CP-36F CLASSIC"/>
    <x v="669"/>
    <x v="1"/>
    <e v="#REF!"/>
    <s v="KENKO"/>
    <s v="20 BOX (4 SET)"/>
    <s v="pw"/>
    <m/>
    <s v="20 BOX_4 SET_"/>
    <n v="7"/>
    <n v="13"/>
    <s v="20 BOX"/>
    <s v="4 SET"/>
    <s v="20"/>
    <s v="BOX"/>
    <s v="4"/>
    <s v="SET"/>
    <s v=""/>
    <s v=""/>
    <n v="80"/>
    <s v="SET"/>
  </r>
  <r>
    <x v="691"/>
    <s v="opptapekenko48mmtranspplstmerah"/>
    <s v="kenkoopptape48mmtransredcore80m"/>
    <s v="plakbandbening80mkenko48mmredcore"/>
    <s v="OPP tape Kenko 48mm transp plst merah"/>
    <s v="KENKO OPP TAPE 48 MM (TRANS-RED CORE 80 M)"/>
    <x v="670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2"/>
    <s v="opptapekenko48mmtanplstmerah"/>
    <s v="kenkoopptape48mmtanredcore80m"/>
    <s v="plakbandcoklat80mkenko48mmredcore"/>
    <s v="OPP tape Kenko 48mm tan plst merah"/>
    <s v="KENKO OPP TAPE 48 MM (TAN-RED CORE 80 M)"/>
    <x v="671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3"/>
    <s v="plakbankainkenko24mmplstbiru"/>
    <s v="kenkoclothtape24mmbluecoreblackgb"/>
    <s v="plakbandkainhitamkenko24mm1bluecore"/>
    <s v="Plakban kain Kenko 24mm plst BIRU"/>
    <s v="KENKO CLOTH TAPE 24 MM BLUE CORE - BLACK (GB)"/>
    <x v="672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4"/>
    <s v="plakbankainhitamkenko24mmplstbiru"/>
    <s v="kenkoclothtape24mmbluecoreblackbt"/>
    <s v="plakbandkainhitamkenko24mm1bluecore"/>
    <s v="Plakban kain hitam Kenko 24mm plst BIRU"/>
    <s v="KENKO CLOTH TAPE 24 MM BLUE CORE - BLACK (BT)"/>
    <x v="673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5"/>
    <s v="plakbankainkenko36mmplstbiru"/>
    <s v="kenkoclothtape36mmbluecoreblack"/>
    <s v="plakbandkainhitamkenko36mm15bluecore"/>
    <s v="Plakban kain Kenko 36mm plst BIRU"/>
    <s v="KENKO CLOTH TAPE 36 MM BLUE CORE - BLACK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6"/>
    <s v="plakbankainhitamkenko36mmplstbiru"/>
    <s v="kenkoclothtape36mmbluecoreblackbt"/>
    <s v="plakbandkainhitamkenko36mm15bluecore"/>
    <s v="Plakban kain hitam Kenko 36mm plst BIRU"/>
    <s v="KENKO CLOTH TAPE 36 MM BLUE CORE - BLACK (BT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7"/>
    <s v="plakbankainkenko36mmplstbiru"/>
    <s v="kenkoclothtape36mmbluecoreblackgb"/>
    <s v="plakbandkainhitamkenko36mm15bluecore"/>
    <s v="Plakban kain Kenko 36mm plst BIRU"/>
    <s v="KENKO CLOTH TAPE 36 MM BLUE CORE - BLACK (GB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8"/>
    <s v="plakbankainhitamkenko36mmplstmerah"/>
    <s v="kenkoclothtape36mmredcoresqblack"/>
    <s v="plakbandkainhitamkenko36mm15redcoresq"/>
    <s v="Plakban kain hitam Kenko 36mm plst merah"/>
    <s v="KENKO CLOTH TAPE 36 MM RED CORE SQ-BLACK"/>
    <x v="675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9"/>
    <s v="plakbankainhitamkenko48mmplstbiru"/>
    <s v="kenkoclothtape48mmbluecoreblack"/>
    <s v="plakbandkainhitamkenko48mm2bluecore"/>
    <s v="Plakban kain hitam Kenko 48mm plst BIRU"/>
    <s v="KENKO CLOTH TAPE 48 MM BLUE CORE - BLACK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0"/>
    <s v="plakbankainhitamkenko48mmplstbiru"/>
    <s v="kenkoclothtape48mmbluecoreblackbt"/>
    <s v="plakbandkainhitamkenko48mm2bluecore"/>
    <s v="Plakban kain hitam Kenko 48mm plst BIRU"/>
    <s v="KENKO CLOTH TAPE 48 MM BLUE CORE - BLACK (BT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1"/>
    <s v="plakbankainkenko48mmplstbiru"/>
    <s v="kenkoclothtape48mmbluecoreblackgb"/>
    <s v="plakbandkainhitamkenko48mm2bluecore"/>
    <s v="Plakban Kain Kenko  48mm plst Biru"/>
    <s v="KENKO CLOTH TAPE 48 MM BLUE CORE - BLACK (GB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2"/>
    <s v="plakbankainhitamkenko48mmplstbiru"/>
    <s v="kenkoclothtape48mmbluecoreblackcard"/>
    <s v="plakbandkainhitamkenko48mm2bluecore"/>
    <s v="Plakban kain hitam Kenko 48mm plst BIRU"/>
    <s v="KENKO CLOTH TAPE 48 MM BLUE CORE-BLACK (CARD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3"/>
    <s v="plakbankainhitamkenko48mmplstmerah"/>
    <s v="kenkoclothtape48mmredcoresqblack"/>
    <s v="plakbandkainhitamkenko48mm2redcoresq"/>
    <s v="Plakban kain hitam Kenko 48mm plst merah"/>
    <s v="KENKO CLOTH TAPE 48 MM RED CORE SQ-BLACK"/>
    <x v="677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4"/>
    <s v="pocketnotekenkopn403"/>
    <s v="kenkopocketnotepn403"/>
    <s v="pocketnotespiralkenkopn403"/>
    <s v="Pocket note Kenko PN-403"/>
    <s v="KENKO POCKET NOTE PN-403"/>
    <x v="678"/>
    <x v="1"/>
    <e v="#REF!"/>
    <s v="KENKO"/>
    <s v="12 LSN"/>
    <s v="note"/>
    <m/>
    <s v="12 LSN_"/>
    <n v="7"/>
    <n v="7"/>
    <s v="12 LSN"/>
    <s v=""/>
    <s v="12"/>
    <s v="LSN"/>
    <n v="12"/>
    <s v="PCS"/>
    <s v=""/>
    <s v=""/>
    <n v="144"/>
    <s v="PCS"/>
  </r>
  <r>
    <x v="705"/>
    <s v="pocketnotekenkopn404"/>
    <s v="kenkopocketnotepn404"/>
    <s v="pocketnotespiralkenkopn404"/>
    <s v="Pocket note Kenko PN-404"/>
    <s v="KENKO POCKET NOTE PN-404"/>
    <x v="679"/>
    <x v="1"/>
    <e v="#REF!"/>
    <s v="KENKO"/>
    <s v="20 LSN"/>
    <s v="note"/>
    <m/>
    <s v="20 LSN_"/>
    <n v="7"/>
    <n v="7"/>
    <s v="20 LSN"/>
    <s v=""/>
    <s v="20"/>
    <s v="LSN"/>
    <n v="12"/>
    <s v="PCS"/>
    <s v=""/>
    <s v=""/>
    <n v="240"/>
    <s v="PCS"/>
  </r>
  <r>
    <x v="706"/>
    <s v="pocketnotekenkopn501"/>
    <s v="kenkopocketnotepn501"/>
    <s v="pocketnotespiralkenkopn501"/>
    <s v="Pocket note Kenko PN-501"/>
    <s v="KENKO POCKET NOTE PN-501"/>
    <x v="680"/>
    <x v="1"/>
    <e v="#REF!"/>
    <s v="KENKO"/>
    <s v="6 LSN"/>
    <s v="note"/>
    <m/>
    <s v="6 LSN_"/>
    <n v="6"/>
    <n v="6"/>
    <s v="6 LSN"/>
    <s v=""/>
    <s v="6"/>
    <s v="LSN"/>
    <n v="12"/>
    <s v="PCS"/>
    <s v=""/>
    <s v=""/>
    <n v="72"/>
    <s v="PCS"/>
  </r>
  <r>
    <x v="707"/>
    <s v="punchjkno30"/>
    <s v="punchno30jk"/>
    <s v="punchjoyko30"/>
    <s v="Punch JK no.30"/>
    <s v="PUNCH NO.30 JK"/>
    <x v="681"/>
    <x v="1"/>
    <e v="#REF!"/>
    <s v="ATALI"/>
    <s v="10 LSN"/>
    <s v="punch"/>
    <s v="PUNJK30"/>
    <s v="10 LSN_"/>
    <n v="7"/>
    <n v="7"/>
    <s v="10 LSN"/>
    <s v=""/>
    <s v="10"/>
    <s v="LSN"/>
    <n v="12"/>
    <s v="PCS"/>
    <s v=""/>
    <s v=""/>
    <n v="120"/>
    <s v="PCS"/>
  </r>
  <r>
    <x v="708"/>
    <s v="punchjk302t"/>
    <s v="punch302tjk"/>
    <s v="punchjoyko302t"/>
    <s v="Punch JK 30-2T"/>
    <s v="PUNCH 30-2T JK"/>
    <x v="682"/>
    <x v="1"/>
    <e v="#REF!"/>
    <s v="ATALI"/>
    <s v="10 LSN"/>
    <s v="punch"/>
    <m/>
    <s v="10 LSN_"/>
    <n v="7"/>
    <n v="7"/>
    <s v="10 LSN"/>
    <s v=""/>
    <s v="10"/>
    <s v="LSN"/>
    <n v="12"/>
    <s v="PCS"/>
    <s v=""/>
    <s v=""/>
    <n v="120"/>
    <s v="PCS"/>
  </r>
  <r>
    <x v="709"/>
    <s v="punchjk30xl"/>
    <s v="punch30xljk"/>
    <s v="punchjoyko30xl"/>
    <s v="Punch JK 30 XL"/>
    <s v="PUNCH 30XL JK"/>
    <x v="683"/>
    <x v="1"/>
    <e v="#REF!"/>
    <s v="ATALI"/>
    <s v="10 LSN"/>
    <s v="punch"/>
    <s v="PUNJK30XL"/>
    <s v="10 LSN_"/>
    <n v="7"/>
    <n v="7"/>
    <s v="10 LSN"/>
    <s v=""/>
    <s v="10"/>
    <s v="LSN"/>
    <n v="12"/>
    <s v="PCS"/>
    <s v=""/>
    <s v=""/>
    <n v="120"/>
    <s v="PCS"/>
  </r>
  <r>
    <x v="710"/>
    <s v="punchjk40xl"/>
    <s v="punch40xljk"/>
    <s v="punchjoyko40xl"/>
    <s v="Punch JK 40 XL"/>
    <s v="PUNCH 40XL JK"/>
    <x v="684"/>
    <x v="1"/>
    <e v="#REF!"/>
    <s v="ATALI"/>
    <s v="5 LSN"/>
    <s v="punch"/>
    <m/>
    <s v="5 LSN_"/>
    <n v="6"/>
    <n v="6"/>
    <s v="5 LSN"/>
    <s v=""/>
    <s v="5"/>
    <s v="LSN"/>
    <n v="12"/>
    <s v="PCS"/>
    <s v=""/>
    <s v=""/>
    <n v="60"/>
    <s v="PCS"/>
  </r>
  <r>
    <x v="711"/>
    <s v="punchjkno85"/>
    <s v="punchno85jk"/>
    <s v="punchjoyko85"/>
    <s v="Punch JK no.85"/>
    <s v="PUNCH NO.85 JK"/>
    <x v="685"/>
    <x v="1"/>
    <e v="#REF!"/>
    <s v="ATALI"/>
    <s v="24 PCS"/>
    <s v="punch"/>
    <s v="PUNJK85"/>
    <s v="24 PCS_"/>
    <n v="7"/>
    <n v="7"/>
    <s v="24 PCS"/>
    <s v=""/>
    <s v="24"/>
    <s v="PCS"/>
    <s v=""/>
    <s v=""/>
    <s v=""/>
    <s v=""/>
    <n v="24"/>
    <s v="PCS"/>
  </r>
  <r>
    <x v="712"/>
    <s v="punchjk85b"/>
    <s v="punch85bjk"/>
    <s v="punchjoyko85b"/>
    <s v="Punch JK 85 B"/>
    <s v="PUNCH 85B JK"/>
    <x v="686"/>
    <x v="1"/>
    <e v="#REF!"/>
    <s v="ATALI"/>
    <s v="24 PCS"/>
    <s v="punch"/>
    <s v="PUNJK85B"/>
    <s v="24 PCS_"/>
    <n v="7"/>
    <n v="7"/>
    <s v="24 PCS"/>
    <s v=""/>
    <s v="24"/>
    <s v="PCS"/>
    <s v=""/>
    <s v=""/>
    <s v=""/>
    <s v=""/>
    <n v="24"/>
    <s v="PCS"/>
  </r>
  <r>
    <x v="713"/>
    <s v="punchkenkono30"/>
    <s v="kenkopunchno30"/>
    <s v="punchkenkono30"/>
    <s v="Punch Kenko no.30"/>
    <s v="KENKO PUNCH NO.30"/>
    <x v="687"/>
    <x v="1"/>
    <e v="#REF!"/>
    <s v="KENKO"/>
    <s v="10 LSN"/>
    <s v="punch"/>
    <s v="PUNKEN30"/>
    <s v="10 LSN_"/>
    <n v="7"/>
    <n v="7"/>
    <s v="10 LSN"/>
    <s v=""/>
    <s v="10"/>
    <s v="LSN"/>
    <n v="12"/>
    <s v="PCS"/>
    <s v=""/>
    <s v=""/>
    <n v="120"/>
    <s v="PCS"/>
  </r>
  <r>
    <x v="714"/>
    <s v="punchkenkono30xl"/>
    <s v="kenkopunchno30xl"/>
    <s v="punchkenkono30xl"/>
    <s v="Punch Kenko no.30 XL"/>
    <s v="KENKO PUNCH NO.30XL"/>
    <x v="688"/>
    <x v="1"/>
    <e v="#REF!"/>
    <s v="KENKO"/>
    <s v="4 BOX (24 PCS)"/>
    <s v="punch"/>
    <s v="PUNKEN30XL"/>
    <s v="4 BOX_24 PCS_"/>
    <n v="6"/>
    <n v="13"/>
    <s v="4 BOX"/>
    <s v="24 PCS"/>
    <s v="4"/>
    <s v="BOX"/>
    <s v="24"/>
    <s v="PCS"/>
    <s v=""/>
    <s v=""/>
    <n v="96"/>
    <s v="PCS"/>
  </r>
  <r>
    <x v="715"/>
    <s v="punchkenkono40"/>
    <s v="kenkopunchno40"/>
    <s v="punchkenkono40"/>
    <s v="Punch Kenko no.40"/>
    <s v="KENKO PUNCH NO.40"/>
    <x v="689"/>
    <x v="1"/>
    <e v="#REF!"/>
    <s v="KENKO"/>
    <s v="5 LSN"/>
    <s v="punch"/>
    <s v="PUNKEN40"/>
    <s v="5 LSN_"/>
    <n v="6"/>
    <n v="6"/>
    <s v="5 LSN"/>
    <s v=""/>
    <s v="5"/>
    <s v="LSN"/>
    <n v="12"/>
    <s v="PCS"/>
    <s v=""/>
    <s v=""/>
    <n v="60"/>
    <s v="PCS"/>
  </r>
  <r>
    <x v="716"/>
    <s v="punchkenkono40xl"/>
    <s v="kenkopunchno40xl"/>
    <s v="punchkenkono40xl"/>
    <s v="Punch Kenko no.40 XL"/>
    <s v="KENKO PUNCH NO.40XL"/>
    <x v="690"/>
    <x v="1"/>
    <e v="#REF!"/>
    <s v="KENKO"/>
    <s v="4 LSN"/>
    <s v="punch"/>
    <s v="PUNKEN40XL"/>
    <s v="4 LSN_"/>
    <n v="6"/>
    <n v="6"/>
    <s v="4 LSN"/>
    <s v=""/>
    <s v="4"/>
    <s v="LSN"/>
    <n v="12"/>
    <s v="PCS"/>
    <s v=""/>
    <s v=""/>
    <n v="48"/>
    <s v="PCS"/>
  </r>
  <r>
    <x v="717"/>
    <s v="punchkenkono85"/>
    <s v="kenkopunchno85"/>
    <s v="punchkenkono85"/>
    <s v="Punch Kenko no.85"/>
    <s v="KENKO PUNCH NO.85"/>
    <x v="691"/>
    <x v="1"/>
    <e v="#REF!"/>
    <s v="KENKO"/>
    <s v="24 PCS"/>
    <s v="punch"/>
    <s v="PUNKENNO85"/>
    <s v="24 PCS_"/>
    <n v="7"/>
    <n v="7"/>
    <s v="24 PCS"/>
    <s v=""/>
    <s v="24"/>
    <s v="PCS"/>
    <s v=""/>
    <s v=""/>
    <s v=""/>
    <s v=""/>
    <n v="24"/>
    <s v="PCS"/>
  </r>
  <r>
    <x v="718"/>
    <s v="punchkenkono85n"/>
    <s v="kenkopunchno85n"/>
    <s v="punchkenkono85n"/>
    <s v="Punch Kenko no.85 N"/>
    <s v="KENKO PUNCH NO.85N"/>
    <x v="692"/>
    <x v="1"/>
    <e v="#REF!"/>
    <s v="KENKO"/>
    <s v="24 PCS"/>
    <s v="punch"/>
    <s v="PUNKEN85N"/>
    <s v="24 PCS_"/>
    <n v="7"/>
    <n v="7"/>
    <s v="24 PCS"/>
    <s v=""/>
    <s v="24"/>
    <s v="PCS"/>
    <s v=""/>
    <s v=""/>
    <s v=""/>
    <s v=""/>
    <n v="24"/>
    <s v="PCS"/>
  </r>
  <r>
    <x v="719"/>
    <s v="punchkenkono85xl"/>
    <s v="kenkopunchno85xl"/>
    <s v="punchkenkono85xl"/>
    <s v="Punch Kenko no.85 XL"/>
    <s v="KENKO PUNCH NO.85 XL"/>
    <x v="693"/>
    <x v="1"/>
    <e v="#REF!"/>
    <s v="KENKO"/>
    <s v="24 PCS"/>
    <s v="punch"/>
    <s v="PUNKEN85XL"/>
    <s v="24 PCS_"/>
    <n v="7"/>
    <n v="7"/>
    <s v="24 PCS"/>
    <s v=""/>
    <s v="24"/>
    <s v="PCS"/>
    <s v=""/>
    <s v=""/>
    <s v=""/>
    <s v=""/>
    <n v="24"/>
    <s v="PCS"/>
  </r>
  <r>
    <x v="720"/>
    <s v="pushpinjkpp30tr"/>
    <s v="pushpinpp30trjk"/>
    <s v="pushpinjoykopp30tr"/>
    <s v="Push pin JK PP-30 TR"/>
    <s v="PUSH PIN PP-30TR JK"/>
    <x v="694"/>
    <x v="1"/>
    <e v="#REF!"/>
    <s v="ATALI"/>
    <s v="48 LSN"/>
    <s v="jarum"/>
    <m/>
    <s v="48 LSN_"/>
    <n v="7"/>
    <n v="7"/>
    <s v="48 LSN"/>
    <s v=""/>
    <s v="48"/>
    <s v="LSN"/>
    <n v="12"/>
    <s v="PCS"/>
    <s v=""/>
    <s v=""/>
    <n v="576"/>
    <s v="PCS"/>
  </r>
  <r>
    <x v="721"/>
    <s v="pushpinjkpp30"/>
    <s v="pushpinpp30jk"/>
    <s v="pushpinjoykopp30warna"/>
    <s v="Push pin JK PP-30"/>
    <s v="PUSH PIN PP-30 JK"/>
    <x v="695"/>
    <x v="1"/>
    <e v="#REF!"/>
    <s v="ATALI"/>
    <s v="48 LSN"/>
    <s v="jarum"/>
    <s v="PINJKPP30"/>
    <s v="48 LSN_"/>
    <n v="7"/>
    <n v="7"/>
    <s v="48 LSN"/>
    <s v=""/>
    <s v="48"/>
    <s v="LSN"/>
    <n v="12"/>
    <s v="PCS"/>
    <s v=""/>
    <s v=""/>
    <n v="576"/>
    <s v="PCS"/>
  </r>
  <r>
    <x v="722"/>
    <s v="pushpinkenkopn30trans"/>
    <s v="kenkopushpinpn30colortransparant"/>
    <s v="pushpinkenkopn30transparan"/>
    <s v="Push pin Kenko PN-30 trans"/>
    <s v="KENKO PUSH PIN PN-30 COLOR TRANSPARANT"/>
    <x v="696"/>
    <x v="1"/>
    <e v="#REF!"/>
    <s v="KENKO"/>
    <s v="48 LSN"/>
    <s v="jarum"/>
    <s v="PINKENPN30BUTEK"/>
    <s v="48 LSN_"/>
    <n v="7"/>
    <n v="7"/>
    <s v="48 LSN"/>
    <s v=""/>
    <s v="48"/>
    <s v="LSN"/>
    <n v="12"/>
    <s v="PCS"/>
    <s v=""/>
    <s v=""/>
    <n v="576"/>
    <s v="PCS"/>
  </r>
  <r>
    <x v="723"/>
    <s v="pushpinkenkopn30"/>
    <s v="kenkopushpinpn30color"/>
    <s v="pushpinkenkopn30warna"/>
    <s v="Push pin Kenko PN-30"/>
    <s v="KENKO PUSH PIN PN-30 COLOR"/>
    <x v="697"/>
    <x v="1"/>
    <e v="#REF!"/>
    <s v="KENKO"/>
    <s v="48 LSN"/>
    <s v="jarum"/>
    <s v="PUSKENPN30"/>
    <s v="48 LSN_"/>
    <n v="7"/>
    <n v="7"/>
    <s v="48 LSN"/>
    <s v=""/>
    <s v="48"/>
    <s v="LSN"/>
    <n v="12"/>
    <s v="PCS"/>
    <s v=""/>
    <s v=""/>
    <n v="576"/>
    <s v="PCS"/>
  </r>
  <r>
    <x v="724"/>
    <s v="isigelpeneasygelkeserieskenko"/>
    <s v="kenkogelpenrefilleasygelkeseriesblack"/>
    <s v="refillisigelpenkenkoeasygelkeseries"/>
    <s v="Isi gel pen Easy Gel/ KE series Kenko"/>
    <s v="KENKO GEL PEN REFILL EASY GEL KE-SERIES BLACK"/>
    <x v="698"/>
    <x v="1"/>
    <e v="#REF!"/>
    <s v="KENKO"/>
    <s v="120 BOX (24 PCS)"/>
    <s v="isi"/>
    <m/>
    <s v="120 BOX_24 PCS_"/>
    <n v="8"/>
    <n v="15"/>
    <s v="120 BOX"/>
    <s v="24 PCS"/>
    <s v="120"/>
    <s v="BOX"/>
    <s v="24"/>
    <s v="PCS"/>
    <s v=""/>
    <s v=""/>
    <n v="2880"/>
    <s v="PCS"/>
  </r>
  <r>
    <x v="725"/>
    <s v="isigelpenk1hitam"/>
    <s v="kenkogelpenrefillk1black"/>
    <s v="refillisigelpenkenkok1"/>
    <s v="Isi gel pen K-1 hitam"/>
    <s v="KENKO GEL PEN REFILL K-1 BLACK"/>
    <x v="699"/>
    <x v="1"/>
    <e v="#REF!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726"/>
    <s v="isigel10tg308ar"/>
    <s v="isigel10tg308ar"/>
    <s v="refillisigel10tg308ar"/>
    <s v="Isi Gel 1.0 TG 308-AR"/>
    <s v="ISI GEL 1.0 TG308-AR"/>
    <x v="700"/>
    <x v="1"/>
    <e v="#REF!"/>
    <n v="99"/>
    <s v="80 PAK"/>
    <s v="isi"/>
    <m/>
    <s v="80 PAK_"/>
    <n v="7"/>
    <n v="7"/>
    <s v="80 PAK"/>
    <s v=""/>
    <s v="80"/>
    <s v="PAK"/>
    <s v=""/>
    <s v=""/>
    <s v=""/>
    <s v=""/>
    <n v="80"/>
    <s v="PAK"/>
  </r>
  <r>
    <x v="727"/>
    <s v="markerpermanenkenkopm100hitam"/>
    <s v="kenkopermanentmarkerpm100black"/>
    <s v="spidolpermanenkenkopm100hitam"/>
    <s v="Marker permanen Kenko PM-100 hitam"/>
    <s v="KENKO PERMANENT MARKER PM-100 BLACK"/>
    <x v="701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28"/>
    <s v="markerpermanenjkpm34hitam"/>
    <s v="permanentmarkerpm34blackjk"/>
    <s v="spidolpermanentjoykopm34bonus"/>
    <s v="Marker Permanen JK PM-34 Hitam"/>
    <s v="PERMANENT MARKER PM-34 (BLACK) JK"/>
    <x v="702"/>
    <x v="1"/>
    <e v="#REF!"/>
    <s v="ATALI"/>
    <s v="48 LSN"/>
    <s v="spidol"/>
    <m/>
    <s v="48 LSN_"/>
    <n v="7"/>
    <n v="7"/>
    <s v="48 LSN"/>
    <s v=""/>
    <s v="48"/>
    <s v="LSN"/>
    <n v="12"/>
    <s v="PCS"/>
    <s v=""/>
    <s v=""/>
    <n v="576"/>
    <s v="PCS"/>
  </r>
  <r>
    <x v="729"/>
    <s v="markerwbkenkowm100hitam"/>
    <s v="kenkowhiteboardmarkerwm100black"/>
    <s v="spidolwhiteboardkenkowm100hitam"/>
    <s v="Marker WB Kenko WM-100 hitam"/>
    <s v="KENKO WHITEBOARD MARKER WM-100 BLACK"/>
    <x v="703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30"/>
    <s v="markerwbsdis530vpbiru"/>
    <s v="sdiwbmarkers530vpbiru"/>
    <s v="spidolwhiteboardsdis530vpbiru"/>
    <s v="Marker WB SDI S530VP-Biru"/>
    <s v="SDI WB MARKER S530VP-BIRU"/>
    <x v="704"/>
    <x v="1"/>
    <e v="#REF!"/>
    <s v="SDI"/>
    <s v="1 PAK (12 SET)"/>
    <s v="spidol"/>
    <m/>
    <s v="1 PAK_12 SET_"/>
    <n v="6"/>
    <n v="13"/>
    <s v="1 PAK"/>
    <s v="12 SET"/>
    <s v="1"/>
    <s v="PAK"/>
    <s v="12"/>
    <s v="SET"/>
    <s v=""/>
    <s v=""/>
    <n v="12"/>
    <s v="SET"/>
  </r>
  <r>
    <x v="731"/>
    <s v="markerwbsdis530vphitam"/>
    <s v="sdiwbmarkers530vphitam"/>
    <s v="spidolwhiteboardsdis530vphitam"/>
    <s v="Marker WB SDI S530VP-Hitam"/>
    <s v="SDI WB MARKER S530VP-HITAM"/>
    <x v="705"/>
    <x v="1"/>
    <e v="#REF!"/>
    <s v="SDI"/>
    <s v="-"/>
    <s v="spidol"/>
    <m/>
    <s v="-_"/>
    <n v="2"/>
    <n v="2"/>
    <s v="-"/>
    <s v=""/>
    <e v="#VALUE!"/>
    <e v="#VALUE!"/>
    <e v="#VALUE!"/>
    <e v="#VALUE!"/>
    <e v="#VALUE!"/>
    <e v="#VALUE!"/>
    <e v="#VALUE!"/>
    <e v="#VALUE!"/>
  </r>
  <r>
    <x v="732"/>
    <s v="stamppadjkno0"/>
    <s v="stamppadno0jk"/>
    <s v="stamppadjoykono0"/>
    <s v="Stamp pad JK no.0"/>
    <s v="STAMP PAD NO.0 JK"/>
    <x v="706"/>
    <x v="1"/>
    <e v="#REF!"/>
    <s v="ATALI"/>
    <s v="18 LSN"/>
    <s v="stamp"/>
    <s v="STAJKNO0"/>
    <s v="18 LSN_"/>
    <n v="7"/>
    <n v="7"/>
    <s v="18 LSN"/>
    <s v=""/>
    <s v="18"/>
    <s v="LSN"/>
    <n v="12"/>
    <s v="PCS"/>
    <s v=""/>
    <s v=""/>
    <n v="216"/>
    <s v="PCS"/>
  </r>
  <r>
    <x v="733"/>
    <s v="stamppadjkno00"/>
    <s v="stamppadno00jk"/>
    <s v="stamppadjoykono00"/>
    <s v="Stamp pad JK No.00"/>
    <s v="STAMP PAD NO.00 JK"/>
    <x v="707"/>
    <x v="1"/>
    <e v="#REF!"/>
    <s v="ATALI"/>
    <s v="12 PAK (24 PCS)"/>
    <s v="stamp"/>
    <m/>
    <s v="12 PAK_24 PCS_"/>
    <n v="7"/>
    <n v="14"/>
    <s v="12 PAK"/>
    <s v="24 PCS"/>
    <s v="12"/>
    <s v="PAK"/>
    <s v="24"/>
    <s v="PCS"/>
    <s v=""/>
    <s v=""/>
    <n v="288"/>
    <s v="PCS"/>
  </r>
  <r>
    <x v="734"/>
    <s v="stamppadjk1"/>
    <s v="stamppadno1jk"/>
    <s v="stamppadjoykono1"/>
    <s v="Stamp pad JK 1"/>
    <s v="STAMP PAD NO.1 JK"/>
    <x v="708"/>
    <x v="1"/>
    <e v="#REF!"/>
    <s v="ATALI"/>
    <s v="18 LSN"/>
    <s v="stamp"/>
    <s v="STAJKNO1"/>
    <s v="18 LSN_"/>
    <n v="7"/>
    <n v="7"/>
    <s v="18 LSN"/>
    <s v=""/>
    <s v="18"/>
    <s v="LSN"/>
    <n v="12"/>
    <s v="PCS"/>
    <s v=""/>
    <s v=""/>
    <n v="216"/>
    <s v="PCS"/>
  </r>
  <r>
    <x v="735"/>
    <s v="stampadkenkono0"/>
    <s v="kenkostamppadno0"/>
    <s v="stamppadkenkono0"/>
    <s v="Stampad Kenko no.0"/>
    <s v="KENKO STAMP PAD NO.0"/>
    <x v="709"/>
    <x v="1"/>
    <e v="#REF!"/>
    <s v="KENKO"/>
    <s v="18 LSN"/>
    <s v="stamp"/>
    <s v="STAKENNO0"/>
    <s v="18 LSN_"/>
    <n v="7"/>
    <n v="7"/>
    <s v="18 LSN"/>
    <s v=""/>
    <s v="18"/>
    <s v="LSN"/>
    <n v="12"/>
    <s v="PCS"/>
    <s v=""/>
    <s v=""/>
    <n v="216"/>
    <s v="PCS"/>
  </r>
  <r>
    <x v="736"/>
    <s v="stamppadkenko1"/>
    <s v="kenkostamppadno1"/>
    <s v="stamppadkenkono1"/>
    <s v="Stamp pad Kenko 1"/>
    <s v="KENKO STAMP PAD NO 1"/>
    <x v="710"/>
    <x v="1"/>
    <e v="#REF!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737"/>
    <s v="stampplatedaterkenkos68lunas"/>
    <s v="kenkostampplatedaters68lunas"/>
    <s v="stampplatedaterkenkos68caplunas"/>
    <s v="Stamp plate dater Kenko S-68 (lunas)"/>
    <s v="KENKO STAMP PLATE DATER S-68 LUNAS"/>
    <x v="711"/>
    <x v="1"/>
    <e v="#REF!"/>
    <s v="KENKO"/>
    <s v="20 LSN"/>
    <s v="stamp"/>
    <s v="stakens68"/>
    <s v="20 LSN_"/>
    <n v="7"/>
    <n v="7"/>
    <s v="20 LSN"/>
    <s v=""/>
    <s v="20"/>
    <s v="LSN"/>
    <n v="12"/>
    <s v="PCS"/>
    <s v=""/>
    <s v=""/>
    <n v="240"/>
    <s v="PCS"/>
  </r>
  <r>
    <x v="738"/>
    <s v="stampangkakenkon38"/>
    <s v="kenkostampnumern38"/>
    <s v="stampplatenumberkenkon38capnomer"/>
    <s v="Stamp Angka Kenko N-38"/>
    <s v="KENKO STAMP NUMER N-38"/>
    <x v="712"/>
    <x v="1"/>
    <e v="#REF!"/>
    <s v="KENKO"/>
    <s v="40 LSN"/>
    <s v="stamp"/>
    <s v="stakenn38"/>
    <s v="40 LSN_"/>
    <n v="7"/>
    <n v="7"/>
    <s v="40 LSN"/>
    <s v=""/>
    <s v="40"/>
    <s v="LSN"/>
    <n v="12"/>
    <s v="PCS"/>
    <s v=""/>
    <s v=""/>
    <n v="480"/>
    <s v="PCS"/>
  </r>
  <r>
    <x v="739"/>
    <s v="standpenkenkostp100sghitam"/>
    <s v="kenkostandpenstp100sgblack"/>
    <s v="standpenspiralkenkostp100sg"/>
    <s v="Stand pen Kenko STP-100 SG hitam"/>
    <s v="KENKO STAND PEN STP-100SG BLACK"/>
    <x v="713"/>
    <x v="1"/>
    <e v="#REF!"/>
    <s v="KENKO"/>
    <s v="24 BOX (24 PCS)"/>
    <s v="pen"/>
    <s v="penkenstp100sg"/>
    <s v="24 BOX_24 PCS_"/>
    <n v="7"/>
    <n v="14"/>
    <s v="24 BOX"/>
    <s v="24 PCS"/>
    <s v="24"/>
    <s v="BOX"/>
    <s v="24"/>
    <s v="PCS"/>
    <s v=""/>
    <s v=""/>
    <n v="576"/>
    <s v="PCS"/>
  </r>
  <r>
    <x v="740"/>
    <s v="standpenkenkostp300sghitam"/>
    <s v="kenkostandpenstp300sgblack"/>
    <s v="standpenspiralkenkostp300sg"/>
    <s v="Stand pen Kenko STP-300 SG hitam"/>
    <s v="KENKO STAND PEN STP-300SG BLACK"/>
    <x v="714"/>
    <x v="1"/>
    <e v="#REF!"/>
    <s v="KENKO"/>
    <s v="24 BOX (24 PCS)"/>
    <s v="pen"/>
    <s v="penkenstp300sg"/>
    <s v="24 BOX_24 PCS_"/>
    <n v="7"/>
    <n v="14"/>
    <s v="24 BOX"/>
    <s v="24 PCS"/>
    <s v="24"/>
    <s v="BOX"/>
    <s v="24"/>
    <s v="PCS"/>
    <s v=""/>
    <s v=""/>
    <n v="576"/>
    <s v="PCS"/>
  </r>
  <r>
    <x v="741"/>
    <s v="guntackerjkgt700"/>
    <s v="guntackergt700jk"/>
    <s v="staplerguntackerjoykogt700"/>
    <s v="Guntacker JK GT-700"/>
    <s v="GUNTACKER GT-700 JK"/>
    <x v="715"/>
    <x v="1"/>
    <e v="#REF!"/>
    <s v="ATALI"/>
    <s v="6 LSN"/>
    <s v="stapler"/>
    <s v="gtjkgt700"/>
    <s v="6 LSN_"/>
    <n v="6"/>
    <n v="6"/>
    <s v="6 LSN"/>
    <s v=""/>
    <s v="6"/>
    <s v="LSN"/>
    <n v="12"/>
    <s v="PCS"/>
    <s v=""/>
    <s v=""/>
    <n v="72"/>
    <s v="PCS"/>
  </r>
  <r>
    <x v="742"/>
    <s v="guntackerjkgt701"/>
    <s v="guntackergt701jk"/>
    <s v="staplerguntackerjoykogt701"/>
    <s v="Guntacker JK GT-701"/>
    <s v="GUNTACKER GT-701 JK"/>
    <x v="716"/>
    <x v="1"/>
    <e v="#REF!"/>
    <s v="ATALI"/>
    <s v="24 PCS"/>
    <s v="stapler"/>
    <m/>
    <s v="24 PCS_"/>
    <n v="7"/>
    <n v="7"/>
    <s v="24 PCS"/>
    <s v=""/>
    <s v="24"/>
    <s v="PCS"/>
    <s v=""/>
    <s v=""/>
    <s v=""/>
    <s v=""/>
    <n v="24"/>
    <s v="PCS"/>
  </r>
  <r>
    <x v="743"/>
    <s v="staplerjkhd12a13"/>
    <s v="hdstaplerhd12a13jk"/>
    <s v="staplerheavydutyjoykohd12a13"/>
    <s v="Stapler JK HD-12A/ 13"/>
    <s v="HD STAPLER HD-12A/13 JK"/>
    <x v="71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44"/>
    <s v="staplerjkhd12l24"/>
    <s v="staplerhd12l24jk"/>
    <s v="staplerheavydutyjoykohd12l24"/>
    <s v="Stapler JK HD-12L/ 24"/>
    <s v="STAPLER HD-12L/24 JK"/>
    <x v="718"/>
    <x v="1"/>
    <e v="#REF!"/>
    <s v="ATALI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45"/>
    <s v="staplerjkhd12n13"/>
    <s v="hdstaplerhd12n13jk"/>
    <s v="staplerheavydutyjoykohd12n13"/>
    <s v="Stapler JK HD-12N/13"/>
    <s v="HD STAPLER HD-12N/13 JK"/>
    <x v="719"/>
    <x v="1"/>
    <e v="#REF!"/>
    <s v="ATALI"/>
    <s v="12 PCS"/>
    <s v="stapler"/>
    <s v="STAJKHD12N13"/>
    <s v="12 PCS_"/>
    <n v="7"/>
    <n v="7"/>
    <s v="12 PCS"/>
    <s v=""/>
    <s v="12"/>
    <s v="PCS"/>
    <s v=""/>
    <s v=""/>
    <s v=""/>
    <s v=""/>
    <n v="12"/>
    <s v="PCS"/>
  </r>
  <r>
    <x v="746"/>
    <s v="staplerjkhd12n24"/>
    <s v="staplerhd12n24jk"/>
    <s v="staplerheavydutyjoykohd12n24"/>
    <s v="Stapler JK HD-12N/24"/>
    <s v="STAPLER HD-12N/24 JK"/>
    <x v="720"/>
    <x v="1"/>
    <e v="#REF!"/>
    <s v="ATALI"/>
    <s v="6 PCS"/>
    <s v="stapler"/>
    <s v="stajkhd12n24"/>
    <s v="6 PCS_"/>
    <n v="6"/>
    <n v="6"/>
    <s v="6 PCS"/>
    <s v=""/>
    <s v="6"/>
    <s v="PCS"/>
    <s v=""/>
    <s v=""/>
    <s v=""/>
    <s v=""/>
    <n v="6"/>
    <s v="PCS"/>
  </r>
  <r>
    <x v="747"/>
    <s v="staplerkenkohd12l24"/>
    <s v="kenkoheavydutystaplerhd12l24"/>
    <s v="staplerheavydutykenkohd12l24"/>
    <s v="Stapler Kenko HD-12L/24"/>
    <s v="KENKO HEAVY DUTY STAPLER HD-12L/24"/>
    <x v="721"/>
    <x v="1"/>
    <e v="#REF!"/>
    <s v="KENKO"/>
    <s v="6 PCS"/>
    <s v="stapler"/>
    <s v="stakenhd12l24"/>
    <s v="6 PCS_"/>
    <n v="6"/>
    <n v="6"/>
    <s v="6 PCS"/>
    <s v=""/>
    <s v="6"/>
    <s v="PCS"/>
    <s v=""/>
    <s v=""/>
    <s v=""/>
    <s v=""/>
    <n v="6"/>
    <s v="PCS"/>
  </r>
  <r>
    <x v="748"/>
    <s v="staplerkenkohd12n13"/>
    <s v="kenkoheavydutystaplerhd12n13"/>
    <s v="staplerheavydutykenkohd12n13"/>
    <s v="Stapler Kenko HD-12N/13"/>
    <s v="KENKO HEAVY DUTY STAPLER HD-12N/13"/>
    <x v="722"/>
    <x v="1"/>
    <e v="#REF!"/>
    <s v="KENKO"/>
    <s v="6 PCS"/>
    <s v="stapler"/>
    <s v="stakenhd12n13"/>
    <s v="6 PCS_"/>
    <n v="6"/>
    <n v="6"/>
    <s v="6 PCS"/>
    <s v=""/>
    <s v="6"/>
    <s v="PCS"/>
    <s v=""/>
    <s v=""/>
    <s v=""/>
    <s v=""/>
    <n v="6"/>
    <s v="PCS"/>
  </r>
  <r>
    <x v="749"/>
    <s v="staplerkenkohd12n24"/>
    <s v="kenkoheavydutystaplerhd12n24"/>
    <s v="staplerheavydutykenkohd12n24"/>
    <s v="Stapler Kenko HD-12N/24"/>
    <s v="KENKO HEAVY DUTY STAPLER HD-12N/24"/>
    <x v="723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50"/>
    <s v="staplerjkhd10"/>
    <s v="staplerhd10jk"/>
    <s v="staplerjoykohd10"/>
    <s v="Stapler JK HD-10"/>
    <s v="STAPLER HD-10 JK"/>
    <x v="724"/>
    <x v="1"/>
    <e v="#REF!"/>
    <s v="ATALI"/>
    <s v="20 LSN"/>
    <s v="stapler"/>
    <s v="STAJKHD10"/>
    <s v="20 LSN_"/>
    <n v="7"/>
    <n v="7"/>
    <s v="20 LSN"/>
    <s v=""/>
    <s v="20"/>
    <s v="LSN"/>
    <n v="12"/>
    <s v="PCS"/>
    <s v=""/>
    <s v=""/>
    <n v="240"/>
    <s v="PCS"/>
  </r>
  <r>
    <x v="751"/>
    <s v="staplerjkhd10cl"/>
    <s v="staplerhd10cljk"/>
    <s v="staplerjoykohd10cl"/>
    <s v="Stapler JK HD-10 CL"/>
    <s v="STAPLER HD-10CL JK"/>
    <x v="725"/>
    <x v="1"/>
    <e v="#REF!"/>
    <s v="ATALI"/>
    <s v="20 LSN"/>
    <s v="stapler"/>
    <s v="STAJKHD10CL"/>
    <s v="20 LSN_"/>
    <n v="7"/>
    <n v="7"/>
    <s v="20 LSN"/>
    <s v=""/>
    <s v="20"/>
    <s v="LSN"/>
    <n v="12"/>
    <s v="PCS"/>
    <s v=""/>
    <s v=""/>
    <n v="240"/>
    <s v="PCS"/>
  </r>
  <r>
    <x v="752"/>
    <s v="staplerjkhd10d"/>
    <s v="staplerhd10djk"/>
    <s v="staplerjoykohd10d"/>
    <s v="Stapler JK HD-10 D"/>
    <s v="STAPLER HD-10 D JK"/>
    <x v="726"/>
    <x v="1"/>
    <e v="#REF!"/>
    <s v="ATALI"/>
    <s v="24 BOX (10 PCS)"/>
    <s v="stapler"/>
    <m/>
    <s v="24 BOX_10 PCS_"/>
    <n v="7"/>
    <n v="14"/>
    <s v="24 BOX"/>
    <s v="10 PCS"/>
    <s v="24"/>
    <s v="BOX"/>
    <s v="10"/>
    <s v="PCS"/>
    <s v=""/>
    <s v=""/>
    <n v="240"/>
    <s v="PCS"/>
  </r>
  <r>
    <x v="753"/>
    <s v="staplerjkhd10m"/>
    <s v="staplerhd10mjk"/>
    <s v="staplerjoykohd10mmini"/>
    <s v="Stapler JK HD-10 M"/>
    <s v="STAPLER HD 10-M JK"/>
    <x v="727"/>
    <x v="1"/>
    <e v="#REF!"/>
    <s v="ATALI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54"/>
    <s v="staplerjkhd10mp"/>
    <s v="staplerhd10mpjk"/>
    <s v="staplerjoykohd10mp"/>
    <s v="Stapler JK HD-10 MP"/>
    <s v="STAPLER HD 10-MP JK"/>
    <x v="728"/>
    <x v="1"/>
    <e v="#REF!"/>
    <s v="ATALI"/>
    <s v="25 LSN"/>
    <s v="stapler"/>
    <s v="STAJKHD10MP"/>
    <s v="25 LSN_"/>
    <n v="7"/>
    <n v="7"/>
    <s v="25 LSN"/>
    <s v=""/>
    <s v="25"/>
    <s v="LSN"/>
    <n v="12"/>
    <s v="PCS"/>
    <s v=""/>
    <s v=""/>
    <n v="300"/>
    <s v="PCS"/>
  </r>
  <r>
    <x v="755"/>
    <s v="staplerjkhd50"/>
    <s v="staplerhd50jk"/>
    <s v="staplerjoykohd50"/>
    <s v="Stapler JK HD-50"/>
    <s v="STAPLER HD-50 JK"/>
    <x v="729"/>
    <x v="1"/>
    <e v="#REF!"/>
    <s v="ATALI"/>
    <s v="20 BOX (6 PCS)"/>
    <s v="stapler"/>
    <s v="STAJKHD50"/>
    <s v="20 BOX_6 PCS_"/>
    <n v="7"/>
    <n v="13"/>
    <s v="20 BOX"/>
    <s v="6 PCS"/>
    <s v="20"/>
    <s v="BOX"/>
    <s v="6"/>
    <s v="PCS"/>
    <s v=""/>
    <s v=""/>
    <n v="120"/>
    <s v="PCS"/>
  </r>
  <r>
    <x v="756"/>
    <s v="staplerjkhd50cl"/>
    <s v="staplerhd50cljk"/>
    <s v="staplerjoykohd50cl"/>
    <s v="Stapler JK HD-50 CL"/>
    <s v="STAPLER HD-50 CL JK"/>
    <x v="730"/>
    <x v="1"/>
    <e v="#REF!"/>
    <s v="ATALI"/>
    <s v="20 BOX (6 PCS)"/>
    <s v="stapler"/>
    <s v="STAJKHD50CL"/>
    <s v="20 BOX_6 PCS_"/>
    <n v="7"/>
    <n v="13"/>
    <s v="20 BOX"/>
    <s v="6 PCS"/>
    <s v="20"/>
    <s v="BOX"/>
    <s v="6"/>
    <s v="PCS"/>
    <s v=""/>
    <s v=""/>
    <n v="120"/>
    <s v="PCS"/>
  </r>
  <r>
    <x v="757"/>
    <s v="staplerjkhs7"/>
    <s v="staplerhs7jk"/>
    <s v="staplerjoykohs7"/>
    <s v="Stapler JK HS-7"/>
    <s v="STAPLER HS-7 JK"/>
    <x v="731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58"/>
    <s v="staplerkenkohd10"/>
    <s v="kenkostaplerhd10"/>
    <s v="staplerkenkohd10"/>
    <s v="Stapler Kenko HD-10"/>
    <s v="KENKO STAPLER HD-10"/>
    <x v="732"/>
    <x v="1"/>
    <e v="#REF!"/>
    <s v="KENKO"/>
    <s v="20 LSN"/>
    <s v="stapler"/>
    <s v="STAKENHD10"/>
    <s v="20 LSN_"/>
    <n v="7"/>
    <n v="7"/>
    <s v="20 LSN"/>
    <s v=""/>
    <s v="20"/>
    <s v="LSN"/>
    <n v="12"/>
    <s v="PCS"/>
    <s v=""/>
    <s v=""/>
    <n v="240"/>
    <s v="PCS"/>
  </r>
  <r>
    <x v="759"/>
    <s v="staplerkenkohd10newcolor"/>
    <s v="kenkostaplerhd10newcolor"/>
    <s v="staplerkenkohd10newcolor"/>
    <s v="Stapler Kenko HD-10 New Color"/>
    <s v="KENKOSTAPLERHD10NEWCOLOR"/>
    <x v="733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0"/>
    <s v="staplerkenkohd10pastelcolor"/>
    <s v="kenkostaplerhd10pastelcolor"/>
    <s v="staplerkenkohd10pastelcolor"/>
    <s v="Stapler Kenko HD-10 Pastel Color"/>
    <s v="KENKO STAPLER HD-10 PASTEL COLOR"/>
    <x v="734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1"/>
    <s v="staplerkenkohd10d"/>
    <s v="kenkostaplerhd10d"/>
    <s v="staplerkenkohd10d"/>
    <s v="Stapler Kenko HD-10 D"/>
    <s v="KENKO STAPLER HD-10 D"/>
    <x v="735"/>
    <x v="1"/>
    <e v="#REF!"/>
    <s v="KENKO"/>
    <s v="20 LSN"/>
    <s v="stapler"/>
    <s v="STAKENHD10D"/>
    <s v="20 LSN_"/>
    <n v="7"/>
    <n v="7"/>
    <s v="20 LSN"/>
    <s v=""/>
    <s v="20"/>
    <s v="LSN"/>
    <n v="12"/>
    <s v="PCS"/>
    <s v=""/>
    <s v=""/>
    <n v="240"/>
    <s v="PCS"/>
  </r>
  <r>
    <x v="762"/>
    <s v="staplerkenkohd10dnewcolor"/>
    <s v="kenkostaplerhd10dnewcolor"/>
    <s v="staplerkenkohd10dnewcolor"/>
    <s v="Stapler Kenko HD-10 D New Color"/>
    <s v="KENKOSTAPLERHD10DNEWCOLOR"/>
    <x v="736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3"/>
    <s v="staplerkenkohd10dpastelcolor"/>
    <s v="kenkostaplerhd10dpastelcolor"/>
    <s v="staplerkenkohd10dpastelcolor"/>
    <s v="Stapler Kenko HD-10 D Pastel Color"/>
    <s v="KENKO STAPLER HD-10 D PASTEL COLOR"/>
    <x v="737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4"/>
    <s v="staplerkenkohd10l"/>
    <s v="kenkostaplerhd10l"/>
    <s v="staplerkenkohd10l"/>
    <s v="Stapler Kenko HD-10 L"/>
    <s v="KENKO STAPLER HD-10L"/>
    <x v="738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5"/>
    <s v="staplerkenkohd10smini"/>
    <s v="kenkostaplerhd10smini"/>
    <s v="staplerkenkohd10smini"/>
    <s v="Stapler Kenko HD-10 S mini"/>
    <s v="KENKO STAPLER HD-10 S MINI"/>
    <x v="739"/>
    <x v="1"/>
    <e v="#REF!"/>
    <s v="KENKO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66"/>
    <s v="staplerkenkohd50"/>
    <s v="kenkostaplerhd50"/>
    <s v="staplerkenkohd50"/>
    <s v="Stapler Kenko HD-50"/>
    <s v="KENKO STAPLER HD-50"/>
    <x v="740"/>
    <x v="1"/>
    <e v="#REF!"/>
    <s v="KENKO"/>
    <s v="20 BOX (6 PCS)"/>
    <s v="stapler"/>
    <s v="STAKENHD50"/>
    <s v="20 BOX_6 PCS_"/>
    <n v="7"/>
    <n v="13"/>
    <s v="20 BOX"/>
    <s v="6 PCS"/>
    <s v="20"/>
    <s v="BOX"/>
    <s v="6"/>
    <s v="PCS"/>
    <s v=""/>
    <s v=""/>
    <n v="120"/>
    <s v="PCS"/>
  </r>
  <r>
    <x v="767"/>
    <s v="staplerkenkohd50newcolor"/>
    <s v="kenkostaplerhd50newcolor"/>
    <s v="staplerkenkohd50newcolor"/>
    <s v="Stapler Kenko HD-50 NEW COLOR"/>
    <s v="KENKO STAPLER HD-50 NEW COLOR"/>
    <x v="741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8"/>
    <s v="staplerkenkohd50pastelcolor"/>
    <s v="kenkostaplerhd50pastelcolor"/>
    <s v="staplerkenkohd50pastelcolor"/>
    <s v="Stapler Kenko HD-50 PASTEL COLOR"/>
    <s v="KENKO STAPLER HD-50 PASTEL COLOR"/>
    <x v="742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769"/>
    <s v="staplerjkhd35lalongreach"/>
    <s v="longreachstaplerhd35lajk"/>
    <s v="staplerlongreachjoykohd35la"/>
    <s v="Stapler JK HD-35 LA Long Reach"/>
    <s v="LONG REACH STAPLER HD-35LA JK"/>
    <x v="743"/>
    <x v="1"/>
    <e v="#REF!"/>
    <s v="ATALI"/>
    <s v="36 PCS"/>
    <s v="stapler"/>
    <s v="STAJKHD35LA"/>
    <s v="36 PCS_"/>
    <n v="7"/>
    <n v="7"/>
    <s v="36 PCS"/>
    <s v=""/>
    <s v="36"/>
    <s v="PCS"/>
    <s v=""/>
    <s v=""/>
    <s v=""/>
    <s v=""/>
    <n v="36"/>
    <s v="PCS"/>
  </r>
  <r>
    <x v="770"/>
    <s v="staplersdi1123"/>
    <s v="sdistapler1102"/>
    <s v="staplersdi1102no10hd10"/>
    <s v="Stapler SDI 1123"/>
    <s v="SDI STAPLER 1102"/>
    <x v="744"/>
    <x v="1"/>
    <e v="#REF!"/>
    <s v="SDI"/>
    <s v="20 LSN"/>
    <s v="stapler"/>
    <s v="STASDI1102"/>
    <s v="20 LSN_"/>
    <n v="7"/>
    <n v="7"/>
    <s v="20 LSN"/>
    <s v=""/>
    <s v="20"/>
    <s v="LSN"/>
    <n v="12"/>
    <s v="PCS"/>
    <s v=""/>
    <s v=""/>
    <n v="240"/>
    <s v="PCS"/>
  </r>
  <r>
    <x v="771"/>
    <s v="staplersdi1104"/>
    <s v="sdistapler1104"/>
    <s v="staplersdi1104"/>
    <s v="Stapler SDI 1104"/>
    <s v="SDI STAPLER 1104"/>
    <x v="745"/>
    <x v="1"/>
    <e v="#REF!"/>
    <s v="SDI"/>
    <s v="30 LSN"/>
    <s v="stapler"/>
    <s v="stasdi1104"/>
    <s v="30 LSN_"/>
    <n v="7"/>
    <n v="7"/>
    <s v="30 LSN"/>
    <s v=""/>
    <s v="30"/>
    <s v="LSN"/>
    <n v="12"/>
    <s v="PCS"/>
    <s v=""/>
    <s v=""/>
    <n v="360"/>
    <s v="PCS"/>
  </r>
  <r>
    <x v="772"/>
    <s v="staplersdi1102"/>
    <s v="sdistapler1123"/>
    <s v="staplersdi1123"/>
    <s v="Stapler SDI 1102"/>
    <s v="SDI STAPLER 1123"/>
    <x v="746"/>
    <x v="1"/>
    <e v="#REF!"/>
    <s v="SDI"/>
    <s v="30 LSN"/>
    <s v="stapler"/>
    <s v="STASDI1123"/>
    <s v="30 LSN_"/>
    <n v="7"/>
    <n v="7"/>
    <s v="30 LSN"/>
    <s v=""/>
    <s v="30"/>
    <s v="LSN"/>
    <n v="12"/>
    <s v="PCS"/>
    <s v=""/>
    <s v=""/>
    <n v="360"/>
    <s v="PCS"/>
  </r>
  <r>
    <x v="773"/>
    <s v="stipjk526b20putih"/>
    <s v="eraser526b20jk"/>
    <s v="stippenghapusjoyko526b20putih"/>
    <s v="Stip JK 526-B20 Putih"/>
    <s v="ERASER 526-B20 JK"/>
    <x v="747"/>
    <x v="1"/>
    <e v="#REF!"/>
    <s v="ATALI"/>
    <s v="50 BOX (20 PCS)"/>
    <s v="stip"/>
    <s v="STIJK20PUTIH"/>
    <s v="50 BOX_20 PCS_"/>
    <n v="7"/>
    <n v="14"/>
    <s v="50 BOX"/>
    <s v="20 PCS"/>
    <s v="50"/>
    <s v="BOX"/>
    <s v="20"/>
    <s v="PCS"/>
    <s v=""/>
    <s v=""/>
    <n v="1000"/>
    <s v="PCS"/>
  </r>
  <r>
    <x v="774"/>
    <s v="stipjk526b40blhitam"/>
    <s v="eraser526b40bljk"/>
    <s v="stippenghapusjoyko526b40blhitam"/>
    <s v="Stip JK 526-B40 BL Hitam"/>
    <s v="ERASER 526-B40BL JK"/>
    <x v="748"/>
    <x v="1"/>
    <e v="#REF!"/>
    <s v="ATALI"/>
    <s v="50 BOX (40 PCS)"/>
    <s v="stip"/>
    <s v="STIJK40HITAM"/>
    <s v="50 BOX_40 PCS_"/>
    <n v="7"/>
    <n v="14"/>
    <s v="50 BOX"/>
    <s v="40 PCS"/>
    <s v="50"/>
    <s v="BOX"/>
    <s v="40"/>
    <s v="PCS"/>
    <s v=""/>
    <s v=""/>
    <n v="2000"/>
    <s v="PCS"/>
  </r>
  <r>
    <x v="775"/>
    <s v="stipjk526b40cowarna"/>
    <s v="eraser526b40cojk"/>
    <s v="stippenghapusjoyko526b40cowarna"/>
    <s v="Stip JK 526-B40 CO Warna"/>
    <s v="ERASER 526-B40CO JK"/>
    <x v="749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776"/>
    <s v="stipjk526b40pputih"/>
    <s v="eraser526b40pjk"/>
    <s v="stippenghapusjoyko526b40pputih"/>
    <s v="Stip JK 526-B40 P Putih"/>
    <s v="ERASER 526-B40P JK"/>
    <x v="750"/>
    <x v="1"/>
    <e v="#REF!"/>
    <s v="ATALI"/>
    <s v="50 BOX (40 PCS)"/>
    <s v="stip"/>
    <s v="STIJK40PUTIH"/>
    <s v="50 BOX_40 PCS_"/>
    <n v="7"/>
    <n v="14"/>
    <s v="50 BOX"/>
    <s v="40 PCS"/>
    <s v="50"/>
    <s v="BOX"/>
    <s v="40"/>
    <s v="PCS"/>
    <s v=""/>
    <s v=""/>
    <n v="2000"/>
    <s v="PCS"/>
  </r>
  <r>
    <x v="777"/>
    <s v="stipjkeb30hitam"/>
    <s v="erasereb30jk"/>
    <s v="stippenghapusjoykoeb30hitam"/>
    <s v="Stip JK EB-30 Hitam"/>
    <s v="ERASER EB-30 JK"/>
    <x v="751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78"/>
    <s v="stipjker102jk"/>
    <s v="eraserer102jk"/>
    <s v="stippenghapusjoykoer102isi36pc"/>
    <s v="Stip JK ER-102 JK"/>
    <s v="ERASER ER-102 JK"/>
    <x v="752"/>
    <x v="1"/>
    <e v="#REF!"/>
    <s v="ATALI"/>
    <s v="50 BOX (36 PCS)"/>
    <s v="stip"/>
    <m/>
    <s v="50 BOX_36 PCS_"/>
    <n v="7"/>
    <n v="14"/>
    <s v="50 BOX"/>
    <s v="36 PCS"/>
    <s v="50"/>
    <s v="BOX"/>
    <s v="36"/>
    <s v="PCS"/>
    <s v=""/>
    <s v=""/>
    <n v="1800"/>
    <s v="PCS"/>
  </r>
  <r>
    <x v="779"/>
    <s v=""/>
    <s v=""/>
    <s v="stippenghapusjoykoer103"/>
    <m/>
    <m/>
    <x v="753"/>
    <x v="1"/>
    <s v=""/>
    <s v="ATALI"/>
    <s v="50 BOX"/>
    <s v="stip"/>
    <s v="stijker103"/>
    <s v="50 BOX_"/>
    <n v="7"/>
    <n v="7"/>
    <s v="50 BOX"/>
    <s v=""/>
    <s v="50"/>
    <s v="BOX"/>
    <s v=""/>
    <s v=""/>
    <s v=""/>
    <s v=""/>
    <n v="50"/>
    <s v="BOX"/>
  </r>
  <r>
    <x v="780"/>
    <s v="stipjker107animal"/>
    <s v="eraserer107animaljk"/>
    <s v="stippenghapusjoykoer107animalisi30pc"/>
    <s v="Stip JK ER-107 Animal"/>
    <s v="ERASER ER-107 (ANIMAL) JK"/>
    <x v="754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1"/>
    <s v="stipjker116"/>
    <s v="eraserer116jk"/>
    <s v="stippenghapusjoykoer116isi20pc"/>
    <s v="Stip JK ER-116"/>
    <s v="ERASER ER-116 JK"/>
    <x v="755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782"/>
    <s v="stipjker30w"/>
    <s v="eraserer30wjk"/>
    <s v="stippenghapusjoykoer30wputih"/>
    <s v="Stip JK ER-30 W"/>
    <s v="ERASER ER-30W JK"/>
    <x v="756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3"/>
    <s v="stipjkerb20bl"/>
    <s v="erasererb20bljk"/>
    <s v="stippenghapusjoykoerb20blhitam"/>
    <s v="Stip JK ER-B20 BL"/>
    <s v="ERASER ER-B20BL JK"/>
    <x v="757"/>
    <x v="1"/>
    <e v="#REF!"/>
    <s v="ATALI"/>
    <s v="50 BOX (20 PCS)"/>
    <s v="stip"/>
    <s v="STIJK20HITAM"/>
    <s v="50 BOX_20 PCS_"/>
    <n v="7"/>
    <n v="14"/>
    <s v="50 BOX"/>
    <s v="20 PCS"/>
    <s v="50"/>
    <s v="BOX"/>
    <s v="20"/>
    <s v="PCS"/>
    <s v=""/>
    <s v=""/>
    <n v="1000"/>
    <s v="PCS"/>
  </r>
  <r>
    <x v="784"/>
    <s v="stipkenkoerb20sqhitam"/>
    <s v="kenkoerasererb20sqblack"/>
    <s v="stippenghapuskenkoerb20sqhitam"/>
    <s v="Stip Kenko ERB-20 SQ hitam"/>
    <s v="KENKO ERASER ERB-20SQ BLACK"/>
    <x v="758"/>
    <x v="1"/>
    <e v="#REF!"/>
    <s v="KENKO"/>
    <s v="50 BOX"/>
    <s v="stip"/>
    <s v="STIKEN20HITAM"/>
    <s v="50 BOX_"/>
    <n v="7"/>
    <n v="7"/>
    <s v="50 BOX"/>
    <s v=""/>
    <s v="50"/>
    <s v="BOX"/>
    <s v=""/>
    <s v=""/>
    <s v=""/>
    <s v=""/>
    <n v="50"/>
    <s v="BOX"/>
  </r>
  <r>
    <x v="785"/>
    <s v="stipkenkoerb40sqhitam"/>
    <s v="kenkoerasererb40sqblack"/>
    <s v="stippenghapuskenkoerb40sqhitam"/>
    <s v="Stip Kenko ERB-40 SQ hitam"/>
    <s v="KENKO ERASER ERB-40SQ BLACK"/>
    <x v="759"/>
    <x v="1"/>
    <e v="#REF!"/>
    <s v="KENKO"/>
    <s v="50 BOX"/>
    <s v="stip"/>
    <s v="STIKEN40HITAM"/>
    <s v="50 BOX_"/>
    <n v="7"/>
    <n v="7"/>
    <s v="50 BOX"/>
    <s v=""/>
    <s v="50"/>
    <s v="BOX"/>
    <s v=""/>
    <s v=""/>
    <s v=""/>
    <s v=""/>
    <n v="50"/>
    <s v="BOX"/>
  </r>
  <r>
    <x v="786"/>
    <s v="stipkenkoerw20sqputih"/>
    <s v="kenkoerasererw20sqwhite"/>
    <s v="stippenghapuskenkoerw20sqputih"/>
    <s v="Stip Kenko ERW-20 SQ putih"/>
    <s v="KENKOERASERERW20SQWHITE"/>
    <x v="760"/>
    <x v="1"/>
    <e v="#REF!"/>
    <s v="KENKO"/>
    <s v="50 BOX"/>
    <s v="stip"/>
    <s v="STIKEN20PUTIH"/>
    <s v="50 BOX_"/>
    <n v="7"/>
    <n v="7"/>
    <s v="50 BOX"/>
    <s v=""/>
    <s v="50"/>
    <s v="BOX"/>
    <s v=""/>
    <s v=""/>
    <s v=""/>
    <s v=""/>
    <n v="50"/>
    <s v="BOX"/>
  </r>
  <r>
    <x v="787"/>
    <s v="stipkenkoerw40sqputih"/>
    <s v="kenkoerasererw40sqwhite"/>
    <s v="stippenghapuskenkoerw40sqputih"/>
    <s v="Stip Kenko ERW-40 SQ putih"/>
    <s v="KENKO ERASER ERW-40SQ WHITE"/>
    <x v="761"/>
    <x v="1"/>
    <e v="#REF!"/>
    <s v="KENKO"/>
    <s v="50 BOX"/>
    <s v="stip"/>
    <s v="STIKEN40PUTIH"/>
    <s v="50 BOX_"/>
    <n v="7"/>
    <n v="7"/>
    <s v="50 BOX"/>
    <s v=""/>
    <s v="50"/>
    <s v="BOX"/>
    <s v=""/>
    <s v=""/>
    <s v=""/>
    <s v=""/>
    <n v="50"/>
    <s v="BOX"/>
  </r>
  <r>
    <x v="788"/>
    <s v="talicantolplastik10biru"/>
    <s v="talicantolplastik10biru"/>
    <s v="talicantolplastik10biru"/>
    <s v="Tali Cantol Plastik 1.0 Biru"/>
    <s v="TALI CANTOL PLASTIK 1.0 BIRU"/>
    <x v="762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89"/>
    <s v="talicantolplastik10hijau"/>
    <s v="talicantolplastik10hijau"/>
    <s v="talicantolplastik10hijau"/>
    <s v="Tali Cantol Plastik 1.0 Hijau"/>
    <s v="TALI CANTOL PLASTIK 1.0 HIJAU"/>
    <x v="763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0"/>
    <s v="talicantolplastik10merah"/>
    <s v="talicantolplastik10merah"/>
    <s v="talicantolplastik10merah"/>
    <s v="Tali Cantol Plastik 1.0 Merah"/>
    <s v="TALI CANTOL PLASTIK 1.0 MERAH"/>
    <x v="764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1"/>
    <s v="tapecutterjktd2"/>
    <s v="tapecuttertd2jk"/>
    <s v="tapecutter2joykotd2plastik"/>
    <s v="Tape cutter JK TD-2"/>
    <s v="TAPE CUTTER TD-2 JK"/>
    <x v="765"/>
    <x v="1"/>
    <e v="#REF!"/>
    <s v="ATALI"/>
    <s v="96 PCS"/>
    <s v="isolasi"/>
    <m/>
    <s v="96 PCS_"/>
    <n v="7"/>
    <n v="7"/>
    <s v="96 PCS"/>
    <s v=""/>
    <s v="96"/>
    <s v="PCS"/>
    <s v=""/>
    <s v=""/>
    <s v=""/>
    <s v=""/>
    <n v="96"/>
    <s v="PCS"/>
  </r>
  <r>
    <x v="792"/>
    <s v="tapecutterjktd2hhandle"/>
    <s v="tapecuttertd2hjk"/>
    <s v="tapecutter2joykotd2hhandle"/>
    <s v="Tape cutter JK TD-2H Handle"/>
    <s v="TAPE CUTTER TD-2H 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3"/>
    <s v="tapecutterjktd2h"/>
    <s v="tapecuttertd2hjk"/>
    <s v="tapecutter2joykotd2hhandle"/>
    <s v="Tape cutter JK TD-2H"/>
    <s v="TAPE CUTTER TD-2H-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4"/>
    <s v="tapecutterjktd2s"/>
    <s v="tapecuttertd2sjk"/>
    <s v="tapecutter2joykotd2sbesi"/>
    <s v="Tape cutter JK TD-2S"/>
    <s v="TAPE CUTTER TD-2S JK"/>
    <x v="767"/>
    <x v="1"/>
    <e v="#REF!"/>
    <s v="ATALI"/>
    <s v="100 PCS"/>
    <s v="isolasi"/>
    <m/>
    <s v="100 PCS_"/>
    <n v="8"/>
    <n v="8"/>
    <s v="100 PCS"/>
    <s v=""/>
    <s v="100"/>
    <s v="PCS"/>
    <s v=""/>
    <s v=""/>
    <s v=""/>
    <s v=""/>
    <n v="100"/>
    <s v="PCS"/>
  </r>
  <r>
    <x v="795"/>
    <s v="tapecutterjktc106"/>
    <s v="tapecuttertc106jk"/>
    <s v="tapecutterjoykotc106"/>
    <s v="Tape cutter JK TC-106"/>
    <s v="TAPE CUTTER TC-106 JK"/>
    <x v="768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796"/>
    <s v="tapecutterjktc111"/>
    <s v="tapecuttertc111jk"/>
    <s v="tapecutterjoykotc111"/>
    <s v="Tape cutter JK TC-111"/>
    <s v="TAPE CUTTER TC-111 JK"/>
    <x v="769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7"/>
    <s v="tapecutterjktc113"/>
    <s v="tapecuttertc113jk"/>
    <s v="tapecutterjoykotc113"/>
    <s v="Tape cutter JK TC-113"/>
    <s v="TAPE CUTTER TC-113 JK"/>
    <x v="770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8"/>
    <s v="tapecutterjktc114"/>
    <s v="tapecuttertc114jk"/>
    <s v="tapecutterjoykotc114"/>
    <s v="Tape cutter JK TC-114"/>
    <s v="TAPE CUTTER TC-114 JK"/>
    <x v="771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9"/>
    <s v="tapecutterjktc116"/>
    <s v="tapecuttertc116jk"/>
    <s v="tapecutterjoykotc116"/>
    <s v="Tape cutter JK TC-116"/>
    <s v="TAPE CUTTER TC-116 JK"/>
    <x v="772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00"/>
    <s v="tapecutterjktc117"/>
    <s v="tapecuttertc117jk"/>
    <s v="tapecutterjoykotc117"/>
    <s v="Tape cutter JK TC-117"/>
    <s v="TAPE CUTTER TC-117 JK"/>
    <x v="773"/>
    <x v="1"/>
    <e v="#REF!"/>
    <s v="ATALI"/>
    <s v="12 BOX (20 PCS)"/>
    <s v="isolasi"/>
    <m/>
    <s v="12 BOX_20 PCS_"/>
    <n v="7"/>
    <n v="14"/>
    <s v="12 BOX"/>
    <s v="20 PCS"/>
    <s v="12"/>
    <s v="BOX"/>
    <s v="20"/>
    <s v="PCS"/>
    <s v=""/>
    <s v=""/>
    <n v="240"/>
    <s v="PCS"/>
  </r>
  <r>
    <x v="801"/>
    <s v="tapecutterjktd09n"/>
    <s v="tapecuttertd09njk"/>
    <s v="tapecutterjoykotd09n"/>
    <s v="Tape cutter JK TD-09N"/>
    <s v="TAPE CUTTER TD-09N JK"/>
    <x v="774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2"/>
    <s v="tapecutterjktd101"/>
    <s v="tapecuttertd101jk"/>
    <s v="tapecutterjoykotd101"/>
    <s v="Tape cutter JK TD-101"/>
    <s v="TAPE CUTTER TD-101 JK"/>
    <x v="775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3"/>
    <s v="tapecutterjktd102"/>
    <s v="tapecuttertd102jk"/>
    <s v="tapecutterjoykotd102"/>
    <s v="Tape cutter JK TD-102"/>
    <s v="TAPE CUTTER TD-102 JK"/>
    <x v="776"/>
    <x v="1"/>
    <e v="#REF!"/>
    <s v="ATALI"/>
    <s v="24 PCS"/>
    <s v="isolasi"/>
    <s v="ISOJKTD102"/>
    <s v="24 PCS_"/>
    <n v="7"/>
    <n v="7"/>
    <s v="24 PCS"/>
    <s v=""/>
    <s v="24"/>
    <s v="PCS"/>
    <s v=""/>
    <s v=""/>
    <s v=""/>
    <s v=""/>
    <n v="24"/>
    <s v="PCS"/>
  </r>
  <r>
    <x v="804"/>
    <s v="tapecutterjktd103"/>
    <s v="tapecuttertd103jk"/>
    <s v="tapecutterjoykotd103"/>
    <s v="Tape cutter JK TD-103"/>
    <s v="TAPE CUTTER TD-103 JK"/>
    <x v="777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5"/>
    <s v="tapedispenserkenkotd201"/>
    <s v="kenkotapedispensertd2011core"/>
    <s v="tapedispenserkenkotd2011core"/>
    <s v="Tape Dispenser Kenko TD-201"/>
    <s v="KENKO TAPE DISPENSER TD-201 (1&quot; CORE)"/>
    <x v="778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6"/>
    <s v="tapedispenserkenkotd321"/>
    <s v="kenkotapedispensertd3211&amp;3core"/>
    <s v="tapedispenserkenkotd3211&amp;3core"/>
    <s v="Tape Dispenser Kenko TD-321"/>
    <s v="KENKO TAPE DISPENSER TD 321 (1&quot; &amp; 3&quot; CORE)"/>
    <x v="779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7"/>
    <s v="tapedispenserkenkotd323"/>
    <s v="kenkotapedispensertd3231&amp;3core"/>
    <s v="tapedispenserkenkotd3231&amp;3core"/>
    <s v="Tape Dispenser Kenko TD-323"/>
    <s v="KENKO TAPE DISPENSER TD-323 (1&quot; &amp; 3&quot; CORE)"/>
    <x v="780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8"/>
    <s v="tapedispenserkenkotd323nc"/>
    <s v="kenkotapedispensertd323nc1&amp;3core"/>
    <s v="tapedispenserkenkotd323nc1&amp;3core"/>
    <s v="Tape Dispenser Kenko TD-323 NC"/>
    <s v="KENKO TAPE DISPENSER TD-323 NC (1&quot; &amp; 3&quot; CORE)"/>
    <x v="781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9"/>
    <s v="tapedispenserkenkotd501"/>
    <s v="kenkotapedispensertd5011core"/>
    <s v="tapedispenserkenkotd5011core"/>
    <s v="Tape Dispenser Kenko TD-501"/>
    <s v="KENKO TAPE DISPENSER TD-501 (1&quot; CORE)"/>
    <x v="782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10"/>
    <s v="tapedispenserkenkotd503"/>
    <s v="kenkotapedispensertd5033core"/>
    <s v="tapedispenserkenkotd5033core"/>
    <s v="Tape Dispenser Kenko TD-503"/>
    <s v="KENKO TAPE DISPENSER TD-503 (3&quot; CORE)"/>
    <x v="783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1"/>
    <s v="tapedispenserkenkotd505"/>
    <s v="kenkotapedispensertd5053core"/>
    <s v="tapedispenserkenkotd5053core"/>
    <s v="Tape Dispenser Kenko TD-505"/>
    <s v="KENKO TAPE DISPENSER TD-505 (3&quot; CORE)"/>
    <x v="784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2"/>
    <s v="dispenserpolarbearmn305"/>
    <s v="polarbearwdispmn305"/>
    <s v="tapedispenserpolarbearmn305@12pc"/>
    <s v="Dispenser Polar Bear MN-305"/>
    <s v="POLAR BEAR W/ DISP MN-305"/>
    <x v="785"/>
    <x v="1"/>
    <e v="#REF!"/>
    <s v="LAUTAN MAS ASIA"/>
    <s v="48 BOX (12 LSN)"/>
    <s v="isolasi"/>
    <s v="ISOPOLARMN305"/>
    <s v="48 BOX_12 LSN_"/>
    <n v="7"/>
    <n v="14"/>
    <s v="48 BOX"/>
    <s v="12 LSN"/>
    <s v="48"/>
    <s v="BOX"/>
    <s v="12"/>
    <s v="LSN"/>
    <n v="12"/>
    <s v="PCS"/>
    <n v="6912"/>
    <s v="PCS"/>
  </r>
  <r>
    <x v="813"/>
    <s v="tassbagjkspb30ct29abculture"/>
    <s v="sbagspb3029ct29abculturejk"/>
    <s v="tasjoykospb3029ct29abculture"/>
    <s v="Tas S.Bag JK SPB-30 CT-29 A/B Culture"/>
    <s v="S BAG SPB-3029CT-29A/B CULTURE JK"/>
    <x v="786"/>
    <x v="1"/>
    <e v="#REF!"/>
    <s v="ATALI"/>
    <s v="100 PCS"/>
    <s v="tas"/>
    <m/>
    <s v="100 PCS_"/>
    <n v="8"/>
    <n v="8"/>
    <s v="100 PCS"/>
    <s v=""/>
    <s v="100"/>
    <s v="PCS"/>
    <s v=""/>
    <s v=""/>
    <s v=""/>
    <s v=""/>
    <n v="100"/>
    <s v="PCS"/>
  </r>
  <r>
    <x v="814"/>
    <s v="garisan11030"/>
    <s v="11030garisan"/>
    <s v=""/>
    <s v="Garisan 11030"/>
    <s v="11030 GARISAN"/>
    <x v="787"/>
    <x v="0"/>
    <e v="#REF!"/>
    <s v="PMJP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815"/>
    <s v="pcase1609"/>
    <s v="1609pcase"/>
    <s v=""/>
    <s v="P case 16-09"/>
    <s v="16-09 P.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16"/>
    <s v="binderclipa56483332kslowlife"/>
    <s v="6483332kironclipbindera5slowlife128"/>
    <s v=""/>
    <s v="Binder clip A5-64833-32K Slow Life"/>
    <s v="64833-32K IRON CLIP BINDER A5 - SLOW LIFE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7"/>
    <s v="binderclipa56483432kcornermoodpp"/>
    <s v="6483432kironclipbindera5cornermoodpp128"/>
    <s v=""/>
    <s v="Binder clip A5-64834-32K Corner MoodPP"/>
    <s v="64834-32K IRON CLIP BINDER A5 - CORNER MOODPP 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8"/>
    <s v="binderclipa56483532kstreetbasketball"/>
    <s v="6483532kironclipbindera5streetbasketball128"/>
    <s v=""/>
    <s v="Binder clip A5-64835-32K Street Basketball"/>
    <s v="64835-32K IRON CLIP BINDER A5 - STREET BASKETBALL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9"/>
    <s v="binderclipa56483632kcuteactivity"/>
    <s v="6483632kironclipbindera5cuteactivity128"/>
    <s v=""/>
    <s v="Binder clip A5-64836-32K Cute Activity"/>
    <s v="64836-32K IRON CLIP BINDER A5 - CUTE ACTIVITY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20"/>
    <s v="binderclipb59383316kslowlife"/>
    <s v="9383316kironclipbinderb5slowlife96"/>
    <s v=""/>
    <s v="Binder clip B5-93833-16K Slow Life"/>
    <s v="93833-16K IRON CLIP BINDER B5 - SLOW LIFE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1"/>
    <s v="binderclipb59383416kcornermoodpp"/>
    <s v="9383416kironclipbinderb5cornermoodpp96"/>
    <s v=""/>
    <s v="Binder clip B5-93834-16K Corner Moodpp"/>
    <s v="93834-16K IRON CLIP BINDER B5 - CORNER MOODPP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2"/>
    <s v="binderclipb59383516kstreetbasketball"/>
    <s v="9383516kironclipbinderb5streetbasketball96"/>
    <s v=""/>
    <s v="Binder clip B5-93835-16K Street Basketball"/>
    <s v="93835-16K IRON CLIP BINDER B5 - STREET BASKETBALL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3"/>
    <s v="binderclipb59383616kcuteactivity"/>
    <s v="9383616kironclipbinderb5cuteactivity96"/>
    <s v=""/>
    <s v="Binder clip B5-93836-16K Cute Activity"/>
    <s v="93836-16K IRON CLIP BINDER B5 - CUTE ACTIVITY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4"/>
    <s v="bindera532ka564828bailingniao"/>
    <s v="a564828bindera5|32kbailingniao128"/>
    <s v=""/>
    <s v="Binder A5 32K A5648-28 Bai Ling Niao"/>
    <s v="A5648-28 BINDER A5 | 32K - BAI LING NIAO (128)"/>
    <x v="787"/>
    <x v="0"/>
    <e v="#REF!"/>
    <s v="BINTANG JAYA"/>
    <s v="128 PCS"/>
    <s v="map"/>
    <m/>
    <s v="128 PCS_"/>
    <n v="8"/>
    <n v="8"/>
    <s v="128 PCS"/>
    <s v=""/>
    <s v="128"/>
    <s v="PCS"/>
    <s v=""/>
    <s v=""/>
    <s v=""/>
    <s v=""/>
    <n v="128"/>
    <s v="PCS"/>
  </r>
  <r>
    <x v="825"/>
    <s v="abjadangkaabc1232610r"/>
    <s v="abjadangkaabc123261dr"/>
    <s v=""/>
    <s v="Abjad angka ABC123 2610-R"/>
    <s v="ABJAD ANGKA ABC123 261 D-R"/>
    <x v="787"/>
    <x v="0"/>
    <e v="#REF!"/>
    <s v="D-R ORIGINAL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826"/>
    <s v="mapsikakcgac05hijau"/>
    <s v="ac05hijau"/>
    <s v=""/>
    <s v="Map Sika kcg AC-05 hijau"/>
    <s v="AC 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7"/>
    <s v="mapsikakcgac05merah"/>
    <s v="ac05merah"/>
    <s v=""/>
    <s v="Map Sika kcg AC-05 merah"/>
    <s v="AC 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8"/>
    <s v="mapsikakcgac05biru"/>
    <s v="ac05biru"/>
    <s v=""/>
    <s v="Map Sika kcg AC-05 Biru"/>
    <s v="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9"/>
    <s v="mapsikakcgac05kuning"/>
    <s v="ac05kuning"/>
    <s v=""/>
    <s v="Map sika kcg AC-05 kuning"/>
    <s v="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0"/>
    <s v="mapsikakcgac05putih"/>
    <s v="ac05putih"/>
    <s v=""/>
    <s v="Map Sika kcg AC-05 putih"/>
    <s v="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1"/>
    <s v="mapsikakcgac06merah"/>
    <s v="ac06merah"/>
    <s v=""/>
    <s v="Map Sika kcg AC-06 Merah"/>
    <s v="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2"/>
    <s v="acrylickoalant7x10cm"/>
    <s v="acryilcnt7x10cm"/>
    <s v=""/>
    <s v="Acrylic Koala NT 7x10cm"/>
    <s v="ACRYILC NT 7X10 CM"/>
    <x v="787"/>
    <x v="0"/>
    <e v="#REF!"/>
    <s v="BINTANG SAUDAR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833"/>
    <s v="acryliccolormarries812b"/>
    <s v="acryliccolor812b"/>
    <s v=""/>
    <s v="Acrylic color Marries 812 B"/>
    <s v="ACRYLIC COLOR 812 B"/>
    <x v="787"/>
    <x v="0"/>
    <e v="#REF!"/>
    <s v="BAHAGIA TEGUH"/>
    <s v="5 LSN"/>
    <s v="cat"/>
    <m/>
    <s v="5 LSN_"/>
    <n v="6"/>
    <n v="6"/>
    <s v="5 LSN"/>
    <s v=""/>
    <s v="5"/>
    <s v="LSN"/>
    <n v="12"/>
    <s v="PCS"/>
    <s v=""/>
    <s v=""/>
    <n v="60"/>
    <s v="PCS"/>
  </r>
  <r>
    <x v="834"/>
    <s v="acryliccolormarries81212w"/>
    <s v="marriesacrclr81212wrn"/>
    <s v=""/>
    <s v="Acrylic color Marries 812 12w"/>
    <s v="MARRIES ACRCLR 8 12/12 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5"/>
    <s v="acrylictfac001"/>
    <s v="acryliccolourtfac00112x6ml"/>
    <s v=""/>
    <s v="Acrylic TF-AC-001"/>
    <s v="ACRYLIC COLOUR TF-AC-001 (12 X 6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36"/>
    <s v="acryliccolortfac001"/>
    <s v="acryliccolourtfac00112x5ml"/>
    <s v=""/>
    <s v="Acrylic color TF-AC-001"/>
    <s v="ACRYLIC COLOUR TF-AC-001 (12X5ML)"/>
    <x v="787"/>
    <x v="0"/>
    <e v="#REF!"/>
    <s v="DUTA BUAN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837"/>
    <s v="acryliccolortfac002"/>
    <s v="acryliccolourtfac00212x12ml"/>
    <s v=""/>
    <s v="Acrylic color TF-AC-002"/>
    <s v="ACRYLIC COLOUR TF-AC-002 (12X12ML)"/>
    <x v="787"/>
    <x v="0"/>
    <e v="#REF!"/>
    <s v="DUTA BUANA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8"/>
    <s v="acrylictfac00318x16ml"/>
    <s v="acryliccolourtfac00318x6ml"/>
    <s v=""/>
    <s v="Acrylic TF-AC-003 18x16ml"/>
    <s v="ACRYLIC COLOUR TF-AC-003 (18X6ML)"/>
    <x v="787"/>
    <x v="0"/>
    <e v="#REF!"/>
    <s v="DUTA BUANA"/>
    <s v="72 SET"/>
    <s v="dll"/>
    <m/>
    <s v="72 SET_"/>
    <n v="7"/>
    <n v="7"/>
    <s v="72 SET"/>
    <s v=""/>
    <s v="72"/>
    <s v="SET"/>
    <s v=""/>
    <s v=""/>
    <s v=""/>
    <s v=""/>
    <n v="72"/>
    <s v="SET"/>
  </r>
  <r>
    <x v="839"/>
    <s v="acrylictfac003"/>
    <s v="acryliccolourtfac00328x6ml"/>
    <s v=""/>
    <s v="Acrylic TF-AC-003"/>
    <s v="ACRYLIC COLOUR TF-AC-003 (28 X 6 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0"/>
    <s v="acrylictfac004n"/>
    <s v="acryliccolourtfac004n12x5mlneon"/>
    <s v=""/>
    <s v="Acrylic TF-AC-004 N"/>
    <s v="ACRYLIC COLOUR TF-AC-004N (12 X 5 ML) NEON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1"/>
    <s v="acrylictfac005p"/>
    <s v="acryliccolourtfac005p12x5smlpastel"/>
    <s v=""/>
    <s v="Acrylic TF-AC-005 P"/>
    <s v="ACRYLIC COLOUR TF-AC-005P (12 X 5 SML) PASTEL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2"/>
    <s v="acrylictfac006m"/>
    <s v="acryliccolourtfac006m12x6mlmetalic"/>
    <s v=""/>
    <s v="Acrylic TF-AC-006 M"/>
    <s v="ACRYLIC COLOUR TF-AC-006M 12 X 6 ML( METALIC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3"/>
    <s v="acrylickoalant7x20cm"/>
    <s v="acrylicnt7x20cm"/>
    <s v=""/>
    <s v="Acrylic Koala NT 7x20cm"/>
    <s v="ACRYLIC NT 7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4"/>
    <s v="acrylickoalant7x25cm"/>
    <s v="acrylicnt7x25cm"/>
    <s v=""/>
    <s v="Acrylic Koala NT 7x25cm"/>
    <s v="ACRYLIC NT 7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5"/>
    <s v="acrylickoalant7x30cm"/>
    <s v="acrylicnt7x30cm"/>
    <s v=""/>
    <s v="Acrylic Koala NT 7x30cm"/>
    <s v="ACRYLIC NT 7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6"/>
    <s v="acrylickoalant8x20cm"/>
    <s v="acrylicnt8x20cm"/>
    <s v=""/>
    <s v="Acrylic Koala NT 8x20cm"/>
    <s v="ACRYLIC NT 8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7"/>
    <s v="acrylickoalant8x25cm"/>
    <s v="acrylicnt8x25cm"/>
    <s v=""/>
    <s v="Acrylic Koala NT 8x25cm"/>
    <s v="ACRYLIC NT 8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8"/>
    <s v="acrylickoalant8x30cm"/>
    <s v="acrylicnt8x30cm"/>
    <s v=""/>
    <s v="Acrylic Koala NT 8x30cm"/>
    <s v="ACRYLIC NT 8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9"/>
    <s v="acrylicsisipankertas13folio11x215"/>
    <s v="acrylicsisipankertas13folio11x215cm"/>
    <s v=""/>
    <s v="Acrylic Sisipan Kertas 1/3 Folio 11x21.5"/>
    <s v="ACRYLIC SISIPAN KERTAS 1/3 FOLIO 11X21.5 CM"/>
    <x v="787"/>
    <x v="0"/>
    <e v="#REF!"/>
    <s v="PSM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0"/>
    <s v="acrylicsisipankertasa515x21cm"/>
    <s v="acrylicsisipankertasa515x21cm"/>
    <s v=""/>
    <s v="Acrylic sisipan kertas A5 15x21cm"/>
    <s v="ACRYLIC SISIPAN KERTAS A5 (15 X21 CM)"/>
    <x v="787"/>
    <x v="0"/>
    <e v="#REF!"/>
    <s v="BINTANG SAUDAR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851"/>
    <s v="acrylicsisipankertasa5t15x21cm"/>
    <s v="acrylicsisipankertasa5t15x21cm"/>
    <s v=""/>
    <s v="Acrylic sisipan kertas A5 T 15x21cm"/>
    <s v="ACRYLIC SISIPAN KERTAS A5 T(15 X21 CM)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2"/>
    <s v="acrylicsisipankertasa611x165cm"/>
    <s v="acrylicsisipankertasa611x165cm"/>
    <s v=""/>
    <s v="Acrylic Sisipan Kertas A6 11x16.5cm"/>
    <s v="ACRYLIC SISIPAN KERTAS A6 11X16.5CM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3"/>
    <s v="acrylicsisipankertasfolio215x33cm"/>
    <s v="acrylicsisipankertasfolio215x33cm"/>
    <s v=""/>
    <s v="Acrylic Sisipan Kertas Folio (21.5 x 33 cm)"/>
    <s v="ACRYLIC SISIPAN KERTAS FOLIO (21.5X33CM)"/>
    <x v="787"/>
    <x v="0"/>
    <e v="#REF!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854"/>
    <s v="acrylictfac002"/>
    <s v="acrylictfac00212x12m"/>
    <s v=""/>
    <s v="Acrylic TF-AC-002"/>
    <s v="ACRYLIC TF-AC-002 (12 X 12 M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55"/>
    <s v="pcasead030"/>
    <s v="ad030pcase"/>
    <s v=""/>
    <s v="P case AD 030"/>
    <s v="AD030 P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56"/>
    <s v="agendabankkwarto"/>
    <s v="agbank"/>
    <s v=""/>
    <s v="Agenda Bank Kwarto"/>
    <s v="AG BANK"/>
    <x v="787"/>
    <x v="0"/>
    <e v="#REF!"/>
    <s v="GLORY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857"/>
    <s v="agendabatik"/>
    <s v="agbatik"/>
    <s v=""/>
    <s v="Agenda batik"/>
    <s v="AG BATIK"/>
    <x v="787"/>
    <x v="0"/>
    <e v="#REF!"/>
    <s v="GLORY"/>
    <s v="100 PCS"/>
    <s v="buku"/>
    <m/>
    <s v="100 PCS_"/>
    <n v="8"/>
    <n v="8"/>
    <s v="100 PCS"/>
    <s v=""/>
    <s v="100"/>
    <s v="PCS"/>
    <s v=""/>
    <s v=""/>
    <s v=""/>
    <s v=""/>
    <n v="100"/>
    <s v="PCS"/>
  </r>
  <r>
    <x v="858"/>
    <s v="agendacalvinkleinsilver"/>
    <s v="agckkombinasi"/>
    <s v=""/>
    <s v="Agenda Calvin Klein silver"/>
    <s v="AG CK KOMBINASI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59"/>
    <s v="agendacalvinkleinpolos"/>
    <s v="agckpolos"/>
    <s v=""/>
    <s v="Agenda Calvin Klein polos"/>
    <s v="AG CK POLOS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0"/>
    <s v="agendacalvinkleinkombinasi"/>
    <s v="agckpolossilver"/>
    <s v=""/>
    <s v="Agenda Calvin Klein Kombinasi"/>
    <s v="AG CK POLOS (SILVER)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1"/>
    <s v="agendapolos123mix"/>
    <s v="agenda123polosmix"/>
    <s v=""/>
    <s v="Agenda polos 123 Mix"/>
    <s v="AGENDA 123 POLOS MIX"/>
    <x v="787"/>
    <x v="0"/>
    <e v="#REF!"/>
    <s v="BINTANG SAUDARA"/>
    <s v="60 PCS"/>
    <s v="buku"/>
    <m/>
    <s v="60 PCS_"/>
    <n v="7"/>
    <n v="7"/>
    <s v="60 PCS"/>
    <s v=""/>
    <s v="60"/>
    <s v="PCS"/>
    <s v=""/>
    <s v=""/>
    <s v=""/>
    <s v=""/>
    <n v="60"/>
    <s v="PCS"/>
  </r>
  <r>
    <x v="862"/>
    <s v="agenda25kbc512hitam"/>
    <s v="agenda25khitambc512"/>
    <s v=""/>
    <s v="Agenda 25K BC-512 Hitam"/>
    <s v="AGENDA 25K HITAM BC-512"/>
    <x v="787"/>
    <x v="0"/>
    <e v="#REF!"/>
    <s v="SINAR KOT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3"/>
    <s v="agenda50kbc511"/>
    <s v="agenda50kbc511"/>
    <s v=""/>
    <s v="Agenda 50K BC-511"/>
    <s v="AGENDA 50K BC-511"/>
    <x v="787"/>
    <x v="0"/>
    <e v="#REF!"/>
    <s v="SINAR KOT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864"/>
    <s v="agenda703232kbc334"/>
    <s v="agenda703232kbc334"/>
    <s v=""/>
    <s v="Agenda 7032 32K BC-334"/>
    <s v="AGENDA 7032 32K BC-334"/>
    <x v="787"/>
    <x v="0"/>
    <e v="#REF!"/>
    <s v="SINAR KOTA"/>
    <s v="135 PCS"/>
    <s v="buku"/>
    <m/>
    <s v="135 PCS_"/>
    <n v="8"/>
    <n v="8"/>
    <s v="135 PCS"/>
    <s v=""/>
    <s v="135"/>
    <s v="PCS"/>
    <s v=""/>
    <s v=""/>
    <s v=""/>
    <s v=""/>
    <n v="135"/>
    <s v="PCS"/>
  </r>
  <r>
    <x v="865"/>
    <s v="agenda704848kbc335"/>
    <s v="agenda704848kbc335"/>
    <s v=""/>
    <s v="Agenda 7048 48K BC-335"/>
    <s v="AGENDA 7048 48K BC-335"/>
    <x v="787"/>
    <x v="0"/>
    <e v="#REF!"/>
    <s v="SINAR KOT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866"/>
    <s v="agenda706060kbc336"/>
    <s v="agenda706060kbc336"/>
    <s v=""/>
    <s v="Agenda 7060 60K BC-336"/>
    <s v="AGENDA 7060 60K BC-336"/>
    <x v="787"/>
    <x v="0"/>
    <e v="#REF!"/>
    <s v="SINAR KOTA"/>
    <s v="190 PCS"/>
    <s v="buku"/>
    <m/>
    <s v="190 PCS_"/>
    <n v="8"/>
    <n v="8"/>
    <s v="190 PCS"/>
    <s v=""/>
    <s v="190"/>
    <s v="PCS"/>
    <s v=""/>
    <s v=""/>
    <s v=""/>
    <s v=""/>
    <n v="190"/>
    <s v="PCS"/>
  </r>
  <r>
    <x v="867"/>
    <s v="agendapolospc100mix"/>
    <s v="agendapolospc100mix"/>
    <s v=""/>
    <s v="Agenda polos PC-100 (mix)"/>
    <s v="AGENDA POLOS PC-100 MIX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8"/>
    <s v="agendaprodeluxepc121wkkecil"/>
    <s v="agendaprodeluxekclpc121wk"/>
    <s v=""/>
    <s v="Agenda Pro Deluxe PC-121 WK Kecil"/>
    <s v="AGENDA PRO DELUXE KCL PC-121 WK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9"/>
    <s v="agenda48kbc513hitam"/>
    <s v="agenda48khitambc513"/>
    <s v=""/>
    <s v="Agenda 48K BC-513 Hitam"/>
    <s v="AGENDA48K HITAM BC-513"/>
    <x v="787"/>
    <x v="0"/>
    <e v="#REF!"/>
    <s v="SINAR KOTA"/>
    <s v="200 PCS"/>
    <s v="buku"/>
    <m/>
    <s v="200 PCS_"/>
    <n v="8"/>
    <n v="8"/>
    <s v="200 PCS"/>
    <s v=""/>
    <s v="200"/>
    <s v="PCS"/>
    <s v=""/>
    <s v=""/>
    <s v=""/>
    <s v=""/>
    <n v="200"/>
    <s v="PCS"/>
  </r>
  <r>
    <x v="870"/>
    <s v="amploptaliexecutiveam310"/>
    <s v="amtaliexecutive310"/>
    <s v=""/>
    <s v="Amplop tali Executive AM 310"/>
    <s v="AM TALI EXECUTIVE 310"/>
    <x v="787"/>
    <x v="0"/>
    <e v="#REF!"/>
    <s v="EXECUTIVE"/>
    <s v="10 BOX (100 PCS)"/>
    <s v="amplop"/>
    <m/>
    <s v="10 BOX_100 PCS_"/>
    <n v="7"/>
    <n v="15"/>
    <s v="10 BOX"/>
    <s v="100 PCS"/>
    <s v="10"/>
    <s v="BOX"/>
    <s v="100"/>
    <s v="PCS"/>
    <s v=""/>
    <s v=""/>
    <n v="1000"/>
    <s v="PCS"/>
  </r>
  <r>
    <x v="871"/>
    <s v="shoppingbagb34"/>
    <s v="b34shoppingbag"/>
    <s v=""/>
    <s v="Shopping bag B 34"/>
    <s v="B34 SHOPPING BAG"/>
    <x v="787"/>
    <x v="0"/>
    <e v="#REF!"/>
    <s v="PMJP"/>
    <s v="720 PCS"/>
    <s v="tas"/>
    <m/>
    <s v="720 PCS_"/>
    <n v="8"/>
    <n v="8"/>
    <s v="720 PCS"/>
    <s v=""/>
    <s v="720"/>
    <s v="PCS"/>
    <s v=""/>
    <s v=""/>
    <s v=""/>
    <s v=""/>
    <n v="720"/>
    <s v="PCS"/>
  </r>
  <r>
    <x v="872"/>
    <s v="binderb516kb593832bailingniao"/>
    <s v="b593832binderb5|16kbailingniao96"/>
    <s v=""/>
    <s v="Binder B5 16K B5938-32 Bai Ling Niao"/>
    <s v="B5938-32 BINDER B5 | 16K - BAI LING NIAO (96)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873"/>
    <s v="tas30x25x15batik"/>
    <s v="bag30*25*15batik"/>
    <s v=""/>
    <s v="Tas 30x25x15 batik"/>
    <s v="BAG 30*25*15 BATIK"/>
    <x v="787"/>
    <x v="0"/>
    <e v="#REF!"/>
    <s v="LESTARI"/>
    <s v="20 LSN"/>
    <s v="tas"/>
    <m/>
    <s v="20 LSN_"/>
    <n v="7"/>
    <n v="7"/>
    <s v="20 LSN"/>
    <s v=""/>
    <s v="20"/>
    <s v="LSN"/>
    <n v="12"/>
    <s v="PCS"/>
    <s v=""/>
    <s v=""/>
    <n v="240"/>
    <s v="PCS"/>
  </r>
  <r>
    <x v="874"/>
    <s v="tas35x40x20beltbg15025"/>
    <s v="bag35*40*20beltbg15025"/>
    <s v=""/>
    <s v="Tas 35x40x20 belt BG 15-025"/>
    <s v="BAG 35*40*20 BELT  BG15-025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5"/>
    <s v="tas40x45x20batik"/>
    <s v="bag40*45*20batik"/>
    <s v=""/>
    <s v="Tas 40x45x20 batik"/>
    <s v="BAG 40*45*20 BATIK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6"/>
    <s v="tas40x45x20beltbg15026"/>
    <s v="bag40*45*20beltbg15026"/>
    <s v=""/>
    <s v="Tas 40x45x20 belt BG 15-026"/>
    <s v="BAG 40*45*20 BELT BG15-02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7"/>
    <s v="tas45x50x20bg16033b"/>
    <s v="bag45*50*20bg16033b"/>
    <s v=""/>
    <s v="Tas 45x50x20 BG 16-033 B"/>
    <s v="BAG 45*50*20  BG16-033 B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8"/>
    <s v="tas45x50x20beltbg15027"/>
    <s v="bag45*50*20beltbg15027"/>
    <s v=""/>
    <s v="Tas 45x50x20 belt BG 15-027"/>
    <s v="BAG 45*50*20 BELT  BG15-027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9"/>
    <s v="tas50x35x20bg10057"/>
    <s v="bag50*35*20bg10057"/>
    <s v=""/>
    <s v="Tas 50x35x20 BG 10-057"/>
    <s v="BAG 50*35*20 BG10-057"/>
    <x v="787"/>
    <x v="0"/>
    <e v="#REF!"/>
    <s v="LESTARI"/>
    <s v="15 LSN"/>
    <s v="tas"/>
    <m/>
    <s v="15 LSN_"/>
    <n v="7"/>
    <n v="7"/>
    <s v="15 LSN"/>
    <s v=""/>
    <s v="15"/>
    <s v="LSN"/>
    <n v="12"/>
    <s v="PCS"/>
    <s v=""/>
    <s v=""/>
    <n v="180"/>
    <s v="PCS"/>
  </r>
  <r>
    <x v="880"/>
    <s v="tas50x55x25beltbg15028"/>
    <s v="bag50*55*25beltbg15028"/>
    <s v=""/>
    <s v="Tas 50x55x25 belt BG 15-028"/>
    <s v="BAG 50*55*25 BELT BG15-028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1"/>
    <s v="tas55x65bg13021"/>
    <s v="bag55*65bg13021"/>
    <s v=""/>
    <s v="Tas 55x65 BG 13-021"/>
    <s v="BAG 55*65  BG13-021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2"/>
    <s v="tas60x70x25beltbg15029"/>
    <s v="bag60*70*25beltbg15029"/>
    <s v=""/>
    <s v="Tas 60x70x25 belt BG 15-029"/>
    <s v="BAG 60*70*25 BELT  BG15-0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3"/>
    <s v="tas70x55x25bg16033c"/>
    <s v="bag70*55*25bg16033c"/>
    <s v=""/>
    <s v="Tas 70x55x25 BG 16-033 C"/>
    <s v="BAG 70*55*25 BG16-033 C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4"/>
    <s v="tas70x70x30beltbg15030"/>
    <s v="bag70*70*30beltbg15030"/>
    <s v=""/>
    <s v="Tas 70x70x30 belt BG 15-030"/>
    <s v="BAG 70*70*30 BELT BG15-030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5"/>
    <s v="tas75x55x25bg16033"/>
    <s v="bag75*55*25bg16033"/>
    <s v=""/>
    <s v="Tas 75x55x25 BG16-033"/>
    <s v="BAG 75*55*25  BG16-03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6"/>
    <s v="paperbagbatiktptgtaliputih"/>
    <s v="bagbatiktaliputih"/>
    <s v=""/>
    <s v="Paper bag batik TPTG tali putih"/>
    <s v="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887"/>
    <s v="stampaddebozzno2dbno2em"/>
    <s v="bakstampksgno2dbno2em"/>
    <s v=""/>
    <s v="Stampad Debozz no 2 DB-NO2EM"/>
    <s v="BAK STAMP KSG NO.2 DB-NO2EM"/>
    <x v="787"/>
    <x v="0"/>
    <e v="#REF!"/>
    <s v="DB"/>
    <s v="12 LSN"/>
    <s v="stamp"/>
    <m/>
    <s v="12 LSN_"/>
    <n v="7"/>
    <n v="7"/>
    <s v="12 LSN"/>
    <s v=""/>
    <s v="12"/>
    <s v="LSN"/>
    <n v="12"/>
    <s v="PCS"/>
    <s v=""/>
    <s v=""/>
    <n v="144"/>
    <s v="PCS"/>
  </r>
  <r>
    <x v="888"/>
    <s v="bp4wofficebp994"/>
    <s v="ballpen4wofficebp994"/>
    <s v=""/>
    <s v="Bp 4W Office BP-994"/>
    <s v="BALL PEN 4W OFFICE BP-994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889"/>
    <s v="ballpenxdmgp851smile"/>
    <s v="ballpensxdmgp851smile"/>
    <s v=""/>
    <s v="Ballpen XDM GP-851/ smile"/>
    <s v="BALLPEN (S) XDM GP-851/ SMILE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0"/>
    <s v="ballpenxdmgp860"/>
    <s v="ballpensxdmgp860"/>
    <s v=""/>
    <s v="Ballpen XDM GP-860"/>
    <s v="BALLPEN (S) XDM GP-860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1"/>
    <s v=""/>
    <s v="ballpenbp34912vokustransblackjk"/>
    <s v=""/>
    <m/>
    <s v="BALLPEN BP-349-12 VOKUS TRANS BLACK JK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892"/>
    <s v="bpgelcsg163035mm"/>
    <s v="ballpengelcsg163035mm"/>
    <s v=""/>
    <s v="Bp Gel CS-G163 0.35mm"/>
    <s v="BALLPEN GEL CS-G163 0.3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3"/>
    <s v="bpgelcsg165038mmbabyswim"/>
    <s v="ballpengelcsg165038mmbabyswim"/>
    <s v=""/>
    <s v="Bp Gel CS-G165 0.38mm Baby Swim"/>
    <s v="BALLPEN GEL CS-G165 0.38MM  BABY SWI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4"/>
    <s v="bpgelcsg16705mm"/>
    <s v="ballpengelcsg16705mm"/>
    <s v=""/>
    <s v="Bp Gel CS-G167 0.5mm"/>
    <s v="BALLPEN GEL CS-G167 0.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5"/>
    <s v="bpgelcsg16805mmmermaid"/>
    <s v="ballpengelcsg16805mmmermaid"/>
    <s v=""/>
    <s v="Bp Gel CS-G168 0.5mm Mermaid"/>
    <s v="BALLPEN GEL CS-G168 0.5MM MERMAID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6"/>
    <s v="bpgelgp1053gus038mm"/>
    <s v="ballpengelgp1053gus038mm"/>
    <s v=""/>
    <s v="Bp Gel GP-1053 (GUS) 0.38mm"/>
    <s v="BALLPEN GEL GP-1053 (GUS) 0.38MM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7"/>
    <s v="bpgelgp2035gajah"/>
    <s v="ballpengelgp2035gajah"/>
    <s v=""/>
    <s v="Bp Gel GP-2035 Gajah"/>
    <s v="BALLPEN GEL GP-2035 GAJAH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8"/>
    <s v="bpgelgp2036038mmgardensecretbotanical"/>
    <s v="ballpengelgp2036038mmgardensecretbotanical"/>
    <s v=""/>
    <s v="Bp Gel GP-2036 0.38mm Garden Secret Botanical"/>
    <s v="BALLPEN GEL GP-2036 0.38MM GARDEN SECRET BOTANICAL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9"/>
    <s v="bpgelgp2037ikan"/>
    <s v="ballpengelgp2037ikan"/>
    <s v=""/>
    <s v="Bp Gel GP-2037 Ikan"/>
    <s v="BALLPEN GEL GP-2037 IKAN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0"/>
    <s v="bpgelgp801035mmtakemeaway"/>
    <s v="ballpengelgp801035mmtakemeaway"/>
    <s v=""/>
    <s v="Bp Gel GP-8010 35mm Take Me Away"/>
    <s v="BALLPEN GEL GP-801 0.35MM TAKE ME AWAY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1"/>
    <s v="bpgelgp802035mmlemons"/>
    <s v="ballpengelgp802035mmlemons"/>
    <s v=""/>
    <s v="Bp Gel GP-802 0.35mm Lemons"/>
    <s v="BALLPEN GEL GP-802 0.35MM LEMONS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2"/>
    <s v="ballpengelht1020ht610newjell038mm"/>
    <s v="ballpengelht1020ht601newjell038mm"/>
    <s v=""/>
    <s v="Ballpen gel HT-1020/ HT-610 new jell 0.38mm"/>
    <s v="BALLPEN GEL HT-1020/ HT-601 NEW JELL 0.38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3"/>
    <s v="bpgeltfg311403mmhightechknock"/>
    <s v="ballpengeltfg311403mmhightechknock"/>
    <s v=""/>
    <s v="Bp Gel TF G-3114 0.3mm Hightech Knock"/>
    <s v="BALLPEN GEL TF G-3114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4"/>
    <s v="bpgeltf1191hitek03mm"/>
    <s v="ballpengeltf1191bodywr03mmhightech"/>
    <s v=""/>
    <s v="Bp gel TF-1191 hitek 0.3mm"/>
    <s v="BALLPEN GEL TF-1191 BODY WR 0.3MM HIGHTECH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5"/>
    <s v="bpgeltf3115hitekknock03mm"/>
    <s v="ballpengeltf311503mmhightechknock"/>
    <s v=""/>
    <s v="Bp gel TF-3115 hitek knock 0.3mm"/>
    <s v="BALLPEN GEL TF-3115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6"/>
    <s v="bpgeltf342b10mmbatik450005%"/>
    <s v="ballpengeltf342b10mmbatik450005%"/>
    <s v=""/>
    <s v="Bp Gel TF-342 B 1.0mm Batik (45000-5%)"/>
    <s v="BALLPEN GEL TF-342B 1.0 MM BATIK (45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7"/>
    <s v="bpgeltf343b05mmbatik370005%"/>
    <s v="ballpengeltf343b05mmbatik370005%"/>
    <s v=""/>
    <s v="Bp Gel TF-343 B 0.5mm Batik (37000-5%)"/>
    <s v="BALLPEN GEL TF-343B 0.5 MM BATIK (37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8"/>
    <s v="bppromosihm2220"/>
    <s v="ballpenpromosihm2220"/>
    <s v=""/>
    <s v="Bp Promosi HM-2220"/>
    <s v="BALLPEN PROMOSI HM-2220"/>
    <x v="787"/>
    <x v="0"/>
    <e v="#REF!"/>
    <s v="DUTA BUANA"/>
    <m/>
    <s v="pen"/>
    <m/>
    <s v=""/>
    <s v=""/>
    <s v=""/>
    <s v=""/>
    <s v=""/>
    <s v=""/>
    <s v=""/>
    <s v=""/>
    <s v=""/>
    <s v=""/>
    <s v=""/>
    <e v="#VALUE!"/>
    <s v=""/>
  </r>
  <r>
    <x v="909"/>
    <s v="bptf20376warna"/>
    <s v="ballpentf20376wrmulticolorpen"/>
    <s v=""/>
    <s v="Bp TF-2037 6 warna"/>
    <s v="BALLPEN TF-2037 6WR (MULTI COLOR PEN)"/>
    <x v="787"/>
    <x v="0"/>
    <e v="#REF!"/>
    <s v="DUTA BUANA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910"/>
    <s v="ballpentf7194w"/>
    <s v="ballpentf7194wr"/>
    <s v=""/>
    <s v="Ballpen TF-719 4W"/>
    <s v="BALLPEN TF-71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1"/>
    <s v="ballpentf7294w"/>
    <s v="ballpentf7294wr"/>
    <s v=""/>
    <s v="Ballpen TF-729 4W"/>
    <s v="BALLPEN TF-72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2"/>
    <s v="refillgelxdmgp4117"/>
    <s v="ballpenjxrefillxdmgp4117"/>
    <s v=""/>
    <s v="Refill Gel XDM GP-4117"/>
    <s v="BALLPEN(J) XREFILL XDM GP-4117"/>
    <x v="787"/>
    <x v="0"/>
    <e v="#REF!"/>
    <s v="SBS"/>
    <s v="18 BOX (240 PCS)"/>
    <s v="pen"/>
    <m/>
    <s v="18 BOX_240 PCS_"/>
    <n v="7"/>
    <n v="15"/>
    <s v="18 BOX"/>
    <s v="240 PCS"/>
    <s v="18"/>
    <s v="BOX"/>
    <s v="240"/>
    <s v="PCS"/>
    <s v=""/>
    <s v=""/>
    <n v="4320"/>
    <s v="PCS"/>
  </r>
  <r>
    <x v="913"/>
    <s v="balonbl100178"/>
    <s v="balonbl100178"/>
    <s v=""/>
    <s v="Balon BL-100178"/>
    <s v="BALON BL-100178"/>
    <x v="787"/>
    <x v="0"/>
    <e v="#REF!"/>
    <s v="MAJU MAPAN JAYA"/>
    <s v="14 RTG"/>
    <s v="balon"/>
    <m/>
    <s v="14 RTG_"/>
    <n v="7"/>
    <n v="7"/>
    <s v="14 RTG"/>
    <s v=""/>
    <s v="14"/>
    <s v="RTG"/>
    <s v=""/>
    <s v=""/>
    <s v=""/>
    <s v=""/>
    <n v="14"/>
    <s v="RTG"/>
  </r>
  <r>
    <x v="914"/>
    <s v="balonbl1005"/>
    <s v="balonbl1005"/>
    <s v=""/>
    <s v="Balon BL-1005"/>
    <s v="BALON BL-1005"/>
    <x v="787"/>
    <x v="0"/>
    <e v="#REF!"/>
    <s v="MAJU MAPAN JAYA"/>
    <s v="2 RTG"/>
    <s v="balon"/>
    <m/>
    <s v="2 RTG_"/>
    <n v="6"/>
    <n v="6"/>
    <s v="2 RTG"/>
    <s v=""/>
    <s v="2"/>
    <s v="RTG"/>
    <s v=""/>
    <s v=""/>
    <s v=""/>
    <s v=""/>
    <n v="2"/>
    <s v="RTG"/>
  </r>
  <r>
    <x v="915"/>
    <s v="balonbl1009"/>
    <s v="balonbl1009"/>
    <s v=""/>
    <s v="Balon BL-1009"/>
    <s v="BALON BL-1009"/>
    <x v="787"/>
    <x v="0"/>
    <e v="#REF!"/>
    <s v="MAJU MAPAN JAYA"/>
    <s v="18 RTG"/>
    <s v="balon"/>
    <m/>
    <s v="18 RTG_"/>
    <n v="7"/>
    <n v="7"/>
    <s v="18 RTG"/>
    <s v=""/>
    <s v="18"/>
    <s v="RTG"/>
    <s v=""/>
    <s v=""/>
    <s v=""/>
    <s v=""/>
    <n v="18"/>
    <s v="RTG"/>
  </r>
  <r>
    <x v="916"/>
    <s v="balonbl100092"/>
    <s v="balonbl10092"/>
    <s v=""/>
    <s v="Balon BL-100092"/>
    <s v="BALON BL-10092"/>
    <x v="787"/>
    <x v="0"/>
    <e v="#REF!"/>
    <s v="MAJU MAPAN JAYA"/>
    <s v="89 RTG"/>
    <s v="balon"/>
    <m/>
    <s v="89 RTG_"/>
    <n v="7"/>
    <n v="7"/>
    <s v="89 RTG"/>
    <s v=""/>
    <s v="89"/>
    <s v="RTG"/>
    <s v=""/>
    <s v=""/>
    <s v=""/>
    <s v=""/>
    <n v="89"/>
    <s v="RTG"/>
  </r>
  <r>
    <x v="917"/>
    <s v="baloncacing1022+pompakecilcpk2225"/>
    <s v="baloncacing1022isi25pompakecilcpk2225"/>
    <s v=""/>
    <s v="Balon Cacing  1022 + Pompa Kecil CPK 2225"/>
    <s v="BALON CACING 1022 ISI 25+POMPA KECIL CPK 22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8"/>
    <s v="baloncacing+pompakecilisi25cpk1825"/>
    <s v="baloncacingpompakecilisi25cpk1825"/>
    <s v=""/>
    <s v="Balon Cacing + pompa kecil isi 25 CPK 1825"/>
    <s v="BALON CACING+POMPA KECIL ISI 25 CPK 18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9"/>
    <s v="balonfoilhurufhappybdaypelangibf07hb"/>
    <s v="balonfoilhurufhappybdaypelangibf07hb"/>
    <s v=""/>
    <s v="Balon Foil Huruf Happy B Day Pelangi BF 07 HB"/>
    <s v="BALON FOIL HURUF HAPPY B DAY PELANGI BF 07HB"/>
    <x v="787"/>
    <x v="0"/>
    <e v="#REF!"/>
    <s v="PSM"/>
    <s v="120 SET"/>
    <s v="balon"/>
    <m/>
    <s v="120 SET_"/>
    <n v="8"/>
    <n v="8"/>
    <s v="120 SET"/>
    <s v=""/>
    <s v="120"/>
    <s v="SET"/>
    <s v=""/>
    <s v=""/>
    <s v=""/>
    <s v=""/>
    <n v="120"/>
    <s v="SET"/>
  </r>
  <r>
    <x v="920"/>
    <s v="balonfs5motif20x5lkf3200m"/>
    <s v="balonfs5motif20x5lkf3200m"/>
    <s v=""/>
    <s v="Balon FS 5 Motif 20x5 LKF 3200 M"/>
    <s v="BALON FS 5 MOTIF 20X5 LKF 3200M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1"/>
    <s v="balonfsbintangbulan20x5lkf3200m12"/>
    <s v="balonfsbintangbulan20x5lkf3200m12"/>
    <s v=""/>
    <s v="Balon FS Bintang Bulan 20x5 LKF 3200 M12"/>
    <s v="BALON FS BINTANG BULAN 20X5 LKF 3200M12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2"/>
    <s v="balonfscupcake20x5lkf3200m16"/>
    <s v="balonfscupcake20x5lkf3200m16"/>
    <s v=""/>
    <s v="Balon FS Cupcake 20x5 LKF 3200 M 16"/>
    <s v="BALON FS CUPCAKE 20X5 LKF 3200M 1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3"/>
    <s v="balonfshb123220x5lkf3200hb"/>
    <s v="balonfshb123220x5lkf3200hb"/>
    <s v=""/>
    <s v="Balon FS HB 1232 20x5 LKF 3200 HB"/>
    <s v="BALON FS HB1232 20X5 LKF 32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4"/>
    <s v="balonfsmickey20x5lkf3200m3"/>
    <s v="balonfsmickey20x5lkf3200m3"/>
    <s v=""/>
    <s v="Balon FS Mickey 20x5 LKF 3200 M3"/>
    <s v="BALON FS MICKEY 20X5 LKF 3200M3"/>
    <x v="787"/>
    <x v="0"/>
    <e v="#REF!"/>
    <s v="PSM"/>
    <s v="100 LPG"/>
    <s v="balon"/>
    <m/>
    <s v="100 LPG_"/>
    <n v="8"/>
    <n v="8"/>
    <s v="100 LPG"/>
    <s v=""/>
    <s v="100"/>
    <s v="LPG"/>
    <s v=""/>
    <s v=""/>
    <s v=""/>
    <s v=""/>
    <n v="100"/>
    <s v="LPG"/>
  </r>
  <r>
    <x v="925"/>
    <s v="balonfspolkadot123220x5lkf3200"/>
    <s v="balonfspolkadot123220x5lkf3200pt5"/>
    <s v=""/>
    <s v="Balon FS Polkadot 1232 20x5 LKF 3200 "/>
    <s v="BALON FS POLKADOT 1232 20X5 LKF 3200PT5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6"/>
    <s v="balonfspolkadotputih20x5lkf3200pp"/>
    <s v="balonfspolkadotputih20x5lkf3200pp"/>
    <s v=""/>
    <s v="Balon Fs Polkadot Putih 20 x 5 LKF 3200 PP"/>
    <s v="BALON FS POLKADOT PUTIH 20 X 5 LKF 3200 PP"/>
    <x v="787"/>
    <x v="0"/>
    <e v="#REF!"/>
    <s v="PSM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927"/>
    <s v="balonfspolkadotwarna20x5lkf3200pw"/>
    <s v="balonfspolkadotwarna20x5lkf3200pw"/>
    <s v=""/>
    <s v="Balon FS Polkadot Warna 20x5 LKF 3200 PW"/>
    <s v="BALON FS POLKADOT WARNA 20X5 LKF 3200P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8"/>
    <s v="balonjumbo12x3lj1836"/>
    <s v="balonjumbo12x3lj1836"/>
    <s v=""/>
    <s v="Balon Jumbo 12x3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9"/>
    <s v="balonjumbo12x5lj1836"/>
    <s v="balonjumbo12x3lj1836"/>
    <s v=""/>
    <s v="Balon Jumbo 12x5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0"/>
    <s v="balonlove102220x5lkl2200"/>
    <s v="balonlove102220x5lkl2200"/>
    <s v=""/>
    <s v="Balon Love 1022 20x5 LKL 2200"/>
    <s v="BALON LOVE 1022 20X5 LKL 2200"/>
    <x v="787"/>
    <x v="0"/>
    <e v="#REF!"/>
    <s v="PSM"/>
    <s v="75 LPG"/>
    <s v="balon"/>
    <m/>
    <s v="75 LPG_"/>
    <n v="7"/>
    <n v="7"/>
    <s v="75 LPG"/>
    <s v=""/>
    <s v="75"/>
    <s v="LPG"/>
    <s v=""/>
    <s v=""/>
    <s v=""/>
    <s v=""/>
    <n v="75"/>
    <s v="LPG"/>
  </r>
  <r>
    <x v="931"/>
    <s v="balonmacarin1022lkm2200"/>
    <s v="balonmacaron102220x5lkm2200"/>
    <s v=""/>
    <s v="Balon Macarin 1022 LKM 2200"/>
    <s v="BALON MACARON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2"/>
    <s v="balonmacaron122820x5lkm2800"/>
    <s v="balonmacaron122820x5lkm2800"/>
    <s v=""/>
    <s v="Balon macaron 1228 20x5 LKM 2800"/>
    <s v="BALON MACARON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3"/>
    <s v="balonmacaroni102220x5lkm2200"/>
    <s v="balonmacaroni102220x5lkm2200"/>
    <s v=""/>
    <s v="Balon Macaroni 1022 20x5 LKM 2200"/>
    <s v="BALON MACARONI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4"/>
    <s v="balonmacaroni122820x5lkm2800"/>
    <s v="balonmacaroni122820x5lkm2800"/>
    <s v=""/>
    <s v="Balon Macaroni 1228 20x5 LKM 2800"/>
    <s v="BALON MACARONI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5"/>
    <s v="balonmetalik122820x5lmp2800"/>
    <s v="balonmetalik122820x5lmp2800"/>
    <s v=""/>
    <s v="Balon Metalik 1228 20x5 LMP 2800"/>
    <s v="BALON METALIK 1228 20X5 LM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6"/>
    <s v="balonmetalikhb122820x5lms2800hb"/>
    <s v="balonmetalikhb122820x5lms2800hb"/>
    <s v=""/>
    <s v="Balon Metalik HB 1228 20x5 LMS 2800 HB"/>
    <s v="BALON METALIK HB 1228 20X5 LMS 28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7"/>
    <s v="balonsmilewarna20x5lks3200sw"/>
    <s v="balonsmilewarna20x5lks3200sw"/>
    <s v=""/>
    <s v="Balon Smile Warna 20x5 LKS 3200 SW"/>
    <s v="BALON SMILE WARNA 20X5 LKS 3200S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8"/>
    <s v="balontransparan122820x5ltp2800"/>
    <s v="balontranparan122820x5ltp2800"/>
    <s v=""/>
    <s v="Balon Transparan 1228 20x5 LTP 2800"/>
    <s v="BALON TRAN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9"/>
    <s v="balontransp122820x5ltp2800"/>
    <s v="balontransparan122820x5ltp2800"/>
    <s v=""/>
    <s v="Balon Transp 1228 20x5 LTP 2800"/>
    <s v="BALON TRANS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40"/>
    <s v="bindera5duyuaniiomcdwa503"/>
    <s v="bindera5diyuaniiomcdwa503"/>
    <s v=""/>
    <s v="Binder A5 Duyuani IOMC DWA5-03"/>
    <s v="BINDER A5 - DIYUANI IOMC DWA5-03"/>
    <x v="787"/>
    <x v="0"/>
    <e v="#REF!"/>
    <s v="BINTANG JAY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41"/>
    <s v="bindera5fancy"/>
    <s v="bindera5fancy"/>
    <s v=""/>
    <s v="Binder A5 Fancy"/>
    <s v="BINDER A5 FANCY"/>
    <x v="787"/>
    <x v="0"/>
    <e v="#REF!"/>
    <s v="SINAR KOTA"/>
    <s v="180 PCS"/>
    <s v="map"/>
    <m/>
    <s v="180 PCS_"/>
    <n v="8"/>
    <n v="8"/>
    <s v="180 PCS"/>
    <s v=""/>
    <s v="180"/>
    <s v="PCS"/>
    <s v=""/>
    <s v=""/>
    <s v=""/>
    <s v=""/>
    <n v="180"/>
    <s v="PCS"/>
  </r>
  <r>
    <x v="942"/>
    <s v="bindera5pp"/>
    <s v="bindera5pp"/>
    <s v=""/>
    <s v="Binder A5 PP"/>
    <s v="BINDER A5 PP 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43"/>
    <s v="bnotea5jkm479education"/>
    <s v="bindera5tsedm479educationjku"/>
    <s v=""/>
    <s v="B note A5 JK M479 Education"/>
    <s v="BINDER A5-TSED-M479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4"/>
    <s v="bnotea5jkf506paradise"/>
    <s v="bindera5tsfrf506parafisejkf"/>
    <s v=""/>
    <s v="B note A5 JK F506 Paradise"/>
    <s v="BINDER A5-TSFR-F506 (PARAFISE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5"/>
    <s v="bnotea5jkf509lifegoeson"/>
    <s v="bindera5tslgf509lifegoesonjkf"/>
    <s v=""/>
    <s v="B note A5 JK F509 Life Goes On"/>
    <s v="BINDER A5-TSLG-F509 (LIFE GOES ON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6"/>
    <s v="bnoteb5jkm1314color"/>
    <s v="binderb5mhacm1314colorjku"/>
    <s v=""/>
    <s v="B note B5 JK M131 4 Color"/>
    <s v="BINDER B5-MHAC-M131 (4 COLOR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7"/>
    <s v="bnoteb5jkm138merah"/>
    <s v="binderb5mhacm138redjku"/>
    <s v=""/>
    <s v="B note B5 JK M138 Merah"/>
    <s v="BINDER B5-MHAC-M138 (RED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8"/>
    <s v="bnoteb5jkm128education"/>
    <s v="binderb5tsedm128educationjku"/>
    <s v=""/>
    <s v="B note B5 JK M128 Education"/>
    <s v="BINDER B5-TSED-M128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9"/>
    <s v="bnote7102a520"/>
    <s v="bindernote7102a520"/>
    <s v=""/>
    <s v="B note 7102 A5-20"/>
    <s v="BINDER NOTE 7102 A5-20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0"/>
    <s v="bnote8102b520"/>
    <s v="bindernote8102b5201pak@36pc"/>
    <s v=""/>
    <s v="B note 8102 B5-20"/>
    <s v="BINDER NOTE 8102 B5-20 (1 PAK @ 36 PC)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1"/>
    <s v="bnotetopla998hijau"/>
    <s v="bindernote998colortoplagreen"/>
    <s v=""/>
    <s v="B note Topla 998 Hijau"/>
    <s v="BINDER NOTE 998 COLOR TOPLA GREEN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2"/>
    <s v="bnotetopla998orange"/>
    <s v="bindernote998colortoplaorange"/>
    <s v=""/>
    <s v="B note Topla 998 Orange"/>
    <s v="BINDER NOTE 998 COLOR TOPLA ORANGE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3"/>
    <s v="bnotetopla998merah"/>
    <s v="bindernote998colortoplared"/>
    <s v=""/>
    <s v="B note Topla 998 Merah"/>
    <s v="BINDER NOTE 998 COLOR TOPLA RED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4"/>
    <s v="bnotetopla998kuning"/>
    <s v="bindernote998colortoplayellow"/>
    <s v=""/>
    <s v="B note Topla 998 Kuning"/>
    <s v="BINDER NOTE 998 COLOR TOPLA YELLOW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5"/>
    <s v="bnotea510h1"/>
    <s v="bindernotea510h1"/>
    <s v=""/>
    <s v="B note A5-10H-1 "/>
    <s v="BINDER NOTE A5-1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6"/>
    <s v="bnotea510h1"/>
    <s v="bindernotea510h11650025%"/>
    <s v=""/>
    <s v="B note A5-10H-1 "/>
    <s v="BINDER NOTE A5-10H-1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7"/>
    <s v="bindernotea51903bcbycycle"/>
    <s v="bindernotea51903bcbycycle"/>
    <s v=""/>
    <s v="Binder note A5-1903BC/ Bycycle"/>
    <s v="BINDER NOTE A5-1903BC/ BY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8"/>
    <s v="bindernotea51903ctcity"/>
    <s v="bindernotea51903ctcity"/>
    <s v=""/>
    <s v="Binder note A5-1903CT/ City"/>
    <s v="BINDER NOTE A5-1903CT/ C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9"/>
    <s v="bnotea520h1"/>
    <s v="bindernotea520h1"/>
    <s v=""/>
    <s v="B note A5-20H-1"/>
    <s v="BINDER NOTE A5-2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0"/>
    <s v="bnotea520h3"/>
    <s v="bindernotea520h31650025%"/>
    <s v=""/>
    <s v="B note A5-20H-3"/>
    <s v="BINDER NOTE A5-20H-3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1"/>
    <s v="bnotea526h34wrkancing"/>
    <s v="bindernotea520h34wrkancing"/>
    <s v=""/>
    <s v="B note A5-26H-3 4wr kancing"/>
    <s v="BINDER NOTE A5-20H-3 4WR KANCING"/>
    <x v="787"/>
    <x v="0"/>
    <e v="#REF!"/>
    <s v="DUTA BUAN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2"/>
    <s v="bindernotea5hp200sp"/>
    <s v="bindernotea5hp200sp"/>
    <s v=""/>
    <s v="Binder note A5-HP-200SP"/>
    <s v="BINDER NOTE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3"/>
    <s v="bnoteb0159b526h"/>
    <s v="bindernoteb0159b526h"/>
    <s v=""/>
    <s v="B note B0159 (B5)-26H"/>
    <s v="BINDER NOTE B0159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4"/>
    <s v="bnoteb0160b526h"/>
    <s v="bindernoteb0160b526h"/>
    <s v=""/>
    <s v="B note B0160 (B5)-26H"/>
    <s v="BINDER NOTE B0160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5"/>
    <s v="bnoteb0164a53wr"/>
    <s v="bindernoteb0164a53wr"/>
    <s v=""/>
    <s v="B note B0164-A5 3WR"/>
    <s v="BINDER NOTE B0164-A5 3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6"/>
    <s v="bnoteb0164a54wr"/>
    <s v="bindernoteb0164a54wr"/>
    <s v=""/>
    <s v="B note B0164-A5 4WR"/>
    <s v="BINDER NOTE B0164-A5 4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7"/>
    <s v="bindernoteb0164b5pantone3w"/>
    <s v="bindernoteb0164a5pantone3wr"/>
    <s v=""/>
    <s v="Binder note B0164-B5 Pantone 3w"/>
    <s v="BINDER NOTE B0164-A5 PANTONE 3WR"/>
    <x v="787"/>
    <x v="0"/>
    <e v="#REF!"/>
    <s v="DB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8"/>
    <s v="bindernoteb0164a5pantone4w"/>
    <s v="bindernoteb0164a5pantone4wr"/>
    <s v=""/>
    <s v="Binder note B0164-A5 Pantone 4W"/>
    <s v="BINDER NOTE B0164-A5 PANTONE 4WR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9"/>
    <s v="bnoteb0164b54wr"/>
    <s v="bindernoteb0164b54wr"/>
    <s v=""/>
    <s v="B note B0164-B5 4WR"/>
    <s v="BINDER NOTE B0164-B5 4WR"/>
    <x v="787"/>
    <x v="0"/>
    <e v="#REF!"/>
    <s v="HERMAN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0"/>
    <s v="bindernoteb0164b5pantone4w"/>
    <s v="bindernoteb0164b5pantone4wr"/>
    <s v=""/>
    <s v="Binder note B0164-B5 Pantone 4W"/>
    <s v="BINDER NOTE B0164-B5 PANTONE 4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1"/>
    <s v="bindernoteb01744b5jx3t"/>
    <s v="bindernoteb0174b5jx3wr"/>
    <s v=""/>
    <s v="Binder note B01744 b5- (JX) 3 t"/>
    <s v="BINDER NOTE B0174-B5 (JX) 3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2"/>
    <s v="bnoteb0174b5jx3wr"/>
    <s v="bindernoteb0174b5jx3wr25rb25%"/>
    <s v=""/>
    <s v="B note B0174-B5 (JX) 3WR"/>
    <s v="BINDER NOTE B0174-B5 (JX) 3WR 25RB-2.5%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3"/>
    <s v="bnoteb0181a5gelinplastik"/>
    <s v="bindernoteb0181a5gelinplstk"/>
    <s v=""/>
    <s v="B note B 0181-A5 Gelin Plastik"/>
    <s v="BINDER NOTE B0181-A5 GELIN (PLSTK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74"/>
    <s v="bnoteb0181b5gelinplastik"/>
    <s v="bindernoteb0181b5gelinplstk"/>
    <s v=""/>
    <s v="B note B 0181-B5 Gelin Plastik"/>
    <s v="BINDER NOTE B0181-B5 GELIN (PLSTK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5"/>
    <s v="bnoteb526hynb5"/>
    <s v="bindernoteb526hynb5"/>
    <s v=""/>
    <s v="B note B5-26H (YN) B5"/>
    <s v="BINDER NOTE B5-26H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6"/>
    <s v="bnoteb526hynb5polos"/>
    <s v="bindernoteb526hynb5polos"/>
    <s v=""/>
    <s v="B note B5-26H (YN) B5 polos"/>
    <s v="BINDER NOTE B5-26H (YN) B5 POLOS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7"/>
    <s v="bnoteb526h3"/>
    <s v="bindernoteb526h320rb25%"/>
    <s v=""/>
    <s v="B note B5-26H-3"/>
    <s v="BINDER NOTE B5-26H-3 (20RB-2.5%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8"/>
    <s v="bnoteb526h34wrkancing"/>
    <s v="bindernoteb526h34wrkancing"/>
    <s v=""/>
    <s v="B note B5-26H-3 4wr kancing"/>
    <s v="BINDER NOTE B5-26H-3 4WR KANCING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9"/>
    <s v="bnoteb526mynb5"/>
    <s v="bindernoteb526mynb5"/>
    <s v=""/>
    <s v="B note B5-26M (YN) B5"/>
    <s v="BINDER NOTE B5-26M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0"/>
    <s v="bnotebatikhtb"/>
    <s v="bindernotebatik"/>
    <s v=""/>
    <s v="B note batik HTB"/>
    <s v="BINDER NOTE BATIK"/>
    <x v="787"/>
    <x v="0"/>
    <e v="#REF!"/>
    <s v="HTB"/>
    <s v="348 PCS"/>
    <s v="map"/>
    <m/>
    <s v="348 PCS_"/>
    <n v="8"/>
    <n v="8"/>
    <s v="348 PCS"/>
    <s v=""/>
    <s v="348"/>
    <s v="PCS"/>
    <s v=""/>
    <s v=""/>
    <s v=""/>
    <s v=""/>
    <n v="348"/>
    <s v="PCS"/>
  </r>
  <r>
    <x v="981"/>
    <s v="bnotebatik7b"/>
    <s v="bindernotebatik7b"/>
    <s v=""/>
    <s v="B note Batik 7B"/>
    <s v="BINDER NOTE BATIK 7B"/>
    <x v="787"/>
    <x v="0"/>
    <e v="#REF!"/>
    <s v="TENAGA BARU"/>
    <s v="384 PCS"/>
    <s v="map"/>
    <m/>
    <s v="384 PCS_"/>
    <n v="8"/>
    <n v="8"/>
    <s v="384 PCS"/>
    <s v=""/>
    <s v="384"/>
    <s v="PCS"/>
    <s v=""/>
    <s v=""/>
    <s v=""/>
    <s v=""/>
    <n v="384"/>
    <s v="PCS"/>
  </r>
  <r>
    <x v="982"/>
    <s v="bnotefphy001a560"/>
    <s v="bindernotefphy001a560"/>
    <s v=""/>
    <s v="B note FPHY 001-A5-60"/>
    <s v="BINDER NOTE FPHY001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3"/>
    <s v="bnotefphy001b560"/>
    <s v="bindernotefphy001b560"/>
    <s v=""/>
    <s v="B note FPHY 001-B5-60"/>
    <s v="BINDER NOTE FPHY001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4"/>
    <s v="bnotefphy002a560"/>
    <s v="bindernotefphy002a560"/>
    <s v=""/>
    <s v="B note FPHY 002-A5-60"/>
    <s v="BINDER NOTE FPHY002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5"/>
    <s v="bnotefphy002b560"/>
    <s v="bindernotefphy002b560"/>
    <s v=""/>
    <s v="B note FPHY 002-B5-60"/>
    <s v="BINDER NOTE FPHY002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6"/>
    <s v="bnotegastaa51510jhjahit"/>
    <s v="bindernotegastaa51510jhjahit"/>
    <s v=""/>
    <s v="B Note Gasta A5-1510 JH/ Jahit"/>
    <s v="BINDER NOTE GASTA A5-1510JH/JAHIT"/>
    <x v="787"/>
    <x v="0"/>
    <e v="#REF!"/>
    <s v="SBS"/>
    <s v="100 PCS"/>
    <s v="map"/>
    <m/>
    <s v="100 PCS_"/>
    <n v="8"/>
    <n v="8"/>
    <s v="100 PCS"/>
    <s v=""/>
    <s v="100"/>
    <s v="PCS"/>
    <s v=""/>
    <s v=""/>
    <s v=""/>
    <s v=""/>
    <n v="100"/>
    <s v="PCS"/>
  </r>
  <r>
    <x v="987"/>
    <s v="bnotegastaa5hf200sp"/>
    <s v="bindernotegastaa5hf2005p"/>
    <s v=""/>
    <s v="B note Gasta A5-HF-200SP"/>
    <s v="BINDER NOTE GASTA A5-HF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8"/>
    <s v="bnotegastaa5hp2005p"/>
    <s v="bindernotegastaa5hp2005p"/>
    <s v=""/>
    <s v="B Note Gasta A5-HP-2005 P"/>
    <s v="BINDER NOTE GASTA A5-HP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9"/>
    <s v="bnotegastaa5hp200sp"/>
    <s v="bindernotegastaa5hp200sp"/>
    <s v=""/>
    <s v="B note gasta A5-HP-200SP"/>
    <s v="BINDER NOTE GASTA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0"/>
    <s v="bnotegastaa5p2002t"/>
    <s v="bindernotegastaa5p2002t"/>
    <s v=""/>
    <s v="B Note Gasta A5-P-2002 T"/>
    <s v="BINDER NOTE GASTA A5-P-2002T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1"/>
    <s v="bnotegastab5bt65batik"/>
    <s v="bindernotegastab5bt65batik"/>
    <s v=""/>
    <s v="B Note Gasta B5-BT65/ Batik"/>
    <s v="BINDER NOTE GASTA B5-BT65/BATIK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2"/>
    <s v="bnotegastab5p2601f"/>
    <s v="bindernotegastab5p2601f"/>
    <s v=""/>
    <s v="B Note Gasta B5-P-2601 F"/>
    <s v="BINDER NOTE GASTA B5-P-2601F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3"/>
    <s v="bnotegastab5p2602p"/>
    <s v="bindernotegastab5p2602p"/>
    <s v=""/>
    <s v="B Note Gasta B5-P-2602 P"/>
    <s v="BINDER NOTE GASTA B5-P-2602P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4"/>
    <s v="bnotegastab5p2602t"/>
    <s v="bindernotegastab5p2602t"/>
    <s v=""/>
    <s v="B Note Gasta B5-P-2602 T"/>
    <s v="BINDER NOTE GASTA B5-P-2602T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5"/>
    <s v="bnotegastab5un1909university"/>
    <s v="bindernotegastab5un1909university"/>
    <s v=""/>
    <s v="B Note Gasta B5-UN1909/ University"/>
    <s v="BINDER NOTE GASTA B5-UN1909/ UNIVERSITY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6"/>
    <s v="bnotekancinga5jahit"/>
    <s v="bindernotekanca5jahit"/>
    <s v=""/>
    <s v="B Note Kancing A5 Jahit"/>
    <s v="BINDER NOTE KANC A5 JAHIT"/>
    <x v="787"/>
    <x v="0"/>
    <e v="#REF!"/>
    <s v="BINTANG SAUDARA"/>
    <s v="36 PCS"/>
    <s v="map"/>
    <m/>
    <s v="36 PCS_"/>
    <n v="7"/>
    <n v="7"/>
    <s v="36 PCS"/>
    <s v=""/>
    <s v="36"/>
    <s v="PCS"/>
    <s v=""/>
    <s v=""/>
    <s v=""/>
    <s v=""/>
    <n v="36"/>
    <s v="PCS"/>
  </r>
  <r>
    <x v="997"/>
    <s v="bnotemicrotopa5ca35campus"/>
    <s v="bindernotemicrotopa5ca35campus"/>
    <s v=""/>
    <s v="B Note Microtop A5-CA35/ Campus"/>
    <s v="BINDER NOTE MICROTOP A5-CA35/ CAMPUS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8"/>
    <s v="bnotemicrotopa5cl35college"/>
    <s v="bindernotemicrotopa5cl35college"/>
    <s v=""/>
    <s v="B Note Microtop A5-CL35/ College"/>
    <s v="BINDER NOTE MICROTOP A5-CL35/ COLLE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9"/>
    <s v="bnotemicrotopa5ut35university"/>
    <s v="bindernotemicrotopa5ut35university"/>
    <s v=""/>
    <s v="B Note Microtop A5-UT35/ University"/>
    <s v="BINDER NOTE MICROTOP A5-UT35/ UNIVERS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0"/>
    <s v="bnoteslipa5sikacampus"/>
    <s v="bindernoteselipa5sikacampus"/>
    <s v=""/>
    <s v="B note slip A5 sika campus"/>
    <s v="BINDER NOTE SELIP A5 SIKA CAMPUS"/>
    <x v="787"/>
    <x v="0"/>
    <e v="#REF!"/>
    <s v="GRAFIND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1"/>
    <s v="bindernotewz7772512a5bv"/>
    <s v="bindernotewz7772512a5bicycle"/>
    <s v=""/>
    <s v="Binder note WZ-77725-12/ A5/ BV"/>
    <s v="BINDER NOTE WZ-77725-12/ A5/ BI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2"/>
    <s v="bnotewz7772525a5vintage"/>
    <s v="bindernotewz7772525a5vintage"/>
    <s v=""/>
    <s v="B note WZ-77725-25/ A5/ Vintage"/>
    <s v="BINDER NOTE WZ-77725-25/A5/VINTA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3"/>
    <s v="bkmewarnaijumbo4seriif"/>
    <s v="bkmwrn4serijumboif"/>
    <s v=""/>
    <s v="Bk Mewarnai Jumbo 4 Seri IF"/>
    <s v="BK MWRN 4 SERI JUMBO IF"/>
    <x v="787"/>
    <x v="0"/>
    <e v="#REF!"/>
    <s v="GLORY STATIONERY"/>
    <s v="192 LSN"/>
    <s v="buku"/>
    <m/>
    <s v="192 LSN_"/>
    <n v="8"/>
    <n v="8"/>
    <s v="192 LSN"/>
    <s v=""/>
    <s v="192"/>
    <s v="LSN"/>
    <n v="12"/>
    <s v="PCS"/>
    <s v=""/>
    <s v=""/>
    <n v="2304"/>
    <s v="PCS"/>
  </r>
  <r>
    <x v="1004"/>
    <s v="bkmewarnai4seriejumboif"/>
    <s v="bkmwrn4seriejumboif"/>
    <s v=""/>
    <s v="Bk Mewarnai 4 Serie Jumbo IF"/>
    <s v="BK MWRN 4 SERIE JUMBO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5"/>
    <s v="bkmewarnaijumboabjadangkaif"/>
    <s v="bkmwrnjumboabjdangkaif"/>
    <s v=""/>
    <s v="Bk Mewarnai Jumbo Abjad Angka IF"/>
    <s v="BK MWRN JUMBO ABJD ANGKA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6"/>
    <s v="bkmewarnaijumboangkaif"/>
    <s v="bkmwrnjumboangkaif"/>
    <s v=""/>
    <s v="Bk Mewarnai Jumbo Angka IF"/>
    <s v="BK MWRN JUMBO ANGKA IF"/>
    <x v="787"/>
    <x v="0"/>
    <e v="#REF!"/>
    <s v="GLORY STATIONE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7"/>
    <s v="bkmewarnaitodotif"/>
    <s v="bkmwrntodotif"/>
    <s v=""/>
    <s v="Bk Mewarnai To Dot IF"/>
    <s v="BK MWRN TO DOT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8"/>
    <s v="bpgelzuixuahitam1020"/>
    <s v="bolpointgelzuixuahitam1020"/>
    <s v=""/>
    <s v="Bp Gel Zui Xua Hitam 1020"/>
    <s v="BOLPOINT GEL ZUI XUA HITAM (1020)"/>
    <x v="787"/>
    <x v="0"/>
    <e v="#REF!"/>
    <s v="SAPUTRO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09"/>
    <s v="bpgelzuixuahitam"/>
    <s v="bolpointgelzuixuahitamn"/>
    <s v=""/>
    <s v="Bp Gel Zui Xua Hitam"/>
    <s v="BOLPOINT GEL ZUI XUA HITAM (N)"/>
    <x v="787"/>
    <x v="0"/>
    <e v="#REF!"/>
    <s v="SAPUTRO OFFICE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10"/>
    <s v="bookend3521lucky"/>
    <s v="bookend3521lucky"/>
    <s v=""/>
    <s v="Book End 3521 Lucky"/>
    <s v="BOOK END 3521 LUCKY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1"/>
    <s v="bookend3522shoes"/>
    <s v="bookend3522shoes"/>
    <s v=""/>
    <s v="Book End 3522 Shoes"/>
    <s v="BOOK END 3522 SHOE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2"/>
    <s v="bookend3523sweetunicorn"/>
    <s v="bookend3523sweetunicorn"/>
    <s v=""/>
    <s v="Book End 3523 Sweet Unicorn"/>
    <s v="BOOK END 3523 SWEET UNICORN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3"/>
    <s v="bookend3526happytime"/>
    <s v="bookend3526happytime"/>
    <s v=""/>
    <s v="Book End 3526 Happy Time"/>
    <s v="BOOK END 3526 HAPPY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4"/>
    <s v="bookend3526leisuretime"/>
    <s v="bookend3526leisuretime"/>
    <s v=""/>
    <s v="Book End 3526 Leisure Time"/>
    <s v="BOOK END 3526 LEISURE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5"/>
    <s v="bookend3527happycow"/>
    <s v="bookend3527happycow"/>
    <s v=""/>
    <s v="Book End 3527 Happy Cow"/>
    <s v="BOOK END 3527 HAPPY COW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6"/>
    <s v="bookend3531foodstall"/>
    <s v="bookend3531foodstall"/>
    <s v=""/>
    <s v="Book End 3531 Food Stall"/>
    <s v="BOOK END 3531 FOOD STAL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7"/>
    <s v="bookend3533bear"/>
    <s v="bookend3533bear"/>
    <s v=""/>
    <s v="Book End 3533 Bear"/>
    <s v="BOOK END 3533 BEAR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8"/>
    <s v="bookend3534knowledge"/>
    <s v="bookend3534knowledge"/>
    <s v=""/>
    <s v="Book End 3534 Knowledge"/>
    <s v="BOOK END 3534 KNOWLEDG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9"/>
    <s v="bookend3539stars"/>
    <s v="bookend3539stars"/>
    <s v=""/>
    <s v="Book End 3539 Stars"/>
    <s v="BOOK END 3539 STAR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0"/>
    <s v="bookend3540hellomimi"/>
    <s v="bookend3540hellomimi"/>
    <s v=""/>
    <s v="Book End 3540 Hello Mimi"/>
    <s v="BOOK END 3540 HELLO MIMI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1"/>
    <s v="bookend3552spacetravel"/>
    <s v="bookend3552spacetravel"/>
    <s v=""/>
    <s v="Book End 3552 Space Travel"/>
    <s v="BOOK END 3552 SPACE TRAVE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2"/>
    <s v="bookend3553spacetravel"/>
    <s v="bookend3553spacetravel"/>
    <s v=""/>
    <s v="Book End 3553 Space Travel"/>
    <s v="BOOK END 3553 SPACE TRAVEL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3"/>
    <s v="bookend3565astronautgirl"/>
    <s v="bookend3565astronautgirl"/>
    <s v=""/>
    <s v="Book End 3565 Astronaut Girl"/>
    <s v="BOOK END 3565 ASTRONAUT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4"/>
    <s v="bookend777371hamster"/>
    <s v="bookend777371hamster"/>
    <s v=""/>
    <s v="Book End 777-371 Hamster"/>
    <s v="BOOK END 777-371 HAMSTER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5"/>
    <s v="bookend777377fruits"/>
    <s v="bookend777377fruits"/>
    <s v=""/>
    <s v="Book End 777-377 Fruits"/>
    <s v="BOOK END 777-377 FRUIT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6"/>
    <s v="bookend777395girl"/>
    <s v="bookend777395girl"/>
    <s v=""/>
    <s v="Book End 777-395 Girl"/>
    <s v="BOOK END 777-395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7"/>
    <s v="boxfilebesimicrotopmt1151ssn"/>
    <s v="boxfilebesimicrotopmt1151ssn"/>
    <s v=""/>
    <s v="Box file Besi Microtop MT-115/ 1ssn"/>
    <s v="BOX FILE BESI MICROTOP MT-115/1SSN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8"/>
    <s v="boxfilebesimicrotopmt1151ssn"/>
    <s v="boxfilemt115"/>
    <s v=""/>
    <s v="Box file Besi Microtop MT-115/ 1ssn"/>
    <s v="BOX FILE MT 115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9"/>
    <s v="boxfileplkmicrotopa6183susun"/>
    <s v="boxfileplkmicrotopa6183ssn"/>
    <s v=""/>
    <s v="Box file PLK Microtop A-618 3 susun"/>
    <s v="BOX FILE PLK MICROTOP A-618/ 3SSN"/>
    <x v="787"/>
    <x v="0"/>
    <e v="#REF!"/>
    <s v="SBS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0"/>
    <s v="boxfileplkmicrotopa6484susun"/>
    <s v="boxfileplkmicrotopa6484ssn"/>
    <s v=""/>
    <s v="Box file PLK Microtop A-648 4 susun"/>
    <s v="BOX FILE PLK MICROTOP A-648/ 4SSN"/>
    <x v="787"/>
    <x v="0"/>
    <e v="#REF!"/>
    <s v="SBS"/>
    <s v="40 PCS"/>
    <s v="doc"/>
    <m/>
    <s v="40 PCS_"/>
    <n v="7"/>
    <n v="7"/>
    <s v="40 PCS"/>
    <s v=""/>
    <s v="40"/>
    <s v="PCS"/>
    <s v=""/>
    <s v=""/>
    <s v=""/>
    <s v=""/>
    <n v="40"/>
    <s v="PCS"/>
  </r>
  <r>
    <x v="1031"/>
    <s v="boxfiletyloc306birumuda"/>
    <s v="boxfiletyloc306birumuda"/>
    <s v=""/>
    <s v="Box file Tylo C.306 biru muda"/>
    <s v="BOX FILE TYLO C.306 BIRU MUD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2"/>
    <s v="boxfiletyloc306birutua"/>
    <s v="boxfiletyloc306birutua"/>
    <s v=""/>
    <s v="Box file Tylo C.306 biru tua"/>
    <s v="BOX FILE TYLO C.306 BIRU TU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3"/>
    <s v="boxfiletyloc306hijau"/>
    <s v="boxfiletyloc306hijau"/>
    <s v=""/>
    <s v="Box file Tylo C.306 hijau"/>
    <s v="BOX FILE TYLO C.306 HIJAU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4"/>
    <s v="boxfiletyloc306hitam"/>
    <s v="boxfiletyloc306hitam"/>
    <s v=""/>
    <s v="Box file Tylo C.306 hitam"/>
    <s v="BOX FILE TYLO C.306 HITAM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5"/>
    <s v="boxfiletyloc306merah"/>
    <s v="boxfiletyloc306merah"/>
    <s v=""/>
    <s v="Box file Tylo C.306 merah"/>
    <s v="BOX FILE TYLO C.306 MERAH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6"/>
    <s v="boxfiletyloc306orange"/>
    <s v="boxfiletyloc306orange"/>
    <s v=""/>
    <s v="Box file Tylo C.306 orange"/>
    <s v="BOX FILE TYLO C.306 ORANGE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7"/>
    <s v="briefbag3020whitam"/>
    <s v="briefbag3020wblack"/>
    <s v=""/>
    <s v="Brief Bag 3020 W Hitam"/>
    <s v="BRIEF BAG 302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8"/>
    <s v="briefbag3020whijau"/>
    <s v="briefbag3020wgreen"/>
    <s v=""/>
    <s v="Brief Bag 3020 W Hijau"/>
    <s v="BRIEF BAG 302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9"/>
    <s v="briefbag3020worange"/>
    <s v="briefbag3020worange"/>
    <s v=""/>
    <s v="Brief Bag 3020 W Orange"/>
    <s v="BRIEF BAG 3020W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0"/>
    <s v="briefbag3020wungu"/>
    <s v="briefbag3020wpurple"/>
    <s v=""/>
    <s v="Brief Bag 3020 W Ungu"/>
    <s v="BRIEF BAG 302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1"/>
    <s v="briefbag3020wkuning"/>
    <s v="briefbag3020wyellow"/>
    <s v=""/>
    <s v="Brief Bag 3020 W Kuning"/>
    <s v="BRIEF BAG 302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2"/>
    <s v="mapbriefbag3080whitam"/>
    <s v="briefbag3080wblack"/>
    <s v=""/>
    <s v="Map brief bag 3080 W hitam"/>
    <s v="BRIEF BAG 308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3"/>
    <s v="briefbag3080wbiru"/>
    <s v="briefbag3080wblue"/>
    <s v=""/>
    <s v="Brief bag 3080W biru"/>
    <s v="BRIEF BAG 308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4"/>
    <s v="mapbriefbag3080wmerah"/>
    <s v="briefbag3080wred"/>
    <s v=""/>
    <s v="Map brief bag 3080 W merah"/>
    <s v="BRIEF BAG 308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5"/>
    <s v="maobriefbag3080wkuning"/>
    <s v="briefbag3080wyellow"/>
    <s v=""/>
    <s v="Mao brief bag 3080 W kuning"/>
    <s v="BRIEF BAG 308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6"/>
    <s v="mapbriefbag3090whitam"/>
    <s v="briefbag3090wblack"/>
    <s v=""/>
    <s v="Map Brief bag 3090 W hitam"/>
    <s v="BRIEF BAG 309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7"/>
    <s v="mapbriefbag3090wbiru"/>
    <s v="briefbag3090wblue"/>
    <s v=""/>
    <s v="Map brief bag 3090 W biru"/>
    <s v="BRIEF BAG 309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8"/>
    <s v="mapbriefbag3090whijau"/>
    <s v="briefbag3090wgreen"/>
    <s v=""/>
    <s v="Map brief bag 3090 W hijau"/>
    <s v="BRIEF BAG 309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9"/>
    <s v="mapbriefbag3090wungu"/>
    <s v="briefbag3090wpurple"/>
    <s v=""/>
    <s v="Map brief bag 3090 W ungu"/>
    <s v="BRIEF BAG 309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0"/>
    <s v="mapbriefbag3090wmerah"/>
    <s v="briefbag3090wred"/>
    <s v=""/>
    <s v="Map brief bag 3090 W merah"/>
    <s v="BRIEF BAG 309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1"/>
    <s v="mapbriefbag3090wkuning"/>
    <s v="briefbag3090wyellow"/>
    <s v=""/>
    <s v="Map brief bag 3090 W kuning"/>
    <s v="BRIEF BAG 309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2"/>
    <s v="busur180'10cm"/>
    <s v="bsr180'10cm"/>
    <s v=""/>
    <s v="Busur 180'/ 10 cm"/>
    <s v="BSR 180'/10 CM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3"/>
    <s v="busur180'10cmnew"/>
    <s v="bsr180'10cmnew"/>
    <s v=""/>
    <s v="Busur 180'/ 10 cm new"/>
    <s v="BSR 180'/10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4"/>
    <s v="busur180'12cmnew"/>
    <s v="bsr180'12cmnew"/>
    <s v=""/>
    <s v="Busur 180'/ 12 cm new"/>
    <s v="BSR 180'/12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5"/>
    <s v="bukutamuecolove"/>
    <s v="bt07eco"/>
    <s v=""/>
    <s v="Buku tamu Eco love"/>
    <s v="BT 07 ECO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56"/>
    <s v="garisanbt15cmbatik"/>
    <s v="bt15batik"/>
    <s v=""/>
    <s v="Garisan BT 15cm Batik"/>
    <s v="BT 15 BATIK"/>
    <x v="787"/>
    <x v="0"/>
    <e v="#REF!"/>
    <s v="PPW"/>
    <s v="7 LSN"/>
    <s v="garisan"/>
    <m/>
    <s v="7 LSN_"/>
    <n v="6"/>
    <n v="6"/>
    <s v="7 LSN"/>
    <s v=""/>
    <s v="7"/>
    <s v="LSN"/>
    <n v="12"/>
    <s v="PCS"/>
    <s v=""/>
    <s v=""/>
    <n v="84"/>
    <s v="PCS"/>
  </r>
  <r>
    <x v="1057"/>
    <s v="garisanbt15cm"/>
    <s v="bt15cm"/>
    <s v=""/>
    <s v="Garisan BT 15cm"/>
    <s v="BT 15 CM"/>
    <x v="787"/>
    <x v="0"/>
    <e v="#REF!"/>
    <s v="PPW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058"/>
    <s v="garisanbt20cm"/>
    <s v="bt20cm"/>
    <s v=""/>
    <s v="Garisan BT 20cm"/>
    <s v="BT 2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59"/>
    <s v="garisanbt30cm"/>
    <s v="bt30cm"/>
    <s v=""/>
    <s v="Garisan BT 30cm"/>
    <s v="BT 3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60"/>
    <s v="garisanbt740"/>
    <s v="bt740"/>
    <s v=""/>
    <s v="Garisan BT 740"/>
    <s v="BT 740"/>
    <x v="787"/>
    <x v="0"/>
    <e v="#REF!"/>
    <s v="PPW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061"/>
    <s v="garisanbt840"/>
    <s v="bt840"/>
    <s v=""/>
    <s v="Garisan BT 840"/>
    <s v="BT 840"/>
    <x v="787"/>
    <x v="0"/>
    <e v="#REF!"/>
    <s v="PPW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062"/>
    <s v="bukutamubatikkain"/>
    <s v="btbatik"/>
    <s v=""/>
    <s v="Buku tamu batik kain"/>
    <s v="BT BATIK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63"/>
    <s v="garisanbtr3"/>
    <s v="btr3"/>
    <s v=""/>
    <s v="Garisan BT R3"/>
    <s v="BT R3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4"/>
    <s v="garisanbtr5"/>
    <s v="btr5"/>
    <s v=""/>
    <s v="Garisan BT R5"/>
    <s v="BT R5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5"/>
    <s v="btsgastaa560ppbiasaa56001"/>
    <s v="btsgastaa560ppbiasaa56001"/>
    <s v=""/>
    <s v="BTS  Gasta A5-60/ PP/ Biasa/ A5-6001"/>
    <s v="BTS GASTA A5-60/ PP/ BIASA/ A5-6001"/>
    <x v="787"/>
    <x v="0"/>
    <e v="#REF!"/>
    <s v="SBS"/>
    <s v="192 PCS"/>
    <s v="buku"/>
    <m/>
    <s v="192 PCS_"/>
    <n v="8"/>
    <n v="8"/>
    <s v="192 PCS"/>
    <s v=""/>
    <s v="192"/>
    <s v="PCS"/>
    <s v=""/>
    <s v=""/>
    <s v=""/>
    <s v=""/>
    <n v="192"/>
    <s v="PCS"/>
  </r>
  <r>
    <x v="1066"/>
    <s v="btsgastaa560ppbiasaa56002"/>
    <s v="btsgastaa560ppbiasaa56002"/>
    <s v=""/>
    <s v="BTS  Gasta A5-60/ PP/ Biasa/ A5-6002"/>
    <s v="BTS GASTA A5-60/ PP/ BIASA/ A5-6002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7"/>
    <s v="btsgastaa560ppbiasaa56003"/>
    <s v="btsgastaa560ppbiasaa56003"/>
    <s v=""/>
    <s v="BTS  Gasta A5-60/ PP/ Biasa/ A5-6003"/>
    <s v="BTS GASTA A5-60/ PP/ BIASA/ A5-6003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8"/>
    <s v="btsgastaa560ppbiasaa56004"/>
    <s v="btsgastaa560ppbiasaa56005"/>
    <s v=""/>
    <s v="BTS  Gasta A5-60/ PP/ Biasa/ A5-6004"/>
    <s v="BTS GASTA A5-60/ PP/ BIASA/ A5-6005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9"/>
    <s v="btsgastaa560ppbiasaa56005"/>
    <s v="btsgastaa560ppbiasaa56006"/>
    <s v=""/>
    <s v="BTS  Gasta A5-60/ PP/ Biasa/ A5-6005"/>
    <s v="BTS GASTA A5-60/ PP/ BIASA/ A5-6006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70"/>
    <s v=""/>
    <s v="btsgastaa6b01lpp80lbquote"/>
    <s v=""/>
    <m/>
    <s v="BTS GASTA A6-B01/L/PP/80LB/QUOTE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71"/>
    <s v="btswza580ppbiasa2510036warnad"/>
    <s v="btswza580ppbiasa2510036warnad"/>
    <s v=""/>
    <s v="BTS WZ-A5-80/ PP/ biasa/ 25100-36/ warna D"/>
    <s v="BTS WZ-A5-80/  PP/  BIASA/  25100-36/  WARNAD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2"/>
    <s v="btswza580ppbiasa2510065warnap"/>
    <s v="btswza580ppbiasa2510065warnap"/>
    <s v=""/>
    <s v="BTS WZ-A5-80/ PP/ biasa/ 25100-65/ warna P"/>
    <s v="BTS WZ-A5-80/  PP/  BIASA/  25100-65/ 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3"/>
    <s v="btswza580ppbiasa2882519warna"/>
    <s v="btswza580ppbiasa2882519warna"/>
    <s v=""/>
    <s v="BTS WZ-A5-80/ PP/ biasa/ 28825-19/ warna"/>
    <s v="BTS WZ-A5-80/  PP/  BIASA/  28825-19/ 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4"/>
    <s v="btswza580ppbiasa2882562warnap"/>
    <s v="btswza580ppbiasa2882562warnap"/>
    <s v=""/>
    <s v="BTS WZ-A5-80/ PP/ biasa/ 28825-62/ warna P"/>
    <s v="BTS WZ-A5-80/  PP/  BIASA/  28825-62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5"/>
    <s v="btswza580ppbiasa2510059warna"/>
    <s v="btswza580ppbiasa2510059warna"/>
    <s v=""/>
    <s v="BTS WZ-A5-80/ PP/ biasa/ 25100-59/ warna"/>
    <s v="BTS WZ-A5-80/ PP/ BIASA/ 25100-59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6"/>
    <s v="btswza580ppbiasa2510070warna"/>
    <s v="btswza580ppbiasa2510070warna"/>
    <s v=""/>
    <s v="BTS WZ-A5-80/ PP/ biasa/ 25100-70/ warna"/>
    <s v="BTS WZ-A5-80/ PP/ BIASA/ 25100-7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7"/>
    <s v="btswza580ppbiasa2882530warna"/>
    <s v="btswza580ppbiasa2882530warna"/>
    <s v=""/>
    <s v="BTS WZ-A5-80/ PP/ biasa/ 28825-30/ warna"/>
    <s v="BTS WZ-A5-80/ PP/ BIASA/ 28825-3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8"/>
    <s v="btswza580ppbiasa2882535warna"/>
    <s v="btswza580ppbiasa2882535warna"/>
    <s v=""/>
    <s v="BTS WZ-A5-80/ PP/ biasa/ 28825-35/ warna"/>
    <s v="BTS WZ-A5-80/ PP/ BIASA/ 28825-3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9"/>
    <s v="btswza580ppbiasa2882536warna"/>
    <s v="btswza580ppbiasa2882536warna"/>
    <s v=""/>
    <s v="BTS WZ-A5-80/ PP/ biasa/ 28825-36/ warna"/>
    <s v="BTS WZ-A5-80/ PP/ BIASA/ 28825-36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0"/>
    <s v="btswza580ppbiasa2882550warna"/>
    <s v="btswza580ppbiasa2882550warna"/>
    <s v=""/>
    <s v="BTS WZ-A5-80/ PP/ biasa/ 28825-50/ warna"/>
    <s v="BTS WZ-A5-80/ PP/ BIASA/ 28825-5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1"/>
    <s v="btswza580ppbiasa2882564warna"/>
    <s v="btswza580ppbiasa2882564warna"/>
    <s v=""/>
    <s v="BTS WZ-A5-80/ PP/ biasa/ 28825-64/ warna"/>
    <s v="BTS WZ-A5-80/ PP/ BIASA/ 28825-64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2"/>
    <s v="btswza580ppbiasa2882565warna"/>
    <s v="btswza580ppbiasa2882565warna"/>
    <s v=""/>
    <s v="BTS WZ-A5-80/ PP/ biasa/ 28825-65/ warna"/>
    <s v="BTS WZ-A5-80/ PP/ BIASA/ 28825-6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3"/>
    <s v="btswza580ppbiasa2882567warna"/>
    <s v="btswza580ppbiasa2882567warna"/>
    <s v=""/>
    <s v="BTS WZ-A5-80/ PP/ biasa/ 28825-67/ warna"/>
    <s v="BTS WZ-A5-80/ PP/ BIASA/ 28825-67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4"/>
    <s v="btswza680ppbiasa2885064warnap"/>
    <s v="btswza680ppbiasa2885064warnap"/>
    <s v=""/>
    <s v="BTS WZ-A6-80/ PP/ biasa/ 28850-64/ warna P"/>
    <s v="BTS WZ-A6  80/ PP/ BIASA/ 28850 -64/ WARNA 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5"/>
    <s v="btswza680hctali5011015warna"/>
    <s v="btswza680hctali5011015warna"/>
    <s v=""/>
    <s v="BTS WZ-A6-80/ HC/ Tali/ 50110-15/warna"/>
    <s v="BTS WZ-A6-80/ HC/ TALI/ 50110-15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6"/>
    <s v="btswza680ppbiasa2885019warna"/>
    <s v="btswza680ppbiasa2885019warna"/>
    <s v=""/>
    <s v="BTS WZ-A6-80/ PP/ biasa/ 28850-19/ warna"/>
    <s v="BTS WZ-A6-80/ PP/ BIASA/ 28850-19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7"/>
    <s v="btswza680ppbiasa2885041putih"/>
    <s v="btswza680ppbiasa2885041putih"/>
    <s v=""/>
    <s v="BTS WZ-A6-80/ PP/ biasa/ 28850-41/ putih"/>
    <s v="BTS WZ-A6-80/ PP/ BIASA/ 28850-41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8"/>
    <s v="btswza680ppbiasa2885051htpt"/>
    <s v="btswza680ppbiasa2885051htpt"/>
    <s v=""/>
    <s v="BTS WZ-A6-80/ PP/ biasa/ 28850-51/ HT-PT"/>
    <s v="BTS WZ-A6-80/ PP/ BIASA/ 28850-51/ HT+PT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9"/>
    <s v="btswza680ppbiasa5010013warnap"/>
    <s v="btswza680ppbiasa5010013warnap"/>
    <s v=""/>
    <s v="BTS WZ-A6-80/ PP/ biasa/ 50100-13/ warna P"/>
    <s v="BTS WZ-A6-80/ PP/ BIASA/ 50100-1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0"/>
    <s v="btswza680ppbiasa5010043putih"/>
    <s v="btswza680ppbiasa5010043putih"/>
    <s v=""/>
    <s v="BTS WZ-A6-80/ PP/ biasa/ 50100-43/ putih"/>
    <s v="BTS WZ-A6-80/ PP/ BIASA/ 50100-43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1"/>
    <s v="btswza680ppbiasa5010045putih"/>
    <s v="btswza680ppbiasa5010045putih"/>
    <s v=""/>
    <s v="BTS WZ-A6-80/ PP/ biasa/ 50100-45/ putih"/>
    <s v="BTS WZ-A6-80/ PP/ BIASA/ 50100-45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2"/>
    <s v="brswza680ppbiasa5010058putih"/>
    <s v="btswza680ppbiasa5010058putih"/>
    <s v=""/>
    <s v="BRS WZ-A6-80/ PP/ biasa/ 50100-58/ putih"/>
    <s v="BTS WZ-A6-80/ PP/ BIASA/ 50100-58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3"/>
    <s v=""/>
    <s v="btswza680ppbiasa5010062warna"/>
    <s v=""/>
    <m/>
    <s v="BTS WZ-A6-80/ PP/ BIASA/ 50100-6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4"/>
    <s v="btswza680ppbiasa5010068warna"/>
    <s v="btswza680ppbiasa5010068warna"/>
    <s v=""/>
    <s v="BTS WZ-A6-80/ PP/ biasa/ 50100-68/ warna"/>
    <s v="BTS WZ-A6-80/ PP/ BIASA/ 50100-68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5"/>
    <s v="btswza680ppbiasa5010070warna"/>
    <s v="btswza680ppbiasa5010070warna"/>
    <s v=""/>
    <s v="BTS WZ-A6-80/ PP/ biasa/ 50100-70/ warna"/>
    <s v="BTS WZ-A6-80/ PP/ BIASA/ 50100-70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6"/>
    <s v="btswza680ppbiasa5010073warnap"/>
    <s v="btswza680ppbiasa5010073warnap"/>
    <s v=""/>
    <s v="BTS WZ-A6-80/ PP/ biasa/ 50100-73/ warna P"/>
    <s v="BTS WZ-A6-80/ PP/ BIASA/ 50100-7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7"/>
    <s v=""/>
    <s v="btswza680ppbiasa5010072warna"/>
    <s v=""/>
    <m/>
    <s v="BTS WZ-A6-80/ PP/BIASA/50100-7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8"/>
    <s v="bukumewarnaiarta4besar"/>
    <s v="bukumewarnaiarta4besarisi900kode02791"/>
    <s v=""/>
    <s v="Buku mewarnai ART A4 besar"/>
    <s v="BUKU MEWARNAI ART A4 BESAR- ISI 900 KODE 02791"/>
    <x v="787"/>
    <x v="0"/>
    <e v="#REF!"/>
    <s v="CAHAYA GEMILANG"/>
    <s v="900 PCS"/>
    <s v="buku"/>
    <m/>
    <s v="900 PCS_"/>
    <n v="8"/>
    <n v="8"/>
    <s v="900 PCS"/>
    <s v=""/>
    <s v="900"/>
    <s v="PCS"/>
    <s v=""/>
    <s v=""/>
    <s v=""/>
    <s v=""/>
    <n v="900"/>
    <s v="PCS"/>
  </r>
  <r>
    <x v="1099"/>
    <s v="bukumewarnaiijumbosinarjayakarta"/>
    <s v="bukumewarnaijumbo"/>
    <s v=""/>
    <s v="Buku Mewarnaii Jumbo (Sinar Jayakarta)"/>
    <s v="BUKU MEWARNAI JUMBO"/>
    <x v="787"/>
    <x v="0"/>
    <e v="#REF!"/>
    <s v="SINAR JA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0"/>
    <s v="bukumewarnaijumbo8a41"/>
    <s v="bukumewarnaijumbo8a41"/>
    <s v=""/>
    <s v="Buku mewarnai jumbo 8A4-1"/>
    <s v="BUKU MEWARNAI JUMBO 8A4-1"/>
    <x v="787"/>
    <x v="0"/>
    <e v="#REF!"/>
    <s v="HTB"/>
    <s v="20 BOX (60 PCS)"/>
    <s v="buku"/>
    <m/>
    <s v="20 BOX_60 PCS_"/>
    <n v="7"/>
    <n v="14"/>
    <s v="20 BOX"/>
    <s v="60 PCS"/>
    <s v="20"/>
    <s v="BOX"/>
    <s v="60"/>
    <s v="PCS"/>
    <s v=""/>
    <s v=""/>
    <n v="1200"/>
    <s v="PCS"/>
  </r>
  <r>
    <x v="1101"/>
    <s v="bukumewarnaijumbosj"/>
    <s v="bukuwarnajumbo"/>
    <s v=""/>
    <s v="Buku Mewarnai Jumbo SJ"/>
    <s v="BUKU WARNA JUMBO"/>
    <x v="787"/>
    <x v="0"/>
    <e v="#REF!"/>
    <s v="SINAR YOG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2"/>
    <s v="businessfilesikaac106biru"/>
    <s v="businessfilesikaac106biru50lsndus"/>
    <s v=""/>
    <s v="Business File Sika AC-106 Biru"/>
    <s v="BUSINESS FILE SIKA AC-106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3"/>
    <s v="businessfilesikaac106hijau"/>
    <s v="businessfilesikaac106hijau"/>
    <s v=""/>
    <s v="Business File Sika AC-106 Hijau"/>
    <s v="BUSINESS FILE SIKA AC-1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4"/>
    <s v="businessfilesikaac106merah"/>
    <s v="businessfilesikaac106merah"/>
    <s v=""/>
    <s v="Business File Sika AC-106 Merah"/>
    <s v="BUSINESS FILE SIKA AC-1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5"/>
    <s v="businessfilesikaac106putih"/>
    <s v="businessfilesikaac106putih"/>
    <s v=""/>
    <s v="Business File Sika AC-106 Putih"/>
    <s v="BUSINESS FILE SIKA AC-106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6"/>
    <s v="garisanbusur35mika"/>
    <s v="busur312mika"/>
    <s v=""/>
    <s v="Garisan Busur 3.5 mika"/>
    <s v="BUSUR 3 1/2 MIKA"/>
    <x v="787"/>
    <x v="0"/>
    <e v="#REF!"/>
    <s v="ETJ"/>
    <s v="1500 LSN"/>
    <s v="garisan"/>
    <m/>
    <s v="1500 LSN_"/>
    <n v="9"/>
    <n v="9"/>
    <s v="1500 LSN"/>
    <s v=""/>
    <s v="1500"/>
    <s v="LSN"/>
    <n v="12"/>
    <s v="PCS"/>
    <s v=""/>
    <s v=""/>
    <n v="18000"/>
    <s v="PCS"/>
  </r>
  <r>
    <x v="1107"/>
    <s v="garisanbusurno4mika"/>
    <s v="busurno4mika"/>
    <s v=""/>
    <s v="Garisan busur no.4 mika"/>
    <s v="BUSUR NO.4 MIKA"/>
    <x v="787"/>
    <x v="0"/>
    <e v="#REF!"/>
    <s v="ETJ"/>
    <s v="1000 LSN"/>
    <s v="garisan"/>
    <m/>
    <s v="1000 LSN_"/>
    <n v="9"/>
    <n v="9"/>
    <s v="1000 LSN"/>
    <s v=""/>
    <s v="1000"/>
    <s v="LSN"/>
    <n v="12"/>
    <s v="PCS"/>
    <s v=""/>
    <s v=""/>
    <n v="12000"/>
    <s v="PCS"/>
  </r>
  <r>
    <x v="1108"/>
    <s v="tipeexkertasdebozzdbct010"/>
    <s v="ctapedebozzdbct010"/>
    <s v=""/>
    <s v="Tipe-ex Kertas Debozz DB-CT010"/>
    <s v="C TAPE DEBOZZ DB-CT010"/>
    <x v="787"/>
    <x v="0"/>
    <e v="#REF!"/>
    <s v="DB STATIONERY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09"/>
    <s v="tipeexkertasdebozzminidbct005"/>
    <s v="ctapedebozzminidbct005"/>
    <s v=""/>
    <s v="Tipe-ex Kertas Debozz Mini DB-CT005"/>
    <s v="C TAPE DEBOZZ MINI DB-CT005"/>
    <x v="787"/>
    <x v="0"/>
    <e v="#REF!"/>
    <s v="DB STATIONERY"/>
    <s v="96 LSN"/>
    <s v="tipex"/>
    <m/>
    <s v="96 LSN_"/>
    <n v="7"/>
    <n v="7"/>
    <s v="96 LSN"/>
    <s v=""/>
    <s v="96"/>
    <s v="LSN"/>
    <n v="12"/>
    <s v="PCS"/>
    <s v=""/>
    <s v=""/>
    <n v="1152"/>
    <s v="PCS"/>
  </r>
  <r>
    <x v="1110"/>
    <s v="tipeexkertasdebozzdbct013"/>
    <s v="ctapedebozzdbct013"/>
    <s v=""/>
    <s v="Tipe-ex kertas Debozz DB CT 013"/>
    <s v="C. TAPE DEBOZZ DB-CT013"/>
    <x v="787"/>
    <x v="0"/>
    <e v="#REF!"/>
    <s v="DB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1"/>
    <s v="tipeexkertasdebozz008dbct008"/>
    <s v="ctapedebozz008dbct008"/>
    <s v=""/>
    <s v="Tipe-ex kertas Debozz 008 DB CT 008"/>
    <s v="C.TAPE DEBOZZ 008 DB-CT008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2"/>
    <s v="tipeexkertasdebozz10mdbct007"/>
    <s v="ctapedebozz10mdbct007"/>
    <s v=""/>
    <s v="Tipe-ex kertas Debozz 10m DB CT 007"/>
    <s v="C.TAPE DEBOZZ 10M DB-CT007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3"/>
    <s v="carryfile8820tbiru"/>
    <s v="carryfile8820tblue"/>
    <s v=""/>
    <s v="Carry file 8820 T biru"/>
    <s v="CARRY FILE 8820 T BLU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4"/>
    <s v="carryfile8820thijau"/>
    <s v="carryfile8820tgreen"/>
    <s v=""/>
    <s v="Carry file 8820 T hijau"/>
    <s v="CARRY FILE 8820 T GREEN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5"/>
    <s v="carryfile8820tmerah"/>
    <s v="carryfile8820tred"/>
    <s v=""/>
    <s v="Carry file 8820 T merah"/>
    <s v="CARRY FILE 8820 T RED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6"/>
    <s v="carryfile8820tputih"/>
    <s v="carryfile8820twhite"/>
    <s v=""/>
    <s v="Carry file 8820 T putih"/>
    <s v="CARRY FILE 8820 T WHIT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7"/>
    <s v="carryfile8820tkuning"/>
    <s v="carryfile8820tyellow"/>
    <s v=""/>
    <s v="Carry file 8820 T kuning"/>
    <s v="CARRY FILE 8820 T YELLOW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8"/>
    <s v="carryfile8830tbiru"/>
    <s v="carryfile8830tblue"/>
    <s v=""/>
    <s v="Carry file 8830 T Biru"/>
    <s v="CARRY FILE 8830T BLUE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19"/>
    <s v="carryfile8830thijau"/>
    <s v="carryfile8830tgreen"/>
    <s v=""/>
    <s v="Carry file 8830 T Hijau"/>
    <s v="CARRY FILE 8830T GREEN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0"/>
    <s v="carryfile8830tmerah"/>
    <s v="carryfile8830tred"/>
    <s v=""/>
    <s v="Carry file 8830 T Merah"/>
    <s v="CARRY FILE 8830T RED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1"/>
    <s v="carryfile8830tputih"/>
    <s v="carryfile8830twhite"/>
    <s v=""/>
    <s v="Carry file 8830 T putih"/>
    <s v="CARRY FILE 8830T WHITE"/>
    <x v="787"/>
    <x v="0"/>
    <e v="#REF!"/>
    <s v="TOPLA"/>
    <s v="20 PCS"/>
    <s v="map"/>
    <m/>
    <s v="20 PCS_"/>
    <n v="7"/>
    <n v="7"/>
    <s v="20 PCS"/>
    <s v=""/>
    <s v="20"/>
    <s v="PCS"/>
    <s v=""/>
    <s v=""/>
    <s v=""/>
    <s v=""/>
    <n v="20"/>
    <s v="PCS"/>
  </r>
  <r>
    <x v="1122"/>
    <s v="carryfile8830tkuning"/>
    <s v="carryfile8830tyellow"/>
    <s v=""/>
    <s v="Carry file 8830 T Kuning"/>
    <s v="CARRY FILE 8830T YELLOW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3"/>
    <s v="isolasikartun15cmx3m"/>
    <s v="cartoontape15cmx3m"/>
    <s v=""/>
    <s v="Isolasi kartun 1.5cm x 3m"/>
    <s v="CARTOON TAPE 1.5CM X 3M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124"/>
    <s v="coinbankcashboxjkcb32a"/>
    <s v="cashboxcb32ajk"/>
    <s v=""/>
    <s v="Coinbank/ Cash Box JK CB-32 A"/>
    <s v="CASH BOX CB-32A JK"/>
    <x v="787"/>
    <x v="1"/>
    <e v="#REF!"/>
    <s v="ATALI"/>
    <s v="6 PCS"/>
    <s v="coinbank"/>
    <m/>
    <s v="6 PCS_"/>
    <n v="6"/>
    <n v="6"/>
    <s v="6 PCS"/>
    <s v=""/>
    <s v="6"/>
    <s v="PCS"/>
    <s v=""/>
    <s v=""/>
    <s v=""/>
    <s v=""/>
    <n v="6"/>
    <s v="PCS"/>
  </r>
  <r>
    <x v="1125"/>
    <s v="cataira129"/>
    <s v="cataira129"/>
    <s v=""/>
    <s v="Cat Air A 12-9"/>
    <s v="CAT AIR A12-9 "/>
    <x v="787"/>
    <x v="0"/>
    <e v="#REF!"/>
    <s v="PMJP"/>
    <s v="120 PCS"/>
    <s v="cat"/>
    <m/>
    <s v="120 PCS_"/>
    <n v="8"/>
    <n v="8"/>
    <s v="120 PCS"/>
    <s v=""/>
    <s v="120"/>
    <s v="PCS"/>
    <s v=""/>
    <s v=""/>
    <s v=""/>
    <s v=""/>
    <n v="120"/>
    <s v="PCS"/>
  </r>
  <r>
    <x v="1126"/>
    <s v="catairopini110"/>
    <s v="catairopini110@216"/>
    <s v=""/>
    <s v="Cat air Opini 110"/>
    <s v="CAT AIR OPINI 110@216"/>
    <x v="787"/>
    <x v="0"/>
    <e v="#REF!"/>
    <s v="SURYA PRATAMA"/>
    <s v="216 PCS"/>
    <s v="cat"/>
    <m/>
    <s v="216 PCS_"/>
    <n v="8"/>
    <n v="8"/>
    <s v="216 PCS"/>
    <s v=""/>
    <s v="216"/>
    <s v="PCS"/>
    <s v=""/>
    <s v=""/>
    <s v=""/>
    <s v=""/>
    <n v="216"/>
    <s v="PCS"/>
  </r>
  <r>
    <x v="1127"/>
    <s v="catairopini120"/>
    <s v="catairopini120@144"/>
    <s v=""/>
    <s v="Cat air Opini 120"/>
    <s v="CAT AIR OPINI 120 @144"/>
    <x v="787"/>
    <x v="0"/>
    <e v="#REF!"/>
    <s v="SURYA PRATAMA"/>
    <s v="144 PCS"/>
    <s v="cat"/>
    <m/>
    <s v="144 PCS_"/>
    <n v="8"/>
    <n v="8"/>
    <s v="144 PCS"/>
    <s v=""/>
    <s v="144"/>
    <s v="PCS"/>
    <s v=""/>
    <s v=""/>
    <s v=""/>
    <s v=""/>
    <n v="144"/>
    <s v="PCS"/>
  </r>
  <r>
    <x v="1128"/>
    <s v="pcasemagnit+callcc7806"/>
    <s v="cc7806pencilcasemagnetcalculator"/>
    <s v=""/>
    <s v="P case magnit+call CC-7806"/>
    <s v="CC-7806 PENCIL CASE MAGNET + CALCULATOR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29"/>
    <s v="pcasemagnit+callcc7806"/>
    <s v="cc7806pencilcasemagnitcalculator144@24"/>
    <s v=""/>
    <s v="P case magnit+call CC-7806"/>
    <s v="CC-7806 PENCIL CASE MAGNIT + CALCULATOR (144@24)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30"/>
    <s v="celenganl"/>
    <s v="celenganl"/>
    <s v=""/>
    <s v="Celengan (L)"/>
    <s v="CELENGAN (L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1"/>
    <s v="celenganm"/>
    <s v="celenganm"/>
    <s v=""/>
    <s v="Celengan M"/>
    <s v="CELENGAN (M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2"/>
    <s v="celengans"/>
    <s v="celengans"/>
    <s v=""/>
    <s v="Celengan (S)"/>
    <s v="CELENGAN (S)"/>
    <x v="787"/>
    <x v="0"/>
    <e v="#REF!"/>
    <s v="PMJP"/>
    <s v="16 LSN"/>
    <s v="coinbank"/>
    <m/>
    <s v="16 LSN_"/>
    <n v="7"/>
    <n v="7"/>
    <s v="16 LSN"/>
    <s v=""/>
    <s v="16"/>
    <s v="LSN"/>
    <n v="12"/>
    <s v="PCS"/>
    <s v=""/>
    <s v=""/>
    <n v="192"/>
    <s v="PCS"/>
  </r>
  <r>
    <x v="1133"/>
    <s v="celenganxl"/>
    <s v="celenganxl"/>
    <s v=""/>
    <s v="Celengan (XL)"/>
    <s v="CELENGAN (XL)"/>
    <x v="787"/>
    <x v="0"/>
    <e v="#REF!"/>
    <s v="PMJP"/>
    <s v="6 LSN"/>
    <s v="coinbank"/>
    <m/>
    <s v="6 LSN_"/>
    <n v="6"/>
    <n v="6"/>
    <s v="6 LSN"/>
    <s v=""/>
    <s v="6"/>
    <s v="LSN"/>
    <n v="12"/>
    <s v="PCS"/>
    <s v=""/>
    <s v=""/>
    <n v="72"/>
    <s v="PCS"/>
  </r>
  <r>
    <x v="1134"/>
    <s v="celenganjumboplastikbts3101"/>
    <s v="celenganjumboplastikbtsno3101"/>
    <s v=""/>
    <s v="Celengan Jumbo Plastik BTS 3101"/>
    <s v="CELENGAN JUMBO PLASTIK BTS NO.3101"/>
    <x v="787"/>
    <x v="0"/>
    <e v="#REF!"/>
    <s v="EFREM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5"/>
    <s v="celenganl8house"/>
    <s v="celenganl8house115x3x10"/>
    <s v=""/>
    <s v="Celengan L-8 House"/>
    <s v="CELENGAN L-8 HOUSE (11.5X3X10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6"/>
    <s v="celenganp32house"/>
    <s v="celenganp32housepass115x11"/>
    <s v=""/>
    <s v="Celengan P-32 House"/>
    <s v="CELENGAN P-32 HOUSE + PASS (11.5X11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7"/>
    <s v="celenganbulatsquidgame"/>
    <s v="celnganbulatsquidgamekode3101"/>
    <s v=""/>
    <s v="Celengan Bulat Squid Game"/>
    <s v="CELNGAN BULAT SQUID GAME KODE 3101"/>
    <x v="787"/>
    <x v="0"/>
    <e v="#REF!"/>
    <s v="HTB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8"/>
    <s v="kertascrepepotkreasikoalamerahputih"/>
    <s v="certascrepepotkreasikoalamerahputih"/>
    <s v=""/>
    <s v="Kertas Crepe Pot Kreasi Koala Merah Putih"/>
    <s v="CERTAS CREPE POT KREASI KOALA MERAH/ PUTIH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139"/>
    <s v="mapclearholderac105putih"/>
    <s v="clearholderac105putih"/>
    <s v=""/>
    <s v="Map Clear holder AC-105 putih"/>
    <s v="CLEAR HOLDER AC-105 PUTIH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0"/>
    <s v="mapclearholderac105ffolio"/>
    <s v="clearholderfoliosikaac105f"/>
    <s v=""/>
    <s v="Map Clear holder AC-105 F Folio"/>
    <s v="CLEAR HOLDER FOLIO SIKA AC-105 F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1"/>
    <s v="clipboard6688trkoala"/>
    <s v="clipboard6688trkoala"/>
    <s v=""/>
    <s v="Clipboard 6688-TR Koala"/>
    <s v="CLIP BOARD 6688-TR KOALA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2"/>
    <s v="clipboardtp7"/>
    <s v="clipboardtp7"/>
    <s v=""/>
    <s v="Clip board TP-7"/>
    <s v="CLIP BOARD TP 7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3"/>
    <s v="clipfilec323mix"/>
    <s v="clipfilec323mix"/>
    <s v=""/>
    <s v="Clip File C 323 Mix"/>
    <s v="CLIP FILE C 323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4"/>
    <s v="clipfilec324a5mix"/>
    <s v="clipfilec324a5mix"/>
    <s v=""/>
    <s v="Clip File C 324 A5 Mix"/>
    <s v="CLIP FILE C 324 A5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5"/>
    <s v="clipfilec316hitam"/>
    <s v="clipfilec316hitam"/>
    <s v=""/>
    <s v="Clip File C-316 Hitam"/>
    <s v="CLIP FILE C-316 HITAM"/>
    <x v="787"/>
    <x v="0"/>
    <e v="#REF!"/>
    <s v="YUSHINCA"/>
    <s v="50 PCS"/>
    <s v="clip"/>
    <m/>
    <s v="50 PCS_"/>
    <n v="7"/>
    <n v="7"/>
    <s v="50 PCS"/>
    <s v=""/>
    <s v="50"/>
    <s v="PCS"/>
    <s v=""/>
    <s v=""/>
    <s v=""/>
    <s v=""/>
    <n v="50"/>
    <s v="PCS"/>
  </r>
  <r>
    <x v="1146"/>
    <s v="clipfilec318birumuda"/>
    <s v="clipfilec318birumuda"/>
    <s v=""/>
    <s v="Clip File C-318 Biru Muda"/>
    <s v="CLIP FILE C-318 BIRU MUD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7"/>
    <s v="clipfilec318birutua"/>
    <s v="clipfilec318birutua"/>
    <s v=""/>
    <s v="Clip File C-318 Biru Tua"/>
    <s v="CLIP FILE C-318 BIRU TU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8"/>
    <s v="clipfilec318hitam"/>
    <s v="clipfilec318hitam"/>
    <s v=""/>
    <s v="Clip File C-318 Hitam"/>
    <s v="CLIP FILE C-318 HITAM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9"/>
    <s v="clipboard+wbholo2mukasqclphl"/>
    <s v="clipboardwbholo144@24"/>
    <s v=""/>
    <s v="Clipboard + WB holo 2 muka SQ-CLPHL"/>
    <s v="CLIPBOARD + WB HOLO (144@24)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0"/>
    <s v="clipboard+wbholo2mukasqclphl"/>
    <s v="clipboardwbholosqclphl"/>
    <s v=""/>
    <s v="Clipboard + WB holo 2 muka SQ-CLPHL"/>
    <s v="CLIPBOARD + WB HOLO SQ-CLPHL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1"/>
    <s v="clipboardkayukotaksqclpky"/>
    <s v="clipboardkayukotaksqclpky"/>
    <s v=""/>
    <s v="Clipboard kayu kotak SQ-CLPKY"/>
    <s v="CLIPBOARD KAYU KOTAK SQ-CLPKY"/>
    <x v="787"/>
    <x v="0"/>
    <e v="#REF!"/>
    <s v="BINTANG JAYA"/>
    <s v="24 BOX (6 PCS)"/>
    <s v="clip"/>
    <m/>
    <s v="24 BOX_6 PCS_"/>
    <n v="7"/>
    <n v="13"/>
    <s v="24 BOX"/>
    <s v="6 PCS"/>
    <s v="24"/>
    <s v="BOX"/>
    <s v="6"/>
    <s v="PCS"/>
    <s v=""/>
    <s v=""/>
    <n v="144"/>
    <s v="PCS"/>
  </r>
  <r>
    <x v="1152"/>
    <s v="clipboardtranspw6688"/>
    <s v="clipboardtransw6688"/>
    <s v=""/>
    <s v="Clipboard Transp W-6688"/>
    <s v="CLIPBOARD TRANS W-6688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53"/>
    <s v="plakbankainjk48mmbl"/>
    <s v="clothtape48mmbljkororange"/>
    <s v=""/>
    <s v="Plakban kain JK 48mm (BL)"/>
    <s v="CLOTH TAPE 48MM (BL) JK OR ORANGE"/>
    <x v="787"/>
    <x v="1"/>
    <e v="#REF!"/>
    <s v="ATALI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1154"/>
    <s v="brushpenwarnajkclp07"/>
    <s v="colorbrushpenclp07jk"/>
    <s v=""/>
    <s v="Brush pen warna JK CLP-07"/>
    <s v="COLOR BRUSH PEN CLP-07 JK"/>
    <x v="787"/>
    <x v="1"/>
    <e v="#REF!"/>
    <s v="ATALI"/>
    <s v="6 LSN"/>
    <s v="spidol"/>
    <m/>
    <s v="6 LSN_"/>
    <n v="6"/>
    <n v="6"/>
    <s v="6 LSN"/>
    <s v=""/>
    <s v="6"/>
    <s v="LSN"/>
    <n v="12"/>
    <s v="PCS"/>
    <s v=""/>
    <s v=""/>
    <n v="72"/>
    <s v="PCS"/>
  </r>
  <r>
    <x v="1155"/>
    <s v="brushpenwarnajkclp08"/>
    <s v="colorbrushpenclp08jk"/>
    <s v=""/>
    <s v="Brush pen warna JK CLP-08"/>
    <s v="COLOR BRUSH PEN CLP-08 JK"/>
    <x v="787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156"/>
    <s v="gelpensetwarnajkgpc316"/>
    <s v="colorgelpengpc316jk"/>
    <s v=""/>
    <s v="Gel Pen Set Warna JK GPC-316"/>
    <s v="COLOR GEL PEN GPC-316 JK"/>
    <x v="787"/>
    <x v="1"/>
    <e v="#REF!"/>
    <s v="ATALI"/>
    <s v="30 SET"/>
    <s v="pen"/>
    <m/>
    <s v="30 SET_"/>
    <n v="7"/>
    <n v="7"/>
    <s v="30 SET"/>
    <s v=""/>
    <s v="30"/>
    <s v="SET"/>
    <s v=""/>
    <s v=""/>
    <s v=""/>
    <s v=""/>
    <n v="30"/>
    <s v="SET"/>
  </r>
  <r>
    <x v="1157"/>
    <s v="gelpensetwarnajkgpc325"/>
    <s v="colorgelpengpc325jk"/>
    <s v=""/>
    <s v="Gel Pen Set Warna JK GPC-325"/>
    <s v="COLOR GEL PEN GPC-325 JK"/>
    <x v="787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1158"/>
    <s v="penwarnajkclp04"/>
    <s v="colorpenclp04jk"/>
    <s v=""/>
    <s v="Pen warna JK CLP-04"/>
    <s v="COLOR PEN CLP-04 JK"/>
    <x v="787"/>
    <x v="1"/>
    <e v="#REF!"/>
    <s v="ATALI"/>
    <s v="8 LSN"/>
    <s v="pen"/>
    <m/>
    <s v="8 LSN_"/>
    <n v="6"/>
    <n v="6"/>
    <s v="8 LSN"/>
    <s v=""/>
    <s v="8"/>
    <s v="LSN"/>
    <n v="12"/>
    <s v="PCS"/>
    <s v=""/>
    <s v=""/>
    <n v="96"/>
    <s v="PCS"/>
  </r>
  <r>
    <x v="1159"/>
    <s v="penwarnajkclp05"/>
    <s v="colorpenclp05jk"/>
    <s v=""/>
    <s v="Pen warna JK CLP-05"/>
    <s v="COLOR PEN CLP-05 JK"/>
    <x v="787"/>
    <x v="1"/>
    <e v="#REF!"/>
    <s v="ATALI"/>
    <s v="8 BOX (6 SET)"/>
    <s v="pen"/>
    <m/>
    <s v="8 BOX_6 SET_"/>
    <n v="6"/>
    <n v="12"/>
    <s v="8 BOX"/>
    <s v="6 SET"/>
    <s v="8"/>
    <s v="BOX"/>
    <s v="6"/>
    <s v="SET"/>
    <s v=""/>
    <s v=""/>
    <n v="48"/>
    <s v="SET"/>
  </r>
  <r>
    <x v="1160"/>
    <s v="binderkomputerjksc1301"/>
    <s v="computerbindersc1301jk"/>
    <s v=""/>
    <s v="Binder komputer JK SC-1301"/>
    <s v="COMPUTER BINDER SC-1301 JK"/>
    <x v="787"/>
    <x v="1"/>
    <e v="#REF!"/>
    <s v="ATALI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161"/>
    <s v="tipeexkertasmt737a"/>
    <s v="corrtapemt737a"/>
    <s v=""/>
    <s v="Tipe-ex kertas MT 737 A"/>
    <s v="CORR TAPE MT 737 A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2"/>
    <s v="tipeexkertasxdm6078"/>
    <s v="corrtapexdm6078"/>
    <s v=""/>
    <s v="Tipe-ex kertas XDM 6078"/>
    <s v="CORR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3"/>
    <s v="tipeexkertasxdm6079"/>
    <s v="corrtapexdm6079"/>
    <s v=""/>
    <s v="Tipe-ex kertas XDM 6079"/>
    <s v="CORR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4"/>
    <s v="tipeexkertasxdm6145"/>
    <s v="corrtapexdm6145"/>
    <s v=""/>
    <s v="Tipe-ex kertas XDM 6145"/>
    <s v="CORR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5"/>
    <s v="tipeexkertasxdm8005"/>
    <s v="corrtapexdm8005"/>
    <s v=""/>
    <s v="Tipe-ex kertas XDM 8005"/>
    <s v="CORR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6"/>
    <s v="tipeexkertasxdm8007"/>
    <s v="corrtapexdm8007"/>
    <s v=""/>
    <s v="Tipe-ex kertas XDM 8007"/>
    <s v="CORR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7"/>
    <s v="tipeexkertas914760x5mmpeach"/>
    <s v="correctiontape914760x5mmpeach"/>
    <s v=""/>
    <s v="Tipe-ex Kertas 9147 60x5mm Peach"/>
    <s v="CORRECTION TAPE 9147 60X5MM PEACH"/>
    <x v="787"/>
    <x v="0"/>
    <e v="#REF!"/>
    <s v="SAHABAT REJEK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168"/>
    <s v="tipeexkertasmt737a5x16+refill"/>
    <s v="correctiontapemt737a5x16refill"/>
    <s v=""/>
    <s v="Tipe-ex kertas MT-737 A/ 5x16/ +refill"/>
    <s v="CORRECTION TAPE MT-737A/5X16/+REFILL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9"/>
    <s v="tipeexkertasmt747a5x8"/>
    <s v="correctiontapemt747a5x8mm"/>
    <s v=""/>
    <s v="Tipe-ex Kertas MT-747A/ 5x8"/>
    <s v="CORRECTION TAPE MT-747A/ 5X8MM"/>
    <x v="787"/>
    <x v="0"/>
    <e v="#REF!"/>
    <s v="SBS"/>
    <s v="24 LSN"/>
    <s v="tipex"/>
    <m/>
    <s v="24 LSN_"/>
    <n v="7"/>
    <n v="7"/>
    <s v="24 LSN"/>
    <s v=""/>
    <s v="24"/>
    <s v="LSN"/>
    <n v="12"/>
    <s v="PCS"/>
    <s v=""/>
    <s v=""/>
    <n v="288"/>
    <s v="PCS"/>
  </r>
  <r>
    <x v="1170"/>
    <s v="tipeexkertasmt7575x12"/>
    <s v="correctiontapemt7575x12ref"/>
    <s v=""/>
    <s v="Tipe-ex Kertas MT-757/ 5x12"/>
    <s v="CORRECTION TAPE MT-757/ 5X12/ +REF"/>
    <x v="787"/>
    <x v="0"/>
    <e v="#REF!"/>
    <s v="SBS"/>
    <s v="4 BOX (24 PCS)"/>
    <s v="tipex"/>
    <m/>
    <s v="4 BOX_24 PCS_"/>
    <n v="6"/>
    <n v="13"/>
    <s v="4 BOX"/>
    <s v="24 PCS"/>
    <s v="4"/>
    <s v="BOX"/>
    <s v="24"/>
    <s v="PCS"/>
    <s v=""/>
    <s v=""/>
    <n v="96"/>
    <s v="PCS"/>
  </r>
  <r>
    <x v="1171"/>
    <s v="tipeexkertasmt8265x45"/>
    <s v="correctiontapemt8265x45jumbo"/>
    <s v=""/>
    <s v="Tipe-ex Kertas MT-826/ 5x45"/>
    <s v="CORRECTION TAPE MT-826/ 5X45/ JUMBO"/>
    <x v="787"/>
    <x v="0"/>
    <e v="#REF!"/>
    <s v="SBS"/>
    <s v="18 BOX (12 PCS)"/>
    <s v="tipex"/>
    <m/>
    <s v="18 BOX_12 PCS_"/>
    <n v="7"/>
    <n v="14"/>
    <s v="18 BOX"/>
    <s v="12 PCS"/>
    <s v="18"/>
    <s v="BOX"/>
    <s v="12"/>
    <s v="PCS"/>
    <s v=""/>
    <s v=""/>
    <n v="216"/>
    <s v="PCS"/>
  </r>
  <r>
    <x v="1172"/>
    <s v="tipeexkertasmt8555x20"/>
    <s v="correctiontapemt8555x20"/>
    <s v=""/>
    <s v="Tipe-ex Kertas MT-855/ 5x20"/>
    <s v="CORRECTION TAPE MT-855/ 5X20"/>
    <x v="787"/>
    <x v="0"/>
    <e v="#REF!"/>
    <s v="SBS"/>
    <s v="48 BOX (12 PCS)"/>
    <s v="tipex"/>
    <m/>
    <s v="48 BOX_12 PCS_"/>
    <n v="7"/>
    <n v="14"/>
    <s v="48 BOX"/>
    <s v="12 PCS"/>
    <s v="48"/>
    <s v="BOX"/>
    <s v="12"/>
    <s v="PCS"/>
    <s v=""/>
    <s v=""/>
    <n v="576"/>
    <s v="PCS"/>
  </r>
  <r>
    <x v="1173"/>
    <s v="tipeexkertasmt9195x30"/>
    <s v="correctiontapemt9195x30"/>
    <s v=""/>
    <s v="Tipe-ex Kertas MT-919/ 5x30"/>
    <s v="CORRECTION TAPE MT-919/ 5X30"/>
    <x v="787"/>
    <x v="0"/>
    <e v="#REF!"/>
    <s v="SBS"/>
    <s v="24 BOX (24 PCS)"/>
    <s v="tipex"/>
    <m/>
    <s v="24 BOX_24 PCS_"/>
    <n v="7"/>
    <n v="14"/>
    <s v="24 BOX"/>
    <s v="24 PCS"/>
    <s v="24"/>
    <s v="BOX"/>
    <s v="24"/>
    <s v="PCS"/>
    <s v=""/>
    <s v=""/>
    <n v="576"/>
    <s v="PCS"/>
  </r>
  <r>
    <x v="1174"/>
    <s v="tipeexkertasxdm6078"/>
    <s v="correctiontapexdm6078"/>
    <s v=""/>
    <s v="Tipe-ex kertas XDM 6078"/>
    <s v="CORRECTION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5"/>
    <s v="tipeexkertasxdm6079"/>
    <s v="correctiontapexdm6079"/>
    <s v=""/>
    <s v="Tipe-ex kertas XDM 6079"/>
    <s v="CORRECTION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6"/>
    <s v="tipeexkertasxdm6145"/>
    <s v="correctiontapexdm6145"/>
    <s v=""/>
    <s v="Tipe-ex kertas XDM 6145"/>
    <s v="CORRECTION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7"/>
    <s v="tipeexkertasxdm8005"/>
    <s v="correctiontapexdm8005"/>
    <s v=""/>
    <s v="Tipe-ex kertas XDM 8005"/>
    <s v="CORRECTION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8"/>
    <s v="tipeexkertasxdm8007"/>
    <s v="correctiontapexdm8007"/>
    <s v=""/>
    <s v="Tipe-ex kertas XDM 8007"/>
    <s v="CORRECTION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9"/>
    <s v="crayonputarpanjangkaraktercp1012l"/>
    <s v="cp1012lcrayonputarpanjangkarakter144@12"/>
    <s v=""/>
    <s v="Crayon Putar Panjang Karakter CP-1012 L"/>
    <s v="CP-1012L CRAYON PUTAR PANJANG KARAKTER (144@12)"/>
    <x v="787"/>
    <x v="0"/>
    <e v="#REF!"/>
    <s v="BINTANG JAYA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0"/>
    <s v="crayonputarpanjangcpsq12l"/>
    <s v="cpsq12lcrayonputarpanjang"/>
    <s v=""/>
    <s v="Crayon putar panjang  CP-SQ12L"/>
    <s v="CP-SQ12L CRAYON PUTAR PANJANG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1"/>
    <s v="crayon101212wmixwomy"/>
    <s v="crayon101212wrnmixwomy"/>
    <s v=""/>
    <s v="Crayon 1012-12W MIX WOMY"/>
    <s v="CRAYON 1012-12 WRN MIX WOMY"/>
    <x v="787"/>
    <x v="0"/>
    <e v="#REF!"/>
    <s v="WIN'S SENTOS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2"/>
    <s v="crayonputar12w1012panjang"/>
    <s v="crayon10121212wpjgputardny"/>
    <s v=""/>
    <s v="Crayon putar 12W 1012 panjang"/>
    <s v="CRAYON 1012-12/ 12W/ PJG/ PUTAR/ DNY"/>
    <x v="787"/>
    <x v="0"/>
    <e v="#REF!"/>
    <s v="SBS"/>
    <s v="192 PCS "/>
    <s v="cr/op"/>
    <m/>
    <s v="192 PCS__"/>
    <n v="8"/>
    <n v="9"/>
    <s v="192 PCS"/>
    <s v=""/>
    <s v="192"/>
    <s v="PCS"/>
    <s v=""/>
    <s v=""/>
    <s v=""/>
    <s v=""/>
    <n v="192"/>
    <s v="PCS"/>
  </r>
  <r>
    <x v="1183"/>
    <s v="crayon12wvanartnew"/>
    <s v="crayon12wvanartnew"/>
    <s v=""/>
    <s v="Crayon 12W Van Art New"/>
    <s v="CRAYON 12W VAN-ART NEW"/>
    <x v="787"/>
    <x v="0"/>
    <e v="#REF!"/>
    <s v="SAPUTRO OFFICE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4"/>
    <s v="crayonputar1012l12wpanjangmix"/>
    <s v="crayonputar1012512wpjgmix"/>
    <s v=""/>
    <s v="Crayon putar 1012-L 12W panjang (mix)"/>
    <s v="CRAYON PUTAR 1012-5 12W PJG MIX"/>
    <x v="787"/>
    <x v="0"/>
    <e v="#REF!"/>
    <s v="HARAPAN JAYA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185"/>
    <s v="crayonputarfancypanjang"/>
    <s v="crayonputarfancypanjang"/>
    <s v=""/>
    <s v="Crayon putar Fancy panjang"/>
    <s v="CRAYON PUTAR FANCY (PANJANG)"/>
    <x v="787"/>
    <x v="0"/>
    <e v="#REF!"/>
    <s v="GALAXY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6"/>
    <s v="crayonputar12wcpsq12spendek"/>
    <s v="crayonputarpendek1011cpsq12s"/>
    <s v=""/>
    <s v="Crayon Putar 12W CP-SQ12S pendek"/>
    <s v="CRAYON PUTAR PENDEK 1011 CP-SQ 12S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7"/>
    <s v="cuttergoldenb"/>
    <s v="cutterbgolden"/>
    <s v=""/>
    <s v="Cutter golden (B)"/>
    <s v="CUTTER (B) GOLDEN"/>
    <x v="787"/>
    <x v="0"/>
    <e v="#REF!"/>
    <s v="HENDA SUKSES ABADI"/>
    <s v="60 PCS"/>
    <s v="cutter"/>
    <m/>
    <s v="60 PCS_"/>
    <n v="7"/>
    <n v="7"/>
    <s v="60 PCS"/>
    <s v=""/>
    <s v="60"/>
    <s v="PCS"/>
    <s v=""/>
    <s v=""/>
    <s v=""/>
    <s v=""/>
    <n v="60"/>
    <s v="PCS"/>
  </r>
  <r>
    <x v="1188"/>
    <s v="cuttervancokecil128trans"/>
    <s v="cutter128transkcl"/>
    <s v=""/>
    <s v="Cutter Vanco kecil 128 Trans"/>
    <s v="CUTTER 128 TRANS KCL"/>
    <x v="787"/>
    <x v="0"/>
    <e v="#REF!"/>
    <s v="HARAPAN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89"/>
    <s v="cuttera18transgunindo"/>
    <s v="cuttera18trans"/>
    <s v=""/>
    <s v="Cutter A 18 Trans Gunindo"/>
    <s v="CUTTER A 18 TRANS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0"/>
    <s v="cuttera18transgunindo"/>
    <s v="cuttera18transgunindolpg60dzct"/>
    <s v=""/>
    <s v="Cutter A 18 Trans Gunindo"/>
    <s v="CUTTER A 18 TRANS GUNINDO (LPG) (60 DZ/ 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1"/>
    <s v="cutter88tacobesar"/>
    <s v="cutterbesar88taco"/>
    <s v=""/>
    <s v="Cutter 88 Taco besar"/>
    <s v="CUTTER BESAR 88 TACO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2"/>
    <s v="cutter78tacokecil"/>
    <s v="cutterkecil78taco"/>
    <s v=""/>
    <s v="Cutter 78 Taco Kecil"/>
    <s v="CUTTER KECIL 78 TACO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3"/>
    <s v="cuttersc9aputih"/>
    <s v="cuttersc9aputih"/>
    <s v=""/>
    <s v="Cutter SC 9A putih"/>
    <s v="CUTTER SC9A PUTIH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4"/>
    <s v="cuttersc9aputih"/>
    <s v="cuttersc9aputihlpg"/>
    <s v=""/>
    <s v="Cutter SC 9A putih"/>
    <s v="CUTTER SC9A PUTIH (LPG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5"/>
    <s v="cuttersc9aputih"/>
    <s v="cuttersc9aputihlpg60dzct"/>
    <s v=""/>
    <s v="Cutter SC 9A putih"/>
    <s v="CUTTER SC9A PUTIH (LPG) (60 DZ/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6"/>
    <s v="cuttertaco78kecil"/>
    <s v="cuttertaco78kecil"/>
    <s v=""/>
    <s v="Cutter Taco 78 Kecil"/>
    <s v="CUTTER TACO 78 KECIL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7"/>
    <s v="cuttertaco88besar"/>
    <s v="cuttertaco88besar"/>
    <s v=""/>
    <s v="Cutter Taco 88 Besar"/>
    <s v="CUTTER TACO 88 BESAR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8"/>
    <s v="stamptanggaljkd3"/>
    <s v="datestampd3jk"/>
    <s v=""/>
    <s v="Stamp tanggal JK D-3"/>
    <s v="DATE STAMP D-3 JK"/>
    <x v="787"/>
    <x v="1"/>
    <e v="#REF!"/>
    <s v="ATALI"/>
    <s v="48 LSN"/>
    <s v="stamp"/>
    <m/>
    <s v="48 LSN_"/>
    <n v="7"/>
    <n v="7"/>
    <s v="48 LSN"/>
    <s v=""/>
    <s v="48"/>
    <s v="LSN"/>
    <n v="12"/>
    <s v="PCS"/>
    <s v=""/>
    <s v=""/>
    <n v="576"/>
    <s v="PCS"/>
  </r>
  <r>
    <x v="1199"/>
    <s v="tapedekorasikartun15cmx3m200"/>
    <s v="decorativecartoontape15cmx3m200"/>
    <s v=""/>
    <s v="Tape dekorasi kartun 1.5cm x 3m (200)"/>
    <s v="DECORATIVE CARTOON TAPE 1.5CM X 3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0"/>
    <s v="tapedekorasi12cmx2m200"/>
    <s v="decorativetapec12cmx2m200"/>
    <s v=""/>
    <s v="Tape dekorasi 1.2cm x 2m (200)"/>
    <s v="DECORATIVE TAPE C 1.2CM X 2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1"/>
    <s v="deskset9058mt113besi"/>
    <s v="deskset9058mt113besi"/>
    <s v=""/>
    <s v="Desk Set 9058 (MT-113)/ Besi"/>
    <s v="DESK SET 9058(MT-113)/ BESI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2"/>
    <s v="desksetgasta8312btr"/>
    <s v="desksetgasta8312btr"/>
    <s v=""/>
    <s v="Desk set Gasta 8312 B/ TR"/>
    <s v="DESK SET GASTA 8312B / TR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3"/>
    <s v="timbangandigitaljkdsla3"/>
    <s v="digitalscaledsla3jk"/>
    <s v=""/>
    <s v="Timbangan Digital JK DSL-A3 "/>
    <s v="DIGITAL SCALE DSL-A3 JK"/>
    <x v="787"/>
    <x v="1"/>
    <e v="#REF!"/>
    <s v="KALINDO"/>
    <s v="4 BOX (12 PCS)"/>
    <s v="kalkulator"/>
    <m/>
    <s v="4 BOX_12 PCS_"/>
    <n v="6"/>
    <n v="13"/>
    <s v="4 BOX"/>
    <s v="12 PCS"/>
    <s v="4"/>
    <s v="BOX"/>
    <s v="12"/>
    <s v="PCS"/>
    <s v=""/>
    <s v=""/>
    <n v="48"/>
    <s v="PCS"/>
  </r>
  <r>
    <x v="1204"/>
    <s v="dispenserkenjoyno50"/>
    <s v="dispkjno50"/>
    <s v=""/>
    <s v="Dispenser Kenjoy no.50"/>
    <s v="DISP KJ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5"/>
    <s v="dispenserkenjoyno25"/>
    <s v="dispenserkenjoyno25"/>
    <s v=""/>
    <s v="Dispenser Kenjoy no.25"/>
    <s v="DISPENSER KENJOY NO.25"/>
    <x v="787"/>
    <x v="0"/>
    <e v="#REF!"/>
    <s v="ALPINDO"/>
    <s v="175 PCS"/>
    <s v="isolasi"/>
    <m/>
    <s v="175 PCS_"/>
    <n v="8"/>
    <n v="8"/>
    <s v="175 PCS"/>
    <s v=""/>
    <s v="175"/>
    <s v="PCS"/>
    <s v=""/>
    <s v=""/>
    <s v=""/>
    <s v=""/>
    <n v="175"/>
    <s v="PCS"/>
  </r>
  <r>
    <x v="1206"/>
    <s v="dispenserkenjoyno50"/>
    <s v="dispenserkenjoyno50"/>
    <s v=""/>
    <s v="Dispenser Kenjoy no.50"/>
    <s v="DISPENSER KENJOY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7"/>
    <s v="dispensermicrotopm700"/>
    <s v="dispensermicrotopm700"/>
    <s v=""/>
    <s v="Dispenser Microtop M 700"/>
    <s v="DISPENSER MICROTOP M 7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8"/>
    <s v="dispensermicrotopm200"/>
    <s v="dispensermicrotopm200"/>
    <s v=""/>
    <s v="Dispenser Microtop M-200"/>
    <s v="DISPENSER MICROTOP M-2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9"/>
    <s v="idcardholdervertikaldk814clear"/>
    <s v="dk814idcardholdervertikalclear2000"/>
    <s v=""/>
    <s v="Id Card Holder Vertikal DK-814 Clear"/>
    <s v="DK-814 ID CARD HOLDER VERTIKAL (CLEAR) (2000)"/>
    <x v="787"/>
    <x v="0"/>
    <e v="#REF!"/>
    <s v="BINTANG JAYA"/>
    <s v="2000 PCS"/>
    <s v="kartu"/>
    <m/>
    <s v="2000 PCS_"/>
    <n v="9"/>
    <n v="9"/>
    <s v="2000 PCS"/>
    <s v=""/>
    <s v="2000"/>
    <s v="PCS"/>
    <s v=""/>
    <s v=""/>
    <s v=""/>
    <s v=""/>
    <n v="2000"/>
    <s v="PCS"/>
  </r>
  <r>
    <x v="1210"/>
    <s v="dochd52"/>
    <s v="dochd52"/>
    <s v=""/>
    <s v="Doc HD-52"/>
    <s v="DOC HD-52"/>
    <x v="787"/>
    <x v="0"/>
    <e v="#REF!"/>
    <s v="HONG SIAN"/>
    <s v="28 LSN"/>
    <s v="doc"/>
    <m/>
    <s v="28 LSN_"/>
    <n v="7"/>
    <n v="7"/>
    <s v="28 LSN"/>
    <s v=""/>
    <s v="28"/>
    <s v="LSN"/>
    <n v="12"/>
    <s v="PCS"/>
    <s v=""/>
    <s v=""/>
    <n v="336"/>
    <s v="PCS"/>
  </r>
  <r>
    <x v="1211"/>
    <s v="docrestoptima"/>
    <s v="docoptima"/>
    <s v=""/>
    <s v="Doc Rest Optima"/>
    <s v="DOC OPTIMA"/>
    <x v="787"/>
    <x v="0"/>
    <e v="#REF!"/>
    <s v="COMBI"/>
    <s v="5 LSN"/>
    <m/>
    <m/>
    <s v="5 LSN_"/>
    <n v="6"/>
    <n v="6"/>
    <s v="5 LSN"/>
    <s v=""/>
    <s v="5"/>
    <s v="LSN"/>
    <n v="12"/>
    <s v="PCS"/>
    <s v=""/>
    <s v=""/>
    <n v="60"/>
    <s v="PCS"/>
  </r>
  <r>
    <x v="1212"/>
    <s v="docrestbatik"/>
    <s v="docretbatik"/>
    <s v=""/>
    <s v="Doc Rest Batik"/>
    <s v="DOC RET BATIK"/>
    <x v="787"/>
    <x v="0"/>
    <e v="#REF!"/>
    <s v="COMBI"/>
    <m/>
    <m/>
    <m/>
    <s v=""/>
    <s v=""/>
    <s v=""/>
    <s v=""/>
    <s v=""/>
    <s v=""/>
    <s v=""/>
    <s v=""/>
    <s v=""/>
    <s v=""/>
    <s v=""/>
    <e v="#VALUE!"/>
    <s v=""/>
  </r>
  <r>
    <x v="1213"/>
    <s v="docrestbatikkombinasi"/>
    <s v="docritbatikkombinasi"/>
    <s v=""/>
    <s v="Doc Rest Batik Kombinasi"/>
    <s v="DOC RIT BATIK KOMBINASI"/>
    <x v="787"/>
    <x v="0"/>
    <e v="#REF!"/>
    <s v="COMBI"/>
    <s v="3 LSN"/>
    <s v="doc"/>
    <m/>
    <s v="3 LSN_"/>
    <n v="6"/>
    <n v="6"/>
    <s v="3 LSN"/>
    <s v=""/>
    <s v="3"/>
    <s v="LSN"/>
    <n v="12"/>
    <s v="PCS"/>
    <s v=""/>
    <s v=""/>
    <n v="36"/>
    <s v="PCS"/>
  </r>
  <r>
    <x v="1214"/>
    <s v="docrestboxbatik"/>
    <s v="docritboxbatik"/>
    <s v=""/>
    <s v="Doc rest box batik"/>
    <s v="DOC RIT BOX BATIK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5"/>
    <s v="docrestbrilliant"/>
    <s v="docritbrilliant"/>
    <s v=""/>
    <s v="Doc Rest Brilliant"/>
    <s v="DOC RIT BRILLIANT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6"/>
    <s v="docrestbtkombinasidk516"/>
    <s v="docritbtkombdk516"/>
    <s v=""/>
    <s v="Doc Rest BT Kombinasi DK 516"/>
    <s v="DOC RIT BT KOMB DK 516"/>
    <x v="787"/>
    <x v="0"/>
    <e v="#REF!"/>
    <s v="COMBI"/>
    <m/>
    <s v="doc"/>
    <m/>
    <s v=""/>
    <s v=""/>
    <s v=""/>
    <s v=""/>
    <s v=""/>
    <s v=""/>
    <s v=""/>
    <s v=""/>
    <s v=""/>
    <s v=""/>
    <s v=""/>
    <e v="#VALUE!"/>
    <s v=""/>
  </r>
  <r>
    <x v="1217"/>
    <s v="docrestelegance"/>
    <s v="docritelegance"/>
    <s v=""/>
    <s v="Doc rest Elegance"/>
    <s v="DOC RIT ELEGANCE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8"/>
    <s v="docrestinfinityhitam"/>
    <s v="docritinfhitam"/>
    <s v=""/>
    <s v="Doc Rest Infinity Hitam"/>
    <s v="DOC RIT INF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9"/>
    <s v="docrestinfinity"/>
    <s v="docritinfinity"/>
    <s v=""/>
    <s v="Doc rest Infinity"/>
    <s v="DOC RIT INFINITY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0"/>
    <s v="docrestinfinitycampur"/>
    <s v="docritinfinitycampur"/>
    <s v=""/>
    <s v="Doc rest Infinity campur"/>
    <s v="DOC RIT INFINITY CAMPUR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1"/>
    <s v="docrestinfinityhitam"/>
    <s v="docritinfinityhitam"/>
    <s v=""/>
    <s v="Doc rest Infinity Hitam"/>
    <s v="DOC RIT INFINITY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2"/>
    <s v="docrestinfinitymerah"/>
    <s v="docritinfinitymerah"/>
    <s v=""/>
    <s v="Doc rest Infinity merah"/>
    <s v="DOC RIT INFINITY MERAH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3"/>
    <s v="docrestoptima"/>
    <s v="docritoptima"/>
    <s v=""/>
    <s v="Doc Rest Optima"/>
    <s v="DOC RIT OPTIMA"/>
    <x v="787"/>
    <x v="0"/>
    <e v="#REF!"/>
    <s v="COMBI"/>
    <s v="5 LSN"/>
    <s v="doz"/>
    <m/>
    <s v="5 LSN_"/>
    <n v="6"/>
    <n v="6"/>
    <s v="5 LSN"/>
    <s v=""/>
    <s v="5"/>
    <s v="LSN"/>
    <n v="12"/>
    <s v="PCS"/>
    <s v=""/>
    <s v=""/>
    <n v="60"/>
    <s v="PCS"/>
  </r>
  <r>
    <x v="1224"/>
    <s v="docrestoptimabiru"/>
    <s v="docritoptimabiru"/>
    <s v=""/>
    <s v="Doc rest Optima biru"/>
    <s v="DOC RIT OPTIMA BIRU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5"/>
    <s v="docresroptimamix"/>
    <s v="docritoptimacampur"/>
    <s v=""/>
    <s v="Doc Resr Optima Mix"/>
    <s v="DOC RIT OPTIMA CAMPUR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6"/>
    <s v="docrestprestige"/>
    <s v="docritprestige"/>
    <s v=""/>
    <s v="Doc rest Prestige"/>
    <s v="DOC RIT PRESTIGE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7"/>
    <s v="docreststatement"/>
    <s v="docritstatement"/>
    <s v=""/>
    <s v="Doc Rest Statement"/>
    <s v="DOC RIT STATEMENT"/>
    <x v="787"/>
    <x v="0"/>
    <e v="#REF!"/>
    <s v="COMBI"/>
    <s v="600 PCS"/>
    <s v="doc"/>
    <m/>
    <s v="600 PCS_"/>
    <n v="8"/>
    <n v="8"/>
    <s v="600 PCS"/>
    <s v=""/>
    <s v="600"/>
    <s v="PCS"/>
    <s v=""/>
    <s v=""/>
    <s v=""/>
    <s v=""/>
    <n v="600"/>
    <s v="PCS"/>
  </r>
  <r>
    <x v="1228"/>
    <s v="dokumenkeeperdk20biru"/>
    <s v="dokumenkeeperdk20biru"/>
    <s v=""/>
    <s v="Dokumen Keeper DK-20 Biru"/>
    <s v="DOKUMEN KEEPER DK-2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29"/>
    <s v="dokumenkeeperdk20hijau"/>
    <s v="dokumenkeeperdk20hijau"/>
    <s v=""/>
    <s v="Dokumen Keeper DK-20 Hijau"/>
    <s v="DOKUMEN KEEPER DK-2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0"/>
    <s v="dokumenkeeperdk20hitam"/>
    <s v="dokumenkeeperdk20hitam"/>
    <s v=""/>
    <s v="Dokumen Keeper DK-20 Hitam"/>
    <s v="DOKUMEN KEEPER DK-2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1"/>
    <s v="dokumenkeeperdk20merah"/>
    <s v="dokumenkeeperdk20merah"/>
    <s v=""/>
    <s v="Dokumen Keeper DK-20 Merah"/>
    <s v="DOKUMEN KEEPER DK-2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2"/>
    <s v="dokumenkeeperdk20orange"/>
    <s v="dokumenkeeperdk20orange"/>
    <s v=""/>
    <s v="Dokumen Keeper DK-20 Orange"/>
    <s v="DOKUMEN KEEPER DK-2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3"/>
    <s v="dokumenkeeperdk40biru"/>
    <s v="dokumenkeeperdk40biru"/>
    <s v=""/>
    <s v="Dokumen Keeper DK-40 Biru"/>
    <s v="DOKUMEN KEEPER DK-4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4"/>
    <s v="dokumenkeeperdk40hijau"/>
    <s v="dokumenkeeperdk40hijau"/>
    <s v=""/>
    <s v="Dokumen Keeper DK-40 Hijau"/>
    <s v="DOKUMEN KEEPER DK-4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5"/>
    <s v="dokumenkeeperdk40hitam"/>
    <s v="dokumenkeeperdk40hitam"/>
    <s v=""/>
    <s v="Dokumen Keeper DK-40 Hitam"/>
    <s v="DOKUMEN KEEPER DK-4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6"/>
    <s v="dokumenkeeperdk40merah"/>
    <s v="dokumenkeeperdk40merah"/>
    <s v=""/>
    <s v="Dokumen Keeper DK-40 Merah"/>
    <s v="DOKUMEN KEEPER DK-4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7"/>
    <s v="dokumenkeeperdk40orange"/>
    <s v="dokumenkeeperdk40orange"/>
    <s v=""/>
    <s v="Dokumen Keeper DK-40 Orange"/>
    <s v="DOKUMEN KEEPER DK-4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8"/>
    <s v="dokumenkeeperdk60biru"/>
    <s v="dokumenkeeperdk60biru"/>
    <s v=""/>
    <s v="Dokumen Keeper DK-60 Biru"/>
    <s v="DOKUMEN KEEPER DK-6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9"/>
    <s v="dokumenkeeperdk60hijau"/>
    <s v="dokumenkeeperdk60hijau"/>
    <s v=""/>
    <s v="Dokumen Keeper DK-60 Hijau"/>
    <s v="DOKUMEN KEEPER DK-6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0"/>
    <s v="dokumenkeeperdk60hitam"/>
    <s v="dokumenkeeperdk60hitam"/>
    <s v=""/>
    <s v="Dokumen Keeper DK-60 Hitam"/>
    <s v="DOKUMEN KEEPER DK-6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1"/>
    <s v="dokumenkeeperdk60merah"/>
    <s v="dokumenkeeperdk60merah"/>
    <s v=""/>
    <s v="Dokumen Keeper DK-60 Merah"/>
    <s v="DOKUMEN KEEPER DK-6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2"/>
    <s v="dokumenkeeperdk60orange"/>
    <s v="dokumenkeeperdk60orange"/>
    <s v=""/>
    <s v="Dokumen Keeper DK-60 Orange"/>
    <s v="DOKUMEN KEEPER DK-6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3"/>
    <s v="drawingboardbt21no2"/>
    <s v="drawingboardbt21no216"/>
    <s v=""/>
    <s v="Drawing board BT.21 no 2"/>
    <s v="DRAWING BOARD BT.21 NO2.16"/>
    <x v="787"/>
    <x v="0"/>
    <e v="#REF!"/>
    <s v="HTB"/>
    <s v="8 LSN"/>
    <s v="d/m board"/>
    <m/>
    <s v="8 LSN_"/>
    <n v="6"/>
    <n v="6"/>
    <s v="8 LSN"/>
    <s v=""/>
    <s v="8"/>
    <s v="LSN"/>
    <n v="12"/>
    <s v="PCS"/>
    <s v=""/>
    <s v=""/>
    <n v="96"/>
    <s v="PCS"/>
  </r>
  <r>
    <x v="1244"/>
    <s v="drawingboardtk2001b18x13l"/>
    <s v="drawingboardtk2001b18x13l"/>
    <s v=""/>
    <s v="Drawing board TK-2001/ B 18x13/ L"/>
    <s v="DRAWING BOARD TK-2001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5"/>
    <s v="drawingboardtk2002b16x11m"/>
    <s v="drawingboardtk2002b16x11m"/>
    <s v=""/>
    <s v="Drawing board TK-2002/ B 16x11/ M"/>
    <s v="DRAWING BOARD TK-200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6"/>
    <s v="drawingboardtk2022b16x11m"/>
    <s v="drawingboardtk2022b16x11m"/>
    <s v=""/>
    <s v="Drawing board TK-2022/ B 16x11/ M"/>
    <s v="DRAWING BOARD TK-202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7"/>
    <s v="drawingboardtk207b12x85xsgajah"/>
    <s v="drawingboardtk207b12x85xsgajah"/>
    <s v=""/>
    <s v="Drawing board TK-207/ B 12x8.5/ XS/ Gajah"/>
    <s v="DRAWING BOARD TK-207/ B12X8.5/ XS/ GAJ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48"/>
    <s v="drawingboardtk430b184warnadus"/>
    <s v="drawingboardtk430b184warnadus"/>
    <s v=""/>
    <s v="Drawing board TK-430/ B18/ 4 Warna/ Dus"/>
    <s v="DRAWING BOARD TK-430/ B18/ 4WARNA/ 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9"/>
    <s v="drawingboardtk606b16x11lkereta"/>
    <s v="drawingboardtk606b16x11lkereta"/>
    <s v=""/>
    <s v="Drawing board TK-606/ B 16x11/ L/ Kereta"/>
    <s v="DRAWING BOARD TK-606/ B16X11/ L/ KERET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0"/>
    <s v="drawingboardtk701b18x13langsa"/>
    <s v="drawingboardtk701b18x13langsa"/>
    <s v=""/>
    <s v="Drawing board TK-701/ B18x13/ L/ Angsa"/>
    <s v="DRAWING BOARD TK-701/ B18X13 /L /ANGS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1"/>
    <s v="drawingboardtk716b17x115l1apel"/>
    <s v="drawingboardtk716b17x115l1apel"/>
    <s v=""/>
    <s v="Drawing board TK-716/ B 17x11.5/ L1 (Apel)"/>
    <s v="DRAWING BOARD TK-716/ B17X11.5/ L1 (APEL)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2"/>
    <s v="drawingboardtk730b18x134warnadus"/>
    <s v="drawingboardtk730b18x134warnadus"/>
    <s v=""/>
    <s v="Drawing board TK-730/ B 18x13/ 4 warna/ dus"/>
    <s v="DRAWING BOARD TK-730/B18X13/4WARNA/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3"/>
    <s v="drawingboardtk806b12x85xs"/>
    <s v="drawingboardtk806b12x85xs"/>
    <s v=""/>
    <s v="Drawing board TK-806/ B 12x8.5/ XS"/>
    <s v="DRAWING BOARD TK-806/ B12X8.5/ XS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4"/>
    <s v="drawingboardtk808b18x13lgajah"/>
    <s v="drawingboardtk808b18x13lgajah"/>
    <s v=""/>
    <s v="Drawing board TK-808/ B 18x13/ L/ Gajah"/>
    <s v="DRAWING BOARD TK-808/ B1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5"/>
    <s v="drawingboardtk808b48x13lgajah"/>
    <s v="drawingboardtk808b48x13lgajah"/>
    <s v=""/>
    <s v="Drawing board  TK-808/ B 48x13/ L/ Gajah"/>
    <s v="DRAWING BOARD TK-808/ B4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6"/>
    <s v="drawingboardtk901b12x85xsrumah"/>
    <s v="drawingboardtk901b12x85xsrumah"/>
    <s v=""/>
    <s v="Drawing board TK-901/ B 12x8.5/ XS/ Rumah"/>
    <s v="DRAWING BOARD TK-901/ B12X8.5/ XS/ RUM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7"/>
    <s v="drawingboardtk9810kupu"/>
    <s v="drawingboardtk9810kupu"/>
    <s v=""/>
    <s v="Drawing board TK-9810/ Kupu"/>
    <s v="DRAWING BOARD TK-9810/ KUPU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258"/>
    <s v="drawingboardtk9811b12x85kupu"/>
    <s v="drawingboardtk9811b12x85kupu"/>
    <s v=""/>
    <s v="Drawing board TK-9811/ B 12x8.5/ Kupu"/>
    <s v="DRAWING BOARD TK-9811/ B12X8.5/ KUPU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9"/>
    <s v="drawingboardtk9812b18x13segi"/>
    <s v="drawingboardtk9812b18x13segi"/>
    <s v=""/>
    <s v="Drawing board TK-9812/ B 18x13/ Segi"/>
    <s v="DRAWING BOARD TK-9812/ B18X13/ SEGI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0"/>
    <s v="drawingboardtk9813b175x12segi"/>
    <s v="drawingboardtk9813b175x12segi"/>
    <s v=""/>
    <s v="Drawing board TK-9813/ B 17.5x12/ Segi"/>
    <s v="DRAWING BOARD TK-9813/ B17.5X12/ SEGI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261"/>
    <s v="drawingboardtk99032b18x13l"/>
    <s v="drawingboardtk99032b18x13l"/>
    <s v=""/>
    <s v="Drawing board TK-9903-2/ B 18x13/ L"/>
    <s v="DRAWING BOARD TK-9903-2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62"/>
    <s v="drawingboardxg103mstip+sipkodok"/>
    <s v="drawingboardxg103mstpsipkodok"/>
    <s v=""/>
    <s v="Drawing board XG-103/ M/ Stip + sip/ kodok"/>
    <s v="DRAWING BOARD XG-103/M/+STP+SIP/KODOK"/>
    <x v="787"/>
    <x v="0"/>
    <e v="#REF!"/>
    <s v="SBS"/>
    <s v="64 PCS"/>
    <s v="d/m board"/>
    <m/>
    <s v="64 PCS_"/>
    <n v="7"/>
    <n v="7"/>
    <s v="64 PCS"/>
    <s v=""/>
    <s v="64"/>
    <s v="PCS"/>
    <s v=""/>
    <s v=""/>
    <s v=""/>
    <s v=""/>
    <n v="64"/>
    <s v="PCS"/>
  </r>
  <r>
    <x v="1263"/>
    <s v="drawingboardxg105+stip"/>
    <s v="drawingboardxg105mstprumah"/>
    <s v=""/>
    <s v="Drawing board XG-105/ +stip"/>
    <s v="DRAWING BOARD XG-105/M/+STP/RUMAH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4"/>
    <s v="drawingboardxg106mdolphin1"/>
    <s v="drawingboardxg106mdolphin"/>
    <s v=""/>
    <s v="Drawing Board Xg-106/ M/ Dolphin1"/>
    <s v="DRAWING BOARD XG-106/M/DOLPHIN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5"/>
    <s v="drawingboardxg108s+stp++sipsiput"/>
    <s v="drawingboardxg108sstpsipsiput"/>
    <s v=""/>
    <s v="Drawing board XG-108/S/+STP++SIP/Siput"/>
    <s v="DRAWING BOARD XG-108/S/+STP++SIP/SIPUT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6"/>
    <s v="drawingboardxg9002m+stp+1"/>
    <s v="drawingboardxg9002mstpayam"/>
    <s v=""/>
    <s v="Drawing board XG-9002/ M/ + stp+1"/>
    <s v="DRAWING BOARD XG-9002/M/+STP/AYA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7"/>
    <s v="sampuldust254"/>
    <s v="dust254"/>
    <s v=""/>
    <s v="Sampul Dust 254"/>
    <s v="DUST 25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8"/>
    <s v="sampuldust344"/>
    <s v="dust344"/>
    <s v=""/>
    <s v="Sampul Dust 344"/>
    <s v="DUST 34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9"/>
    <s v="sampuldust344"/>
    <s v="dustsampulroll344"/>
    <s v=""/>
    <s v="Sampul Dust 344"/>
    <s v="DUST SAMPUL ROLL 344"/>
    <x v="787"/>
    <x v="0"/>
    <e v="#REF!"/>
    <s v="ETJ"/>
    <s v="501 ROL"/>
    <s v="kertas"/>
    <m/>
    <s v="501 ROL_"/>
    <n v="8"/>
    <n v="8"/>
    <s v="501 ROL"/>
    <s v=""/>
    <s v="501"/>
    <s v="ROL"/>
    <s v=""/>
    <s v=""/>
    <s v=""/>
    <s v=""/>
    <n v="501"/>
    <s v="ROL"/>
  </r>
  <r>
    <x v="1270"/>
    <s v="isolasinasional"/>
    <s v="elecnational20mx120roll"/>
    <s v=""/>
    <s v="Isolasi Nasional"/>
    <s v="ELEC NATIONAL 20M X 120 ROLL"/>
    <x v="787"/>
    <x v="0"/>
    <e v="#REF!"/>
    <s v="TRI MITRA SEJAT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271"/>
    <s v="elevatedtraymicrotop603hitam"/>
    <s v="elevatedtraymicrotop603hitam"/>
    <s v=""/>
    <s v="Elevated tray Microtop 603 hitam"/>
    <s v="ELEVATED TRAY MICROTOP 603 HITAM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2"/>
    <s v="elevatedtraymicrotop603"/>
    <s v="elevatedtraymicrotop603"/>
    <s v=""/>
    <s v="Elevated tray Microtop 603"/>
    <s v="ELEVATED TRAY MICROTOP 603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3"/>
    <s v="garisanenter30cm675"/>
    <s v="enter30cm675"/>
    <s v=""/>
    <s v="Garisan Enter 30cm 675"/>
    <s v="ENTER 30CM 675"/>
    <x v="787"/>
    <x v="0"/>
    <e v="#REF!"/>
    <s v="ETJ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274"/>
    <s v="bnoteenter15kn"/>
    <s v="enterbnote15kng"/>
    <s v=""/>
    <s v="B note Enter 15 Kn"/>
    <s v="ENTER B NOTE 15 KNG"/>
    <x v="787"/>
    <x v="0"/>
    <e v="#REF!"/>
    <s v="ENTER"/>
    <s v="48 LSN"/>
    <s v="map"/>
    <m/>
    <s v="48 LSN_"/>
    <n v="7"/>
    <n v="7"/>
    <s v="48 LSN"/>
    <s v=""/>
    <s v="48"/>
    <s v="LSN"/>
    <n v="12"/>
    <s v="PCS"/>
    <s v=""/>
    <s v=""/>
    <n v="576"/>
    <s v="PCS"/>
  </r>
  <r>
    <x v="1275"/>
    <s v="btenterbatik"/>
    <s v="enterbtamubatik"/>
    <s v=""/>
    <s v="Bt Enter Batik"/>
    <s v="ENTER B TAMU BATIK"/>
    <x v="787"/>
    <x v="0"/>
    <e v="#REF!"/>
    <s v="ETJ"/>
    <s v="10 LSN"/>
    <s v="buku"/>
    <m/>
    <s v="10 LSN_"/>
    <n v="7"/>
    <n v="7"/>
    <s v="10 LSN"/>
    <s v=""/>
    <s v="10"/>
    <s v="LSN"/>
    <n v="12"/>
    <s v="PCS"/>
    <s v=""/>
    <s v=""/>
    <n v="120"/>
    <s v="PCS"/>
  </r>
  <r>
    <x v="1276"/>
    <s v="btenterkembang"/>
    <s v="enterbtamukembang"/>
    <s v=""/>
    <s v="Bt Enter Kembang"/>
    <s v="ENTER B TAMU KEMBANG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77"/>
    <s v="bktabunganenter"/>
    <s v="enterbktabungan"/>
    <s v=""/>
    <s v="Bk Tabungan Enter"/>
    <s v="ENTER BK TABUNGAN"/>
    <x v="787"/>
    <x v="0"/>
    <e v="#REF!"/>
    <s v="ETJ"/>
    <s v="3600 PCS"/>
    <s v="buku"/>
    <m/>
    <s v="3600 PCS_"/>
    <n v="9"/>
    <n v="9"/>
    <s v="3600 PCS"/>
    <s v=""/>
    <s v="3600"/>
    <s v="PCS"/>
    <s v=""/>
    <s v=""/>
    <s v=""/>
    <s v=""/>
    <n v="3600"/>
    <s v="PCS"/>
  </r>
  <r>
    <x v="1278"/>
    <s v="boxfileenterbentuk"/>
    <s v="enterboxfilebentuk"/>
    <s v=""/>
    <s v="Boxfile Enter Bentuk"/>
    <s v="ENTER BOX FILE BENTUK"/>
    <x v="787"/>
    <x v="0"/>
    <e v="#REF!"/>
    <s v="ETJ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79"/>
    <s v="boxfileenterkcgbf567"/>
    <s v="enterboxfilekcgbf567"/>
    <s v=""/>
    <s v="Boxfile Enter KCG BF 567"/>
    <s v="ENTER BOXFILE KCG (BF 567)"/>
    <x v="787"/>
    <x v="0"/>
    <e v="#REF!"/>
    <s v="ETJ"/>
    <s v="60 PCS"/>
    <s v="doz"/>
    <m/>
    <s v="60 PCS_"/>
    <n v="7"/>
    <n v="7"/>
    <s v="60 PCS"/>
    <s v=""/>
    <s v="60"/>
    <s v="PCS"/>
    <s v=""/>
    <s v=""/>
    <s v=""/>
    <s v=""/>
    <n v="60"/>
    <s v="PCS"/>
  </r>
  <r>
    <x v="1280"/>
    <s v="boxfileenterkcgbf567biru"/>
    <s v="enterboxfilekcgbf567biru"/>
    <s v=""/>
    <s v="Boxfile Enter KCG BF 567 Biru"/>
    <s v="ENTER BOXFILE KCG (BF 567) BIRU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1"/>
    <s v="boxfileenterkcgbf567hitam"/>
    <s v="enterboxfilekcgbf567hitam"/>
    <s v=""/>
    <s v="Boxfile Enter KCG BF 567 Hitam"/>
    <s v="ENTER BOXFILE KCG (BF 567) HITAM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2"/>
    <s v="busurentertebalno4"/>
    <s v="enterbusurno4tbl"/>
    <s v=""/>
    <s v="Busur Enter Tebal no.4"/>
    <s v="ENTER BUSUR NO.4 TBL"/>
    <x v="787"/>
    <x v="0"/>
    <e v="#REF!"/>
    <s v="ETJ"/>
    <s v="480 LSN"/>
    <s v="garisan"/>
    <m/>
    <s v="480 LSN_"/>
    <n v="8"/>
    <n v="8"/>
    <s v="480 LSN"/>
    <s v=""/>
    <s v="480"/>
    <s v="LSN"/>
    <n v="12"/>
    <s v="PCS"/>
    <s v=""/>
    <s v=""/>
    <n v="5760"/>
    <s v="PCS"/>
  </r>
  <r>
    <x v="1283"/>
    <s v="clipboardenter03antipecah"/>
    <s v="entercboard03antipecah"/>
    <s v=""/>
    <s v="Clip Board Enter 03 Anti Pecah"/>
    <s v="ENTER C/ BOARD 03 ANTI PECAH"/>
    <x v="787"/>
    <x v="0"/>
    <m/>
    <s v="ETJ"/>
    <s v="8 LSN"/>
    <s v="clip"/>
    <m/>
    <s v="8 LSN_"/>
    <n v="6"/>
    <n v="6"/>
    <s v="8 LSN"/>
    <s v=""/>
    <s v="8"/>
    <s v="LSN"/>
    <n v="12"/>
    <s v="PCS"/>
    <s v=""/>
    <s v=""/>
    <n v="96"/>
    <s v="PCS"/>
  </r>
  <r>
    <x v="1284"/>
    <s v="clipboardenterkayu"/>
    <s v="entercboardkayu"/>
    <s v=""/>
    <s v="Clip Board Enter Kayu"/>
    <s v="ENTER C/ BOARD KAYU"/>
    <x v="787"/>
    <x v="0"/>
    <e v="#REF!"/>
    <s v="ETJ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285"/>
    <s v="clipboardantiapikwalitas"/>
    <s v="entercboardantiapikwalitas"/>
    <s v=""/>
    <s v="Clip Board Anti Api Kwalitas"/>
    <s v="ENTER C/BOARD ANTI API KWALITAS"/>
    <x v="787"/>
    <x v="0"/>
    <e v="#REF!"/>
    <s v="ETJ"/>
    <s v="12 LSN"/>
    <s v="clipboard"/>
    <m/>
    <s v="12 LSN_"/>
    <n v="7"/>
    <n v="7"/>
    <s v="12 LSN"/>
    <s v=""/>
    <s v="12"/>
    <s v="LSN"/>
    <n v="12"/>
    <s v="PCS"/>
    <s v=""/>
    <s v=""/>
    <n v="144"/>
    <s v="PCS"/>
  </r>
  <r>
    <x v="1286"/>
    <s v="cardcaseb3enter"/>
    <s v="entercardcaseb3"/>
    <s v=""/>
    <s v="Card case B3 Enter"/>
    <s v="ENTER CARD CASE B3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287"/>
    <s v="catacrylicentera912"/>
    <s v="entercatacrylica912"/>
    <s v=""/>
    <s v="Cat Acrylic Enter A 912"/>
    <s v="ENTER CAT ACRYLIC A 912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8"/>
    <s v="catairentera129"/>
    <s v="entercataira129"/>
    <s v=""/>
    <s v="Cat air Enter A 129"/>
    <s v="ENTER CAT AIR A129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9"/>
    <s v="clipboardenterantipecah"/>
    <s v="enterclipboardantipecah"/>
    <s v=""/>
    <s v="Clipboard Enter Anti Pecah"/>
    <s v="ENTER CLIPBOARD ANTI PECAH"/>
    <x v="787"/>
    <x v="0"/>
    <e v="#REF!"/>
    <s v="ETJ"/>
    <s v="8 LSN"/>
    <s v="clipboard"/>
    <m/>
    <s v="8 LSN_"/>
    <n v="6"/>
    <n v="6"/>
    <s v="8 LSN"/>
    <s v=""/>
    <s v="8"/>
    <s v="LSN"/>
    <n v="12"/>
    <s v="PCS"/>
    <s v=""/>
    <s v=""/>
    <n v="96"/>
    <s v="PCS"/>
  </r>
  <r>
    <x v="1290"/>
    <s v="garisanenterkayu1m"/>
    <s v="entergrs1mkayu"/>
    <s v=""/>
    <s v="Garisan Enter Kayu 1m"/>
    <s v="ENTER GRS 1M KAYU"/>
    <x v="787"/>
    <x v="0"/>
    <e v="#REF!"/>
    <s v="ETJ"/>
    <s v="100 PCS"/>
    <s v="garisan"/>
    <m/>
    <s v="100 PCS_"/>
    <n v="8"/>
    <n v="8"/>
    <s v="100 PCS"/>
    <s v=""/>
    <s v="100"/>
    <s v="PCS"/>
    <s v=""/>
    <s v=""/>
    <s v=""/>
    <s v=""/>
    <n v="100"/>
    <s v="PCS"/>
  </r>
  <r>
    <x v="1291"/>
    <s v="garisanenter60cm"/>
    <s v="entergrs60cm"/>
    <s v=""/>
    <s v="Garisan Enter 60cm"/>
    <s v="ENTER GRS 60CM"/>
    <x v="787"/>
    <x v="0"/>
    <e v="#REF!"/>
    <s v="ETJ"/>
    <s v="36 LSN"/>
    <s v="garisan"/>
    <m/>
    <s v="36 LSN_"/>
    <n v="7"/>
    <n v="7"/>
    <s v="36 LSN"/>
    <s v=""/>
    <s v="36"/>
    <s v="LSN"/>
    <n v="12"/>
    <s v="PCS"/>
    <s v=""/>
    <s v=""/>
    <n v="432"/>
    <s v="PCS"/>
  </r>
  <r>
    <x v="1292"/>
    <s v="hangmapenter"/>
    <s v="enterhangmap"/>
    <s v=""/>
    <s v="Hangmap Enter"/>
    <s v="ENTER HANGMAP"/>
    <x v="787"/>
    <x v="0"/>
    <e v="#REF!"/>
    <s v="ETJ"/>
    <s v="250 PCS"/>
    <s v="map"/>
    <m/>
    <s v="250 PCS_"/>
    <n v="8"/>
    <n v="8"/>
    <s v="250 PCS"/>
    <s v=""/>
    <s v="250"/>
    <s v="PCS"/>
    <s v=""/>
    <s v=""/>
    <s v=""/>
    <s v=""/>
    <n v="250"/>
    <s v="PCS"/>
  </r>
  <r>
    <x v="1293"/>
    <s v="mikaenter85tgk"/>
    <s v="entermika85tgkhb=375"/>
    <s v=""/>
    <s v="Mika Enter 8.5 tgk"/>
    <s v="ENTER MIKA 8.5 TGK (HB=375)"/>
    <x v="787"/>
    <x v="0"/>
    <e v="#REF!"/>
    <s v="ETJ"/>
    <s v="5000 PCS"/>
    <s v="mika"/>
    <m/>
    <s v="5000 PCS_"/>
    <n v="9"/>
    <n v="9"/>
    <s v="5000 PCS"/>
    <s v=""/>
    <s v="5000"/>
    <s v="PCS"/>
    <s v=""/>
    <s v=""/>
    <s v=""/>
    <s v=""/>
    <n v="5000"/>
    <s v="PCS"/>
  </r>
  <r>
    <x v="1294"/>
    <s v="selongsongpenenter"/>
    <s v="enterslongsongpen"/>
    <s v=""/>
    <s v="Selongsong pen Enter"/>
    <s v="ENTER SLONGSONG PEN"/>
    <x v="787"/>
    <x v="0"/>
    <e v="#REF!"/>
    <s v="ETJ"/>
    <s v="100 LSN"/>
    <s v="dll"/>
    <m/>
    <s v="100 LSN_"/>
    <n v="8"/>
    <n v="8"/>
    <s v="100 LSN"/>
    <s v=""/>
    <s v="100"/>
    <s v="LSN"/>
    <n v="12"/>
    <s v="PCS"/>
    <s v=""/>
    <s v=""/>
    <n v="1200"/>
    <s v="PCS"/>
  </r>
  <r>
    <x v="1295"/>
    <s v="notebookenterspiral403"/>
    <s v="enterspiral403"/>
    <s v=""/>
    <s v="Notebook Enter Spiral 403"/>
    <s v="ENTER SPIRAL 403"/>
    <x v="787"/>
    <x v="0"/>
    <e v="#REF!"/>
    <s v="ETJ"/>
    <s v="20 LSN"/>
    <s v="buku"/>
    <m/>
    <s v="20 LSN_"/>
    <n v="7"/>
    <n v="7"/>
    <s v="20 LSN"/>
    <s v=""/>
    <s v="20"/>
    <s v="LSN"/>
    <n v="12"/>
    <s v="PCS"/>
    <s v=""/>
    <s v=""/>
    <n v="240"/>
    <s v="PCS"/>
  </r>
  <r>
    <x v="1296"/>
    <s v="notebookenterspiral404"/>
    <s v="enterspiral404"/>
    <s v=""/>
    <s v="Notebook Enter Spiral 404"/>
    <s v="ENTER SPIRAL 404"/>
    <x v="787"/>
    <x v="0"/>
    <e v="#REF!"/>
    <s v="ETJ"/>
    <s v="40 LSN"/>
    <s v="buku"/>
    <m/>
    <s v="40 LSN_"/>
    <n v="7"/>
    <n v="7"/>
    <s v="40 LSN"/>
    <s v=""/>
    <s v="40"/>
    <s v="LSN"/>
    <n v="12"/>
    <s v="PCS"/>
    <s v=""/>
    <s v=""/>
    <n v="480"/>
    <s v="PCS"/>
  </r>
  <r>
    <x v="1297"/>
    <s v="notebookenterspiral501"/>
    <s v="enterspiral501"/>
    <s v=""/>
    <s v="Notebook Enter Spiral 501"/>
    <s v="ENTER SPIRAL 501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98"/>
    <s v="notebookenterspiral504"/>
    <s v="enterspiral504"/>
    <s v=""/>
    <s v="Notebook Enter Spiral 504"/>
    <s v="ENTER SPIRAL 504"/>
    <x v="787"/>
    <x v="0"/>
    <e v="#REF!"/>
    <s v="ETJ"/>
    <s v="12 LSN"/>
    <s v="buku"/>
    <m/>
    <s v="12 LSN_"/>
    <n v="7"/>
    <n v="7"/>
    <s v="12 LSN"/>
    <s v=""/>
    <s v="12"/>
    <s v="LSN"/>
    <n v="12"/>
    <s v="PCS"/>
    <s v=""/>
    <s v=""/>
    <n v="144"/>
    <s v="PCS"/>
  </r>
  <r>
    <x v="1299"/>
    <s v="penghapuswbenter803besar"/>
    <s v="enterwbb803"/>
    <s v=""/>
    <s v="Penghapus W/B Enter 803 besar"/>
    <s v="ENTER WB (B) 803"/>
    <x v="787"/>
    <x v="0"/>
    <e v="#REF!"/>
    <s v="ETJ"/>
    <s v="48 LSN"/>
    <s v="stip"/>
    <m/>
    <s v="48 LSN_"/>
    <n v="7"/>
    <n v="7"/>
    <s v="48 LSN"/>
    <s v=""/>
    <s v="48"/>
    <s v="LSN"/>
    <n v="12"/>
    <s v="PCS"/>
    <s v=""/>
    <s v=""/>
    <n v="576"/>
    <s v="PCS"/>
  </r>
  <r>
    <x v="1300"/>
    <s v="penghapuswbenter802kecil"/>
    <s v="enterwbk802"/>
    <s v=""/>
    <s v="Penghapus W/B Enter 802 kecil"/>
    <s v="ENTER WB (K) 802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1"/>
    <s v="penghapuswbenter823tanggung"/>
    <s v="enterwbt823"/>
    <s v=""/>
    <s v="Penghapus W/B Enter 823 tanggung"/>
    <s v="ENTER WB (T)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2"/>
    <s v="penghapuswbenter823kecil"/>
    <s v="enterwb823"/>
    <s v=""/>
    <s v="Penghapus WB Enter 823 kecil"/>
    <s v="ENTER WB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3"/>
    <s v="penghapuswbenter802kecil"/>
    <s v="enterwhiteboard802k"/>
    <s v=""/>
    <s v="Penghapus W/B Enter 802 kecil"/>
    <s v="ENTER WHITE BOARD 802 (K)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4"/>
    <s v="stipjker20bl"/>
    <s v="eraserer20bljk"/>
    <s v=""/>
    <s v="Stip JK ER-20 BL"/>
    <s v="ERASER ER-20BL JK"/>
    <x v="787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1305"/>
    <s v="expandingfile5304"/>
    <s v="expandingfile5304"/>
    <s v=""/>
    <s v="Expanding file 5304"/>
    <s v="EXPANDING FILE 5304"/>
    <x v="787"/>
    <x v="0"/>
    <e v="#REF!"/>
    <s v="SBS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306"/>
    <s v="fileholderj0186a46"/>
    <s v="fileholderj0186a46"/>
    <s v=""/>
    <s v="File Holder J 018-6 A4-6"/>
    <s v="FILE HOLDER J018-6 A4-6"/>
    <x v="787"/>
    <x v="0"/>
    <e v="#REF!"/>
    <s v="DUTA BAHAGIA"/>
    <s v="240 PCS"/>
    <s v="doc"/>
    <m/>
    <s v="240 PCS_"/>
    <n v="8"/>
    <n v="8"/>
    <s v="240 PCS"/>
    <s v=""/>
    <s v="240"/>
    <s v="PCS"/>
    <s v=""/>
    <s v=""/>
    <s v=""/>
    <s v=""/>
    <n v="240"/>
    <s v="PCS"/>
  </r>
  <r>
    <x v="1307"/>
    <s v="gelpenfinetech03hitam"/>
    <s v="finetechgelpen03black"/>
    <s v=""/>
    <s v="Gel pen Finetech 0.3 hitam"/>
    <s v="FINETECH GEL PEN 0.3 BLACK"/>
    <x v="787"/>
    <x v="0"/>
    <e v="#REF!"/>
    <s v="EMICO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08"/>
    <s v="garisansablon290"/>
    <s v="gsablon290"/>
    <s v=""/>
    <s v="Garisan sablon 290"/>
    <s v="G.SABLON 290"/>
    <x v="787"/>
    <x v="0"/>
    <e v="#REF!"/>
    <s v="ETJ"/>
    <s v="30 LSN"/>
    <s v="garisan"/>
    <m/>
    <s v="30 LSN_"/>
    <n v="7"/>
    <n v="7"/>
    <s v="30 LSN"/>
    <s v=""/>
    <s v="30"/>
    <s v="LSN"/>
    <n v="12"/>
    <s v="PCS"/>
    <s v=""/>
    <s v=""/>
    <n v="360"/>
    <s v="PCS"/>
  </r>
  <r>
    <x v="1309"/>
    <s v="garisansablon430"/>
    <s v="gsablon430"/>
    <s v=""/>
    <s v="Garisan sablon 430"/>
    <s v="G.SABLON 430"/>
    <x v="787"/>
    <x v="0"/>
    <e v="#REF!"/>
    <s v="ETJ"/>
    <s v="20 LSN"/>
    <s v="garisan"/>
    <m/>
    <s v="20 LSN_"/>
    <n v="7"/>
    <n v="7"/>
    <s v="20 LSN"/>
    <s v=""/>
    <s v="20"/>
    <s v="LSN"/>
    <n v="12"/>
    <s v="PCS"/>
    <s v=""/>
    <s v=""/>
    <n v="240"/>
    <s v="PCS"/>
  </r>
  <r>
    <x v="1310"/>
    <s v="garisantf30cm"/>
    <s v="garisan30cmtf"/>
    <s v=""/>
    <s v="Garisan TF 30 cm"/>
    <s v="GARISAN 30 CM TF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1"/>
    <s v="garisan30cm1105bt21"/>
    <s v="garisan30cm1105bt21"/>
    <s v=""/>
    <s v="Garisan 30cm 1105 BT-21"/>
    <s v="GARISAN 30CM 1105 BT-21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1312"/>
    <s v="garisanbesitf100cm"/>
    <s v="garisanbesi100cmtf"/>
    <s v=""/>
    <s v="Garisan besi TF 100 cm"/>
    <s v="GARISAN BESI 100 CM TF"/>
    <x v="787"/>
    <x v="0"/>
    <e v="#REF!"/>
    <s v="DUTA BUANA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313"/>
    <s v="garisanbesi100cmyoeker"/>
    <s v="garisanbesi100yoeker12010dz"/>
    <s v=""/>
    <s v="Garisan Besi 100cm Yoeker"/>
    <s v="GARISAN BESI 100 YOEKER (120). 10 DZ"/>
    <x v="787"/>
    <x v="0"/>
    <e v="#REF!"/>
    <s v="ANDY"/>
    <s v="10 lLSN"/>
    <s v="garisan"/>
    <m/>
    <s v="10 lLSN_"/>
    <n v="8"/>
    <n v="8"/>
    <s v="10 lLSN"/>
    <s v=""/>
    <s v="10"/>
    <s v="lLSN"/>
    <s v=""/>
    <s v=""/>
    <s v=""/>
    <s v=""/>
    <n v="10"/>
    <s v="lLSN"/>
  </r>
  <r>
    <x v="1314"/>
    <s v="garisanbesi30cm"/>
    <s v="garisanbesi30cm"/>
    <s v=""/>
    <s v="Garisan besi 30cm"/>
    <s v="GARISAN BESI 30 CM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5"/>
    <s v="garisanbesi30cmfancy"/>
    <s v="garisanbesi30cmfancy"/>
    <s v=""/>
    <s v="Garisan Besi 30cm Fancy"/>
    <s v="GARISAN BESI 30 CM FANCY"/>
    <x v="787"/>
    <x v="0"/>
    <e v="#REF!"/>
    <s v="SINAR MAS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316"/>
    <s v="garisanbesivtro30cm"/>
    <s v="garisanbesi30cmvtro"/>
    <s v=""/>
    <s v="Garisan Besi V-Tro 30cm"/>
    <s v="GARISAN BESI 30 CM V-TRO"/>
    <x v="787"/>
    <x v="0"/>
    <e v="#REF!"/>
    <s v="MSI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7"/>
    <s v="garisanbesi30cmyoeker"/>
    <s v="garisanbesi30yoeker50dz"/>
    <s v=""/>
    <s v="Garisan Besi 30cm Yoeker"/>
    <s v="GARISAN BESI 30 YOEKER. 50 DZ"/>
    <x v="787"/>
    <x v="0"/>
    <e v="#REF!"/>
    <s v="ANDY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8"/>
    <s v="garisansetb013b019isi41750st1bx@50st"/>
    <s v="garisansetb013b019isi41750st1bx@50st"/>
    <s v=""/>
    <s v="Garisan Set B-013/ B-019 Isi 4 (1750/ ST 1BX@50ST)"/>
    <s v="GARISAN SET B-013/ B-019 ISI-4 (1750/ST 1 BX@50ST)"/>
    <x v="787"/>
    <x v="0"/>
    <e v="#REF!"/>
    <s v="DUTA BUANA"/>
    <s v="16 BOX (50 SET)"/>
    <s v="garisan"/>
    <m/>
    <s v="16 BOX_50 SET_"/>
    <n v="7"/>
    <n v="14"/>
    <s v="16 BOX"/>
    <s v="50 SET"/>
    <s v="16"/>
    <s v="BOX"/>
    <s v="50"/>
    <s v="SET"/>
    <s v=""/>
    <s v=""/>
    <n v="800"/>
    <s v="SET"/>
  </r>
  <r>
    <x v="1319"/>
    <s v="garisantf360"/>
    <s v="garisantf360"/>
    <s v=""/>
    <s v="Garisan TF-360"/>
    <s v="GARISAN TF 360"/>
    <x v="787"/>
    <x v="0"/>
    <e v="#REF!"/>
    <s v="DUTA BUANA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320"/>
    <s v="garisanlingkaran360tf1969"/>
    <s v="garisantf1969lingkaran360degree"/>
    <s v=""/>
    <s v="Garisan Lingkaran 360 TF-1969"/>
    <s v="GARISAN TF-1969 LINGKARAN (360 DEGREE)"/>
    <x v="787"/>
    <x v="0"/>
    <e v="#REF!"/>
    <s v="DUTA BUANA"/>
    <s v="144 LSN"/>
    <s v="garisan"/>
    <m/>
    <s v="144 LSN_"/>
    <n v="8"/>
    <n v="8"/>
    <s v="144 LSN"/>
    <s v=""/>
    <s v="144"/>
    <s v="LSN"/>
    <n v="12"/>
    <s v="PCS"/>
    <s v=""/>
    <s v=""/>
    <n v="1728"/>
    <s v="PCS"/>
  </r>
  <r>
    <x v="1321"/>
    <s v="garisanbusurbolong180tf1990"/>
    <s v="garisantf1990busurbolong180degre"/>
    <s v=""/>
    <s v="Garisan Busur Bolong 180 TF-1990"/>
    <s v="GARISAN TF-1990 BUSUR BOLONG (180 DEGR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2"/>
    <s v="garisanbusurbolong180tf1990"/>
    <s v="garisantf1990busurbolong180degree"/>
    <s v=""/>
    <s v="Garisan Busur Bolong 180 TF-1990"/>
    <s v="GARISAN TF-1990 BUSUR BOLONG (180 DEGRE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3"/>
    <s v="garisanbusur360keciltf1991"/>
    <s v="garisantf1991busur360degreek"/>
    <s v=""/>
    <s v="Garisan Busur 360 kecil TF-1991"/>
    <s v="GARISAN TF-1991 BUSUR 360 DEGREE (K)"/>
    <x v="787"/>
    <x v="0"/>
    <e v="#REF!"/>
    <s v="DUTA BUANA"/>
    <s v="48 LSN"/>
    <s v="garisan"/>
    <m/>
    <s v="48 LSN_"/>
    <n v="7"/>
    <n v="7"/>
    <s v="48 LSN"/>
    <s v=""/>
    <s v="48"/>
    <s v="LSN"/>
    <n v="12"/>
    <s v="PCS"/>
    <s v=""/>
    <s v=""/>
    <n v="576"/>
    <s v="PCS"/>
  </r>
  <r>
    <x v="1324"/>
    <s v="garisanbusur360besartf1992"/>
    <s v="garisantf1992busur360degreeb"/>
    <s v=""/>
    <s v="Garisan Busur 360 besar TF-1992"/>
    <s v="GARISAN TF-1992 BUSUR 360 DEGREE (B)"/>
    <x v="787"/>
    <x v="0"/>
    <e v="#REF!"/>
    <s v="DUTA BUANA"/>
    <s v="40 LSN"/>
    <s v="garisan"/>
    <m/>
    <s v="40 LSN_"/>
    <n v="7"/>
    <n v="7"/>
    <s v="40 LSN"/>
    <s v=""/>
    <s v="40"/>
    <s v="LSN"/>
    <n v="12"/>
    <s v="PCS"/>
    <s v=""/>
    <s v=""/>
    <n v="480"/>
    <s v="PCS"/>
  </r>
  <r>
    <x v="1325"/>
    <s v="garisantoplagrs30biru"/>
    <s v="garisantoplabluegrs30blue"/>
    <s v=""/>
    <s v="Garisan Topla GRS-30 biru"/>
    <s v="GARISAN TOPLA BLUE  GRS-30-BLUE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6"/>
    <s v="garisantoplagrs30hijau"/>
    <s v="garisantoplagreengrs30green"/>
    <s v=""/>
    <s v="Garisan Topla GRS-30 hijau"/>
    <s v="GARISAN TOPLA GREEN GRS-30-GREEN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7"/>
    <s v="garisantoplagrs30merah"/>
    <s v="garisantoplaredgrs30red"/>
    <s v=""/>
    <s v="Garisan Topla GRS-30 merah"/>
    <s v="GARISAN TOPLA RED GRS-30-RED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8"/>
    <s v="garisantoplagrs30kuning"/>
    <s v="garisantoplayellowgrs30yellow"/>
    <s v=""/>
    <s v="Garisan Topla GRS-30 kuning"/>
    <s v="GARISAN TOPLA YELLOW GRS-30-YELLOW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9"/>
    <s v="gel10tg340bibiru"/>
    <s v="gel10tg340bibiru"/>
    <s v=""/>
    <s v="Gel 1.0 TG 340 BI Biru"/>
    <s v="GEL 1.0 TG340BI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30"/>
    <s v="gelboxer10bxgp720"/>
    <s v="gelboxer10bxgp720"/>
    <s v=""/>
    <s v="Gel Boxer 1.0 BX-GP720"/>
    <s v="GEL BOXER 1.0 BX-GP720"/>
    <x v="787"/>
    <x v="0"/>
    <e v="#REF!"/>
    <s v="DB STATIONERY"/>
    <s v="80 LSN"/>
    <s v="pen"/>
    <m/>
    <s v="80 LSN_"/>
    <n v="7"/>
    <n v="7"/>
    <s v="80 LSN"/>
    <s v=""/>
    <s v="80"/>
    <s v="LSN"/>
    <n v="12"/>
    <s v="PCS"/>
    <s v=""/>
    <s v=""/>
    <n v="960"/>
    <s v="PCS"/>
  </r>
  <r>
    <x v="1331"/>
    <s v="gelpendebozz05db505"/>
    <s v="geldebozz05db505"/>
    <s v=""/>
    <s v="Gel pen Debozz 0.5 DB-505"/>
    <s v="GEL DEBOZZ 0.5 DB-5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2"/>
    <s v="gelpendebozz05db605"/>
    <s v="geldebozz05db605"/>
    <s v=""/>
    <s v="Gel pen Debozz 0.5 DB-605"/>
    <s v="GEL DEBOZZ 0.5 DB-6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3"/>
    <s v="gelpendebozz07db608"/>
    <s v="geldebozz05db608"/>
    <s v=""/>
    <s v="Gel pen Debozz 0.7 DB-608"/>
    <s v="GEL DEBOZZ 0.5 DB-60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4"/>
    <s v="gelpendebozz05dbg08"/>
    <s v="geldebozz05dbg08"/>
    <s v=""/>
    <s v="Gel pen debozz 0.5 DB-G08"/>
    <s v="GEL DEBOZZ 0.5 DB-G08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5"/>
    <s v="gelpendebozz07db507"/>
    <s v="geldebozz07db507"/>
    <s v=""/>
    <s v="Gel pen Debozz 0.7 DB-507"/>
    <s v="GEL DEBOZZ 0.7 DB-5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6"/>
    <s v="gelpendebozz07db530"/>
    <s v="geldebozz07db530"/>
    <s v=""/>
    <s v="Gel pen Debozz 0.7 DB-530"/>
    <s v="GEL DEBOZZ 0.7 DB-53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7"/>
    <s v="gelpendebozz07dbg07"/>
    <s v="geldebozz07dbg07"/>
    <s v=""/>
    <s v="Gel pen Debozz 0.7 DB-G07"/>
    <s v="GEL DEBOZZ 0.7 DB-G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8"/>
    <s v="geldebozzdb880"/>
    <s v="geldebozzdb880"/>
    <s v=""/>
    <s v="Gel Debozz DB-880"/>
    <s v="GEL DEBOZZ DB-88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9"/>
    <s v="geldebozzdbgp880l"/>
    <s v="geldebozzdbgp880l"/>
    <s v=""/>
    <s v="Gel Debozz DB-GP880L"/>
    <s v="GEL DEBOZZ DB-GP880L"/>
    <x v="787"/>
    <x v="0"/>
    <e v="#REF!"/>
    <s v="DB STATIONERY"/>
    <s v="33 LSN"/>
    <s v="pen"/>
    <m/>
    <s v="33 LSN_"/>
    <n v="7"/>
    <n v="7"/>
    <s v="33 LSN"/>
    <s v=""/>
    <s v="33"/>
    <s v="LSN"/>
    <n v="12"/>
    <s v="PCS"/>
    <s v=""/>
    <s v=""/>
    <n v="396"/>
    <s v="PCS"/>
  </r>
  <r>
    <x v="1340"/>
    <s v="geldebozzdbgp900"/>
    <s v="geldebozzdbgp900"/>
    <s v=""/>
    <s v="Gel Debozz DB-GP-900"/>
    <s v="GEL DEBOZZ DB-GP-90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1"/>
    <s v="gelminicolor+isg212c"/>
    <s v="gelminicolorisig212c"/>
    <s v=""/>
    <s v="Gel Mini Color+Is G-212C"/>
    <s v="GEL MINI COLOR+ISI G-212C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42"/>
    <s v="gelpencandywowcake038mm"/>
    <s v="gelpencandywowcake038mm"/>
    <s v=""/>
    <s v="Gel pen Candy Wow Cake 0.38mm"/>
    <s v="GEL PEN CANDY WOW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3"/>
    <s v="gelpenjkjk100nthitam"/>
    <s v="gelpenjk100ntblackjk"/>
    <s v=""/>
    <s v="Gel pen JK JK-100 NT Hitam"/>
    <s v="GEL PEN JK-100NT (BLACK) JK"/>
    <x v="787"/>
    <x v="1"/>
    <e v="#REF!"/>
    <s v="ATALI"/>
    <s v="8 BOX (30 SET)"/>
    <s v="pen"/>
    <m/>
    <s v="8 BOX_30 SET_"/>
    <n v="6"/>
    <n v="13"/>
    <s v="8 BOX"/>
    <s v="30 SET"/>
    <s v="8"/>
    <s v="BOX"/>
    <s v="30"/>
    <s v="SET"/>
    <s v=""/>
    <s v=""/>
    <n v="240"/>
    <s v="SET"/>
  </r>
  <r>
    <x v="1344"/>
    <s v="gelpenjkjk100snhitam"/>
    <s v="gelpenjk100snblackjk"/>
    <s v=""/>
    <s v="Gel pen JK JK-100 SN Hitam"/>
    <s v="GEL PEN JK-100SN (BLACK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5"/>
    <s v="gelpenjkjk100snbiru"/>
    <s v="gelpenjk100snbluejk"/>
    <s v=""/>
    <s v="Gel pen JK JK-100 SN Biru"/>
    <s v="GEL PEN JK-100SN (BLUE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6"/>
    <s v="gelpenkoxikxgp926"/>
    <s v="gelpenkoxikxgp926"/>
    <s v=""/>
    <s v="Gel Pen Koxi KX-GP926"/>
    <s v="GEL PEN KOXI KX-GP926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7"/>
    <s v="gelpenkoxikxgp927"/>
    <s v="gelpenkoxikxgp927"/>
    <s v=""/>
    <s v="Gel Pen Koxi KX-GP927"/>
    <s v="GEL PEN KOXI KX-GP92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8"/>
    <s v="gelpenkoxikxgp928"/>
    <s v="gelpenkoxikxgp928"/>
    <s v=""/>
    <s v="Gel Pen Koxi KX-GP928"/>
    <s v="GEL PEN KOXI KX-GP928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9"/>
    <s v="gelpenkoxikxgp929"/>
    <s v="gelpenkoxikxgp929"/>
    <s v=""/>
    <s v="Gel Pen Koxi KX-GP929"/>
    <s v="GEL PEN KOXI KX-GP929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0"/>
    <s v="gelpenkoxikxgp930"/>
    <s v="gelpenkoxikxgp930"/>
    <s v=""/>
    <s v="Gel Pen Koxi KX-GP930"/>
    <s v="GEL PEN KOXI KX-GP9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1"/>
    <s v="gelpensqhijabcute038mm"/>
    <s v="gelpensqhijabcute038mm"/>
    <s v=""/>
    <s v="Gel pen SQ Hijab cute 0.38mm"/>
    <s v="GEL PEN SQ HIJAB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2"/>
    <s v="gelpensqowlcute038mm"/>
    <s v="gelpensqowlcute038mm"/>
    <s v=""/>
    <s v="Gel pen SQ Owl cute 0.38mm"/>
    <s v="GEL PEN SQ OWL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3"/>
    <s v="gelpensqparis038mm"/>
    <s v="gelpensqparis038mm"/>
    <s v=""/>
    <s v="Gel pen SQ Paris 0.38mm"/>
    <s v="GEL PEN SQ PARI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4"/>
    <s v="gelpensqpopcorncake038mm"/>
    <s v="gelpensqpopcorncake038mm"/>
    <s v=""/>
    <s v="Gel pen SQ Popcorn cake 0.38mm"/>
    <s v="GEL PEN SQ POPCORN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5"/>
    <s v="gelpensqretro038mm"/>
    <s v="gelpensqretro038mm"/>
    <s v=""/>
    <s v="Gel Pen SQ Retro 0.38mm"/>
    <s v="GEL PEN SQ RETRO 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6"/>
    <s v="gelpensqrobotcross038mm"/>
    <s v="gelpensqrobotcross038mm"/>
    <s v=""/>
    <s v="Gel pen SQ Robot Cross 0.38mm"/>
    <s v="GEL PEN SQ ROBOT CROS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7"/>
    <s v="gelpensqteencute038mm"/>
    <s v="gelpensqteencute038mm"/>
    <s v=""/>
    <s v="Gel pen SQ Teen cute 038mm"/>
    <s v="GEL PEN SQ TEEN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8"/>
    <s v="gelpensqunicute038mm"/>
    <s v="gelpensqunicute038mm"/>
    <s v=""/>
    <s v="Gel pen SQ Unicute 0.38mm"/>
    <s v="GEL PEN SQ UNI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9"/>
    <s v="gelpensqvintage038mm"/>
    <s v="gelpensqvintage038mm"/>
    <s v=""/>
    <s v="Gel pen SQ Vintage 0.38mm"/>
    <s v="GEL PEN SQ VINTAG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0"/>
    <s v="gelpenvtr213bt21"/>
    <s v="gelpenvtr213bt21"/>
    <s v=""/>
    <s v="Gel pen VTR-213 BT21"/>
    <s v="GEL PEN VTR-213 BT21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1"/>
    <s v="gelpenvtr213bt22"/>
    <s v="gelpenvtr213bt22"/>
    <s v=""/>
    <s v="Gel pen VTR-213 BT22"/>
    <s v="GEL PEN VTR-213 BT22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2"/>
    <s v="gelpenvtr213bt23"/>
    <s v="gelpenvtr213bt23"/>
    <s v=""/>
    <s v="Gel pen VTR-213 BT23"/>
    <s v="GEL PEN VTR-213 BT23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3"/>
    <s v="gelpenweiyada681biru"/>
    <s v="gelpenweiyada681biru"/>
    <s v=""/>
    <s v="Gel Pen Weiyada 681 Biru"/>
    <s v="GEL PEN WEIYADA 681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4"/>
    <s v="gelpenweiyadae681"/>
    <s v="gelpenweiyadae681"/>
    <s v=""/>
    <s v="Gel pen Weiyada E681"/>
    <s v="GEL PEN WEIYADA E681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5"/>
    <s v="gelpenzuixuaw1020hitam"/>
    <s v="gelpenzuixua1020hitam"/>
    <s v=""/>
    <s v="Gel pen Zui Xuaw 1020 Hitam"/>
    <s v="GEL PEN ZUI XUA 1020 (HITAM)"/>
    <x v="787"/>
    <x v="1"/>
    <e v="#REF!"/>
    <s v="MSI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6"/>
    <s v="gelpenzuizhuahy1020"/>
    <s v="gelpenzuizhuahy1020"/>
    <s v=""/>
    <s v="Gel pen Zui Zhua HY-1020"/>
    <s v="GEL PEN ZUI ZHUA HY-1020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7"/>
    <s v="gelpenzuizhuahy1020hitam"/>
    <s v="gelpenzuizhuahy1020hitam"/>
    <s v=""/>
    <s v="Gel pen Zui Zhua HY-1020 Hitam"/>
    <s v="GEL PEN ZUI ZHUA HY-1020 HITAM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8"/>
    <s v="gelpentechjobtg346c"/>
    <s v="geltechjobtg346c"/>
    <s v=""/>
    <s v="Gel pen Techjob TG 346-C"/>
    <s v="GEL TECH JOB TG346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9"/>
    <s v="gelpentechjobexaminattg313b"/>
    <s v="geltechjobexaminattg313b"/>
    <s v=""/>
    <s v="Gel pen Techjob Examinat TG313-B"/>
    <s v="GEL TECHJOB EXAMINAT TG313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0"/>
    <s v="geltechjobtg313"/>
    <s v="geltechjobtg313"/>
    <s v=""/>
    <s v="Gel Techjob TG-313"/>
    <s v="GEL TECHJOB TG 313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1"/>
    <s v="gelpentechjobtg346b"/>
    <s v="geltechjobtg346b"/>
    <s v=""/>
    <s v="Gel pen Techjob TG 346-B"/>
    <s v="GEL TECHJOB TG346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2"/>
    <s v="geltechjobtg346bl"/>
    <s v="geltechjobtg346bl"/>
    <s v=""/>
    <s v="Gel Techjob TG346-BL"/>
    <s v="GEL TECHJOB TG346-BL"/>
    <x v="787"/>
    <x v="0"/>
    <e v="#REF!"/>
    <s v="DB STATIONERY"/>
    <s v="138 LSN"/>
    <s v="pen"/>
    <m/>
    <s v="138 LSN_"/>
    <n v="8"/>
    <n v="8"/>
    <s v="138 LSN"/>
    <s v=""/>
    <s v="138"/>
    <s v="LSN"/>
    <n v="12"/>
    <s v="PCS"/>
    <s v=""/>
    <s v=""/>
    <n v="1656"/>
    <s v="PCS"/>
  </r>
  <r>
    <x v="1373"/>
    <s v="geltechjobwritetg322b"/>
    <s v="geltechjobwritetg322b"/>
    <s v=""/>
    <s v="Gel Techjob Write TG322-B"/>
    <s v="GEL TECHJOB WRITE TG322-B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4"/>
    <s v="geltizo08tg33580"/>
    <s v="geltizo08tg33580"/>
    <s v=""/>
    <s v="Gel Tizo 0.8 TG33580"/>
    <s v="GEL TIZO 0.8  TG3358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75"/>
    <s v="geltizo10mmtg30163a"/>
    <s v="geltizo10mmtg30183a"/>
    <s v=""/>
    <s v="Gel Tizo 1.0mm TG 30163-A"/>
    <s v="GEL TIZO 1.0 MM TG30183-A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6"/>
    <s v="gelpentizo10tg31580"/>
    <s v="geltizo10tg31580"/>
    <s v=""/>
    <s v="Gel pen Tizo 1.0 TG 3158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7"/>
    <s v="geltiizo10tg31590"/>
    <s v="geltizo10tg31580"/>
    <s v=""/>
    <s v="Gel Tiizo 1.0 TG 3159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8"/>
    <s v="geltizo10mmtg30103a"/>
    <s v="geltizo10mmtg30103a"/>
    <s v=""/>
    <s v="Gel Tizo 1.0Mm TG30103-A"/>
    <s v="GEL TIZO 1.0MM TG30103-A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9"/>
    <s v="gelpentizotg346d"/>
    <s v="geltizo346tg346d"/>
    <s v=""/>
    <s v="Gel pen Tizo TG 346-D"/>
    <s v="GEL TIZO 346 TG 346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0"/>
    <s v="geltizofancytg3606d"/>
    <s v="geltizofancytg3606d"/>
    <s v=""/>
    <s v="Gel Tizo Fancy TG-3606-D"/>
    <s v="GEL TIZO FANCY TG 360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1"/>
    <s v="geltizofancytg30301d"/>
    <s v="geltizofancytg30301d"/>
    <s v=""/>
    <s v="Gel Tizo Fancy TG 30301-D"/>
    <s v="GEL TIZO FANCY TG303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2"/>
    <s v="geltizofancytg30541d"/>
    <s v="geltizofancytg30541d"/>
    <s v=""/>
    <s v="Gel Tizo Fancy TG 30541-D"/>
    <s v="GEL TIZO FANCY TG3054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3"/>
    <s v="geltizofancytg30541dl"/>
    <s v="geltizofancytg30541dl"/>
    <s v=""/>
    <s v="Gel Tizo Fancy TG 30541-DL"/>
    <s v="GEL TIZO FANCY TG3054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84"/>
    <s v="geltizofancytg30542d"/>
    <s v="geltizofancytg30542d"/>
    <s v=""/>
    <s v="Gel Tizo Fancy TG 30542-D"/>
    <s v="GEL TIZO FANCY TG3054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5"/>
    <s v="geltizofancytg30590d"/>
    <s v="geltizofancytg30590d"/>
    <s v=""/>
    <s v="Gel Tizo Fancy TG30590-D"/>
    <s v="GEL TIZO FANCY TG30590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386"/>
    <s v="geltizofancytg30600d"/>
    <s v="geltizofancytg30600d"/>
    <s v=""/>
    <s v="Gel Tizo Fancy TG 30600-D"/>
    <s v="GEL TIZO FANCY TG306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7"/>
    <s v="geltizofancytg30601d"/>
    <s v="geltizofancytg30601d"/>
    <s v=""/>
    <s v="Gel Tizo Fancy TG 30601-D"/>
    <s v="GEL TIZO FANCY TG306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8"/>
    <s v="geltizofancytg30605c"/>
    <s v="geltizofancytg30605c"/>
    <s v=""/>
    <s v="Gel Tizo Fancy TG 30605-C"/>
    <s v="GEL TIZO FANCY TG30605-C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9"/>
    <s v="geltizofancytg30605cl"/>
    <s v="geltizofancytg30605cl"/>
    <s v=""/>
    <s v="Gel Tizo Fancy TG 30605-CL"/>
    <s v="GEL TIZO FANCY TG30605-CL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0"/>
    <s v="geltizofancytg30606c"/>
    <s v="geltizofancytg30606c"/>
    <s v=""/>
    <s v="Gel Tizo Fancy TG30606-C"/>
    <s v="GEL TIZO FANCY TG30606-C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1"/>
    <s v="geltizofancytg30606d"/>
    <s v="geltizofancytg30606d"/>
    <s v=""/>
    <s v="Gel Tizo Fancy TG 30606-D"/>
    <s v="GEL TIZO FANCY TG30606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2"/>
    <s v="geltizofancytg30734d"/>
    <s v="geltizofancytg30734d"/>
    <s v=""/>
    <s v="Gel Tizo Fancy TG 30734-D"/>
    <s v="GEL TIZO FANCY TG30734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3"/>
    <s v="geltizofancytg30801d"/>
    <s v="geltizofancytg30801d"/>
    <s v=""/>
    <s v="Gel Tizo Fancy TG 30801-D"/>
    <s v="GEL TIZO FANCY TG308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4"/>
    <s v="geltizofancytg30801dl"/>
    <s v="geltizofancytg30801dl"/>
    <s v=""/>
    <s v="Gel Tizo Fancy TG30801-DL"/>
    <s v="GEL TIZO FANCY TG308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5"/>
    <s v="geltizofancytg30802d"/>
    <s v="geltizofancytg30802d"/>
    <s v=""/>
    <s v="Gel Tizo Fancy TG 30802-D"/>
    <s v="GEL TIZO FANCY TG3080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6"/>
    <s v="geltizofancytg30900d"/>
    <s v="geltizofancytg30900d"/>
    <s v=""/>
    <s v="Gel Tizo Fancy TG 30900-D"/>
    <s v="GEL TIZO FANCY TG309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7"/>
    <s v="geltizofancytg30900dl"/>
    <s v="geltizofancytg30900dl"/>
    <s v=""/>
    <s v="Gel Tizo Fancy TG 30900-DL"/>
    <s v="GEL TIZO FANCY TG3090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8"/>
    <s v="geltizofancytg30901dl"/>
    <s v="geltizofancytg30901dl"/>
    <s v=""/>
    <s v="Gel Tizo Fancy TG30901-DL"/>
    <s v="GEL TIZO FANCY TG309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9"/>
    <s v="geltizofancytg31035dl"/>
    <s v="geltizofancytg31035dl"/>
    <s v=""/>
    <s v="Gel Tizo Fancy TG 31035-DL"/>
    <s v="GEL TIZO FANCY TG31035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0"/>
    <s v="geltizofancytg31037d"/>
    <s v="geltizofancytg31037d"/>
    <s v=""/>
    <s v="Gel Tizo Fancy TG 31037-D"/>
    <s v="GEL TIZO FANCY TG31037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1"/>
    <s v="geltizofancytg31037dl"/>
    <s v="geltizofancytg31037dl"/>
    <s v=""/>
    <s v="Gel Tizo Fancy TG 31037-DL"/>
    <s v="GEL TIZO FANCY TG31037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2"/>
    <s v="geltizofancytg31475kl"/>
    <s v="geltizofancytg31475kl"/>
    <s v=""/>
    <s v="Gel Tizo Fancy TG 31475-KL"/>
    <s v="GEL TIZO FANCY TG31475-KL"/>
    <x v="787"/>
    <x v="0"/>
    <e v="#REF!"/>
    <s v="DB STATIONERY"/>
    <m/>
    <s v="pen"/>
    <m/>
    <s v=""/>
    <s v=""/>
    <s v=""/>
    <s v=""/>
    <s v=""/>
    <s v=""/>
    <s v=""/>
    <s v=""/>
    <s v=""/>
    <s v=""/>
    <s v=""/>
    <e v="#VALUE!"/>
    <s v=""/>
  </r>
  <r>
    <x v="1403"/>
    <s v="geltizofancytg31590d"/>
    <s v="geltizofancytg31590d"/>
    <s v=""/>
    <s v="Gel Tizo Fancy TG 31590-D"/>
    <s v="GEL TIZO FANCY TG31590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4"/>
    <s v="geltizofancytg31601d"/>
    <s v="geltizofancytg31601d"/>
    <s v=""/>
    <s v="Gel Tizo Fancy TG31601-D"/>
    <s v="GEL TIZO FANCY TG31601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5"/>
    <s v="geltizofancytg31605d"/>
    <s v="geltizofancytg31605d"/>
    <s v=""/>
    <s v="Gel Tizo Fancy TG31605-D"/>
    <s v="GEL TIZO FANCY TG31605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6"/>
    <s v="geltizofancytg31762d"/>
    <s v="geltizofancytg31762d"/>
    <s v=""/>
    <s v="Gel Tizo Fancy TG 31762-D"/>
    <s v="GEL TIZO FANCY TG3176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7"/>
    <s v="geltizofancytg31780d"/>
    <s v="geltizofancytg31780d"/>
    <s v=""/>
    <s v="Gel Tizo Fancy TG 31780-D"/>
    <s v="GEL TIZO FANCY TG3178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8"/>
    <s v="geltizofancytg31780dl"/>
    <s v="geltizofancytg31780dl"/>
    <s v=""/>
    <s v="Gel Tizo Fancy TG 31780-DL"/>
    <s v="GEL TIZO FANCY TG3178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9"/>
    <s v="geltizofancytg31780e"/>
    <s v="geltizofancytg31780e"/>
    <s v=""/>
    <s v="Gel Tizo Fancy TG31780-E"/>
    <s v="GEL TIZO FANCY TG31780-E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0"/>
    <s v="geltizofancytg31810dl"/>
    <s v="geltizofancytg31810dl"/>
    <s v=""/>
    <s v="Gel Tizo Fancy TG31810-DL"/>
    <s v="GEL TIZO FANCY TG31810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1"/>
    <s v="geltizofancytg31830c"/>
    <s v="geltizofancytg31830c"/>
    <s v=""/>
    <s v="Gel Tizo Fancy TG 31830-C"/>
    <s v="GEL TIZO FANCY TG31830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2"/>
    <s v="geltizofancytg31830d"/>
    <s v="geltizofancytg31830d"/>
    <s v=""/>
    <s v="Gel Tizo Fancy TG 31830-D"/>
    <s v="GEL TIZO FANCY TG3183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3"/>
    <s v="geltizofancytg31830e"/>
    <s v="geltizofancytg31830e"/>
    <s v=""/>
    <s v="Gel Tizo Fancy TG31830-E"/>
    <s v="GEL TIZO FANCY TG31830-E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4"/>
    <s v="geltizofancytg31831d"/>
    <s v="geltizofancytg31831d"/>
    <s v=""/>
    <s v="Gel Tizo Fancy TG 31831-D"/>
    <s v="GEL TIZO FANCY TG3183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5"/>
    <s v="geltizofancytg31975d"/>
    <s v="geltizofancytg31975d"/>
    <s v=""/>
    <s v="Gel Tizo Fancy TG 31975-D"/>
    <s v="GEL TIZO FANCY TG31975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6"/>
    <s v="geltizofancytg32763d"/>
    <s v="geltizofancytg32763d"/>
    <s v=""/>
    <s v="Gel Tizo Fancy TG 32763-D"/>
    <s v="GEL TIZO FANCY TG32763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7"/>
    <s v="geltizofancytg3481d"/>
    <s v="geltizofancytg3481d"/>
    <s v=""/>
    <s v="Gel Tizo Fancy TG 3481-D"/>
    <s v="GEL TIZO FANCY TG3481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8"/>
    <s v="geltizofancytg348dl"/>
    <s v="geltizofancytg348dl"/>
    <s v=""/>
    <s v="Gel Tizo Fancy TG348-DL"/>
    <s v="GEL TIZO FANCY TG348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9"/>
    <s v="gelpentizoretrc05tg670"/>
    <s v="geltizoretrc05tg670"/>
    <s v=""/>
    <s v="Gel pen Tizo Retrc 0.5 TG 670"/>
    <s v="GEL TIZO RETRC 0.5 TG67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420"/>
    <s v="gelpentizoretrc05tg690"/>
    <s v="geltizoretrc05tg690"/>
    <s v=""/>
    <s v="Gel pen Tizo Retrc 0.5 TG-690"/>
    <s v="GEL TIZO RETRC 0.5 TG690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21"/>
    <s v="geltizos305tg32610"/>
    <s v="geltizos305tg32610"/>
    <s v=""/>
    <s v="Gel Tizo S-3 0.5 TG 32610"/>
    <s v="GEL TIZO S-3 0.5TG 3261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2"/>
    <s v="gelpentizosavextg396d"/>
    <s v="geltizosavextg396d"/>
    <s v=""/>
    <s v="Gel pen Tizo Savex TG 396-D"/>
    <s v="GEL TIZO SAVEX TG39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3"/>
    <s v="geltizotg30630"/>
    <s v="geltizotg30630"/>
    <s v=""/>
    <s v="Gel Tizo TG30630"/>
    <s v="GEL TIZO TG306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4"/>
    <s v="gelpentizotg3063d"/>
    <s v="geltizotg3063d"/>
    <s v=""/>
    <s v="Gel pen Tizo TG 3063 D"/>
    <s v="GEL TIZO TG3063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5"/>
    <s v="gelpentizotg31060"/>
    <s v="geltizotg31060"/>
    <s v=""/>
    <s v="Gel pen TIZO TG 31060"/>
    <s v="GEL TIZO TG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6"/>
    <s v="gelpentizotg31220"/>
    <s v="geltizotg31220"/>
    <s v=""/>
    <s v="Gel pen Tizo TG 31220"/>
    <s v="GEL TIZO TG3122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7"/>
    <s v="geltizotg346d"/>
    <s v="geltizotg346d"/>
    <s v=""/>
    <s v="Gel Tizo TG-346-D"/>
    <s v="GEL TIZO TG-346-D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8"/>
    <s v="gelpentizotg346e"/>
    <s v="geltizotg346e"/>
    <s v=""/>
    <s v="Gel pen Tizo TG 346-E"/>
    <s v="GEL TIZO TG346-E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9"/>
    <s v="gelzhixintubeg3567"/>
    <s v="gelzhixintubeg3567"/>
    <s v=""/>
    <s v="Gel Zhixin Tube G-3567"/>
    <s v="GEL ZHIXIN TUBE G-356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30"/>
    <s v="gelzhixintubeg3567l"/>
    <s v="gelzhixintubeg3567l"/>
    <s v=""/>
    <s v="Gel Zhixin Tube G-3567L"/>
    <s v="GEL ZHIXIN TUBE G-3567L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31"/>
    <s v="gelzhixintubeg3568l"/>
    <s v="gelzhixintubeg3568l"/>
    <s v=""/>
    <s v="Gel Zhixin Tube G-3568L"/>
    <s v="GEL ZHIXIN TUBE G-3568L"/>
    <x v="787"/>
    <x v="0"/>
    <e v="#REF!"/>
    <s v="DB STATIONERY"/>
    <s v="72 TUB"/>
    <s v="pen"/>
    <m/>
    <s v="72 TUB_"/>
    <n v="7"/>
    <n v="7"/>
    <s v="72 TUB"/>
    <s v=""/>
    <s v="72"/>
    <s v="TUB"/>
    <s v=""/>
    <s v=""/>
    <s v=""/>
    <s v=""/>
    <n v="72"/>
    <s v="TUB"/>
  </r>
  <r>
    <x v="1432"/>
    <s v="gelzhixin+refillg3027"/>
    <s v="gelzhixinrefillg3027"/>
    <s v=""/>
    <s v="Gel Zhixin + Refill G-3027"/>
    <s v="GEL ZHIXIN+REFILL G-302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3"/>
    <s v="gelzhixin+refillg3031"/>
    <s v="gelzhixinrefillg3031"/>
    <s v=""/>
    <s v="Gel Zhixin + Refill G-3031"/>
    <s v="GEL ZHIXIN+REFILL G-303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4"/>
    <s v="gelzhixin+refillg3033"/>
    <s v="gelzhixinrefillg3033"/>
    <s v=""/>
    <s v="Gel Zhixin + Refill G-3033"/>
    <s v="GEL ZHIXIN+REFILL G-303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5"/>
    <s v="gelzhixin+refillg3035"/>
    <s v="gelzhixinrefillg3035"/>
    <s v=""/>
    <s v="Gel Zhixin + Refill G-3035"/>
    <s v="GEL ZHIXIN+REFILL G-303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6"/>
    <s v="gelzhixin+refillg3036"/>
    <s v="gelzhixinrefillg3036"/>
    <s v=""/>
    <s v="Gel Zhixin + Refill G-3036"/>
    <s v="GEL ZHIXIN+REFILL G-303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7"/>
    <s v="gelzhixin+refillg3037"/>
    <s v="gelzhixinrefillg3037"/>
    <s v=""/>
    <s v="Gel Zhixin + Refill G-3037"/>
    <s v="GEL ZHIXIN+REFILL G-303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8"/>
    <s v="gelzhixin+refillg3038"/>
    <s v="gelzhixinrefillg3038"/>
    <s v=""/>
    <s v="Gel Zhixin + Refill G-3038"/>
    <s v="GEL ZHIXIN+REFILL G-303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9"/>
    <s v="gelzhixin+refillg3039"/>
    <s v="gelzhixinrefillg3039"/>
    <s v=""/>
    <s v="Gel Zhixin + Refill G-3039"/>
    <s v="GEL ZHIXIN+REFILL G-303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0"/>
    <s v="gelzhixin+refillg3050"/>
    <s v="gelzhixinrefillg3050"/>
    <s v=""/>
    <s v="Gel Zhixin + Refill G-3050"/>
    <s v="GEL ZHIXIN+REFILL G-30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1"/>
    <s v="gelzhixin+refillg3051"/>
    <s v="gelzhixinrefillg3051"/>
    <s v=""/>
    <s v="Gel Zhixin + Refill G-3051"/>
    <s v="GEL ZHIXIN+REFILL G-305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2"/>
    <s v="gelzhixin+refillg3053"/>
    <s v="gelzhixinrefillg3053"/>
    <s v=""/>
    <s v="Gel Zhixin + Refill G-3053"/>
    <s v="GEL ZHIXIN+REFILL G-305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3"/>
    <s v="gelzhixin+refillg3056"/>
    <s v="gelzhixinrefillg3056"/>
    <s v=""/>
    <s v="Gel Zhixin + Refill G-3056"/>
    <s v="GEL ZHIXIN+REFILL G-305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4"/>
    <s v="gelzhixin+refillg3057"/>
    <s v="gelzhixinrefillg3057"/>
    <s v=""/>
    <s v="Gel Zhixin + Refill G-3057"/>
    <s v="GEL ZHIXIN+REFILL G-305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5"/>
    <s v="gelzhixin+refillg3058"/>
    <s v="gelzhixinrefillg3058"/>
    <s v=""/>
    <s v="Gel Zhixin + Refill G-3058"/>
    <s v="GEL ZHIXIN+REFILL G-305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6"/>
    <s v="gelzhixin+refillg3060"/>
    <s v="gelzhixinrefillg3060"/>
    <s v=""/>
    <s v="Gel Zhixin + Refill G-3060"/>
    <s v="GEL ZHIXIN+REFILL G-306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7"/>
    <s v="gelzhixin+refillg3062"/>
    <s v="gelzhixinrefillg3062"/>
    <s v=""/>
    <s v="Gel Zhixin + Refill G-3062"/>
    <s v="GEL ZHIXIN+REFILL G-306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8"/>
    <s v="gelzhixin+refillg3066"/>
    <s v="gelzhixinrefillg3066"/>
    <s v=""/>
    <s v="Gel Zhixin + Refill G-3066"/>
    <s v="GEL ZHIXIN+REFILL G-306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9"/>
    <s v="gelzhixin+refillg3068"/>
    <s v="gelzhixinrefillg3068"/>
    <s v=""/>
    <s v="Gel Zhixin + Refill G-3068"/>
    <s v="GEL ZHIXIN+REFILL G-306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0"/>
    <s v="gelzhixin+refillg3070"/>
    <s v="gelzhixinrefillg3070"/>
    <s v=""/>
    <s v="Gel Zhixin + Refill G-3070"/>
    <s v="GEL ZHIXIN+REFILL G-307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1"/>
    <s v="gelzhixin+refillg3078"/>
    <s v="gelzhixinrefillg3078"/>
    <s v=""/>
    <s v="Gel Zhixin + Refill G-3078"/>
    <s v="GEL ZHIXIN+REFILL G-307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2"/>
    <s v="gelzhixin+refillg3086"/>
    <s v="gelzhixinrefillg3086"/>
    <s v=""/>
    <s v="Gel Zhixin + Refill G-3086"/>
    <s v="GEL ZHIXIN+REFILL G-308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3"/>
    <s v="gelzhixin+refillg3087"/>
    <s v="gelzhixinrefillg3087"/>
    <s v=""/>
    <s v="Gel Zhixin + Refill G-3087"/>
    <s v="GEL ZHIXIN+REFILL G-308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4"/>
    <s v="gelzhixin+refillg3088"/>
    <s v="gelzhixinrefillg3088"/>
    <s v=""/>
    <s v="Gel Zhixin + Refill G-3088"/>
    <s v="GEL ZHIXIN+REFILL G-308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5"/>
    <s v="gelzhixin+refillg3089"/>
    <s v="gelzhixinrefillg3089"/>
    <s v=""/>
    <s v="Gel Zhixin + Refill G-3089"/>
    <s v="GEL ZHIXIN+REFILL G-308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6"/>
    <s v="gelzhixin+refillg3090"/>
    <s v="gelzhixinrefillg3090"/>
    <s v=""/>
    <s v="Gel Zhixin + Refill G-3090"/>
    <s v="GEL ZHIXIN+REFILL G-309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7"/>
    <s v="gelzhixin+refillg3092"/>
    <s v="gelzhixinrefillg3092"/>
    <s v=""/>
    <s v="Gel Zhixin + Refill G-3092"/>
    <s v="GEL ZHIXIN+REFILL G-309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8"/>
    <s v="gelzhixin+refillg3096"/>
    <s v="gelzhixinrefillg3096"/>
    <s v=""/>
    <s v="Gel Zhixin + Refill G-3096"/>
    <s v="GEL ZHIXIN+REFILL G-309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9"/>
    <s v="gelzhixin+refillg3099"/>
    <s v="gelzhixinrefillg3099"/>
    <s v=""/>
    <s v="Gel Zhixin + Refill G-3099"/>
    <s v="GEL ZHIXIN+REFILL G-309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0"/>
    <s v="gelzhixin+refillg3101"/>
    <s v="gelzhixinrefillg3101"/>
    <s v=""/>
    <s v="Gel Zhixin + Refill G-3101"/>
    <s v="GEL ZHIXIN+REFILL G-310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1"/>
    <s v="gelzhixin+refillg3102"/>
    <s v="gelzhixinrefillg3102"/>
    <s v=""/>
    <s v="Gel Zhixin + Refill G-3102"/>
    <s v="GEL ZHIXIN+REFILL G-310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2"/>
    <s v="gelzhixin+refillg3106"/>
    <s v="gelzhixinrefillg3106"/>
    <s v=""/>
    <s v="Gel Zhixin + Refill G-3106"/>
    <s v="GEL ZHIXIN+REFILL G-310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3"/>
    <s v="gelzhixin+refillg3108"/>
    <s v="gelzhixinrefillg3108"/>
    <s v=""/>
    <s v="Gel Zhixin+Refill G-3108"/>
    <s v="GEL ZHIXIN+REFILL G-310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4"/>
    <s v="gelzhixin+refillg3108s3"/>
    <s v="gelzhixinrefillg3108s3"/>
    <s v=""/>
    <s v="Gel Zhixin + Refill G-3108 S-3"/>
    <s v="GEL ZHIXIN+REFILL G-3108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5"/>
    <s v="gelzhixin+refillg3109"/>
    <s v="gelzhixinrefillg3109"/>
    <s v=""/>
    <s v="Gel Zhixin + Refill G-3109"/>
    <s v="GEL ZHIXIN+REFILL G-310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6"/>
    <s v="gelzhixin+refillg3110"/>
    <s v="gelzhixinrefillg3110"/>
    <s v=""/>
    <s v="Gel Zhixin + Refill G-3110"/>
    <s v="GEL ZHIXIN+REFILL G-311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7"/>
    <s v="gelzhixin+refillg3112s3"/>
    <s v="gelzhixinrefillg3112s3"/>
    <s v=""/>
    <s v="Gel Zhixin + Refill G-3112 S-3"/>
    <s v="GEL ZHIXIN+REFILL G-3112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8"/>
    <s v="gelzhixin+refillg3115"/>
    <s v="gelzhixinrefillg3115"/>
    <s v=""/>
    <s v="Gel Zhixin + Refill G-3115"/>
    <s v="GEL ZHIXIN+REFILL G-311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9"/>
    <s v="gelzhixin+refillg3116"/>
    <s v="gelzhixinrefillg3116"/>
    <s v=""/>
    <s v="Gel Zhixin + Refill G-3116"/>
    <s v="GEL ZHIXIN+REFILL G-311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0"/>
    <s v="gelzhixin+refillg3119"/>
    <s v="gelzhixinrefillg3119"/>
    <s v=""/>
    <s v="Gel Zhixin + Refill G-3119"/>
    <s v="GEL ZHIXIN+REFILL G-311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1"/>
    <s v="gelzhixin+refillg3120"/>
    <s v="gelzhixinrefillg3120"/>
    <s v=""/>
    <s v="Gel Zhixin + Refill G-3120"/>
    <s v="GEL ZHIXIN+REFILL G-312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2"/>
    <s v="gelzhixin+refillg3121"/>
    <s v="gelzhixinrefillg3121"/>
    <s v=""/>
    <s v="Gel Zhixin + Refill G-3121"/>
    <s v="GEL ZHIXIN+REFILL G-312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3"/>
    <s v="gelzhixin+refillg3122"/>
    <s v="gelzhixinrefillg3122"/>
    <s v=""/>
    <s v="Gel Zhixin + Refill G-3122"/>
    <s v="GEL ZHIXIN+REFILL G-312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4"/>
    <s v="gelzhixin+refillg3123"/>
    <s v="gelzhixinrefillg3123"/>
    <s v=""/>
    <s v="Gel Zhixin + Refill G-3123"/>
    <s v="GEL ZHIXIN+REFILL G-312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5"/>
    <s v="gelzhixin+refillg3124"/>
    <s v="gelzhixinrefillg3124"/>
    <s v=""/>
    <s v="Gel Zhixin + Refill G-3124"/>
    <s v="GEL ZHIXIN+REFILL G-3124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6"/>
    <s v="gelzhixin+refillg3125"/>
    <s v="gelzhixinrefillg3125"/>
    <s v=""/>
    <s v="Gel Zhixin + Refill G-3125"/>
    <s v="GEL ZHIXIN+REFILL G-312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7"/>
    <s v="gelzhixin+refillg3126"/>
    <s v="gelzhixinrefillg3126"/>
    <s v=""/>
    <s v="Gel Zhixin + Refill G-3126"/>
    <s v="GEL ZHIXIN+REFILL G-312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8"/>
    <s v="gelzhixin+refillg3127"/>
    <s v="gelzhixinrefillg3127"/>
    <s v=""/>
    <s v="Gel Zhixin + Refill G-3127"/>
    <s v="GEL ZHIXIN+REFILL G-3127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9"/>
    <s v="gelzhixin+refillg3128"/>
    <s v="gelzhixinrefillg3128"/>
    <s v=""/>
    <s v="Gel Zhixin + Refill G-3128"/>
    <s v="GEL ZHIXIN+REFILL G-312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0"/>
    <s v="gelzhixin+refillg3129"/>
    <s v="gelzhixinrefillg3129"/>
    <s v=""/>
    <s v="Gel Zhixin + Refill G-3129"/>
    <s v="GEL ZHIXIN+REFILL G-312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1"/>
    <s v="gelzhixin+refillg3130"/>
    <s v="gelzhixinrefillg3130"/>
    <s v=""/>
    <s v="Gel Zhixin + Refill G-3130"/>
    <s v="GEL ZHIXIN+REFILL G-313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2"/>
    <s v="gelzhixin+refillg3131"/>
    <s v="gelzhixinrefillg3131"/>
    <s v=""/>
    <s v="Gel Zhixin + Refill G-3131"/>
    <s v="GEL ZHIXIN+REFILL G-313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3"/>
    <s v="gelzhixin+refillg3133"/>
    <s v="gelzhixinrefillg3133"/>
    <s v=""/>
    <s v="Gel Zhixin + Refill G-3133"/>
    <s v="GEL ZHIXIN+REFILL G-313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4"/>
    <s v="gelzhixin+refillg3135"/>
    <s v="gelzhixinrefillg3135"/>
    <s v=""/>
    <s v="Gel Zhixin + Refill G-3135"/>
    <s v="GEL ZHIXIN+REFILL G-313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5"/>
    <s v="gelzhixin+refillg3555a"/>
    <s v="gelzhixinrefillg3555a"/>
    <s v=""/>
    <s v="Gel Zhixin + Refill G-3555 A"/>
    <s v="GEL ZHIXIN+REFILL G-35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6"/>
    <s v="gelzhixin+refillg355a"/>
    <s v="gelzhixinrefillg355a"/>
    <s v=""/>
    <s v="Gel Zhixin + Refill G-355A"/>
    <s v="GEL ZHIXIN+REFILL G-3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7"/>
    <s v="gelpentrotg31060"/>
    <s v="gelpentrotg31060"/>
    <s v=""/>
    <s v="Gel Pen TRO TG-31060"/>
    <s v="GELPEN TRO TG 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88"/>
    <s v="jarumhijabgp50"/>
    <s v="glasspinsgp50"/>
    <s v=""/>
    <s v="Jarum hijab GP-50"/>
    <s v="GLASS PINS GP-50"/>
    <x v="787"/>
    <x v="1"/>
    <e v="#REF!"/>
    <s v="MSI"/>
    <s v="1200 BOX (24 PCS)"/>
    <s v="jarum"/>
    <m/>
    <s v="1200 BOX_24 PCS_"/>
    <n v="9"/>
    <n v="16"/>
    <s v="1200 BOX"/>
    <s v="24 PCS"/>
    <s v="1200"/>
    <s v="BOX"/>
    <s v="24"/>
    <s v="PCS"/>
    <s v=""/>
    <s v=""/>
    <n v="28800"/>
    <s v="PCS"/>
  </r>
  <r>
    <x v="1489"/>
    <s v="lemstick11x29"/>
    <s v="gluestick11x29"/>
    <s v=""/>
    <s v="Lem Stick 11 x 29"/>
    <s v="GLUE STICK 11 X 29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0"/>
    <s v="lemstick7x30"/>
    <s v="gluestick7x30"/>
    <s v=""/>
    <s v="Lem Stick 7 x 30"/>
    <s v="GLUE STICK 7 X 30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1"/>
    <s v="lemstickwomy7x29"/>
    <s v="gluestick7x29@25womy"/>
    <s v=""/>
    <s v="Lem stick WOMY 7x29"/>
    <s v="GLUE STICK 7X29 @25 WOMY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2"/>
    <s v="gelpentizotg395f"/>
    <s v="gptizo395ftg395f"/>
    <s v=""/>
    <s v="Gel Pen Tizo TG-395-F"/>
    <s v="GP TIZO 395-F TG395-F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93"/>
    <s v="gelpendebozz05+refilldb550"/>
    <s v="gpdebozz05refilldb550"/>
    <s v=""/>
    <s v="Gel pen Debozz 0.5+refill DB-550"/>
    <s v="GP.DEBOZZ 0.5+REFILL DB-5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94"/>
    <s v="pcasegp9315"/>
    <s v="gp9315pcase"/>
    <s v=""/>
    <s v="P case GP 9315"/>
    <s v="GP9315 PCASE"/>
    <x v="787"/>
    <x v="0"/>
    <e v="#REF!"/>
    <s v="PMJP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1495"/>
    <s v="garisansablon190"/>
    <s v="grssablon190"/>
    <s v=""/>
    <s v="Garisan Sablon 190"/>
    <s v="GRS SABLON 190"/>
    <x v="787"/>
    <x v="0"/>
    <e v="#REF!"/>
    <s v="ETJ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496"/>
    <s v="garisansablon250"/>
    <s v="grssablon250"/>
    <s v=""/>
    <s v="Garisan Sablon 250"/>
    <s v="GRS SABLON 250"/>
    <x v="787"/>
    <x v="0"/>
    <e v="#REF!"/>
    <s v="ETJ"/>
    <s v="160 LSN"/>
    <s v="garisan"/>
    <m/>
    <s v="160 LSN_"/>
    <n v="8"/>
    <n v="8"/>
    <s v="160 LSN"/>
    <s v=""/>
    <s v="160"/>
    <s v="LSN"/>
    <n v="12"/>
    <s v="PCS"/>
    <s v=""/>
    <s v=""/>
    <n v="1920"/>
    <s v="PCS"/>
  </r>
  <r>
    <x v="1497"/>
    <s v="garisansablon270"/>
    <s v="grssablon270"/>
    <s v=""/>
    <s v="Garisan Sablon 270"/>
    <s v="GRS SABLON 270"/>
    <x v="787"/>
    <x v="0"/>
    <e v="#REF!"/>
    <s v="ETJ"/>
    <s v="90 LSN"/>
    <s v="garisan"/>
    <m/>
    <s v="90 LSN_"/>
    <n v="7"/>
    <n v="7"/>
    <s v="90 LSN"/>
    <s v=""/>
    <s v="90"/>
    <s v="LSN"/>
    <n v="12"/>
    <s v="PCS"/>
    <s v=""/>
    <s v=""/>
    <n v="1080"/>
    <s v="PCS"/>
  </r>
  <r>
    <x v="1498"/>
    <s v="garisansablon280"/>
    <s v="grssablon280"/>
    <s v=""/>
    <s v="Garisan Sablon 280"/>
    <s v="GRS SABLON 280"/>
    <x v="787"/>
    <x v="0"/>
    <e v="#REF!"/>
    <s v="ETJ"/>
    <s v="66 LSN"/>
    <s v="garisan"/>
    <m/>
    <s v="66 LSN_"/>
    <n v="7"/>
    <n v="7"/>
    <s v="66 LSN"/>
    <s v=""/>
    <s v="66"/>
    <s v="LSN"/>
    <n v="12"/>
    <s v="PCS"/>
    <s v=""/>
    <s v=""/>
    <n v="792"/>
    <s v="PCS"/>
  </r>
  <r>
    <x v="1499"/>
    <s v="garisansablon300"/>
    <s v="grssablon300"/>
    <s v=""/>
    <s v="Garisan Sablon 300"/>
    <s v="GRS SABLON 300"/>
    <x v="787"/>
    <x v="0"/>
    <e v="#REF!"/>
    <s v="ETJ"/>
    <s v="280 LSN"/>
    <s v="garisan"/>
    <m/>
    <s v="280 LSN_"/>
    <n v="8"/>
    <n v="8"/>
    <s v="280 LSN"/>
    <s v=""/>
    <s v="280"/>
    <s v="LSN"/>
    <n v="12"/>
    <s v="PCS"/>
    <s v=""/>
    <s v=""/>
    <n v="3360"/>
    <s v="PCS"/>
  </r>
  <r>
    <x v="1500"/>
    <s v="garisansablon350"/>
    <s v="grssablon350"/>
    <s v=""/>
    <s v="Garisan Sablon 350"/>
    <s v="GRS SABLON 350"/>
    <x v="787"/>
    <x v="0"/>
    <e v="#REF!"/>
    <s v="ETJ"/>
    <s v="300 LSN"/>
    <s v="garisan"/>
    <m/>
    <s v="300 LSN_"/>
    <n v="8"/>
    <n v="8"/>
    <s v="300 LSN"/>
    <s v=""/>
    <s v="300"/>
    <s v="LSN"/>
    <n v="12"/>
    <s v="PCS"/>
    <s v=""/>
    <s v=""/>
    <n v="3600"/>
    <s v="PCS"/>
  </r>
  <r>
    <x v="1501"/>
    <s v="guntingflcoklatgunindo"/>
    <s v="gunindoflcoklat"/>
    <s v=""/>
    <s v="Gunting FL coklat Gunindo"/>
    <s v="GUNINDO FL COKLAT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2"/>
    <s v="guntingflcoklatgunindo"/>
    <s v="gunindoflcoklatlp20dzct"/>
    <s v=""/>
    <s v="Gunting FL coklat Gunindo"/>
    <s v="GUNINDO FL COKLAT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3"/>
    <s v="guntingfmcoklatgunindo"/>
    <s v="gunindofmcoklat"/>
    <s v=""/>
    <s v="Gunting FM coklat Gunindo"/>
    <s v="GUNINDO FM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4"/>
    <s v="guntingfmcoklatgunindo"/>
    <s v="gunindofmcoklatlp30dzct"/>
    <s v=""/>
    <s v="Gunting FM coklat Gunindo"/>
    <s v="GUNINDO FM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5"/>
    <s v="guntingsplcoklatgunindo"/>
    <s v="gunindosplcoklat"/>
    <s v=""/>
    <s v="Gunting SPL coklat Gunindo"/>
    <s v="GUNINDO SPL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6"/>
    <s v="guntingsplcoklatgunindo"/>
    <s v="gunindosplcoklatlp"/>
    <s v=""/>
    <s v="Gunting SPL coklat Gunindo"/>
    <s v="GUNINDO SPL COKLAT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7"/>
    <s v="guntingsplcoklatgunindo"/>
    <s v="gunindosplcoklatlp30dzct"/>
    <s v=""/>
    <s v="Gunting SPL coklat Gunindo"/>
    <s v="GUNINDO SPL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8"/>
    <s v="guntingspmcoklatgunindo"/>
    <s v="gunindospmcoklat"/>
    <s v=""/>
    <s v="Gunting SPM Coklat Gunindo"/>
    <s v="GUNINDO SPM COKLAT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09"/>
    <s v="guntingidealk300"/>
    <s v="guntingidealk300"/>
    <s v=""/>
    <s v="Gunting Ideal K 300"/>
    <s v="GUNTING IDEAL K3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0"/>
    <s v="guntingidealk500"/>
    <s v="guntingidealk500"/>
    <s v=""/>
    <s v="Gunting Ideal K 500"/>
    <s v="GUNTING IDEAL K5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1"/>
    <s v="guntingjuniorj100"/>
    <s v="guntingjuniorj100junior"/>
    <s v=""/>
    <s v="Gunting Junior J100"/>
    <s v="GUNTING JUNIOR J1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2"/>
    <s v="guntingjuniorj200"/>
    <s v="guntingjuniorj200junior"/>
    <s v=""/>
    <s v="Gunting Junior J200"/>
    <s v="GUNTING JUNIOR J2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3"/>
    <s v="guntingjuniorj300"/>
    <s v="guntingjuniorj300junior"/>
    <s v=""/>
    <s v="Gunting Junior J300"/>
    <s v="GUNTING JUNIOR J3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4"/>
    <s v="guntingjuniorj400"/>
    <s v="guntingjuniorj400junior"/>
    <s v=""/>
    <s v="Gunting Junior J400"/>
    <s v="GUNTING JUNIOR J4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5"/>
    <s v="guntingjuniorj500"/>
    <s v="guntingjuniorj500junior"/>
    <s v=""/>
    <s v="Gunting Junior J500"/>
    <s v="GUNTING JUNIOR J500 JUNIOR"/>
    <x v="787"/>
    <x v="0"/>
    <e v="#REF!"/>
    <s v="D-R ORIGINAL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16"/>
    <s v="guntingtrendss"/>
    <s v="guntingtrendss"/>
    <s v=""/>
    <s v="Gunting Trend SS"/>
    <s v="GUNTING TREND SS"/>
    <x v="787"/>
    <x v="0"/>
    <e v="#REF!"/>
    <s v="D-R ORIGINAL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17"/>
    <s v="taskarungxy70x70x27tegak"/>
    <s v="hbagkarungxy70x70"/>
    <s v=""/>
    <s v="Tas karung XY 70X70X27/ tegak"/>
    <s v="H BAG KARUNG XY 70X70"/>
    <x v="787"/>
    <x v="0"/>
    <e v="#REF!"/>
    <s v="SBS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1518"/>
    <s v="stipdebozzdbb40"/>
    <s v="hapusanb40debozzdbb40"/>
    <s v=""/>
    <s v="Stip Debozz DB-B40"/>
    <s v="HAPUSAN B40 DEBOZZ DB-B40"/>
    <x v="787"/>
    <x v="0"/>
    <e v="#REF!"/>
    <s v="DB STATIONERY"/>
    <s v="50 PCS"/>
    <s v="stip"/>
    <m/>
    <s v="50 PCS_"/>
    <n v="7"/>
    <n v="7"/>
    <s v="50 PCS"/>
    <s v=""/>
    <s v="50"/>
    <s v="PCS"/>
    <s v=""/>
    <s v=""/>
    <s v=""/>
    <s v=""/>
    <n v="50"/>
    <s v="PCS"/>
  </r>
  <r>
    <x v="1519"/>
    <s v="stipdebozz20dbb20b48hitam"/>
    <s v="hapusandebozz20hitamdbb20b48"/>
    <s v=""/>
    <s v="Stip Debozz 20 DBB-20B/48 Hitam"/>
    <s v="HAPUSAN DEBOZZ 20 HITAM DBB-20B/48"/>
    <x v="787"/>
    <x v="0"/>
    <e v="#REF!"/>
    <s v="DB STATIONERY"/>
    <s v="48 PCS"/>
    <s v="stip"/>
    <m/>
    <s v="48 PCS_"/>
    <n v="7"/>
    <n v="7"/>
    <s v="48 PCS"/>
    <s v=""/>
    <s v="48"/>
    <s v="PCS"/>
    <s v=""/>
    <s v=""/>
    <s v=""/>
    <s v=""/>
    <n v="48"/>
    <s v="PCS"/>
  </r>
  <r>
    <x v="1520"/>
    <s v="stipdebozzdbh40hhitam"/>
    <s v="hapusandebozzhitamdbh40h"/>
    <s v=""/>
    <s v="Stip Debozz DBH-40H Hitam"/>
    <s v="HAPUSAN DEBOZZ HITAM DBH-40H"/>
    <x v="787"/>
    <x v="0"/>
    <e v="#REF!"/>
    <s v="DB STATIONERY"/>
    <s v="40 PCS"/>
    <s v="stip"/>
    <m/>
    <s v="40 PCS_"/>
    <n v="7"/>
    <n v="7"/>
    <s v="40 PCS"/>
    <s v=""/>
    <s v="40"/>
    <s v="PCS"/>
    <s v=""/>
    <s v=""/>
    <s v=""/>
    <s v=""/>
    <n v="40"/>
    <s v="PCS"/>
  </r>
  <r>
    <x v="1521"/>
    <s v="guntinghb60gunindo"/>
    <s v="hb60gunindo"/>
    <s v=""/>
    <s v="Gunting HB-60 Gunindo"/>
    <s v="HB-60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2"/>
    <s v="guntinghb65gunindo"/>
    <s v="hb65gunindo"/>
    <s v=""/>
    <s v="Gunting HB-65 Gunindo"/>
    <s v="HB-65 GUNINDO 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3"/>
    <s v="guntinghb65gunindo"/>
    <s v="hb65gunindolp30dzct"/>
    <s v=""/>
    <s v="Gunting HB-65 Gunindo"/>
    <s v="HB-65 GUNINDO (LP) (30 DZ/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4"/>
    <s v="guntinghb75gunindo"/>
    <s v="hb75gunindo"/>
    <s v=""/>
    <s v="Gunting HB 75 Gunindo"/>
    <s v="HB-7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5"/>
    <s v="guntinghb75gunindo"/>
    <s v="hb75gunindolp20dzct"/>
    <s v=""/>
    <s v="Gunting HB 75 Gunindo"/>
    <s v="HB-75 GUNINDO (LP)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6"/>
    <s v="guntinghb85gunindo"/>
    <s v="hb85gunindo"/>
    <s v=""/>
    <s v="Gunting HB 85 Gunindo"/>
    <s v="HB-8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7"/>
    <s v="guntinghb85gunindo"/>
    <s v="hb85gunindolp20dzct"/>
    <s v=""/>
    <s v="Gunting HB 85 Gunindo"/>
    <s v="HB-85 GUNINDO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8"/>
    <s v="tashbagluxmy02a"/>
    <s v="hbagluxmy02a"/>
    <s v=""/>
    <s v="Tas H Bag Lux MY 02 A"/>
    <s v="HBAG LUX MY 02A"/>
    <x v="787"/>
    <x v="0"/>
    <e v="#REF!"/>
    <s v="SBS"/>
    <s v="1 CTN"/>
    <s v="tas"/>
    <m/>
    <s v="1 CTN_"/>
    <n v="6"/>
    <n v="6"/>
    <s v="1 CTN"/>
    <s v=""/>
    <s v="1"/>
    <s v="CTN"/>
    <s v=""/>
    <s v=""/>
    <s v=""/>
    <s v=""/>
    <n v="1"/>
    <s v="CTN"/>
  </r>
  <r>
    <x v="1529"/>
    <s v="tasluxteslats20l36x30x10l"/>
    <s v="hbagluxteslats20l36x30x10l"/>
    <s v=""/>
    <s v="Tas Lux Tesla TS-20 L/ 36x30x10/ L"/>
    <s v="HBAG LUX TESLA TS-20L/36X30X10/L"/>
    <x v="787"/>
    <x v="0"/>
    <e v="#REF!"/>
    <s v="SBS"/>
    <s v="180 PCS"/>
    <s v="tas"/>
    <m/>
    <s v="180 PCS_"/>
    <n v="8"/>
    <n v="8"/>
    <s v="180 PCS"/>
    <s v=""/>
    <s v="180"/>
    <s v="PCS"/>
    <s v=""/>
    <s v=""/>
    <s v=""/>
    <s v=""/>
    <n v="180"/>
    <s v="PCS"/>
  </r>
  <r>
    <x v="1530"/>
    <s v="tasluxteslats20m27x32x9m"/>
    <s v="hbagluxteslats20m27x32x9m"/>
    <s v=""/>
    <s v="Tas Lux Tesla TS-20 M/ 27x32x9/ M"/>
    <s v="HBAG LUX TESLA TS-20M/27X32X9/M"/>
    <x v="787"/>
    <x v="0"/>
    <e v="#REF!"/>
    <s v="SBS"/>
    <s v="240 PCS"/>
    <s v="tas"/>
    <m/>
    <s v="240 PCS_"/>
    <n v="8"/>
    <n v="8"/>
    <s v="240 PCS"/>
    <s v=""/>
    <s v="240"/>
    <s v="PCS"/>
    <s v=""/>
    <s v=""/>
    <s v=""/>
    <s v=""/>
    <n v="240"/>
    <s v="PCS"/>
  </r>
  <r>
    <x v="1531"/>
    <s v="stabillohighlighterdebozzdbsb007"/>
    <s v="highlighterdebozzdbsb007"/>
    <s v=""/>
    <s v="Stabillo Highlighter Debozz DB-SB007"/>
    <s v="HIGHLIGHTER DEBOZZ DB-SB007"/>
    <x v="787"/>
    <x v="0"/>
    <e v="#REF!"/>
    <s v="DB STATIONERY"/>
    <s v="72 LSN"/>
    <s v="spidol"/>
    <m/>
    <s v="72 LSN_"/>
    <n v="7"/>
    <n v="7"/>
    <s v="72 LSN"/>
    <s v=""/>
    <s v="72"/>
    <s v="LSN"/>
    <n v="12"/>
    <s v="PCS"/>
    <s v=""/>
    <s v=""/>
    <n v="864"/>
    <s v="PCS"/>
  </r>
  <r>
    <x v="1532"/>
    <s v="idcardtalicantolplkbiru"/>
    <s v="idcardtalicantolplkbiru"/>
    <s v=""/>
    <s v="Id card Tali Cantol PLK/ Biru"/>
    <s v="ID CARD (TALI) CANTOL PLK/ BIRU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3"/>
    <s v="idcardtalicantolplkbiru007"/>
    <s v="idcardtalicantolplkbiru007"/>
    <s v=""/>
    <s v="Id Card Tali Cantol PLK Biru  007"/>
    <s v="ID CARD (TALI) CANTOL PLK/ BIRU 007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4"/>
    <s v="idcardtalicantolplkhijau008"/>
    <s v="idcardtalicantolplkhijau008"/>
    <s v=""/>
    <s v="Id Card Tali Cantol PLK Hijau 008"/>
    <s v="ID CARD (TALI) CANTOL PLK/ HIJAU 008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5"/>
    <s v="idcardtalicantolplkhitam"/>
    <s v="idcardtalicantolplkhitam"/>
    <s v=""/>
    <s v="Id card Tali Cantol PLK/ Hitam"/>
    <s v="ID CARD (TALI) CANTOL PLK/ HITAM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6"/>
    <s v="idcardtalicantolplkhitam009"/>
    <s v="idcardtalicantolplkhitam009"/>
    <s v=""/>
    <s v="Id Card Tali Cantol PLK Hitam 009"/>
    <s v="ID CARD (TALI) CANTOL PLK/ HITAM 009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7"/>
    <s v="idcardb2"/>
    <s v="idcardb2"/>
    <s v=""/>
    <s v="ID card B2"/>
    <s v="ID CARD B2"/>
    <x v="787"/>
    <x v="0"/>
    <e v="#REF!"/>
    <s v="SBS"/>
    <s v="250 PAK (20 PCS)"/>
    <s v="kartu"/>
    <m/>
    <s v="250 PAK_20 PCS_"/>
    <n v="8"/>
    <n v="15"/>
    <s v="250 PAK"/>
    <s v="20 PCS"/>
    <s v="250"/>
    <s v="PAK"/>
    <s v="20"/>
    <s v="PCS"/>
    <s v=""/>
    <s v=""/>
    <n v="5000"/>
    <s v="PCS"/>
  </r>
  <r>
    <x v="1538"/>
    <s v="idcarddbs1057biru"/>
    <s v="idcardjbs1057biru"/>
    <s v=""/>
    <s v="Id Card DBS 1057 Biru"/>
    <s v="ID CARD JBS-1057 BIRU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39"/>
    <s v="idcardjbs107transparan"/>
    <s v="idcardjbs107trans"/>
    <s v=""/>
    <s v="Id card JBS-107 transparan"/>
    <s v="ID CARD JBS-107 TRANS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40"/>
    <s v="idcardplastikukurana2"/>
    <s v="idcardplastikukurana2"/>
    <s v=""/>
    <s v="ID Card Plastik Ukuran A2"/>
    <s v="ID CARD PLASTIK UKURAN A2"/>
    <x v="787"/>
    <x v="0"/>
    <e v="#REF!"/>
    <s v="SINAR KOTA"/>
    <s v="6000 PCS"/>
    <s v="dll"/>
    <m/>
    <s v="6000 PCS_"/>
    <n v="9"/>
    <n v="9"/>
    <s v="6000 PCS"/>
    <s v=""/>
    <s v="6000"/>
    <s v="PCS"/>
    <s v=""/>
    <s v=""/>
    <s v=""/>
    <s v=""/>
    <n v="6000"/>
    <s v="PCS"/>
  </r>
  <r>
    <x v="1541"/>
    <s v="idcardtalicantolplkhitam"/>
    <s v="idcardtalicantolhitam"/>
    <s v=""/>
    <s v="Id card Tali Cantol PLK/ Hitam"/>
    <s v="ID CARD TALI CANTOL HITAM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2"/>
    <s v="idcardtalicantolplkputih"/>
    <s v="idcardtalicantolputih"/>
    <s v=""/>
    <s v="Id card Tali Cantol PLK/ Putih"/>
    <s v="ID CARD TALI CANTOL PUTIH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3"/>
    <s v="indexdanmemoom45kertaskotak"/>
    <s v="index&amp;memoom45kertaskotakjk"/>
    <s v=""/>
    <s v="Index dan memo OM-45 kertas kotak"/>
    <s v="INDEX &amp; MEMO OM-45 (KERTAS KOTAK) JK"/>
    <x v="787"/>
    <x v="1"/>
    <e v="#REF!"/>
    <s v="ATALI"/>
    <s v="36 BOX (30 SET)"/>
    <s v="note"/>
    <m/>
    <s v="36 BOX_30 SET_"/>
    <n v="7"/>
    <n v="14"/>
    <s v="36 BOX"/>
    <s v="30 SET"/>
    <s v="36"/>
    <s v="BOX"/>
    <s v="30"/>
    <s v="SET"/>
    <s v=""/>
    <s v=""/>
    <n v="1080"/>
    <s v="SET"/>
  </r>
  <r>
    <x v="1544"/>
    <s v="isigel10tg308arbbiru"/>
    <s v="isigel10birutg308arb"/>
    <s v=""/>
    <s v="Isi Gel 1.0 TG 308-ARB biru"/>
    <s v="ISI GEL 1.0 BIRU TG308-ARB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5"/>
    <s v="isigel10tg308"/>
    <s v="isigel10tg308"/>
    <s v=""/>
    <s v="Isi Gel 1.0 TG 308"/>
    <s v="ISI GEL 1.0 TG308"/>
    <x v="787"/>
    <x v="0"/>
    <e v="#REF!"/>
    <s v="DB STATIONERY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6"/>
    <s v="isigel10tg308arhitam"/>
    <s v="isigel10tg308tg308ar"/>
    <s v=""/>
    <s v="Isi Gel 1.0 TG 308-AR hitam"/>
    <s v="ISI GEL 1.0 TG308 TG308-AR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7"/>
    <s v="isigeltz501r"/>
    <s v="isigelinktz501r"/>
    <s v=""/>
    <s v="Isi gel TZ-501 R"/>
    <s v="ISI GEL INK TZ-501 R"/>
    <x v="787"/>
    <x v="0"/>
    <e v="#REF!"/>
    <s v="DB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48"/>
    <s v="isigelretractdbgr900"/>
    <s v="isigelretractdbgr900"/>
    <s v=""/>
    <s v="Isi gel Retract DB-GR900"/>
    <s v="ISI GEL RETRACT DB-GR900"/>
    <x v="787"/>
    <x v="0"/>
    <e v="#REF!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1549"/>
    <s v="isimechpen09mm"/>
    <s v="isimekanik09mm"/>
    <s v=""/>
    <s v="Isi Mechpen 0.9mm"/>
    <s v="ISI MEKANIK 0.9MM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0"/>
    <s v="isipensiltf602120mmx2mm"/>
    <s v="isipenciltf602120mmx2mm"/>
    <s v=""/>
    <s v="Isi Pensil TF-602 120mm x 2mm"/>
    <s v="ISI PENCIL TF 602 120MM X 2MM"/>
    <x v="787"/>
    <x v="0"/>
    <e v="#REF!"/>
    <s v="DUTA BUANA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51"/>
    <s v="isipensil2b20dbimp062"/>
    <s v="isipensil2b20dbimp062"/>
    <s v=""/>
    <s v="Isi pensil 2B 2.0 DB-IMP062"/>
    <s v="ISI PENSIL 2B 2.0 DB-IMP062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2"/>
    <s v="isolasisinarkota"/>
    <s v="isolasi"/>
    <s v=""/>
    <s v="Isolasi (Sinar Kota)"/>
    <s v="ISOLASI"/>
    <x v="787"/>
    <x v="0"/>
    <e v="#REF!"/>
    <s v="SINAR KOT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553"/>
    <s v="isolasifancy"/>
    <s v="isolasifancy"/>
    <s v=""/>
    <s v="Isolasi Fancy"/>
    <s v="ISOLASI FANCY"/>
    <x v="787"/>
    <x v="0"/>
    <e v="#REF!"/>
    <s v="GRAFINDO"/>
    <s v="200 SLOP"/>
    <s v="isolasi"/>
    <m/>
    <s v="200 SLOP_"/>
    <n v="9"/>
    <n v="9"/>
    <s v="200 SLOP"/>
    <s v=""/>
    <s v="200"/>
    <s v="SLOP"/>
    <s v=""/>
    <s v=""/>
    <s v=""/>
    <s v=""/>
    <n v="200"/>
    <s v="SLOP"/>
  </r>
  <r>
    <x v="1554"/>
    <s v="jangkabesidbc4001"/>
    <s v="jangkabesidbc4001"/>
    <s v=""/>
    <s v="Jangka besi DBC-4001"/>
    <s v="JANGKA BESI DBC-4001"/>
    <x v="787"/>
    <x v="0"/>
    <e v="#REF!"/>
    <s v="DB"/>
    <s v="288 PCS"/>
    <s v="jangka"/>
    <m/>
    <s v="288 PCS_"/>
    <n v="8"/>
    <n v="8"/>
    <s v="288 PCS"/>
    <s v=""/>
    <s v="288"/>
    <s v="PCS"/>
    <s v=""/>
    <s v=""/>
    <s v=""/>
    <s v=""/>
    <n v="288"/>
    <s v="PCS"/>
  </r>
  <r>
    <x v="1555"/>
    <s v="jangkakompasjf8021"/>
    <s v="jangkacompassjf8021"/>
    <s v=""/>
    <s v="Jangka kompas JF-8021"/>
    <s v="JANGKA COMPASS JF-8021"/>
    <x v="787"/>
    <x v="0"/>
    <e v="#REF!"/>
    <s v="DUTA BAHAGIA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6"/>
    <s v="jangkadebozzdbc300"/>
    <s v="jangkadebozz300dbc300"/>
    <s v=""/>
    <s v="Jangka Debozz DBC-300"/>
    <s v="JANGKA DEBOZZ300 DBC-300"/>
    <x v="787"/>
    <x v="0"/>
    <e v="#REF!"/>
    <s v="DB STATIONERY"/>
    <s v="144 LSN"/>
    <s v="jangka"/>
    <m/>
    <s v="144 LSN_"/>
    <n v="8"/>
    <n v="8"/>
    <s v="144 LSN"/>
    <s v=""/>
    <s v="144"/>
    <s v="LSN"/>
    <n v="12"/>
    <s v="PCS"/>
    <s v=""/>
    <s v=""/>
    <n v="1728"/>
    <s v="PCS"/>
  </r>
  <r>
    <x v="1557"/>
    <s v="jangkatz4001"/>
    <s v="jangkatz4001"/>
    <s v=""/>
    <s v="Jangka TZ 4001"/>
    <s v="JANGKA TZ 4001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8"/>
    <s v="jangkatz8186"/>
    <s v="jangkatz8186"/>
    <s v=""/>
    <s v="Jangka TZ 8186"/>
    <s v="JANGKA TZ 8186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9"/>
    <s v="jarumpentolmika38mm"/>
    <s v="jarumpentolmika38mmisi40"/>
    <s v=""/>
    <s v="Jarum Pentol Mika 38mm"/>
    <s v="JARUM PENTOL MIKA 38MM (ISI 40)"/>
    <x v="787"/>
    <x v="0"/>
    <e v="#REF!"/>
    <s v="MANDIRI BAHAGIA SEJATI"/>
    <s v="1000 BOX"/>
    <s v="jarum"/>
    <m/>
    <s v="1000 BOX_"/>
    <n v="9"/>
    <n v="9"/>
    <s v="1000 BOX"/>
    <s v=""/>
    <s v="1000"/>
    <s v="BOX"/>
    <s v=""/>
    <s v=""/>
    <s v=""/>
    <s v=""/>
    <n v="1000"/>
    <s v="BOX"/>
  </r>
  <r>
    <x v="1560"/>
    <s v="kartuundangananakanak"/>
    <s v="kundangananak''"/>
    <s v=""/>
    <s v="Kartu undangan anak-anak"/>
    <s v="K/ UNDANGAN ANAK''"/>
    <x v="787"/>
    <x v="0"/>
    <e v="#REF!"/>
    <s v="HTB"/>
    <s v="26 PAK (100 PCS)"/>
    <s v="kartu"/>
    <m/>
    <s v="26 PAK_100 PCS_"/>
    <n v="7"/>
    <n v="15"/>
    <s v="26 PAK"/>
    <s v="100 PCS"/>
    <s v="26"/>
    <s v="PAK"/>
    <s v="100"/>
    <s v="PCS"/>
    <s v=""/>
    <s v=""/>
    <n v="2600"/>
    <s v="PCS"/>
  </r>
  <r>
    <x v="1561"/>
    <s v="kartuundangananakanakbesar"/>
    <s v="kundangananakb"/>
    <s v=""/>
    <s v="Kartu undangan anak-anak Besar"/>
    <s v="K/UNDANGAN ANAK (B)"/>
    <x v="787"/>
    <x v="0"/>
    <e v="#REF!"/>
    <s v="HTB"/>
    <s v="2600 PAK"/>
    <s v="kartu"/>
    <m/>
    <s v="2600 PAK_"/>
    <n v="9"/>
    <n v="9"/>
    <s v="2600 PAK"/>
    <s v=""/>
    <s v="2600"/>
    <s v="PAK"/>
    <s v=""/>
    <s v=""/>
    <s v=""/>
    <s v=""/>
    <n v="2600"/>
    <s v="PAK"/>
  </r>
  <r>
    <x v="1562"/>
    <s v="pcaseklgk668+isi"/>
    <s v="k668pencilcasekalengisi"/>
    <s v=""/>
    <s v="P case KLG K-668 + isi"/>
    <s v="K-668 PENCIL CASE KALENG + ISI"/>
    <x v="787"/>
    <x v="0"/>
    <e v="#REF!"/>
    <s v="BINTANG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563"/>
    <s v="kacapembesartf100mmbiasa"/>
    <s v="kacapembesar100mmbiasatf"/>
    <s v=""/>
    <s v="Kaca Pembesar TF 100mm biasa"/>
    <s v="KACA PEMBESAR 100MM BIASA TF"/>
    <x v="787"/>
    <x v="0"/>
    <e v="#REF!"/>
    <s v="DUTA BUANA"/>
    <s v="10 LSN"/>
    <s v="kaca"/>
    <m/>
    <s v="10 LSN_"/>
    <n v="7"/>
    <n v="7"/>
    <s v="10 LSN"/>
    <s v=""/>
    <s v="10"/>
    <s v="LSN"/>
    <n v="12"/>
    <s v="PCS"/>
    <s v=""/>
    <s v=""/>
    <n v="120"/>
    <s v="PCS"/>
  </r>
  <r>
    <x v="1564"/>
    <s v="kacapembesartf50mmbiasa"/>
    <s v="kacapembesar50mmbiasatf"/>
    <s v=""/>
    <s v="Kaca Pembesar TF 50mm biasa"/>
    <s v="KACA PEMBESAR 50MM BIASA TF"/>
    <x v="787"/>
    <x v="0"/>
    <e v="#REF!"/>
    <s v="DUTA BUANA"/>
    <s v="144 LSN"/>
    <s v="kaca"/>
    <m/>
    <s v="144 LSN_"/>
    <n v="8"/>
    <n v="8"/>
    <s v="144 LSN"/>
    <s v=""/>
    <s v="144"/>
    <s v="LSN"/>
    <n v="12"/>
    <s v="PCS"/>
    <s v=""/>
    <s v=""/>
    <n v="1728"/>
    <s v="PCS"/>
  </r>
  <r>
    <x v="1565"/>
    <s v="kacapembesartf60mmbiasa"/>
    <s v="kacapembesar60mmbiasatf"/>
    <s v=""/>
    <s v="Kaca Pembesar TF 60mm biasa"/>
    <s v="KACA PEMBESAR 6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6"/>
    <s v="kacapembesartf90mmbiasa"/>
    <s v="kacapembesar90mmbiasatf"/>
    <s v=""/>
    <s v="Kaca Pembesar TF 90mm biasa"/>
    <s v="KACA PEMBESAR 9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7"/>
    <s v="karbondoublee1021biru"/>
    <s v="karbondoublebirue1021"/>
    <s v=""/>
    <s v="Karbon double E 1021 biru"/>
    <s v="KARBON DOUBLE BIRU E1021"/>
    <x v="787"/>
    <x v="0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1568"/>
    <s v="karetpentil"/>
    <s v="karetpentil"/>
    <s v=""/>
    <s v="Karet Pentil"/>
    <s v="KARET PENTIL"/>
    <x v="787"/>
    <x v="0"/>
    <e v="#REF!"/>
    <s v="JEFFRY"/>
    <s v="20 PAK"/>
    <s v="karet"/>
    <m/>
    <s v="20 PAK_"/>
    <n v="7"/>
    <n v="7"/>
    <s v="20 PAK"/>
    <s v=""/>
    <s v="20"/>
    <s v="PAK"/>
    <s v=""/>
    <s v=""/>
    <s v=""/>
    <s v=""/>
    <n v="20"/>
    <s v="PAK"/>
  </r>
  <r>
    <x v="1569"/>
    <s v="karetpentilbebeksawah"/>
    <s v="karetpentilbebeksawah"/>
    <s v=""/>
    <s v="Karet Pentil Bebek Sawah"/>
    <s v="KARET PENTIL BEBEK SAWAH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0"/>
    <s v="karetpentilcantikk"/>
    <s v="karetpentilcantikk"/>
    <s v=""/>
    <s v="Karet Pentil Cantik k"/>
    <s v="KARET PENTIL CANTIK K"/>
    <x v="787"/>
    <x v="0"/>
    <e v="#REF!"/>
    <s v="JEFFRY"/>
    <s v="500 BOX"/>
    <s v="karet"/>
    <m/>
    <s v="500 BOX_"/>
    <n v="8"/>
    <n v="8"/>
    <s v="500 BOX"/>
    <s v=""/>
    <s v="500"/>
    <s v="BOX"/>
    <s v=""/>
    <s v=""/>
    <s v=""/>
    <s v=""/>
    <n v="500"/>
    <s v="BOX"/>
  </r>
  <r>
    <x v="1571"/>
    <s v="karetpentilkecil"/>
    <s v="karetpentilkecil"/>
    <s v=""/>
    <s v="Karet Pentil Kecil"/>
    <s v="KARET PENTIL KECIL"/>
    <x v="787"/>
    <x v="0"/>
    <e v="#REF!"/>
    <s v="JEFFRY"/>
    <s v="288 PAK"/>
    <s v="karet"/>
    <m/>
    <s v="288 PAK_"/>
    <n v="8"/>
    <n v="8"/>
    <s v="288 PAK"/>
    <s v=""/>
    <s v="288"/>
    <s v="PAK"/>
    <s v=""/>
    <s v=""/>
    <s v=""/>
    <s v=""/>
    <n v="288"/>
    <s v="PAK"/>
  </r>
  <r>
    <x v="1572"/>
    <s v="karetpentillilindunia"/>
    <s v="karetpentillilindunia"/>
    <s v=""/>
    <s v="Karet Pentil Lilin Dunia"/>
    <s v="KARET PENTIL LILIN DUNIA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3"/>
    <s v="karetpentilsunswanb"/>
    <s v="karetpentilsunswanb"/>
    <s v=""/>
    <s v="Karet Pentil Sun Swan (B)"/>
    <s v="KARET PENTIL SUN SWAN (B)"/>
    <x v="787"/>
    <x v="0"/>
    <e v="#REF!"/>
    <s v="PRESTASI BARU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4"/>
    <s v="karetpentilsuperlegenda"/>
    <s v="karetpentilsuperlegenda"/>
    <s v=""/>
    <s v="Karet Pentil Super Legenda"/>
    <s v="KARET PENTIL SUPER LEGENDA"/>
    <x v="787"/>
    <x v="0"/>
    <e v="#REF!"/>
    <s v="JEFFRY"/>
    <s v="600 BOX"/>
    <s v="karet"/>
    <m/>
    <s v="600 BOX_"/>
    <n v="8"/>
    <n v="8"/>
    <s v="600 BOX"/>
    <s v=""/>
    <s v="600"/>
    <s v="BOX"/>
    <s v=""/>
    <s v=""/>
    <s v=""/>
    <s v=""/>
    <n v="600"/>
    <s v="BOX"/>
  </r>
  <r>
    <x v="1575"/>
    <s v="karetpentiltwinswan"/>
    <s v="karetpentiltwinswan"/>
    <s v=""/>
    <s v="Karet Pentil Twin Swan"/>
    <s v="KARET PENTIL TWIN SWAN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6"/>
    <s v="kbsister868bt"/>
    <s v="kbsister868bt"/>
    <s v=""/>
    <s v="KB SISTER-868 (BT)"/>
    <s v="KB SISTER-868 (BT)"/>
    <x v="787"/>
    <x v="0"/>
    <e v="#REF!"/>
    <s v="GUNIND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1577"/>
    <s v="kcsister888bt"/>
    <s v="kcsister888bt"/>
    <s v=""/>
    <s v="KC SISTER-888 (BT)"/>
    <s v="KC SISTER-888 (BT)"/>
    <x v="787"/>
    <x v="0"/>
    <e v="#REF!"/>
    <s v="GUNINDO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578"/>
    <s v="kemocengplastik20gxp3420"/>
    <s v="kemocengplastik20gxp3420"/>
    <s v=""/>
    <s v="Kemoceng Plastik 20G XP-3420"/>
    <s v="KEMOCENG PLASTIK 20G XP-3420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579"/>
    <s v="kemocengplastikkecil"/>
    <s v="kemocengplastikkecil"/>
    <s v=""/>
    <s v="Kemoceng Plastik Kecil"/>
    <s v="KEMOCENG PLASTIK KECIL"/>
    <x v="787"/>
    <x v="0"/>
    <e v="#REF!"/>
    <s v="SINAR KOTA"/>
    <s v="500 PCS"/>
    <s v="dll"/>
    <m/>
    <s v="500 PCS_"/>
    <n v="8"/>
    <n v="8"/>
    <s v="500 PCS"/>
    <s v=""/>
    <s v="500"/>
    <s v="PCS"/>
    <s v=""/>
    <s v=""/>
    <s v=""/>
    <s v=""/>
    <n v="500"/>
    <s v="PCS"/>
  </r>
  <r>
    <x v="1580"/>
    <s v="garisanbusurkenjoy15"/>
    <s v="kenjoybsr15"/>
    <s v=""/>
    <s v="Garisan Busur Kenjoy 1.5"/>
    <s v="KENJOY BSR 1.5"/>
    <x v="787"/>
    <x v="0"/>
    <e v="#REF!"/>
    <s v="ALPINDO"/>
    <s v="15 PCS"/>
    <s v="garisan"/>
    <m/>
    <s v="15 PCS_"/>
    <n v="7"/>
    <n v="7"/>
    <s v="15 PCS"/>
    <s v=""/>
    <s v="15"/>
    <s v="PCS"/>
    <s v=""/>
    <s v=""/>
    <s v=""/>
    <s v=""/>
    <n v="15"/>
    <s v="PCS"/>
  </r>
  <r>
    <x v="1581"/>
    <s v="crayonputarkenko12wmini"/>
    <s v="kenko12colorminitwistcrayonpvcbag"/>
    <s v=""/>
    <s v="Crayon putar Kenko 12W mini"/>
    <s v="KENKO 12 COLOR MINI TWIST CRAYON (PVC BAG)"/>
    <x v="787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582"/>
    <s v="bnotekenkoa5tscc79campus"/>
    <s v="kenkobindernotea5tscc79"/>
    <s v=""/>
    <s v="B note Kenko A5-TS-CC79 Campus"/>
    <s v="KENKO BINDER NOTE A5-TS-CC79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3"/>
    <s v="bnotekenkoa5tscc83campus"/>
    <s v="kenkobindernotea5tscc83"/>
    <s v=""/>
    <s v="B note Kenko A5-TS-CC83 Campus"/>
    <s v="KENKO BINDER NOTE A5-TS-CC83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4"/>
    <s v="kalenderkenko2023"/>
    <s v="kenkocalendar2023"/>
    <s v=""/>
    <s v="Kalender Kenko 2023"/>
    <s v="KENKO CALENDAR 2023"/>
    <x v="787"/>
    <x v="1"/>
    <e v="#REF!"/>
    <s v="KENKO"/>
    <m/>
    <s v="dll"/>
    <m/>
    <s v=""/>
    <s v=""/>
    <s v=""/>
    <s v=""/>
    <s v=""/>
    <s v=""/>
    <s v=""/>
    <s v=""/>
    <s v=""/>
    <s v=""/>
    <s v=""/>
    <e v="#VALUE!"/>
    <s v=""/>
  </r>
  <r>
    <x v="1585"/>
    <s v="plakbankainkenko24mmplstbiru"/>
    <s v="kenkoclothtape24mmbluecoreblack"/>
    <s v=""/>
    <s v="Plakban kain Kenko 24mm plst BIRU"/>
    <s v="KENKO CLOTH TAPE 24 MM BLUE CORE-BLACK"/>
    <x v="787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586"/>
    <s v="jangkasetkenkoc528"/>
    <s v="kenkocompasssetc528"/>
    <s v=""/>
    <s v="Jangka set Kenko C-528"/>
    <s v="KENKO COMPASS SET C-528"/>
    <x v="787"/>
    <x v="1"/>
    <e v="#REF!"/>
    <s v="KENKO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1587"/>
    <s v="tipeexkertaskenkoct843n"/>
    <s v="kenkocorrectiontapect843n8mx5mm"/>
    <s v=""/>
    <s v="Tipe-ex kertas Kenko CT-843 N"/>
    <s v="KENKO CORRECTION TAPE CT-843N (8M X 5MM)"/>
    <x v="78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588"/>
    <s v="cutterkenkol150"/>
    <s v="kenkocutterl15018mm"/>
    <s v=""/>
    <s v="Cutter Kenko L-150"/>
    <s v="KENKO CUTTER L-150 (18MM)"/>
    <x v="787"/>
    <x v="1"/>
    <e v="#REF!"/>
    <s v="KENK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589"/>
    <s v="gelpenkenkobg20batik"/>
    <s v="kenkogelpenbg20batikblack"/>
    <s v=""/>
    <s v="Gel pen Kenko BG-20 Batik"/>
    <s v="KENKO GEL PEN BG-20 BATIK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0"/>
    <s v="gelpenhighlighterkenkogp20hl"/>
    <s v="kenkogelpenhighlightergp20hl"/>
    <s v=""/>
    <s v="Gelpen Highlighter Kenko GP-20 HL"/>
    <s v="KENKO GEL PEN HIGHLIGHTER GP-20 HL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1"/>
    <s v="gelpenkenkoindogelhitam"/>
    <s v="kenkogelpenindogelblack"/>
    <s v=""/>
    <s v="Gel pen Kenko Indo Gel hitam"/>
    <s v="KENKO GEL PEN INDO GEL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2"/>
    <s v="gelpenkenkoke1hitam"/>
    <s v="kenkogelpenke1black"/>
    <s v=""/>
    <s v="Gel pen Kenko KE-1 hitam"/>
    <s v="KENKO GEL PEN KE-1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3"/>
    <s v="glossyphotopaperkenko230gsma4"/>
    <s v="kenkoglossyphotopaper230gsma4@100pcs"/>
    <s v=""/>
    <s v="Glossy photo paper Kenko 230 GSM A4"/>
    <s v="KENKO GLOSSY PHOTO PAPER 230 GSM A4 @100PCS"/>
    <x v="787"/>
    <x v="1"/>
    <e v="#REF!"/>
    <s v="KENKO"/>
    <s v="50 PAK (100 PCS)"/>
    <s v="kertas"/>
    <m/>
    <s v="50 PAK_100 PCS_"/>
    <n v="7"/>
    <n v="15"/>
    <s v="50 PAK"/>
    <s v="100 PCS"/>
    <s v="50"/>
    <s v="PAK"/>
    <s v="100"/>
    <s v="PCS"/>
    <s v=""/>
    <s v=""/>
    <n v="5000"/>
    <s v="PCS"/>
  </r>
  <r>
    <x v="1594"/>
    <s v="staplerkenkohd12l14"/>
    <s v="kenkoheavydutystaplerhd12l14"/>
    <s v=""/>
    <s v="Stapler Kenko HD-12L/ 14"/>
    <s v="KENKO HEAVY DUTY STAPLER HD-12L/14"/>
    <x v="787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1595"/>
    <s v="mechpenkenkomp070"/>
    <s v="kenkomechanicalpencilmp070"/>
    <s v=""/>
    <s v="Mech pen Kenko MP-070"/>
    <s v="KENKO MECHANICAL PENCIL MP-070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6"/>
    <s v="mechpenkenkomp707"/>
    <s v="kenkomechanicalpencilmp707"/>
    <s v=""/>
    <s v="Mech pen Kenko MP-707"/>
    <s v="KENKO MECHANICAL PENCIL MP-707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7"/>
    <s v="pensilkenko2b6317silvercapbiru"/>
    <s v="kenkopencil2b6371silvercapbiru"/>
    <s v=""/>
    <s v="Pensil Kenko 2B-6317 silver cap BIRU"/>
    <s v="KENKO PENCIL 2B-6371 SILVER CAP BIRU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8"/>
    <s v="pensilkenko2b6900funcolors"/>
    <s v="kenkopencil2b6900funcolors"/>
    <s v=""/>
    <s v="Pensil Kenko 2B-6900 fun colors"/>
    <s v="KENKO PENCIL 2B-6900 FUN COLORS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9"/>
    <s v="penstandkenkostr18m2smilehitam"/>
    <s v="kenkostandpenstr18m2smileblack"/>
    <s v=""/>
    <s v="Pen stand Kenko STR-18M2 Smile hitam"/>
    <s v="KENKO STAND PEN STR-18M2 SMILE BLACK"/>
    <x v="787"/>
    <x v="1"/>
    <e v="#REF!"/>
    <s v="KENKO"/>
    <s v="24 BOX (24 PCS)"/>
    <s v="pen"/>
    <m/>
    <s v="24 BOX_24 PCS_"/>
    <n v="7"/>
    <n v="14"/>
    <s v="24 BOX"/>
    <s v="24 PCS"/>
    <s v="24"/>
    <s v="BOX"/>
    <s v="24"/>
    <s v="PCS"/>
    <s v=""/>
    <s v=""/>
    <n v="576"/>
    <s v="PCS"/>
  </r>
  <r>
    <x v="1600"/>
    <s v="staplerkenkohd50oj"/>
    <s v="kenkostaplerhd50oj"/>
    <s v=""/>
    <s v="Stapler Kenko HD-50 OJ"/>
    <s v="KENKO STAPLER HD-50-OJ"/>
    <x v="787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1601"/>
    <s v="kertascrepepotongankoala"/>
    <s v="kertascrepepotkreasikoala"/>
    <s v=""/>
    <s v="Kertas Crepe potongan Koala"/>
    <s v="KERTAS CREPE POT KREASI KOALA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602"/>
    <s v="kertascrepepotonganjersy"/>
    <s v="kertascrepepotonganjersy"/>
    <s v=""/>
    <s v="Kertas Crepe potongan Jersy"/>
    <s v="KERTAS CREPE POTONGAN JERSY"/>
    <x v="787"/>
    <x v="0"/>
    <e v="#REF!"/>
    <s v="JEFFRY"/>
    <s v="210 PAK"/>
    <s v="kertas"/>
    <m/>
    <s v="210 PAK_"/>
    <n v="8"/>
    <n v="8"/>
    <s v="210 PAK"/>
    <s v=""/>
    <s v="210"/>
    <s v="PAK"/>
    <s v=""/>
    <s v=""/>
    <s v=""/>
    <s v=""/>
    <n v="210"/>
    <s v="PAK"/>
  </r>
  <r>
    <x v="1603"/>
    <s v="kertascrepekeciljersy"/>
    <s v="kertascrepesmalljersy"/>
    <s v=""/>
    <s v="Kertas Crepe Kecil Jersy"/>
    <s v="KERTAS CREPE SMALL JERSY"/>
    <x v="787"/>
    <x v="0"/>
    <e v="#REF!"/>
    <s v="HARIONO"/>
    <s v="235 PAK"/>
    <s v="kertas"/>
    <m/>
    <s v="235 PAK_"/>
    <n v="8"/>
    <n v="8"/>
    <s v="235 PAK"/>
    <s v=""/>
    <s v="235"/>
    <s v="PAK"/>
    <s v=""/>
    <s v=""/>
    <s v=""/>
    <s v=""/>
    <n v="235"/>
    <s v="PAK"/>
  </r>
  <r>
    <x v="1604"/>
    <s v="kertaskadoparsel75x90"/>
    <s v="kertaskadoparsel75x90"/>
    <s v=""/>
    <s v="Kertas Kado Parsel 75 x 90"/>
    <s v="KERTAS KADO PARSEL 75X90"/>
    <x v="787"/>
    <x v="0"/>
    <e v="#REF!"/>
    <s v="BINTANG JAYA"/>
    <s v="2500 LBR"/>
    <s v="ll"/>
    <m/>
    <s v="2500 LBR_"/>
    <n v="9"/>
    <n v="9"/>
    <s v="2500 LBR"/>
    <s v=""/>
    <s v="2500"/>
    <s v="LBR"/>
    <s v=""/>
    <s v=""/>
    <s v=""/>
    <s v=""/>
    <n v="2500"/>
    <s v="LBR"/>
  </r>
  <r>
    <x v="1605"/>
    <s v="keyringdebozzdbkc003"/>
    <s v="keyringdebozz50pcsdbkc003"/>
    <s v=""/>
    <s v="Key ring Debozz DB-KC003"/>
    <s v="KEY RING DEBOZZ 50 PCS DB-KC003"/>
    <x v="787"/>
    <x v="0"/>
    <e v="#REF!"/>
    <s v="DB"/>
    <s v="96 TUB (50 PCS)"/>
    <s v="k ring"/>
    <m/>
    <s v="96 TUB_50 PCS_"/>
    <n v="7"/>
    <n v="14"/>
    <s v="96 TUB"/>
    <s v="50 PCS"/>
    <s v="96"/>
    <s v="TUB"/>
    <s v="50"/>
    <s v="PCS"/>
    <s v=""/>
    <s v=""/>
    <n v="4800"/>
    <s v="PCS"/>
  </r>
  <r>
    <x v="1606"/>
    <s v="keyringdebozzdbkc003l"/>
    <s v="keyringdebozz50pcsdbkc003l"/>
    <s v=""/>
    <s v="Key ring Debozz DB-KC003 L"/>
    <s v="KEY RING DEBOZZ 50 PCS DB-KC003L"/>
    <x v="787"/>
    <x v="0"/>
    <e v="#REF!"/>
    <s v="DB"/>
    <s v="93 TUB (50 PCS)"/>
    <s v="k ring"/>
    <m/>
    <s v="93 TUB_50 PCS_"/>
    <n v="7"/>
    <n v="14"/>
    <s v="93 TUB"/>
    <s v="50 PCS"/>
    <s v="93"/>
    <s v="TUB"/>
    <s v="50"/>
    <s v="PCS"/>
    <s v=""/>
    <s v=""/>
    <n v="4650"/>
    <s v="PCS"/>
  </r>
  <r>
    <x v="1607"/>
    <s v="keyringjkkr8"/>
    <s v="keyringkr8drumjk"/>
    <s v=""/>
    <s v="Key ring JK KR-8"/>
    <s v="KEY RING KR-8 (DRUM) JK"/>
    <x v="787"/>
    <x v="1"/>
    <e v="#REF!"/>
    <s v="ATALI"/>
    <s v="40 DRM (50 PCS)"/>
    <s v="k ring"/>
    <m/>
    <s v="40 DRM_50 PCS_"/>
    <n v="7"/>
    <n v="14"/>
    <s v="40 DRM"/>
    <s v="50 PCS"/>
    <s v="40"/>
    <s v="DRM"/>
    <s v="50"/>
    <s v="PCS"/>
    <s v=""/>
    <s v=""/>
    <n v="2000"/>
    <s v="PCS"/>
  </r>
  <r>
    <x v="1608"/>
    <s v="pwkiko1212"/>
    <s v="kikocolour1212"/>
    <s v=""/>
    <s v="PW KIKO 12/12"/>
    <s v="KIKO COLOUR 12/12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09"/>
    <s v="pwkiko1224"/>
    <s v="kikocolour1224"/>
    <s v=""/>
    <s v="PW KIKO 12/24"/>
    <s v="KIKO COLOUR 12/24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10"/>
    <s v="pwkiko1836"/>
    <s v="kikocolour1836"/>
    <s v=""/>
    <s v="PW KIKO 18/36"/>
    <s v="KIKO COLOUR 18/36"/>
    <x v="787"/>
    <x v="0"/>
    <e v="#REF!"/>
    <s v="BINTANG SAUDARA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1611"/>
    <s v="pwkiko612"/>
    <s v="kikocolur612"/>
    <s v=""/>
    <s v="PW Kiko 6/12"/>
    <s v="KIKO COLUR 6/12"/>
    <x v="787"/>
    <x v="0"/>
    <e v="#REF!"/>
    <s v="BINTANG SAUDARA"/>
    <s v="50 LPG"/>
    <s v="pw"/>
    <m/>
    <s v="50 LPG_"/>
    <n v="7"/>
    <n v="7"/>
    <s v="50 LPG"/>
    <s v=""/>
    <s v="50"/>
    <s v="LPG"/>
    <s v=""/>
    <s v=""/>
    <s v=""/>
    <s v=""/>
    <n v="50"/>
    <s v="LPG"/>
  </r>
  <r>
    <x v="1612"/>
    <s v="kartuundanganultahanakap233"/>
    <s v="klundangananakk"/>
    <s v=""/>
    <s v="Kartu undangan ultah anak AP-233"/>
    <s v="KL UNDANGAN ANAK (K)"/>
    <x v="787"/>
    <x v="0"/>
    <e v="#REF!"/>
    <s v="HTB"/>
    <s v="4000 PAK"/>
    <s v="kartu"/>
    <m/>
    <s v="4000 PAK_"/>
    <n v="9"/>
    <n v="9"/>
    <s v="4000 PAK"/>
    <s v=""/>
    <s v="4000"/>
    <s v="PAK"/>
    <s v=""/>
    <s v=""/>
    <s v=""/>
    <s v=""/>
    <n v="4000"/>
    <s v="PAK"/>
  </r>
  <r>
    <x v="1613"/>
    <s v="labelkojiko103p"/>
    <s v="kojiko103plabel"/>
    <s v=""/>
    <s v="Label Kojiko 103 P"/>
    <s v="KOJIKO 103P label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4"/>
    <s v="kartuabsensikojikodosmerah"/>
    <s v="kojikokabsendmrh"/>
    <s v=""/>
    <s v="Kartu absensi Kojiko dos merah"/>
    <s v="KOJIKO K/ABSEN D/MRH"/>
    <x v="787"/>
    <x v="0"/>
    <e v="#REF!"/>
    <s v="ETJ"/>
    <s v="100 PAK"/>
    <s v="kartu"/>
    <m/>
    <s v="100 PAK_"/>
    <n v="8"/>
    <n v="8"/>
    <s v="100 PAK"/>
    <s v=""/>
    <s v="100"/>
    <s v="PAK"/>
    <s v=""/>
    <s v=""/>
    <s v=""/>
    <s v=""/>
    <n v="100"/>
    <s v="PAK"/>
  </r>
  <r>
    <x v="1615"/>
    <s v="labelkojiko99"/>
    <s v="kojikolabel99"/>
    <s v=""/>
    <s v="Label Kojiko 99"/>
    <s v="KOJIKO LABEL 99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6"/>
    <s v="labelhargakojiko103polos"/>
    <s v="kojikolabelharga103polos"/>
    <s v=""/>
    <s v="Label harga Kojiko 103 polos"/>
    <s v="KOJIKO LABEL HARGA 103 POLOS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7"/>
    <s v="garisansegitigskojikono8"/>
    <s v="kojikosegitigano8"/>
    <s v=""/>
    <s v="Garisan Segitigs Kojiko no.8"/>
    <s v="KOJIKO SEGITIGA NO,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18"/>
    <s v="garisansegitigakojikono10"/>
    <s v="kojikosegitigano10"/>
    <s v=""/>
    <s v="Garisan Segitiga Kojiko no.10"/>
    <s v="KOJIKO SEGITIGA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19"/>
    <s v="garisansegitigakojikono12"/>
    <s v="kojikosegitigano12"/>
    <s v=""/>
    <s v="Garisan Segitiga Kojiko no.12"/>
    <s v="KOJIKO SEGITIGA NO.12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0"/>
    <s v="garisansegitigakojikono10"/>
    <s v="kojikoδno10"/>
    <s v=""/>
    <s v="Garisan Segitiga Kojiko no.10"/>
    <s v="KOJIKO Δ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1"/>
    <s v="garisansegitigskojikono8"/>
    <s v="kojikoδno8"/>
    <s v=""/>
    <s v="Garisan Segitigs Kojiko no.8"/>
    <s v="KOJIKO Δ NO.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22"/>
    <s v="kuastrifeloarttf2023"/>
    <s v="kuastrifeloarttf2023"/>
    <s v=""/>
    <s v="Kuas Trifelo Art TF-2023"/>
    <s v="KUAS TRIFELO ART TF-2023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3"/>
    <s v="kuastrifeloarttf2023no4,6,8,10,12"/>
    <s v="kuastrifeloarttf2023no4681012"/>
    <s v=""/>
    <s v="Kuas Trifelo Art TF-2023 No.4,6,8,10,12"/>
    <s v="KUAS TRIFELO ART TF-2023 NO,4,6,8,10,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4"/>
    <s v="kuastrifeloarttf2023no2,4,6,8,10,13"/>
    <s v="kuastrifeloarttf2023no24681012"/>
    <s v=""/>
    <s v="Kuas Trifelo Art TF-2023 No.2,4,6,8,10,13"/>
    <s v="KUAS TRIFELO ART TF-2023 NO.2.4.6.8.10.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5"/>
    <s v="labeljklb91brshijau"/>
    <s v="labellb91barisgreenflourjk"/>
    <s v=""/>
    <s v="Label JK LB-9 1brs hijau"/>
    <s v="LABEL LB-9 (1 BARIS, GREEN FLOUR) JK"/>
    <x v="787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1626"/>
    <s v="lakbanbening"/>
    <s v="lakbanbening"/>
    <s v=""/>
    <s v="Lakban Bening"/>
    <s v="LAKBAN BENING"/>
    <x v="787"/>
    <x v="0"/>
    <e v="#REF!"/>
    <s v="WIN'S SENTOSA"/>
    <s v="20 PCS"/>
    <s v="isolasi"/>
    <m/>
    <s v="20 PCS_"/>
    <n v="7"/>
    <n v="7"/>
    <s v="20 PCS"/>
    <s v=""/>
    <s v="20"/>
    <s v="PCS"/>
    <s v=""/>
    <s v=""/>
    <s v=""/>
    <s v=""/>
    <n v="20"/>
    <s v="PCS"/>
  </r>
  <r>
    <x v="1627"/>
    <s v="plakbanbening010"/>
    <s v="lakbanbening010"/>
    <s v=""/>
    <s v="Plakban Bening 010"/>
    <s v="LAKBAN BENING 010"/>
    <x v="787"/>
    <x v="0"/>
    <e v="#REF!"/>
    <s v="WIN'S SENTOSA"/>
    <s v="120 LSN"/>
    <s v="isolasi"/>
    <m/>
    <s v="120 LSN_"/>
    <n v="8"/>
    <n v="8"/>
    <s v="120 LSN"/>
    <s v=""/>
    <s v="120"/>
    <s v="LSN"/>
    <n v="12"/>
    <s v="PCS"/>
    <s v=""/>
    <s v=""/>
    <n v="1440"/>
    <s v="PCS"/>
  </r>
  <r>
    <x v="1628"/>
    <s v="laminatingidcarddb6898"/>
    <s v="laminatingidcarddb6898l"/>
    <s v=""/>
    <s v="Laminating ID Card DB 6898"/>
    <s v="LAMINATING ID CARD DB-6898L"/>
    <x v="787"/>
    <x v="0"/>
    <e v="#REF!"/>
    <s v="DB STATIONERY"/>
    <s v="130 PCS"/>
    <s v="dll"/>
    <m/>
    <s v="130 PCS_"/>
    <n v="8"/>
    <n v="8"/>
    <s v="130 PCS"/>
    <s v=""/>
    <s v="130"/>
    <s v="PCS"/>
    <s v=""/>
    <s v=""/>
    <s v=""/>
    <s v=""/>
    <n v="130"/>
    <s v="PCS"/>
  </r>
  <r>
    <x v="1629"/>
    <s v="lcdtabwriting85&quot;"/>
    <s v="lcdtabwriting85"/>
    <s v=""/>
    <s v="LCD Tab Writing 8.5&quot;"/>
    <s v="LCD TAB WRITING 8.5&quot;"/>
    <x v="787"/>
    <x v="0"/>
    <e v="#REF!"/>
    <s v="KAWAN SETIA (FELIX)"/>
    <s v="100 PCS"/>
    <s v="dll"/>
    <m/>
    <s v="100 PCS_"/>
    <n v="8"/>
    <n v="8"/>
    <s v="100 PCS"/>
    <s v=""/>
    <s v="100"/>
    <s v="PCS"/>
    <s v=""/>
    <s v=""/>
    <s v=""/>
    <s v=""/>
    <n v="100"/>
    <s v="PCS"/>
  </r>
  <r>
    <x v="1630"/>
    <s v="lembakarkecillbk57msputih"/>
    <s v="lembakarlbk57msputih"/>
    <s v=""/>
    <s v="Lem bakar kecil LBK-57 MS putih"/>
    <s v="LEM BAKAR LBK-57 MS PUTIH"/>
    <x v="787"/>
    <x v="0"/>
    <e v="#REF!"/>
    <s v="SURYA PRATAMA"/>
    <s v="25 PAK"/>
    <s v="lem"/>
    <m/>
    <s v="25 PAK_"/>
    <n v="7"/>
    <n v="7"/>
    <s v="25 PAK"/>
    <s v=""/>
    <s v="25"/>
    <s v="PAK"/>
    <s v=""/>
    <s v=""/>
    <s v=""/>
    <s v=""/>
    <n v="25"/>
    <s v="PAK"/>
  </r>
  <r>
    <x v="1631"/>
    <s v="lemkertas15grlbr"/>
    <s v="lemkertas15grlbr"/>
    <s v=""/>
    <s v="Lem Kertas 15 GR LBR"/>
    <s v="LEM KERTAS 15 GR LBR"/>
    <x v="787"/>
    <x v="0"/>
    <e v="#REF!"/>
    <s v="SINAR KOT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1632"/>
    <s v="lemsticktf010"/>
    <s v="lemsticktf010"/>
    <s v=""/>
    <s v="Lem Stick TF-010"/>
    <s v="LEM STICK TF-010"/>
    <x v="787"/>
    <x v="0"/>
    <e v="#REF!"/>
    <s v="DUTA BUANA"/>
    <s v="600 PCS"/>
    <s v="lem"/>
    <m/>
    <s v="600 PCS_"/>
    <n v="8"/>
    <n v="8"/>
    <s v="600 PCS"/>
    <s v=""/>
    <s v="600"/>
    <s v="PCS"/>
    <s v=""/>
    <s v=""/>
    <s v=""/>
    <s v=""/>
    <n v="600"/>
    <s v="PCS"/>
  </r>
  <r>
    <x v="1633"/>
    <s v="lemtembakmt50520w"/>
    <s v="lemtembakgunmt50520w"/>
    <s v=""/>
    <s v="Lem Tembak MT-505/ 20W"/>
    <s v="LEM TEMBAK (GUN) MT-505/ 20W"/>
    <x v="787"/>
    <x v="0"/>
    <e v="#REF!"/>
    <s v="SBS"/>
    <s v="96 PCS"/>
    <s v="lem"/>
    <m/>
    <s v="96 PCS_"/>
    <n v="7"/>
    <n v="7"/>
    <s v="96 PCS"/>
    <s v=""/>
    <s v="96"/>
    <s v="PCS"/>
    <s v=""/>
    <s v=""/>
    <s v=""/>
    <s v=""/>
    <n v="96"/>
    <s v="PCS"/>
  </r>
  <r>
    <x v="1634"/>
    <s v="lemtembakkeciladtek119ts"/>
    <s v="lemtembakk119tsadtek"/>
    <s v=""/>
    <s v="Lem tembak kecil ADTEK 119 TS"/>
    <s v="LEM TEMBAK (K) 119 TS ADTEK"/>
    <x v="787"/>
    <x v="0"/>
    <e v="#REF!"/>
    <s v="ETJ"/>
    <s v="25 KG"/>
    <s v="lem"/>
    <m/>
    <s v="25 KG_"/>
    <n v="6"/>
    <n v="6"/>
    <s v="25 KG"/>
    <s v=""/>
    <s v="25"/>
    <s v="KG"/>
    <s v=""/>
    <s v=""/>
    <s v=""/>
    <s v=""/>
    <n v="25"/>
    <s v="KG"/>
  </r>
  <r>
    <x v="1635"/>
    <s v="lemcairtf603860ml"/>
    <s v="lemwatergluetf603860mlpra"/>
    <s v=""/>
    <s v="Lem Cair TF-6038 60ml"/>
    <s v="LEM WATER GLUE TF-6038 60ML PRA"/>
    <x v="787"/>
    <x v="0"/>
    <e v="#REF!"/>
    <s v="DUTA BUANA"/>
    <s v="30 LSN"/>
    <s v="lem"/>
    <m/>
    <s v="30 LSN_"/>
    <n v="7"/>
    <n v="7"/>
    <s v="30 LSN"/>
    <s v=""/>
    <s v="30"/>
    <s v="LSN"/>
    <n v="12"/>
    <s v="PCS"/>
    <s v=""/>
    <s v=""/>
    <n v="360"/>
    <s v="PCS"/>
  </r>
  <r>
    <x v="1636"/>
    <s v="lettertraybesimicrotopmt11822ssn"/>
    <s v="lettertraybesimicrotopmt11822ssn"/>
    <s v=""/>
    <s v="Letter Tray Besi Microtop MT 118-2/ 2ssn"/>
    <s v="LETTER TRAY BESI MICROTOP MT118-2/2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7"/>
    <s v="lettertraybesimicrotopmt11833ssn"/>
    <s v="lettertraybesimicrotopmt11833ssn"/>
    <s v=""/>
    <s v="Letter Tray Besi Microtop MT 118-3/ 3ssn"/>
    <s v="LETTER TRAY BESI MICROTOP MT118-3/3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8"/>
    <s v="lettertraybesimicrotopmt11844ssn"/>
    <s v="lettertraybesimicrotopmt11844ssn"/>
    <s v=""/>
    <s v="Letter Tray Besi Microtop MT 118-4/ 4ssn"/>
    <s v="LETTER TRAY BESI MICROTOP MT118-4/4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9"/>
    <s v="lettertraybesino3"/>
    <s v="lettertraybesimtno3"/>
    <s v=""/>
    <s v="Letter TraY Besi No.3"/>
    <s v="LETTER TRAY BESI MT NO-3"/>
    <x v="787"/>
    <x v="0"/>
    <e v="#REF!"/>
    <s v="SBS"/>
    <s v="1 CTN"/>
    <s v="doc"/>
    <m/>
    <s v="1 CTN_"/>
    <n v="6"/>
    <n v="6"/>
    <s v="1 CTN"/>
    <s v=""/>
    <s v="1"/>
    <s v="CTN"/>
    <s v=""/>
    <s v=""/>
    <s v=""/>
    <s v=""/>
    <n v="1"/>
    <s v="CTN"/>
  </r>
  <r>
    <x v="1640"/>
    <s v="lettertraybesimicrotopmt11822ssn"/>
    <s v="lettertraymt1182"/>
    <s v=""/>
    <s v="Letter Tray Besi Microtop MT 118-2/ 2 ssn"/>
    <s v="LETTER TRAY MT 118-2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1"/>
    <s v="lettertraybesimicrotopmt11833ssn"/>
    <s v="lettertraymt1183"/>
    <s v=""/>
    <s v="Letter Tray Besi Microtop MT 118-3/ 3ssn"/>
    <s v="LETTER TRAY MT 118-3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2"/>
    <s v="lettertraybesimicrotopmt11844ssn"/>
    <s v="lettertraymt1184"/>
    <s v=""/>
    <s v="Letter Tray Besi Microtop MT 118-4/ 4ssn"/>
    <s v="LETTER TRAY MT 118-4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3"/>
    <s v="lilinhbdnc9915a"/>
    <s v="liliinhbdnc9915a"/>
    <s v=""/>
    <s v="Lilin HBD NC 99-15 A"/>
    <s v="LILI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44"/>
    <s v="lilinangkashintoeng"/>
    <s v="lilinangkashintoeng"/>
    <s v=""/>
    <s v="Lilin Angka Shintoeng"/>
    <s v="LILIN ANGKA SHINTOENG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5"/>
    <s v="lilinangkashintoengno12348"/>
    <s v="lilinangkashintoengno12348"/>
    <s v=""/>
    <s v="Lilin Angka Shintoeng No.1/2/3/4/8"/>
    <s v="LILIN ANGKA SHINTOENG NO. 1/2/3/4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6"/>
    <s v="lilinangkashintoengno9"/>
    <s v="lilinangkashintoengno9"/>
    <s v=""/>
    <s v="Lilin Angka Shintoeng No.9"/>
    <s v="LILIN ANGKA SHINTOENG NO. 9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7"/>
    <s v="lilinangkashintoengno0sd9"/>
    <s v="lilinangkashintoengno0sd9"/>
    <s v=""/>
    <s v="Lilin angka Shintoeng No.0 S/D 9"/>
    <s v="LILIN ANGKA SHINTOENG NO.0 S/D 9 "/>
    <x v="787"/>
    <x v="0"/>
    <e v="#REF!"/>
    <s v="HANSA"/>
    <m/>
    <s v="lilin"/>
    <m/>
    <s v=""/>
    <s v=""/>
    <s v=""/>
    <s v=""/>
    <s v=""/>
    <s v=""/>
    <s v=""/>
    <s v=""/>
    <s v=""/>
    <s v=""/>
    <s v=""/>
    <e v="#VALUE!"/>
    <s v=""/>
  </r>
  <r>
    <x v="1648"/>
    <s v="lilinangkashintoengno0123456"/>
    <s v="lilinangkashintoengno0123456"/>
    <s v=""/>
    <s v="Lilin Angka Shintoeng No.0/1/2/3/4/5/6"/>
    <s v="LILIN ANGKA SHINTOENG NO.0/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9"/>
    <s v="lilinangkashintoengno0"/>
    <s v="lilinangkashintoengno0127"/>
    <s v=""/>
    <s v="Lilin angka Shintoeng No.0"/>
    <s v="LILIN ANGKA SHINTOENG NO.0/1/2/7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0"/>
    <s v="lilinangkashintoengno1"/>
    <s v="lilinangkashintoengno1"/>
    <s v=""/>
    <s v="Lilin angka Shintoeng no.1"/>
    <s v="LILIN ANGKA SHINTOENG NO.1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1"/>
    <s v="lilinangkashintoengno1234"/>
    <s v="lilinangkashintoengno1234"/>
    <s v=""/>
    <s v="Lilin Angka Shintoeng No.1/2/3/4"/>
    <s v="LILIN ANGKA SHINTOENG NO.1/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2"/>
    <s v="lilinangkashintoengno12345"/>
    <s v="lilinangkashintoengno12345"/>
    <s v=""/>
    <s v="Lilin Angka Shintoeng No.1/2/3/4/5"/>
    <s v="LILIN ANGKA SHINTOENG NO.1/2/3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3"/>
    <s v="lilinangkashintoengno123456"/>
    <s v="lilinangkashintoengno123456"/>
    <s v=""/>
    <s v="Lilin Angka Shintoeng No.1/2/3/4/5/6"/>
    <s v="LILIN ANGKA SHINTOENG NO.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4"/>
    <s v="lilinangkashintoengno1245"/>
    <s v="lilinangkashintoengno1245"/>
    <s v=""/>
    <s v="Lilin Angka Shintoeng No.1/2/4/5"/>
    <s v="LILIN ANGKA SHINTOENG NO.1/2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5"/>
    <s v="lilinangkashintoengno2"/>
    <s v="lilinangkashintoengno2"/>
    <s v=""/>
    <s v="Lilin Angka Shintoeng No.2"/>
    <s v="LILIN ANGKA SHINTOENG NO.2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6"/>
    <s v="lilinangkashintoengno234"/>
    <s v="lilinangkashintoengno234"/>
    <s v=""/>
    <s v="Lilin Angka Shintoeng No.2/3/4"/>
    <s v="LILIN ANGKA SHINTOENG NO.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7"/>
    <s v="lilinangkashintoengno23456"/>
    <s v="lilinangkashintoengno23456"/>
    <s v=""/>
    <s v="Lilin angka Shintoeng no.2/3/4/5/6"/>
    <s v="LILIN ANGKA SHINTOENG NO.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8"/>
    <s v="lilinangkashintoengno,235"/>
    <s v="lilinangkashintoengno235"/>
    <s v=""/>
    <s v="Lilin Angka Shintoeng No,2/3/5"/>
    <s v="LILIN ANGKA SHINTOENG NO.2/3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9"/>
    <s v="lilinangkashintoengno378"/>
    <s v="lilinangkashintoengno378"/>
    <s v=""/>
    <s v="Lilin Angka Shintoeng No.3/7/8"/>
    <s v="LILIN ANGKA SHINTOENG NO.3/7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60"/>
    <s v="lilinshintoengbesarbp66w"/>
    <s v="lilinbesarshintoengbp66w"/>
    <s v=""/>
    <s v="Lilin Shintoeng besar BP6/ 6W"/>
    <s v="LILIN BESAR SHINTOENG BP6 / 6W"/>
    <x v="787"/>
    <x v="0"/>
    <e v="#REF!"/>
    <s v="HANSA"/>
    <s v="          "/>
    <s v="lilin"/>
    <m/>
    <s v=" _        _"/>
    <n v="2"/>
    <n v="11"/>
    <s v=" "/>
    <s v="        "/>
    <s v=""/>
    <s v=""/>
    <s v=""/>
    <s v="       "/>
    <s v=""/>
    <s v=""/>
    <e v="#VALUE!"/>
    <s v="       "/>
  </r>
  <r>
    <x v="1661"/>
    <s v="lilinhbdmahkotanc8810hb"/>
    <s v="lilinhbdmahkotanc8810hb"/>
    <s v=""/>
    <s v="Lilin HBD Mahkota NC 88-10 HB"/>
    <s v="LILIN HBD MAHKOTA NC 88-10 HB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2"/>
    <s v="lilinhbdnc9915a"/>
    <s v="lilinhbdnc9915a"/>
    <s v=""/>
    <s v="Lilin HBD NC 99-15 A"/>
    <s v="LIL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3"/>
    <s v="lilinshintoeng12btg"/>
    <s v="lilinshintoeng12btg"/>
    <s v=""/>
    <s v="Lilin Shintoeng 12 btg"/>
    <s v="LILIN SHINTOENG 12 BTG"/>
    <x v="787"/>
    <x v="0"/>
    <e v="#REF!"/>
    <s v="HANSA"/>
    <s v="50 LSN"/>
    <s v="lilin"/>
    <m/>
    <s v="50 LSN_"/>
    <n v="7"/>
    <n v="7"/>
    <s v="50 LSN"/>
    <s v=""/>
    <s v="50"/>
    <s v="LSN"/>
    <n v="12"/>
    <s v="PCS"/>
    <s v=""/>
    <s v=""/>
    <n v="600"/>
    <s v="PCS"/>
  </r>
  <r>
    <x v="1664"/>
    <s v="lilinshintoeng24btg"/>
    <s v="lilinshintoeng24btg"/>
    <s v=""/>
    <s v="Lilin Shintoeng 24 btg"/>
    <s v="LILIN SHINTOENG24 BTG"/>
    <x v="787"/>
    <x v="0"/>
    <e v="#REF!"/>
    <s v="HANSA"/>
    <s v="40 LSN"/>
    <s v="lilin"/>
    <m/>
    <s v="40 LSN_"/>
    <n v="7"/>
    <n v="7"/>
    <s v="40 LSN"/>
    <s v=""/>
    <s v="40"/>
    <s v="LSN"/>
    <n v="12"/>
    <s v="PCS"/>
    <s v=""/>
    <s v=""/>
    <n v="480"/>
    <s v="PCS"/>
  </r>
  <r>
    <x v="1665"/>
    <s v="lleafa5100mtkkotakbesarkoala"/>
    <s v="looseleafa5100mtkkotakbesarkoala"/>
    <s v=""/>
    <s v="L leaf A5 100 MTK kotak besar koala"/>
    <s v="LOOSE LEAF A5 100 MTK KOTAK BESAR KOALA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6"/>
    <s v="lleafa550lbrkoalamtk"/>
    <s v="looseleafa550lbrkoalamtk"/>
    <s v=""/>
    <s v="L leaf A5-50 lbr Koala MTK"/>
    <s v="LOOSE LEAF A5 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7"/>
    <s v="lleafa550mtkkotakbesarkoala"/>
    <s v="looseleafa550mtkkotakbesarkoala"/>
    <s v=""/>
    <s v="L leaf A5 50 MTK kotak besar koala"/>
    <s v="LOOSE LEAF A5 50 MTK KOTAK BESAR KOALA"/>
    <x v="787"/>
    <x v="0"/>
    <e v="#REF!"/>
    <s v="BINTANG SAUDAR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8"/>
    <s v="lleafa5100lbrkoalamtk"/>
    <s v="looseleafa5100lbrkoalamtk"/>
    <s v=""/>
    <s v="L Leaf A5-100 lbr Koala MTK"/>
    <s v="LOOSE LEAF A5-100 LBR KOALA MTK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9"/>
    <s v="lleafa5100lbrdotedtitik"/>
    <s v="looseleafa5100lbrdotedtitik"/>
    <s v=""/>
    <s v="L leaf A5-100lbr Doted Titik"/>
    <s v="LOOSE LEAF A5-100LBR DOTED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0"/>
    <s v="lleafa550lbrdotedtitik"/>
    <s v="looseleafa550lbrdotedtitk"/>
    <s v=""/>
    <s v="L leaf A5-50 lbr Doted/ Titik"/>
    <s v="LOOSE LEAF A5-50 LBR DOTED/ TITK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1"/>
    <s v="lla550lbrrainbowgaris"/>
    <s v="looseleafa550lbrrainbowgaris"/>
    <s v=""/>
    <s v="LL A5-50 lbr Rainbow Garis"/>
    <s v="LOOSE LEAF A5-50 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2"/>
    <s v="lla550lbrrainbowpolos"/>
    <s v="looseleafa550lbrrainbowpolos"/>
    <s v=""/>
    <s v="LL A5-50 lbr Rainbow Polos"/>
    <s v="LOOSE LEAF A5-50 LBR RAINBOW POLO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3"/>
    <s v="lleafa550lbrdotedtitik"/>
    <s v="looseleafa550lbrdotedtitik"/>
    <s v=""/>
    <s v="L leaf A5-50lbr Doted Titik"/>
    <s v="LOOSE LEAF A5-50LBR DOTED TITIK"/>
    <x v="787"/>
    <x v="0"/>
    <e v="#REF!"/>
    <s v="BINTANG SAUDARA"/>
    <s v="40 LSN"/>
    <s v="ll"/>
    <m/>
    <s v="40 LSN_"/>
    <n v="7"/>
    <n v="7"/>
    <s v="40 LSN"/>
    <s v=""/>
    <s v="40"/>
    <s v="LSN"/>
    <n v="12"/>
    <s v="PCS"/>
    <s v=""/>
    <s v=""/>
    <n v="480"/>
    <s v="PCS"/>
  </r>
  <r>
    <x v="1674"/>
    <s v="lleafb5100lbrdotedtitik"/>
    <s v="looseleafb5100lbrdotedtitik"/>
    <s v=""/>
    <s v="L leaf B5-100lbr Doted/ Titik"/>
    <s v="LOOSE LEAF B5-100 LBR DOTED/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5"/>
    <s v="lleafb5100lbrkoalamtk"/>
    <s v="looseleafb5100lbrkoalamtk"/>
    <s v=""/>
    <s v="L leaf B5-100 lbr koala MTK"/>
    <s v="LOOSE LEAF B5-100 LBR KOALA MT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6"/>
    <s v="lleafb5100lbrrainbowgaris"/>
    <s v="looseleafb5100lbrraibowgaris"/>
    <s v=""/>
    <s v="L leaf B5-100lbr Rainbow garis"/>
    <s v="LOOSE LEAF B5-100 LBR RAIBOW GARIS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7"/>
    <s v="lleafb550lbrdotedtitik"/>
    <s v="looseleafb550lbrdotedtitik"/>
    <s v=""/>
    <s v="L leaf B5-50 lbr Doted/ Titik"/>
    <s v="LOOSE LEAF B5-50 LBR DOTED/ TITI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8"/>
    <s v="lleafb550lbrkoalamtk"/>
    <s v="looseleafb550lbrkoalamtk"/>
    <s v=""/>
    <s v="L leaf B5-50 lbr Koala MTK"/>
    <s v="LOOSE LEAF B5-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79"/>
    <s v="lleafb550lbrrainbowgaris"/>
    <s v="looseleafb550lbrrainbowgaris"/>
    <s v=""/>
    <s v="L leaf B5-50lbr Rainbow garis"/>
    <s v="LOOSE LEAF B5-50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80"/>
    <s v="garisanlpy202013"/>
    <s v="lpy202013garisan"/>
    <s v=""/>
    <s v="Garisan LPY 2020-13"/>
    <s v="LPY 2020-13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1"/>
    <s v="garisanlpy20204"/>
    <s v="lpy20204garisan"/>
    <s v=""/>
    <s v="Garisan LPY 2020-4"/>
    <s v="LPY 2020-4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2"/>
    <s v="garisanlpy20209"/>
    <s v="lpy20209"/>
    <s v=""/>
    <s v="Garisan LPY 2020-9"/>
    <s v="LPY 2020-9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3"/>
    <s v="magicboard9002"/>
    <s v="magicboard9002"/>
    <s v=""/>
    <s v="Magic Board 9002"/>
    <s v="MAGIC BOARD 9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4"/>
    <s v="magicboardtk0811"/>
    <s v="magicboardtk0811"/>
    <s v=""/>
    <s v="Magic Board TK 0811"/>
    <s v="MAGIC BOARD TK 081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5"/>
    <s v="magicboardtk2001"/>
    <s v="magicboardtk2001"/>
    <s v=""/>
    <s v="Magic Board TK 2001"/>
    <s v="MAGIC BOARD TK 20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6"/>
    <s v="magicboardtk2002"/>
    <s v="magicboardtk2002"/>
    <s v=""/>
    <s v="Magic Board TK 2002"/>
    <s v="MAGIC BOARD TK 2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7"/>
    <s v="magicboardtk207"/>
    <s v="magicboardtk207"/>
    <s v=""/>
    <s v="Magic Board TK 207"/>
    <s v="MAGIC BOARD TK 207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88"/>
    <s v="magicboardtk606"/>
    <s v="magicboardtk606"/>
    <s v=""/>
    <s v="Magic Board TK 606"/>
    <s v="MAGIC BOARD TK 60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9"/>
    <s v="magicboardtk721"/>
    <s v="magicboardtk701"/>
    <s v=""/>
    <s v="Magic Board TK 721"/>
    <s v="MAGIC BOARD TK 7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0"/>
    <s v="magicboardtk716"/>
    <s v="magicboardtk716"/>
    <s v=""/>
    <s v="Magic Board TK 716"/>
    <s v="MAGIC BOARD TK 71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1"/>
    <s v="magicboardtx806"/>
    <s v="magicboardtk806"/>
    <s v=""/>
    <s v="Magic Board TX 806"/>
    <s v="MAGIC BOARD TK 806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2"/>
    <s v="magicboardtk808"/>
    <s v="magicboardtk808"/>
    <s v=""/>
    <s v="Magic Board TK 808"/>
    <s v="MAGIC BOARD TK 808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3"/>
    <s v="magicboardtk901"/>
    <s v="magicboardtk901"/>
    <s v=""/>
    <s v="Magic Board TK 901"/>
    <s v="MAGIC BOARD TK 90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4"/>
    <s v="magicboardtk9810"/>
    <s v="magicboardtk9810"/>
    <s v=""/>
    <s v="Magic Board TK 9810"/>
    <s v="MAGIC BOARD TK 9810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695"/>
    <s v="magicboardtk9811"/>
    <s v="magicboardtk9811"/>
    <s v=""/>
    <s v="Magic Board TK 9811"/>
    <s v="MAGIC BOARD TK 981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6"/>
    <s v="magicboardtk9812"/>
    <s v="magicboardtk9812"/>
    <s v=""/>
    <s v="Magic Board TK 9812"/>
    <s v="MAGIC BOARD TK 981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97"/>
    <s v="magicboardtk9813"/>
    <s v="magicboardtk9813"/>
    <s v=""/>
    <s v="Magic Board TK 9813"/>
    <s v="MAGIC BOARD TK 9813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698"/>
    <s v="magicboardtk9903"/>
    <s v="magicboardtk9903"/>
    <s v=""/>
    <s v="Magic Board TK 9903"/>
    <s v="MAGIC BOARD TK 9903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9"/>
    <s v="magicboardtk105"/>
    <s v="magicboardxg105"/>
    <s v=""/>
    <s v="Magic Board TK 105"/>
    <s v="MAGIC BOARD XG 105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0"/>
    <s v="magicboardtk106"/>
    <s v="magicboardxg106"/>
    <s v=""/>
    <s v="Magic Board TK 106"/>
    <s v="MAGIC BOARD XG 106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1"/>
    <s v="malamshintoengb1wpolos"/>
    <s v="malamshintoengb1wpolos"/>
    <s v=""/>
    <s v="Malam Shintoeng B 1W polos"/>
    <s v="MALAM SHINTOENG B 1W POLOS"/>
    <x v="787"/>
    <x v="0"/>
    <e v="#REF!"/>
    <s v="HANSA"/>
    <s v="180 PCS"/>
    <s v="lilin"/>
    <m/>
    <s v="180 PCS_"/>
    <n v="8"/>
    <n v="8"/>
    <s v="180 PCS"/>
    <s v=""/>
    <s v="180"/>
    <s v="PCS"/>
    <s v=""/>
    <s v=""/>
    <s v=""/>
    <s v=""/>
    <n v="180"/>
    <s v="PCS"/>
  </r>
  <r>
    <x v="1702"/>
    <s v="malamshintoengb612w"/>
    <s v="malamshintoengb612w"/>
    <s v=""/>
    <s v="Malam Shintoeng B 6-12W"/>
    <s v="MALAM SHINTOENG B 6-12W"/>
    <x v="787"/>
    <x v="0"/>
    <e v="#REF!"/>
    <s v="HANSA"/>
    <s v="150 PCS"/>
    <s v="lilin"/>
    <m/>
    <s v="150 PCS_"/>
    <n v="8"/>
    <n v="8"/>
    <s v="150 PCS"/>
    <s v=""/>
    <s v="150"/>
    <s v="PCS"/>
    <s v=""/>
    <s v=""/>
    <s v=""/>
    <s v=""/>
    <n v="150"/>
    <s v="PCS"/>
  </r>
  <r>
    <x v="1703"/>
    <s v="malamshintoengk1wpolos"/>
    <s v="malamshintoengk1wpolos"/>
    <s v=""/>
    <s v="Malam Shintoeng K 1W polos"/>
    <s v="MALAM SHINTOENG K 1W POLOS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4"/>
    <s v="malamshintoengk612w"/>
    <s v="malamshintoengk612w"/>
    <s v=""/>
    <s v="Malam Shintoeng K 6-12W"/>
    <s v="MALAM SHINTOENG K 6-12W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5"/>
    <s v="malamshintoengk612w"/>
    <s v="malamshintoengk612w1c=480pcs"/>
    <s v=""/>
    <s v="Malam Shintoeng K 6-12W"/>
    <s v="MALAM SHINTOENG K 6-12W (1C=480 PCS)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6"/>
    <s v="malamshintoengtg1wpolos"/>
    <s v="malamshintoengtg1wpolos"/>
    <s v=""/>
    <s v="Malam Shintoeng TG 1W polos"/>
    <s v="MALAM SHINTOENG TG 1W POLOS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7"/>
    <s v="malamshintoengtg1wpolos"/>
    <s v="malamshintoengtg1wpolos1c=210pcs"/>
    <s v=""/>
    <s v="Malam Shintoeng TG 1W polos"/>
    <s v="MALAM SHINTOENG TG 1W POLOS (1C=210 PCS)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8"/>
    <s v="malamshintoengtg612w"/>
    <s v="malamshintoengtg612w"/>
    <s v=""/>
    <s v="Malam Shintoeng TG 6-12W"/>
    <s v="MALAM SHINTOENG TG 6-12W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9"/>
    <s v="malamshintoengk612w"/>
    <s v="malamshitoengk612w"/>
    <s v=""/>
    <s v="Malam Shintoeng K6-12W"/>
    <s v="MALAM SHITOENG K 6-12W"/>
    <x v="787"/>
    <x v="0"/>
    <e v="#REF!"/>
    <s v="HANSA"/>
    <m/>
    <m/>
    <m/>
    <s v=""/>
    <s v=""/>
    <s v=""/>
    <s v=""/>
    <s v=""/>
    <s v=""/>
    <s v=""/>
    <s v=""/>
    <s v=""/>
    <s v=""/>
    <s v=""/>
    <e v="#VALUE!"/>
    <s v=""/>
  </r>
  <r>
    <x v="1710"/>
    <s v="mapbatiksika"/>
    <s v="mapbatiksika"/>
    <s v=""/>
    <s v="Map Batik Sika"/>
    <s v="MAP BATIK SIKA"/>
    <x v="787"/>
    <x v="0"/>
    <e v="#REF!"/>
    <s v="GRAFINDO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1"/>
    <s v="mapdataamplopmicrotopf53b6115x23"/>
    <s v="mapdataamplopmicrotopf53b6115x23"/>
    <s v=""/>
    <s v="Map Data Amplop Microtop F-53/ B6/ 11.5x23"/>
    <s v="MAP DATA AMPLOP MICROTOP F-53/B6/11.5X23"/>
    <x v="787"/>
    <x v="0"/>
    <e v="#REF!"/>
    <s v="SBS"/>
    <s v="100 LSN"/>
    <s v="map"/>
    <m/>
    <s v="100 LSN_"/>
    <n v="8"/>
    <n v="8"/>
    <s v="100 LSN"/>
    <s v=""/>
    <s v="100"/>
    <s v="LSN"/>
    <n v="12"/>
    <s v="PCS"/>
    <s v=""/>
    <s v=""/>
    <n v="1200"/>
    <s v="PCS"/>
  </r>
  <r>
    <x v="1712"/>
    <s v="mapdataamplopmicrotopf54a517x233"/>
    <s v="mapdataamplopmicrotopf54a517x233"/>
    <s v=""/>
    <s v="Map Data Amplop Microtop F-54/ A5/ 17x23.3"/>
    <s v="MAP DATA AMPLOP MICROTOP F-54/A5/17X23.3"/>
    <x v="787"/>
    <x v="0"/>
    <e v="#REF!"/>
    <s v="SBS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13"/>
    <s v="mapdatabm53"/>
    <s v="mapdatabm53"/>
    <s v=""/>
    <s v="Map Data BM 53"/>
    <s v="MAP DATA BM 53"/>
    <x v="787"/>
    <x v="0"/>
    <e v="#REF!"/>
    <s v="SBS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4"/>
    <s v="mapdatacf57"/>
    <s v="mapdatacf57"/>
    <s v=""/>
    <s v="Map Data CF 57"/>
    <s v="MAP DATA CF 57"/>
    <x v="787"/>
    <x v="0"/>
    <e v="#REF!"/>
    <s v="SBS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15"/>
    <s v="mapdokumenkeeper40lbrtnt021"/>
    <s v="mapdokumenkeeper40lbrtnt021"/>
    <s v=""/>
    <s v="Map dokumen keeper 40lbr TNT-021"/>
    <s v="MAP DOKUMEN KEEPER 40 LBR TNT-021"/>
    <x v="787"/>
    <x v="0"/>
    <e v="#REF!"/>
    <s v="HTB"/>
    <s v="4 BOX (45 PCS)"/>
    <s v="map"/>
    <m/>
    <s v="4 BOX_45 PCS_"/>
    <n v="6"/>
    <n v="13"/>
    <s v="4 BOX"/>
    <s v="45 PCS"/>
    <s v="4"/>
    <s v="BOX"/>
    <s v="45"/>
    <s v="PCS"/>
    <s v=""/>
    <s v=""/>
    <n v="180"/>
    <s v="PCS"/>
  </r>
  <r>
    <x v="1716"/>
    <s v="mapjaringtz6003"/>
    <s v="mapjaringtz6003"/>
    <s v=""/>
    <s v="Map Jaring TZ 6003"/>
    <s v="MAP JARING TZ6003"/>
    <x v="787"/>
    <x v="0"/>
    <e v="#REF!"/>
    <s v="PMJP"/>
    <s v="80 LSN"/>
    <s v="map"/>
    <m/>
    <s v="80 LSN_"/>
    <n v="7"/>
    <n v="7"/>
    <s v="80 LSN"/>
    <s v=""/>
    <s v="80"/>
    <s v="LSN"/>
    <n v="12"/>
    <s v="PCS"/>
    <s v=""/>
    <s v=""/>
    <n v="960"/>
    <s v="PCS"/>
  </r>
  <r>
    <x v="1717"/>
    <s v="mapsikakcgac05biru"/>
    <s v="mapkancingsikaac05biru"/>
    <s v=""/>
    <s v="Map Sika kcg AC-05 biru"/>
    <s v="MAP KANCING SIKA 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8"/>
    <s v="mapsikakcgac05biru"/>
    <s v="mapkancingsikaac05biru50lsndus"/>
    <s v=""/>
    <s v="Map Sika kcg AC-05 biru"/>
    <s v="MAP KANCING SIKA AC-05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9"/>
    <s v="mapsikakcgac05hijau"/>
    <s v="mapkancingsikaac05hijau"/>
    <s v=""/>
    <s v="Map Sika kcg AC-05 Hijau"/>
    <s v="MAP KANCING SIKA AC-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0"/>
    <s v="mapsikakcgac05kuning"/>
    <s v="mapkancingsikaac05kuning"/>
    <s v=""/>
    <s v="Map Sika kcg AC-05 kuning"/>
    <s v="MAP KANCING SIKA 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1"/>
    <s v="mapsikakcgac05kuning"/>
    <s v="mapkancingsikaac05kuning50lsndus"/>
    <s v=""/>
    <s v="Map Sika kcg AC-05 kuning"/>
    <s v="MAP KANCING SIKA AC-05 KUNING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2"/>
    <s v="mapsikakcgac05merah"/>
    <s v="mapkancingsikaac05merah"/>
    <s v=""/>
    <s v="Map Sika kcg AC-05 merah"/>
    <s v="MAP KANCING SIKA AC-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3"/>
    <s v="mapsikakcgac05putih"/>
    <s v="mapkancingsikaac05putih"/>
    <s v=""/>
    <s v="Map Sika kcg AC-05 putih"/>
    <s v="MAP KANCING SIKA 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4"/>
    <s v="mapsikakcgac05putih"/>
    <s v="mapkancingsikaac05putih50lsndus"/>
    <s v=""/>
    <s v="Map Sika kcg AC-05 putih"/>
    <s v="MAP KANCING SIKA AC-05 PUTIH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5"/>
    <s v="mapkancingsikaac25biru"/>
    <s v="mapkancingsikaac25biru"/>
    <s v=""/>
    <s v="Map Kancing Sika AC-25 Biru"/>
    <s v="MAP KANCING SIKA AC-2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6"/>
    <s v="mapkcgatosgiru"/>
    <s v="mapkcgatosbr"/>
    <s v=""/>
    <s v="Map kcg Atos Giru"/>
    <s v="MAP KCG ATOS BR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7"/>
    <s v="mapkcgatosmerah"/>
    <s v="mapkcgatosmrh"/>
    <s v=""/>
    <s v="Map kcg Atos Merah"/>
    <s v="MAP KCG ATOS MR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8"/>
    <s v="mapkcgatoskuning"/>
    <s v="mapkcgatozkng"/>
    <s v=""/>
    <s v="Map kcg Atos Kuning"/>
    <s v="MAP KCG ATOZ K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9"/>
    <s v="mapclearholderac105putih"/>
    <s v="maplclearholdersikaac105putih60lsndus"/>
    <s v=""/>
    <s v="Map Clear holder AC-105 putih"/>
    <s v="MAP L/ CLEAR HOLDER SIKA AC-105 PUTIH (60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0"/>
    <s v="mapclearholderac105biru"/>
    <s v="maplclearholdersikaac105biru60lsndus"/>
    <s v=""/>
    <s v="Map Clear holder AC-105 biru"/>
    <s v="MAP L/CLEAR HOLDER SIKA AC-105 BIR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1"/>
    <s v="mapclearholderac105hijau"/>
    <s v="maplclearholdersikaac105hijau60lsndus"/>
    <s v=""/>
    <s v="Map Clear holder AC-105 hijau"/>
    <s v="MAP L/CLEAR HOLDER SIKA AC-105 HIJA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2"/>
    <s v="mapclearholderac105kuning"/>
    <s v="maplclearholdersikaac105kuning60lsndus"/>
    <s v=""/>
    <s v="Map Clear holder AC-105 kuning"/>
    <s v="MAP L/CLEAR HOLDER SIKA AC-105 KUNING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3"/>
    <s v="mapclearholderac105merah"/>
    <s v="maplclearholdersikaac105merah60lsndus"/>
    <s v=""/>
    <s v="Map Clear holder AC-105 merah"/>
    <s v="MAP L/CLEAR HOLDER SIKA AC-105 MERAH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4"/>
    <s v="mapschoolbaghijaumuda"/>
    <s v="mapschoolbagkotakhijaumuda"/>
    <s v=""/>
    <s v="Map School Bag Hijau Muda"/>
    <s v="MAP SCHOOL BAG KOTAK HIJAU MUDA"/>
    <x v="787"/>
    <x v="0"/>
    <e v="#REF!"/>
    <s v="SBS"/>
    <s v="1 CTN"/>
    <s v="map"/>
    <m/>
    <s v="1 CTN_"/>
    <n v="6"/>
    <n v="6"/>
    <s v="1 CTN"/>
    <s v=""/>
    <s v="1"/>
    <s v="CTN"/>
    <s v=""/>
    <s v=""/>
    <s v=""/>
    <s v=""/>
    <n v="1"/>
    <s v="CTN"/>
  </r>
  <r>
    <x v="1735"/>
    <s v="maprestbio800biru"/>
    <s v="mapslitingbio800biru"/>
    <s v=""/>
    <s v="Map Rest Bio 800 Biru"/>
    <s v="MAP SLITING BIO 800 BIR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6"/>
    <s v="maprestbio800hijau"/>
    <s v="mapslitingbio800hijau"/>
    <s v=""/>
    <s v="Map Rest Bio 800 Hijau"/>
    <s v="MAP SLITING BIO 800 HIJA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7"/>
    <s v="maprestbio800hitam"/>
    <s v="mapslitingbio800hitam"/>
    <s v=""/>
    <s v="Map Rest Bio 800 Hitam"/>
    <s v="MAP SLITING BIO 800 HITAM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8"/>
    <s v="maprestbio800kuning"/>
    <s v="mapslitingbio800kuning"/>
    <s v=""/>
    <s v="Map Rest Bio 800 Kuning"/>
    <s v="MAP SLITING BIO 800 KUNING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9"/>
    <s v="maprestbio800merah"/>
    <s v="mapslitingbio800merah"/>
    <s v=""/>
    <s v="Map Rest Bio 800 Merah"/>
    <s v="MAP SLITING BIO 800 MERAH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0"/>
    <s v="maptalisikakcgac06biru"/>
    <s v="maptalisikaac06biru"/>
    <s v=""/>
    <s v="Map Tali Sika kcg AC-06 Biru"/>
    <s v="MAP TALI SIKA AC-06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1"/>
    <s v="maptalisikakcgac06hijau"/>
    <s v="maptalisikaac06hijau"/>
    <s v=""/>
    <s v="Map Tali Sika kcg AC-06 Hijau"/>
    <s v="MAP TALI SIKA AC-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2"/>
    <s v="maptalisikakcgac06merah"/>
    <s v="maptalisikaac06merah"/>
    <s v=""/>
    <s v="Map Tali Sika kcg AC-06 Merah"/>
    <s v="MAP TALI SIKA 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3"/>
    <s v="mapzipperbt21ap233"/>
    <s v="mapzipperbt21ap233"/>
    <s v=""/>
    <s v="Map Zipper BT 21 AP 233"/>
    <s v="MAP ZIPPER BT.21 AP.233"/>
    <x v="787"/>
    <x v="0"/>
    <e v="#REF!"/>
    <s v="HTB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44"/>
    <s v="mapzipperjalabiru"/>
    <s v="mapzipperjalabiru"/>
    <s v=""/>
    <s v="Map Zipper Jala Biru"/>
    <s v="MAP ZIPPER JALA BIR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5"/>
    <s v="mapzipperjalabiru"/>
    <s v="mapzipperjalabiru240pcs"/>
    <s v=""/>
    <s v="Map Zipper Jala Biru"/>
    <s v="MAP ZIPPER JALA BIR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6"/>
    <s v="mapzipperjalahijau"/>
    <s v="mapzipperjalahijau"/>
    <s v=""/>
    <s v="Map Zipper Jala Hijau"/>
    <s v="MAP ZIPPER JALA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7"/>
    <s v="mapzipperjalahijau"/>
    <s v="mapzipperjalahijau240pcs"/>
    <s v=""/>
    <s v="Map Zipper Jala Hijau"/>
    <s v="MAP ZIPPER JALA HIJA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8"/>
    <s v="mapzipperjalakuning"/>
    <s v="mapzipperjalakuning"/>
    <s v=""/>
    <s v="Map Zipper Jala Kuning"/>
    <s v="MAP ZIPPER JALA KUNING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9"/>
    <s v="mapzipperjalakuning"/>
    <s v="mapzipperjalakuning240pcs"/>
    <s v=""/>
    <s v="Map Zipper Jala Kuning"/>
    <s v="MAP ZIPPER JALA KUNING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0"/>
    <s v="mapzipperjalamerah"/>
    <s v="mapzipperjalamerah"/>
    <s v=""/>
    <s v="Map Zipper Jala Merah"/>
    <s v="MAP ZIPPER JALA MERAH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1"/>
    <s v="mapzipperjalamerah"/>
    <s v="mapzipperjalamerah240pcs"/>
    <s v=""/>
    <s v="Map Zipper Jala Merah"/>
    <s v="MAP ZIPPER JALA MERAH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2"/>
    <s v="mapzipperkcg2hijau"/>
    <s v="mapzipperkancing2hijau"/>
    <s v=""/>
    <s v="Map Zipper kcg 2 Hijau"/>
    <s v="MAP ZIPPER KANCING 2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3"/>
    <s v="wcolormarriese1386b"/>
    <s v="marriesoilclre1386b12wrn"/>
    <s v=""/>
    <s v="W color Marries E-1386 B"/>
    <s v="MARRIES OIL CLR E-1386B 12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1754"/>
    <s v="wcolormarries12w1325b"/>
    <s v="marrieswaterclre1325b12warna"/>
    <s v=""/>
    <s v="W color Marries 12W 1325B"/>
    <s v="MARRIES WATER CLR E-1325B 12 WARNA"/>
    <x v="787"/>
    <x v="0"/>
    <e v="#REF!"/>
    <s v="GADING MURNI"/>
    <s v="96 SET"/>
    <s v="cr/op"/>
    <m/>
    <s v="96 SET_"/>
    <n v="7"/>
    <n v="7"/>
    <s v="96 SET"/>
    <s v=""/>
    <s v="96"/>
    <s v="SET"/>
    <s v=""/>
    <s v=""/>
    <s v=""/>
    <s v=""/>
    <n v="96"/>
    <s v="SET"/>
  </r>
  <r>
    <x v="1755"/>
    <s v="masker"/>
    <s v="masker"/>
    <s v=""/>
    <s v="Masker"/>
    <s v="MASKER"/>
    <x v="787"/>
    <x v="0"/>
    <e v="#REF!"/>
    <s v="DB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6"/>
    <s v="masker"/>
    <s v="maskerubonus"/>
    <s v=""/>
    <s v="Masker"/>
    <s v="MASKER U/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7"/>
    <s v="maskerbonus"/>
    <s v="maskerbonus"/>
    <s v=""/>
    <s v="Masker/ Bonus"/>
    <s v="MASKER/ 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8"/>
    <s v="maskingtapejk24mmx20m"/>
    <s v="maskingtape24mmx20mjk"/>
    <s v=""/>
    <s v="Masking Tape JK 24mm X 20M"/>
    <s v="MASKING TAPE 24MM X 20M JK"/>
    <x v="787"/>
    <x v="1"/>
    <e v="#REF!"/>
    <s v="ATAL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759"/>
    <s v="jangkasetjkms100"/>
    <s v="mathsetms100jk"/>
    <s v=""/>
    <s v="Jangka set JK MS-100"/>
    <s v="MATH SET MS-100 JK"/>
    <x v="787"/>
    <x v="1"/>
    <e v="#REF!"/>
    <s v="ATALI"/>
    <s v="24 BOX (24 PCS)"/>
    <s v="jangka"/>
    <m/>
    <s v="24 BOX_24 PCS_"/>
    <n v="7"/>
    <n v="14"/>
    <s v="24 BOX"/>
    <s v="24 PCS"/>
    <s v="24"/>
    <s v="BOX"/>
    <s v="24"/>
    <s v="PCS"/>
    <s v=""/>
    <s v=""/>
    <n v="576"/>
    <s v="PCS"/>
  </r>
  <r>
    <x v="1760"/>
    <s v="jangkasetjkms410"/>
    <s v="mathsetms410jk"/>
    <s v=""/>
    <s v="Jangka set JK MS-410"/>
    <s v="MATH SET MS-410 JK"/>
    <x v="787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761"/>
    <s v="mejaipadimportjumbo"/>
    <s v="mejaipadimportjumbo"/>
    <s v=""/>
    <s v="Meja Ipad Import Jumbo"/>
    <s v="MEJA IPAD IMPORT JUMBO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2"/>
    <s v="mejaipadimportjumbokarakter"/>
    <s v="mejaipadimportjumbokarakter"/>
    <s v=""/>
    <s v="Meja Ipad Import Jumbo Karakter"/>
    <s v="MEJA IPAD IMPORT JUMBO KARAKTER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3"/>
    <s v="mejalipathandlewarnapolos"/>
    <s v="mejalipathandlewarna"/>
    <s v=""/>
    <s v="Meja Lipat Handle Warna Polos"/>
    <s v="MEJA LIPAT HANDLE WARNA"/>
    <x v="787"/>
    <x v="1"/>
    <e v="#REF!"/>
    <s v="SAMUDRA ANGKASA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4"/>
    <s v="mechpen05batiktm01600a"/>
    <s v="mekpensil05batiktm01600a"/>
    <s v=""/>
    <s v="Mechpen 0.5 Batik TM 01600-A"/>
    <s v="MEK PENSIL 0.5 BATIK TM 0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65"/>
    <s v="mechpenbatik20tm030d"/>
    <s v="mekpensil20batiktm030d"/>
    <s v=""/>
    <s v="Mech pen Batik 2.0 TM030-D"/>
    <s v="MEK PENSIL 2.0 BATIK TM030-D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6"/>
    <s v="mechpentizo20tm01800a"/>
    <s v="mekpensil20tizotm01800a"/>
    <s v=""/>
    <s v="Mech Pen Tizo 2.0 TM 01800-A"/>
    <s v="MEK PENSIL 2.0 TIZO TM 01800-A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7"/>
    <s v="mechpentizo20tm030h"/>
    <s v="mekpensil20tizotm030h"/>
    <s v=""/>
    <s v="Mech pen Tizo 2.0 TM 030-H"/>
    <s v="MEK PENSIL 2.0 TIZO TM030-H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8"/>
    <s v="mechpen20tm1800"/>
    <s v="mekpensil20tm1800"/>
    <s v=""/>
    <s v="Mechpen 2.0 TM1800"/>
    <s v="MEK PENSIL 2.0 TM 1800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9"/>
    <s v="mechpen20tm01800"/>
    <s v="mekpensil20tm01800"/>
    <s v=""/>
    <s v="Mech pen 2.0 TM01800"/>
    <s v="MEK PENSIL 2.0 TM01800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0"/>
    <s v="mechpeng0930624pc"/>
    <s v="mekpensil24pcsg09306"/>
    <s v=""/>
    <s v="Mechpen G 09306 24pc"/>
    <s v="MEK PENSIL 24PCS G09306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1"/>
    <s v="mechpeng0930924pc"/>
    <s v="mekpensil24pcsg09309"/>
    <s v=""/>
    <s v="Mechpen G 09309 24pc"/>
    <s v="MEK PENSIL 24PCS G09309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2"/>
    <s v="mechpen2b20tm01069"/>
    <s v="mekpensil2b20tm01069"/>
    <s v=""/>
    <s v="Mechpen 2B 2.0 TM 01069"/>
    <s v="MEK PENSIL 2B 2.0 TM01069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3"/>
    <s v="mechpen2b20tm01661"/>
    <s v="mekpensil2b20tm01661"/>
    <s v=""/>
    <s v="Mechpen 2B 2.0 TM 01661"/>
    <s v="MEK PENSIL 2B 2.0 TM01661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4"/>
    <s v="mechpentizo20tm00303"/>
    <s v="mekpensiltizo20tm00303"/>
    <s v=""/>
    <s v="Mech pen TIZO 2.0 TM 00303"/>
    <s v="MEK PENSIL TIZO2.0 TM00303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5"/>
    <s v="mechpen05tm1600a"/>
    <s v="mekpensil05batiktm1600a"/>
    <s v=""/>
    <s v="Mechpen 0.5 TM1600-A"/>
    <s v="MEK. PENSIL 0.5 BATIK TM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6"/>
    <s v="mechpen05g09970"/>
    <s v="mekpensil05g09970"/>
    <s v=""/>
    <s v="Mechpen 0.5 G09970"/>
    <s v="MEK. PENSIL 0.5 G09970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7"/>
    <s v="mechpen20tm30dbatik"/>
    <s v="mekpensil20batiktm30d"/>
    <s v=""/>
    <s v="Mechpen 2.0 TM30-D Batik"/>
    <s v="MEK. PENSIL 2.0 BATIK TM30-D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8"/>
    <s v="mechpentizo20tm030a1"/>
    <s v="mekpensil20tizotm030a1"/>
    <s v=""/>
    <s v="Mech Pen Tizo 2.0 TM 030A-1"/>
    <s v="MEK. PENSIL 2.0 TIZO TM030A-1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9"/>
    <s v="mechpentizo20tm030c"/>
    <s v="mekpensil20tizotm030g"/>
    <s v=""/>
    <s v="Mech Pen Tizo 2.0 TM 030-C"/>
    <s v="MEK. PENSIL 2.0 TIZO TM030-G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0"/>
    <s v="mechpentizo20tm1800a"/>
    <s v="mekpensil20tizotm1800a"/>
    <s v=""/>
    <s v="Mech Pen Tizo 2.0 TM 1800-A"/>
    <s v="MEK. PENSIL 2.0 TIZO TM1800-A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1"/>
    <s v="mechpeng09302a24pcs"/>
    <s v="mekpensil24pcsg09302a"/>
    <s v=""/>
    <s v="Mechpen G09302A 24 pcs"/>
    <s v="MEK. PENSIL 24 PCS G09302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2"/>
    <s v="mechpeng0930724pc"/>
    <s v="mekpensil24pcsg09307"/>
    <s v=""/>
    <s v="Mechpen G09307 24pc"/>
    <s v="MEK. PENSIL 24 PCS G09307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3"/>
    <s v="mechpeng0931124pcs"/>
    <s v="mekpensil24pcsg09311"/>
    <s v=""/>
    <s v="Mechpen G09311 24 pcs"/>
    <s v="MEK. PENSIL 24 PCS G09311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4"/>
    <s v="mechpentizotm090a"/>
    <s v="mekpensiltizotm090a"/>
    <s v=""/>
    <s v="Mechpen Tizo TM 090-A"/>
    <s v="MEK. PENSIL TIZO TM 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5"/>
    <s v="mechpentizotmp090a"/>
    <s v="mekpensiltizotmp090a"/>
    <s v=""/>
    <s v="Mechpen Tizo TMP090-A"/>
    <s v="MEK. PENSIL TIZO TMP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6"/>
    <s v="mechpentizo20tm30c"/>
    <s v="mektizo20tm30c"/>
    <s v=""/>
    <s v="Mech Pen Tizo 2.0 TM 30-C"/>
    <s v="MEK. TIZO 2.0 TM30-C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7"/>
    <s v="mechpen20batiktm030p"/>
    <s v="mekpensil20batiktm030p"/>
    <s v=""/>
    <s v="Mech pen 2.0 batik TM 030-P"/>
    <s v="MEK.PENSIL 2.0 BATIK TM030-P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8"/>
    <s v="mechpentizo20tm030f"/>
    <s v="mekpensil20tizotm030f"/>
    <s v=""/>
    <s v="Mech pen Tizo 2.0 TM 030-F"/>
    <s v="MEK.PENSIL 2.0 TIZO TM030-F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9"/>
    <s v="mechpentizog9000"/>
    <s v="mekpensiltizog9000"/>
    <s v=""/>
    <s v="Mech pen Tizo G-9000"/>
    <s v="MEK.PENSIL TIZO G-9000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0"/>
    <s v="mechpentizog9001"/>
    <s v="mekpensiltizog9001"/>
    <s v=""/>
    <s v="Mech pen Tizo G-9001"/>
    <s v="MEK.PENSIL TIZO G-9001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1"/>
    <s v="mechpentizog9002"/>
    <s v="mekpensiltizog9002"/>
    <s v=""/>
    <s v="Mech pen Tizo G-9002"/>
    <s v="MEK.PENSIL TIZO G-9002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2"/>
    <s v="mechpentizog9003"/>
    <s v="mekpensiltizog9003"/>
    <s v=""/>
    <s v="Mech pen Tizo G-9003"/>
    <s v="MEK.PENSIL TIZO G-9003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3"/>
    <s v="mechpentizog9004"/>
    <s v="mekpensiltizog9004"/>
    <s v=""/>
    <s v="Mech pen Tizo G-9004"/>
    <s v="MEK.PENSIL TIZO G-9004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4"/>
    <s v="mechpentizo20tm030c"/>
    <s v="mektizo20tm030c"/>
    <s v=""/>
    <s v="Mech pen Tizo 2.0 TM030-C"/>
    <s v="MEK.TIZO 2.0 TM030-C"/>
    <x v="787"/>
    <x v="0"/>
    <e v="#REF!"/>
    <n v="99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5"/>
    <s v="mechpen20tm030b"/>
    <s v="mekanik20mmtm030b"/>
    <s v=""/>
    <s v="Mech Pen 2.0 TM 030-B"/>
    <s v="MEKANIK 2.0MM TM030-B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6"/>
    <s v="mechpentizotm01500"/>
    <s v="mekanikpensiltizotm01500"/>
    <s v=""/>
    <s v="Mechpen Tizo TM 01500"/>
    <s v="MEKANIK PENSIL TIZO TM 01500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7"/>
    <s v="mechpentizo20tm030e"/>
    <s v="mekaniktizo20tm030e"/>
    <s v=""/>
    <s v="Mech pen Tizo 2.0 TM030-E"/>
    <s v="MEKANIK TIZO 2.0 TM030-E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8"/>
    <s v="mesintembaklilinkecil20w"/>
    <s v="mesintembakanlilinkecil20w"/>
    <s v=""/>
    <s v="Mesin Tembak Lilin Kecil 20W"/>
    <s v="MESIN TEMBAKAN LILIN KECIL 20W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799"/>
    <s v="minipocketmb120warnakulit"/>
    <s v="minipocketmb120warnakulit"/>
    <s v=""/>
    <s v="Mini Pocket MB-120 Warna Kulit"/>
    <s v="MINI POCKET MB-120 WARNA KULIT"/>
    <x v="787"/>
    <x v="0"/>
    <e v="#REF!"/>
    <s v="BINTANG SAUDARA"/>
    <s v="30 LSN"/>
    <s v="note"/>
    <m/>
    <s v="30 LSN_"/>
    <n v="7"/>
    <n v="7"/>
    <s v="30 LSN"/>
    <s v=""/>
    <s v="30"/>
    <s v="LSN"/>
    <n v="12"/>
    <s v="PCS"/>
    <s v=""/>
    <s v=""/>
    <n v="360"/>
    <s v="PCS"/>
  </r>
  <r>
    <x v="1800"/>
    <s v="mechpentizo20tm030a1l"/>
    <s v="mptizo20tm030a1l"/>
    <s v=""/>
    <s v="Mech Pen Tizo 2.0 TM 030A-1L"/>
    <s v="MP TIZO 2.0 TM 030A-1L"/>
    <x v="787"/>
    <x v="0"/>
    <e v="#REF!"/>
    <s v="DB STATIONERY"/>
    <s v="48 LSN"/>
    <s v="mechpen"/>
    <m/>
    <s v="48 LSN_"/>
    <n v="7"/>
    <n v="7"/>
    <s v="48 LSN"/>
    <s v=""/>
    <s v="48"/>
    <s v="LSN"/>
    <n v="12"/>
    <s v="PCS"/>
    <s v=""/>
    <s v=""/>
    <n v="576"/>
    <s v="PCS"/>
  </r>
  <r>
    <x v="1801"/>
    <s v="mechpentizog09031a24pcs"/>
    <s v="mptizo24pcsg09031a"/>
    <s v=""/>
    <s v="Mechpen Tizo G09031A 24 pcs"/>
    <s v="MP. TIZO 24 PCS G09031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802"/>
    <s v="nametagdusbiru300"/>
    <s v="ntagdbiru300"/>
    <s v=""/>
    <s v="Name Tag Dus Biru 300"/>
    <s v="N TAG D/BIRU 300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3"/>
    <s v="nametagdusmerah301"/>
    <s v="ntagdmrh301"/>
    <s v=""/>
    <s v="Name Tag Dus Merah 301"/>
    <s v="N. TAG D/MRH 301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4"/>
    <s v="guntingkuku777besarn211"/>
    <s v="n211nailclipper|guntingkuku777besar600@12"/>
    <s v=""/>
    <s v="Gunting kuku 777 besar N-211"/>
    <s v="N-211 NAIL CLIPPER | GUNTING KUKU 777 BESAR (600@12)"/>
    <x v="787"/>
    <x v="0"/>
    <e v="#REF!"/>
    <s v="BINTANG JAYA"/>
    <s v="50 LSN"/>
    <s v="gunting"/>
    <m/>
    <s v="50 LSN_"/>
    <n v="7"/>
    <n v="7"/>
    <s v="50 LSN"/>
    <s v=""/>
    <s v="50"/>
    <s v="LSN"/>
    <n v="12"/>
    <s v="PCS"/>
    <s v=""/>
    <s v=""/>
    <n v="600"/>
    <s v="PCS"/>
  </r>
  <r>
    <x v="1805"/>
    <s v="nametagb3"/>
    <s v="nametagb3"/>
    <s v=""/>
    <s v="Nametag B3"/>
    <s v="NAMETAG B3"/>
    <x v="787"/>
    <x v="0"/>
    <e v="#REF!"/>
    <s v="SINAR MAS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6"/>
    <s v="nametagb4"/>
    <s v="nametagb4"/>
    <s v=""/>
    <s v="Nametag B4"/>
    <s v="NAMETAG B4"/>
    <x v="787"/>
    <x v="0"/>
    <e v="#REF!"/>
    <s v="SINAR MAS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1807"/>
    <s v="nba5kya58811"/>
    <s v="notebooka5kya58811"/>
    <s v=""/>
    <s v="NB A5 KY-A58811"/>
    <s v="NOTE BOOK A5 KY-A58811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8"/>
    <s v="nba5kya58812"/>
    <s v="notebooka5kya58812"/>
    <s v=""/>
    <s v="NB A5 KY-A58812"/>
    <s v="NOTE BOOK A5 KY-A58812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9"/>
    <s v="nba5kya58815"/>
    <s v="notebooka5kya58815"/>
    <s v=""/>
    <s v="NB A5 KY-A58815"/>
    <s v="NOTE BOOK A5 KY-A58815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10"/>
    <s v="notebookexclusive0801"/>
    <s v="notebookexclusive0801"/>
    <s v=""/>
    <s v="Notebook Exclusive 0801"/>
    <s v="NOTE BOOK EXCLUSIVE 0801"/>
    <x v="787"/>
    <x v="0"/>
    <e v="#REF!"/>
    <s v="BINTANG SAUDARA"/>
    <s v="60 PCS"/>
    <s v="note"/>
    <m/>
    <s v="60 PCS_"/>
    <n v="7"/>
    <n v="7"/>
    <s v="60 PCS"/>
    <s v=""/>
    <s v="60"/>
    <s v="PCS"/>
    <s v=""/>
    <s v=""/>
    <s v=""/>
    <s v=""/>
    <n v="60"/>
    <s v="PCS"/>
  </r>
  <r>
    <x v="1811"/>
    <s v="nbspiral856014b5"/>
    <s v="notebookspiral856014b5"/>
    <s v=""/>
    <s v="NB Spiral 8560-14 (B5)"/>
    <s v="NOTE BOOK SPIRAL 8560-14 (B5)"/>
    <x v="787"/>
    <x v="0"/>
    <e v="#REF!"/>
    <s v="DUTA BAHAGI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812"/>
    <s v="nbspiral856016b5"/>
    <s v="notebookspiral856016b5"/>
    <s v=""/>
    <s v="NB Spiral 8560-16 (B5)"/>
    <s v="NOTE BOOK SPIRAL 8560-16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3"/>
    <s v="nbspiral856018b5"/>
    <s v="notebookspiral856018b5"/>
    <s v=""/>
    <s v="NB Spiral 8560-18 (B5)"/>
    <s v="NOTE BOOK SPIRAL 8560-18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4"/>
    <s v="nbspiralxq80k851a6flamingo"/>
    <s v="notebookspiralxq80k851a6flamingo"/>
    <s v=""/>
    <s v="NB Spiral XQ 80K-851 (A6) Flamingo"/>
    <s v="NOTE BOOK SPIRAL XQ80K-851 (A6) FLAMINGO"/>
    <x v="787"/>
    <x v="0"/>
    <e v="#REF!"/>
    <s v="DUTA BAHAGI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815"/>
    <s v="nbspirala98qy190402faflamingo"/>
    <s v="notebooxspirala98qy190402faflamingi"/>
    <s v=""/>
    <s v="NB Spiral A98QY-190/ 402 FA Flamingo"/>
    <s v="NOTE BOOX SPIRAL A98QY-190/402 FAFLAMINGI"/>
    <x v="787"/>
    <x v="0"/>
    <e v="#REF!"/>
    <s v="DUTA BAHAGIA"/>
    <s v="288 PCS"/>
    <s v="buku"/>
    <m/>
    <s v="288 PCS_"/>
    <n v="8"/>
    <n v="8"/>
    <s v="288 PCS"/>
    <s v=""/>
    <s v="288"/>
    <s v="PCS"/>
    <s v=""/>
    <s v=""/>
    <s v=""/>
    <s v=""/>
    <n v="288"/>
    <s v="PCS"/>
  </r>
  <r>
    <x v="1816"/>
    <s v="nbspirala65qy190402faflamingo"/>
    <s v="notebookspirala65qy190402faflamingo"/>
    <s v=""/>
    <s v="NB Spiral A65QY-190402 FA Flamingo"/>
    <s v="NOTEBOOK SPIRAL A65QY-190402 FA FLAMINGO"/>
    <x v="787"/>
    <x v="0"/>
    <e v="#REF!"/>
    <s v="DUTA BAHAGIA"/>
    <s v="91 PCS"/>
    <s v="buku"/>
    <m/>
    <s v="91 PCS_"/>
    <n v="7"/>
    <n v="7"/>
    <s v="91 PCS"/>
    <s v=""/>
    <s v="91"/>
    <s v="PCS"/>
    <s v=""/>
    <s v=""/>
    <s v=""/>
    <s v=""/>
    <n v="91"/>
    <s v="PCS"/>
  </r>
  <r>
    <x v="1817"/>
    <s v="notes15680addresstelepon"/>
    <s v="notes15680addtelp"/>
    <s v=""/>
    <s v="Notes 156-80/ Address Telepon"/>
    <s v="NOTES 156-80/ ADD TELP"/>
    <x v="787"/>
    <x v="0"/>
    <e v="#REF!"/>
    <s v="BINTANG SAUDARA"/>
    <s v="60 LSN"/>
    <s v="note"/>
    <m/>
    <s v="60 LSN_"/>
    <n v="7"/>
    <n v="7"/>
    <s v="60 LSN"/>
    <s v=""/>
    <s v="60"/>
    <s v="LSN"/>
    <n v="12"/>
    <s v="PCS"/>
    <s v=""/>
    <s v=""/>
    <n v="720"/>
    <s v="PCS"/>
  </r>
  <r>
    <x v="1818"/>
    <s v="notesspirala5tutuphitam"/>
    <s v="notesspirala5tutuptutuphitam124"/>
    <s v=""/>
    <s v="Notes Spiral A5 Tutup Hitam"/>
    <s v="NOTES SPIRAL A5 TUTUP TUTUP HITAM (124)"/>
    <x v="787"/>
    <x v="0"/>
    <e v="#REF!"/>
    <s v="BINTANG SAUDARA"/>
    <s v="124 PCS"/>
    <s v="note"/>
    <m/>
    <s v="124 PCS_"/>
    <n v="8"/>
    <n v="8"/>
    <s v="124 PCS"/>
    <s v=""/>
    <s v="124"/>
    <s v="PCS"/>
    <s v=""/>
    <s v=""/>
    <s v=""/>
    <s v=""/>
    <n v="124"/>
    <s v="PCS"/>
  </r>
  <r>
    <x v="1819"/>
    <s v="notesspiralb5tutuphitam"/>
    <s v="notesspiralb5tutuptutuphitam108"/>
    <s v=""/>
    <s v="Notes Spiral B5 Tutup Hitam"/>
    <s v="NOTES SPIRAL B5 TUTUP TUTUP HITAM (108)"/>
    <x v="787"/>
    <x v="0"/>
    <e v="#REF!"/>
    <s v="BINTANG SAUDAR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1820"/>
    <s v="opastel12whw"/>
    <s v="opastelhw12w"/>
    <s v=""/>
    <s v="O Pastel 12W HW"/>
    <s v="O PASTEL HW 12W"/>
    <x v="787"/>
    <x v="0"/>
    <e v="#REF!"/>
    <s v="ANTON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821"/>
    <s v="opastel18wdb99818"/>
    <s v="oilpastel18wdb99818"/>
    <s v=""/>
    <s v="O pastel 18W DB 998-18"/>
    <s v="OIL PASTEL 18W DB998-18"/>
    <x v="787"/>
    <x v="0"/>
    <e v="#REF!"/>
    <s v="DB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1822"/>
    <s v="opastel24wdb99824"/>
    <s v="oilpastel24wdb99824"/>
    <s v=""/>
    <s v="O pastel 24W DB 998-24"/>
    <s v="OIL PASTEL 24W DB998-24"/>
    <x v="787"/>
    <x v="0"/>
    <e v="#REF!"/>
    <s v="DB"/>
    <s v="60 SET"/>
    <s v="cr/op"/>
    <m/>
    <s v="60 SET_"/>
    <n v="7"/>
    <n v="7"/>
    <s v="60 SET"/>
    <s v=""/>
    <s v="60"/>
    <s v="SET"/>
    <s v=""/>
    <s v=""/>
    <s v=""/>
    <s v=""/>
    <n v="60"/>
    <s v="SET"/>
  </r>
  <r>
    <x v="1823"/>
    <s v="opastel36wdb99836"/>
    <s v="oilpastel36wdb99836"/>
    <s v=""/>
    <s v="O Pastel 36W DB 998-36"/>
    <s v="OIL PASTEL 36W DB998-36"/>
    <x v="787"/>
    <x v="0"/>
    <e v="#REF!"/>
    <s v="DB"/>
    <s v="42 SET"/>
    <s v="cr/op"/>
    <m/>
    <s v="42 SET_"/>
    <n v="7"/>
    <n v="7"/>
    <s v="42 SET"/>
    <s v=""/>
    <s v="42"/>
    <s v="SET"/>
    <s v=""/>
    <s v=""/>
    <s v=""/>
    <s v=""/>
    <n v="42"/>
    <s v="SET"/>
  </r>
  <r>
    <x v="1824"/>
    <s v="opasteldebozz12"/>
    <s v="oilpasteldebozz12"/>
    <s v=""/>
    <s v="O pastel Debozz 12"/>
    <s v="OIL PASTEL DEBOZZ 12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5"/>
    <s v="opastel12wdb99812a"/>
    <s v="oilpasteldebozz12db99812a"/>
    <s v=""/>
    <s v="O pastel 12W DB 998-12 A"/>
    <s v="OIL PASTEL DEBOZZ 12 DB998-12A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6"/>
    <s v="guntingollgunindo"/>
    <s v="ollgunindo"/>
    <s v=""/>
    <s v="Gunting OLL Gunindo"/>
    <s v="OLL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7"/>
    <s v="guntingollgunindo"/>
    <s v="ollgunindolp"/>
    <s v=""/>
    <s v="Gunting OLL Gunindo"/>
    <s v="OLL GUNINDO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8"/>
    <s v="guntingollgunindo"/>
    <s v="ollgunindolp30dzct"/>
    <s v=""/>
    <s v="Gunting OLL Gunindo"/>
    <s v="OLL GUNINDO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9"/>
    <s v="guntingommgunindo"/>
    <s v="ommgunindo"/>
    <s v=""/>
    <s v="Gunting OMM Gunindo"/>
    <s v="OMM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0"/>
    <s v="guntingommgunindo"/>
    <s v="ommgunindolp60dzct"/>
    <s v=""/>
    <s v="Gunting OMM Gunindo"/>
    <s v="OMM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1"/>
    <s v="kantongopp18x36"/>
    <s v="opp18x36"/>
    <s v=""/>
    <s v="Kantong OPP 18x36"/>
    <s v="OPP 18x36"/>
    <x v="787"/>
    <x v="0"/>
    <e v="#REF!"/>
    <s v="WIN'S SENTOSA"/>
    <s v="700 PCS"/>
    <s v="dll"/>
    <m/>
    <s v="700 PCS_"/>
    <n v="8"/>
    <n v="8"/>
    <s v="700 PCS"/>
    <s v=""/>
    <s v="700"/>
    <s v="PCS"/>
    <s v=""/>
    <s v=""/>
    <s v=""/>
    <s v=""/>
    <n v="700"/>
    <s v="PCS"/>
  </r>
  <r>
    <x v="1832"/>
    <s v="isolasiopp18x36"/>
    <s v="opp18x36@700"/>
    <s v=""/>
    <s v="Isolasi OPP 18 x 36"/>
    <s v="OPP 18X36 @700"/>
    <x v="787"/>
    <x v="0"/>
    <e v="#REF!"/>
    <s v="WIN'S SENTOSA"/>
    <s v="700 ROL"/>
    <s v="isolasi"/>
    <m/>
    <s v="700 ROL_"/>
    <n v="8"/>
    <n v="8"/>
    <s v="700 ROL"/>
    <s v=""/>
    <s v="700"/>
    <s v="ROL"/>
    <s v=""/>
    <s v=""/>
    <s v=""/>
    <s v=""/>
    <n v="700"/>
    <s v="ROL"/>
  </r>
  <r>
    <x v="1833"/>
    <s v="plakbandopp20x40mix@700"/>
    <s v="opp20x40mix@700"/>
    <s v=""/>
    <s v="Plakband OPP 20 x 40 MIX @ 700"/>
    <s v="OPP 20X40 MIX @700"/>
    <x v="787"/>
    <x v="0"/>
    <e v="#REF!"/>
    <s v="WIN'S SENTOSA"/>
    <s v="1 CTN"/>
    <s v="isolasi"/>
    <m/>
    <s v="1 CTN_"/>
    <n v="6"/>
    <n v="6"/>
    <s v="1 CTN"/>
    <s v=""/>
    <s v="1"/>
    <s v="CTN"/>
    <s v=""/>
    <s v=""/>
    <s v=""/>
    <s v=""/>
    <n v="1"/>
    <s v="CTN"/>
  </r>
  <r>
    <x v="1834"/>
    <s v="isolasiopp25x50"/>
    <s v="opp25x50@560"/>
    <s v=""/>
    <s v="Isolasi OPP 25 x 50"/>
    <s v="OPP 25X50 @560"/>
    <x v="787"/>
    <x v="0"/>
    <e v="#REF!"/>
    <s v="WIN'S SENTOSA"/>
    <s v="560 ROL"/>
    <s v="isolasi"/>
    <m/>
    <s v="560 ROL_"/>
    <n v="8"/>
    <n v="8"/>
    <s v="560 ROL"/>
    <s v=""/>
    <s v="560"/>
    <s v="ROL"/>
    <s v=""/>
    <s v=""/>
    <s v=""/>
    <s v=""/>
    <n v="560"/>
    <s v="ROL"/>
  </r>
  <r>
    <x v="1835"/>
    <s v="crayonopastel12wopsq12w"/>
    <s v="opsq12w|0417crayonoilpastel12w144@12"/>
    <s v=""/>
    <s v="Crayon O pastel 12W OP-SQ12W"/>
    <s v="OP-SQ12W | 0417 CRAYON OIL PASTEL 12W (144@12)"/>
    <x v="787"/>
    <x v="0"/>
    <e v="#REF!"/>
    <s v="BINTANG JAYA"/>
    <s v="144 LSN"/>
    <s v="cr/op"/>
    <m/>
    <s v="144 LSN_"/>
    <n v="8"/>
    <n v="8"/>
    <s v="144 LSN"/>
    <s v=""/>
    <s v="144"/>
    <s v="LSN"/>
    <n v="12"/>
    <s v="PCS"/>
    <s v=""/>
    <s v=""/>
    <n v="1728"/>
    <s v="PCS"/>
  </r>
  <r>
    <x v="1836"/>
    <s v="kertaslipatorigamifluorescentalfa12x12"/>
    <s v="origamifluorescentalfa12x12"/>
    <s v=""/>
    <s v="Kertas lipat origami Fluorescent Alfa 12x12"/>
    <s v="ORIGAMI FLUORESCENT ALFA 12X12"/>
    <x v="787"/>
    <x v="0"/>
    <e v="#REF!"/>
    <s v="PARAMA"/>
    <s v="1200 PCS"/>
    <s v="kertas"/>
    <m/>
    <s v="1200 PCS_"/>
    <n v="9"/>
    <n v="9"/>
    <s v="1200 PCS"/>
    <s v=""/>
    <s v="1200"/>
    <s v="PCS"/>
    <s v=""/>
    <s v=""/>
    <s v=""/>
    <s v=""/>
    <n v="1200"/>
    <s v="PCS"/>
  </r>
  <r>
    <x v="1837"/>
    <s v="kertaslipatorigamifluorescentalfa14x14"/>
    <s v="origamifluorescentalfa14x14"/>
    <s v=""/>
    <s v="Kertas lipat origami Fluorescent Alfa 14x14"/>
    <s v="ORIGAMI FLUORESCENT ALFA 14X14"/>
    <x v="787"/>
    <x v="0"/>
    <e v="#REF!"/>
    <s v="PARAMA"/>
    <s v="900 PCS"/>
    <s v="kertas"/>
    <m/>
    <s v="900 PCS_"/>
    <n v="8"/>
    <n v="8"/>
    <s v="900 PCS"/>
    <s v=""/>
    <s v="900"/>
    <s v="PCS"/>
    <s v=""/>
    <s v=""/>
    <s v=""/>
    <s v=""/>
    <n v="900"/>
    <s v="PCS"/>
  </r>
  <r>
    <x v="1838"/>
    <s v="kertaslipatorigamifluorescentalfa16x16"/>
    <s v="origamifluorescentalfa16x16"/>
    <s v=""/>
    <s v="Kertas lipat origami Fluorescent Alfa 16x16"/>
    <s v="ORIGAMI FLUORESCENT ALFA 16X16"/>
    <x v="787"/>
    <x v="0"/>
    <e v="#REF!"/>
    <s v="PARAMA"/>
    <s v="750 PCS"/>
    <s v="kertas"/>
    <m/>
    <s v="750 PCS_"/>
    <n v="8"/>
    <n v="8"/>
    <s v="750 PCS"/>
    <s v=""/>
    <s v="750"/>
    <s v="PCS"/>
    <s v=""/>
    <s v=""/>
    <s v=""/>
    <s v=""/>
    <n v="750"/>
    <s v="PCS"/>
  </r>
  <r>
    <x v="1839"/>
    <s v="kertaslipatorigamifluorescentalfa20x20"/>
    <s v="origamifluorescentalfa20x20"/>
    <s v=""/>
    <s v="Kertas lipat origami Fluorescent Alfa 20x20"/>
    <s v="ORIGAMI FLUORESCENT ALFA 20X20"/>
    <x v="787"/>
    <x v="0"/>
    <e v="#REF!"/>
    <s v="PARAMA"/>
    <s v="500 PCS"/>
    <s v="kertas"/>
    <m/>
    <s v="500 PCS_"/>
    <n v="8"/>
    <n v="8"/>
    <s v="500 PCS"/>
    <s v=""/>
    <s v="500"/>
    <s v="PCS"/>
    <s v=""/>
    <s v=""/>
    <s v=""/>
    <s v=""/>
    <n v="500"/>
    <s v="PCS"/>
  </r>
  <r>
    <x v="1840"/>
    <s v="guntingossgunindo"/>
    <s v="ossgunindo"/>
    <s v=""/>
    <s v="Gunting OSS Gunindo"/>
    <s v="OSS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1"/>
    <s v="guntingossgunindo"/>
    <s v="ossgunindolp60dzct"/>
    <s v=""/>
    <s v="Gunting OSS Gunindo"/>
    <s v="OSS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2"/>
    <s v="paperbagbatikbesartaliputih"/>
    <s v="pbagbatikbtaliputih"/>
    <s v=""/>
    <s v="Paper Bag Batik Besar Tali Putih"/>
    <s v="P BAG BATIK B TALI PUTIH"/>
    <x v="787"/>
    <x v="0"/>
    <e v="#REF!"/>
    <s v="ALPINDO"/>
    <s v="50 LSN"/>
    <s v="ras"/>
    <m/>
    <s v="50 LSN_"/>
    <n v="7"/>
    <n v="7"/>
    <s v="50 LSN"/>
    <s v=""/>
    <s v="50"/>
    <s v="LSN"/>
    <n v="12"/>
    <s v="PCS"/>
    <s v=""/>
    <s v=""/>
    <n v="600"/>
    <s v="PCS"/>
  </r>
  <r>
    <x v="1843"/>
    <s v="paperbagbatikbesartaliputih"/>
    <s v="pbagbatikbesartaliputih"/>
    <s v=""/>
    <s v="Paper Bag Batik Besar Tali Putih"/>
    <s v="P BAG BATIK BESAR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4"/>
    <s v="paperbagbatikb"/>
    <s v="pbagbatikbsr"/>
    <s v=""/>
    <s v="Paper bag batik B"/>
    <s v="P BAG BATIK BS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5"/>
    <s v="paperbagbatikk"/>
    <s v="pbagbatikfolio"/>
    <s v=""/>
    <s v="Paper bag batik k"/>
    <s v="P BAG BATIK FOLIO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6"/>
    <s v="paperbagbatiktanggungtaliputih"/>
    <s v="pbagbatiktgtaliputih"/>
    <s v=""/>
    <s v="Paper bag batik tanggung tali putih"/>
    <s v="P BAG BATIK TG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7"/>
    <s v="paperbagbatikxl"/>
    <s v="pbagbatikxl"/>
    <s v=""/>
    <s v="Paper bag batik XL"/>
    <s v="P BAG BATIK XL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8"/>
    <s v="paperbagbatikbesartaliputih"/>
    <s v="pbagbatikxltaliputihbesar"/>
    <s v=""/>
    <s v="Paper Bag Batik Besar Tali Putih"/>
    <s v="P BAG BATIK XL TALI PUTIH BESA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9"/>
    <s v="pianikabrotherpink"/>
    <s v="pbrotherpink"/>
    <s v=""/>
    <s v="Pianika Brother Pink"/>
    <s v="P BROTHER PINK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0"/>
    <s v="pcase65031hg"/>
    <s v="pcase65031hg"/>
    <s v=""/>
    <s v="P case 65031 HG"/>
    <s v="P CASE 65031 HG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1"/>
    <s v="pcaseb233"/>
    <s v="pcaseb233"/>
    <s v=""/>
    <s v="P case B 233"/>
    <s v="P CASE B233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2"/>
    <s v="pcasemobilsetgp0008"/>
    <s v="pcasegp00083mobilset"/>
    <s v=""/>
    <s v="P case mobil set GP-0008"/>
    <s v="P CASE GP 0008-3 MOBIL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3"/>
    <s v="pcasegp0183"/>
    <s v="pcasegp0183"/>
    <s v=""/>
    <s v="P case GP-018-3"/>
    <s v="P CASE GP 018-3"/>
    <x v="787"/>
    <x v="0"/>
    <e v="#REF!"/>
    <s v="SBS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1854"/>
    <s v="pcaseresta776"/>
    <s v="pcaseresta776"/>
    <s v=""/>
    <s v="P case rest A 776"/>
    <s v="P CASE REST A 77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5"/>
    <s v="pcaseresth466"/>
    <s v="pcaseresth466"/>
    <s v=""/>
    <s v="P case rest H 466"/>
    <s v="P CASE REST H 46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6"/>
    <s v="pcaseresth761"/>
    <s v="pcaseresth761"/>
    <s v=""/>
    <s v="P case rest H 761"/>
    <s v="P CASE REST H 761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7"/>
    <s v="pcasexu0084"/>
    <s v="pcasexu0084"/>
    <s v=""/>
    <s v="P case XU-0084"/>
    <s v="P CASE XU-0084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8"/>
    <s v="pianikaaltoz32a"/>
    <s v="paltoz32a"/>
    <s v=""/>
    <s v="Pianika Altoz 32 A"/>
    <s v="P. ALTOZ 32 A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9"/>
    <s v="pianikaaltoz32bbiru"/>
    <s v="paltozbirualtoz32b"/>
    <s v=""/>
    <s v="Pianika Altoz 32 B Biru"/>
    <s v="P. ALTOZ BIRU ALTOZ-32 B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0"/>
    <s v="pianikabrother"/>
    <s v="pbrother"/>
    <s v=""/>
    <s v="Pianika Brother "/>
    <s v="P.BROTHER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1"/>
    <s v="pcaseklgf35mobilsusun3"/>
    <s v="pckalengf35mobil3susun22x9"/>
    <s v=""/>
    <s v="P case klg F-35 mobil susun 3"/>
    <s v="P/C KALENG F-35 MOBIL 3 SUSUN (22X9)"/>
    <x v="787"/>
    <x v="0"/>
    <e v="#REF!"/>
    <s v="HARAPAN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2"/>
    <s v="pcaseklgf39mobilsusun3"/>
    <s v="pcklgf39mobilssn322*9"/>
    <s v=""/>
    <s v="P case klg F-39 mobil susun 3"/>
    <s v="P/C KLG F-39 MOBIL SSN 3 (22*9)"/>
    <x v="787"/>
    <x v="1"/>
    <e v="#REF!"/>
    <s v="SAMUDERA ANGKASA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3"/>
    <s v="pcasekodea2020d3ssn3d"/>
    <s v="pckode3ss3da2020d"/>
    <s v=""/>
    <s v="P case Kode A 2020 D 3ssn 3D"/>
    <s v="P/C KODE 3SS 3D A 2020 D"/>
    <x v="787"/>
    <x v="0"/>
    <e v="#REF!"/>
    <s v="SINAR MA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4"/>
    <s v="pcasekrt3320+lampususun3"/>
    <s v="pckrt3320lampussn3met"/>
    <s v=""/>
    <s v="P case KRT 3320+ Lampu susun 3"/>
    <s v="P/C KRT 3320 + LAMPU SSN 3 MET"/>
    <x v="787"/>
    <x v="1"/>
    <e v="#REF!"/>
    <s v="SAMUDERA ANGKASA JAYA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5"/>
    <s v="pcasemagnittc1056"/>
    <s v="pcmagtc105622x75"/>
    <s v=""/>
    <s v="P case magnit TC-1056"/>
    <s v="P/C MAG TC-1056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6"/>
    <s v="pcasemagnittc1057"/>
    <s v="pcmagtc105722x75lc10"/>
    <s v=""/>
    <s v="P case magnit TC-1057"/>
    <s v="P/C MAG TC-1057 (22X7.5) (LC-10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7"/>
    <s v="pcasemagnittc1058"/>
    <s v="pcmagtc105822x75"/>
    <s v=""/>
    <s v="P case magnit TC-1058"/>
    <s v="P/C MAG TC-1058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8"/>
    <s v="paletanggur"/>
    <s v="paletanggur"/>
    <s v=""/>
    <s v="Palet Anggur"/>
    <s v="PALET ANGGUR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69"/>
    <s v="paletapel"/>
    <s v="paletapel"/>
    <s v=""/>
    <s v="Palet Apel"/>
    <s v="PALET APEL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0"/>
    <s v="paletcatairbiasadof"/>
    <s v="paletcatairbiasadof06013"/>
    <s v=""/>
    <s v="Palet cat air biasa DOF"/>
    <s v="PALET CAT AIR BIASA DOF 06013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1"/>
    <s v="paletcatairtransparansakura"/>
    <s v="paletcatairtransparankode:06012"/>
    <s v=""/>
    <s v="Palet cat air transparan Sakura"/>
    <s v="PALET CAT AIR TRANSPARAN KODE : 06012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2"/>
    <s v="paletgambar1011"/>
    <s v="paletgambar1011"/>
    <s v=""/>
    <s v="Palet Gambar 1011"/>
    <s v="PALET GAMBAR 1011"/>
    <x v="787"/>
    <x v="0"/>
    <e v="#REF!"/>
    <s v="SBS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1873"/>
    <s v="paletgambarbiolaanggurwarnawag201"/>
    <s v="paletgambarbiolaanggurwarnawag201"/>
    <s v=""/>
    <s v="Palet gambar Biola-Anggur warna WAG-201"/>
    <s v="PALET GAMBAR BIOLA-ANGGUR WARNA/ WAG-2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4"/>
    <s v="paletgambarbiolaapelwarnawap202"/>
    <s v="paletgambarbiolaapelwarnawap202"/>
    <s v=""/>
    <s v="Palet gambar Biola-Apel warna WAP-202"/>
    <s v="PALET GAMBAR BIOLA-APEL WARNA/ WAP-202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5"/>
    <s v="paletcatairdopkepiting202"/>
    <s v="palletdopkepiting202"/>
    <s v=""/>
    <s v="Palet Cat Air DOP Kepiting 202"/>
    <s v="PALLET DOP KEPITING 202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6"/>
    <s v="paletcatairdopsakura201"/>
    <s v="palletdopsakura201"/>
    <s v=""/>
    <s v="Palet Cat Air DOP Sakura 201"/>
    <s v="PALLET DOP SAKURA 201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7"/>
    <s v="taskertascoklatbesartebal"/>
    <s v="paperbagcoklatbesartebal"/>
    <s v=""/>
    <s v="Tas Kertas Coklat Besar Tebal"/>
    <s v="PAPER BAG COKLAT BESAR TEBAL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1878"/>
    <s v="paperbagmj1"/>
    <s v="paperbagmj1"/>
    <s v=""/>
    <s v="Paper bag MJ-1"/>
    <s v="PAPER BAG MJ-1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1879"/>
    <s v="taskertaspaperbagmotifbatikukbesar"/>
    <s v="paperbagtasmotifbatikukbesar"/>
    <s v=""/>
    <s v="Tas Kertas/ Paper Bag Motif Batik uk Besar"/>
    <s v="PAPER BAG TAS MOTIF BATIK UK 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0"/>
    <s v="paperbagtanggungtebal"/>
    <s v="paperbagtgtebal"/>
    <s v=""/>
    <s v="Paper Bag Tanggung Tebal"/>
    <s v="PAPER BAG TG TEBAL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1881"/>
    <s v="taskertaspaperbagmotifbatikukkeciltbk02"/>
    <s v="paperbagtasmotifbatikukkeciltbk02"/>
    <s v=""/>
    <s v="Tas Kertas/ Paper Bag Motif Batik uk Kecil TBK 02"/>
    <s v="PAPER BAG/ TAS MOTIF BATIK UK KECIL TBK02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2"/>
    <s v="taskertaspaperbagmotifbatikuktanggung"/>
    <s v="paperbagtasmotifbatikuktanggung"/>
    <s v=""/>
    <s v="Tas Kertas/ Paper Bag Motif Batik uk Tanggung"/>
    <s v="PAPER BAG/ TAS MOTIF BATIK UK TANGGUNG"/>
    <x v="787"/>
    <x v="0"/>
    <e v="#REF!"/>
    <s v="BINTANG JAYA"/>
    <s v="360 PCS"/>
    <s v="tas"/>
    <m/>
    <s v="360 PCS_"/>
    <n v="8"/>
    <n v="8"/>
    <s v="360 PCS"/>
    <s v=""/>
    <s v="360"/>
    <s v="PCS"/>
    <s v=""/>
    <s v=""/>
    <s v=""/>
    <s v=""/>
    <n v="360"/>
    <s v="PCS"/>
  </r>
  <r>
    <x v="1883"/>
    <s v="paperbagtasmotifbungakecil"/>
    <s v="paperbagtasmotifbungaukkecil"/>
    <s v=""/>
    <s v="Paper Bag Tas Motif Bunga Kecil"/>
    <s v="PAPER BAG/ TAS MOTIF BUNGA UK. KECIL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4"/>
    <s v="paperbagtasmotifbungabesar"/>
    <s v="paperbagtasmotifbungaukbesar"/>
    <s v=""/>
    <s v="Paper Bag Tas Motif Bunga Besar"/>
    <s v="PAPER BAG/ TAS MOTIF BUNGA UK.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5"/>
    <s v="papercutterjkpc3846besia4"/>
    <s v="papercutterpc3846besia3"/>
    <s v=""/>
    <s v="Paper cutter JK PC-3846 besi A4"/>
    <s v="PAPER CUTTER PC-3846 (BESI) A3"/>
    <x v="78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1886"/>
    <s v="pcase823"/>
    <s v="pc823"/>
    <s v=""/>
    <s v="P case 823"/>
    <s v="PC 823"/>
    <x v="787"/>
    <x v="0"/>
    <e v="#REF!"/>
    <s v="HOM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87"/>
    <s v="pcasea792"/>
    <s v="pca792"/>
    <s v=""/>
    <s v="P case A 792"/>
    <s v="PC A 792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88"/>
    <s v="pcasea807"/>
    <s v="pca807"/>
    <s v=""/>
    <s v="P case A 807"/>
    <s v="PC A 807"/>
    <x v="787"/>
    <x v="0"/>
    <e v="#REF!"/>
    <s v="HONG SIAN"/>
    <s v="20 LSN"/>
    <s v="pcase"/>
    <m/>
    <s v="20 LSN_"/>
    <n v="7"/>
    <n v="7"/>
    <s v="20 LSN"/>
    <s v=""/>
    <s v="20"/>
    <s v="LSN"/>
    <n v="12"/>
    <s v="PCS"/>
    <s v=""/>
    <s v=""/>
    <n v="240"/>
    <s v="PCS"/>
  </r>
  <r>
    <x v="1889"/>
    <s v="pcasea816"/>
    <s v="pca816"/>
    <s v=""/>
    <s v="P case A 816"/>
    <s v="PC A 816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0"/>
    <s v="pcasea838"/>
    <s v="pca838"/>
    <s v=""/>
    <s v="P case A 838"/>
    <s v="PC A838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1"/>
    <s v="pcaseh761"/>
    <s v="pch761"/>
    <s v=""/>
    <s v="P case H 761"/>
    <s v="PC H 761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2"/>
    <s v="pcaseh769"/>
    <s v="pch769"/>
    <s v=""/>
    <s v="P case H 769"/>
    <s v="PC H 769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3"/>
    <s v="pcaseh797"/>
    <s v="pch797"/>
    <s v=""/>
    <s v="P case H 797"/>
    <s v="PC H 79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4"/>
    <s v="pcaseh810"/>
    <s v="pch810"/>
    <s v=""/>
    <s v="P case H 810"/>
    <s v="PC H 810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5"/>
    <s v="pcaseh812"/>
    <s v="pch812"/>
    <s v=""/>
    <s v="P case H 812"/>
    <s v="PC H 812"/>
    <x v="787"/>
    <x v="0"/>
    <e v="#REF!"/>
    <s v="HOMG SIAN"/>
    <s v="28 LSN"/>
    <s v="pcase"/>
    <m/>
    <s v="28 LSN_"/>
    <n v="7"/>
    <n v="7"/>
    <s v="28 LSN"/>
    <s v=""/>
    <s v="28"/>
    <s v="LSN"/>
    <n v="12"/>
    <s v="PCS"/>
    <s v=""/>
    <s v=""/>
    <n v="336"/>
    <s v="PCS"/>
  </r>
  <r>
    <x v="1896"/>
    <s v="pcaseh328"/>
    <s v="pch828"/>
    <s v=""/>
    <s v="P case H 328"/>
    <s v="PC H 828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7"/>
    <s v="pcaseh837"/>
    <s v="pch837"/>
    <s v=""/>
    <s v="P case H 837"/>
    <s v="PC H 83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8"/>
    <s v="pcaseimitasi385"/>
    <s v="pcimitasi385"/>
    <s v=""/>
    <s v="P case Imitasi 385"/>
    <s v="PC IMITASI 385"/>
    <x v="787"/>
    <x v="0"/>
    <e v="#REF!"/>
    <s v="SBS"/>
    <s v="27 LSN"/>
    <s v="pcase"/>
    <m/>
    <s v="27 LSN_"/>
    <n v="7"/>
    <n v="7"/>
    <s v="27 LSN"/>
    <s v=""/>
    <s v="27"/>
    <s v="LSN"/>
    <n v="12"/>
    <s v="PCS"/>
    <s v=""/>
    <s v=""/>
    <n v="324"/>
    <s v="PCS"/>
  </r>
  <r>
    <x v="1899"/>
    <s v="pcasekartonkk12993d3tkt3d"/>
    <s v="pckartonkk12993d3tkt3d"/>
    <s v=""/>
    <s v="P case karton KK-1299-3D/ 3TKT/ 3D"/>
    <s v="PC KARTON KK-1299-3D/ 3TKT/ 3D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0"/>
    <s v="pcasekartonkode1susunbiasa"/>
    <s v="pckartonkode1susunbiasa"/>
    <s v=""/>
    <s v="P case Karton Kode 1 Susun Biasa"/>
    <s v="PC KARTON KODE 1 SUSUN BIASA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1"/>
    <s v="pcasekartonkode1susunkalkulator"/>
    <s v="pckartonkode1susunkalkulator"/>
    <s v=""/>
    <s v="P case Karton Kode 1 Susun Kalkulator"/>
    <s v="PC KARTON KODE 1 SUSUN KALKULATOR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2"/>
    <s v="pcasekartonkode3susunlampukedipsp398"/>
    <s v="pckartonkode3susunlampukedipsp398"/>
    <s v=""/>
    <s v="P Case Karton Kode 3 susun Lampu Kedip SP 398"/>
    <s v="PC KARTON KODE 3 SUSUN LAMPU KEDIP / SP 398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3"/>
    <s v="pcasemagnitpb11akalkulator"/>
    <s v="pcmagnetpb11acalculator"/>
    <s v=""/>
    <s v="P case Magnit PB-11 A kalkulator"/>
    <s v="PC MAGNET PB-11 A CALCULATOR"/>
    <x v="787"/>
    <x v="0"/>
    <e v="#REF!"/>
    <s v="SURYA PRATAM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4"/>
    <s v="pcaseklg173385x20mobil2susun"/>
    <s v="pck173385x205mobil2ssn"/>
    <s v=""/>
    <s v="P case klg 17-33/ 8.5x20/ mobil/ 2 susun"/>
    <s v="PCK 17-33/ 8.5X20.5/ MOBIL/ 2SSN"/>
    <x v="787"/>
    <x v="0"/>
    <e v="#REF!"/>
    <s v="SBS"/>
    <s v="12 LSN"/>
    <s v="pcase"/>
    <m/>
    <s v="12 LSN_"/>
    <n v="7"/>
    <n v="7"/>
    <s v="12 LSN"/>
    <s v=""/>
    <s v="12"/>
    <s v="LSN"/>
    <n v="12"/>
    <s v="PCS"/>
    <s v=""/>
    <s v=""/>
    <n v="144"/>
    <s v="PCS"/>
  </r>
  <r>
    <x v="1905"/>
    <s v="pcaseklg173385x20mobil2susun"/>
    <s v="pck173385x20mobil2ssn"/>
    <s v=""/>
    <s v="P case klg 17-33/ 8.5x20/ mobil/ 2 susun"/>
    <s v="PCK 17-33/ 8.5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6"/>
    <s v="pcaseklg19158x205mobilset"/>
    <s v="pck19158x205mobilset"/>
    <s v=""/>
    <s v="P case klg 19-15/ 8x20.5/ mobil/ set"/>
    <s v="PCK 19-15/ 8X20.5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7"/>
    <s v="pcaseklg195"/>
    <s v="pck195"/>
    <s v=""/>
    <s v="P case klg 195"/>
    <s v="PCK 195"/>
    <x v="787"/>
    <x v="0"/>
    <e v="#REF!"/>
    <s v="SBS"/>
    <s v="1 CTN"/>
    <s v="pcase"/>
    <m/>
    <s v="1 CTN_"/>
    <n v="6"/>
    <n v="6"/>
    <s v="1 CTN"/>
    <s v=""/>
    <s v="1"/>
    <s v="CTN"/>
    <s v=""/>
    <s v=""/>
    <s v=""/>
    <s v=""/>
    <n v="1"/>
    <s v="CTN"/>
  </r>
  <r>
    <x v="1908"/>
    <s v="pcaseklg1955"/>
    <s v="pck1955"/>
    <s v=""/>
    <s v="P case klg 19-55"/>
    <s v="PCK 19-5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9"/>
    <s v="pcaseklgad11e"/>
    <s v="pckad11e"/>
    <s v=""/>
    <s v="P case klg AD-11 E"/>
    <s v="PCK AD 11 E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0"/>
    <s v="pcaseklgad118setbt21"/>
    <s v="pckad118"/>
    <s v=""/>
    <s v="P case klg AD-118/ SET/ BT21"/>
    <s v="PCK AD 11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1"/>
    <s v="pcaseklgad70mobilanak"/>
    <s v="pckad0707x20mobilanak"/>
    <s v=""/>
    <s v="P case klg AD-70/ Mobil/ Anak"/>
    <s v="PCK AD-070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2"/>
    <s v="pcaseklgad118setbt21"/>
    <s v="pckad11810x22setbt21"/>
    <s v=""/>
    <s v="P case klg AD-118/ SET/ BT21"/>
    <s v="PCK AD-118/ 10X22/ SET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3"/>
    <s v="pcaseklgad1228x20setbt21"/>
    <s v="pckad1228x20setbt21"/>
    <s v=""/>
    <s v="P case klg AD-122/ 8x20/ SET/ BT21"/>
    <s v="PCK AD-122/ 8X20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4"/>
    <s v="pcaseklgb652"/>
    <s v="pckb652"/>
    <s v=""/>
    <s v="P case klg B 652"/>
    <s v="PCK B 652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5"/>
    <s v="pcaseklgb5837x20mobilanak"/>
    <s v="pckb5837x20mobilanak"/>
    <s v=""/>
    <s v="P Case Klg B-583/ 7 x20/ mobil/ anak"/>
    <s v="PCK B-583/ 7X20/ MOBIL/ANA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6"/>
    <s v="pcaseklgb5977x20mobilset"/>
    <s v="pckb5977x20mobilset"/>
    <s v=""/>
    <s v="P Case Klg B-597/ 7x20/ mobil/ set"/>
    <s v="PCK B-59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7"/>
    <s v="pcaseklgb6528x252ssnkacabt21"/>
    <s v="pckb6528x2052ssnkacabt21"/>
    <s v=""/>
    <s v="P case klg B-652/ 8x2.5/ 2SSN/ KACA/ BT21"/>
    <s v="PCK B-652/ 8X20.5/ 2SSN/ KACA/ BT21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8"/>
    <s v="pcaseklgb6677x20mobilset"/>
    <s v="pckb6677x20mobilset"/>
    <s v=""/>
    <s v="P case klg B-667/ 7x20/ Mobil/ Set"/>
    <s v="PCK B-66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9"/>
    <s v="pcaseklgb6737x20mobilanak"/>
    <s v="pckb6737x20mobilanak"/>
    <s v=""/>
    <s v="P case klg B-673/ 7x20/ Mobil/ Anak"/>
    <s v="PCK B-673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0"/>
    <s v="pcaseklgb7157x20mobil2ssn"/>
    <s v="pckb7157x20mobil2ssn"/>
    <s v=""/>
    <s v="P Case Klg B-715/ 7x20/ mobil/ 2ssn"/>
    <s v="PCK B-715/ 7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1"/>
    <s v="pcaseklggp008385x215mobilset"/>
    <s v="pckgp008385x215mobilset"/>
    <s v=""/>
    <s v="P case klg GP-008-3/ 8.5x21.5/ mobil/ set"/>
    <s v="PCK GP-008-3/8.5X21.5/MOBIL/SET"/>
    <x v="787"/>
    <x v="0"/>
    <e v="#REF!"/>
    <s v="SBS"/>
    <s v="121 PCS"/>
    <s v="pcase"/>
    <m/>
    <s v="121 PCS_"/>
    <n v="8"/>
    <n v="8"/>
    <s v="121 PCS"/>
    <s v=""/>
    <s v="121"/>
    <s v="PCS"/>
    <s v=""/>
    <s v=""/>
    <s v=""/>
    <s v=""/>
    <n v="121"/>
    <s v="PCS"/>
  </r>
  <r>
    <x v="1922"/>
    <s v="pcaseklggp009310x21set"/>
    <s v="pckgp009310x21set"/>
    <s v=""/>
    <s v="P case klg GP-009-3/10x21/ set"/>
    <s v="PCK GP-009-3/10X21/SET"/>
    <x v="787"/>
    <x v="0"/>
    <e v="#REF!"/>
    <s v="SBS"/>
    <s v="122 PCS"/>
    <s v="pcase"/>
    <m/>
    <s v="122 PCS_"/>
    <n v="8"/>
    <n v="8"/>
    <s v="122 PCS"/>
    <s v=""/>
    <s v="122"/>
    <s v="PCS"/>
    <s v=""/>
    <s v=""/>
    <s v=""/>
    <s v=""/>
    <n v="122"/>
    <s v="PCS"/>
  </r>
  <r>
    <x v="1923"/>
    <s v="pcaseklggp018312x23setd"/>
    <s v="pckgp018312x23setd"/>
    <s v=""/>
    <s v="P case klg GP-018-3/ 12x23/ set/ D"/>
    <s v="PCK GP-018-3/12X23/SET/D"/>
    <x v="787"/>
    <x v="0"/>
    <e v="#REF!"/>
    <s v="SBS"/>
    <s v="123 PCS"/>
    <s v="pcase"/>
    <m/>
    <s v="123 PCS_"/>
    <n v="8"/>
    <n v="8"/>
    <s v="123 PCS"/>
    <s v=""/>
    <s v="123"/>
    <s v="PCS"/>
    <s v=""/>
    <s v=""/>
    <s v=""/>
    <s v=""/>
    <n v="123"/>
    <s v="PCS"/>
  </r>
  <r>
    <x v="1924"/>
    <s v="pcaseklggp009310x21set"/>
    <s v="pckgp09310x21set"/>
    <s v=""/>
    <s v="P case klg GP-009-3/ 10x21/ set"/>
    <s v="PCK GP-09-3/ 10X21/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5"/>
    <s v="pcaseklgk6588x205setd"/>
    <s v="pckk6588x205setd"/>
    <s v=""/>
    <s v="P case klg K-658/ 8x20.5/ Set/ D"/>
    <s v="PCK K-658/ 8X20.5/ SET/ D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6"/>
    <s v="pcaseklgk6688x20setbt21"/>
    <s v="pckk6688x20setbt21"/>
    <s v=""/>
    <s v="P case klg K-668/ 8x20/ Set/  BT21"/>
    <s v="PCK K-668/ 8X20/ SET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7"/>
    <s v="pcaseklgk6698x20set"/>
    <s v="pckk6698x20set"/>
    <s v=""/>
    <s v="P case klg K-669/ 8x20/ Set"/>
    <s v="PCK K-669/ 8X20/ SET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8"/>
    <s v="pcaseklglpy99118x215x453susun+wbbt21"/>
    <s v="pcklpy99118x215x453swbbt21"/>
    <s v=""/>
    <s v="P case klg LPY 99-11/ 8x21.5x4.5/ 3susun/ +WB/ BT21"/>
    <s v="PCK LPY99-11/ 8X21.5 X 4.5/ 3S/ +WB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9"/>
    <s v="pcaseklglpy991298x215setmobilroda"/>
    <s v="pcklpy991298x215setmobilroda"/>
    <s v=""/>
    <s v="P case klg LPY 99-12/ 9.8x21.5/ Set/ Mobil/ Roda"/>
    <s v="PCK LPY99-12/ 9.8X21.5/ SET/ MOBIL/ RODA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0"/>
    <s v="pcaseklglpy99272x21setbt21"/>
    <s v="pcklpy99272x21setbt21"/>
    <s v=""/>
    <s v="P case klg LPY 99-2/ 7.2x21/ SET/ BT21"/>
    <s v="PCK LPY99-2/ 7.2X21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1"/>
    <s v="pcaseklglpy99389x217setd"/>
    <s v="pcklpy99389x217setd"/>
    <s v=""/>
    <s v="P case klg LPY 99-3/ 8.9x21.7/ Set/ D"/>
    <s v="PCK LPY99-3/ 8.9X21.7/ SE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2"/>
    <s v="pcaseklglpy99665x2061susunsetd"/>
    <s v="pcklpy99665x2061ssnsetd"/>
    <s v=""/>
    <s v="P case klg LPY99-6/ 6.5x20.6/ 1 susun/ Set/ D"/>
    <s v="PCK LPY99-6/ 6.5X20.6/ 1SSN/ SET/ D"/>
    <x v="787"/>
    <x v="0"/>
    <e v="#REF!"/>
    <s v="SBS"/>
    <s v="312 PCS"/>
    <s v="pcase"/>
    <m/>
    <s v="312 PCS_"/>
    <n v="8"/>
    <n v="8"/>
    <s v="312 PCS"/>
    <s v=""/>
    <s v="312"/>
    <s v="PCS"/>
    <s v=""/>
    <s v=""/>
    <s v=""/>
    <s v=""/>
    <n v="312"/>
    <s v="PCS"/>
  </r>
  <r>
    <x v="1933"/>
    <s v="pcaseklgxda3339doraemon"/>
    <s v="pckxda3339doraemon"/>
    <s v=""/>
    <s v="P case klg XDA 3339 Doraemon"/>
    <s v="PCK XDA 3339 DORAEMO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4"/>
    <s v="pcaseklgxda3339tsum"/>
    <s v="pckxda3339tsum"/>
    <s v=""/>
    <s v="P case klg XDA 3339 TSUM"/>
    <s v="PCK XDA 3339 TSUM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5"/>
    <s v="pcasexda3348d8x20bentuksetlucupink"/>
    <s v="pckxda3348d8x20bentuksetlucupink"/>
    <s v=""/>
    <s v="P case XDA-3348 D/ 8x20/ bentuk/ set/ Lucu Pink"/>
    <s v="PCK XDA-3348D/8X20/BENTUK/SET/ LUCU PIN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6"/>
    <s v="pcasexda3348d8x20bentuksetmm"/>
    <s v="pckxda3348d8x20bentuksetmm"/>
    <s v=""/>
    <s v="P case XDA-3348 D/ 8x20/ bentuk/ set/ MM"/>
    <s v="PCK XDA-3348D/8X20/BENTUK/SET/ M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7"/>
    <s v="pcasexda3348d8x20bentuksethk"/>
    <s v="pckxda3348d8x20bentuksetkitty"/>
    <s v=""/>
    <s v="P case XDA-3348 D/ 8x20/ bentuk/ set/ HK"/>
    <s v="PCK XDA-3348D/8X20/BENTUK/SET/KITTY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8"/>
    <s v="pcasexda3348d8x20bentuksetlucubiru"/>
    <s v="pckxda3348d8x20bentuksetlucubiru"/>
    <s v=""/>
    <s v="P case XDA-3348 D/ 8x20/ bentuk/ set/ Lucu Biru"/>
    <s v="PCK XDA-3348D/8X20/BENTUK/SET/LUCU BIR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9"/>
    <s v="pcasexda3348d8x20bentuksetlucuhijau"/>
    <s v="pckxda3348d8x20bentuksetlucuhijau"/>
    <s v=""/>
    <s v="P case XDA-3348 D/ 8x20/ bentuk/ set/ Lucu Hijau"/>
    <s v="PCK XDA-3348D/8X20/BENTUK/SET/LUCU HIJA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0"/>
    <s v="pcasexda3348d8x20bentuksetminion"/>
    <s v="pckxda3348d8x20bentuksetminion"/>
    <s v=""/>
    <s v="P case XDA-3348 D/ 8x20/ bentuk/ set/ Minion"/>
    <s v="PCK XDA-3348D/8X20/BENTUK/SET/MINION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1"/>
    <s v="pcasexda3348d8x20bentuksettsum"/>
    <s v="pckxda3348d8x20bentuksettsum"/>
    <s v=""/>
    <s v="P case XDA-3348 D/ 8x20/ bentuk/ set/ TSUM"/>
    <s v="PCK XDA-3348D/8X20/BENTUK/SET/TSU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2"/>
    <s v="pcasegastags3210buahfruit"/>
    <s v="pclgastags3210fruit"/>
    <s v=""/>
    <s v="P case Gasta GS-3210/ buah/ fruit"/>
    <s v="PCL GASTA GS-3210/ FRUIT"/>
    <x v="787"/>
    <x v="0"/>
    <e v="#REF!"/>
    <s v="SBS"/>
    <s v="935 PCS"/>
    <s v="pcase"/>
    <m/>
    <s v="935 PCS_"/>
    <n v="8"/>
    <n v="8"/>
    <s v="935 PCS"/>
    <s v=""/>
    <s v="935"/>
    <s v="PCS"/>
    <s v=""/>
    <s v=""/>
    <s v=""/>
    <s v=""/>
    <n v="935"/>
    <s v="PCS"/>
  </r>
  <r>
    <x v="1943"/>
    <s v="pcaseresthjd4167"/>
    <s v="pclhjd4167"/>
    <s v=""/>
    <s v="P case rest HJ D 4167"/>
    <s v="PCL HJD 4167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4"/>
    <s v="pcaseresthjd4172"/>
    <s v="pclhjd4172"/>
    <s v=""/>
    <s v="P case rest HJ D 417-2"/>
    <s v="PCL HJD 417-2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5"/>
    <s v="pcasemagnit1628kalkulator"/>
    <s v="pcm1628"/>
    <s v=""/>
    <s v="P case magnit 1628 kalkulator"/>
    <s v="PCM 162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6"/>
    <s v="pcasemagnit59696"/>
    <s v="pcm59696"/>
    <s v=""/>
    <s v="P case magnit 59696"/>
    <s v="PCM 5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7"/>
    <s v="pcasemagnitgp93548x22+puatrbt21"/>
    <s v="pcm9354"/>
    <s v=""/>
    <s v="P case magnit GP-9354/ 8x22/ +PUA/ TR/ BT21"/>
    <s v="PCM 9354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8"/>
    <s v="pcasemagnitgp935675x22puabt21"/>
    <s v="pcm9356"/>
    <s v=""/>
    <s v="P case magnit GP-9356/ 7.5x22/ PUA/ BT21"/>
    <s v="PCM 9356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49"/>
    <s v="pcasemagnita1151"/>
    <s v="pcma1151"/>
    <s v=""/>
    <s v="P case Magnit A-1151"/>
    <s v="PCM A 115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0"/>
    <s v="pcasemagnita11908x23puasenterdny"/>
    <s v="pcma11908x23puasenterdny"/>
    <s v=""/>
    <s v="P case magnit A-1190/ 8x23/ PUA/ senter/ DNY"/>
    <s v="PCM A-1190/ 8X23/ PUA/ SENTER/ DNY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1"/>
    <s v="pcasemagnitbc980175x22puad"/>
    <s v="pcmbc980175x22puad"/>
    <s v=""/>
    <s v="P case Magnit BC-9801/7.5x22/PUA/D"/>
    <s v="PCM BC-9801/7.5X22/PUA/D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2"/>
    <s v="pcasemagnitgp9342"/>
    <s v="pcmgp9342"/>
    <s v=""/>
    <s v="P case magnit GP 9342"/>
    <s v="PCM GP 9342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3"/>
    <s v="pcasemagnitgp935775x218puakalkulator"/>
    <s v="pcmgp9357"/>
    <s v=""/>
    <s v="P case magnit GP-9357/ 7.5x21.8/ PUA/ KALKULATOR"/>
    <s v="PCM GP 9357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4"/>
    <s v="pcasemagnitgp650718x225puaugltd"/>
    <s v="pcmgp650718x225puaugltd"/>
    <s v=""/>
    <s v="P case magnit GP-65071/ 8x22.5/ PUA/ UGLT/ D"/>
    <s v="PCM GP-65071/ 8X22.5/ PUA/ UGL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5"/>
    <s v="pcasemagnitgp93427x215setbt21"/>
    <s v="pcmgp93427x215setbt21"/>
    <s v=""/>
    <s v="P case magnit GP-9342/ 7x21.5/ SET/ BT21"/>
    <s v="PCM GP-9342/ 7X21.5/ SET/ BT21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6"/>
    <s v="pcasemagnitgp93548x22+puatrbt21"/>
    <s v="pcmgp93548x22puatrbt21"/>
    <s v=""/>
    <s v="P case magnit GP-9354/ 8x22/ +PUA/ TR/ BT21"/>
    <s v="PCM GP-9354/ 8X22/ +PUA/ TR/ BT21"/>
    <x v="787"/>
    <x v="0"/>
    <e v="#REF!"/>
    <s v="SBS"/>
    <s v="140 PCS"/>
    <s v="pcase"/>
    <m/>
    <s v="140 PCS_"/>
    <n v="8"/>
    <n v="8"/>
    <s v="140 PCS"/>
    <s v=""/>
    <s v="140"/>
    <s v="PCS"/>
    <s v=""/>
    <s v=""/>
    <s v=""/>
    <s v=""/>
    <n v="140"/>
    <s v="PCS"/>
  </r>
  <r>
    <x v="1957"/>
    <s v="pcasemagnitgp935675x22puabt21"/>
    <s v="pcmgp935675x22puabt21"/>
    <s v=""/>
    <s v="P case magnit GP-9356/ 7.5x22/ PUA/ BT21"/>
    <s v="PCM GP-9356/ 7.5X22/ PUA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8"/>
    <s v="pcasemagnitgp935775x218puakalkulator"/>
    <s v="pcmgp935775x218puakalkulator"/>
    <s v=""/>
    <s v="P case magnit GP-9357/ 7.5x21.8/ PUA/ KALKULATOR"/>
    <s v="PCM GP-9357/ 7.5X21.8/ PUA/ KALKULATOR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9"/>
    <s v="pcasemagnitgp93638x22puabentukd"/>
    <s v="pcmgp93638x22puabentukd"/>
    <s v=""/>
    <s v="P case magnit GP-9363/ 8x22/ PUA/ Bentuk/ D"/>
    <s v="PCM GP-9363/ 8X22/ PUA/ BENTUK/ D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0"/>
    <s v="pcasemagnitkt208"/>
    <s v="pcmkt208"/>
    <s v=""/>
    <s v="P case magnit KT 208"/>
    <s v="PCM KT 20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1"/>
    <s v="pcasemagnitkt7775x22pubgltbt21"/>
    <s v="pcmkt77"/>
    <s v=""/>
    <s v="P case magnit KT-77/ 7.5x22/ PUB/ GLT/ BT21"/>
    <s v="PCM KT 77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2"/>
    <s v="pcasemagnitkt1118x235puagltbt21"/>
    <s v="pcmkt1118x235puagltbt21"/>
    <s v=""/>
    <s v="P case magnit KT-111/ 8x23.5/ PUA/ GLT/ BT21"/>
    <s v="PCM KT-111/ 8X23.5/ PUA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3"/>
    <s v="pcasemagnitkt20810x22puabt21"/>
    <s v="pcmkt20810x22puabt21"/>
    <s v=""/>
    <s v="P case magnit KT-208/ 10x22/ PUA/ BT21"/>
    <s v="PCM KT-208/ 10X22/ PUA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4"/>
    <s v="pcasemagnitkt3878x225puagltgirl"/>
    <s v="pcmkt3878x225puagltgirl"/>
    <s v=""/>
    <s v="P case magnit KT-387/ 8x22.5/ PUA/ GLT/ Girl"/>
    <s v="PCM KT-387/ 8X22.5/ PUA/ GLT/ GIRL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5"/>
    <s v="pcasemagnitkt757x22+pud+bt21"/>
    <s v="pcmkt757x22pudbt21"/>
    <s v=""/>
    <s v="P case Magnit KT-75/7.x22/+PU/D+BT21"/>
    <s v="PCM KT-75/7.X22/+PU/D+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6"/>
    <s v="pcasemagnitkt7775x22pubgltbt21"/>
    <s v="pcmkt7775x22pubgltbt21"/>
    <s v=""/>
    <s v="P case magnit KT-77/ 7.5x22/ PUB/ GLT/ BT21"/>
    <s v="PCM KT-77/ 7.5X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7"/>
    <s v="pcasemagnitkt7775x22pubgltbt21"/>
    <s v="pcmkt7775s22pubgltbt21"/>
    <s v=""/>
    <s v="P case magnit KT-77/ 7.5x22/ PUB/ GLT/ BT21"/>
    <s v="PCM KT-77/7, 5S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8"/>
    <s v="pcaseklglpy99272x21setbt21"/>
    <s v="pcmlpy992"/>
    <s v=""/>
    <s v="P case klg LPY 99-2/ 7.2x21/ SET/ BT21"/>
    <s v="PCM LP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9"/>
    <s v="pcasemagnitly992"/>
    <s v="pcmly992"/>
    <s v=""/>
    <s v="P case magnit LY 99-2"/>
    <s v="PCM L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70"/>
    <s v="pcasemagnits9696"/>
    <s v="pcms9696"/>
    <s v=""/>
    <s v="P case magnit S 9696"/>
    <s v="PCM S 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1"/>
    <s v="pcasemagnitxu008012x22+pudny"/>
    <s v="pcmxu008012x22pudny"/>
    <s v=""/>
    <s v="P case magnit XU-0080/ 12x22/ +PU/ DNY"/>
    <s v="PCM XU-0080/ 12X22/ +PU/ DNY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2"/>
    <s v="bppelna01ht"/>
    <s v="pelna01hitam"/>
    <s v=""/>
    <s v="Bp Pelna 0.1 Ht"/>
    <s v="PELNA 01 HITAM"/>
    <x v="787"/>
    <x v="0"/>
    <e v="#REF!"/>
    <s v="PELNA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1973"/>
    <s v="mejalipatpelna"/>
    <s v="pelnalaptoptable"/>
    <s v=""/>
    <s v="Meja Lipat Pelna"/>
    <s v="PELNA LAPTOP TABLE"/>
    <x v="787"/>
    <x v="0"/>
    <e v="#REF!"/>
    <s v="PELN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974"/>
    <s v="pen4wtz8401"/>
    <s v="pen4warnatz8401"/>
    <s v=""/>
    <s v="Pen 4W TZ 8401"/>
    <s v="PEN 4 WARNA TZ 8401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75"/>
    <s v="pcasetopla2878biru"/>
    <s v="pencilcase2878blue"/>
    <s v=""/>
    <s v="P Case Topla 2878 Biru"/>
    <s v="PENCIL CASE 2878 BLU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6"/>
    <s v="pcasetopla2878hijau"/>
    <s v="pencilcase2878green"/>
    <s v=""/>
    <s v="P Case Topla 2878 Hijau"/>
    <s v="PENCIL CASE 2878 GREEN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7"/>
    <s v="pcasetopla2878orange"/>
    <s v="pencilcase2878orange"/>
    <s v=""/>
    <s v="P Case Topla 2878 Orange"/>
    <s v="PENCIL CASE 2878 ORANG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8"/>
    <s v="pcasetopla2878ungu"/>
    <s v="pencilcase2878purple"/>
    <s v=""/>
    <s v="P Case Topla 2878 Ungu"/>
    <s v="PENCIL CASE 2878 PURPL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9"/>
    <s v="pcasetopla2878merah"/>
    <s v="pencilcase2878red"/>
    <s v=""/>
    <s v="P Case Topla 2878 Merah"/>
    <s v="PENCIL CASE 2878 RED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0"/>
    <s v="pcasetopla2878kuning"/>
    <s v="pencilcase2878yellow"/>
    <s v=""/>
    <s v="P Case Topla 2878 Kuning"/>
    <s v="PENCIL CASE 2878 YELLOW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1"/>
    <s v="pcasetopla2879b"/>
    <s v="pencilcase2879b"/>
    <s v=""/>
    <s v="P Case Topla 2879B"/>
    <s v="PENCIL CASE 2879B"/>
    <x v="787"/>
    <x v="0"/>
    <e v="#REF!"/>
    <s v="TFS"/>
    <n v="0"/>
    <s v="pcase"/>
    <m/>
    <s v="0_"/>
    <n v="2"/>
    <n v="2"/>
    <s v="0"/>
    <s v=""/>
    <e v="#VALUE!"/>
    <e v="#VALUE!"/>
    <e v="#VALUE!"/>
    <e v="#VALUE!"/>
    <e v="#VALUE!"/>
    <e v="#VALUE!"/>
    <e v="#VALUE!"/>
    <e v="#VALUE!"/>
  </r>
  <r>
    <x v="1982"/>
    <s v="pcasetopla2879bbiru"/>
    <s v="pencilcase2879bblue"/>
    <s v=""/>
    <s v="P Case Topla 2879B Biru"/>
    <s v="PENCIL CASE 2879B BLU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3"/>
    <s v="pcasetopla2879bhijau"/>
    <s v="pencilcase2879bgreen"/>
    <s v=""/>
    <s v="P Case Topla 2879B Hijau"/>
    <s v="PENCIL CASE 2879B GREEN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4"/>
    <s v="pcasetopla2879borange"/>
    <s v="pencilcase2879borange"/>
    <s v=""/>
    <s v="P Case Topla 2879B Orange"/>
    <s v="PENCIL CASE 2879B ORANG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5"/>
    <s v="pcasetopla2879bungu"/>
    <s v="pencilcase2879bpurple"/>
    <s v=""/>
    <s v="P Case Topla 2879B Ungu"/>
    <s v="PENCIL CASE 2879B PURPL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6"/>
    <s v="pcasetopla2879bmerah"/>
    <s v="pencilcase2879bred"/>
    <s v=""/>
    <s v="P Case Topla 2879B Merah"/>
    <s v="PENCIL CASE 2879B RED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7"/>
    <s v="pcasetopla2879bkuning"/>
    <s v="pencilcase2879byellow"/>
    <s v=""/>
    <s v="P Case Topla 2879B Kuning"/>
    <s v="PENCIL CASE 2879B YELLOW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8"/>
    <s v="pcaselampu66351unicorn"/>
    <s v="pencilcaselampu66351unicornu"/>
    <s v=""/>
    <s v="P case lampu 6635-1 Unicorn"/>
    <s v="PENCIL CASE LAMPU 6635-1 UNICORN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89"/>
    <s v="pcaselampu66352lol"/>
    <s v="pencilcaselampu66352lolu"/>
    <s v=""/>
    <s v="P case lampu 6635-2 LOL"/>
    <s v="PENCIL CASE LAMPU 6635-2 LOL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0"/>
    <s v="pcaselampu66353avenger"/>
    <s v="pencilcaselampu66353avengeru"/>
    <s v=""/>
    <s v="P case lampu 6635-3 Avenger"/>
    <s v="PENCIL CASE LAMPU 6635-3 AVENGER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1"/>
    <s v="pcaselampu66355btsworld"/>
    <s v="pencilcaselampu66355btsworldnew"/>
    <s v=""/>
    <s v="P case lampu 6635-5 BTS World"/>
    <s v="PENCIL CASE LAMPU 6635-5 BTS WORLD (NEW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2"/>
    <s v="pcaselampu66355btsworld"/>
    <s v="pencilcaselampu66355btsworldu"/>
    <s v=""/>
    <s v="P case lampu 6635-5 BTS World"/>
    <s v="PENCIL CASE LAMPU 6635-5 BTS WORLD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3"/>
    <s v="pcaselampu66356bt21"/>
    <s v="pencilcaselampu66356bt21u"/>
    <s v=""/>
    <s v="P case lampu 6635-6 BT21"/>
    <s v="PENCIL CASE LAMPU 6635-6 BT21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4"/>
    <s v="pcasemikarakitsq803"/>
    <s v="pencilcasemikarakitsq803"/>
    <s v=""/>
    <s v="Pcase Mika Rakit SQ-803"/>
    <s v="PENCIL CASE MIKA RAKIT SQ-803"/>
    <x v="787"/>
    <x v="0"/>
    <e v="#REF!"/>
    <s v="BINTANG JAYA"/>
    <s v="1200 PCS"/>
    <s v="pcase"/>
    <m/>
    <s v="1200 PCS_"/>
    <n v="9"/>
    <n v="9"/>
    <s v="1200 PCS"/>
    <s v=""/>
    <s v="1200"/>
    <s v="PCS"/>
    <s v=""/>
    <s v=""/>
    <s v=""/>
    <s v=""/>
    <n v="1200"/>
    <s v="PCS"/>
  </r>
  <r>
    <x v="1995"/>
    <s v="pcasejkpc0618pl114warna"/>
    <s v="pencilcasepc0618pl114colorjk"/>
    <s v=""/>
    <s v="P case JK PC-0618PL-11 4 Warna"/>
    <s v="PENCIL CASE PC-0618PL-11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6"/>
    <s v="pcasejkpc0717sc30adspace"/>
    <s v="pencilcasepc0717sc30adspacejk"/>
    <s v=""/>
    <s v="P case JK PC-0717SC-30A/D Space"/>
    <s v="PENCIL CASE PC-0717SC-30A/D (SPACE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7"/>
    <s v="pcasejkpc0719pl324w"/>
    <s v="pencilcasepc0719pl324colorjk"/>
    <s v=""/>
    <s v="P Case JK PC-0719PL-32 4W"/>
    <s v="PENCIL CASE PC-0719PL-32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8"/>
    <s v="pensilfancylucu"/>
    <s v="pencilfancylucu"/>
    <s v=""/>
    <s v="Pensil Fancy lucu"/>
    <s v="PENCIL FANCY LUCU"/>
    <x v="787"/>
    <x v="0"/>
    <e v="#REF!"/>
    <s v="BINTANG SAUDARA"/>
    <s v="2400 PCS"/>
    <s v="pensil"/>
    <m/>
    <s v="2400 PCS_"/>
    <n v="9"/>
    <n v="9"/>
    <s v="2400 PCS"/>
    <s v=""/>
    <s v="2400"/>
    <s v="PCS"/>
    <s v=""/>
    <s v=""/>
    <s v=""/>
    <s v=""/>
    <n v="2400"/>
    <s v="PCS"/>
  </r>
  <r>
    <x v="1999"/>
    <s v="pensiltf488+asahan"/>
    <s v="penciltf488serutan"/>
    <s v=""/>
    <s v="Pensil TF-488 + Asahan"/>
    <s v="PENCIL TF-4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0"/>
    <s v="pensiltf588+asahan"/>
    <s v="penciltf588serutan"/>
    <s v=""/>
    <s v="Pensil TF-588 + Asahan"/>
    <s v="PENCIL TF-5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1"/>
    <s v="pensiltf688+asahan"/>
    <s v="penciltf688serutan"/>
    <s v=""/>
    <s v="Pensil TF-688 + Asahan"/>
    <s v="PENCIL TF-6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2"/>
    <s v="pensiltf8882b+asahan"/>
    <s v="penciltf8882bserutan"/>
    <s v=""/>
    <s v="Pensil TF-888 2B + Asahan"/>
    <s v="PENCIL TF-888 2B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3"/>
    <s v="pensiltf9882b+asahan"/>
    <s v="penciltf988serutan2b"/>
    <s v=""/>
    <s v="Pensil TF-988 2B + Asahan"/>
    <s v="PENCIL TF-988 +SERUTAN 2B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4"/>
    <s v="pw12wkoala"/>
    <s v="pencilwarna12wkoala"/>
    <s v=""/>
    <s v="PW 12W Koala"/>
    <s v="PENCIL WARNA 12W KOALA"/>
    <x v="787"/>
    <x v="0"/>
    <e v="#REF!"/>
    <s v="BINTANG JAY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2005"/>
    <s v="pw12wpw812"/>
    <s v="pencilwarna12wpw812"/>
    <s v=""/>
    <s v="PW 12W PW-812"/>
    <s v="PENCIL WARNA 12W PW-812"/>
    <x v="787"/>
    <x v="0"/>
    <e v="#REF!"/>
    <s v="BINTANG SAUDARA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2006"/>
    <s v="penggaris30cmkayagikyp3138"/>
    <s v="penggaris30cmkayagikyp3138"/>
    <s v=""/>
    <s v="Penggaris 30 Cm Kayagi KYP-3138"/>
    <s v="PENGGARIS 30 CM KAYAGI  KYP-3138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7"/>
    <s v="penggaris30cmkayagikyp3136"/>
    <s v="penggaris30cmkayagikyp3136"/>
    <s v=""/>
    <s v="Penggaris 30 Cm Kayagi KYP-3136"/>
    <s v="PENGGARIS 30 CM KAYAGI KYP-3136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8"/>
    <s v="penggaris30cmkyp3127c"/>
    <s v="penggaris30cmkyp3127c"/>
    <s v=""/>
    <s v="Penggaris 30 Cm KYP-3127C"/>
    <s v="PENGGARIS 30 CM KYP-3127C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9"/>
    <s v="garisan30cmdbf27"/>
    <s v="penggaris30cmdbf27"/>
    <s v=""/>
    <s v="Garisan 30cm DBF 27"/>
    <s v="PENGGARIS 30CM DBF27"/>
    <x v="787"/>
    <x v="0"/>
    <e v="#REF!"/>
    <s v="DB STATIONERY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0"/>
    <s v="garisan30cmkayagiky3131"/>
    <s v="penggaris30cmkayagiky3131"/>
    <s v=""/>
    <s v="Garisan 30cm Kayagi KY-3131"/>
    <s v="PENGGARIS 30CM KAYAGI KY-313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1"/>
    <s v="garisan30cmkayagikyp3139"/>
    <s v="penggaris30cmkayagikyp3139"/>
    <s v=""/>
    <s v="Garisan 30cm Kayagi KYP-3139"/>
    <s v="PENGGARIS 30CM KAYAGI KYP-3139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2"/>
    <s v="garisan30cmkayagikyp3140"/>
    <s v="penggaris30cmkayagikyp3140"/>
    <s v=""/>
    <s v="Garisan 30cm Kayagi KYP-3140"/>
    <s v="PENGGARIS 30CM KAYAGI KYP-3140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3"/>
    <s v="garisan30cmkayagikyp3141"/>
    <s v="penggaris30cmkayagikyp3141"/>
    <s v=""/>
    <s v="Garisan 30cm Kayagi KYP-3141"/>
    <s v="PENGGARIS 30CM KAYAGI KYP-314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4"/>
    <s v="garisan30cmkyp3127b"/>
    <s v="penggaris30cmkyp3127b"/>
    <s v=""/>
    <s v="Garisan 30cm KYP-3127B"/>
    <s v="PENGGARIS 30CM KYP-3127B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5"/>
    <s v="garisanfancy30cm"/>
    <s v="penggarisfancy30cm1105"/>
    <s v=""/>
    <s v="Garisan Fancy 30cm"/>
    <s v="PENGGARIS FANCY 30CM 1105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016"/>
    <s v="penggarisgasta0732"/>
    <s v="penggarisgasta0732"/>
    <s v=""/>
    <s v="Penggaris Gasta 0732"/>
    <s v="PENGGARIS GASTA 0732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7"/>
    <s v="penggarisgasta0733"/>
    <s v="penggarisgasta0733"/>
    <s v=""/>
    <s v="Penggaris Gasta 0733"/>
    <s v="PENGGARIS GASTA 0733"/>
    <x v="787"/>
    <x v="0"/>
    <e v="#REF!"/>
    <s v="SBS"/>
    <s v="1 CTN"/>
    <s v="garisan"/>
    <m/>
    <s v="1 CTN_"/>
    <n v="6"/>
    <n v="6"/>
    <s v="1 CTN"/>
    <s v=""/>
    <s v="1"/>
    <s v="CTN"/>
    <s v=""/>
    <s v=""/>
    <s v=""/>
    <s v=""/>
    <n v="1"/>
    <s v="CTN"/>
  </r>
  <r>
    <x v="2018"/>
    <s v="penggarisgasta0753"/>
    <s v="penggarisgasta0753"/>
    <s v=""/>
    <s v="Penggaris Gasta 0753"/>
    <s v="PENGGARIS GASTA 075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9"/>
    <s v="garisangasta6733"/>
    <s v="penggarisgasta6733"/>
    <s v=""/>
    <s v="Garisan Gasta 6733"/>
    <s v="PENGGARIS GASTA 673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20"/>
    <s v="garisanset20cmpayups8801dino"/>
    <s v="penggarissetpayups880120cmpkdino"/>
    <s v=""/>
    <s v="Garisan set 20cm Payu PS-8801 DINO"/>
    <s v="PENGGARIS SET PAYU PS-8801/ 20CM/ PK/ DIN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1"/>
    <s v="garisanset20cmpayups8802astro"/>
    <s v="penggarissetpayups880220cmpkastro"/>
    <s v=""/>
    <s v="Garisan set 20cm Payu PS-8802 ASTRO"/>
    <s v="PENGGARIS SET PAYU PS-8802/ 20CM/ PK/ ASTR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2"/>
    <s v="garisanset20cmpayups8803milk"/>
    <s v="penggarissetpayups880320cmpkmilk"/>
    <s v=""/>
    <s v="Garisan set 20cm Payu PS-8803 MILK"/>
    <s v="PENGGARIS SET PAYU PS-8803/ 20CM/ PK/ MILK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3"/>
    <s v="garisanset20cmpayups8804bear"/>
    <s v="penggarissetpayups880420cmpkbear"/>
    <s v=""/>
    <s v="Garisan set 20cm Payu PS-8804 BEAR"/>
    <s v="PENGGARIS SET PAYU PS-8804/ 20CM/ PK/ BEAR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4"/>
    <s v="garisanset20cmpayups8805lucu"/>
    <s v="penggarissetpayups880520cmpklucu"/>
    <s v=""/>
    <s v="Garisan set 20cm Payu PS-8805 LUCU"/>
    <s v="PENGGARIS SET PAYU PS-8805/ 20CM/ PK/ LUCU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5"/>
    <s v="garisanset20cmps9810unicorn"/>
    <s v="penggarissetps981020cmppkunicorn"/>
    <s v=""/>
    <s v="Garisan set 20cm PS-9810 UNICORN"/>
    <s v="PENGGARIS SET PS-9810/ 20CM/ PPK/ UNICORN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6"/>
    <s v="garisanset20cmps9811bt21"/>
    <s v="penggarissetps981120cmppkbt21"/>
    <s v=""/>
    <s v="Garisan set 20cm PS-9811 BT 21"/>
    <s v="PENGGARIS SET PS-9811/ 20CM/ PPK/ BT21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7"/>
    <s v="garisanset20cmps9812d"/>
    <s v="penggarissetps981220cmppkd"/>
    <s v=""/>
    <s v="Garisan set 20cm PS-9812 D"/>
    <s v="PENGGARIS SET PS-9812/ 20CM/ PPK/ D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8"/>
    <s v="penggarisxd1516"/>
    <s v="penggarisxd1516"/>
    <s v=""/>
    <s v="Penggaris XD 1516"/>
    <s v="PENGGARIS XD 1516"/>
    <x v="787"/>
    <x v="0"/>
    <e v="#REF!"/>
    <s v="SBS"/>
    <s v="80 BOX"/>
    <s v="garisan"/>
    <m/>
    <s v="80 BOX_"/>
    <n v="7"/>
    <n v="7"/>
    <s v="80 BOX"/>
    <s v=""/>
    <s v="80"/>
    <s v="BOX"/>
    <s v=""/>
    <s v=""/>
    <s v=""/>
    <s v=""/>
    <n v="80"/>
    <s v="BOX"/>
  </r>
  <r>
    <x v="2029"/>
    <s v="stiper1318"/>
    <s v="penghapuser1318"/>
    <s v=""/>
    <s v="Stip ER 1318"/>
    <s v="PENGHAPUS ER 1318"/>
    <x v="787"/>
    <x v="0"/>
    <e v="#REF!"/>
    <s v="SB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0"/>
    <s v="penghapuswbb3909"/>
    <s v="penghapuspapantulisb3909"/>
    <s v=""/>
    <s v="Penghapus W/B B-3909"/>
    <s v="PENGHAPUS PAPAN TULIS B-3909"/>
    <x v="787"/>
    <x v="0"/>
    <e v="#REF!"/>
    <s v="PH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1"/>
    <s v="penghapuswbt68b3894"/>
    <s v="penghapuspapantulist68b3894"/>
    <s v=""/>
    <s v="Penghapus W/B T-68 B-3894"/>
    <s v="PENGHAPUS PAPAN TULIS T-68 B-3894"/>
    <x v="787"/>
    <x v="0"/>
    <e v="#REF!"/>
    <s v="SINAR KOTA"/>
    <s v="240 PCS"/>
    <s v="stip"/>
    <m/>
    <s v="240 PCS_"/>
    <n v="8"/>
    <n v="8"/>
    <s v="240 PCS"/>
    <s v=""/>
    <s v="240"/>
    <s v="PCS"/>
    <s v=""/>
    <s v=""/>
    <s v=""/>
    <s v=""/>
    <n v="240"/>
    <s v="PCS"/>
  </r>
  <r>
    <x v="2032"/>
    <s v="penghapuswbclearbesar"/>
    <s v="penghapuswbclearbesar"/>
    <s v=""/>
    <s v="Penghapus W/B Clear Besar"/>
    <s v="PENGHAPUS W/B CLEAR BESAR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3"/>
    <s v="penghapuswbclearbesar"/>
    <s v="penghapuswbclearbesar@42lsn"/>
    <s v=""/>
    <s v="Penghapus W/B Clear Besar"/>
    <s v="PENGHAPUS W/B CLEAR BESAR @42 LSN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4"/>
    <s v="penghapuswbclearkecil"/>
    <s v="penghapuswbclearkecil"/>
    <s v=""/>
    <s v="Penghapus W/B Clear Kecil"/>
    <s v="PENGHAPUS W/B CLEAR KECIL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5"/>
    <s v="penghapuswbclearkecil"/>
    <s v="penghapuswbclearkecil@60lsn"/>
    <s v=""/>
    <s v="Penghapus W/B Clear Kecil"/>
    <s v="PENGHAPUS W/B CLEAR KECIL @60 LSN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6"/>
    <s v="pcasetopla2879bbr"/>
    <s v="peniclcase2879bblue"/>
    <s v=""/>
    <s v="P case Topla 2879B Br"/>
    <s v="PENICL CASE 2879 B BLUE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2037"/>
    <s v="bensia03lm46202"/>
    <s v="pensil03lm4"/>
    <s v=""/>
    <s v="Bensia 03LM 4 (6202)"/>
    <s v="PENSIL 03LM 4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38"/>
    <s v="bensia04lm15921"/>
    <s v="pensil04lm1"/>
    <s v=""/>
    <s v="Bensia 04LM 1 (5921)"/>
    <s v="PENSIL 04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39"/>
    <s v="bensia05lm26021"/>
    <s v="pensil05lm2"/>
    <s v=""/>
    <s v="Bensia 05LM 2 (6021)"/>
    <s v="PENSIL 05LM 2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0"/>
    <s v="bensia06lm16034"/>
    <s v="pensil06lm1"/>
    <s v=""/>
    <s v="Bensia 06LM 1 (6034)"/>
    <s v="PENSIL 06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1"/>
    <s v="bensia08lm16221"/>
    <s v="pensil08lm1"/>
    <s v=""/>
    <s v="Bensia 08LM 1 (6221)"/>
    <s v="PENSIL 08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2"/>
    <s v="bensia09lm16213"/>
    <s v="pensil09lm1"/>
    <s v=""/>
    <s v="Bensia 09LM 1 (6213)"/>
    <s v="PENSIL 09LM 1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3"/>
    <s v="bensia10lm16209"/>
    <s v="pensil10lm1"/>
    <s v=""/>
    <s v="Bensia 10LM 1 (6209)"/>
    <s v="PENSIL 10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4"/>
    <s v="bensia13lm16212"/>
    <s v="pensil13lm1"/>
    <s v=""/>
    <s v="Bensia 13LM 1 (6212)"/>
    <s v="PENSIL 13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5"/>
    <s v="pensil2bfancykypf3025"/>
    <s v="pensil2bfancykypf3025"/>
    <s v=""/>
    <s v="Pensil 2B Fancy KY-PF3025"/>
    <s v="PENSIL 2B FANCY KY-PF302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6"/>
    <s v="pensil2bfancykypf3050"/>
    <s v="pensil2bfancykypf3050"/>
    <s v=""/>
    <s v="Pensil 2B Fancy KY-PF3050"/>
    <s v="PENSIL 2B FANCY KY-PF305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7"/>
    <s v="pensil2bfancykypf3051"/>
    <s v="pensil2bfancykypf3051"/>
    <s v=""/>
    <s v="Pensil 2B Fancy KY-PF3051"/>
    <s v="PENSIL 2B FANCY KY-PF305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8"/>
    <s v="pensil2bfancykypf3059"/>
    <s v="pensil2bfancykypf3059"/>
    <s v=""/>
    <s v="Pensil 2B Fancy KY-PF3059"/>
    <s v="PENSIL 2B FANCY KY-PF305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9"/>
    <s v="pensil2bfancykypf3064"/>
    <s v="pensil2bfancykypf3064"/>
    <s v=""/>
    <s v="Pensil 2B Fancy KY-PF3064"/>
    <s v="PENSIL 2B FANCY KY-PF3064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0"/>
    <s v="pensil2bfancykypf3065"/>
    <s v="pensil2bfancykypf3065"/>
    <s v=""/>
    <s v="Pensil 2B Fancy KY-PF3065"/>
    <s v="PENSIL 2B FANCY KY-PF306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1"/>
    <s v="pensil2bfancykypf3066"/>
    <s v="pensil2bfancykypf3066"/>
    <s v=""/>
    <s v="Pensil 2B Fancy KY-PF 3066"/>
    <s v="PENSIL 2B FANCY KY-PF3066"/>
    <x v="787"/>
    <x v="0"/>
    <e v="#REF!"/>
    <s v="DB STATIONERY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2"/>
    <s v="pensil2bkayagianimalkyps2022b"/>
    <s v="pensil2bkayagianimalkyps2022"/>
    <s v=""/>
    <s v="Pensil 2B Kayagi Animal KY-PS2022B"/>
    <s v="PENSIL 2B KAYAGI ANIMAL KY-PS202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3"/>
    <s v="pensil2bkayagibatikkypb2029"/>
    <s v="pensil2bkayagibatikkypb2029"/>
    <s v=""/>
    <s v="Pensil 2B Kayagi Batik KY-PB2029"/>
    <s v="PENSIL 2B KAYAGI BATIK KY-PB202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4"/>
    <s v="pensil2bkayagifancykypf3063"/>
    <s v="pensil2bkayagifancykypf3063"/>
    <s v=""/>
    <s v="Pensil 2B Kayagi Fancy KY-PF3063"/>
    <s v="PENSIL 2B KAYAGI FANCY KY-PF306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5"/>
    <s v="pensil2bkayagikypb3036"/>
    <s v="pensil2bkayagikypb3036"/>
    <s v=""/>
    <s v="Pensil 2B Kayagi KY-PB3036"/>
    <s v="PENSIL 2B KAYAGI KY-PB303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6"/>
    <s v="pensil2bkayagikypf2026"/>
    <s v="pensil2bkayagikypf2026"/>
    <s v=""/>
    <s v="Pensil 2B Kayagi KY-PF2026"/>
    <s v="PENSIL 2B KAYAGI KY-PF202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7"/>
    <s v="pensil2bkayagikypf3039"/>
    <s v="pensil2bkayagikypf3039"/>
    <s v=""/>
    <s v="Pensil 2B Kayagi KY-PF3039"/>
    <s v="PENSIL 2B KAYAGI KY-PF303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8"/>
    <s v="pensil2bkayagikypf3040"/>
    <s v="pensil2bkayagikypf3040"/>
    <s v=""/>
    <s v="Pensil 2B Kayagi KY-PF3040"/>
    <s v="PENSIL 2B KAYAGI KY-PF304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9"/>
    <s v="pensil2bkayagikypf3042"/>
    <s v="pensil2bkayagikypf3042"/>
    <s v=""/>
    <s v="Pensil 2B Kayagi KY-PF3042"/>
    <s v="PENSIL 2B KAYAGI KY-PF304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0"/>
    <s v="pensil2bkayagikypf3052"/>
    <s v="pensil2bkayagikypf3052"/>
    <s v=""/>
    <s v="Pensil 2B Kayagi KY-PF3052"/>
    <s v="PENSIL 2B KAYAGI KY-PF305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1"/>
    <s v="pensil2bkayagikypf3052l"/>
    <s v="pensil2bkayagikypf3052l"/>
    <s v=""/>
    <s v="Pensil 2B Kayagi KY-PF3052L"/>
    <s v="PENSIL 2B KAYAGI KY-PF3052L"/>
    <x v="787"/>
    <x v="0"/>
    <e v="#REF!"/>
    <s v="DB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2062"/>
    <s v="pensil2bkayagikypf3053"/>
    <s v="pensil2bkayagikypf3053"/>
    <s v=""/>
    <s v="Pensil 2B Kayagi KY-PF 3053"/>
    <s v="PENSIL 2B KAYAGI KY-PF305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3"/>
    <s v="pensil2bkayagikypf3056"/>
    <s v="pensil2bkayagikypf3056"/>
    <s v=""/>
    <s v="Pensil 2B Kayagi KY-PF3056"/>
    <s v="PENSIL 2B KAYAGI KY-PF305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4"/>
    <s v="pensil2bkayagikypf3060"/>
    <s v="pensil2bkayagikypf3060"/>
    <s v=""/>
    <s v="Pensil 2B Kayagi KY-PF3060"/>
    <s v="PENSIL 2B KAYAGI KY-PF306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5"/>
    <s v="pensil2bkayagikypf3061"/>
    <s v="pensil2bkayagikypf3061"/>
    <s v=""/>
    <s v="Pensil 2B Kayagi KY-PF3061"/>
    <s v="PENSIL 2B KAYAGI KY-PF306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6"/>
    <s v="pensil2bkayagikypf3062"/>
    <s v="pensil2bkayagikypf3062"/>
    <s v=""/>
    <s v="Pensil 2B Kayagi KY-PF3062"/>
    <s v="PENSIL 2B KAYAGI KY-PF306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7"/>
    <s v="pensil2bkayagips2028"/>
    <s v="pensil2bkayagips2028"/>
    <s v=""/>
    <s v="Pensil 2B Kayagi PS-2028"/>
    <s v="PENSIL 2B KAYAGI PS-2028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8"/>
    <s v="pensilcarpenter500"/>
    <s v="pensilcarpenter500"/>
    <s v=""/>
    <s v="Pensil Carpenter 500"/>
    <s v="PENSIL CARPENTER 500"/>
    <x v="787"/>
    <x v="0"/>
    <e v="#REF!"/>
    <s v="BAHAGIA TEGUH"/>
    <s v="20 GRS"/>
    <s v="pencil"/>
    <m/>
    <s v="20 GRS_"/>
    <n v="7"/>
    <n v="7"/>
    <s v="20 GRS"/>
    <s v=""/>
    <s v="20"/>
    <s v="GRS"/>
    <n v="12"/>
    <s v="LSN"/>
    <n v="12"/>
    <s v="PCS"/>
    <n v="2880"/>
    <s v="PCS"/>
  </r>
  <r>
    <x v="2069"/>
    <s v="pcasemagnitcc7808+asahan"/>
    <s v="pensilcasemagnetsharpenercc7808"/>
    <s v=""/>
    <s v="P case Magnit CC-7808 + asahan"/>
    <s v="PENSIL CASE MAGNET + SHARPENER CC-7808"/>
    <x v="787"/>
    <x v="0"/>
    <e v="#REF!"/>
    <s v="BINTANG JAYA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2070"/>
    <s v="bensiacyln62035333"/>
    <s v="pensilcyln"/>
    <s v=""/>
    <s v="Bensia CYLN 6203/5333"/>
    <s v="PENSIL CYLN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71"/>
    <s v="pensil2bkayagikyof122b2coklat"/>
    <s v="pensilkayagi2bcoklatkyof122b2"/>
    <s v=""/>
    <s v="Pensil 2B Kayagi KY-OF122B-2 Coklat"/>
    <s v="PENSIL KAYAGI 2B COKLAT KY-OF122B-2"/>
    <x v="787"/>
    <x v="0"/>
    <e v="#REF!"/>
    <s v="DB STATIONERY"/>
    <s v="360 PCS"/>
    <s v="pensil"/>
    <m/>
    <s v="360 PCS_"/>
    <n v="8"/>
    <n v="8"/>
    <s v="360 PCS"/>
    <s v=""/>
    <s v="360"/>
    <s v="PCS"/>
    <s v=""/>
    <s v=""/>
    <s v=""/>
    <s v=""/>
    <n v="360"/>
    <s v="PCS"/>
  </r>
  <r>
    <x v="2072"/>
    <s v="pensilzhonghua692b"/>
    <s v="pensilzhonghua692b"/>
    <s v=""/>
    <s v="Pensil Zhong Hua 69 2B"/>
    <s v="PENSIL ZHONG HUA 69 2B"/>
    <x v="787"/>
    <x v="0"/>
    <e v="#REF!"/>
    <s v="BAHAGIA TEGUH"/>
    <s v="10 BOX"/>
    <s v="pensil"/>
    <m/>
    <s v="10 BOX_"/>
    <n v="7"/>
    <n v="7"/>
    <s v="10 BOX"/>
    <s v=""/>
    <s v="10"/>
    <s v="BOX"/>
    <s v=""/>
    <s v=""/>
    <s v=""/>
    <s v=""/>
    <n v="10"/>
    <s v="BOX"/>
  </r>
  <r>
    <x v="2073"/>
    <s v="pensilzhonghua6925b2boval"/>
    <s v="pensilzhonghua6925b2boval"/>
    <s v=""/>
    <s v="Pensil Zhong Hua 6925 B 2B Oval"/>
    <s v="PENSIL ZHONG HUA 6925B 2B OVAL"/>
    <x v="787"/>
    <x v="0"/>
    <e v="#REF!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074"/>
    <s v="pensilzhonghuamb120kecil"/>
    <s v="pensilzhonghuamb120kecil"/>
    <s v=""/>
    <s v="Pensil Zhong Hua M/ B 120 kecil"/>
    <s v="PENSIL ZHONG HUA M/B 120 KECIL"/>
    <x v="787"/>
    <x v="1"/>
    <e v="#REF!"/>
    <s v="LAUTAN MAS ASIA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2075"/>
    <s v="standpenjkpsgp147hitam"/>
    <s v="penstandblackpsgp147blackjk"/>
    <s v=""/>
    <s v="Stand Pen JK PSGP-147 hitam"/>
    <s v="PENSTAND BLACK PSGP-147 (BLACK) JK"/>
    <x v="787"/>
    <x v="1"/>
    <e v="#REF!"/>
    <s v="ATALI"/>
    <s v="48 LSN"/>
    <s v="pen"/>
    <m/>
    <s v="48 LSN_"/>
    <n v="7"/>
    <n v="7"/>
    <s v="48 LSN"/>
    <s v=""/>
    <s v="48"/>
    <s v="LSN"/>
    <n v="12"/>
    <s v="PCS"/>
    <s v=""/>
    <s v=""/>
    <n v="576"/>
    <s v="PCS"/>
  </r>
  <r>
    <x v="2076"/>
    <s v="asahan038"/>
    <s v="peruncing038"/>
    <s v=""/>
    <s v="Asahan 038"/>
    <s v="PERUNCING 038"/>
    <x v="787"/>
    <x v="0"/>
    <e v="#REF!"/>
    <s v="SBS"/>
    <s v="96 LSN"/>
    <s v="asahan"/>
    <m/>
    <s v="96 LSN_"/>
    <n v="7"/>
    <n v="7"/>
    <s v="96 LSN"/>
    <s v=""/>
    <s v="96"/>
    <s v="LSN"/>
    <n v="12"/>
    <s v="PCS"/>
    <s v=""/>
    <s v=""/>
    <n v="1152"/>
    <s v="PCS"/>
  </r>
  <r>
    <x v="2077"/>
    <s v="asahanpayu823"/>
    <s v="peruncingpayu823"/>
    <s v=""/>
    <s v="Asahan Payu 823"/>
    <s v="PERUNCING PAYU 823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78"/>
    <s v="asahanpayu824"/>
    <s v="peruncingpayu824"/>
    <s v=""/>
    <s v="Asahan Payu 824"/>
    <s v="PERUNCING PAYU 824"/>
    <x v="787"/>
    <x v="0"/>
    <e v="#REF!"/>
    <s v="SBS"/>
    <s v="121 PCS"/>
    <s v="asahan"/>
    <m/>
    <s v="121 PCS_"/>
    <n v="8"/>
    <n v="8"/>
    <s v="121 PCS"/>
    <s v=""/>
    <s v="121"/>
    <s v="PCS"/>
    <s v=""/>
    <s v=""/>
    <s v=""/>
    <s v=""/>
    <n v="121"/>
    <s v="PCS"/>
  </r>
  <r>
    <x v="2079"/>
    <s v="asahanpayu825"/>
    <s v="peruncingpayu825"/>
    <s v=""/>
    <s v="Asahan Payu 825"/>
    <s v="PERUNCING PAYU 82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0"/>
    <s v="asahanpayu826"/>
    <s v="peruncingpayu826"/>
    <s v=""/>
    <s v="Asahan Payu 826"/>
    <s v="PERUNCING PAYU 82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1"/>
    <s v="asahanpayu829"/>
    <s v="peruncingpayu829"/>
    <s v=""/>
    <s v="Asahan Payu 829"/>
    <s v="PERUNCING PAYU 829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2"/>
    <s v="asahanpayu830"/>
    <s v="peruncingpayu830"/>
    <s v=""/>
    <s v="Asahan Payu 830"/>
    <s v="PERUNCING PAYU 830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3"/>
    <s v="asahanpayu835"/>
    <s v="peruncingpayu835"/>
    <s v=""/>
    <s v="Asahan Payu 835"/>
    <s v="PERUNCING PAYU 83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4"/>
    <s v="asahanpayu844"/>
    <s v="peruncingpayu844"/>
    <s v=""/>
    <s v="Asahan Payu 844"/>
    <s v="PERUNCING PAYU 844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5"/>
    <s v="asahanpayu845"/>
    <s v="peruncingpayu845"/>
    <s v=""/>
    <s v="Asahan Payu 845"/>
    <s v="PERUNCING PAYU 84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6"/>
    <s v="asahanpayu846"/>
    <s v="peruncingpayu846"/>
    <s v=""/>
    <s v="Asahan Payu 846"/>
    <s v="PERUNCING PAYU 84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7"/>
    <s v="asahanpayu851"/>
    <s v="peruncingpayu851"/>
    <s v=""/>
    <s v="Asahan Payu 851"/>
    <s v="PERUNCING PAYU 851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8"/>
    <s v="asahanpayu857"/>
    <s v="peruncingpayu857"/>
    <s v=""/>
    <s v="Asahan Payu 857"/>
    <s v="PERUNCING PAYU 857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9"/>
    <s v="asahanpayupu823miniayam"/>
    <s v="peruncingpayupu823miniayam"/>
    <s v=""/>
    <s v="Asahan Payu PU-823/ mini/ ayam"/>
    <s v="PERUNCING PAYU PU-823/ MINI/ AYAM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0"/>
    <s v="asahanpayupu824minigajah"/>
    <s v="peruncingpayupu824minigajah"/>
    <s v=""/>
    <s v="Asahan Payu PU-824/ mini/ gajah"/>
    <s v="PERUNCING PAYU PU-824/ MINI/ GAJAH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1"/>
    <s v="asahanpayupu825minikuda"/>
    <s v="peruncingpayupu825minikuda"/>
    <s v=""/>
    <s v="Asahan Payu PU-825/ mini/ kuda"/>
    <s v="PERUNCING PAYU PU-825/ MINI/ KUD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2"/>
    <s v="asahanpayupu829bebek"/>
    <s v="peruncingpayupu829bebek"/>
    <s v=""/>
    <s v="Asahan Payu PU-829/ bebek"/>
    <s v="PERUNCING PAYU PU-829/ BEBEK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3"/>
    <s v="asahanpayupu830minikupu"/>
    <s v="peruncingpayupu830minikupu"/>
    <s v=""/>
    <s v="Asahan Payu PU-830/ mini/ kupu"/>
    <s v="PERUNCING PAYU PU-830/ MINI/ KUPU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4"/>
    <s v="asahanpayupu835minilumba"/>
    <s v="peruncingpayupu835minilumba"/>
    <s v=""/>
    <s v="Asahan Payu PU-835/ mini/ lumba"/>
    <s v="PERUNCING PAYU PU-835/ MINI/ LUMB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5"/>
    <s v="asahanpayupu844miniloco"/>
    <s v="peruncingpayupu844miniloco"/>
    <s v=""/>
    <s v="Asahan Payu PU-844/ mini/ loco"/>
    <s v="PERUNCING PAYU PU-844/ MINI/ LOCO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6"/>
    <s v="asahanpayupu845minikepiting"/>
    <s v="peruncingpayupu845minikepiting"/>
    <s v=""/>
    <s v="Asahan Payu PU-845/ mini/ kepiting"/>
    <s v="PERUNCING PAYU PU-845/ MINI/ KEPITI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7"/>
    <s v="asahanpayupu846minikudagoyang"/>
    <s v="peruncingpayupu846minikudagoyang"/>
    <s v=""/>
    <s v="Asahan Payu PU-846/ mini/ kuda goyang"/>
    <s v="PERUNCING PAYU PU-846/ MINI/ KUDA GOYA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8"/>
    <s v="asahanpayupu851minipermen"/>
    <s v="peruncingpayupu851minipermen"/>
    <s v=""/>
    <s v="Asahan Payu PU-851/ mini/ permen"/>
    <s v="PERUNCING PAYU PU-851/ MINI/ PERMEN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9"/>
    <s v="asahantr385hippo"/>
    <s v="peruncingtr3851hhippo"/>
    <s v=""/>
    <s v="Asahan TR-385 Hippo"/>
    <s v="PERUNCING TR-385/1H/HIPPO"/>
    <x v="787"/>
    <x v="0"/>
    <e v="#REF!"/>
    <s v="SBS"/>
    <s v="60 BOX (54 PCS)"/>
    <s v="asahan"/>
    <m/>
    <s v="60 BOX_54 PCS_"/>
    <n v="7"/>
    <n v="14"/>
    <s v="60 BOX"/>
    <s v="54 PCS"/>
    <s v="60"/>
    <s v="BOX"/>
    <s v="54"/>
    <s v="PCS"/>
    <s v=""/>
    <s v=""/>
    <n v="3240"/>
    <s v="PCS"/>
  </r>
  <r>
    <x v="2100"/>
    <s v="pianikalovelybiru"/>
    <s v="pianikabluelovely"/>
    <s v=""/>
    <s v="Pianika Lovely Biru"/>
    <s v="PIANIKA BLUE LOVELY"/>
    <x v="787"/>
    <x v="0"/>
    <e v="#REF!"/>
    <s v="LESTARI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1"/>
    <s v="pianikak2799bbiru"/>
    <s v="pianikabluek2799b"/>
    <s v=""/>
    <s v="Pianika K-2799-B Biru"/>
    <s v="PIANIKA BLUE K-2799-B"/>
    <x v="787"/>
    <x v="0"/>
    <e v="#REF!"/>
    <s v="LESTARI TOYS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2"/>
    <s v="pianikadhboxpremium"/>
    <s v="pianikadhboxpremium"/>
    <s v=""/>
    <s v="Pianika DH Box Premium"/>
    <s v="PIANIKA DH BOX PREMIUM"/>
    <x v="787"/>
    <x v="0"/>
    <e v="#REF!"/>
    <s v="SALIKAH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3"/>
    <s v="pianikafluffy+hardcasebiru"/>
    <s v="pianikafluffyhardcaseblue"/>
    <s v=""/>
    <s v="Pianika Fluffy + Hard Case Biru"/>
    <s v="PIANIKA FLUFFY + HARD CASE (BLUE)"/>
    <x v="787"/>
    <x v="0"/>
    <e v="#REF!"/>
    <s v="BINTANG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4"/>
    <s v="pianikagambartz32bcowok"/>
    <s v="pianikagbrtz32bcowok"/>
    <s v=""/>
    <s v="Pianika Gambar TZ-32B Cowok"/>
    <s v="PIANIKA GBR TZ-32B COWO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5"/>
    <s v="pianikagambartz32gcewek"/>
    <s v="pianikagbrtz32gcewek"/>
    <s v=""/>
    <s v="Pianika Gambar TZ-32G Cewek"/>
    <s v="PIANIKA GBR TZ-32G CEWE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6"/>
    <s v="pianikamarvel32tasmrqm32b"/>
    <s v="pianikamarvel32tasmrqm32b"/>
    <s v=""/>
    <s v="Pianika Marvel 32 Tas MR-QM32 B"/>
    <s v="PIANIKA MARVEL 32TAS MR-QM32B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7"/>
    <s v="pianikakopermarvel"/>
    <s v="pianikamarvelkoper"/>
    <s v=""/>
    <s v="Pianika Koper Marvel"/>
    <s v="PIANIKA MARVEL KOPER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8"/>
    <s v="pianikamusikamul32k"/>
    <s v="pianikamusikamul32k"/>
    <s v=""/>
    <s v="Pianika Musika MUL 32 K"/>
    <s v="PIANIKA MUSIKA MUL32K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9"/>
    <s v="pianikatassuperpro"/>
    <s v="pianikasuperprotas"/>
    <s v=""/>
    <s v="Pianika Tas Super Pro"/>
    <s v="PIANIKA SUPER PRO TAS"/>
    <x v="787"/>
    <x v="0"/>
    <e v="#REF!"/>
    <s v="SALIKAH"/>
    <s v="12 PCS"/>
    <s v="karet"/>
    <m/>
    <s v="12 PCS_"/>
    <n v="7"/>
    <n v="7"/>
    <s v="12 PCS"/>
    <s v=""/>
    <s v="12"/>
    <s v="PCS"/>
    <s v=""/>
    <s v=""/>
    <s v=""/>
    <s v=""/>
    <n v="12"/>
    <s v="PCS"/>
  </r>
  <r>
    <x v="2110"/>
    <s v="pitagold1cm19goldgliter"/>
    <s v="pitagold1cm19goldgliter@120"/>
    <s v=""/>
    <s v="Pita gold 1cm-19/ gold gliter"/>
    <s v="PITA GOLD 1CM-19/ GOLD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1"/>
    <s v="pitagold1cm19silvergliter"/>
    <s v="pitagold1cm19silvergliter@120"/>
    <s v=""/>
    <s v="Pita gold 1cm-19/ silver gliter"/>
    <s v="PITA GOLD 1CM-19/ SILVER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2"/>
    <s v="pitagold2cm20goldgliter"/>
    <s v="pitagold2cm20goldgliter@60"/>
    <s v=""/>
    <s v="Pita gold 2cm-20/ gold gliter"/>
    <s v="PITA GOLD 2CM-20/ GOLD GLI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3"/>
    <s v="pitagold2cm20silverglitter"/>
    <s v="pitagold2cm20silverglitter@60"/>
    <s v=""/>
    <s v="Pita gold 2cm-20/ silver glitter"/>
    <s v="PITA GOLD 2CM-20/ SILVER GLIT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4"/>
    <s v="pitajepanglistgoldb040"/>
    <s v="pitajpnlistgoldmixb040"/>
    <s v=""/>
    <s v="Pita Jepang List Gold  B 040"/>
    <s v="PITA JPN LIST GOLD MIX B 040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5"/>
    <s v="pitajepangmotifpolosmixb"/>
    <s v="pitajpnmotifpolosmixb"/>
    <s v=""/>
    <s v="Pita Jepang Motif Polos Mix B"/>
    <s v="PITA JPN MOTIF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6"/>
    <s v="pitajepangpolosmixb"/>
    <s v="pitajpnpolosmixb"/>
    <s v=""/>
    <s v="Pita Jepang Polos Mix B"/>
    <s v="PITA JPN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7"/>
    <s v="pitatariklistemas"/>
    <s v="pitatariklistemasgoldlist"/>
    <s v=""/>
    <s v="Pita tarik list emas "/>
    <s v="PITA TARIK (LIST EMAS/ GOLD LIST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8"/>
    <s v="pitatarik30motifmix"/>
    <s v="pitatarik30motifmix"/>
    <s v=""/>
    <s v="Pita tarik 3.0 motif mix"/>
    <s v="PITA TARIK 3.0 (MOTIF MIX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9"/>
    <s v="pitatarik30motifpolos"/>
    <s v="pitatarik30motifpolos"/>
    <s v=""/>
    <s v="Pita tarik 30 motif polos"/>
    <s v="PITA TARIK 30 MOTIF POLOS"/>
    <x v="787"/>
    <x v="0"/>
    <e v="#REF!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120"/>
    <s v="guntingpl8gunindo"/>
    <s v="pl8gunindo"/>
    <s v=""/>
    <s v="Gunting PL-8 Gunindo"/>
    <s v="PL8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1"/>
    <s v="guntingpl8gunindo"/>
    <s v="pl8gunindo20dzct"/>
    <s v=""/>
    <s v="Gunting PL-8 Gunindo"/>
    <s v="PL8 GUNINDO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2"/>
    <s v="postercolorpoc10ml12c"/>
    <s v="postercolorpoc10ml12bottlejk"/>
    <s v=""/>
    <s v="Poster color POC-10  ML 12 C"/>
    <s v="POSTER COLOR POC-10 ML 12 (BOTTLE) JK"/>
    <x v="787"/>
    <x v="1"/>
    <e v="#REF!"/>
    <s v="ATALI"/>
    <s v="6 LSN"/>
    <s v="cat"/>
    <m/>
    <s v="6 LSN_"/>
    <n v="6"/>
    <n v="6"/>
    <s v="6 LSN"/>
    <s v=""/>
    <s v="6"/>
    <s v="LSN"/>
    <n v="12"/>
    <s v="PCS"/>
    <s v=""/>
    <s v=""/>
    <n v="72"/>
    <s v="PCS"/>
  </r>
  <r>
    <x v="2123"/>
    <s v="pcaseps002"/>
    <s v="ps002pcase"/>
    <s v=""/>
    <s v="P case PS 002"/>
    <s v="PS002 PCASE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124"/>
    <s v="asahanmejakotak18121"/>
    <s v="rmejakotak18121"/>
    <s v=""/>
    <s v="Asahan Meja kotak 18121"/>
    <s v="R.MEJA KOTAK 18121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5"/>
    <s v="asahanmejaxlgsx0965l"/>
    <s v="rmejaxlgsx0965l"/>
    <s v=""/>
    <s v="Asahan Meja XLG SX-0965 L"/>
    <s v="R.MEJA XLG SX-0965L"/>
    <x v="787"/>
    <x v="0"/>
    <e v="#REF!"/>
    <s v="DB STATIONERY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6"/>
    <s v="asahanmejakotak18109"/>
    <s v="rautanmejakotak18109"/>
    <s v=""/>
    <s v="Asahan Meja Kotak 18109"/>
    <s v="RAUTAN MEJA KOTAK 18109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7"/>
    <s v="asahanmejaxlg18106"/>
    <s v="rautanmejaxlg18106"/>
    <s v=""/>
    <s v="Asahan meja XLG 18106"/>
    <s v="RAUTAN MEJA XLG 18106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8"/>
    <s v="asahanmejaxlg18107"/>
    <s v="rautanmejaxlg18107"/>
    <s v=""/>
    <s v="Asahan meja XLG 18107"/>
    <s v="RAUTAN MEJA XLG 18107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9"/>
    <s v="asahantoplesgolden"/>
    <s v="rautantoples"/>
    <s v=""/>
    <s v="Asahan toples Golden"/>
    <s v="RAUTAN TOPLES"/>
    <x v="787"/>
    <x v="0"/>
    <e v="#REF!"/>
    <s v="HENDA SUKSES ABADI"/>
    <s v="144 BOX"/>
    <s v="asahan"/>
    <m/>
    <s v="144 BOX_"/>
    <n v="8"/>
    <n v="8"/>
    <s v="144 BOX"/>
    <s v=""/>
    <s v="144"/>
    <s v="BOX"/>
    <s v=""/>
    <s v=""/>
    <s v=""/>
    <s v=""/>
    <n v="144"/>
    <s v="BOX"/>
  </r>
  <r>
    <x v="2130"/>
    <s v="isigelfancyvrg2008bt21b"/>
    <s v="refillgelfancyvrg2008bt21b"/>
    <s v=""/>
    <s v="Isi gel Fancy VRG-2008 (BT21) B"/>
    <s v="REFILL GEL FANCY VRG-2008 (BT21) B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1"/>
    <s v="isigelfancyvrg2013bt21c"/>
    <s v="refillgelfancyvrg2013bt21c"/>
    <s v=""/>
    <s v="Isi gel Fancy VRG-2013 (BT-21) C"/>
    <s v="REFILL GEL FANCY VRG-2013 (BT-21) C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2"/>
    <s v="isigelfancyvrg2015princess"/>
    <s v="refillgelfancyvrg2015princess"/>
    <s v=""/>
    <s v="Isi gel Fancy VRG-2015 Princess"/>
    <s v="REFILL GEL FANCY VRG-2015 (PRINCESS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3"/>
    <s v="isigelfancyvrg2016animalcarnival"/>
    <s v="refillgelfancyvrg2016animalcarnival"/>
    <s v=""/>
    <s v="Isi gel Fancy VRG-2016 Animal Carnival"/>
    <s v="REFILL GEL FANCY VRG-2016 (ANIMAL CARNIVAL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4"/>
    <s v="isigelfancyvrg2017superhero"/>
    <s v="refillgelfancyvrg2017superhero"/>
    <s v=""/>
    <s v="Isi gel Fancy VRG-2017 (Superhero)"/>
    <s v="REFILL GEL FANCY VRG-2017 (SUPERHERO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5"/>
    <s v="isigelfancyvrg2018tsumtsum"/>
    <s v="refillgelfancyvrg2018tsumtsum"/>
    <s v=""/>
    <s v="Isi gel Fancy VRG-2018 (Tsum-Tsum)"/>
    <s v="REFILL GEL FANCY VRG-2018 (TSUM-TSUM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6"/>
    <s v="isigelfancyvrg2019hellodoraemon"/>
    <s v="refillgelfancyvrg2019hellodoraemon"/>
    <s v=""/>
    <s v="Isi gel Fancy VRG-2019 (Hello Doraemon)"/>
    <s v="REFILL GEL FANCY VRG-2019 (HELLO DORAEMON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7"/>
    <s v="isigelfancyvrg2020hijablove"/>
    <s v="refillgelfancyvrg2020hijablove"/>
    <s v=""/>
    <s v="Isi gel Fancy VRG-2020 (Hijab Love)"/>
    <s v="REFILL GEL FANCY VRG-2020 (HIJAB LOVE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8"/>
    <s v="refillgelpen5051hyrf505"/>
    <s v="refillgelpen5051hy@20pcsrf505"/>
    <s v=""/>
    <s v="Refill gel pen 505-1 HY (RF 505)"/>
    <s v="REFILL GEL PEN 505-1 HY @20 PCS (RF 505)"/>
    <x v="787"/>
    <x v="0"/>
    <e v="#REF!"/>
    <s v="BAHAGIA TEGUH"/>
    <s v="240 BOX (20 PCS)"/>
    <s v="isi"/>
    <m/>
    <s v="240 BOX_20 PCS_"/>
    <n v="8"/>
    <n v="15"/>
    <s v="240 BOX"/>
    <s v="20 PCS"/>
    <s v="240"/>
    <s v="BOX"/>
    <s v="20"/>
    <s v="PCS"/>
    <s v=""/>
    <s v=""/>
    <n v="4800"/>
    <s v="PCS"/>
  </r>
  <r>
    <x v="2139"/>
    <s v="refilorgihologram"/>
    <s v="refillorganiserhologram"/>
    <s v=""/>
    <s v="Refil Orgi Hologram"/>
    <s v="REFILL ORGANISER HOLOGRAM"/>
    <x v="787"/>
    <x v="0"/>
    <e v="#REF!"/>
    <s v="PARAMA"/>
    <s v="225 LSN"/>
    <s v="dll"/>
    <m/>
    <s v="225 LSN_"/>
    <n v="8"/>
    <n v="8"/>
    <s v="225 LSN"/>
    <s v=""/>
    <s v="225"/>
    <s v="LSN"/>
    <n v="12"/>
    <s v="PCS"/>
    <s v=""/>
    <s v=""/>
    <n v="2700"/>
    <s v="PCS"/>
  </r>
  <r>
    <x v="2140"/>
    <s v="isipenrefilrfgp818js"/>
    <s v="rfgp818jsaodmpengganti"/>
    <s v=""/>
    <s v="Isi pen Refil RF GP 818 JS"/>
    <s v="RFGP 818 JS AODM (PENGGANTI)"/>
    <x v="787"/>
    <x v="0"/>
    <e v="#REF!"/>
    <s v="-"/>
    <s v="150 IKT (100 PCS)"/>
    <s v="isi"/>
    <m/>
    <s v="150 IKT_100 PCS_"/>
    <n v="8"/>
    <n v="16"/>
    <s v="150 IKT"/>
    <s v="100 PCS"/>
    <s v="150"/>
    <s v="IKT"/>
    <s v="100"/>
    <s v="PCS"/>
    <s v=""/>
    <s v=""/>
    <n v="15000"/>
    <s v="PCS"/>
  </r>
  <r>
    <x v="2141"/>
    <s v="garisan30cmd00824&quot;"/>
    <s v="rulerd00830cm24"/>
    <s v=""/>
    <s v="Garisan 30cm D008 24&quot;"/>
    <s v="RULER D008-30CM (24&quot;)"/>
    <x v="787"/>
    <x v="0"/>
    <e v="#REF!"/>
    <s v="WIN'S SENTOSA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142"/>
    <s v="sampuloppalexanderboxy"/>
    <s v="sampuloppalexanderboxy"/>
    <s v=""/>
    <s v="Sampul OPP Alexander Boxy"/>
    <s v="SAMPUL OPP ALEXANDER BOXY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3"/>
    <s v="sampuloppalexanderkwarto"/>
    <s v="sampuloppalexanderkwarto"/>
    <s v=""/>
    <s v="Sampul OPP Alexander Kwarto"/>
    <s v="SAMPUL OPP ALEXANDER KWARTO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4"/>
    <s v="sampulsamsonboxybatik"/>
    <s v="sampulsamsonboxybatik"/>
    <s v=""/>
    <s v="Sampul Samson Boxy Batik"/>
    <s v="SAMPUL SAMSON BOXY BATIK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5"/>
    <s v="sampulsamsonboxyfancy"/>
    <s v="sampulsamsonboxyfancy"/>
    <s v=""/>
    <s v="Sampul Samson Boxy Fancy"/>
    <s v="SAMPUL SAMSON BOXY FANCY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6"/>
    <s v="sampulsamsonkwartobatik"/>
    <s v="sampulsamsonkwartobatik"/>
    <s v=""/>
    <s v="Sampul Samson Kwarto Batik"/>
    <s v="SAMPUL SAMSON KWARTO BATIK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7"/>
    <s v="sampulsamsonkwartofancy"/>
    <s v="sampulsamsonkwartofancy"/>
    <s v=""/>
    <s v="Sampul Samson Kwarto Fancy"/>
    <s v="SAMPUL SAMSON KWARTO FANCY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8"/>
    <s v="schedulenotejadwalwarnab5"/>
    <s v="schedulenotewarnab5"/>
    <s v=""/>
    <s v="Schedule Note Jadwal Warna B5"/>
    <s v="SCHEDULE NOTE WARNA B5"/>
    <x v="787"/>
    <x v="0"/>
    <e v="#REF!"/>
    <s v="BINTANG SAUDARA"/>
    <s v="54 PCS"/>
    <s v="note"/>
    <m/>
    <s v="54 PCS_"/>
    <n v="7"/>
    <n v="7"/>
    <s v="54 PCS"/>
    <s v=""/>
    <s v="54"/>
    <s v="PCS"/>
    <s v=""/>
    <s v=""/>
    <s v=""/>
    <s v=""/>
    <n v="54"/>
    <s v="PCS"/>
  </r>
  <r>
    <x v="2149"/>
    <s v="guntingjksc868"/>
    <s v="scissorsc868jk"/>
    <s v=""/>
    <s v="Gunting JK SC-868"/>
    <s v="SCISSOR SC-868 JK"/>
    <x v="787"/>
    <x v="1"/>
    <e v="#REF!"/>
    <s v="ATALI"/>
    <s v="6 LSN"/>
    <s v="gunting"/>
    <m/>
    <s v="6 LSN_"/>
    <n v="6"/>
    <n v="6"/>
    <s v="6 LSN"/>
    <s v=""/>
    <s v="6"/>
    <s v="LSN"/>
    <n v="12"/>
    <s v="PCS"/>
    <s v=""/>
    <s v=""/>
    <n v="72"/>
    <s v="PCS"/>
  </r>
  <r>
    <x v="2150"/>
    <s v="cuttingmatsdi1007a318&quot;x12&quot;"/>
    <s v="sdicuttingmat1007a318x12"/>
    <s v=""/>
    <s v="Cutting Mat SDI 1007 A3 18&quot;x12&quot;"/>
    <s v="SDI CUTTING MAT 1007 (A3/18&quot;X12&quot;)"/>
    <x v="787"/>
    <x v="1"/>
    <e v="#REF!"/>
    <s v="SDI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2151"/>
    <s v="removersdi1164"/>
    <s v="sdiremover1164"/>
    <s v=""/>
    <s v="Remover SDI 1164"/>
    <s v="SDI REMOVER 1164"/>
    <x v="787"/>
    <x v="1"/>
    <e v="#REF!"/>
    <s v="SDI"/>
    <s v="30 LSN"/>
    <s v="dll"/>
    <m/>
    <s v="30 LSN_"/>
    <n v="7"/>
    <n v="7"/>
    <s v="30 LSN"/>
    <s v=""/>
    <s v="30"/>
    <s v="LSN"/>
    <n v="12"/>
    <s v="PCS"/>
    <s v=""/>
    <s v=""/>
    <n v="360"/>
    <s v="PCS"/>
  </r>
  <r>
    <x v="2152"/>
    <s v="garisansegitigabtno10"/>
    <s v="segitigabtno10"/>
    <s v=""/>
    <s v="Garisan segitiga BT no.10"/>
    <s v="SEGITIGA BT NO.10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3"/>
    <s v="garisansegitigabtno12"/>
    <s v="segitigabtno12"/>
    <s v=""/>
    <s v="Garisan segitiga BT no.12"/>
    <s v="SEGITIGA BT NO.12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4"/>
    <s v="garisansegitigabt15"/>
    <s v="segitigabtno15"/>
    <s v=""/>
    <s v="Garisan segitiga BT 15"/>
    <s v="SEGITIGA BT NO.15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5"/>
    <s v="garisansegitigabt18"/>
    <s v="segitigabtno18"/>
    <s v=""/>
    <s v="Garisan segitiga BT 18"/>
    <s v="SEGITIGA BT NO.18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6"/>
    <s v="garisansegitigabtno6"/>
    <s v="segitigabtno6"/>
    <s v=""/>
    <s v="Garisan Segitiga BT no.6"/>
    <s v="SEGITIGA BT NO.6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7"/>
    <s v="garisansegitigabtno8"/>
    <s v="segitigabtno8"/>
    <s v=""/>
    <s v="Garisan segitiga BT no.8"/>
    <s v="SEGITIGA BT NO.8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8"/>
    <s v="selangpianika+tiupanmr32sp"/>
    <s v="selangpianikatiupanmr32sp"/>
    <s v=""/>
    <s v="Selang Pianika + Tiupan MR-32SP"/>
    <s v="SELANG PIANIKA + TIUPAN MR-32SP"/>
    <x v="787"/>
    <x v="0"/>
    <e v="#REF!"/>
    <s v="DB"/>
    <s v="250 PCS"/>
    <s v="dll"/>
    <m/>
    <s v="250 PCS_"/>
    <n v="8"/>
    <n v="8"/>
    <s v="250 PCS"/>
    <s v=""/>
    <s v="250"/>
    <s v="PCS"/>
    <s v=""/>
    <s v=""/>
    <s v=""/>
    <s v=""/>
    <n v="250"/>
    <s v="PCS"/>
  </r>
  <r>
    <x v="2159"/>
    <s v="semigeltizotbsg09"/>
    <s v="semigeltizotbsg09"/>
    <s v=""/>
    <s v="Semi Gel Tizo TB-SG 09"/>
    <s v="SEMI GEL TIZO TB-SG09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60"/>
    <s v="sempoa13tiang"/>
    <s v="sempoa13tiang"/>
    <s v=""/>
    <s v="Sempoa 13 Tiang"/>
    <s v="SEMPOA 13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1"/>
    <s v="sempoa17tiang"/>
    <s v="sempoa17tiang"/>
    <s v=""/>
    <s v="Sempoa 17 Tiang"/>
    <s v="SEMPOA 17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2"/>
    <s v="sempoavtro8025kecil"/>
    <s v="sempoa8025smallvtro"/>
    <s v=""/>
    <s v="Sempoa v-tro 8025 kecil"/>
    <s v="SEMPOA 8025 SMALL V-TRO"/>
    <x v="787"/>
    <x v="1"/>
    <e v="#REF!"/>
    <s v="MSI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163"/>
    <s v="asahan1006rumah"/>
    <s v="serutan1006rumah"/>
    <s v=""/>
    <s v="Asahan 1006 Rumah"/>
    <s v="SERUTAN 1006 RUMAH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4"/>
    <s v="asahan8003"/>
    <s v="serutan8003"/>
    <s v=""/>
    <s v="Asahan 8003"/>
    <s v="SERUTAN 8003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5"/>
    <s v="serutan8909"/>
    <s v="serutan8909"/>
    <s v=""/>
    <s v="Serutan 8909"/>
    <s v="SERUTAN 8909"/>
    <x v="787"/>
    <x v="0"/>
    <e v="#REF!"/>
    <s v="PMJP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6"/>
    <s v="asahan9040arumah"/>
    <s v="serutan9040arumah"/>
    <s v=""/>
    <s v="Asahan 9040 A Rumah"/>
    <s v="SERUTAN 9040A (RUMAH)"/>
    <x v="787"/>
    <x v="0"/>
    <e v="#REF!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67"/>
    <s v="asahanmeja9233"/>
    <s v="serutanmeja923315rb30%"/>
    <s v=""/>
    <s v="Asahan Meja 9233"/>
    <s v="SERUTAN MEJA 9233 (15RB-30%)"/>
    <x v="787"/>
    <x v="0"/>
    <e v="#REF!"/>
    <s v="DUTA BAHAGIA"/>
    <s v="288 PCS"/>
    <s v="asahan"/>
    <m/>
    <s v="288 PCS_"/>
    <n v="8"/>
    <n v="8"/>
    <s v="288 PCS"/>
    <s v=""/>
    <s v="288"/>
    <s v="PCS"/>
    <s v=""/>
    <s v=""/>
    <s v=""/>
    <s v=""/>
    <n v="288"/>
    <s v="PCS"/>
  </r>
  <r>
    <x v="2168"/>
    <s v="asahanmejaa33"/>
    <s v="serutanmejaa3321rb30%"/>
    <s v=""/>
    <s v="Asahan meja A-33"/>
    <s v="SERUTAN MEJA A-33 (21 RB-30%)"/>
    <x v="787"/>
    <x v="0"/>
    <e v="#REF!"/>
    <s v="DUTA BAHAG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9"/>
    <s v="asahantabung231"/>
    <s v="serutantabung231mixisi24pcs@120"/>
    <s v=""/>
    <s v="Asahan Tabung 231"/>
    <s v="SERUTAN TABUNG 231 (MIX) ISI 24 PCS@120"/>
    <x v="787"/>
    <x v="0"/>
    <e v="#REF!"/>
    <s v="SURYA PRATAMA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170"/>
    <s v="asahantoples"/>
    <s v="serutantoples"/>
    <s v=""/>
    <s v="Asahan Toples"/>
    <s v="SERUTAN TOPLES"/>
    <x v="787"/>
    <x v="0"/>
    <e v="#REF!"/>
    <s v="HENDA SUKSES ABADI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71"/>
    <s v="asahanjka30kucing"/>
    <s v="sharpenera30kucingjk"/>
    <s v=""/>
    <s v="Asahan JK A-30 (kucing)"/>
    <s v="SHARPENER A-30 (KUCING) JK"/>
    <x v="787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172"/>
    <s v="asahanjkb24"/>
    <s v="sharpenerb24jk"/>
    <s v=""/>
    <s v="Asahan JK B-24"/>
    <s v="SHARPENER B-24 JK"/>
    <x v="787"/>
    <x v="1"/>
    <e v="#REF!"/>
    <s v="ATALI"/>
    <s v="60 LSN"/>
    <s v="asahan"/>
    <m/>
    <s v="60 LSN_"/>
    <n v="7"/>
    <n v="7"/>
    <s v="60 LSN"/>
    <s v=""/>
    <s v="60"/>
    <s v="LSN"/>
    <n v="12"/>
    <s v="PCS"/>
    <s v=""/>
    <s v=""/>
    <n v="720"/>
    <s v="PCS"/>
  </r>
  <r>
    <x v="2173"/>
    <s v="shoppingbagbatikb30x40"/>
    <s v="shoopingbagbatikukbesar30x40"/>
    <s v=""/>
    <s v="Shopping Bag Batik B 30 x 40"/>
    <s v="SHOOPING BAG BATIK UK BESAR (30 X 40)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4"/>
    <s v="shoppingbagbatikk20x25"/>
    <s v="shoopingbagukkcl20x25"/>
    <s v=""/>
    <s v="Shopping Bag Batik k 20 x 25"/>
    <s v="SHOOPING BAG UK KCL (20 X 25)"/>
    <x v="787"/>
    <x v="0"/>
    <e v="#REF!"/>
    <s v="BINTANG SAUDARA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5"/>
    <s v="shoopingbagbatiktg2532"/>
    <s v="shoopingbaguksedang25x32"/>
    <s v=""/>
    <s v="Shooping Bag Batik Tg 25/32"/>
    <s v="SHOOPING BAG UK SEDANG (25 X 32)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176"/>
    <s v="tassbagbatikxxlbksamping30x40"/>
    <s v="shoppingbagbatikxxlbksamping30x40"/>
    <s v=""/>
    <s v="Tas S Bag batik XXL Bk Samping 30x40"/>
    <s v="SHOPPING BAG BATIK XXL BK SAMPING 30X40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7"/>
    <s v="siletpemesrentengygf2018"/>
    <s v="siletpemesrentengyg"/>
    <s v=""/>
    <s v="Silet Pemes Renteng (YG) F 2018"/>
    <s v="SILET PEMES RENTENG (YG)"/>
    <x v="787"/>
    <x v="0"/>
    <e v="#REF!"/>
    <s v="SURYA PRATAMA"/>
    <s v="240 LSN"/>
    <s v="cutter"/>
    <m/>
    <s v="240 LSN_"/>
    <n v="8"/>
    <n v="8"/>
    <s v="240 LSN"/>
    <s v=""/>
    <s v="240"/>
    <s v="LSN"/>
    <n v="12"/>
    <s v="PCS"/>
    <s v=""/>
    <s v=""/>
    <n v="2880"/>
    <s v="PCS"/>
  </r>
  <r>
    <x v="2178"/>
    <s v="tasshoppingbagbesartaliputih"/>
    <s v="spbagbatikbsrtaliputih"/>
    <s v=""/>
    <s v="Tas Shopping Bag besar Tali Putih"/>
    <s v="SP BAG BATIK BSR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9"/>
    <s v="tasshoppingbagtaliputih"/>
    <s v="spbagbatiktaliputih"/>
    <s v=""/>
    <s v="Tas Shopping Bag Tali Putih"/>
    <s v="SP 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0"/>
    <s v="tasshoppingbagtanggungtaliputih"/>
    <s v="spbagbatiktgtaliputih"/>
    <s v=""/>
    <s v="Tas Shopping Bag tanggung Tali Putih"/>
    <s v="SP BAG BATIK TG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1"/>
    <s v="spidol12w+kuasdb21612"/>
    <s v="spidol12wkuasdb21812"/>
    <s v=""/>
    <s v="Spidol 12W + Kuas DB216-12"/>
    <s v="SPIDOL 12W + KUAS DB218-12"/>
    <x v="787"/>
    <x v="0"/>
    <e v="#REF!"/>
    <s v="DB STATIONERY"/>
    <s v="144 BOX"/>
    <s v="spidol"/>
    <m/>
    <s v="144 BOX_"/>
    <n v="8"/>
    <n v="8"/>
    <s v="144 BOX"/>
    <s v=""/>
    <s v="144"/>
    <s v="BOX"/>
    <s v=""/>
    <s v=""/>
    <s v=""/>
    <s v=""/>
    <n v="144"/>
    <s v="BOX"/>
  </r>
  <r>
    <x v="2182"/>
    <s v="spidol12wtwindbsp701"/>
    <s v="spidol12warnatwindbsp701"/>
    <s v=""/>
    <s v="Spidol 12W twin DB-SP701"/>
    <s v="SPIDOL 12WARNA TWIN DB-SP701"/>
    <x v="787"/>
    <x v="0"/>
    <e v="#REF!"/>
    <s v="DB"/>
    <s v="56 SET"/>
    <s v="spidol"/>
    <m/>
    <s v="56 SET_"/>
    <n v="7"/>
    <n v="7"/>
    <s v="56 SET"/>
    <s v=""/>
    <s v="56"/>
    <s v="SET"/>
    <s v=""/>
    <s v=""/>
    <s v=""/>
    <s v=""/>
    <n v="56"/>
    <s v="SET"/>
  </r>
  <r>
    <x v="2183"/>
    <s v="spidol12w838"/>
    <s v="spidol83812wrn"/>
    <s v=""/>
    <s v="Spidol 12W 838"/>
    <s v="SPIDOL 838-12 WRN"/>
    <x v="787"/>
    <x v="0"/>
    <e v="#REF!"/>
    <s v="HENDA SUKSES ABADI"/>
    <s v="24 PCS"/>
    <s v="spidol"/>
    <m/>
    <s v="24 PCS_"/>
    <n v="7"/>
    <n v="7"/>
    <s v="24 PCS"/>
    <s v=""/>
    <s v="24"/>
    <s v="PCS"/>
    <s v=""/>
    <s v=""/>
    <s v=""/>
    <s v=""/>
    <n v="24"/>
    <s v="PCS"/>
  </r>
  <r>
    <x v="2184"/>
    <s v="stabillotz8001"/>
    <s v="stabillotz8001"/>
    <s v=""/>
    <s v="Stabillo TZ 8001"/>
    <s v="STABILLO TZ 8001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185"/>
    <s v="stamppadherokecil"/>
    <s v="stamppadherok"/>
    <s v=""/>
    <s v="Stamp pad Hero kecil"/>
    <s v="STAMP PAD HERO (K)"/>
    <x v="787"/>
    <x v="0"/>
    <e v="#REF!"/>
    <s v="ANDY"/>
    <s v="24 DZ"/>
    <s v="stampad"/>
    <m/>
    <s v="24 DZ_"/>
    <n v="6"/>
    <n v="6"/>
    <s v="24 DZ"/>
    <s v=""/>
    <s v="24"/>
    <s v="DZ"/>
    <s v=""/>
    <s v=""/>
    <s v=""/>
    <s v=""/>
    <n v="24"/>
    <s v="DZ"/>
  </r>
  <r>
    <x v="2186"/>
    <s v="staplerjkhs6"/>
    <s v="staplerhs6jk"/>
    <s v=""/>
    <s v="Stapler JK HS-6"/>
    <s v="STAPLER HS-6 JK"/>
    <x v="78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2187"/>
    <s v="stapleryuanchang414"/>
    <s v="stapleryuanchang414"/>
    <s v=""/>
    <s v="Stapler Yuan Chang 414"/>
    <s v="STAPLER YUAN CHANG 414"/>
    <x v="787"/>
    <x v="0"/>
    <e v="#REF!"/>
    <s v="BAHAGIA TEGUH"/>
    <s v="5 LSN"/>
    <s v="stapler"/>
    <m/>
    <s v="5 LSN_"/>
    <n v="6"/>
    <n v="6"/>
    <s v="5 LSN"/>
    <s v=""/>
    <s v="5"/>
    <s v="LSN"/>
    <n v="12"/>
    <s v="PCS"/>
    <s v=""/>
    <s v=""/>
    <n v="60"/>
    <s v="PCS"/>
  </r>
  <r>
    <x v="2188"/>
    <s v="sticknotetf024s8c"/>
    <s v="sticknotetf02458c400lbr"/>
    <s v=""/>
    <s v="Stick note TF 024S-8c"/>
    <s v="STICK NOTE TF 0245-8C 400/LBR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89"/>
    <s v="sticknotetf6548c200lbr"/>
    <s v="sticknotetf6548c200lbr"/>
    <s v=""/>
    <s v="Stick note TF 654-8C/ 200lbr"/>
    <s v="STICK NOTE TF 654-8C/ 200LBR"/>
    <x v="787"/>
    <x v="0"/>
    <e v="#REF!"/>
    <s v="DUTA BUANA"/>
    <s v="300 PCS"/>
    <s v="note"/>
    <m/>
    <s v="300 PCS_"/>
    <n v="8"/>
    <n v="8"/>
    <s v="300 PCS"/>
    <s v=""/>
    <s v="300"/>
    <s v="PCS"/>
    <s v=""/>
    <s v=""/>
    <s v=""/>
    <s v=""/>
    <n v="300"/>
    <s v="PCS"/>
  </r>
  <r>
    <x v="2190"/>
    <s v="sticknotetfsn02458c"/>
    <s v="sticknotetfsn02458c"/>
    <s v=""/>
    <s v="Stick Note TF SN0245-8C"/>
    <s v="STICK NOTE TF SN 0245-8C"/>
    <x v="787"/>
    <x v="0"/>
    <e v="#REF!"/>
    <s v="DUTA BUANA"/>
    <s v="100 PCS"/>
    <s v="note"/>
    <m/>
    <s v="100 PCS_"/>
    <n v="8"/>
    <n v="8"/>
    <s v="100 PCS"/>
    <s v=""/>
    <s v="100"/>
    <s v="PCS"/>
    <s v=""/>
    <s v=""/>
    <s v=""/>
    <s v=""/>
    <n v="100"/>
    <s v="PCS"/>
  </r>
  <r>
    <x v="2191"/>
    <s v="sticknotetf010"/>
    <s v="sticknotetf010"/>
    <s v=""/>
    <s v="Stick note TF-010"/>
    <s v="STICK NOTE TF-010"/>
    <x v="787"/>
    <x v="0"/>
    <e v="#REF!"/>
    <s v="DUTA BUANA"/>
    <s v="600 PCS"/>
    <s v="note"/>
    <m/>
    <s v="600 PCS_"/>
    <n v="8"/>
    <n v="8"/>
    <s v="600 PCS"/>
    <s v=""/>
    <s v="600"/>
    <s v="PCS"/>
    <s v=""/>
    <s v=""/>
    <s v=""/>
    <s v=""/>
    <n v="600"/>
    <s v="PCS"/>
  </r>
  <r>
    <x v="2192"/>
    <s v="sticknotetfpn0244400lb3&quot;"/>
    <s v="sticknotetfpn0244400lbr3"/>
    <s v=""/>
    <s v="Stick note TF-PN0244 400lb 3&quot;"/>
    <s v="STICK NOTE TF-PN0244 400 LBR-3&quot;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93"/>
    <s v="stipb24goztarwarnabesar"/>
    <s v="stipb24goztarwarnabesar"/>
    <s v=""/>
    <s v="Stip B-24 Goztar warna besar"/>
    <s v="STIP B-24 GOZTAR WARNA BESAR"/>
    <x v="787"/>
    <x v="0"/>
    <e v="#REF!"/>
    <s v="HARAPAN JAYA"/>
    <s v="60 KTK"/>
    <s v="stip"/>
    <m/>
    <s v="60 KTK_"/>
    <n v="7"/>
    <n v="7"/>
    <s v="60 KTK"/>
    <s v=""/>
    <s v="60"/>
    <s v="KTK"/>
    <s v=""/>
    <s v=""/>
    <s v=""/>
    <s v=""/>
    <n v="60"/>
    <s v="KTK"/>
  </r>
  <r>
    <x v="2194"/>
    <s v="sulinggds23solid"/>
    <s v="sulinggds23solid"/>
    <s v=""/>
    <s v="Suling GD S23 Solid"/>
    <s v="SULING GDS23 SOLID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5"/>
    <s v="sulinggds23solid"/>
    <s v="sulinggds23solid12dzct"/>
    <s v=""/>
    <s v="Suling GDS23 Solid"/>
    <s v="SULING GDS23 SOLID (12 DZ/ CT)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6"/>
    <s v="sulingyamaha"/>
    <s v="sulingyamaha"/>
    <s v=""/>
    <s v="Suling Yamaha"/>
    <s v="SULING YAMAHA"/>
    <x v="787"/>
    <x v="1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7"/>
    <s v="sulingyamahayrs23"/>
    <s v="sulingyamahayrs23"/>
    <s v=""/>
    <s v="Suling Yamaha YRS-23"/>
    <s v="SULING YAMAHA YRS-23"/>
    <x v="787"/>
    <x v="0"/>
    <e v="#REF!"/>
    <s v="DB STATIONERY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8"/>
    <s v="dokumentray3susundbdt300"/>
    <s v="tdokumen3traydbdt300"/>
    <s v=""/>
    <s v="Dokumen Tray 3 susun DB-DT300"/>
    <s v="T.DOKUMEN 3 TRAY DB-DT300"/>
    <x v="787"/>
    <x v="0"/>
    <e v="#REF!"/>
    <s v="DB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2199"/>
    <s v="pcasebd19326"/>
    <s v="tpensilbdbd19326"/>
    <s v=""/>
    <s v="P case BD 193-26"/>
    <s v="T.PENSIL BD BD193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0"/>
    <s v="pcasebd795"/>
    <s v="tpensilbdbd795"/>
    <s v=""/>
    <s v="P case  BD 795"/>
    <s v="T.PENSIL BD BD79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01"/>
    <s v="pcasebded640"/>
    <s v="tpensilbded640"/>
    <s v=""/>
    <s v="P case BD ED-640"/>
    <s v="T.PENSIL BD ED640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2"/>
    <s v="pcaseset2bd33024"/>
    <s v="tpensilbdset2bd33024"/>
    <s v=""/>
    <s v="P case set 2 BD 330-24"/>
    <s v="T.PENSIL BD SET 2 BD330-2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3"/>
    <s v="pcasexlgbd18026"/>
    <s v="tpensilbdxlgbd18026"/>
    <s v=""/>
    <s v="P case XLG BD 180-26"/>
    <s v="T.PENSIL BD XLG BD180-26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4"/>
    <s v="pcasexlgbd33122"/>
    <s v="tpensilbdxlgbd33122"/>
    <s v=""/>
    <s v="P case XLG BD 331-22"/>
    <s v="T.PENSIL BD XLG BD331-22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5"/>
    <s v="pcasebd19424"/>
    <s v="tpensilbd19425"/>
    <s v=""/>
    <s v="P case BD 194-24"/>
    <s v="T.PENSIL BD194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6"/>
    <s v="pcasemagnitb35145l"/>
    <s v="tpensilmagnetb35145l"/>
    <s v=""/>
    <s v="P case magnit B-35145 L"/>
    <s v="T.PENSIL MAGNET B-35145L"/>
    <x v="787"/>
    <x v="0"/>
    <e v="#REF!"/>
    <s v="DB"/>
    <s v="84 PCS"/>
    <s v="pcase"/>
    <m/>
    <s v="84 PCS_"/>
    <n v="7"/>
    <n v="7"/>
    <s v="84 PCS"/>
    <s v=""/>
    <s v="84"/>
    <s v="PCS"/>
    <s v=""/>
    <s v=""/>
    <s v=""/>
    <s v=""/>
    <n v="84"/>
    <s v="PCS"/>
  </r>
  <r>
    <x v="2207"/>
    <s v="idcardholdervertikalt017vclear"/>
    <s v="t017vidcardholderverticalclear1600@200"/>
    <s v=""/>
    <s v="Id Card Holder Vertikal T-017V Clear"/>
    <s v="T-017V ID CARD HOLDER VERTICAL (CLEAR) (1600@200)"/>
    <x v="787"/>
    <x v="0"/>
    <e v="#REF!"/>
    <s v="BINTANG JAYA"/>
    <s v="1600 PCS"/>
    <s v="kartu"/>
    <m/>
    <s v="1600 PCS_"/>
    <n v="9"/>
    <n v="9"/>
    <s v="1600 PCS"/>
    <s v=""/>
    <s v="1600"/>
    <s v="PCS"/>
    <s v=""/>
    <s v=""/>
    <s v=""/>
    <s v=""/>
    <n v="1600"/>
    <s v="PCS"/>
  </r>
  <r>
    <x v="2208"/>
    <s v="tapedispenser801biru"/>
    <s v="tapedispenser801biru"/>
    <s v=""/>
    <s v="Tape dispenser 801 biru"/>
    <s v="TAPE DISPENSER 801 BIR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09"/>
    <s v="tapedispenser801hijau"/>
    <s v="tapedispenser801hijau"/>
    <s v=""/>
    <s v="Tape dispenser 801 hijau"/>
    <s v="TAPE DISPENSER 801 HIJA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0"/>
    <s v="tapedispenser801merah"/>
    <s v="tapedispenser801merah"/>
    <s v=""/>
    <s v="Tape dispenser 801 merah"/>
    <s v="TAPE DISPENSER 801 MERAH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1"/>
    <s v="tapedispenser801ungu"/>
    <s v="tapedispenser801ungu"/>
    <s v=""/>
    <s v="Tape dispenser 801 ungu"/>
    <s v="TAPE DISPENSER 801 UNG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2"/>
    <s v="tapedispenser805biru"/>
    <s v="tapedispenser805biru"/>
    <s v=""/>
    <s v="Tape dispenser 805 biru"/>
    <s v="TAPE DISPENSER 805 BIR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3"/>
    <s v="tapedispenser805hijau"/>
    <s v="tapedispenser805hijau"/>
    <s v=""/>
    <s v="Tape dispenser 805 hijau"/>
    <s v="TAPE DISPENSER 805 HIJA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4"/>
    <s v="tapedispenser805merah"/>
    <s v="tapedispenser805merah"/>
    <s v=""/>
    <s v="Tape dispenser 805 merah"/>
    <s v="TAPE DISPENSER 805 MERAH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5"/>
    <s v="tapedispenser805ungu"/>
    <s v="tapedispenser805ungu"/>
    <s v=""/>
    <s v="Tape dispenser 805 ungu"/>
    <s v="TAPE DISPENSER 805 UNG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6"/>
    <s v="tasidulfitri30x40x8hjstabillowsg"/>
    <s v="tasidulfitri30x40x8hjstabillowsg"/>
    <s v=""/>
    <s v="Tas Idul Fitri 30 x 40 x 8 Hj Stabillo WSG"/>
    <s v="TAS IDUL FITRI 30 X 40 X 8 HJ STABILLO WSG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7"/>
    <s v="tasidulfitri30x40x8kngwby"/>
    <s v="tasidulfitri30x40x8kngwby"/>
    <s v=""/>
    <s v="Tas Idul Fitri 30 x 40 x 8 Kng WBY"/>
    <s v="TAS IDUL FITRI 30 X 40 X 8 KNG WBY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8"/>
    <s v="tasidulfitri35x4640x12hjstabillowsg"/>
    <s v="tasidulfitri35x4640x12hjstabillowsg"/>
    <s v=""/>
    <s v="Tas Idul Fitri 35 x 46/40 x 12 Hj Stabillo WSG"/>
    <s v="TAS IDUL FITRI 35 X 46/ 40 X 12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19"/>
    <s v="tasidulfitri35x4640x12kngwby"/>
    <s v="tasidulfitri35x4640x12kngwby"/>
    <s v=""/>
    <s v="Tas Idul Fitri 35 x 46/40 x 12 Kng WBY"/>
    <s v="TAS IDUL FITRI 35 X 46/ 40 X 12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0"/>
    <s v="tasidulfitri38x45x8hjstabillowsg"/>
    <s v="tasidulfitri38x45x8hjstabillowsg"/>
    <s v=""/>
    <s v="Tas Idul Fitri 38 x 45 x 8 Hj Stabillo WSG"/>
    <s v="TAS IDUL FITRI 38 X 45 X 8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1"/>
    <s v="tasidulfitri38x45x8kngwby"/>
    <s v="tasidulfitri38x45x8kngwby"/>
    <s v=""/>
    <s v="Tas Idul Fitri 38 x 45 x 8 Kng WBY"/>
    <s v="TAS IDUL FITRI 38 X 45 X 8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2"/>
    <s v="tasif38x45x10"/>
    <s v="tasif38x45x10"/>
    <s v=""/>
    <s v="Tas IF 38x45x10"/>
    <s v="TAS IF 38X45X10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3"/>
    <s v="tasif38x45x10h"/>
    <s v="tasif38x45x10h"/>
    <s v=""/>
    <s v="Tas IF 38x45x10 H"/>
    <s v="TAS IF 38X45X10 H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4"/>
    <s v="tasif38x45x10km"/>
    <s v="tasif38x45x10km"/>
    <s v=""/>
    <s v="Tas IF 38x45x10 KM"/>
    <s v="TAS IF 38X45X10 KM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5"/>
    <s v="tasif38x45x10tt"/>
    <s v="tasif38x45x10tt"/>
    <s v=""/>
    <s v="Tas IF 38x45x10 TT"/>
    <s v="TAS IF 38X45X10 TT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6"/>
    <s v="tasifjahit30x40x15"/>
    <s v="tasifjahit30x40x15"/>
    <s v=""/>
    <s v="Tas IF jahit 30x40x15"/>
    <s v="TAS IF JAHIT 30X40X15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2227"/>
    <s v="taskarung40x45"/>
    <s v="taskarung40x45"/>
    <s v=""/>
    <s v="Tas karung 40 x 45"/>
    <s v="TAS KARUNG 40 X 4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8"/>
    <s v="taskarung45x50"/>
    <s v="taskarung45x50"/>
    <s v=""/>
    <s v="Tas karung 45 x 50"/>
    <s v="TAS KARUNG 45 X 5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9"/>
    <s v="taskarung50x55"/>
    <s v="taskarung50x55"/>
    <s v=""/>
    <s v="Tas karung 50 x 55"/>
    <s v="TAS KARUNG 50 X 5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0"/>
    <s v="taskarung50x55x25"/>
    <s v="taskarung50*55*25"/>
    <s v=""/>
    <s v="Tas Karung 50 x 55 x 25"/>
    <s v="TAS KARUNG 50*55*25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1"/>
    <s v="taskarung55x65x25"/>
    <s v="taskarung55x65x25"/>
    <s v=""/>
    <s v="Tas karung 55 x 65 x 25"/>
    <s v="TAS KARUNG 55 X 65 X 2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2"/>
    <s v="taskarung70x70"/>
    <s v="taskarung70x70"/>
    <s v=""/>
    <s v="Tas karung 70 x 70"/>
    <s v="TAS KARUNG 70 X 7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3"/>
    <s v="taskarung70x70x30"/>
    <s v="taskarung70*70*30"/>
    <s v=""/>
    <s v="Tas Karung 70 x 70 x 30"/>
    <s v="TAS KARUNG 70*70*30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4"/>
    <s v="taskarungbesarjk0053"/>
    <s v="taskarungbesarjk0053"/>
    <s v=""/>
    <s v="Tas karung besar JK-0053"/>
    <s v="TAS KARUNG BESAR JK-005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5"/>
    <s v="taskarungbesarresletingsep194"/>
    <s v="taskarungbesarresletingsep194"/>
    <s v=""/>
    <s v="Tas karung besar resleting SEP194"/>
    <s v="TAS KARUNG BESAR RESLETING SEP194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6"/>
    <s v="taskarungkecilmelingkar30x20x14"/>
    <s v="taskarungkecilmelingkar30*20*14"/>
    <s v=""/>
    <s v="Tas Karung Kecil Melingkar 30x20x14"/>
    <s v="TAS KARUNG KECIL MELINGKAR 30*20*14 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7"/>
    <s v="taskarungminitalimelingkar23x20x14"/>
    <s v="taskarungminitalimelingkar23*20*14"/>
    <s v=""/>
    <s v="Tas Karung Mini Tali Melingkar 23x20x14"/>
    <s v="TAS KARUNG MINI TALI MELINGKAR 23*20*14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8"/>
    <s v="taskarungresletingbesarj1706"/>
    <s v="taskarungresletingbesarj1706"/>
    <s v=""/>
    <s v="Tas karung resleting besar J1706"/>
    <s v="TAS KARUNG RESLETING BESAR J170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9"/>
    <s v="taskarungresletingbesarj2729"/>
    <s v="taskarungresletingbesarj2729"/>
    <s v=""/>
    <s v="Tas karung resleting besar J2729"/>
    <s v="TAS KARUNG RESLETING BESAR J27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40"/>
    <s v="taspaperbagmj2"/>
    <s v="taspaperbagmj2"/>
    <s v=""/>
    <s v="Tas paper bag MJ-2"/>
    <s v="TAS PAPER BAG MJ-2"/>
    <x v="787"/>
    <x v="0"/>
    <e v="#REF!"/>
    <s v="NEW GOTO"/>
    <s v="60 LSN"/>
    <s v="tas"/>
    <m/>
    <s v="60 LSN_"/>
    <n v="7"/>
    <n v="7"/>
    <s v="60 LSN"/>
    <s v=""/>
    <s v="60"/>
    <s v="LSN"/>
    <n v="12"/>
    <s v="PCS"/>
    <s v=""/>
    <s v=""/>
    <n v="720"/>
    <s v="PCS"/>
  </r>
  <r>
    <x v="2241"/>
    <s v="tastentengkarungtnt080"/>
    <s v="tastentengkarungtnt080"/>
    <s v=""/>
    <s v="Tas tenteng karung TNT-080"/>
    <s v="TAS TENTENG KARUNG TNT-080"/>
    <x v="787"/>
    <x v="0"/>
    <e v="#REF!"/>
    <s v="HTB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42"/>
    <s v="thermossauma"/>
    <s v="thermossauma"/>
    <s v=""/>
    <s v="Thermos Sauma"/>
    <s v="THERMOS SAUMA"/>
    <x v="787"/>
    <x v="1"/>
    <e v="#REF!"/>
    <s v="KENKO"/>
    <s v="1 PCS"/>
    <s v="dll"/>
    <m/>
    <s v="1 PCS_"/>
    <n v="6"/>
    <n v="6"/>
    <s v="1 PCS"/>
    <s v=""/>
    <s v="1"/>
    <s v="PCS"/>
    <s v=""/>
    <s v=""/>
    <s v=""/>
    <s v=""/>
    <n v="1"/>
    <s v="PCS"/>
  </r>
  <r>
    <x v="2243"/>
    <s v="tipeex8003"/>
    <s v="tipeex8003"/>
    <s v=""/>
    <s v="Tipe-ex 8003"/>
    <s v="TIPE-EX 8003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4"/>
    <s v="tipeex8005"/>
    <s v="tipeex8005"/>
    <s v=""/>
    <s v="Tipe-ex 8005"/>
    <s v="TIPE-EX 8005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5"/>
    <s v="tipeex8014"/>
    <s v="tipeex8014"/>
    <s v=""/>
    <s v="Tipe-ex 8014"/>
    <s v="TIPE-EX 8014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6"/>
    <s v="topikerucut"/>
    <s v="topikerucut"/>
    <s v=""/>
    <s v="Topi Kerucut"/>
    <s v="TOPI KERUCUT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7"/>
    <s v="topikerucut3d"/>
    <s v="topikerucut3d"/>
    <s v=""/>
    <s v="Topi Kerucut 3D"/>
    <s v="TOPI KERUCUT 3D"/>
    <x v="787"/>
    <x v="0"/>
    <e v="#REF!"/>
    <s v="PARAM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2248"/>
    <s v="topimahkota"/>
    <s v="topimahkota"/>
    <s v=""/>
    <s v="Topi Mahkota"/>
    <s v="TOPI MAHKOTA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9"/>
    <s v="pcasebd180un1"/>
    <s v="tpbd180un1"/>
    <s v=""/>
    <s v="P case BD 180-UN1"/>
    <s v="TP BD 180-UN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0"/>
    <s v="pcasebd19126"/>
    <s v="tpbd19126"/>
    <s v=""/>
    <s v="P case BD 191-26"/>
    <s v="TP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1"/>
    <s v="pcasebd933"/>
    <s v="tpbd933"/>
    <s v=""/>
    <s v="P case BD 933"/>
    <s v="TP BD 933"/>
    <x v="787"/>
    <x v="0"/>
    <e v="#REF!"/>
    <s v="DUTA BUANA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2"/>
    <s v="pcasebd19126"/>
    <s v="tpbdbd19126"/>
    <s v=""/>
    <s v="P case BD 191-26"/>
    <s v="TP BD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3"/>
    <s v="pcasebdxlg931"/>
    <s v="tpbdbd931"/>
    <s v=""/>
    <s v="P case BD XLG 931"/>
    <s v="TP BD BD93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4"/>
    <s v="pcasebdxlg893"/>
    <s v="tpbdxlgbd839"/>
    <s v=""/>
    <s v="P case BD XLG 893"/>
    <s v="TP BD XLG BD 839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55"/>
    <s v="pcasebdxlg935"/>
    <s v="tpbdxlgbd935"/>
    <s v=""/>
    <s v="P case BD XLG 935"/>
    <s v="TP BD XLG BD 93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6"/>
    <s v="pcasebdxlg934"/>
    <s v="tpbdxlgbd934"/>
    <s v=""/>
    <s v="P case BD XLG 934"/>
    <s v="TP BD XLG BD93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7"/>
    <s v="pcasebdxlgbd938"/>
    <s v="tpbdxlgbd938"/>
    <s v=""/>
    <s v="P case BD XLG BD 938"/>
    <s v="TP BD XLG BD93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8"/>
    <s v="pcasebdxlg940"/>
    <s v="tpbdxlgbd940"/>
    <s v=""/>
    <s v="P case BD XLG 940"/>
    <s v="TP BD XLG BD940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9"/>
    <s v="pcasebdxlg942"/>
    <s v="tpbdxlgbd942"/>
    <s v=""/>
    <s v="P case BD XLG 942"/>
    <s v="TP BD XLG BD942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0"/>
    <s v="pcasebdxlg858"/>
    <s v="tppensilbdxlgbd858"/>
    <s v=""/>
    <s v="P case BD XLG 858"/>
    <s v="TP PENSIL BD XLG BD 858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1"/>
    <s v="pcasebd19325"/>
    <s v="tppensilbd19325"/>
    <s v=""/>
    <s v="P case BD 193-25"/>
    <s v="TP PENSIL. BD 193-2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2"/>
    <s v="pcasebd194un"/>
    <s v="tpbd194un"/>
    <s v=""/>
    <s v="P case BD 194-UN"/>
    <s v="TP. BD 194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3"/>
    <s v="pcasebd907"/>
    <s v="tpbd907"/>
    <s v=""/>
    <s v="P case BD 907"/>
    <s v="TP. BD 907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4"/>
    <s v="pcasebdbtxlg1745"/>
    <s v="tpbdbtxlg1745"/>
    <s v=""/>
    <s v="P case BD BT XLG 1745"/>
    <s v="TP. BD BT XLG 174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5"/>
    <s v="pcasebdxlg866"/>
    <s v="tpbdxlgbd866"/>
    <s v=""/>
    <s v="Pcase BD XLG 866"/>
    <s v="TP. BD XLG BD 866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6"/>
    <s v="pcasebd180un"/>
    <s v="tpbd180un"/>
    <s v=""/>
    <s v="P case BD 180-UN"/>
    <s v="TP.BD 180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7"/>
    <s v="pcasexlgbd905"/>
    <s v="tpbdxlg905"/>
    <s v=""/>
    <s v="P case XLG BD 905"/>
    <s v="TP.BD XLG 905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8"/>
    <s v="pcasexlgbd17728a"/>
    <s v="tpbdxlgbd17728a"/>
    <s v=""/>
    <s v="P case XLG BD 177-28 A"/>
    <s v="TP.BD XLG BD177-28A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9"/>
    <s v="pcasexlgbd798"/>
    <s v="tpbdxlgbd798"/>
    <s v=""/>
    <s v="P case XLG BD 798"/>
    <s v="TP.BD XLG BD798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70"/>
    <s v="pcasebd191un"/>
    <s v="tpbd191un"/>
    <s v=""/>
    <s v="P case BD 191-UN"/>
    <s v="TP.BD191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1"/>
    <s v="pcasemagnitoggyo22l"/>
    <s v="tpmagnetoggyo022l"/>
    <s v=""/>
    <s v="P case magnit Oggy O-22 L"/>
    <s v="TP.MAGNET OGGY O-022L"/>
    <x v="787"/>
    <x v="0"/>
    <e v="#REF!"/>
    <s v="DB"/>
    <s v="58 PCS"/>
    <s v="pcase"/>
    <m/>
    <s v="58 PCS_"/>
    <n v="7"/>
    <n v="7"/>
    <s v="58 PCS"/>
    <s v=""/>
    <s v="58"/>
    <s v="PCS"/>
    <s v=""/>
    <s v=""/>
    <s v=""/>
    <s v=""/>
    <n v="58"/>
    <s v="PCS"/>
  </r>
  <r>
    <x v="2272"/>
    <s v="pcasebd918"/>
    <s v="tppensilbdbd918"/>
    <s v=""/>
    <s v="P case BD-918"/>
    <s v="TP.PENSIL BD BD91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3"/>
    <s v="pcasebd19125"/>
    <s v="tppensilbd19125"/>
    <s v=""/>
    <s v="P case BD 191-25"/>
    <s v="TP.PENSIL BD191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4"/>
    <s v="tusukanbonchengda7008xl001"/>
    <s v="tusukanbonchengda7008xl001"/>
    <s v=""/>
    <s v="Tusukan Bon Chengda 7008/ XL001"/>
    <s v="TUSUKAN BON CHENGDA 7008/ XL 0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2275"/>
    <s v="gelpentz1000"/>
    <s v="tz1000pengel"/>
    <s v=""/>
    <s v="Gel pen TZ1000"/>
    <s v="TZ1000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6"/>
    <s v="gelpentz1002"/>
    <s v="tz1002pengel"/>
    <s v=""/>
    <s v="Gel pen TZ 1002"/>
    <s v="TZ1002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7"/>
    <s v="stabillotz8001"/>
    <s v="tz8001stabillo"/>
    <s v=""/>
    <s v="Stabillo TZ 8001"/>
    <s v="TZ8001 STABILLO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278"/>
    <s v="pen4wtz8401"/>
    <s v="tz8401pen4warna"/>
    <s v=""/>
    <s v="Pen 4W TZ 8401"/>
    <s v="TZ8401 PEN 4 WARNA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9"/>
    <s v="acrylic12wvtecma6126mlmetalik"/>
    <s v="vtecacrylicmetallicma6126ml12w"/>
    <s v=""/>
    <s v="Acrylic 12W V-Tec MA-612/ 6ml Metalik"/>
    <s v="V-TEC ACRYLIC METALLIC M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0"/>
    <s v="acrylic12wvtecna6126mlneon"/>
    <s v="vtecacrylicneonna6126ml12w"/>
    <s v=""/>
    <s v="Acrylic 12W V-Tec NA-612/ 6ml Neon"/>
    <s v="V-TEC ACRYLIC NEON N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1"/>
    <s v="acrylic12wvtecpa6126mlpastel"/>
    <s v="vtecacrylicpastelpa6126ml12w"/>
    <s v=""/>
    <s v="Acrylic 12W V-Tec PA-612/ 6ml Pastel"/>
    <s v="V-TEC ACRYLIC PASTEL P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2"/>
    <s v="acrylic12wvtecvt6126ml"/>
    <s v="vtecacrylicvt6126ml12clr"/>
    <s v=""/>
    <s v="Acrylic 12W V-tec VT-612/ 6ml"/>
    <s v="V-TEC ACRYLIC VT-612/6ML-12CLR"/>
    <x v="787"/>
    <x v="0"/>
    <e v="#REF!"/>
    <s v="GADING MURNI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3"/>
    <s v="memoorgiwarnavt9003vtec"/>
    <s v="vtecmemoorgiwrnvt9003"/>
    <s v=""/>
    <s v="Memo Orgi Warna VT-9003 V-Tec"/>
    <s v="V-TEC MEMO ORGI WRN VT-9003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4"/>
    <s v="pensilcupbulat802cvtec"/>
    <s v="vtecpencilcupbulat802c"/>
    <s v=""/>
    <s v="Pensil Cup Bulat 802/C V-Tec"/>
    <s v="V-TEC PENCIL CUP BULAT 802/C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5"/>
    <s v="mikalaminatingvtecvt342fcfolio"/>
    <s v="vtecplasticlamvtvt342fcfolio"/>
    <s v=""/>
    <s v="Mika Laminating V-Tec VT 342/ FC (FOLIO)"/>
    <s v="V-TEC PLASTIC LAM VT VT 342/FC (FOLIO)"/>
    <x v="787"/>
    <x v="0"/>
    <e v="#REF!"/>
    <s v="GM TDS SURABAYA"/>
    <s v="10 PAK"/>
    <s v="dll"/>
    <m/>
    <s v="10 PAK_"/>
    <n v="7"/>
    <n v="7"/>
    <s v="10 PAK"/>
    <s v=""/>
    <s v="10"/>
    <s v="PAK"/>
    <s v=""/>
    <s v=""/>
    <s v=""/>
    <s v=""/>
    <n v="10"/>
    <s v="PAK"/>
  </r>
  <r>
    <x v="2286"/>
    <s v="standbookvtecst06565&quot;"/>
    <s v="vtecstandbookst06565"/>
    <s v=""/>
    <s v="Stand book V-tec ST-065/ 6.5&quot;"/>
    <s v="V-TEC STAND BOOK ST-065/ 6.5&quot;"/>
    <x v="787"/>
    <x v="0"/>
    <e v="#REF!"/>
    <s v="GADING MURNI"/>
    <s v="1560 SET"/>
    <s v="pen"/>
    <m/>
    <s v="1560 SET_"/>
    <n v="9"/>
    <n v="9"/>
    <s v="1560 SET"/>
    <s v=""/>
    <s v="1560"/>
    <s v="SET"/>
    <s v=""/>
    <s v=""/>
    <s v=""/>
    <s v=""/>
    <n v="1560"/>
    <s v="SET"/>
  </r>
  <r>
    <x v="2287"/>
    <s v="wcolormarries12w13255ml"/>
    <s v="waterclrmarries132512c5ml"/>
    <s v=""/>
    <s v="W color Marries 12W 1325 / 5ML"/>
    <s v="WATER CLR.MARRIES 1325-12C/5ML"/>
    <x v="787"/>
    <x v="0"/>
    <e v="#REF!"/>
    <s v="BAHAGIA TEGUH"/>
    <s v="8 LSN"/>
    <s v="cat"/>
    <m/>
    <s v="8 LSN_"/>
    <n v="6"/>
    <n v="6"/>
    <s v="8 LSN"/>
    <s v=""/>
    <s v="8"/>
    <s v="LSN"/>
    <n v="12"/>
    <s v="PCS"/>
    <s v=""/>
    <s v=""/>
    <n v="96"/>
    <s v="PCS"/>
  </r>
  <r>
    <x v="2288"/>
    <s v="wc12wmozaki"/>
    <s v="watercolour12wmozaki"/>
    <s v=""/>
    <s v="WC 12W Mozaki"/>
    <s v="WATER COLOUR 12W MOZAKI"/>
    <x v="787"/>
    <x v="0"/>
    <e v="#REF!"/>
    <s v="BINTANG SAUDARA"/>
    <s v="16 LSN"/>
    <s v="cat"/>
    <m/>
    <s v="16 LSN_"/>
    <n v="7"/>
    <n v="7"/>
    <s v="16 LSN"/>
    <s v=""/>
    <s v="16"/>
    <s v="LSN"/>
    <n v="12"/>
    <s v="PCS"/>
    <s v=""/>
    <s v=""/>
    <n v="192"/>
    <s v="PCS"/>
  </r>
  <r>
    <x v="2289"/>
    <s v="penghapuswb802gunindo"/>
    <s v="wberaser802"/>
    <s v=""/>
    <s v="Penghapus WB 802 Gunindo"/>
    <s v="WB ERASER 802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0"/>
    <s v="penghapuswb803gunindo"/>
    <s v="wberaser803"/>
    <s v=""/>
    <s v="Penghapus WB 803 Gunindo"/>
    <s v="WB ERASER 803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1"/>
    <s v="penghapuswb803gunindo"/>
    <s v="wberaser80330dzct"/>
    <s v=""/>
    <s v="Penghapus WB 803 Gunindo"/>
    <s v="WB ERASER 803 (30 DZ/ CT)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2"/>
    <s v="penghapuswb805gunindo"/>
    <s v="wberaser805"/>
    <s v=""/>
    <s v="Penghapus WB 805 Gunindo"/>
    <s v="WB ERASER 805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3"/>
    <s v="bpxdatam1hitam"/>
    <s v="xdatadirectfillpenm1htm"/>
    <s v=""/>
    <s v="Bp Xdata M1 hitam"/>
    <s v="XDATA DIRECT FILL PEN M1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4"/>
    <s v="bpxdatam2hitam"/>
    <s v="xdatadirectfillpenm2htm"/>
    <s v=""/>
    <s v="Bp Xdata M2 hitam"/>
    <s v="XDATA DIRECT FILL PEN M2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5"/>
    <s v="bpxdatax2hitam"/>
    <s v="xdatadirectfillpenx2hitam"/>
    <s v=""/>
    <s v="Bp Xdata X2 hitam"/>
    <s v="XDATA DIRECT FILL PEN X-2 HITA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6"/>
    <s v="mapzipperfile192btbiru"/>
    <s v="zipperfile192btwarnablue"/>
    <s v=""/>
    <s v="Map Zipper File 192 BT Biru"/>
    <s v="ZIPPER FILE 192BT WARNA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7"/>
    <s v="mapzipperfile192bthijau"/>
    <s v="zipperfile192btwarnagreen"/>
    <s v=""/>
    <s v="Map Zipper File 192 BT Hijau"/>
    <s v="ZIPPER FILE 192BT WARNA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8"/>
    <s v="mapzipperfile192btorange"/>
    <s v="zipperfile192btwarnaorange"/>
    <s v=""/>
    <s v="Map Zipper File 192 BTOrange"/>
    <s v="ZIPPER FILE 192BT WARNA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9"/>
    <s v="mapzipperfile192btungu"/>
    <s v="zipperfile192btwarnapurple"/>
    <s v=""/>
    <s v="Map Zipper File 192 BT Ungu"/>
    <s v="ZIPPER FILE 192BT WARNA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0"/>
    <s v="mapzipperfile192btmerah"/>
    <s v="zipperfile192btwarnared"/>
    <s v=""/>
    <s v="Map Zipper File 192 BT Merah"/>
    <s v="ZIPPER FILE 192BT WARNA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1"/>
    <s v="mapzipperfile192btkuning"/>
    <s v="zipperfile192btwarnayellow"/>
    <s v=""/>
    <s v="Map Zipper File 192 BT Kuning"/>
    <s v="ZIPPER FILE 192BT WARNA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2"/>
    <s v="zipperfileclearholder55510filebiru"/>
    <s v="zipperfileclearholder55510fileblue"/>
    <s v=""/>
    <s v="Zipper file clear holder 555 10 file Biru"/>
    <s v="ZIPPER FILE CLEAR HOLDER 555 1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3"/>
    <s v="zipperfileclearholder55510filemerah"/>
    <s v="zipperfileclearholder55510filered"/>
    <s v=""/>
    <s v="Zipper file clear holder 555 10 file Merah"/>
    <s v="ZIPPER FILE CLEAR HOLDER 555 1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4"/>
    <s v="zipperfileclearholder55510filekuning"/>
    <s v="zipperfileclearholder55510fileyellow"/>
    <s v=""/>
    <s v="Zipper file clear holder 555 10 file Kuning"/>
    <s v="ZIPPER FILE CLEAR HOLDER 555 1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5"/>
    <s v="zipperfileclearholder55520filebiru"/>
    <s v="zipperfileclearholder55520fileblue"/>
    <s v=""/>
    <s v="Zipper file clear holder 555 20 file Biru"/>
    <s v="ZIPPER FILE CLEAR HOLDER 555 2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6"/>
    <s v="zipperfileclearholder55520filehijau"/>
    <s v="zipperfileclearholder55520filegreen"/>
    <s v=""/>
    <s v="Zipper file clear holder 555 20 file Hijau"/>
    <s v="ZIPPER FILE CLEAR HOLDER 555 2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7"/>
    <s v="zipperfileclearholder55520filemerah"/>
    <s v="zipperfileclearholder55520filered"/>
    <s v=""/>
    <s v="Zipper file clear holder 555 20 file Merah"/>
    <s v="ZIPPER FILE CLEAR HOLDER 555 2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8"/>
    <s v="zipperfileclearholder55520filekuning"/>
    <s v="zipperfileclearholder55520fileyellow"/>
    <s v=""/>
    <s v="Zipper file clear holder 555 20 file Kuning"/>
    <s v="ZIPPER FILE CLEAR HOLDER 555 2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9"/>
    <s v="zipperfileclearholder55540filebiru"/>
    <s v="zipperfileclearholder55540fileblue"/>
    <s v=""/>
    <s v="Zipper file clear holder 555 40 file Biru"/>
    <s v="ZIPPER FILE CLEAR HOLDER 555 4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0"/>
    <s v="zipperfileclearholder55540filehijau"/>
    <s v="zipperfileclearholder55540filegreen"/>
    <s v=""/>
    <s v="Zipper file clear holder 555 40 file Hijau"/>
    <s v="ZIPPER FILE CLEAR HOLDER 555 4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1"/>
    <s v="zipperfileclearholder55540filemerah"/>
    <s v="zipperfileclearholder55540filered"/>
    <s v=""/>
    <s v="Zipper file clear holder 555 40 file Merah"/>
    <s v="ZIPPER FILE CLEAR HOLDER 555 4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2"/>
    <s v="zipperfileclearholder55540filekuning"/>
    <s v="zipperfileclearholder55540fileyellow"/>
    <s v=""/>
    <s v="Zipper file clear holder 555 40 file Kuning"/>
    <s v="ZIPPER FILE CLEAR HOLDER 555 4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3"/>
    <s v="zipperfileclearholder55560filebiru"/>
    <s v="zipperfileclearholder55560fileblue"/>
    <s v=""/>
    <s v="Zipper file clear holder 555 60 file Biru"/>
    <s v="ZIPPER FILE CLEAR HOLDER 555 6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4"/>
    <s v="zipperfileclearholder55560filehijau"/>
    <s v="zipperfileclearholder55560filegreen"/>
    <s v=""/>
    <s v="Zipper file clear holder 555 60 file Hijau"/>
    <s v="ZIPPER FILE CLEAR HOLDER 555 6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5"/>
    <s v="zipperfileclearholder55560filemerah"/>
    <s v="zipperfileclearholder55560filered"/>
    <s v=""/>
    <s v="Zipper file clear holder 555 60 file Merah"/>
    <s v="ZIPPER FILE CLEAR HOLDER 555 6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6"/>
    <s v="zipperfileclearholder55560filekuning"/>
    <s v="zipperfileclearholder55560fileyellow"/>
    <s v=""/>
    <s v="Zipper file clear holder 555 60 file Kuning"/>
    <s v="ZIPPER FILE CLEAR HOLDER 555 6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7"/>
    <s v="studysetzk300"/>
    <s v="zk300studysetmix240"/>
    <s v=""/>
    <s v="Study set ZK-300"/>
    <s v="ZK-300 STUDY SET MIX (240)"/>
    <x v="787"/>
    <x v="0"/>
    <e v="#REF!"/>
    <s v="BINTANG JAYA"/>
    <s v="240 PCS"/>
    <s v="dll"/>
    <m/>
    <s v="240 PCS_"/>
    <n v="8"/>
    <n v="8"/>
    <s v="240 PCS"/>
    <s v=""/>
    <s v="240"/>
    <s v="PCS"/>
    <s v=""/>
    <s v=""/>
    <s v=""/>
    <s v=""/>
    <n v="240"/>
    <s v="PCS"/>
  </r>
  <r>
    <x v="2318"/>
    <s v="cutterzrma300alock"/>
    <s v="zrmcuttera300alock"/>
    <s v=""/>
    <s v="Cutter ZRM A-300 A Lock"/>
    <s v="ZRM CUTTER A-300 A.LOCK"/>
    <x v="787"/>
    <x v="1"/>
    <e v="#REF!"/>
    <s v="SD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319"/>
    <s v="stabillohighlighterzrmzh103biru"/>
    <s v="zrmhighlighterzh103biru"/>
    <s v=""/>
    <s v="Stabillo Highlighter ZRM ZH-103 biru"/>
    <s v="ZRM HIGHLIGHTER ZH-103 (BIRU)"/>
    <x v="787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2320"/>
    <s v="tapedispenserzrm2066"/>
    <s v="zrmtapedispenser2066"/>
    <s v=""/>
    <s v="Tape dispenser ZRM 2066"/>
    <s v="ZRM TAPE DISPENSER 2066"/>
    <x v="787"/>
    <x v="1"/>
    <e v="#REF!"/>
    <s v="SD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321"/>
    <s v=""/>
    <s v=""/>
    <s v=""/>
    <m/>
    <m/>
    <x v="787"/>
    <x v="0"/>
    <s v=""/>
    <m/>
    <m/>
    <m/>
    <m/>
    <s v=""/>
    <s v=""/>
    <s v=""/>
    <s v=""/>
    <s v=""/>
    <s v=""/>
    <s v=""/>
    <s v=""/>
    <s v=""/>
    <s v=""/>
    <s v=""/>
    <e v="#VALUE!"/>
    <s v=""/>
  </r>
  <r>
    <x v="2322"/>
    <s v="geltizofancytg30910d"/>
    <s v=""/>
    <s v=""/>
    <s v="Gel Tizo Fancy TG 30910-D"/>
    <m/>
    <x v="787"/>
    <x v="1"/>
    <s v="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23"/>
    <s v="pensilch6925b2boval"/>
    <s v=""/>
    <s v=""/>
    <s v="Pensil CH 6925 B 2B oval"/>
    <m/>
    <x v="787"/>
    <x v="0"/>
    <s v="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324"/>
    <s v="asahanmeja615owl"/>
    <s v=""/>
    <s v=""/>
    <s v="Asahan meja 615 OWL"/>
    <m/>
    <x v="787"/>
    <x v="0"/>
    <s v="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325"/>
    <s v="asahanmeja7913"/>
    <s v=""/>
    <s v=""/>
    <s v="Asahan meja 7913"/>
    <m/>
    <x v="787"/>
    <x v="0"/>
    <s v="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326"/>
    <s v="jarumpentoljj40"/>
    <s v=""/>
    <s v=""/>
    <s v="Jarum pentol JJ 40"/>
    <m/>
    <x v="787"/>
    <x v="0"/>
    <s v=""/>
    <s v="BINTANG BARU ASIA"/>
    <s v="120 LSN"/>
    <s v="jarum"/>
    <m/>
    <s v="120 LSN_"/>
    <n v="8"/>
    <n v="8"/>
    <s v="120 LSN"/>
    <s v=""/>
    <s v="120"/>
    <s v="LSN"/>
    <n v="12"/>
    <s v="PCS"/>
    <s v=""/>
    <s v=""/>
    <n v="1440"/>
    <s v="PCS"/>
  </r>
  <r>
    <x v="2327"/>
    <s v="pcasekodehs1001"/>
    <s v=""/>
    <s v=""/>
    <s v="P case kode HS 1001"/>
    <m/>
    <x v="787"/>
    <x v="0"/>
    <s v=""/>
    <s v="BINTANG BARU ASI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28"/>
    <s v="pensillantuzc128"/>
    <s v=""/>
    <s v=""/>
    <s v="Pensil lantu ZC-128"/>
    <m/>
    <x v="787"/>
    <x v="0"/>
    <s v=""/>
    <s v="BINTANG BARU ASIA"/>
    <s v="36 BOX"/>
    <s v="bensia"/>
    <m/>
    <s v="36 BOX_"/>
    <n v="7"/>
    <n v="7"/>
    <s v="36 BOX"/>
    <s v=""/>
    <s v="36"/>
    <s v="BOX"/>
    <s v=""/>
    <s v=""/>
    <s v=""/>
    <s v=""/>
    <n v="36"/>
    <s v="BOX"/>
  </r>
  <r>
    <x v="2329"/>
    <s v="acrylicsisipankertasa4"/>
    <s v=""/>
    <s v=""/>
    <s v="Acrylic sisipan kertas A4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0"/>
    <s v="acrylicsisipankertasfolio"/>
    <s v=""/>
    <s v=""/>
    <s v="Acrylic sisipan kertas folio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1"/>
    <s v="idcardjbs105biru"/>
    <s v=""/>
    <s v=""/>
    <s v="Id card JBS-105 biru"/>
    <m/>
    <x v="787"/>
    <x v="0"/>
    <s v="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2332"/>
    <s v="mapfoliobatiksmh003jahit"/>
    <s v=""/>
    <s v=""/>
    <s v="Map folio batik SMH-003 jahit"/>
    <m/>
    <x v="787"/>
    <x v="0"/>
    <s v=""/>
    <s v="BINTANG SAUDAR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2333"/>
    <s v="piringcatairnakoya108"/>
    <s v=""/>
    <s v=""/>
    <s v="Piring cat air Nakoya 108"/>
    <m/>
    <x v="787"/>
    <x v="0"/>
    <s v=""/>
    <s v="BINTANG SAUDARA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2334"/>
    <s v="isigeltz501tianjiao"/>
    <s v=""/>
    <s v=""/>
    <s v="Isi Gel TZ-501 Tianjiao"/>
    <m/>
    <x v="787"/>
    <x v="0"/>
    <s v="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2335"/>
    <s v="penggaris30cmkayagikyp3139"/>
    <s v=""/>
    <s v=""/>
    <s v="Penggaris 30 Cm Kayagi KYP-3139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6"/>
    <s v="penggaris30cmkayagikyp3141"/>
    <s v=""/>
    <s v=""/>
    <s v="Penggaris 30 Cm Kayagi KYP-3141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7"/>
    <s v="pensil2bfancykypf3023"/>
    <s v=""/>
    <s v=""/>
    <s v="Pensil 2B Fancy KY-PF3023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8"/>
    <s v="pensil2bkayagikypa1018"/>
    <s v=""/>
    <s v=""/>
    <s v="Pensil 2B Kayagi KY-PA101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9"/>
    <s v="pensil2bkayagikypb2026"/>
    <s v=""/>
    <s v=""/>
    <s v="Pensil 2B Kayagi KY-PB2026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0"/>
    <s v="pensil2bkayagikypf3028"/>
    <s v=""/>
    <s v=""/>
    <s v="Pensil 2B Kayagi KY-PF302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1"/>
    <s v="cutterbsr88taco"/>
    <s v=""/>
    <s v=""/>
    <s v="Cutter bsr 88 taco"/>
    <m/>
    <x v="787"/>
    <x v="0"/>
    <s v="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42"/>
    <s v="lilinangkashintoengno3"/>
    <s v=""/>
    <s v=""/>
    <s v="Lilin angka Shintoeng no.3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3"/>
    <s v="lilinangkashintoengno4"/>
    <s v=""/>
    <s v=""/>
    <s v="Lilin angka Shintoeng no.4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4"/>
    <s v="lilinangkashintoengno5"/>
    <s v=""/>
    <s v=""/>
    <s v="Lilin angka Shintoeng no.5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5"/>
    <s v="lilinangkashintoengno6"/>
    <s v=""/>
    <s v=""/>
    <s v="Lilin angka Shintoeng no.6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6"/>
    <s v="lilinangkashintoengno7"/>
    <s v=""/>
    <s v=""/>
    <s v="Lilin angka Shintoeng no.7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7"/>
    <s v="lilinangkashintoengno8"/>
    <s v=""/>
    <s v=""/>
    <s v="Lilin angka Shintoeng no.8"/>
    <m/>
    <x v="787"/>
    <x v="0"/>
    <s v=""/>
    <s v="HANSA"/>
    <s v="2 LSN"/>
    <s v="lilin"/>
    <m/>
    <s v="2 LSN_"/>
    <n v="6"/>
    <n v="6"/>
    <s v="2 LSN"/>
    <s v=""/>
    <s v="2"/>
    <s v="LSN"/>
    <n v="12"/>
    <s v="PCS"/>
    <s v=""/>
    <s v=""/>
    <n v="24"/>
    <s v="PCS"/>
  </r>
  <r>
    <x v="2348"/>
    <s v="lilinangkashintoengno9"/>
    <s v=""/>
    <s v=""/>
    <s v="Lilin angka Shintoeng no.9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9"/>
    <s v="garisan30cmvc084office"/>
    <s v=""/>
    <s v=""/>
    <s v="Garisan 30cm VC-.084 Office "/>
    <m/>
    <x v="787"/>
    <x v="0"/>
    <s v=""/>
    <s v="HARAPAN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2350"/>
    <s v="cuttergoldengc888besar"/>
    <s v=""/>
    <s v=""/>
    <s v="Cutter Golden GC 888 besar"/>
    <m/>
    <x v="787"/>
    <x v="0"/>
    <s v=""/>
    <s v="HENDA SUKSES ABADI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51"/>
    <s v="bukutamukenkobt2920btk03"/>
    <s v=""/>
    <s v=""/>
    <s v="Buku tamu Kenko BT-2920-BTK03"/>
    <m/>
    <x v="787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2352"/>
    <s v="crayonputartiti12w"/>
    <s v=""/>
    <s v=""/>
    <s v="Crayon putar Titi 12W"/>
    <m/>
    <x v="787"/>
    <x v="1"/>
    <s v="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353"/>
    <s v="desksetkenkok238"/>
    <s v=""/>
    <s v=""/>
    <s v="Desk set Kenko K 238"/>
    <m/>
    <x v="787"/>
    <x v="1"/>
    <s v=""/>
    <s v="KENKO"/>
    <s v="24 PCS"/>
    <s v="dll"/>
    <m/>
    <s v="24 PCS_"/>
    <n v="7"/>
    <n v="7"/>
    <s v="24 PCS"/>
    <s v=""/>
    <s v="24"/>
    <s v="PCS"/>
    <s v=""/>
    <s v=""/>
    <s v=""/>
    <s v=""/>
    <n v="24"/>
    <s v="PCS"/>
  </r>
  <r>
    <x v="2354"/>
    <s v="markerkenkoke10hitam"/>
    <s v=""/>
    <s v=""/>
    <s v="Marker Kenko KE-10 hitam"/>
    <m/>
    <x v="787"/>
    <x v="1"/>
    <s v=""/>
    <s v="KENKO"/>
    <s v="12 GRS"/>
    <s v="spidol"/>
    <m/>
    <s v="12 GRS_"/>
    <n v="7"/>
    <n v="7"/>
    <s v="12 GRS"/>
    <s v=""/>
    <s v="12"/>
    <s v="GRS"/>
    <n v="12"/>
    <s v="LSN"/>
    <n v="12"/>
    <s v="PCS"/>
    <n v="1728"/>
    <s v="PCS"/>
  </r>
  <r>
    <x v="2355"/>
    <s v="plakbankainkenko48mmplstmerah"/>
    <s v=""/>
    <s v=""/>
    <s v="Plakban kain Kenko 48mm plst merah"/>
    <m/>
    <x v="787"/>
    <x v="1"/>
    <s v=""/>
    <s v="KENKO"/>
    <m/>
    <s v="isolasi"/>
    <m/>
    <s v=""/>
    <s v=""/>
    <s v=""/>
    <s v=""/>
    <s v=""/>
    <s v=""/>
    <s v=""/>
    <s v=""/>
    <s v=""/>
    <s v=""/>
    <s v=""/>
    <e v="#VALUE!"/>
    <s v=""/>
  </r>
  <r>
    <x v="2356"/>
    <s v="punchkenkono65xl"/>
    <s v=""/>
    <s v=""/>
    <s v="Punch Kenko no.6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7"/>
    <s v="punchkenkono85"/>
    <s v=""/>
    <s v=""/>
    <s v="Punch Kenko no.85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8"/>
    <s v="punchkenkono85xl"/>
    <s v=""/>
    <s v=""/>
    <s v="Punch Kenko no.8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9"/>
    <s v="pwkenko12wcp12ftincaseclassic"/>
    <s v=""/>
    <s v=""/>
    <s v="PW Kenko 12W CP-12 F Tin case classic"/>
    <m/>
    <x v="787"/>
    <x v="1"/>
    <s v="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2360"/>
    <s v="pwkenko12wcp12nwenonwooderaseable"/>
    <s v=""/>
    <s v=""/>
    <s v="PW Kenko 12W CP-12 NWE non wood eraseable"/>
    <m/>
    <x v="787"/>
    <x v="1"/>
    <s v="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2361"/>
    <s v="pwkenko12wcp12halfhappinessbear"/>
    <s v=""/>
    <s v=""/>
    <s v="PW Kenko 12W CP-12HALF Happiness Bear"/>
    <m/>
    <x v="787"/>
    <x v="1"/>
    <s v="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2362"/>
    <s v="refillisipenkenkok1hitam"/>
    <s v=""/>
    <s v=""/>
    <s v="Refill/ isi pen Kenko K-1 hitam"/>
    <m/>
    <x v="787"/>
    <x v="1"/>
    <s v="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2363"/>
    <s v="stabillohighlighterkenkohl100oranye"/>
    <s v=""/>
    <s v=""/>
    <s v="Stabillo Highlighter Kenko HL-100 oranye"/>
    <m/>
    <x v="787"/>
    <x v="1"/>
    <s v="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2364"/>
    <s v="stamppadkenko1"/>
    <s v=""/>
    <s v=""/>
    <s v="Stamp pad Kenko 1"/>
    <m/>
    <x v="787"/>
    <x v="1"/>
    <s v="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2365"/>
    <s v="staplerkenkohd50hd"/>
    <s v=""/>
    <s v=""/>
    <s v="Stapler Kenko HD-50-HD"/>
    <m/>
    <x v="787"/>
    <x v="1"/>
    <s v="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2366"/>
    <s v="gelpentz1000"/>
    <s v=""/>
    <s v=""/>
    <s v="Gel pen TZ 1000"/>
    <m/>
    <x v="787"/>
    <x v="0"/>
    <s v="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67"/>
    <s v="crayon10121212wpanjangputardny"/>
    <s v=""/>
    <s v=""/>
    <s v="Crayon 1012-12/ 12W/ panjang/ putar/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8"/>
    <s v="crayonputar12w101212panjangdny"/>
    <s v=""/>
    <s v=""/>
    <s v="Crayon putar 12W 1012-12 panjang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9"/>
    <s v="pcasegastags3219segihappy"/>
    <s v=""/>
    <s v=""/>
    <s v="P case Gasta GS-3219/ segi/ happy"/>
    <m/>
    <x v="787"/>
    <x v="0"/>
    <s v=""/>
    <s v="SBS"/>
    <s v="836 PCS"/>
    <s v="pcase"/>
    <m/>
    <s v="836 PCS_"/>
    <n v="8"/>
    <n v="8"/>
    <s v="836 PCS"/>
    <s v=""/>
    <s v="836"/>
    <s v="PCS"/>
    <s v=""/>
    <s v=""/>
    <s v=""/>
    <s v=""/>
    <n v="836"/>
    <s v="PCS"/>
  </r>
  <r>
    <x v="2370"/>
    <s v="pcasekartonkk12993d3tkt3d"/>
    <s v=""/>
    <s v=""/>
    <s v="P case karton KK-1299-3D/ 3TKT/ 3D"/>
    <m/>
    <x v="787"/>
    <x v="0"/>
    <s v="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2371"/>
    <s v="pcaseklgad1228x20setbt21"/>
    <s v=""/>
    <s v=""/>
    <s v="P case klg AD-122/ 8x20/ SET/ BT21"/>
    <m/>
    <x v="787"/>
    <x v="0"/>
    <s v="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72"/>
    <s v="pcaseklgb305cs"/>
    <s v=""/>
    <s v=""/>
    <s v="P case klg B 305 CS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3"/>
    <s v="pcasemagnita11908x23puasenterdny"/>
    <s v=""/>
    <s v=""/>
    <s v="P case magnit A-1190/ 8x23/ PUA/ senter/ DNY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4"/>
    <s v="pcasemagnitkt7775x22pubgltbt21"/>
    <s v=""/>
    <s v=""/>
    <s v="P case magnit KT-77/ 7.5x22/ PUB/ GLT/ BT21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5"/>
    <s v="pcasemagnits9696"/>
    <s v=""/>
    <s v=""/>
    <s v="P case magnit S 9696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6"/>
    <s v="stamppadhero2460kecil"/>
    <s v=""/>
    <s v=""/>
    <s v="Stamp pad hero 2460 kecil"/>
    <m/>
    <x v="787"/>
    <x v="0"/>
    <s v=""/>
    <s v="SUKSES (ANDY)"/>
    <s v="24 LSN"/>
    <s v="stamp"/>
    <m/>
    <s v="24 LSN_"/>
    <n v="7"/>
    <n v="7"/>
    <s v="24 LSN"/>
    <s v=""/>
    <s v="24"/>
    <s v="LSN"/>
    <n v="12"/>
    <s v="PCS"/>
    <s v=""/>
    <s v=""/>
    <n v="288"/>
    <s v="PCS"/>
  </r>
  <r>
    <x v="2377"/>
    <s v="sipoa8025vtrokecil"/>
    <s v=""/>
    <s v=""/>
    <s v="Sipoa 8025 V-tro kecil"/>
    <m/>
    <x v="787"/>
    <x v="0"/>
    <s v=""/>
    <s v="SURYA PRATAMA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378"/>
    <s v="mapbriefbag3080wbiru"/>
    <s v=""/>
    <s v=""/>
    <s v="Map brief bag 3080 W biru"/>
    <m/>
    <x v="787"/>
    <x v="0"/>
    <s v="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79"/>
    <s v="dispenserplakband5048l"/>
    <s v=""/>
    <s v=""/>
    <s v="Dispenser plakband 5048 L"/>
    <m/>
    <x v="787"/>
    <x v="0"/>
    <s v=""/>
    <s v="WIN'S SENTOSA"/>
    <s v="1 PCS"/>
    <s v="isolasi"/>
    <m/>
    <s v="1 PCS_"/>
    <n v="6"/>
    <n v="6"/>
    <s v="1 PCS"/>
    <s v=""/>
    <s v="1"/>
    <s v="PCS"/>
    <s v=""/>
    <s v=""/>
    <s v=""/>
    <s v=""/>
    <n v="1"/>
    <s v="PCS"/>
  </r>
  <r>
    <x v="2380"/>
    <s v="mesinlemtembak188jumbo"/>
    <s v=""/>
    <s v=""/>
    <s v="Mesin lem tembak 188 jumbo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1"/>
    <s v="mesinlemtembak189gow"/>
    <s v=""/>
    <s v=""/>
    <s v="Mesin lem tembak 189 GOW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2"/>
    <s v="pitajepangmotifb"/>
    <s v=""/>
    <s v=""/>
    <s v="Pita jepang motif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3"/>
    <s v="pitajepangpolosb"/>
    <s v=""/>
    <s v=""/>
    <s v="Pita jepang polos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4"/>
    <s v="pitatarik30renda"/>
    <s v=""/>
    <s v=""/>
    <s v="Pita tarik 30 renda"/>
    <m/>
    <x v="787"/>
    <x v="0"/>
    <s v="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385"/>
    <s v="plakbandbening"/>
    <s v=""/>
    <s v=""/>
    <s v="Plakband bening"/>
    <m/>
    <x v="787"/>
    <x v="0"/>
    <s v=""/>
    <s v="WIN'S SENTOSA"/>
    <s v="20 ROL"/>
    <s v="isolasi"/>
    <m/>
    <s v="20 ROL_"/>
    <n v="7"/>
    <n v="7"/>
    <s v="20 ROL"/>
    <s v=""/>
    <s v="20"/>
    <s v="ROL"/>
    <s v=""/>
    <s v=""/>
    <s v=""/>
    <s v=""/>
    <n v="20"/>
    <s v="ROL"/>
  </r>
  <r>
    <x v="2386"/>
    <s v="tasspunbound30x40x8kuningwby"/>
    <s v="hlsifl30x40x8kuningwby"/>
    <s v=""/>
    <s v="Tas Spunbound 30 x 40 x 8 Kuning WBY"/>
    <s v="HLS IFL 30 X 40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7"/>
    <s v="tasspunbound30x40x8hjstabillowsg"/>
    <s v="hlsifl30x40x8hijaustabilowsg"/>
    <s v=""/>
    <s v="Tas Spunbound 30 x 40 x 8 Hj Stabillo WSG"/>
    <s v="HLS IFL 30 X 40 X 8 HIJAU STABI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8"/>
    <s v="tasspunbound38x45x8kuningwby"/>
    <s v="hlsifl38x45x8kuningwby"/>
    <s v=""/>
    <s v="Tas Spunbound 38 x 45 x 8 Kuning WBY"/>
    <s v="HLS IFL 38 X 45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9"/>
    <s v="tasspunbound38x45x8hj"/>
    <s v="hlsifl38x45x8hijau"/>
    <s v=""/>
    <s v="Tas Spunbound 38 x 45 x 8 Hj"/>
    <s v="HLS IFL 38 X 45 X 8 HIJAU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90"/>
    <s v="bppelnax01ht"/>
    <s v="pelnax01hitam"/>
    <s v=""/>
    <s v="Bp Pelna X01 Ht"/>
    <s v="PELNA X01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1"/>
    <s v="bppelnax02ht"/>
    <s v="pelnax02hitam"/>
    <s v=""/>
    <s v="Bp Pelna X02 Ht"/>
    <s v="PELNA X02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2"/>
    <s v="bppelnax03ht"/>
    <s v="pelnax03hitam"/>
    <s v=""/>
    <s v="Bp Pelna X03 Ht"/>
    <s v="PELNA X03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3"/>
    <s v="bppelna05mmht"/>
    <s v="pelna05hitam05mm"/>
    <s v=""/>
    <s v="Bp Pelna 0.5mm Ht"/>
    <s v="PELNA 05 HITAM 0.5MM"/>
    <x v="787"/>
    <x v="0"/>
    <e v="#REF!"/>
    <s v="PELNA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94"/>
    <s v="agenda702525k"/>
    <s v="agenda702525k"/>
    <s v=""/>
    <s v="Agenda 7025 25k"/>
    <s v="AGENDA 7025 25K"/>
    <x v="787"/>
    <x v="0"/>
    <e v="#REF!"/>
    <s v="SINAR KOTA"/>
    <s v="90 PCS"/>
    <s v="buku"/>
    <m/>
    <s v="90 PCS_"/>
    <n v="7"/>
    <n v="7"/>
    <s v="90 PCS"/>
    <s v=""/>
    <s v="90"/>
    <s v="PCS"/>
    <s v=""/>
    <s v=""/>
    <s v=""/>
    <s v=""/>
    <n v="90"/>
    <s v="PCS"/>
  </r>
  <r>
    <x v="2395"/>
    <s v="jarumpentolbungano1"/>
    <s v="jarumpentolbungano1"/>
    <s v=""/>
    <s v="Jarum Pentol Bunga No.1"/>
    <s v="JARUM PENTOL BUNGA NO.1"/>
    <x v="787"/>
    <x v="0"/>
    <e v="#REF!"/>
    <s v="SINAR KOTA"/>
    <s v="500 PAK"/>
    <s v="dll"/>
    <m/>
    <s v="500 PAK_"/>
    <n v="8"/>
    <n v="8"/>
    <s v="500 PAK"/>
    <s v=""/>
    <s v="500"/>
    <s v="PAK"/>
    <s v=""/>
    <s v=""/>
    <s v=""/>
    <s v=""/>
    <n v="500"/>
    <s v="PAK"/>
  </r>
  <r>
    <x v="2396"/>
    <s v="cardcaseb4enter"/>
    <s v="entercardcaseb4"/>
    <s v=""/>
    <s v="Card Case B4 Enter"/>
    <s v="ENTER CARD CASE B4"/>
    <x v="787"/>
    <x v="0"/>
    <e v="#REF!"/>
    <s v="ETJ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2397"/>
    <s v="tipeexkertasxdm50265x30"/>
    <s v="correctiontapexdm50265x30"/>
    <s v=""/>
    <s v="Tipe-ex Kertas XDM 5026 / 5 x 30"/>
    <s v="CORRECTION TAPE XDM 5026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8"/>
    <s v="tipeexkertasxdm50375x30"/>
    <s v="correctiontapexdm50375x30"/>
    <s v=""/>
    <s v="Tipe-ex Kertas XDM 5037 / 5 x 30"/>
    <s v="CORRECTION TAPE XDM 5037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9"/>
    <s v="tipeexkertasxdm60805x30"/>
    <s v="correctiontapexdm60805x30"/>
    <s v=""/>
    <s v="Tipe-ex Kertas XDM 6080 / 5 x 30"/>
    <s v="CORRECTION TAPE XDM 6080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96" firstHeaderRow="1" firstDataRow="1" firstDataCol="1" rowPageCount="1" colPageCount="1"/>
  <pivotFields count="26">
    <pivotField axis="axisRow" showAll="0" defaultSubtotal="0">
      <items count="240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m="1" x="2400"/>
        <item x="0"/>
      </items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3">
    <i>
      <x v="320"/>
    </i>
    <i>
      <x v="321"/>
    </i>
    <i>
      <x v="337"/>
    </i>
    <i>
      <x v="383"/>
    </i>
    <i>
      <x v="396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2"/>
    </i>
    <i>
      <x v="1388"/>
    </i>
    <i>
      <x v="1389"/>
    </i>
    <i>
      <x v="1393"/>
    </i>
    <i>
      <x v="1397"/>
    </i>
    <i>
      <x v="1398"/>
    </i>
    <i>
      <x v="1399"/>
    </i>
    <i>
      <x v="1400"/>
    </i>
    <i>
      <x v="1401"/>
    </i>
    <i>
      <x v="1402"/>
    </i>
    <i>
      <x v="1408"/>
    </i>
    <i>
      <x v="1409"/>
    </i>
    <i>
      <x v="1410"/>
    </i>
    <i>
      <x v="1412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60"/>
    </i>
    <i>
      <x v="1761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2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20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400"/>
    </i>
    <i t="grand">
      <x/>
    </i>
  </rowItems>
  <colItems count="1">
    <i/>
  </colItems>
  <pageFields count="1">
    <pageField fld="7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b" displayName="db" ref="A1:AC2639" totalsRowShown="0" headerRowDxfId="368" dataDxfId="367">
  <autoFilter ref="A1:AC2639"/>
  <sortState ref="A2:AC2636">
    <sortCondition ref="H1:H2636"/>
  </sortState>
  <tableColumns count="29">
    <tableColumn id="32" name="//" dataDxfId="366" totalsRowDxfId="365">
      <calculatedColumnFormula>ROW()-1</calculatedColumnFormula>
    </tableColumn>
    <tableColumn id="1" name="NB BM_C" dataDxfId="364" totalsRowDxfId="363">
      <calculatedColumnFormula>LOWER(SUBSTITUTE(SUBSTITUTE(SUBSTITUTE(SUBSTITUTE(SUBSTITUTE(SUBSTITUTE(db[[#This Row],[NB BM]]," ",),".",""),"-",""),"(",""),")",""),"/",""))</calculatedColumnFormula>
    </tableColumn>
    <tableColumn id="5" name="NB NOTA_C" dataDxfId="362" totalsRowDxfId="361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360" totalsRowDxfId="359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8" name="NB NOTA_C_QTY" dataDxfId="303" totalsRowDxfId="304">
      <calculatedColumnFormula>LOWER(SUBSTITUTE(SUBSTITUTE(SUBSTITUTE(SUBSTITUTE(SUBSTITUTE(SUBSTITUTE(SUBSTITUTE(SUBSTITUTE(SUBSTITUTE(db[[#This Row],[NB BM]]&amp;db[[#This Row],[QTY/ CTN]]," ",),".",""),"-",""),"(",""),")",""),",",""),"/",""),"""",""),"+",""))</calculatedColumnFormula>
    </tableColumn>
    <tableColumn id="27" name="NB NOTA_C_QTY+F" dataDxfId="358" totalsRowDxfId="357">
      <calculatedColumnFormula>LOWER(SUBSTITUTE(SUBSTITUTE(SUBSTITUTE(SUBSTITUTE(SUBSTITUTE(SUBSTITUTE(SUBSTITUTE(SUBSTITUTE(SUBSTITUTE(db[[#This Row],[NB NOTA]]&amp;db[[#This Row],[QTY/ CTN]]&amp;db[[#This Row],[FAKTUR]]," ",),".",""),"-",""),"(",""),")",""),",",""),"/",""),"""",""),"+",""))</calculatedColumnFormula>
    </tableColumn>
    <tableColumn id="2" name="NB BM" dataDxfId="356" totalsRowDxfId="355"/>
    <tableColumn id="3" name="NB NOTA" dataDxfId="354" totalsRowDxfId="353"/>
    <tableColumn id="4" name="NB PAJAK" dataDxfId="352" totalsRowDxfId="351"/>
    <tableColumn id="7" name="FAKTUR" dataDxfId="350" totalsRowDxfId="349"/>
    <tableColumn id="14" name="jml" dataDxfId="348" totalsRowDxfId="347">
      <calculatedColumnFormula>IF(db[[#This Row],[NB NOTA_C]]="","",COUNTIF([2]!B_MSK[concat],db[[#This Row],[NB NOTA_C]]))</calculatedColumnFormula>
    </tableColumn>
    <tableColumn id="9" name="SUPPLIER" dataDxfId="346" totalsRowDxfId="345"/>
    <tableColumn id="10" name="QTY/ CTN" dataDxfId="344" totalsRowDxfId="343"/>
    <tableColumn id="11" name="JENIS" dataDxfId="342" totalsRowDxfId="341"/>
    <tableColumn id="12" name="kode" dataDxfId="340" totalsRowDxfId="339"/>
    <tableColumn id="8" name="H_QTY/ CTN" dataDxfId="338" totalsRowDxfId="337">
      <calculatedColumnFormula>IF(db[[#This Row],[QTY/ CTN]]="","",SUBSTITUTE(SUBSTITUTE(SUBSTITUTE(db[[#This Row],[QTY/ CTN]]," ","_",2),"(",""),")","")&amp;"_")</calculatedColumnFormula>
    </tableColumn>
    <tableColumn id="17" name="H_1" dataDxfId="336" totalsRowDxfId="335">
      <calculatedColumnFormula>IF(db[[#This Row],[H_QTY/ CTN]]="","",SEARCH("_",db[[#This Row],[H_QTY/ CTN]]))</calculatedColumnFormula>
    </tableColumn>
    <tableColumn id="16" name="H_2" dataDxfId="334" totalsRowDxfId="333">
      <calculatedColumnFormula>IF(db[[#This Row],[H_QTY/ CTN]]="","",LEN(db[[#This Row],[H_QTY/ CTN]]))</calculatedColumnFormula>
    </tableColumn>
    <tableColumn id="13" name="QTY/ CTN B" dataDxfId="332" totalsRowDxfId="331">
      <calculatedColumnFormula>IF(db[[#This Row],[H_QTY/ CTN]]="","",LEFT(db[[#This Row],[H_QTY/ CTN]],db[[#This Row],[H_1]]-1))</calculatedColumnFormula>
    </tableColumn>
    <tableColumn id="15" name="QTY/ CTN TG" dataDxfId="330" totalsRowDxfId="329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328" totalsRowDxfId="327">
      <calculatedColumnFormula>IF(db[[#This Row],[QTY/ CTN B]]="","",LEFT(db[[#This Row],[QTY/ CTN B]],SEARCH(" ",db[[#This Row],[QTY/ CTN B]],1)-1))</calculatedColumnFormula>
    </tableColumn>
    <tableColumn id="19" name="STN B" dataDxfId="326" totalsRowDxfId="325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324" totalsRowDxfId="323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322" totalsRowDxfId="321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320" totalsRowDxfId="319">
      <calculatedColumnFormula>IF(db[[#This Row],[STN K]]="","",IF(db[[#This Row],[STN TG]]="LSN",12,""))</calculatedColumnFormula>
    </tableColumn>
    <tableColumn id="25" name="STN K" dataDxfId="318" totalsRowDxfId="317">
      <calculatedColumnFormula>IF(db[[#This Row],[STN TG]]="LSN","PCS","")</calculatedColumnFormula>
    </tableColumn>
    <tableColumn id="22" name="QTY X" dataDxfId="316" totalsRowDxfId="315">
      <calculatedColumnFormula>db[[#This Row],[QTY B]]*IF(db[[#This Row],[QTY TG]]="",1,db[[#This Row],[QTY TG]])*IF(db[[#This Row],[QTY K]]="",1,db[[#This Row],[QTY K]])</calculatedColumnFormula>
    </tableColumn>
    <tableColumn id="23" name="STN X" dataDxfId="314" totalsRowDxfId="313">
      <calculatedColumnFormula>IF(db[[#This Row],[STN K]]="",IF(db[[#This Row],[STN TG]]="",db[[#This Row],[STN B]],db[[#This Row],[STN TG]]),db[[#This Row],[STN K]])</calculatedColumnFormula>
    </tableColumn>
    <tableColumn id="26" name="Column1" dataDxfId="312" totalsRowDxfId="3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C3:H1495" totalsRowShown="0">
  <autoFilter ref="C3:H1495"/>
  <tableColumns count="6">
    <tableColumn id="1" name="NAMA BARANG" dataDxfId="310">
      <calculatedColumnFormula>INDEX(db[NB BM],A4)</calculatedColumnFormula>
    </tableColumn>
    <tableColumn id="2" name="SUPPLIER" dataDxfId="309">
      <calculatedColumnFormula>INDEX(db[SUPPLIER],A4)</calculatedColumnFormula>
    </tableColumn>
    <tableColumn id="3" name="KET" dataDxfId="308">
      <calculatedColumnFormula>INDEX(db[QTY/ CTN],A4)</calculatedColumnFormula>
    </tableColumn>
    <tableColumn id="4" name="JENIS" dataDxfId="307">
      <calculatedColumnFormula>INDEX(db[JENIS],A4)</calculatedColumnFormula>
    </tableColumn>
    <tableColumn id="5" name="ISI/ C" dataDxfId="306">
      <calculatedColumnFormula>INDEX(db[QTY X],A4)</calculatedColumnFormula>
    </tableColumn>
    <tableColumn id="6" name="STN/ C" dataDxfId="305">
      <calculatedColumnFormula>INDEX(db[STN X],A4)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639"/>
  <sheetViews>
    <sheetView tabSelected="1" topLeftCell="I2117" zoomScale="70" zoomScaleNormal="70" workbookViewId="0">
      <selection activeCell="M2153" sqref="M2153"/>
    </sheetView>
  </sheetViews>
  <sheetFormatPr defaultRowHeight="16.5" outlineLevelCol="1" x14ac:dyDescent="0.25"/>
  <cols>
    <col min="1" max="1" width="9.140625" style="1"/>
    <col min="2" max="2" width="43.5703125" style="1" customWidth="1" outlineLevel="1"/>
    <col min="3" max="3" width="48.28515625" style="1" customWidth="1" outlineLevel="1"/>
    <col min="4" max="6" width="48.5703125" style="1" customWidth="1" outlineLevel="1"/>
    <col min="7" max="7" width="55" style="4" customWidth="1"/>
    <col min="8" max="8" width="50.140625" style="4" customWidth="1" outlineLevel="1"/>
    <col min="9" max="9" width="100" style="1" customWidth="1" outlineLevel="1"/>
    <col min="10" max="10" width="14.5703125" style="1" customWidth="1" outlineLevel="1"/>
    <col min="11" max="11" width="7.140625" style="6" customWidth="1"/>
    <col min="12" max="12" width="12.85546875" style="1" customWidth="1"/>
    <col min="13" max="13" width="16.5703125" style="1" customWidth="1"/>
    <col min="14" max="14" width="10.7109375" style="1" bestFit="1" customWidth="1"/>
    <col min="15" max="15" width="18.42578125" style="1" customWidth="1"/>
    <col min="16" max="16" width="20.5703125" style="1" customWidth="1"/>
    <col min="17" max="17" width="2.5703125" style="1" customWidth="1"/>
    <col min="18" max="18" width="3.85546875" style="1" customWidth="1"/>
    <col min="19" max="19" width="11" style="90" customWidth="1"/>
    <col min="20" max="20" width="10.28515625" style="90" customWidth="1"/>
    <col min="21" max="28" width="10" style="90" customWidth="1"/>
    <col min="29" max="16384" width="9.140625" style="1"/>
  </cols>
  <sheetData>
    <row r="1" spans="1:29" x14ac:dyDescent="0.25">
      <c r="A1" s="1" t="s">
        <v>5838</v>
      </c>
      <c r="B1" s="1" t="s">
        <v>1615</v>
      </c>
      <c r="C1" s="1" t="s">
        <v>1616</v>
      </c>
      <c r="D1" s="1" t="s">
        <v>1617</v>
      </c>
      <c r="E1" s="1" t="s">
        <v>6342</v>
      </c>
      <c r="F1" s="1" t="s">
        <v>6677</v>
      </c>
      <c r="G1" s="4" t="s">
        <v>1612</v>
      </c>
      <c r="H1" s="4" t="s">
        <v>1613</v>
      </c>
      <c r="I1" s="1" t="s">
        <v>1614</v>
      </c>
      <c r="J1" s="1" t="s">
        <v>1624</v>
      </c>
      <c r="K1" s="1" t="s">
        <v>3262</v>
      </c>
      <c r="L1" s="1" t="s">
        <v>1622</v>
      </c>
      <c r="M1" s="1" t="s">
        <v>1623</v>
      </c>
      <c r="N1" s="1" t="s">
        <v>2779</v>
      </c>
      <c r="O1" s="1" t="s">
        <v>4817</v>
      </c>
      <c r="P1" s="1" t="s">
        <v>4974</v>
      </c>
      <c r="Q1" s="1" t="s">
        <v>4976</v>
      </c>
      <c r="R1" s="1" t="s">
        <v>4977</v>
      </c>
      <c r="S1" s="90" t="s">
        <v>4975</v>
      </c>
      <c r="T1" s="90" t="s">
        <v>4978</v>
      </c>
      <c r="U1" s="90" t="s">
        <v>4971</v>
      </c>
      <c r="V1" s="90" t="s">
        <v>4973</v>
      </c>
      <c r="W1" s="90" t="s">
        <v>4972</v>
      </c>
      <c r="X1" s="90" t="s">
        <v>4979</v>
      </c>
      <c r="Y1" s="90" t="s">
        <v>4982</v>
      </c>
      <c r="Z1" s="90" t="s">
        <v>4983</v>
      </c>
      <c r="AA1" s="90" t="s">
        <v>4980</v>
      </c>
      <c r="AB1" s="90" t="s">
        <v>4981</v>
      </c>
      <c r="AC1" s="1" t="s">
        <v>5986</v>
      </c>
    </row>
    <row r="2" spans="1:29" ht="16.5" customHeight="1" x14ac:dyDescent="0.25">
      <c r="A2" s="87">
        <f>ROW()-1</f>
        <v>1</v>
      </c>
      <c r="B2" s="117" t="str">
        <f>LOWER(SUBSTITUTE(SUBSTITUTE(SUBSTITUTE(SUBSTITUTE(SUBSTITUTE(SUBSTITUTE(db[[#This Row],[NB BM]]," ",),".",""),"-",""),"(",""),")",""),"/",""))</f>
        <v>garisan11030</v>
      </c>
      <c r="C2" s="117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D2" s="117" t="str">
        <f>LOWER(SUBSTITUTE(SUBSTITUTE(SUBSTITUTE(SUBSTITUTE(SUBSTITUTE(SUBSTITUTE(SUBSTITUTE(SUBSTITUTE(SUBSTITUTE(db[[#This Row],[NB PAJAK]]," ",""),"-",""),"(",""),")",""),".",""),",",""),"/",""),"""",""),"+",""))</f>
        <v/>
      </c>
      <c r="E2" s="117" t="str">
        <f>LOWER(SUBSTITUTE(SUBSTITUTE(SUBSTITUTE(SUBSTITUTE(SUBSTITUTE(SUBSTITUTE(SUBSTITUTE(SUBSTITUTE(SUBSTITUTE(db[[#This Row],[NB BM]]&amp;db[[#This Row],[QTY/ CTN]]," ",),".",""),"-",""),"(",""),")",""),",",""),"/",""),"""",""),"+",""))</f>
        <v>garisan1103080lsn</v>
      </c>
      <c r="F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11030garisan80lsnuntana</v>
      </c>
      <c r="G2" s="4" t="s">
        <v>5657</v>
      </c>
      <c r="H2" s="10" t="s">
        <v>5610</v>
      </c>
      <c r="I2" s="49"/>
      <c r="J2" s="1" t="s">
        <v>1621</v>
      </c>
      <c r="K2" s="121" t="e">
        <f>IF(db[[#This Row],[NB NOTA_C]]="","",COUNTIF([2]!B_MSK[concat],db[[#This Row],[NB NOTA_C]]))</f>
        <v>#REF!</v>
      </c>
      <c r="L2" s="7" t="s">
        <v>2156</v>
      </c>
      <c r="M2" s="3" t="s">
        <v>1705</v>
      </c>
      <c r="N2" s="1" t="s">
        <v>2792</v>
      </c>
      <c r="O2" s="117"/>
      <c r="P2" s="117" t="str">
        <f>IF(db[[#This Row],[QTY/ CTN]]="","",SUBSTITUTE(SUBSTITUTE(SUBSTITUTE(db[[#This Row],[QTY/ CTN]]," ","_",2),"(",""),")","")&amp;"_")</f>
        <v>80 LSN_</v>
      </c>
      <c r="Q2" s="117">
        <f>IF(db[[#This Row],[H_QTY/ CTN]]="","",SEARCH("_",db[[#This Row],[H_QTY/ CTN]]))</f>
        <v>7</v>
      </c>
      <c r="R2" s="117">
        <f>IF(db[[#This Row],[H_QTY/ CTN]]="","",LEN(db[[#This Row],[H_QTY/ CTN]]))</f>
        <v>7</v>
      </c>
      <c r="S2" s="123" t="str">
        <f>IF(db[[#This Row],[H_QTY/ CTN]]="","",LEFT(db[[#This Row],[H_QTY/ CTN]],db[[#This Row],[H_1]]-1))</f>
        <v>80 LSN</v>
      </c>
      <c r="T2" s="123" t="str">
        <f>IF(NOT(db[[#This Row],[H_1]]=db[[#This Row],[H_2]]),MID(db[[#This Row],[H_QTY/ CTN]],db[[#This Row],[H_1]]+1,db[[#This Row],[H_2]]-db[[#This Row],[H_1]]-1),"")</f>
        <v/>
      </c>
      <c r="U2" s="123" t="str">
        <f>IF(db[[#This Row],[QTY/ CTN B]]="","",LEFT(db[[#This Row],[QTY/ CTN B]],SEARCH(" ",db[[#This Row],[QTY/ CTN B]],1)-1))</f>
        <v>80</v>
      </c>
      <c r="V2" s="123" t="str">
        <f>IF(db[[#This Row],[QTY/ CTN B]]="","",RIGHT(db[[#This Row],[QTY/ CTN B]],LEN(db[[#This Row],[QTY/ CTN B]])-SEARCH(" ",db[[#This Row],[QTY/ CTN B]],1)))</f>
        <v>LSN</v>
      </c>
      <c r="W2" s="123">
        <f>IF(db[[#This Row],[QTY/ CTN TG]]="",IF(db[[#This Row],[STN TG]]="","",12),LEFT(db[[#This Row],[QTY/ CTN TG]],SEARCH(" ",db[[#This Row],[QTY/ CTN TG]],1)-1))</f>
        <v>12</v>
      </c>
      <c r="X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" s="123" t="str">
        <f>IF(db[[#This Row],[STN K]]="","",IF(db[[#This Row],[STN TG]]="LSN",12,""))</f>
        <v/>
      </c>
      <c r="Z2" s="123" t="str">
        <f>IF(db[[#This Row],[STN TG]]="LSN","PCS","")</f>
        <v/>
      </c>
      <c r="AA2" s="123">
        <f>db[[#This Row],[QTY B]]*IF(db[[#This Row],[QTY TG]]="",1,db[[#This Row],[QTY TG]])*IF(db[[#This Row],[QTY K]]="",1,db[[#This Row],[QTY K]])</f>
        <v>960</v>
      </c>
      <c r="AB2" s="123" t="str">
        <f>IF(db[[#This Row],[STN K]]="",IF(db[[#This Row],[STN TG]]="",db[[#This Row],[STN B]],db[[#This Row],[STN TG]]),db[[#This Row],[STN K]])</f>
        <v>PCS</v>
      </c>
      <c r="AC2" s="87"/>
    </row>
    <row r="3" spans="1:29" ht="16.5" customHeight="1" x14ac:dyDescent="0.25">
      <c r="A3" s="87">
        <f>ROW()-1</f>
        <v>2</v>
      </c>
      <c r="B3" s="3" t="str">
        <f>LOWER(SUBSTITUTE(SUBSTITUTE(SUBSTITUTE(SUBSTITUTE(SUBSTITUTE(SUBSTITUTE(db[[#This Row],[NB BM]]," ",),".",""),"-",""),"(",""),")",""),"/",""))</f>
        <v>pc1609</v>
      </c>
      <c r="C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D3" s="3" t="str">
        <f>LOWER(SUBSTITUTE(SUBSTITUTE(SUBSTITUTE(SUBSTITUTE(SUBSTITUTE(SUBSTITUTE(SUBSTITUTE(SUBSTITUTE(SUBSTITUTE(db[[#This Row],[NB PAJAK]]," ",""),"-",""),"(",""),")",""),".",""),",",""),"/",""),"""",""),"+",""))</f>
        <v/>
      </c>
      <c r="E3" s="3" t="str">
        <f>LOWER(SUBSTITUTE(SUBSTITUTE(SUBSTITUTE(SUBSTITUTE(SUBSTITUTE(SUBSTITUTE(SUBSTITUTE(SUBSTITUTE(SUBSTITUTE(db[[#This Row],[NB BM]]&amp;db[[#This Row],[QTY/ CTN]]," ",),".",""),"-",""),"(",""),")",""),",",""),"/",""),"""",""),"+",""))</f>
        <v>pc1609144pcs</v>
      </c>
      <c r="F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1609pcase144pcsuntana</v>
      </c>
      <c r="G3" s="1" t="s">
        <v>6429</v>
      </c>
      <c r="H3" s="4" t="s">
        <v>2943</v>
      </c>
      <c r="I3" s="49"/>
      <c r="J3" s="1" t="s">
        <v>1621</v>
      </c>
      <c r="K3" s="26" t="e">
        <f>IF(db[[#This Row],[NB NOTA_C]]="","",COUNTIF([2]!B_MSK[concat],db[[#This Row],[NB NOTA_C]]))</f>
        <v>#REF!</v>
      </c>
      <c r="L3" s="7" t="s">
        <v>2156</v>
      </c>
      <c r="M3" s="3" t="s">
        <v>1664</v>
      </c>
      <c r="N3" s="1" t="s">
        <v>2810</v>
      </c>
      <c r="P3" s="1" t="str">
        <f>IF(db[[#This Row],[QTY/ CTN]]="","",SUBSTITUTE(SUBSTITUTE(SUBSTITUTE(db[[#This Row],[QTY/ CTN]]," ","_",2),"(",""),")","")&amp;"_")</f>
        <v>144 PCS_</v>
      </c>
      <c r="Q3" s="1">
        <f>IF(db[[#This Row],[H_QTY/ CTN]]="","",SEARCH("_",db[[#This Row],[H_QTY/ CTN]]))</f>
        <v>8</v>
      </c>
      <c r="R3" s="1">
        <f>IF(db[[#This Row],[H_QTY/ CTN]]="","",LEN(db[[#This Row],[H_QTY/ CTN]]))</f>
        <v>8</v>
      </c>
      <c r="S3" s="90" t="str">
        <f>IF(db[[#This Row],[H_QTY/ CTN]]="","",LEFT(db[[#This Row],[H_QTY/ CTN]],db[[#This Row],[H_1]]-1))</f>
        <v>144 PCS</v>
      </c>
      <c r="T3" s="87" t="str">
        <f>IF(NOT(db[[#This Row],[H_1]]=db[[#This Row],[H_2]]),MID(db[[#This Row],[H_QTY/ CTN]],db[[#This Row],[H_1]]+1,db[[#This Row],[H_2]]-db[[#This Row],[H_1]]-1),"")</f>
        <v/>
      </c>
      <c r="U3" s="87" t="str">
        <f>IF(db[[#This Row],[QTY/ CTN B]]="","",LEFT(db[[#This Row],[QTY/ CTN B]],SEARCH(" ",db[[#This Row],[QTY/ CTN B]],1)-1))</f>
        <v>144</v>
      </c>
      <c r="V3" s="87" t="str">
        <f>IF(db[[#This Row],[QTY/ CTN B]]="","",RIGHT(db[[#This Row],[QTY/ CTN B]],LEN(db[[#This Row],[QTY/ CTN B]])-SEARCH(" ",db[[#This Row],[QTY/ CTN B]],1)))</f>
        <v>PCS</v>
      </c>
      <c r="W3" s="87" t="str">
        <f>IF(db[[#This Row],[QTY/ CTN TG]]="",IF(db[[#This Row],[STN TG]]="","",12),LEFT(db[[#This Row],[QTY/ CTN TG]],SEARCH(" ",db[[#This Row],[QTY/ CTN TG]],1)-1))</f>
        <v/>
      </c>
      <c r="X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" s="87" t="str">
        <f>IF(db[[#This Row],[STN K]]="","",IF(db[[#This Row],[STN TG]]="LSN",12,""))</f>
        <v/>
      </c>
      <c r="Z3" s="87" t="str">
        <f>IF(db[[#This Row],[STN TG]]="LSN","PCS","")</f>
        <v/>
      </c>
      <c r="AA3" s="87">
        <f>db[[#This Row],[QTY B]]*IF(db[[#This Row],[QTY TG]]="",1,db[[#This Row],[QTY TG]])*IF(db[[#This Row],[QTY K]]="",1,db[[#This Row],[QTY K]])</f>
        <v>144</v>
      </c>
      <c r="AB3" s="87" t="str">
        <f>IF(db[[#This Row],[STN K]]="",IF(db[[#This Row],[STN TG]]="",db[[#This Row],[STN B]],db[[#This Row],[STN TG]]),db[[#This Row],[STN K]])</f>
        <v>PCS</v>
      </c>
      <c r="AC3" s="87"/>
    </row>
    <row r="4" spans="1:29" ht="16.5" customHeight="1" x14ac:dyDescent="0.25">
      <c r="A4" s="87">
        <f>ROW()-1</f>
        <v>3</v>
      </c>
      <c r="B4" s="3" t="str">
        <f>LOWER(SUBSTITUTE(SUBSTITUTE(SUBSTITUTE(SUBSTITUTE(SUBSTITUTE(SUBSTITUTE(db[[#This Row],[NB BM]]," ",),".",""),"-",""),"(",""),")",""),"/",""))</f>
        <v>binderclipa56483332kslowlife</v>
      </c>
      <c r="C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D4" s="3" t="str">
        <f>LOWER(SUBSTITUTE(SUBSTITUTE(SUBSTITUTE(SUBSTITUTE(SUBSTITUTE(SUBSTITUTE(SUBSTITUTE(SUBSTITUTE(SUBSTITUTE(db[[#This Row],[NB PAJAK]]," ",""),"-",""),"(",""),")",""),".",""),",",""),"/",""),"""",""),"+",""))</f>
        <v/>
      </c>
      <c r="E4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binderclipa56483332kslowlife128pcs</v>
      </c>
      <c r="F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6483332kironclipbindera5slowlife128128pcsuntana</v>
      </c>
      <c r="G4" s="1" t="s">
        <v>3517</v>
      </c>
      <c r="H4" s="4" t="s">
        <v>3521</v>
      </c>
      <c r="I4" s="49"/>
      <c r="J4" s="1" t="s">
        <v>1621</v>
      </c>
      <c r="K4" s="26" t="e">
        <f>IF(db[[#This Row],[NB NOTA_C]]="","",COUNTIF([2]!B_MSK[concat],db[[#This Row],[NB NOTA_C]]))</f>
        <v>#REF!</v>
      </c>
      <c r="L4" s="7" t="s">
        <v>1639</v>
      </c>
      <c r="M4" s="3" t="s">
        <v>2210</v>
      </c>
      <c r="N4" s="1" t="s">
        <v>2786</v>
      </c>
      <c r="P4" s="1" t="str">
        <f>IF(db[[#This Row],[QTY/ CTN]]="","",SUBSTITUTE(SUBSTITUTE(SUBSTITUTE(db[[#This Row],[QTY/ CTN]]," ","_",2),"(",""),")","")&amp;"_")</f>
        <v>128 PCS_</v>
      </c>
      <c r="Q4" s="1">
        <f>IF(db[[#This Row],[H_QTY/ CTN]]="","",SEARCH("_",db[[#This Row],[H_QTY/ CTN]]))</f>
        <v>8</v>
      </c>
      <c r="R4" s="1">
        <f>IF(db[[#This Row],[H_QTY/ CTN]]="","",LEN(db[[#This Row],[H_QTY/ CTN]]))</f>
        <v>8</v>
      </c>
      <c r="S4" s="90" t="str">
        <f>IF(db[[#This Row],[H_QTY/ CTN]]="","",LEFT(db[[#This Row],[H_QTY/ CTN]],db[[#This Row],[H_1]]-1))</f>
        <v>128 PCS</v>
      </c>
      <c r="T4" s="87" t="str">
        <f>IF(NOT(db[[#This Row],[H_1]]=db[[#This Row],[H_2]]),MID(db[[#This Row],[H_QTY/ CTN]],db[[#This Row],[H_1]]+1,db[[#This Row],[H_2]]-db[[#This Row],[H_1]]-1),"")</f>
        <v/>
      </c>
      <c r="U4" s="87" t="str">
        <f>IF(db[[#This Row],[QTY/ CTN B]]="","",LEFT(db[[#This Row],[QTY/ CTN B]],SEARCH(" ",db[[#This Row],[QTY/ CTN B]],1)-1))</f>
        <v>128</v>
      </c>
      <c r="V4" s="87" t="str">
        <f>IF(db[[#This Row],[QTY/ CTN B]]="","",RIGHT(db[[#This Row],[QTY/ CTN B]],LEN(db[[#This Row],[QTY/ CTN B]])-SEARCH(" ",db[[#This Row],[QTY/ CTN B]],1)))</f>
        <v>PCS</v>
      </c>
      <c r="W4" s="87" t="str">
        <f>IF(db[[#This Row],[QTY/ CTN TG]]="",IF(db[[#This Row],[STN TG]]="","",12),LEFT(db[[#This Row],[QTY/ CTN TG]],SEARCH(" ",db[[#This Row],[QTY/ CTN TG]],1)-1))</f>
        <v/>
      </c>
      <c r="X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" s="87" t="str">
        <f>IF(db[[#This Row],[STN K]]="","",IF(db[[#This Row],[STN TG]]="LSN",12,""))</f>
        <v/>
      </c>
      <c r="Z4" s="87" t="str">
        <f>IF(db[[#This Row],[STN TG]]="LSN","PCS","")</f>
        <v/>
      </c>
      <c r="AA4" s="87">
        <f>db[[#This Row],[QTY B]]*IF(db[[#This Row],[QTY TG]]="",1,db[[#This Row],[QTY TG]])*IF(db[[#This Row],[QTY K]]="",1,db[[#This Row],[QTY K]])</f>
        <v>128</v>
      </c>
      <c r="AB4" s="87" t="str">
        <f>IF(db[[#This Row],[STN K]]="",IF(db[[#This Row],[STN TG]]="",db[[#This Row],[STN B]],db[[#This Row],[STN TG]]),db[[#This Row],[STN K]])</f>
        <v>PCS</v>
      </c>
      <c r="AC4" s="87"/>
    </row>
    <row r="5" spans="1:29" ht="16.5" customHeight="1" x14ac:dyDescent="0.25">
      <c r="A5" s="87">
        <f>ROW()-1</f>
        <v>4</v>
      </c>
      <c r="B5" s="3" t="str">
        <f>LOWER(SUBSTITUTE(SUBSTITUTE(SUBSTITUTE(SUBSTITUTE(SUBSTITUTE(SUBSTITUTE(db[[#This Row],[NB BM]]," ",),".",""),"-",""),"(",""),")",""),"/",""))</f>
        <v>binderclipa56483432kcornermoodpp</v>
      </c>
      <c r="C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D5" s="3" t="str">
        <f>LOWER(SUBSTITUTE(SUBSTITUTE(SUBSTITUTE(SUBSTITUTE(SUBSTITUTE(SUBSTITUTE(SUBSTITUTE(SUBSTITUTE(SUBSTITUTE(db[[#This Row],[NB PAJAK]]," ",""),"-",""),"(",""),")",""),".",""),",",""),"/",""),"""",""),"+",""))</f>
        <v/>
      </c>
      <c r="E5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binderclipa56483432kcornermoodpp128pcs</v>
      </c>
      <c r="F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6483432kironclipbindera5cornermoodpp128128pcsuntana</v>
      </c>
      <c r="G5" s="1" t="s">
        <v>3518</v>
      </c>
      <c r="H5" s="4" t="s">
        <v>3522</v>
      </c>
      <c r="I5" s="49"/>
      <c r="J5" s="1" t="s">
        <v>1621</v>
      </c>
      <c r="K5" s="26" t="e">
        <f>IF(db[[#This Row],[NB NOTA_C]]="","",COUNTIF([2]!B_MSK[concat],db[[#This Row],[NB NOTA_C]]))</f>
        <v>#REF!</v>
      </c>
      <c r="L5" s="7" t="s">
        <v>1639</v>
      </c>
      <c r="M5" s="3" t="s">
        <v>2210</v>
      </c>
      <c r="N5" s="1" t="s">
        <v>2786</v>
      </c>
      <c r="P5" s="1" t="str">
        <f>IF(db[[#This Row],[QTY/ CTN]]="","",SUBSTITUTE(SUBSTITUTE(SUBSTITUTE(db[[#This Row],[QTY/ CTN]]," ","_",2),"(",""),")","")&amp;"_")</f>
        <v>128 PCS_</v>
      </c>
      <c r="Q5" s="1">
        <f>IF(db[[#This Row],[H_QTY/ CTN]]="","",SEARCH("_",db[[#This Row],[H_QTY/ CTN]]))</f>
        <v>8</v>
      </c>
      <c r="R5" s="1">
        <f>IF(db[[#This Row],[H_QTY/ CTN]]="","",LEN(db[[#This Row],[H_QTY/ CTN]]))</f>
        <v>8</v>
      </c>
      <c r="S5" s="90" t="str">
        <f>IF(db[[#This Row],[H_QTY/ CTN]]="","",LEFT(db[[#This Row],[H_QTY/ CTN]],db[[#This Row],[H_1]]-1))</f>
        <v>128 PCS</v>
      </c>
      <c r="T5" s="87" t="str">
        <f>IF(NOT(db[[#This Row],[H_1]]=db[[#This Row],[H_2]]),MID(db[[#This Row],[H_QTY/ CTN]],db[[#This Row],[H_1]]+1,db[[#This Row],[H_2]]-db[[#This Row],[H_1]]-1),"")</f>
        <v/>
      </c>
      <c r="U5" s="87" t="str">
        <f>IF(db[[#This Row],[QTY/ CTN B]]="","",LEFT(db[[#This Row],[QTY/ CTN B]],SEARCH(" ",db[[#This Row],[QTY/ CTN B]],1)-1))</f>
        <v>128</v>
      </c>
      <c r="V5" s="87" t="str">
        <f>IF(db[[#This Row],[QTY/ CTN B]]="","",RIGHT(db[[#This Row],[QTY/ CTN B]],LEN(db[[#This Row],[QTY/ CTN B]])-SEARCH(" ",db[[#This Row],[QTY/ CTN B]],1)))</f>
        <v>PCS</v>
      </c>
      <c r="W5" s="87" t="str">
        <f>IF(db[[#This Row],[QTY/ CTN TG]]="",IF(db[[#This Row],[STN TG]]="","",12),LEFT(db[[#This Row],[QTY/ CTN TG]],SEARCH(" ",db[[#This Row],[QTY/ CTN TG]],1)-1))</f>
        <v/>
      </c>
      <c r="X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" s="87" t="str">
        <f>IF(db[[#This Row],[STN K]]="","",IF(db[[#This Row],[STN TG]]="LSN",12,""))</f>
        <v/>
      </c>
      <c r="Z5" s="87" t="str">
        <f>IF(db[[#This Row],[STN TG]]="LSN","PCS","")</f>
        <v/>
      </c>
      <c r="AA5" s="87">
        <f>db[[#This Row],[QTY B]]*IF(db[[#This Row],[QTY TG]]="",1,db[[#This Row],[QTY TG]])*IF(db[[#This Row],[QTY K]]="",1,db[[#This Row],[QTY K]])</f>
        <v>128</v>
      </c>
      <c r="AB5" s="87" t="str">
        <f>IF(db[[#This Row],[STN K]]="",IF(db[[#This Row],[STN TG]]="",db[[#This Row],[STN B]],db[[#This Row],[STN TG]]),db[[#This Row],[STN K]])</f>
        <v>PCS</v>
      </c>
      <c r="AC5" s="87"/>
    </row>
    <row r="6" spans="1:29" ht="16.5" customHeight="1" x14ac:dyDescent="0.25">
      <c r="A6" s="87">
        <f>ROW()-1</f>
        <v>5</v>
      </c>
      <c r="B6" s="3" t="str">
        <f>LOWER(SUBSTITUTE(SUBSTITUTE(SUBSTITUTE(SUBSTITUTE(SUBSTITUTE(SUBSTITUTE(db[[#This Row],[NB BM]]," ",),".",""),"-",""),"(",""),")",""),"/",""))</f>
        <v>binderclipa56483532kstreetbasketball</v>
      </c>
      <c r="C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D6" s="3" t="str">
        <f>LOWER(SUBSTITUTE(SUBSTITUTE(SUBSTITUTE(SUBSTITUTE(SUBSTITUTE(SUBSTITUTE(SUBSTITUTE(SUBSTITUTE(SUBSTITUTE(db[[#This Row],[NB PAJAK]]," ",""),"-",""),"(",""),")",""),".",""),",",""),"/",""),"""",""),"+",""))</f>
        <v/>
      </c>
      <c r="E6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binderclipa56483532kstreetbasketball128pcs</v>
      </c>
      <c r="F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6483532kironclipbindera5streetbasketball128128pcsuntana</v>
      </c>
      <c r="G6" s="1" t="s">
        <v>3519</v>
      </c>
      <c r="H6" s="4" t="s">
        <v>3523</v>
      </c>
      <c r="I6" s="2"/>
      <c r="J6" s="1" t="s">
        <v>1621</v>
      </c>
      <c r="K6" s="26" t="e">
        <f>IF(db[[#This Row],[NB NOTA_C]]="","",COUNTIF([2]!B_MSK[concat],db[[#This Row],[NB NOTA_C]]))</f>
        <v>#REF!</v>
      </c>
      <c r="L6" s="7" t="s">
        <v>1639</v>
      </c>
      <c r="M6" s="3" t="s">
        <v>2210</v>
      </c>
      <c r="N6" s="1" t="s">
        <v>2786</v>
      </c>
      <c r="P6" s="1" t="str">
        <f>IF(db[[#This Row],[QTY/ CTN]]="","",SUBSTITUTE(SUBSTITUTE(SUBSTITUTE(db[[#This Row],[QTY/ CTN]]," ","_",2),"(",""),")","")&amp;"_")</f>
        <v>128 PCS_</v>
      </c>
      <c r="Q6" s="1">
        <f>IF(db[[#This Row],[H_QTY/ CTN]]="","",SEARCH("_",db[[#This Row],[H_QTY/ CTN]]))</f>
        <v>8</v>
      </c>
      <c r="R6" s="1">
        <f>IF(db[[#This Row],[H_QTY/ CTN]]="","",LEN(db[[#This Row],[H_QTY/ CTN]]))</f>
        <v>8</v>
      </c>
      <c r="S6" s="90" t="str">
        <f>IF(db[[#This Row],[H_QTY/ CTN]]="","",LEFT(db[[#This Row],[H_QTY/ CTN]],db[[#This Row],[H_1]]-1))</f>
        <v>128 PCS</v>
      </c>
      <c r="T6" s="87" t="str">
        <f>IF(NOT(db[[#This Row],[H_1]]=db[[#This Row],[H_2]]),MID(db[[#This Row],[H_QTY/ CTN]],db[[#This Row],[H_1]]+1,db[[#This Row],[H_2]]-db[[#This Row],[H_1]]-1),"")</f>
        <v/>
      </c>
      <c r="U6" s="87" t="str">
        <f>IF(db[[#This Row],[QTY/ CTN B]]="","",LEFT(db[[#This Row],[QTY/ CTN B]],SEARCH(" ",db[[#This Row],[QTY/ CTN B]],1)-1))</f>
        <v>128</v>
      </c>
      <c r="V6" s="87" t="str">
        <f>IF(db[[#This Row],[QTY/ CTN B]]="","",RIGHT(db[[#This Row],[QTY/ CTN B]],LEN(db[[#This Row],[QTY/ CTN B]])-SEARCH(" ",db[[#This Row],[QTY/ CTN B]],1)))</f>
        <v>PCS</v>
      </c>
      <c r="W6" s="87" t="str">
        <f>IF(db[[#This Row],[QTY/ CTN TG]]="",IF(db[[#This Row],[STN TG]]="","",12),LEFT(db[[#This Row],[QTY/ CTN TG]],SEARCH(" ",db[[#This Row],[QTY/ CTN TG]],1)-1))</f>
        <v/>
      </c>
      <c r="X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" s="87" t="str">
        <f>IF(db[[#This Row],[STN K]]="","",IF(db[[#This Row],[STN TG]]="LSN",12,""))</f>
        <v/>
      </c>
      <c r="Z6" s="87" t="str">
        <f>IF(db[[#This Row],[STN TG]]="LSN","PCS","")</f>
        <v/>
      </c>
      <c r="AA6" s="87">
        <f>db[[#This Row],[QTY B]]*IF(db[[#This Row],[QTY TG]]="",1,db[[#This Row],[QTY TG]])*IF(db[[#This Row],[QTY K]]="",1,db[[#This Row],[QTY K]])</f>
        <v>128</v>
      </c>
      <c r="AB6" s="87" t="str">
        <f>IF(db[[#This Row],[STN K]]="",IF(db[[#This Row],[STN TG]]="",db[[#This Row],[STN B]],db[[#This Row],[STN TG]]),db[[#This Row],[STN K]])</f>
        <v>PCS</v>
      </c>
      <c r="AC6" s="87"/>
    </row>
    <row r="7" spans="1:29" x14ac:dyDescent="0.25">
      <c r="A7" s="87">
        <f>ROW()-1</f>
        <v>6</v>
      </c>
      <c r="B7" s="3" t="str">
        <f>LOWER(SUBSTITUTE(SUBSTITUTE(SUBSTITUTE(SUBSTITUTE(SUBSTITUTE(SUBSTITUTE(db[[#This Row],[NB BM]]," ",),".",""),"-",""),"(",""),")",""),"/",""))</f>
        <v>binderclipa56483632kcuteactivity</v>
      </c>
      <c r="C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D7" s="3" t="str">
        <f>LOWER(SUBSTITUTE(SUBSTITUTE(SUBSTITUTE(SUBSTITUTE(SUBSTITUTE(SUBSTITUTE(SUBSTITUTE(SUBSTITUTE(SUBSTITUTE(db[[#This Row],[NB PAJAK]]," ",""),"-",""),"(",""),")",""),".",""),",",""),"/",""),"""",""),"+",""))</f>
        <v/>
      </c>
      <c r="E7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binderclipa56483632kcuteactivity128pcs</v>
      </c>
      <c r="F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6483632kironclipbindera5cuteactivity128128pcsuntana</v>
      </c>
      <c r="G7" s="1" t="s">
        <v>3520</v>
      </c>
      <c r="H7" s="4" t="s">
        <v>3524</v>
      </c>
      <c r="I7" s="49"/>
      <c r="J7" s="1" t="s">
        <v>1621</v>
      </c>
      <c r="K7" s="26" t="e">
        <f>IF(db[[#This Row],[NB NOTA_C]]="","",COUNTIF([2]!B_MSK[concat],db[[#This Row],[NB NOTA_C]]))</f>
        <v>#REF!</v>
      </c>
      <c r="L7" s="7" t="s">
        <v>1639</v>
      </c>
      <c r="M7" s="3" t="s">
        <v>2210</v>
      </c>
      <c r="N7" s="1" t="s">
        <v>2786</v>
      </c>
      <c r="P7" s="1" t="str">
        <f>IF(db[[#This Row],[QTY/ CTN]]="","",SUBSTITUTE(SUBSTITUTE(SUBSTITUTE(db[[#This Row],[QTY/ CTN]]," ","_",2),"(",""),")","")&amp;"_")</f>
        <v>128 PCS_</v>
      </c>
      <c r="Q7" s="1">
        <f>IF(db[[#This Row],[H_QTY/ CTN]]="","",SEARCH("_",db[[#This Row],[H_QTY/ CTN]]))</f>
        <v>8</v>
      </c>
      <c r="R7" s="1">
        <f>IF(db[[#This Row],[H_QTY/ CTN]]="","",LEN(db[[#This Row],[H_QTY/ CTN]]))</f>
        <v>8</v>
      </c>
      <c r="S7" s="90" t="str">
        <f>IF(db[[#This Row],[H_QTY/ CTN]]="","",LEFT(db[[#This Row],[H_QTY/ CTN]],db[[#This Row],[H_1]]-1))</f>
        <v>128 PCS</v>
      </c>
      <c r="T7" s="87" t="str">
        <f>IF(NOT(db[[#This Row],[H_1]]=db[[#This Row],[H_2]]),MID(db[[#This Row],[H_QTY/ CTN]],db[[#This Row],[H_1]]+1,db[[#This Row],[H_2]]-db[[#This Row],[H_1]]-1),"")</f>
        <v/>
      </c>
      <c r="U7" s="87" t="str">
        <f>IF(db[[#This Row],[QTY/ CTN B]]="","",LEFT(db[[#This Row],[QTY/ CTN B]],SEARCH(" ",db[[#This Row],[QTY/ CTN B]],1)-1))</f>
        <v>128</v>
      </c>
      <c r="V7" s="87" t="str">
        <f>IF(db[[#This Row],[QTY/ CTN B]]="","",RIGHT(db[[#This Row],[QTY/ CTN B]],LEN(db[[#This Row],[QTY/ CTN B]])-SEARCH(" ",db[[#This Row],[QTY/ CTN B]],1)))</f>
        <v>PCS</v>
      </c>
      <c r="W7" s="87" t="str">
        <f>IF(db[[#This Row],[QTY/ CTN TG]]="",IF(db[[#This Row],[STN TG]]="","",12),LEFT(db[[#This Row],[QTY/ CTN TG]],SEARCH(" ",db[[#This Row],[QTY/ CTN TG]],1)-1))</f>
        <v/>
      </c>
      <c r="X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" s="87" t="str">
        <f>IF(db[[#This Row],[STN K]]="","",IF(db[[#This Row],[STN TG]]="LSN",12,""))</f>
        <v/>
      </c>
      <c r="Z7" s="87" t="str">
        <f>IF(db[[#This Row],[STN TG]]="LSN","PCS","")</f>
        <v/>
      </c>
      <c r="AA7" s="87">
        <f>db[[#This Row],[QTY B]]*IF(db[[#This Row],[QTY TG]]="",1,db[[#This Row],[QTY TG]])*IF(db[[#This Row],[QTY K]]="",1,db[[#This Row],[QTY K]])</f>
        <v>128</v>
      </c>
      <c r="AB7" s="87" t="str">
        <f>IF(db[[#This Row],[STN K]]="",IF(db[[#This Row],[STN TG]]="",db[[#This Row],[STN B]],db[[#This Row],[STN TG]]),db[[#This Row],[STN K]])</f>
        <v>PCS</v>
      </c>
      <c r="AC7" s="87"/>
    </row>
    <row r="8" spans="1:29" ht="16.5" customHeight="1" x14ac:dyDescent="0.25">
      <c r="A8" s="87">
        <f>ROW()-1</f>
        <v>7</v>
      </c>
      <c r="B8" s="3" t="str">
        <f>LOWER(SUBSTITUTE(SUBSTITUTE(SUBSTITUTE(SUBSTITUTE(SUBSTITUTE(SUBSTITUTE(db[[#This Row],[NB BM]]," ",),".",""),"-",""),"(",""),")",""),"/",""))</f>
        <v>binderclipb59383316kslowlife</v>
      </c>
      <c r="C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D8" s="3" t="str">
        <f>LOWER(SUBSTITUTE(SUBSTITUTE(SUBSTITUTE(SUBSTITUTE(SUBSTITUTE(SUBSTITUTE(SUBSTITUTE(SUBSTITUTE(SUBSTITUTE(db[[#This Row],[NB PAJAK]]," ",""),"-",""),"(",""),")",""),".",""),",",""),"/",""),"""",""),"+",""))</f>
        <v/>
      </c>
      <c r="E8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binderclipb59383316kslowlife96pcs</v>
      </c>
      <c r="F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9383316kironclipbinderb5slowlife9696pcsuntana</v>
      </c>
      <c r="G8" s="1" t="s">
        <v>3180</v>
      </c>
      <c r="H8" s="4" t="s">
        <v>3177</v>
      </c>
      <c r="I8" s="49"/>
      <c r="J8" s="1" t="s">
        <v>1621</v>
      </c>
      <c r="K8" s="26" t="e">
        <f>IF(db[[#This Row],[NB NOTA_C]]="","",COUNTIF([2]!B_MSK[concat],db[[#This Row],[NB NOTA_C]]))</f>
        <v>#REF!</v>
      </c>
      <c r="L8" s="7" t="s">
        <v>1639</v>
      </c>
      <c r="M8" s="3" t="s">
        <v>1673</v>
      </c>
      <c r="N8" s="1" t="s">
        <v>2786</v>
      </c>
      <c r="O8" s="3"/>
      <c r="P8" s="3" t="str">
        <f>IF(db[[#This Row],[QTY/ CTN]]="","",SUBSTITUTE(SUBSTITUTE(SUBSTITUTE(db[[#This Row],[QTY/ CTN]]," ","_",2),"(",""),")","")&amp;"_")</f>
        <v>96 PCS_</v>
      </c>
      <c r="Q8" s="3">
        <f>IF(db[[#This Row],[H_QTY/ CTN]]="","",SEARCH("_",db[[#This Row],[H_QTY/ CTN]]))</f>
        <v>7</v>
      </c>
      <c r="R8" s="3">
        <f>IF(db[[#This Row],[H_QTY/ CTN]]="","",LEN(db[[#This Row],[H_QTY/ CTN]]))</f>
        <v>7</v>
      </c>
      <c r="S8" s="90" t="str">
        <f>IF(db[[#This Row],[H_QTY/ CTN]]="","",LEFT(db[[#This Row],[H_QTY/ CTN]],db[[#This Row],[H_1]]-1))</f>
        <v>96 PCS</v>
      </c>
      <c r="T8" s="87" t="str">
        <f>IF(NOT(db[[#This Row],[H_1]]=db[[#This Row],[H_2]]),MID(db[[#This Row],[H_QTY/ CTN]],db[[#This Row],[H_1]]+1,db[[#This Row],[H_2]]-db[[#This Row],[H_1]]-1),"")</f>
        <v/>
      </c>
      <c r="U8" s="87" t="str">
        <f>IF(db[[#This Row],[QTY/ CTN B]]="","",LEFT(db[[#This Row],[QTY/ CTN B]],SEARCH(" ",db[[#This Row],[QTY/ CTN B]],1)-1))</f>
        <v>96</v>
      </c>
      <c r="V8" s="87" t="str">
        <f>IF(db[[#This Row],[QTY/ CTN B]]="","",RIGHT(db[[#This Row],[QTY/ CTN B]],LEN(db[[#This Row],[QTY/ CTN B]])-SEARCH(" ",db[[#This Row],[QTY/ CTN B]],1)))</f>
        <v>PCS</v>
      </c>
      <c r="W8" s="87" t="str">
        <f>IF(db[[#This Row],[QTY/ CTN TG]]="",IF(db[[#This Row],[STN TG]]="","",12),LEFT(db[[#This Row],[QTY/ CTN TG]],SEARCH(" ",db[[#This Row],[QTY/ CTN TG]],1)-1))</f>
        <v/>
      </c>
      <c r="X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" s="87" t="str">
        <f>IF(db[[#This Row],[STN K]]="","",IF(db[[#This Row],[STN TG]]="LSN",12,""))</f>
        <v/>
      </c>
      <c r="Z8" s="87" t="str">
        <f>IF(db[[#This Row],[STN TG]]="LSN","PCS","")</f>
        <v/>
      </c>
      <c r="AA8" s="87">
        <f>db[[#This Row],[QTY B]]*IF(db[[#This Row],[QTY TG]]="",1,db[[#This Row],[QTY TG]])*IF(db[[#This Row],[QTY K]]="",1,db[[#This Row],[QTY K]])</f>
        <v>96</v>
      </c>
      <c r="AB8" s="87" t="str">
        <f>IF(db[[#This Row],[STN K]]="",IF(db[[#This Row],[STN TG]]="",db[[#This Row],[STN B]],db[[#This Row],[STN TG]]),db[[#This Row],[STN K]])</f>
        <v>PCS</v>
      </c>
      <c r="AC8" s="87"/>
    </row>
    <row r="9" spans="1:29" ht="16.5" customHeight="1" x14ac:dyDescent="0.25">
      <c r="A9" s="87">
        <f>ROW()-1</f>
        <v>8</v>
      </c>
      <c r="B9" s="3" t="str">
        <f>LOWER(SUBSTITUTE(SUBSTITUTE(SUBSTITUTE(SUBSTITUTE(SUBSTITUTE(SUBSTITUTE(db[[#This Row],[NB BM]]," ",),".",""),"-",""),"(",""),")",""),"/",""))</f>
        <v>binderclipb59383416kcornermoodpp</v>
      </c>
      <c r="C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D9" s="3" t="str">
        <f>LOWER(SUBSTITUTE(SUBSTITUTE(SUBSTITUTE(SUBSTITUTE(SUBSTITUTE(SUBSTITUTE(SUBSTITUTE(SUBSTITUTE(SUBSTITUTE(db[[#This Row],[NB PAJAK]]," ",""),"-",""),"(",""),")",""),".",""),",",""),"/",""),"""",""),"+",""))</f>
        <v/>
      </c>
      <c r="E9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binderclipb59383416kcornermoodpp96pcs</v>
      </c>
      <c r="F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9383416kironclipbinderb5cornermoodpp9696pcsuntana</v>
      </c>
      <c r="G9" s="1" t="s">
        <v>3182</v>
      </c>
      <c r="H9" s="4" t="s">
        <v>3510</v>
      </c>
      <c r="I9" s="49"/>
      <c r="J9" s="1" t="s">
        <v>1621</v>
      </c>
      <c r="K9" s="26" t="e">
        <f>IF(db[[#This Row],[NB NOTA_C]]="","",COUNTIF([2]!B_MSK[concat],db[[#This Row],[NB NOTA_C]]))</f>
        <v>#REF!</v>
      </c>
      <c r="L9" s="7" t="s">
        <v>1639</v>
      </c>
      <c r="M9" s="3" t="s">
        <v>1673</v>
      </c>
      <c r="N9" s="1" t="s">
        <v>2786</v>
      </c>
      <c r="O9" s="3"/>
      <c r="P9" s="3" t="str">
        <f>IF(db[[#This Row],[QTY/ CTN]]="","",SUBSTITUTE(SUBSTITUTE(SUBSTITUTE(db[[#This Row],[QTY/ CTN]]," ","_",2),"(",""),")","")&amp;"_")</f>
        <v>96 PCS_</v>
      </c>
      <c r="Q9" s="3">
        <f>IF(db[[#This Row],[H_QTY/ CTN]]="","",SEARCH("_",db[[#This Row],[H_QTY/ CTN]]))</f>
        <v>7</v>
      </c>
      <c r="R9" s="3">
        <f>IF(db[[#This Row],[H_QTY/ CTN]]="","",LEN(db[[#This Row],[H_QTY/ CTN]]))</f>
        <v>7</v>
      </c>
      <c r="S9" s="90" t="str">
        <f>IF(db[[#This Row],[H_QTY/ CTN]]="","",LEFT(db[[#This Row],[H_QTY/ CTN]],db[[#This Row],[H_1]]-1))</f>
        <v>96 PCS</v>
      </c>
      <c r="T9" s="87" t="str">
        <f>IF(NOT(db[[#This Row],[H_1]]=db[[#This Row],[H_2]]),MID(db[[#This Row],[H_QTY/ CTN]],db[[#This Row],[H_1]]+1,db[[#This Row],[H_2]]-db[[#This Row],[H_1]]-1),"")</f>
        <v/>
      </c>
      <c r="U9" s="87" t="str">
        <f>IF(db[[#This Row],[QTY/ CTN B]]="","",LEFT(db[[#This Row],[QTY/ CTN B]],SEARCH(" ",db[[#This Row],[QTY/ CTN B]],1)-1))</f>
        <v>96</v>
      </c>
      <c r="V9" s="87" t="str">
        <f>IF(db[[#This Row],[QTY/ CTN B]]="","",RIGHT(db[[#This Row],[QTY/ CTN B]],LEN(db[[#This Row],[QTY/ CTN B]])-SEARCH(" ",db[[#This Row],[QTY/ CTN B]],1)))</f>
        <v>PCS</v>
      </c>
      <c r="W9" s="87" t="str">
        <f>IF(db[[#This Row],[QTY/ CTN TG]]="",IF(db[[#This Row],[STN TG]]="","",12),LEFT(db[[#This Row],[QTY/ CTN TG]],SEARCH(" ",db[[#This Row],[QTY/ CTN TG]],1)-1))</f>
        <v/>
      </c>
      <c r="X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" s="87" t="str">
        <f>IF(db[[#This Row],[STN K]]="","",IF(db[[#This Row],[STN TG]]="LSN",12,""))</f>
        <v/>
      </c>
      <c r="Z9" s="87" t="str">
        <f>IF(db[[#This Row],[STN TG]]="LSN","PCS","")</f>
        <v/>
      </c>
      <c r="AA9" s="87">
        <f>db[[#This Row],[QTY B]]*IF(db[[#This Row],[QTY TG]]="",1,db[[#This Row],[QTY TG]])*IF(db[[#This Row],[QTY K]]="",1,db[[#This Row],[QTY K]])</f>
        <v>96</v>
      </c>
      <c r="AB9" s="87" t="str">
        <f>IF(db[[#This Row],[STN K]]="",IF(db[[#This Row],[STN TG]]="",db[[#This Row],[STN B]],db[[#This Row],[STN TG]]),db[[#This Row],[STN K]])</f>
        <v>PCS</v>
      </c>
      <c r="AC9" s="87"/>
    </row>
    <row r="10" spans="1:29" ht="16.5" customHeight="1" x14ac:dyDescent="0.25">
      <c r="A10" s="87">
        <f>ROW()-1</f>
        <v>9</v>
      </c>
      <c r="B10" s="3" t="str">
        <f>LOWER(SUBSTITUTE(SUBSTITUTE(SUBSTITUTE(SUBSTITUTE(SUBSTITUTE(SUBSTITUTE(db[[#This Row],[NB BM]]," ",),".",""),"-",""),"(",""),")",""),"/",""))</f>
        <v>binderclipb59383516kstreetbasketball</v>
      </c>
      <c r="C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D10" s="3" t="str">
        <f>LOWER(SUBSTITUTE(SUBSTITUTE(SUBSTITUTE(SUBSTITUTE(SUBSTITUTE(SUBSTITUTE(SUBSTITUTE(SUBSTITUTE(SUBSTITUTE(db[[#This Row],[NB PAJAK]]," ",""),"-",""),"(",""),")",""),".",""),",",""),"/",""),"""",""),"+",""))</f>
        <v/>
      </c>
      <c r="E10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binderclipb59383516kstreetbasketball96pcs</v>
      </c>
      <c r="F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9383516kironclipbinderb5streetbasketball9696pcsuntana</v>
      </c>
      <c r="G10" s="1" t="s">
        <v>3181</v>
      </c>
      <c r="H10" s="4" t="s">
        <v>3178</v>
      </c>
      <c r="I10" s="49"/>
      <c r="J10" s="1" t="s">
        <v>1621</v>
      </c>
      <c r="K10" s="26" t="e">
        <f>IF(db[[#This Row],[NB NOTA_C]]="","",COUNTIF([2]!B_MSK[concat],db[[#This Row],[NB NOTA_C]]))</f>
        <v>#REF!</v>
      </c>
      <c r="L10" s="7" t="s">
        <v>1639</v>
      </c>
      <c r="M10" s="3" t="s">
        <v>1673</v>
      </c>
      <c r="N10" s="1" t="s">
        <v>2786</v>
      </c>
      <c r="O10" s="3"/>
      <c r="P10" s="3" t="str">
        <f>IF(db[[#This Row],[QTY/ CTN]]="","",SUBSTITUTE(SUBSTITUTE(SUBSTITUTE(db[[#This Row],[QTY/ CTN]]," ","_",2),"(",""),")","")&amp;"_")</f>
        <v>96 PCS_</v>
      </c>
      <c r="Q10" s="3">
        <f>IF(db[[#This Row],[H_QTY/ CTN]]="","",SEARCH("_",db[[#This Row],[H_QTY/ CTN]]))</f>
        <v>7</v>
      </c>
      <c r="R10" s="3">
        <f>IF(db[[#This Row],[H_QTY/ CTN]]="","",LEN(db[[#This Row],[H_QTY/ CTN]]))</f>
        <v>7</v>
      </c>
      <c r="S10" s="90" t="str">
        <f>IF(db[[#This Row],[H_QTY/ CTN]]="","",LEFT(db[[#This Row],[H_QTY/ CTN]],db[[#This Row],[H_1]]-1))</f>
        <v>96 PCS</v>
      </c>
      <c r="T10" s="87" t="str">
        <f>IF(NOT(db[[#This Row],[H_1]]=db[[#This Row],[H_2]]),MID(db[[#This Row],[H_QTY/ CTN]],db[[#This Row],[H_1]]+1,db[[#This Row],[H_2]]-db[[#This Row],[H_1]]-1),"")</f>
        <v/>
      </c>
      <c r="U10" s="87" t="str">
        <f>IF(db[[#This Row],[QTY/ CTN B]]="","",LEFT(db[[#This Row],[QTY/ CTN B]],SEARCH(" ",db[[#This Row],[QTY/ CTN B]],1)-1))</f>
        <v>96</v>
      </c>
      <c r="V10" s="87" t="str">
        <f>IF(db[[#This Row],[QTY/ CTN B]]="","",RIGHT(db[[#This Row],[QTY/ CTN B]],LEN(db[[#This Row],[QTY/ CTN B]])-SEARCH(" ",db[[#This Row],[QTY/ CTN B]],1)))</f>
        <v>PCS</v>
      </c>
      <c r="W10" s="87" t="str">
        <f>IF(db[[#This Row],[QTY/ CTN TG]]="",IF(db[[#This Row],[STN TG]]="","",12),LEFT(db[[#This Row],[QTY/ CTN TG]],SEARCH(" ",db[[#This Row],[QTY/ CTN TG]],1)-1))</f>
        <v/>
      </c>
      <c r="X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" s="87" t="str">
        <f>IF(db[[#This Row],[STN K]]="","",IF(db[[#This Row],[STN TG]]="LSN",12,""))</f>
        <v/>
      </c>
      <c r="Z10" s="87" t="str">
        <f>IF(db[[#This Row],[STN TG]]="LSN","PCS","")</f>
        <v/>
      </c>
      <c r="AA10" s="87">
        <f>db[[#This Row],[QTY B]]*IF(db[[#This Row],[QTY TG]]="",1,db[[#This Row],[QTY TG]])*IF(db[[#This Row],[QTY K]]="",1,db[[#This Row],[QTY K]])</f>
        <v>96</v>
      </c>
      <c r="AB10" s="87" t="str">
        <f>IF(db[[#This Row],[STN K]]="",IF(db[[#This Row],[STN TG]]="",db[[#This Row],[STN B]],db[[#This Row],[STN TG]]),db[[#This Row],[STN K]])</f>
        <v>PCS</v>
      </c>
      <c r="AC10" s="87"/>
    </row>
    <row r="11" spans="1:29" ht="16.5" customHeight="1" x14ac:dyDescent="0.25">
      <c r="A11" s="87">
        <f>ROW()-1</f>
        <v>10</v>
      </c>
      <c r="B11" s="3" t="str">
        <f>LOWER(SUBSTITUTE(SUBSTITUTE(SUBSTITUTE(SUBSTITUTE(SUBSTITUTE(SUBSTITUTE(db[[#This Row],[NB BM]]," ",),".",""),"-",""),"(",""),")",""),"/",""))</f>
        <v>binderclipb59383616kcuteactivity</v>
      </c>
      <c r="C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D11" s="3" t="str">
        <f>LOWER(SUBSTITUTE(SUBSTITUTE(SUBSTITUTE(SUBSTITUTE(SUBSTITUTE(SUBSTITUTE(SUBSTITUTE(SUBSTITUTE(SUBSTITUTE(db[[#This Row],[NB PAJAK]]," ",""),"-",""),"(",""),")",""),".",""),",",""),"/",""),"""",""),"+",""))</f>
        <v/>
      </c>
      <c r="E11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binderclipb59383616kcuteactivity96pcs</v>
      </c>
      <c r="F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9383616kironclipbinderb5cuteactivity9696pcsuntana</v>
      </c>
      <c r="G11" s="1" t="s">
        <v>3179</v>
      </c>
      <c r="H11" s="4" t="s">
        <v>3176</v>
      </c>
      <c r="I11" s="49"/>
      <c r="J11" s="1" t="s">
        <v>1621</v>
      </c>
      <c r="K11" s="26" t="e">
        <f>IF(db[[#This Row],[NB NOTA_C]]="","",COUNTIF([2]!B_MSK[concat],db[[#This Row],[NB NOTA_C]]))</f>
        <v>#REF!</v>
      </c>
      <c r="L11" s="7" t="s">
        <v>1639</v>
      </c>
      <c r="M11" s="3" t="s">
        <v>1673</v>
      </c>
      <c r="N11" s="1" t="s">
        <v>2786</v>
      </c>
      <c r="O11" s="3"/>
      <c r="P11" s="3" t="str">
        <f>IF(db[[#This Row],[QTY/ CTN]]="","",SUBSTITUTE(SUBSTITUTE(SUBSTITUTE(db[[#This Row],[QTY/ CTN]]," ","_",2),"(",""),")","")&amp;"_")</f>
        <v>96 PCS_</v>
      </c>
      <c r="Q11" s="3">
        <f>IF(db[[#This Row],[H_QTY/ CTN]]="","",SEARCH("_",db[[#This Row],[H_QTY/ CTN]]))</f>
        <v>7</v>
      </c>
      <c r="R11" s="3">
        <f>IF(db[[#This Row],[H_QTY/ CTN]]="","",LEN(db[[#This Row],[H_QTY/ CTN]]))</f>
        <v>7</v>
      </c>
      <c r="S11" s="90" t="str">
        <f>IF(db[[#This Row],[H_QTY/ CTN]]="","",LEFT(db[[#This Row],[H_QTY/ CTN]],db[[#This Row],[H_1]]-1))</f>
        <v>96 PCS</v>
      </c>
      <c r="T11" s="87" t="str">
        <f>IF(NOT(db[[#This Row],[H_1]]=db[[#This Row],[H_2]]),MID(db[[#This Row],[H_QTY/ CTN]],db[[#This Row],[H_1]]+1,db[[#This Row],[H_2]]-db[[#This Row],[H_1]]-1),"")</f>
        <v/>
      </c>
      <c r="U11" s="87" t="str">
        <f>IF(db[[#This Row],[QTY/ CTN B]]="","",LEFT(db[[#This Row],[QTY/ CTN B]],SEARCH(" ",db[[#This Row],[QTY/ CTN B]],1)-1))</f>
        <v>96</v>
      </c>
      <c r="V11" s="87" t="str">
        <f>IF(db[[#This Row],[QTY/ CTN B]]="","",RIGHT(db[[#This Row],[QTY/ CTN B]],LEN(db[[#This Row],[QTY/ CTN B]])-SEARCH(" ",db[[#This Row],[QTY/ CTN B]],1)))</f>
        <v>PCS</v>
      </c>
      <c r="W11" s="87" t="str">
        <f>IF(db[[#This Row],[QTY/ CTN TG]]="",IF(db[[#This Row],[STN TG]]="","",12),LEFT(db[[#This Row],[QTY/ CTN TG]],SEARCH(" ",db[[#This Row],[QTY/ CTN TG]],1)-1))</f>
        <v/>
      </c>
      <c r="X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" s="87" t="str">
        <f>IF(db[[#This Row],[STN K]]="","",IF(db[[#This Row],[STN TG]]="LSN",12,""))</f>
        <v/>
      </c>
      <c r="Z11" s="87" t="str">
        <f>IF(db[[#This Row],[STN TG]]="LSN","PCS","")</f>
        <v/>
      </c>
      <c r="AA11" s="87">
        <f>db[[#This Row],[QTY B]]*IF(db[[#This Row],[QTY TG]]="",1,db[[#This Row],[QTY TG]])*IF(db[[#This Row],[QTY K]]="",1,db[[#This Row],[QTY K]])</f>
        <v>96</v>
      </c>
      <c r="AB11" s="87" t="str">
        <f>IF(db[[#This Row],[STN K]]="",IF(db[[#This Row],[STN TG]]="",db[[#This Row],[STN B]],db[[#This Row],[STN TG]]),db[[#This Row],[STN K]])</f>
        <v>PCS</v>
      </c>
      <c r="AC11" s="87"/>
    </row>
    <row r="12" spans="1:29" ht="16.5" customHeight="1" x14ac:dyDescent="0.25">
      <c r="A12" s="87">
        <f>ROW()-1</f>
        <v>11</v>
      </c>
      <c r="B12" s="14" t="str">
        <f>LOWER(SUBSTITUTE(SUBSTITUTE(SUBSTITUTE(SUBSTITUTE(SUBSTITUTE(SUBSTITUTE(db[[#This Row],[NB BM]]," ",),".",""),"-",""),"(",""),")",""),"/",""))</f>
        <v>bindera532ka564828bailingniao</v>
      </c>
      <c r="C12" s="14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D12" s="14" t="str">
        <f>LOWER(SUBSTITUTE(SUBSTITUTE(SUBSTITUTE(SUBSTITUTE(SUBSTITUTE(SUBSTITUTE(SUBSTITUTE(SUBSTITUTE(SUBSTITUTE(db[[#This Row],[NB PAJAK]]," ",""),"-",""),"(",""),")",""),".",""),",",""),"/",""),"""",""),"+",""))</f>
        <v/>
      </c>
      <c r="E12" s="14" t="str">
        <f>LOWER(SUBSTITUTE(SUBSTITUTE(SUBSTITUTE(SUBSTITUTE(SUBSTITUTE(SUBSTITUTE(SUBSTITUTE(SUBSTITUTE(SUBSTITUTE(db[[#This Row],[NB BM]]&amp;db[[#This Row],[QTY/ CTN]]," ",),".",""),"-",""),"(",""),")",""),",",""),"/",""),"""",""),"+",""))</f>
        <v>bindera532ka564828bailingniao128pcs</v>
      </c>
      <c r="F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a564828bindera5|32kbailingniao128128pcsuntana</v>
      </c>
      <c r="G12" s="15" t="s">
        <v>3895</v>
      </c>
      <c r="H12" s="19" t="s">
        <v>3893</v>
      </c>
      <c r="I12" s="50"/>
      <c r="J12" s="1" t="s">
        <v>1621</v>
      </c>
      <c r="K12" s="27" t="e">
        <f>IF(db[[#This Row],[NB NOTA_C]]="","",COUNTIF([2]!B_MSK[concat],db[[#This Row],[NB NOTA_C]]))</f>
        <v>#REF!</v>
      </c>
      <c r="L12" s="16" t="s">
        <v>1639</v>
      </c>
      <c r="M12" s="14" t="s">
        <v>2210</v>
      </c>
      <c r="N12" s="15" t="s">
        <v>2807</v>
      </c>
      <c r="O12" s="14"/>
      <c r="P12" s="14" t="str">
        <f>IF(db[[#This Row],[QTY/ CTN]]="","",SUBSTITUTE(SUBSTITUTE(SUBSTITUTE(db[[#This Row],[QTY/ CTN]]," ","_",2),"(",""),")","")&amp;"_")</f>
        <v>128 PCS_</v>
      </c>
      <c r="Q12" s="14">
        <f>IF(db[[#This Row],[H_QTY/ CTN]]="","",SEARCH("_",db[[#This Row],[H_QTY/ CTN]]))</f>
        <v>8</v>
      </c>
      <c r="R12" s="14">
        <f>IF(db[[#This Row],[H_QTY/ CTN]]="","",LEN(db[[#This Row],[H_QTY/ CTN]]))</f>
        <v>8</v>
      </c>
      <c r="S12" s="91" t="str">
        <f>IF(db[[#This Row],[H_QTY/ CTN]]="","",LEFT(db[[#This Row],[H_QTY/ CTN]],db[[#This Row],[H_1]]-1))</f>
        <v>128 PCS</v>
      </c>
      <c r="T12" s="91" t="str">
        <f>IF(NOT(db[[#This Row],[H_1]]=db[[#This Row],[H_2]]),MID(db[[#This Row],[H_QTY/ CTN]],db[[#This Row],[H_1]]+1,db[[#This Row],[H_2]]-db[[#This Row],[H_1]]-1),"")</f>
        <v/>
      </c>
      <c r="U12" s="87" t="str">
        <f>IF(db[[#This Row],[QTY/ CTN B]]="","",LEFT(db[[#This Row],[QTY/ CTN B]],SEARCH(" ",db[[#This Row],[QTY/ CTN B]],1)-1))</f>
        <v>128</v>
      </c>
      <c r="V12" s="87" t="str">
        <f>IF(db[[#This Row],[QTY/ CTN B]]="","",RIGHT(db[[#This Row],[QTY/ CTN B]],LEN(db[[#This Row],[QTY/ CTN B]])-SEARCH(" ",db[[#This Row],[QTY/ CTN B]],1)))</f>
        <v>PCS</v>
      </c>
      <c r="W12" s="87" t="str">
        <f>IF(db[[#This Row],[QTY/ CTN TG]]="",IF(db[[#This Row],[STN TG]]="","",12),LEFT(db[[#This Row],[QTY/ CTN TG]],SEARCH(" ",db[[#This Row],[QTY/ CTN TG]],1)-1))</f>
        <v/>
      </c>
      <c r="X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" s="87" t="str">
        <f>IF(db[[#This Row],[STN K]]="","",IF(db[[#This Row],[STN TG]]="LSN",12,""))</f>
        <v/>
      </c>
      <c r="Z12" s="87" t="str">
        <f>IF(db[[#This Row],[STN TG]]="LSN","PCS","")</f>
        <v/>
      </c>
      <c r="AA12" s="87">
        <f>db[[#This Row],[QTY B]]*IF(db[[#This Row],[QTY TG]]="",1,db[[#This Row],[QTY TG]])*IF(db[[#This Row],[QTY K]]="",1,db[[#This Row],[QTY K]])</f>
        <v>128</v>
      </c>
      <c r="AB12" s="87" t="str">
        <f>IF(db[[#This Row],[STN K]]="",IF(db[[#This Row],[STN TG]]="",db[[#This Row],[STN B]],db[[#This Row],[STN TG]]),db[[#This Row],[STN K]])</f>
        <v>PCS</v>
      </c>
      <c r="AC12" s="87"/>
    </row>
    <row r="13" spans="1:29" ht="16.5" customHeight="1" x14ac:dyDescent="0.25">
      <c r="A13" s="87">
        <f>ROW()-1</f>
        <v>12</v>
      </c>
      <c r="B13" s="3" t="str">
        <f>LOWER(SUBSTITUTE(SUBSTITUTE(SUBSTITUTE(SUBSTITUTE(SUBSTITUTE(SUBSTITUTE(db[[#This Row],[NB BM]]," ",),".",""),"-",""),"(",""),")",""),"/",""))</f>
        <v>abjadangkaabc1232610r</v>
      </c>
      <c r="C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D13" s="3" t="str">
        <f>LOWER(SUBSTITUTE(SUBSTITUTE(SUBSTITUTE(SUBSTITUTE(SUBSTITUTE(SUBSTITUTE(SUBSTITUTE(SUBSTITUTE(SUBSTITUTE(db[[#This Row],[NB PAJAK]]," ",""),"-",""),"(",""),")",""),".",""),",",""),"/",""),"""",""),"+",""))</f>
        <v/>
      </c>
      <c r="E13" s="3" t="str">
        <f>LOWER(SUBSTITUTE(SUBSTITUTE(SUBSTITUTE(SUBSTITUTE(SUBSTITUTE(SUBSTITUTE(SUBSTITUTE(SUBSTITUTE(SUBSTITUTE(db[[#This Row],[NB BM]]&amp;db[[#This Row],[QTY/ CTN]]," ",),".",""),"-",""),"(",""),")",""),",",""),"/",""),"""",""),"+",""))</f>
        <v>abjadangkaabc1232610r12lsn</v>
      </c>
      <c r="F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abjadangkaabc123261dr12lsnuntana</v>
      </c>
      <c r="G13" s="1" t="s">
        <v>974</v>
      </c>
      <c r="H13" s="4" t="s">
        <v>1278</v>
      </c>
      <c r="I13" s="49"/>
      <c r="J13" s="1" t="s">
        <v>1621</v>
      </c>
      <c r="K13" s="26" t="e">
        <f>IF(db[[#This Row],[NB NOTA_C]]="","",COUNTIF([2]!B_MSK[concat],db[[#This Row],[NB NOTA_C]]))</f>
        <v>#REF!</v>
      </c>
      <c r="L13" s="6" t="s">
        <v>1625</v>
      </c>
      <c r="M13" s="1" t="s">
        <v>1661</v>
      </c>
      <c r="N13" s="1" t="s">
        <v>2790</v>
      </c>
      <c r="P13" s="1" t="str">
        <f>IF(db[[#This Row],[QTY/ CTN]]="","",SUBSTITUTE(SUBSTITUTE(SUBSTITUTE(db[[#This Row],[QTY/ CTN]]," ","_",2),"(",""),")","")&amp;"_")</f>
        <v>12 LSN_</v>
      </c>
      <c r="Q13" s="1">
        <f>IF(db[[#This Row],[H_QTY/ CTN]]="","",SEARCH("_",db[[#This Row],[H_QTY/ CTN]]))</f>
        <v>7</v>
      </c>
      <c r="R13" s="1">
        <f>IF(db[[#This Row],[H_QTY/ CTN]]="","",LEN(db[[#This Row],[H_QTY/ CTN]]))</f>
        <v>7</v>
      </c>
      <c r="S13" s="90" t="str">
        <f>IF(db[[#This Row],[H_QTY/ CTN]]="","",LEFT(db[[#This Row],[H_QTY/ CTN]],db[[#This Row],[H_1]]-1))</f>
        <v>12 LSN</v>
      </c>
      <c r="T13" s="87" t="str">
        <f>IF(NOT(db[[#This Row],[H_1]]=db[[#This Row],[H_2]]),MID(db[[#This Row],[H_QTY/ CTN]],db[[#This Row],[H_1]]+1,db[[#This Row],[H_2]]-db[[#This Row],[H_1]]-1),"")</f>
        <v/>
      </c>
      <c r="U13" s="87" t="str">
        <f>IF(db[[#This Row],[QTY/ CTN B]]="","",LEFT(db[[#This Row],[QTY/ CTN B]],SEARCH(" ",db[[#This Row],[QTY/ CTN B]],1)-1))</f>
        <v>12</v>
      </c>
      <c r="V13" s="87" t="str">
        <f>IF(db[[#This Row],[QTY/ CTN B]]="","",RIGHT(db[[#This Row],[QTY/ CTN B]],LEN(db[[#This Row],[QTY/ CTN B]])-SEARCH(" ",db[[#This Row],[QTY/ CTN B]],1)))</f>
        <v>LSN</v>
      </c>
      <c r="W13" s="87">
        <f>IF(db[[#This Row],[QTY/ CTN TG]]="",IF(db[[#This Row],[STN TG]]="","",12),LEFT(db[[#This Row],[QTY/ CTN TG]],SEARCH(" ",db[[#This Row],[QTY/ CTN TG]],1)-1))</f>
        <v>12</v>
      </c>
      <c r="X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" s="87" t="str">
        <f>IF(db[[#This Row],[STN K]]="","",IF(db[[#This Row],[STN TG]]="LSN",12,""))</f>
        <v/>
      </c>
      <c r="Z13" s="87" t="str">
        <f>IF(db[[#This Row],[STN TG]]="LSN","PCS","")</f>
        <v/>
      </c>
      <c r="AA13" s="87">
        <f>db[[#This Row],[QTY B]]*IF(db[[#This Row],[QTY TG]]="",1,db[[#This Row],[QTY TG]])*IF(db[[#This Row],[QTY K]]="",1,db[[#This Row],[QTY K]])</f>
        <v>144</v>
      </c>
      <c r="AB13" s="87" t="str">
        <f>IF(db[[#This Row],[STN K]]="",IF(db[[#This Row],[STN TG]]="",db[[#This Row],[STN B]],db[[#This Row],[STN TG]]),db[[#This Row],[STN K]])</f>
        <v>PCS</v>
      </c>
      <c r="AC13" s="87"/>
    </row>
    <row r="14" spans="1:29" ht="16.5" customHeight="1" x14ac:dyDescent="0.25">
      <c r="A14" s="87">
        <f>ROW()-1</f>
        <v>13</v>
      </c>
      <c r="B14" s="3" t="str">
        <f>LOWER(SUBSTITUTE(SUBSTITUTE(SUBSTITUTE(SUBSTITUTE(SUBSTITUTE(SUBSTITUTE(db[[#This Row],[NB BM]]," ",),".",""),"-",""),"(",""),")",""),"/",""))</f>
        <v>mapsikakcgac05hijau</v>
      </c>
      <c r="C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D14" s="3" t="str">
        <f>LOWER(SUBSTITUTE(SUBSTITUTE(SUBSTITUTE(SUBSTITUTE(SUBSTITUTE(SUBSTITUTE(SUBSTITUTE(SUBSTITUTE(SUBSTITUTE(db[[#This Row],[NB PAJAK]]," ",""),"-",""),"(",""),")",""),".",""),",",""),"/",""),"""",""),"+",""))</f>
        <v/>
      </c>
      <c r="E14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mapsikakcgac05hijau50lsn</v>
      </c>
      <c r="F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ac05hijau50lsnuntana</v>
      </c>
      <c r="G14" s="1" t="s">
        <v>1207</v>
      </c>
      <c r="H14" s="4" t="s">
        <v>1487</v>
      </c>
      <c r="I14" s="2"/>
      <c r="J14" s="1" t="s">
        <v>1621</v>
      </c>
      <c r="K14" s="26" t="e">
        <f>IF(db[[#This Row],[NB NOTA_C]]="","",COUNTIF([2]!B_MSK[concat],db[[#This Row],[NB NOTA_C]]))</f>
        <v>#REF!</v>
      </c>
      <c r="L14" s="6" t="s">
        <v>1636</v>
      </c>
      <c r="M14" s="1" t="s">
        <v>1738</v>
      </c>
      <c r="N14" s="1" t="s">
        <v>2807</v>
      </c>
      <c r="P14" s="1" t="str">
        <f>IF(db[[#This Row],[QTY/ CTN]]="","",SUBSTITUTE(SUBSTITUTE(SUBSTITUTE(db[[#This Row],[QTY/ CTN]]," ","_",2),"(",""),")","")&amp;"_")</f>
        <v>50 LSN_</v>
      </c>
      <c r="Q14" s="1">
        <f>IF(db[[#This Row],[H_QTY/ CTN]]="","",SEARCH("_",db[[#This Row],[H_QTY/ CTN]]))</f>
        <v>7</v>
      </c>
      <c r="R14" s="1">
        <f>IF(db[[#This Row],[H_QTY/ CTN]]="","",LEN(db[[#This Row],[H_QTY/ CTN]]))</f>
        <v>7</v>
      </c>
      <c r="S14" s="90" t="str">
        <f>IF(db[[#This Row],[H_QTY/ CTN]]="","",LEFT(db[[#This Row],[H_QTY/ CTN]],db[[#This Row],[H_1]]-1))</f>
        <v>50 LSN</v>
      </c>
      <c r="T14" s="87" t="str">
        <f>IF(NOT(db[[#This Row],[H_1]]=db[[#This Row],[H_2]]),MID(db[[#This Row],[H_QTY/ CTN]],db[[#This Row],[H_1]]+1,db[[#This Row],[H_2]]-db[[#This Row],[H_1]]-1),"")</f>
        <v/>
      </c>
      <c r="U14" s="87" t="str">
        <f>IF(db[[#This Row],[QTY/ CTN B]]="","",LEFT(db[[#This Row],[QTY/ CTN B]],SEARCH(" ",db[[#This Row],[QTY/ CTN B]],1)-1))</f>
        <v>50</v>
      </c>
      <c r="V14" s="87" t="str">
        <f>IF(db[[#This Row],[QTY/ CTN B]]="","",RIGHT(db[[#This Row],[QTY/ CTN B]],LEN(db[[#This Row],[QTY/ CTN B]])-SEARCH(" ",db[[#This Row],[QTY/ CTN B]],1)))</f>
        <v>LSN</v>
      </c>
      <c r="W14" s="87">
        <f>IF(db[[#This Row],[QTY/ CTN TG]]="",IF(db[[#This Row],[STN TG]]="","",12),LEFT(db[[#This Row],[QTY/ CTN TG]],SEARCH(" ",db[[#This Row],[QTY/ CTN TG]],1)-1))</f>
        <v>12</v>
      </c>
      <c r="X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" s="87" t="str">
        <f>IF(db[[#This Row],[STN K]]="","",IF(db[[#This Row],[STN TG]]="LSN",12,""))</f>
        <v/>
      </c>
      <c r="Z14" s="87" t="str">
        <f>IF(db[[#This Row],[STN TG]]="LSN","PCS","")</f>
        <v/>
      </c>
      <c r="AA14" s="87">
        <f>db[[#This Row],[QTY B]]*IF(db[[#This Row],[QTY TG]]="",1,db[[#This Row],[QTY TG]])*IF(db[[#This Row],[QTY K]]="",1,db[[#This Row],[QTY K]])</f>
        <v>600</v>
      </c>
      <c r="AB14" s="87" t="str">
        <f>IF(db[[#This Row],[STN K]]="",IF(db[[#This Row],[STN TG]]="",db[[#This Row],[STN B]],db[[#This Row],[STN TG]]),db[[#This Row],[STN K]])</f>
        <v>PCS</v>
      </c>
      <c r="AC14" s="87"/>
    </row>
    <row r="15" spans="1:29" ht="16.5" customHeight="1" x14ac:dyDescent="0.25">
      <c r="A15" s="87">
        <f>ROW()-1</f>
        <v>14</v>
      </c>
      <c r="B15" s="3" t="str">
        <f>LOWER(SUBSTITUTE(SUBSTITUTE(SUBSTITUTE(SUBSTITUTE(SUBSTITUTE(SUBSTITUTE(db[[#This Row],[NB BM]]," ",),".",""),"-",""),"(",""),")",""),"/",""))</f>
        <v>mapsikakcgac05merah</v>
      </c>
      <c r="C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D15" s="3" t="str">
        <f>LOWER(SUBSTITUTE(SUBSTITUTE(SUBSTITUTE(SUBSTITUTE(SUBSTITUTE(SUBSTITUTE(SUBSTITUTE(SUBSTITUTE(SUBSTITUTE(db[[#This Row],[NB PAJAK]]," ",""),"-",""),"(",""),")",""),".",""),",",""),"/",""),"""",""),"+",""))</f>
        <v/>
      </c>
      <c r="E15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mapsikakcgac05merah50lsn</v>
      </c>
      <c r="F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ac05merah50lsnuntana</v>
      </c>
      <c r="G15" s="1" t="s">
        <v>3452</v>
      </c>
      <c r="H15" s="4" t="s">
        <v>1489</v>
      </c>
      <c r="I15" s="49"/>
      <c r="J15" s="1" t="s">
        <v>1621</v>
      </c>
      <c r="K15" s="26" t="e">
        <f>IF(db[[#This Row],[NB NOTA_C]]="","",COUNTIF([2]!B_MSK[concat],db[[#This Row],[NB NOTA_C]]))</f>
        <v>#REF!</v>
      </c>
      <c r="L15" s="6" t="s">
        <v>1636</v>
      </c>
      <c r="M15" s="1" t="s">
        <v>1738</v>
      </c>
      <c r="N15" s="1" t="s">
        <v>2807</v>
      </c>
      <c r="P15" s="1" t="str">
        <f>IF(db[[#This Row],[QTY/ CTN]]="","",SUBSTITUTE(SUBSTITUTE(SUBSTITUTE(db[[#This Row],[QTY/ CTN]]," ","_",2),"(",""),")","")&amp;"_")</f>
        <v>50 LSN_</v>
      </c>
      <c r="Q15" s="1">
        <f>IF(db[[#This Row],[H_QTY/ CTN]]="","",SEARCH("_",db[[#This Row],[H_QTY/ CTN]]))</f>
        <v>7</v>
      </c>
      <c r="R15" s="1">
        <f>IF(db[[#This Row],[H_QTY/ CTN]]="","",LEN(db[[#This Row],[H_QTY/ CTN]]))</f>
        <v>7</v>
      </c>
      <c r="S15" s="90" t="str">
        <f>IF(db[[#This Row],[H_QTY/ CTN]]="","",LEFT(db[[#This Row],[H_QTY/ CTN]],db[[#This Row],[H_1]]-1))</f>
        <v>50 LSN</v>
      </c>
      <c r="T15" s="87" t="str">
        <f>IF(NOT(db[[#This Row],[H_1]]=db[[#This Row],[H_2]]),MID(db[[#This Row],[H_QTY/ CTN]],db[[#This Row],[H_1]]+1,db[[#This Row],[H_2]]-db[[#This Row],[H_1]]-1),"")</f>
        <v/>
      </c>
      <c r="U15" s="87" t="str">
        <f>IF(db[[#This Row],[QTY/ CTN B]]="","",LEFT(db[[#This Row],[QTY/ CTN B]],SEARCH(" ",db[[#This Row],[QTY/ CTN B]],1)-1))</f>
        <v>50</v>
      </c>
      <c r="V15" s="87" t="str">
        <f>IF(db[[#This Row],[QTY/ CTN B]]="","",RIGHT(db[[#This Row],[QTY/ CTN B]],LEN(db[[#This Row],[QTY/ CTN B]])-SEARCH(" ",db[[#This Row],[QTY/ CTN B]],1)))</f>
        <v>LSN</v>
      </c>
      <c r="W15" s="87">
        <f>IF(db[[#This Row],[QTY/ CTN TG]]="",IF(db[[#This Row],[STN TG]]="","",12),LEFT(db[[#This Row],[QTY/ CTN TG]],SEARCH(" ",db[[#This Row],[QTY/ CTN TG]],1)-1))</f>
        <v>12</v>
      </c>
      <c r="X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" s="87" t="str">
        <f>IF(db[[#This Row],[STN K]]="","",IF(db[[#This Row],[STN TG]]="LSN",12,""))</f>
        <v/>
      </c>
      <c r="Z15" s="87" t="str">
        <f>IF(db[[#This Row],[STN TG]]="LSN","PCS","")</f>
        <v/>
      </c>
      <c r="AA15" s="87">
        <f>db[[#This Row],[QTY B]]*IF(db[[#This Row],[QTY TG]]="",1,db[[#This Row],[QTY TG]])*IF(db[[#This Row],[QTY K]]="",1,db[[#This Row],[QTY K]])</f>
        <v>600</v>
      </c>
      <c r="AB15" s="87" t="str">
        <f>IF(db[[#This Row],[STN K]]="",IF(db[[#This Row],[STN TG]]="",db[[#This Row],[STN B]],db[[#This Row],[STN TG]]),db[[#This Row],[STN K]])</f>
        <v>PCS</v>
      </c>
      <c r="AC15" s="87"/>
    </row>
    <row r="16" spans="1:29" ht="16.5" customHeight="1" x14ac:dyDescent="0.25">
      <c r="A16" s="87">
        <f>ROW()-1</f>
        <v>15</v>
      </c>
      <c r="B16" s="3" t="str">
        <f>LOWER(SUBSTITUTE(SUBSTITUTE(SUBSTITUTE(SUBSTITUTE(SUBSTITUTE(SUBSTITUTE(db[[#This Row],[NB BM]]," ",),".",""),"-",""),"(",""),")",""),"/",""))</f>
        <v>mapsikakcgac05biru</v>
      </c>
      <c r="C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D16" s="3" t="str">
        <f>LOWER(SUBSTITUTE(SUBSTITUTE(SUBSTITUTE(SUBSTITUTE(SUBSTITUTE(SUBSTITUTE(SUBSTITUTE(SUBSTITUTE(SUBSTITUTE(db[[#This Row],[NB PAJAK]]," ",""),"-",""),"(",""),")",""),".",""),",",""),"/",""),"""",""),"+",""))</f>
        <v/>
      </c>
      <c r="E16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mapsikakcgac05biru50lsn</v>
      </c>
      <c r="F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ac05biru50lsnuntana</v>
      </c>
      <c r="G16" s="1" t="s">
        <v>3378</v>
      </c>
      <c r="H16" s="4" t="s">
        <v>3377</v>
      </c>
      <c r="I16" s="51"/>
      <c r="J16" s="1" t="s">
        <v>1621</v>
      </c>
      <c r="K16" s="26" t="e">
        <f>IF(db[[#This Row],[NB NOTA_C]]="","",COUNTIF([2]!B_MSK[concat],db[[#This Row],[NB NOTA_C]]))</f>
        <v>#REF!</v>
      </c>
      <c r="L16" s="7" t="s">
        <v>1636</v>
      </c>
      <c r="M16" s="3" t="s">
        <v>1738</v>
      </c>
      <c r="N16" s="1" t="s">
        <v>2807</v>
      </c>
      <c r="P16" s="1" t="str">
        <f>IF(db[[#This Row],[QTY/ CTN]]="","",SUBSTITUTE(SUBSTITUTE(SUBSTITUTE(db[[#This Row],[QTY/ CTN]]," ","_",2),"(",""),")","")&amp;"_")</f>
        <v>50 LSN_</v>
      </c>
      <c r="Q16" s="1">
        <f>IF(db[[#This Row],[H_QTY/ CTN]]="","",SEARCH("_",db[[#This Row],[H_QTY/ CTN]]))</f>
        <v>7</v>
      </c>
      <c r="R16" s="1">
        <f>IF(db[[#This Row],[H_QTY/ CTN]]="","",LEN(db[[#This Row],[H_QTY/ CTN]]))</f>
        <v>7</v>
      </c>
      <c r="S16" s="90" t="str">
        <f>IF(db[[#This Row],[H_QTY/ CTN]]="","",LEFT(db[[#This Row],[H_QTY/ CTN]],db[[#This Row],[H_1]]-1))</f>
        <v>50 LSN</v>
      </c>
      <c r="T16" s="87" t="str">
        <f>IF(NOT(db[[#This Row],[H_1]]=db[[#This Row],[H_2]]),MID(db[[#This Row],[H_QTY/ CTN]],db[[#This Row],[H_1]]+1,db[[#This Row],[H_2]]-db[[#This Row],[H_1]]-1),"")</f>
        <v/>
      </c>
      <c r="U16" s="87" t="str">
        <f>IF(db[[#This Row],[QTY/ CTN B]]="","",LEFT(db[[#This Row],[QTY/ CTN B]],SEARCH(" ",db[[#This Row],[QTY/ CTN B]],1)-1))</f>
        <v>50</v>
      </c>
      <c r="V16" s="87" t="str">
        <f>IF(db[[#This Row],[QTY/ CTN B]]="","",RIGHT(db[[#This Row],[QTY/ CTN B]],LEN(db[[#This Row],[QTY/ CTN B]])-SEARCH(" ",db[[#This Row],[QTY/ CTN B]],1)))</f>
        <v>LSN</v>
      </c>
      <c r="W16" s="87">
        <f>IF(db[[#This Row],[QTY/ CTN TG]]="",IF(db[[#This Row],[STN TG]]="","",12),LEFT(db[[#This Row],[QTY/ CTN TG]],SEARCH(" ",db[[#This Row],[QTY/ CTN TG]],1)-1))</f>
        <v>12</v>
      </c>
      <c r="X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" s="87" t="str">
        <f>IF(db[[#This Row],[STN K]]="","",IF(db[[#This Row],[STN TG]]="LSN",12,""))</f>
        <v/>
      </c>
      <c r="Z16" s="87" t="str">
        <f>IF(db[[#This Row],[STN TG]]="LSN","PCS","")</f>
        <v/>
      </c>
      <c r="AA16" s="87">
        <f>db[[#This Row],[QTY B]]*IF(db[[#This Row],[QTY TG]]="",1,db[[#This Row],[QTY TG]])*IF(db[[#This Row],[QTY K]]="",1,db[[#This Row],[QTY K]])</f>
        <v>600</v>
      </c>
      <c r="AB16" s="87" t="str">
        <f>IF(db[[#This Row],[STN K]]="",IF(db[[#This Row],[STN TG]]="",db[[#This Row],[STN B]],db[[#This Row],[STN TG]]),db[[#This Row],[STN K]])</f>
        <v>PCS</v>
      </c>
      <c r="AC16" s="87"/>
    </row>
    <row r="17" spans="1:29" ht="16.5" customHeight="1" x14ac:dyDescent="0.25">
      <c r="A17" s="87">
        <f>ROW()-1</f>
        <v>16</v>
      </c>
      <c r="B17" s="3" t="str">
        <f>LOWER(SUBSTITUTE(SUBSTITUTE(SUBSTITUTE(SUBSTITUTE(SUBSTITUTE(SUBSTITUTE(db[[#This Row],[NB BM]]," ",),".",""),"-",""),"(",""),")",""),"/",""))</f>
        <v>mapsikakcgac05kuning</v>
      </c>
      <c r="C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D17" s="3" t="str">
        <f>LOWER(SUBSTITUTE(SUBSTITUTE(SUBSTITUTE(SUBSTITUTE(SUBSTITUTE(SUBSTITUTE(SUBSTITUTE(SUBSTITUTE(SUBSTITUTE(db[[#This Row],[NB PAJAK]]," ",""),"-",""),"(",""),")",""),".",""),",",""),"/",""),"""",""),"+",""))</f>
        <v/>
      </c>
      <c r="E17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mapsikakcgac05kuning50lsn</v>
      </c>
      <c r="F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ac05kuning50lsnuntana</v>
      </c>
      <c r="G17" s="1" t="s">
        <v>1208</v>
      </c>
      <c r="H17" s="4" t="s">
        <v>1488</v>
      </c>
      <c r="I17" s="2"/>
      <c r="J17" s="1" t="s">
        <v>1621</v>
      </c>
      <c r="K17" s="26" t="e">
        <f>IF(db[[#This Row],[NB NOTA_C]]="","",COUNTIF([2]!B_MSK[concat],db[[#This Row],[NB NOTA_C]]))</f>
        <v>#REF!</v>
      </c>
      <c r="L17" s="6" t="s">
        <v>1636</v>
      </c>
      <c r="M17" s="1" t="s">
        <v>1738</v>
      </c>
      <c r="N17" s="1" t="s">
        <v>2807</v>
      </c>
      <c r="P17" s="1" t="str">
        <f>IF(db[[#This Row],[QTY/ CTN]]="","",SUBSTITUTE(SUBSTITUTE(SUBSTITUTE(db[[#This Row],[QTY/ CTN]]," ","_",2),"(",""),")","")&amp;"_")</f>
        <v>50 LSN_</v>
      </c>
      <c r="Q17" s="1">
        <f>IF(db[[#This Row],[H_QTY/ CTN]]="","",SEARCH("_",db[[#This Row],[H_QTY/ CTN]]))</f>
        <v>7</v>
      </c>
      <c r="R17" s="1">
        <f>IF(db[[#This Row],[H_QTY/ CTN]]="","",LEN(db[[#This Row],[H_QTY/ CTN]]))</f>
        <v>7</v>
      </c>
      <c r="S17" s="90" t="str">
        <f>IF(db[[#This Row],[H_QTY/ CTN]]="","",LEFT(db[[#This Row],[H_QTY/ CTN]],db[[#This Row],[H_1]]-1))</f>
        <v>50 LSN</v>
      </c>
      <c r="T17" s="87" t="str">
        <f>IF(NOT(db[[#This Row],[H_1]]=db[[#This Row],[H_2]]),MID(db[[#This Row],[H_QTY/ CTN]],db[[#This Row],[H_1]]+1,db[[#This Row],[H_2]]-db[[#This Row],[H_1]]-1),"")</f>
        <v/>
      </c>
      <c r="U17" s="87" t="str">
        <f>IF(db[[#This Row],[QTY/ CTN B]]="","",LEFT(db[[#This Row],[QTY/ CTN B]],SEARCH(" ",db[[#This Row],[QTY/ CTN B]],1)-1))</f>
        <v>50</v>
      </c>
      <c r="V17" s="87" t="str">
        <f>IF(db[[#This Row],[QTY/ CTN B]]="","",RIGHT(db[[#This Row],[QTY/ CTN B]],LEN(db[[#This Row],[QTY/ CTN B]])-SEARCH(" ",db[[#This Row],[QTY/ CTN B]],1)))</f>
        <v>LSN</v>
      </c>
      <c r="W17" s="87">
        <f>IF(db[[#This Row],[QTY/ CTN TG]]="",IF(db[[#This Row],[STN TG]]="","",12),LEFT(db[[#This Row],[QTY/ CTN TG]],SEARCH(" ",db[[#This Row],[QTY/ CTN TG]],1)-1))</f>
        <v>12</v>
      </c>
      <c r="X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" s="87" t="str">
        <f>IF(db[[#This Row],[STN K]]="","",IF(db[[#This Row],[STN TG]]="LSN",12,""))</f>
        <v/>
      </c>
      <c r="Z17" s="87" t="str">
        <f>IF(db[[#This Row],[STN TG]]="LSN","PCS","")</f>
        <v/>
      </c>
      <c r="AA17" s="87">
        <f>db[[#This Row],[QTY B]]*IF(db[[#This Row],[QTY TG]]="",1,db[[#This Row],[QTY TG]])*IF(db[[#This Row],[QTY K]]="",1,db[[#This Row],[QTY K]])</f>
        <v>600</v>
      </c>
      <c r="AB17" s="87" t="str">
        <f>IF(db[[#This Row],[STN K]]="",IF(db[[#This Row],[STN TG]]="",db[[#This Row],[STN B]],db[[#This Row],[STN TG]]),db[[#This Row],[STN K]])</f>
        <v>PCS</v>
      </c>
      <c r="AC17" s="87"/>
    </row>
    <row r="18" spans="1:29" ht="16.5" customHeight="1" x14ac:dyDescent="0.25">
      <c r="A18" s="87">
        <f>ROW()-1</f>
        <v>17</v>
      </c>
      <c r="B18" s="3" t="str">
        <f>LOWER(SUBSTITUTE(SUBSTITUTE(SUBSTITUTE(SUBSTITUTE(SUBSTITUTE(SUBSTITUTE(db[[#This Row],[NB BM]]," ",),".",""),"-",""),"(",""),")",""),"/",""))</f>
        <v>mapsikakcgac05putih</v>
      </c>
      <c r="C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D18" s="3" t="str">
        <f>LOWER(SUBSTITUTE(SUBSTITUTE(SUBSTITUTE(SUBSTITUTE(SUBSTITUTE(SUBSTITUTE(SUBSTITUTE(SUBSTITUTE(SUBSTITUTE(db[[#This Row],[NB PAJAK]]," ",""),"-",""),"(",""),")",""),".",""),",",""),"/",""),"""",""),"+",""))</f>
        <v/>
      </c>
      <c r="E18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mapsikakcgac05putih50lsn</v>
      </c>
      <c r="F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ac05putih50lsnuntana</v>
      </c>
      <c r="G18" s="1" t="s">
        <v>1209</v>
      </c>
      <c r="H18" s="4" t="s">
        <v>1490</v>
      </c>
      <c r="I18" s="2"/>
      <c r="J18" s="1" t="s">
        <v>1621</v>
      </c>
      <c r="K18" s="26" t="e">
        <f>IF(db[[#This Row],[NB NOTA_C]]="","",COUNTIF([2]!B_MSK[concat],db[[#This Row],[NB NOTA_C]]))</f>
        <v>#REF!</v>
      </c>
      <c r="L18" s="6" t="s">
        <v>1636</v>
      </c>
      <c r="M18" s="1" t="s">
        <v>1738</v>
      </c>
      <c r="N18" s="1" t="s">
        <v>2807</v>
      </c>
      <c r="P18" s="1" t="str">
        <f>IF(db[[#This Row],[QTY/ CTN]]="","",SUBSTITUTE(SUBSTITUTE(SUBSTITUTE(db[[#This Row],[QTY/ CTN]]," ","_",2),"(",""),")","")&amp;"_")</f>
        <v>50 LSN_</v>
      </c>
      <c r="Q18" s="1">
        <f>IF(db[[#This Row],[H_QTY/ CTN]]="","",SEARCH("_",db[[#This Row],[H_QTY/ CTN]]))</f>
        <v>7</v>
      </c>
      <c r="R18" s="1">
        <f>IF(db[[#This Row],[H_QTY/ CTN]]="","",LEN(db[[#This Row],[H_QTY/ CTN]]))</f>
        <v>7</v>
      </c>
      <c r="S18" s="90" t="str">
        <f>IF(db[[#This Row],[H_QTY/ CTN]]="","",LEFT(db[[#This Row],[H_QTY/ CTN]],db[[#This Row],[H_1]]-1))</f>
        <v>50 LSN</v>
      </c>
      <c r="T18" s="87" t="str">
        <f>IF(NOT(db[[#This Row],[H_1]]=db[[#This Row],[H_2]]),MID(db[[#This Row],[H_QTY/ CTN]],db[[#This Row],[H_1]]+1,db[[#This Row],[H_2]]-db[[#This Row],[H_1]]-1),"")</f>
        <v/>
      </c>
      <c r="U18" s="87" t="str">
        <f>IF(db[[#This Row],[QTY/ CTN B]]="","",LEFT(db[[#This Row],[QTY/ CTN B]],SEARCH(" ",db[[#This Row],[QTY/ CTN B]],1)-1))</f>
        <v>50</v>
      </c>
      <c r="V18" s="87" t="str">
        <f>IF(db[[#This Row],[QTY/ CTN B]]="","",RIGHT(db[[#This Row],[QTY/ CTN B]],LEN(db[[#This Row],[QTY/ CTN B]])-SEARCH(" ",db[[#This Row],[QTY/ CTN B]],1)))</f>
        <v>LSN</v>
      </c>
      <c r="W18" s="87">
        <f>IF(db[[#This Row],[QTY/ CTN TG]]="",IF(db[[#This Row],[STN TG]]="","",12),LEFT(db[[#This Row],[QTY/ CTN TG]],SEARCH(" ",db[[#This Row],[QTY/ CTN TG]],1)-1))</f>
        <v>12</v>
      </c>
      <c r="X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" s="87" t="str">
        <f>IF(db[[#This Row],[STN K]]="","",IF(db[[#This Row],[STN TG]]="LSN",12,""))</f>
        <v/>
      </c>
      <c r="Z18" s="87" t="str">
        <f>IF(db[[#This Row],[STN TG]]="LSN","PCS","")</f>
        <v/>
      </c>
      <c r="AA18" s="87">
        <f>db[[#This Row],[QTY B]]*IF(db[[#This Row],[QTY TG]]="",1,db[[#This Row],[QTY TG]])*IF(db[[#This Row],[QTY K]]="",1,db[[#This Row],[QTY K]])</f>
        <v>600</v>
      </c>
      <c r="AB18" s="87" t="str">
        <f>IF(db[[#This Row],[STN K]]="",IF(db[[#This Row],[STN TG]]="",db[[#This Row],[STN B]],db[[#This Row],[STN TG]]),db[[#This Row],[STN K]])</f>
        <v>PCS</v>
      </c>
      <c r="AC18" s="87"/>
    </row>
    <row r="19" spans="1:29" ht="16.5" customHeight="1" x14ac:dyDescent="0.25">
      <c r="A19" s="87">
        <f>ROW()-1</f>
        <v>18</v>
      </c>
      <c r="B19" s="3" t="str">
        <f>LOWER(SUBSTITUTE(SUBSTITUTE(SUBSTITUTE(SUBSTITUTE(SUBSTITUTE(SUBSTITUTE(db[[#This Row],[NB BM]]," ",),".",""),"-",""),"(",""),")",""),"/",""))</f>
        <v>mapsikakcgac06merah</v>
      </c>
      <c r="C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D19" s="3" t="str">
        <f>LOWER(SUBSTITUTE(SUBSTITUTE(SUBSTITUTE(SUBSTITUTE(SUBSTITUTE(SUBSTITUTE(SUBSTITUTE(SUBSTITUTE(SUBSTITUTE(db[[#This Row],[NB PAJAK]]," ",""),"-",""),"(",""),")",""),".",""),",",""),"/",""),"""",""),"+",""))</f>
        <v/>
      </c>
      <c r="E19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mapsikakcgac06merah50lsn</v>
      </c>
      <c r="F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ac06merah50lsnuntana</v>
      </c>
      <c r="G19" s="1" t="s">
        <v>3451</v>
      </c>
      <c r="H19" s="4" t="s">
        <v>3379</v>
      </c>
      <c r="I19" s="2"/>
      <c r="J19" s="1" t="s">
        <v>1621</v>
      </c>
      <c r="K19" s="26" t="e">
        <f>IF(db[[#This Row],[NB NOTA_C]]="","",COUNTIF([2]!B_MSK[concat],db[[#This Row],[NB NOTA_C]]))</f>
        <v>#REF!</v>
      </c>
      <c r="L19" s="6" t="s">
        <v>1636</v>
      </c>
      <c r="M19" s="1" t="s">
        <v>1738</v>
      </c>
      <c r="N19" s="1" t="s">
        <v>2807</v>
      </c>
      <c r="P19" s="1" t="str">
        <f>IF(db[[#This Row],[QTY/ CTN]]="","",SUBSTITUTE(SUBSTITUTE(SUBSTITUTE(db[[#This Row],[QTY/ CTN]]," ","_",2),"(",""),")","")&amp;"_")</f>
        <v>50 LSN_</v>
      </c>
      <c r="Q19" s="1">
        <f>IF(db[[#This Row],[H_QTY/ CTN]]="","",SEARCH("_",db[[#This Row],[H_QTY/ CTN]]))</f>
        <v>7</v>
      </c>
      <c r="R19" s="1">
        <f>IF(db[[#This Row],[H_QTY/ CTN]]="","",LEN(db[[#This Row],[H_QTY/ CTN]]))</f>
        <v>7</v>
      </c>
      <c r="S19" s="90" t="str">
        <f>IF(db[[#This Row],[H_QTY/ CTN]]="","",LEFT(db[[#This Row],[H_QTY/ CTN]],db[[#This Row],[H_1]]-1))</f>
        <v>50 LSN</v>
      </c>
      <c r="T19" s="87" t="str">
        <f>IF(NOT(db[[#This Row],[H_1]]=db[[#This Row],[H_2]]),MID(db[[#This Row],[H_QTY/ CTN]],db[[#This Row],[H_1]]+1,db[[#This Row],[H_2]]-db[[#This Row],[H_1]]-1),"")</f>
        <v/>
      </c>
      <c r="U19" s="87" t="str">
        <f>IF(db[[#This Row],[QTY/ CTN B]]="","",LEFT(db[[#This Row],[QTY/ CTN B]],SEARCH(" ",db[[#This Row],[QTY/ CTN B]],1)-1))</f>
        <v>50</v>
      </c>
      <c r="V19" s="87" t="str">
        <f>IF(db[[#This Row],[QTY/ CTN B]]="","",RIGHT(db[[#This Row],[QTY/ CTN B]],LEN(db[[#This Row],[QTY/ CTN B]])-SEARCH(" ",db[[#This Row],[QTY/ CTN B]],1)))</f>
        <v>LSN</v>
      </c>
      <c r="W19" s="87">
        <f>IF(db[[#This Row],[QTY/ CTN TG]]="",IF(db[[#This Row],[STN TG]]="","",12),LEFT(db[[#This Row],[QTY/ CTN TG]],SEARCH(" ",db[[#This Row],[QTY/ CTN TG]],1)-1))</f>
        <v>12</v>
      </c>
      <c r="X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" s="87" t="str">
        <f>IF(db[[#This Row],[STN K]]="","",IF(db[[#This Row],[STN TG]]="LSN",12,""))</f>
        <v/>
      </c>
      <c r="Z19" s="87" t="str">
        <f>IF(db[[#This Row],[STN TG]]="LSN","PCS","")</f>
        <v/>
      </c>
      <c r="AA19" s="87">
        <f>db[[#This Row],[QTY B]]*IF(db[[#This Row],[QTY TG]]="",1,db[[#This Row],[QTY TG]])*IF(db[[#This Row],[QTY K]]="",1,db[[#This Row],[QTY K]])</f>
        <v>600</v>
      </c>
      <c r="AB19" s="87" t="str">
        <f>IF(db[[#This Row],[STN K]]="",IF(db[[#This Row],[STN TG]]="",db[[#This Row],[STN B]],db[[#This Row],[STN TG]]),db[[#This Row],[STN K]])</f>
        <v>PCS</v>
      </c>
      <c r="AC19" s="87"/>
    </row>
    <row r="20" spans="1:29" ht="16.5" customHeight="1" x14ac:dyDescent="0.25">
      <c r="A20" s="87">
        <f>ROW()-1</f>
        <v>19</v>
      </c>
      <c r="B20" s="3" t="str">
        <f>LOWER(SUBSTITUTE(SUBSTITUTE(SUBSTITUTE(SUBSTITUTE(SUBSTITUTE(SUBSTITUTE(db[[#This Row],[NB BM]]," ",),".",""),"-",""),"(",""),")",""),"/",""))</f>
        <v>acryliccolormarries812b</v>
      </c>
      <c r="C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D20" s="3" t="str">
        <f>LOWER(SUBSTITUTE(SUBSTITUTE(SUBSTITUTE(SUBSTITUTE(SUBSTITUTE(SUBSTITUTE(SUBSTITUTE(SUBSTITUTE(SUBSTITUTE(db[[#This Row],[NB PAJAK]]," ",""),"-",""),"(",""),")",""),".",""),",",""),"/",""),"""",""),"+",""))</f>
        <v/>
      </c>
      <c r="E20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acryliccolormarries812b5lsn</v>
      </c>
      <c r="F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acryliccolor812b5lsnuntana</v>
      </c>
      <c r="G20" s="1" t="s">
        <v>1833</v>
      </c>
      <c r="H20" s="4" t="s">
        <v>3126</v>
      </c>
      <c r="I20" s="2"/>
      <c r="J20" s="1" t="s">
        <v>1621</v>
      </c>
      <c r="K20" s="26" t="e">
        <f>IF(db[[#This Row],[NB NOTA_C]]="","",COUNTIF([2]!B_MSK[concat],db[[#This Row],[NB NOTA_C]]))</f>
        <v>#REF!</v>
      </c>
      <c r="L20" s="7" t="s">
        <v>1658</v>
      </c>
      <c r="M20" s="3" t="s">
        <v>1704</v>
      </c>
      <c r="N20" s="1" t="s">
        <v>2785</v>
      </c>
      <c r="P20" s="1" t="str">
        <f>IF(db[[#This Row],[QTY/ CTN]]="","",SUBSTITUTE(SUBSTITUTE(SUBSTITUTE(db[[#This Row],[QTY/ CTN]]," ","_",2),"(",""),")","")&amp;"_")</f>
        <v>5 LSN_</v>
      </c>
      <c r="Q20" s="1">
        <f>IF(db[[#This Row],[H_QTY/ CTN]]="","",SEARCH("_",db[[#This Row],[H_QTY/ CTN]]))</f>
        <v>6</v>
      </c>
      <c r="R20" s="1">
        <f>IF(db[[#This Row],[H_QTY/ CTN]]="","",LEN(db[[#This Row],[H_QTY/ CTN]]))</f>
        <v>6</v>
      </c>
      <c r="S20" s="90" t="str">
        <f>IF(db[[#This Row],[H_QTY/ CTN]]="","",LEFT(db[[#This Row],[H_QTY/ CTN]],db[[#This Row],[H_1]]-1))</f>
        <v>5 LSN</v>
      </c>
      <c r="T20" s="87" t="str">
        <f>IF(NOT(db[[#This Row],[H_1]]=db[[#This Row],[H_2]]),MID(db[[#This Row],[H_QTY/ CTN]],db[[#This Row],[H_1]]+1,db[[#This Row],[H_2]]-db[[#This Row],[H_1]]-1),"")</f>
        <v/>
      </c>
      <c r="U20" s="87" t="str">
        <f>IF(db[[#This Row],[QTY/ CTN B]]="","",LEFT(db[[#This Row],[QTY/ CTN B]],SEARCH(" ",db[[#This Row],[QTY/ CTN B]],1)-1))</f>
        <v>5</v>
      </c>
      <c r="V20" s="87" t="str">
        <f>IF(db[[#This Row],[QTY/ CTN B]]="","",RIGHT(db[[#This Row],[QTY/ CTN B]],LEN(db[[#This Row],[QTY/ CTN B]])-SEARCH(" ",db[[#This Row],[QTY/ CTN B]],1)))</f>
        <v>LSN</v>
      </c>
      <c r="W20" s="87">
        <f>IF(db[[#This Row],[QTY/ CTN TG]]="",IF(db[[#This Row],[STN TG]]="","",12),LEFT(db[[#This Row],[QTY/ CTN TG]],SEARCH(" ",db[[#This Row],[QTY/ CTN TG]],1)-1))</f>
        <v>12</v>
      </c>
      <c r="X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" s="87" t="str">
        <f>IF(db[[#This Row],[STN K]]="","",IF(db[[#This Row],[STN TG]]="LSN",12,""))</f>
        <v/>
      </c>
      <c r="Z20" s="87" t="str">
        <f>IF(db[[#This Row],[STN TG]]="LSN","PCS","")</f>
        <v/>
      </c>
      <c r="AA20" s="87">
        <f>db[[#This Row],[QTY B]]*IF(db[[#This Row],[QTY TG]]="",1,db[[#This Row],[QTY TG]])*IF(db[[#This Row],[QTY K]]="",1,db[[#This Row],[QTY K]])</f>
        <v>60</v>
      </c>
      <c r="AB20" s="87" t="str">
        <f>IF(db[[#This Row],[STN K]]="",IF(db[[#This Row],[STN TG]]="",db[[#This Row],[STN B]],db[[#This Row],[STN TG]]),db[[#This Row],[STN K]])</f>
        <v>PCS</v>
      </c>
      <c r="AC20" s="87"/>
    </row>
    <row r="21" spans="1:29" ht="16.5" customHeight="1" x14ac:dyDescent="0.25">
      <c r="A21" s="87">
        <f>ROW()-1</f>
        <v>20</v>
      </c>
      <c r="B21" s="3" t="str">
        <f>LOWER(SUBSTITUTE(SUBSTITUTE(SUBSTITUTE(SUBSTITUTE(SUBSTITUTE(SUBSTITUTE(db[[#This Row],[NB BM]]," ",),".",""),"-",""),"(",""),")",""),"/",""))</f>
        <v>acrylictfac001</v>
      </c>
      <c r="C21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D21" s="3" t="str">
        <f>LOWER(SUBSTITUTE(SUBSTITUTE(SUBSTITUTE(SUBSTITUTE(SUBSTITUTE(SUBSTITUTE(SUBSTITUTE(SUBSTITUTE(SUBSTITUTE(db[[#This Row],[NB PAJAK]]," ",""),"-",""),"(",""),")",""),".",""),",",""),"/",""),"""",""),"+",""))</f>
        <v/>
      </c>
      <c r="E21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acrylictfac00172set</v>
      </c>
      <c r="F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acryliccolourtfac00112x6ml72setuntana</v>
      </c>
      <c r="G21" s="4" t="s">
        <v>5441</v>
      </c>
      <c r="H21" s="4" t="s">
        <v>5404</v>
      </c>
      <c r="I21" s="49"/>
      <c r="J21" s="1" t="s">
        <v>1621</v>
      </c>
      <c r="K21" s="28" t="e">
        <f>IF(db[[#This Row],[NB NOTA_C]]="","",COUNTIF([2]!B_MSK[concat],db[[#This Row],[NB NOTA_C]]))</f>
        <v>#REF!</v>
      </c>
      <c r="L21" s="7" t="s">
        <v>1627</v>
      </c>
      <c r="M21" s="3" t="s">
        <v>1662</v>
      </c>
      <c r="N21" s="1" t="s">
        <v>2788</v>
      </c>
      <c r="O21" s="3"/>
      <c r="P21" s="3" t="str">
        <f>IF(db[[#This Row],[QTY/ CTN]]="","",SUBSTITUTE(SUBSTITUTE(SUBSTITUTE(db[[#This Row],[QTY/ CTN]]," ","_",2),"(",""),")","")&amp;"_")</f>
        <v>72 SET_</v>
      </c>
      <c r="Q21" s="3">
        <f>IF(db[[#This Row],[H_QTY/ CTN]]="","",SEARCH("_",db[[#This Row],[H_QTY/ CTN]]))</f>
        <v>7</v>
      </c>
      <c r="R21" s="3">
        <f>IF(db[[#This Row],[H_QTY/ CTN]]="","",LEN(db[[#This Row],[H_QTY/ CTN]]))</f>
        <v>7</v>
      </c>
      <c r="S21" s="87" t="str">
        <f>IF(db[[#This Row],[H_QTY/ CTN]]="","",LEFT(db[[#This Row],[H_QTY/ CTN]],db[[#This Row],[H_1]]-1))</f>
        <v>72 SET</v>
      </c>
      <c r="T21" s="87" t="str">
        <f>IF(NOT(db[[#This Row],[H_1]]=db[[#This Row],[H_2]]),MID(db[[#This Row],[H_QTY/ CTN]],db[[#This Row],[H_1]]+1,db[[#This Row],[H_2]]-db[[#This Row],[H_1]]-1),"")</f>
        <v/>
      </c>
      <c r="U21" s="87" t="str">
        <f>IF(db[[#This Row],[QTY/ CTN B]]="","",LEFT(db[[#This Row],[QTY/ CTN B]],SEARCH(" ",db[[#This Row],[QTY/ CTN B]],1)-1))</f>
        <v>72</v>
      </c>
      <c r="V21" s="87" t="str">
        <f>IF(db[[#This Row],[QTY/ CTN B]]="","",RIGHT(db[[#This Row],[QTY/ CTN B]],LEN(db[[#This Row],[QTY/ CTN B]])-SEARCH(" ",db[[#This Row],[QTY/ CTN B]],1)))</f>
        <v>SET</v>
      </c>
      <c r="W21" s="87" t="str">
        <f>IF(db[[#This Row],[QTY/ CTN TG]]="",IF(db[[#This Row],[STN TG]]="","",12),LEFT(db[[#This Row],[QTY/ CTN TG]],SEARCH(" ",db[[#This Row],[QTY/ CTN TG]],1)-1))</f>
        <v/>
      </c>
      <c r="X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" s="87" t="str">
        <f>IF(db[[#This Row],[STN K]]="","",IF(db[[#This Row],[STN TG]]="LSN",12,""))</f>
        <v/>
      </c>
      <c r="Z21" s="87" t="str">
        <f>IF(db[[#This Row],[STN TG]]="LSN","PCS","")</f>
        <v/>
      </c>
      <c r="AA21" s="87">
        <f>db[[#This Row],[QTY B]]*IF(db[[#This Row],[QTY TG]]="",1,db[[#This Row],[QTY TG]])*IF(db[[#This Row],[QTY K]]="",1,db[[#This Row],[QTY K]])</f>
        <v>72</v>
      </c>
      <c r="AB21" s="87" t="str">
        <f>IF(db[[#This Row],[STN K]]="",IF(db[[#This Row],[STN TG]]="",db[[#This Row],[STN B]],db[[#This Row],[STN TG]]),db[[#This Row],[STN K]])</f>
        <v>SET</v>
      </c>
      <c r="AC21" s="87"/>
    </row>
    <row r="22" spans="1:29" ht="16.5" customHeight="1" x14ac:dyDescent="0.25">
      <c r="A22" s="87">
        <f>ROW()-1</f>
        <v>21</v>
      </c>
      <c r="B22" s="3" t="str">
        <f>LOWER(SUBSTITUTE(SUBSTITUTE(SUBSTITUTE(SUBSTITUTE(SUBSTITUTE(SUBSTITUTE(db[[#This Row],[NB BM]]," ",),".",""),"-",""),"(",""),")",""),"/",""))</f>
        <v>acryliccolortfac001</v>
      </c>
      <c r="C22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D22" s="3" t="str">
        <f>LOWER(SUBSTITUTE(SUBSTITUTE(SUBSTITUTE(SUBSTITUTE(SUBSTITUTE(SUBSTITUTE(SUBSTITUTE(SUBSTITUTE(SUBSTITUTE(db[[#This Row],[NB PAJAK]]," ",""),"-",""),"(",""),")",""),".",""),",",""),"/",""),"""",""),"+",""))</f>
        <v/>
      </c>
      <c r="E22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acryliccolortfac00172set</v>
      </c>
      <c r="F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acryliccolourtfac00112x5ml72setuntana</v>
      </c>
      <c r="G22" s="1" t="s">
        <v>976</v>
      </c>
      <c r="H22" s="4" t="s">
        <v>1280</v>
      </c>
      <c r="I22" s="2"/>
      <c r="J22" s="1" t="s">
        <v>1621</v>
      </c>
      <c r="K22" s="26" t="e">
        <f>IF(db[[#This Row],[NB NOTA_C]]="","",COUNTIF([2]!B_MSK[concat],db[[#This Row],[NB NOTA_C]]))</f>
        <v>#REF!</v>
      </c>
      <c r="L22" s="6" t="s">
        <v>1627</v>
      </c>
      <c r="M22" s="1" t="s">
        <v>1662</v>
      </c>
      <c r="N22" s="1" t="s">
        <v>2785</v>
      </c>
      <c r="P22" s="1" t="str">
        <f>IF(db[[#This Row],[QTY/ CTN]]="","",SUBSTITUTE(SUBSTITUTE(SUBSTITUTE(db[[#This Row],[QTY/ CTN]]," ","_",2),"(",""),")","")&amp;"_")</f>
        <v>72 SET_</v>
      </c>
      <c r="Q22" s="1">
        <f>IF(db[[#This Row],[H_QTY/ CTN]]="","",SEARCH("_",db[[#This Row],[H_QTY/ CTN]]))</f>
        <v>7</v>
      </c>
      <c r="R22" s="1">
        <f>IF(db[[#This Row],[H_QTY/ CTN]]="","",LEN(db[[#This Row],[H_QTY/ CTN]]))</f>
        <v>7</v>
      </c>
      <c r="S22" s="90" t="str">
        <f>IF(db[[#This Row],[H_QTY/ CTN]]="","",LEFT(db[[#This Row],[H_QTY/ CTN]],db[[#This Row],[H_1]]-1))</f>
        <v>72 SET</v>
      </c>
      <c r="T22" s="87" t="str">
        <f>IF(NOT(db[[#This Row],[H_1]]=db[[#This Row],[H_2]]),MID(db[[#This Row],[H_QTY/ CTN]],db[[#This Row],[H_1]]+1,db[[#This Row],[H_2]]-db[[#This Row],[H_1]]-1),"")</f>
        <v/>
      </c>
      <c r="U22" s="87" t="str">
        <f>IF(db[[#This Row],[QTY/ CTN B]]="","",LEFT(db[[#This Row],[QTY/ CTN B]],SEARCH(" ",db[[#This Row],[QTY/ CTN B]],1)-1))</f>
        <v>72</v>
      </c>
      <c r="V22" s="87" t="str">
        <f>IF(db[[#This Row],[QTY/ CTN B]]="","",RIGHT(db[[#This Row],[QTY/ CTN B]],LEN(db[[#This Row],[QTY/ CTN B]])-SEARCH(" ",db[[#This Row],[QTY/ CTN B]],1)))</f>
        <v>SET</v>
      </c>
      <c r="W22" s="87" t="str">
        <f>IF(db[[#This Row],[QTY/ CTN TG]]="",IF(db[[#This Row],[STN TG]]="","",12),LEFT(db[[#This Row],[QTY/ CTN TG]],SEARCH(" ",db[[#This Row],[QTY/ CTN TG]],1)-1))</f>
        <v/>
      </c>
      <c r="X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" s="87" t="str">
        <f>IF(db[[#This Row],[STN K]]="","",IF(db[[#This Row],[STN TG]]="LSN",12,""))</f>
        <v/>
      </c>
      <c r="Z22" s="87" t="str">
        <f>IF(db[[#This Row],[STN TG]]="LSN","PCS","")</f>
        <v/>
      </c>
      <c r="AA22" s="87">
        <f>db[[#This Row],[QTY B]]*IF(db[[#This Row],[QTY TG]]="",1,db[[#This Row],[QTY TG]])*IF(db[[#This Row],[QTY K]]="",1,db[[#This Row],[QTY K]])</f>
        <v>72</v>
      </c>
      <c r="AB22" s="87" t="str">
        <f>IF(db[[#This Row],[STN K]]="",IF(db[[#This Row],[STN TG]]="",db[[#This Row],[STN B]],db[[#This Row],[STN TG]]),db[[#This Row],[STN K]])</f>
        <v>SET</v>
      </c>
      <c r="AC22" s="87"/>
    </row>
    <row r="23" spans="1:29" ht="16.5" customHeight="1" x14ac:dyDescent="0.25">
      <c r="A23" s="87">
        <f>ROW()-1</f>
        <v>22</v>
      </c>
      <c r="B23" s="3" t="str">
        <f>LOWER(SUBSTITUTE(SUBSTITUTE(SUBSTITUTE(SUBSTITUTE(SUBSTITUTE(SUBSTITUTE(db[[#This Row],[NB BM]]," ",),".",""),"-",""),"(",""),")",""),"/",""))</f>
        <v>acryliccolortfac002</v>
      </c>
      <c r="C23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D23" s="3" t="str">
        <f>LOWER(SUBSTITUTE(SUBSTITUTE(SUBSTITUTE(SUBSTITUTE(SUBSTITUTE(SUBSTITUTE(SUBSTITUTE(SUBSTITUTE(SUBSTITUTE(db[[#This Row],[NB PAJAK]]," ",""),"-",""),"(",""),")",""),".",""),",",""),"/",""),"""",""),"+",""))</f>
        <v/>
      </c>
      <c r="E23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acryliccolortfac00260set</v>
      </c>
      <c r="F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acryliccolourtfac00212x12ml60setuntana</v>
      </c>
      <c r="G23" s="1" t="s">
        <v>977</v>
      </c>
      <c r="H23" s="4" t="s">
        <v>1281</v>
      </c>
      <c r="I23" s="49"/>
      <c r="J23" s="1" t="s">
        <v>1621</v>
      </c>
      <c r="K23" s="26" t="e">
        <f>IF(db[[#This Row],[NB NOTA_C]]="","",COUNTIF([2]!B_MSK[concat],db[[#This Row],[NB NOTA_C]]))</f>
        <v>#REF!</v>
      </c>
      <c r="L23" s="6" t="s">
        <v>1627</v>
      </c>
      <c r="M23" s="1" t="s">
        <v>1663</v>
      </c>
      <c r="N23" s="1" t="s">
        <v>2785</v>
      </c>
      <c r="P23" s="1" t="str">
        <f>IF(db[[#This Row],[QTY/ CTN]]="","",SUBSTITUTE(SUBSTITUTE(SUBSTITUTE(db[[#This Row],[QTY/ CTN]]," ","_",2),"(",""),")","")&amp;"_")</f>
        <v>60 SET_</v>
      </c>
      <c r="Q23" s="1">
        <f>IF(db[[#This Row],[H_QTY/ CTN]]="","",SEARCH("_",db[[#This Row],[H_QTY/ CTN]]))</f>
        <v>7</v>
      </c>
      <c r="R23" s="1">
        <f>IF(db[[#This Row],[H_QTY/ CTN]]="","",LEN(db[[#This Row],[H_QTY/ CTN]]))</f>
        <v>7</v>
      </c>
      <c r="S23" s="90" t="str">
        <f>IF(db[[#This Row],[H_QTY/ CTN]]="","",LEFT(db[[#This Row],[H_QTY/ CTN]],db[[#This Row],[H_1]]-1))</f>
        <v>60 SET</v>
      </c>
      <c r="T23" s="87" t="str">
        <f>IF(NOT(db[[#This Row],[H_1]]=db[[#This Row],[H_2]]),MID(db[[#This Row],[H_QTY/ CTN]],db[[#This Row],[H_1]]+1,db[[#This Row],[H_2]]-db[[#This Row],[H_1]]-1),"")</f>
        <v/>
      </c>
      <c r="U23" s="87" t="str">
        <f>IF(db[[#This Row],[QTY/ CTN B]]="","",LEFT(db[[#This Row],[QTY/ CTN B]],SEARCH(" ",db[[#This Row],[QTY/ CTN B]],1)-1))</f>
        <v>60</v>
      </c>
      <c r="V23" s="87" t="str">
        <f>IF(db[[#This Row],[QTY/ CTN B]]="","",RIGHT(db[[#This Row],[QTY/ CTN B]],LEN(db[[#This Row],[QTY/ CTN B]])-SEARCH(" ",db[[#This Row],[QTY/ CTN B]],1)))</f>
        <v>SET</v>
      </c>
      <c r="W23" s="87" t="str">
        <f>IF(db[[#This Row],[QTY/ CTN TG]]="",IF(db[[#This Row],[STN TG]]="","",12),LEFT(db[[#This Row],[QTY/ CTN TG]],SEARCH(" ",db[[#This Row],[QTY/ CTN TG]],1)-1))</f>
        <v/>
      </c>
      <c r="X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" s="87" t="str">
        <f>IF(db[[#This Row],[STN K]]="","",IF(db[[#This Row],[STN TG]]="LSN",12,""))</f>
        <v/>
      </c>
      <c r="Z23" s="87" t="str">
        <f>IF(db[[#This Row],[STN TG]]="LSN","PCS","")</f>
        <v/>
      </c>
      <c r="AA23" s="87">
        <f>db[[#This Row],[QTY B]]*IF(db[[#This Row],[QTY TG]]="",1,db[[#This Row],[QTY TG]])*IF(db[[#This Row],[QTY K]]="",1,db[[#This Row],[QTY K]])</f>
        <v>60</v>
      </c>
      <c r="AB23" s="87" t="str">
        <f>IF(db[[#This Row],[STN K]]="",IF(db[[#This Row],[STN TG]]="",db[[#This Row],[STN B]],db[[#This Row],[STN TG]]),db[[#This Row],[STN K]])</f>
        <v>SET</v>
      </c>
      <c r="AC23" s="87"/>
    </row>
    <row r="24" spans="1:29" ht="16.5" customHeight="1" x14ac:dyDescent="0.25">
      <c r="A24" s="87">
        <f>ROW()-1</f>
        <v>23</v>
      </c>
      <c r="B24" s="14" t="str">
        <f>LOWER(SUBSTITUTE(SUBSTITUTE(SUBSTITUTE(SUBSTITUTE(SUBSTITUTE(SUBSTITUTE(db[[#This Row],[NB BM]]," ",),".",""),"-",""),"(",""),")",""),"/",""))</f>
        <v>acrylictfac00318x16ml</v>
      </c>
      <c r="C24" s="14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24" s="14" t="str">
        <f>LOWER(SUBSTITUTE(SUBSTITUTE(SUBSTITUTE(SUBSTITUTE(SUBSTITUTE(SUBSTITUTE(SUBSTITUTE(SUBSTITUTE(SUBSTITUTE(db[[#This Row],[NB PAJAK]]," ",""),"-",""),"(",""),")",""),".",""),",",""),"/",""),"""",""),"+",""))</f>
        <v/>
      </c>
      <c r="E24" s="14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acrylictfac00318x16ml72set</v>
      </c>
      <c r="F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acryliccolourtfac00318x6ml72setuntana</v>
      </c>
      <c r="G24" s="15" t="s">
        <v>4134</v>
      </c>
      <c r="H24" s="19" t="s">
        <v>4133</v>
      </c>
      <c r="I24" s="52"/>
      <c r="J24" s="1" t="s">
        <v>1621</v>
      </c>
      <c r="K24" s="27" t="e">
        <f>IF(db[[#This Row],[NB NOTA_C]]="","",COUNTIF([2]!B_MSK[concat],db[[#This Row],[NB NOTA_C]]))</f>
        <v>#REF!</v>
      </c>
      <c r="L24" s="16" t="s">
        <v>1627</v>
      </c>
      <c r="M24" s="14" t="s">
        <v>1662</v>
      </c>
      <c r="N24" s="15" t="s">
        <v>2790</v>
      </c>
      <c r="O24" s="14"/>
      <c r="P24" s="14" t="str">
        <f>IF(db[[#This Row],[QTY/ CTN]]="","",SUBSTITUTE(SUBSTITUTE(SUBSTITUTE(db[[#This Row],[QTY/ CTN]]," ","_",2),"(",""),")","")&amp;"_")</f>
        <v>72 SET_</v>
      </c>
      <c r="Q24" s="14">
        <f>IF(db[[#This Row],[H_QTY/ CTN]]="","",SEARCH("_",db[[#This Row],[H_QTY/ CTN]]))</f>
        <v>7</v>
      </c>
      <c r="R24" s="14">
        <f>IF(db[[#This Row],[H_QTY/ CTN]]="","",LEN(db[[#This Row],[H_QTY/ CTN]]))</f>
        <v>7</v>
      </c>
      <c r="S24" s="91" t="str">
        <f>IF(db[[#This Row],[H_QTY/ CTN]]="","",LEFT(db[[#This Row],[H_QTY/ CTN]],db[[#This Row],[H_1]]-1))</f>
        <v>72 SET</v>
      </c>
      <c r="T24" s="91" t="str">
        <f>IF(NOT(db[[#This Row],[H_1]]=db[[#This Row],[H_2]]),MID(db[[#This Row],[H_QTY/ CTN]],db[[#This Row],[H_1]]+1,db[[#This Row],[H_2]]-db[[#This Row],[H_1]]-1),"")</f>
        <v/>
      </c>
      <c r="U24" s="87" t="str">
        <f>IF(db[[#This Row],[QTY/ CTN B]]="","",LEFT(db[[#This Row],[QTY/ CTN B]],SEARCH(" ",db[[#This Row],[QTY/ CTN B]],1)-1))</f>
        <v>72</v>
      </c>
      <c r="V24" s="87" t="str">
        <f>IF(db[[#This Row],[QTY/ CTN B]]="","",RIGHT(db[[#This Row],[QTY/ CTN B]],LEN(db[[#This Row],[QTY/ CTN B]])-SEARCH(" ",db[[#This Row],[QTY/ CTN B]],1)))</f>
        <v>SET</v>
      </c>
      <c r="W24" s="87" t="str">
        <f>IF(db[[#This Row],[QTY/ CTN TG]]="",IF(db[[#This Row],[STN TG]]="","",12),LEFT(db[[#This Row],[QTY/ CTN TG]],SEARCH(" ",db[[#This Row],[QTY/ CTN TG]],1)-1))</f>
        <v/>
      </c>
      <c r="X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" s="87" t="str">
        <f>IF(db[[#This Row],[STN K]]="","",IF(db[[#This Row],[STN TG]]="LSN",12,""))</f>
        <v/>
      </c>
      <c r="Z24" s="87" t="str">
        <f>IF(db[[#This Row],[STN TG]]="LSN","PCS","")</f>
        <v/>
      </c>
      <c r="AA24" s="87">
        <f>db[[#This Row],[QTY B]]*IF(db[[#This Row],[QTY TG]]="",1,db[[#This Row],[QTY TG]])*IF(db[[#This Row],[QTY K]]="",1,db[[#This Row],[QTY K]])</f>
        <v>72</v>
      </c>
      <c r="AB24" s="87" t="str">
        <f>IF(db[[#This Row],[STN K]]="",IF(db[[#This Row],[STN TG]]="",db[[#This Row],[STN B]],db[[#This Row],[STN TG]]),db[[#This Row],[STN K]])</f>
        <v>SET</v>
      </c>
      <c r="AC24" s="87"/>
    </row>
    <row r="25" spans="1:29" ht="16.5" customHeight="1" x14ac:dyDescent="0.25">
      <c r="A25" s="87">
        <f>ROW()-1</f>
        <v>24</v>
      </c>
      <c r="B25" s="3" t="str">
        <f>LOWER(SUBSTITUTE(SUBSTITUTE(SUBSTITUTE(SUBSTITUTE(SUBSTITUTE(SUBSTITUTE(db[[#This Row],[NB BM]]," ",),".",""),"-",""),"(",""),")",""),"/",""))</f>
        <v>acrylictfac003</v>
      </c>
      <c r="C25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D25" s="3" t="str">
        <f>LOWER(SUBSTITUTE(SUBSTITUTE(SUBSTITUTE(SUBSTITUTE(SUBSTITUTE(SUBSTITUTE(SUBSTITUTE(SUBSTITUTE(SUBSTITUTE(db[[#This Row],[NB PAJAK]]," ",""),"-",""),"(",""),")",""),".",""),",",""),"/",""),"""",""),"+",""))</f>
        <v/>
      </c>
      <c r="E25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acrylictfac00372set</v>
      </c>
      <c r="F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acryliccolourtfac00328x6ml72setuntana</v>
      </c>
      <c r="G25" s="4" t="s">
        <v>5443</v>
      </c>
      <c r="H25" s="4" t="s">
        <v>5405</v>
      </c>
      <c r="I25" s="49"/>
      <c r="J25" s="1" t="s">
        <v>1621</v>
      </c>
      <c r="K25" s="28" t="e">
        <f>IF(db[[#This Row],[NB NOTA_C]]="","",COUNTIF([2]!B_MSK[concat],db[[#This Row],[NB NOTA_C]]))</f>
        <v>#REF!</v>
      </c>
      <c r="L25" s="7" t="s">
        <v>1627</v>
      </c>
      <c r="M25" s="3" t="s">
        <v>1662</v>
      </c>
      <c r="N25" s="1" t="s">
        <v>2788</v>
      </c>
      <c r="O25" s="3"/>
      <c r="P25" s="3" t="str">
        <f>IF(db[[#This Row],[QTY/ CTN]]="","",SUBSTITUTE(SUBSTITUTE(SUBSTITUTE(db[[#This Row],[QTY/ CTN]]," ","_",2),"(",""),")","")&amp;"_")</f>
        <v>72 SET_</v>
      </c>
      <c r="Q25" s="3">
        <f>IF(db[[#This Row],[H_QTY/ CTN]]="","",SEARCH("_",db[[#This Row],[H_QTY/ CTN]]))</f>
        <v>7</v>
      </c>
      <c r="R25" s="3">
        <f>IF(db[[#This Row],[H_QTY/ CTN]]="","",LEN(db[[#This Row],[H_QTY/ CTN]]))</f>
        <v>7</v>
      </c>
      <c r="S25" s="87" t="str">
        <f>IF(db[[#This Row],[H_QTY/ CTN]]="","",LEFT(db[[#This Row],[H_QTY/ CTN]],db[[#This Row],[H_1]]-1))</f>
        <v>72 SET</v>
      </c>
      <c r="T25" s="87" t="str">
        <f>IF(NOT(db[[#This Row],[H_1]]=db[[#This Row],[H_2]]),MID(db[[#This Row],[H_QTY/ CTN]],db[[#This Row],[H_1]]+1,db[[#This Row],[H_2]]-db[[#This Row],[H_1]]-1),"")</f>
        <v/>
      </c>
      <c r="U25" s="87" t="str">
        <f>IF(db[[#This Row],[QTY/ CTN B]]="","",LEFT(db[[#This Row],[QTY/ CTN B]],SEARCH(" ",db[[#This Row],[QTY/ CTN B]],1)-1))</f>
        <v>72</v>
      </c>
      <c r="V25" s="87" t="str">
        <f>IF(db[[#This Row],[QTY/ CTN B]]="","",RIGHT(db[[#This Row],[QTY/ CTN B]],LEN(db[[#This Row],[QTY/ CTN B]])-SEARCH(" ",db[[#This Row],[QTY/ CTN B]],1)))</f>
        <v>SET</v>
      </c>
      <c r="W25" s="87" t="str">
        <f>IF(db[[#This Row],[QTY/ CTN TG]]="",IF(db[[#This Row],[STN TG]]="","",12),LEFT(db[[#This Row],[QTY/ CTN TG]],SEARCH(" ",db[[#This Row],[QTY/ CTN TG]],1)-1))</f>
        <v/>
      </c>
      <c r="X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" s="87" t="str">
        <f>IF(db[[#This Row],[STN K]]="","",IF(db[[#This Row],[STN TG]]="LSN",12,""))</f>
        <v/>
      </c>
      <c r="Z25" s="87" t="str">
        <f>IF(db[[#This Row],[STN TG]]="LSN","PCS","")</f>
        <v/>
      </c>
      <c r="AA25" s="87">
        <f>db[[#This Row],[QTY B]]*IF(db[[#This Row],[QTY TG]]="",1,db[[#This Row],[QTY TG]])*IF(db[[#This Row],[QTY K]]="",1,db[[#This Row],[QTY K]])</f>
        <v>72</v>
      </c>
      <c r="AB25" s="87" t="str">
        <f>IF(db[[#This Row],[STN K]]="",IF(db[[#This Row],[STN TG]]="",db[[#This Row],[STN B]],db[[#This Row],[STN TG]]),db[[#This Row],[STN K]])</f>
        <v>SET</v>
      </c>
      <c r="AC25" s="87"/>
    </row>
    <row r="26" spans="1:29" ht="16.5" customHeight="1" x14ac:dyDescent="0.25">
      <c r="A26" s="87">
        <f>ROW()-1</f>
        <v>25</v>
      </c>
      <c r="B26" s="3" t="str">
        <f>LOWER(SUBSTITUTE(SUBSTITUTE(SUBSTITUTE(SUBSTITUTE(SUBSTITUTE(SUBSTITUTE(db[[#This Row],[NB BM]]," ",),".",""),"-",""),"(",""),")",""),"/",""))</f>
        <v>acrylictfac004n</v>
      </c>
      <c r="C26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D26" s="3" t="str">
        <f>LOWER(SUBSTITUTE(SUBSTITUTE(SUBSTITUTE(SUBSTITUTE(SUBSTITUTE(SUBSTITUTE(SUBSTITUTE(SUBSTITUTE(SUBSTITUTE(db[[#This Row],[NB PAJAK]]," ",""),"-",""),"(",""),")",""),".",""),",",""),"/",""),"""",""),"+",""))</f>
        <v/>
      </c>
      <c r="E26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acrylictfac004n72set</v>
      </c>
      <c r="F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acryliccolourtfac004n12x5mlneon72setuntana</v>
      </c>
      <c r="G26" s="4" t="s">
        <v>5444</v>
      </c>
      <c r="H26" s="4" t="s">
        <v>5406</v>
      </c>
      <c r="I26" s="49"/>
      <c r="J26" s="1" t="s">
        <v>1621</v>
      </c>
      <c r="K26" s="28" t="e">
        <f>IF(db[[#This Row],[NB NOTA_C]]="","",COUNTIF([2]!B_MSK[concat],db[[#This Row],[NB NOTA_C]]))</f>
        <v>#REF!</v>
      </c>
      <c r="L26" s="7" t="s">
        <v>1627</v>
      </c>
      <c r="M26" s="3" t="s">
        <v>1662</v>
      </c>
      <c r="N26" s="1" t="s">
        <v>2788</v>
      </c>
      <c r="O26" s="3"/>
      <c r="P26" s="3" t="str">
        <f>IF(db[[#This Row],[QTY/ CTN]]="","",SUBSTITUTE(SUBSTITUTE(SUBSTITUTE(db[[#This Row],[QTY/ CTN]]," ","_",2),"(",""),")","")&amp;"_")</f>
        <v>72 SET_</v>
      </c>
      <c r="Q26" s="3">
        <f>IF(db[[#This Row],[H_QTY/ CTN]]="","",SEARCH("_",db[[#This Row],[H_QTY/ CTN]]))</f>
        <v>7</v>
      </c>
      <c r="R26" s="3">
        <f>IF(db[[#This Row],[H_QTY/ CTN]]="","",LEN(db[[#This Row],[H_QTY/ CTN]]))</f>
        <v>7</v>
      </c>
      <c r="S26" s="87" t="str">
        <f>IF(db[[#This Row],[H_QTY/ CTN]]="","",LEFT(db[[#This Row],[H_QTY/ CTN]],db[[#This Row],[H_1]]-1))</f>
        <v>72 SET</v>
      </c>
      <c r="T26" s="87" t="str">
        <f>IF(NOT(db[[#This Row],[H_1]]=db[[#This Row],[H_2]]),MID(db[[#This Row],[H_QTY/ CTN]],db[[#This Row],[H_1]]+1,db[[#This Row],[H_2]]-db[[#This Row],[H_1]]-1),"")</f>
        <v/>
      </c>
      <c r="U26" s="87" t="str">
        <f>IF(db[[#This Row],[QTY/ CTN B]]="","",LEFT(db[[#This Row],[QTY/ CTN B]],SEARCH(" ",db[[#This Row],[QTY/ CTN B]],1)-1))</f>
        <v>72</v>
      </c>
      <c r="V26" s="87" t="str">
        <f>IF(db[[#This Row],[QTY/ CTN B]]="","",RIGHT(db[[#This Row],[QTY/ CTN B]],LEN(db[[#This Row],[QTY/ CTN B]])-SEARCH(" ",db[[#This Row],[QTY/ CTN B]],1)))</f>
        <v>SET</v>
      </c>
      <c r="W26" s="87" t="str">
        <f>IF(db[[#This Row],[QTY/ CTN TG]]="",IF(db[[#This Row],[STN TG]]="","",12),LEFT(db[[#This Row],[QTY/ CTN TG]],SEARCH(" ",db[[#This Row],[QTY/ CTN TG]],1)-1))</f>
        <v/>
      </c>
      <c r="X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" s="87" t="str">
        <f>IF(db[[#This Row],[STN K]]="","",IF(db[[#This Row],[STN TG]]="LSN",12,""))</f>
        <v/>
      </c>
      <c r="Z26" s="87" t="str">
        <f>IF(db[[#This Row],[STN TG]]="LSN","PCS","")</f>
        <v/>
      </c>
      <c r="AA26" s="87">
        <f>db[[#This Row],[QTY B]]*IF(db[[#This Row],[QTY TG]]="",1,db[[#This Row],[QTY TG]])*IF(db[[#This Row],[QTY K]]="",1,db[[#This Row],[QTY K]])</f>
        <v>72</v>
      </c>
      <c r="AB26" s="87" t="str">
        <f>IF(db[[#This Row],[STN K]]="",IF(db[[#This Row],[STN TG]]="",db[[#This Row],[STN B]],db[[#This Row],[STN TG]]),db[[#This Row],[STN K]])</f>
        <v>SET</v>
      </c>
      <c r="AC26" s="87"/>
    </row>
    <row r="27" spans="1:29" ht="16.5" customHeight="1" x14ac:dyDescent="0.25">
      <c r="A27" s="87">
        <f>ROW()-1</f>
        <v>26</v>
      </c>
      <c r="B27" s="3" t="str">
        <f>LOWER(SUBSTITUTE(SUBSTITUTE(SUBSTITUTE(SUBSTITUTE(SUBSTITUTE(SUBSTITUTE(db[[#This Row],[NB BM]]," ",),".",""),"-",""),"(",""),")",""),"/",""))</f>
        <v>acrylictfac005p</v>
      </c>
      <c r="C27" s="3" t="str">
        <f>LOWER(SUBSTITUTE(SUBSTITUTE(SUBSTITUTE(SUBSTITUTE(SUBSTITUTE(SUBSTITUTE(SUBSTITUTE(SUBSTITUTE(SUBSTITUTE(db[[#This Row],[NB NOTA]]," ",),".",""),"-",""),"(",""),")",""),",",""),"/",""),"""",""),"+",""))</f>
        <v>acryliccolourtfac005p12x5mlpastel</v>
      </c>
      <c r="D27" s="3" t="str">
        <f>LOWER(SUBSTITUTE(SUBSTITUTE(SUBSTITUTE(SUBSTITUTE(SUBSTITUTE(SUBSTITUTE(SUBSTITUTE(SUBSTITUTE(SUBSTITUTE(db[[#This Row],[NB PAJAK]]," ",""),"-",""),"(",""),")",""),".",""),",",""),"/",""),"""",""),"+",""))</f>
        <v/>
      </c>
      <c r="E27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acrylictfac005p72set</v>
      </c>
      <c r="F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acryliccolourtfac005p12x5mlpastel72setuntana</v>
      </c>
      <c r="G27" s="4" t="s">
        <v>5446</v>
      </c>
      <c r="H27" s="4" t="s">
        <v>6028</v>
      </c>
      <c r="I27" s="49"/>
      <c r="J27" s="1" t="s">
        <v>1621</v>
      </c>
      <c r="K27" s="28" t="e">
        <f>IF(db[[#This Row],[NB NOTA_C]]="","",COUNTIF([2]!B_MSK[concat],db[[#This Row],[NB NOTA_C]]))</f>
        <v>#REF!</v>
      </c>
      <c r="L27" s="7" t="s">
        <v>1627</v>
      </c>
      <c r="M27" s="3" t="s">
        <v>1662</v>
      </c>
      <c r="N27" s="1" t="s">
        <v>2788</v>
      </c>
      <c r="O27" s="3"/>
      <c r="P27" s="3" t="str">
        <f>IF(db[[#This Row],[QTY/ CTN]]="","",SUBSTITUTE(SUBSTITUTE(SUBSTITUTE(db[[#This Row],[QTY/ CTN]]," ","_",2),"(",""),")","")&amp;"_")</f>
        <v>72 SET_</v>
      </c>
      <c r="Q27" s="3">
        <f>IF(db[[#This Row],[H_QTY/ CTN]]="","",SEARCH("_",db[[#This Row],[H_QTY/ CTN]]))</f>
        <v>7</v>
      </c>
      <c r="R27" s="3">
        <f>IF(db[[#This Row],[H_QTY/ CTN]]="","",LEN(db[[#This Row],[H_QTY/ CTN]]))</f>
        <v>7</v>
      </c>
      <c r="S27" s="87" t="str">
        <f>IF(db[[#This Row],[H_QTY/ CTN]]="","",LEFT(db[[#This Row],[H_QTY/ CTN]],db[[#This Row],[H_1]]-1))</f>
        <v>72 SET</v>
      </c>
      <c r="T27" s="87" t="str">
        <f>IF(NOT(db[[#This Row],[H_1]]=db[[#This Row],[H_2]]),MID(db[[#This Row],[H_QTY/ CTN]],db[[#This Row],[H_1]]+1,db[[#This Row],[H_2]]-db[[#This Row],[H_1]]-1),"")</f>
        <v/>
      </c>
      <c r="U27" s="87" t="str">
        <f>IF(db[[#This Row],[QTY/ CTN B]]="","",LEFT(db[[#This Row],[QTY/ CTN B]],SEARCH(" ",db[[#This Row],[QTY/ CTN B]],1)-1))</f>
        <v>72</v>
      </c>
      <c r="V27" s="87" t="str">
        <f>IF(db[[#This Row],[QTY/ CTN B]]="","",RIGHT(db[[#This Row],[QTY/ CTN B]],LEN(db[[#This Row],[QTY/ CTN B]])-SEARCH(" ",db[[#This Row],[QTY/ CTN B]],1)))</f>
        <v>SET</v>
      </c>
      <c r="W27" s="87" t="str">
        <f>IF(db[[#This Row],[QTY/ CTN TG]]="",IF(db[[#This Row],[STN TG]]="","",12),LEFT(db[[#This Row],[QTY/ CTN TG]],SEARCH(" ",db[[#This Row],[QTY/ CTN TG]],1)-1))</f>
        <v/>
      </c>
      <c r="X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" s="87" t="str">
        <f>IF(db[[#This Row],[STN K]]="","",IF(db[[#This Row],[STN TG]]="LSN",12,""))</f>
        <v/>
      </c>
      <c r="Z27" s="87" t="str">
        <f>IF(db[[#This Row],[STN TG]]="LSN","PCS","")</f>
        <v/>
      </c>
      <c r="AA27" s="87">
        <f>db[[#This Row],[QTY B]]*IF(db[[#This Row],[QTY TG]]="",1,db[[#This Row],[QTY TG]])*IF(db[[#This Row],[QTY K]]="",1,db[[#This Row],[QTY K]])</f>
        <v>72</v>
      </c>
      <c r="AB27" s="87" t="str">
        <f>IF(db[[#This Row],[STN K]]="",IF(db[[#This Row],[STN TG]]="",db[[#This Row],[STN B]],db[[#This Row],[STN TG]]),db[[#This Row],[STN K]])</f>
        <v>SET</v>
      </c>
      <c r="AC27" s="87"/>
    </row>
    <row r="28" spans="1:29" ht="16.5" customHeight="1" x14ac:dyDescent="0.25">
      <c r="A28" s="87">
        <f>ROW()-1</f>
        <v>27</v>
      </c>
      <c r="B28" s="3" t="str">
        <f>LOWER(SUBSTITUTE(SUBSTITUTE(SUBSTITUTE(SUBSTITUTE(SUBSTITUTE(SUBSTITUTE(db[[#This Row],[NB BM]]," ",),".",""),"-",""),"(",""),")",""),"/",""))</f>
        <v>acrylictfac006m</v>
      </c>
      <c r="C28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D28" s="3" t="str">
        <f>LOWER(SUBSTITUTE(SUBSTITUTE(SUBSTITUTE(SUBSTITUTE(SUBSTITUTE(SUBSTITUTE(SUBSTITUTE(SUBSTITUTE(SUBSTITUTE(db[[#This Row],[NB PAJAK]]," ",""),"-",""),"(",""),")",""),".",""),",",""),"/",""),"""",""),"+",""))</f>
        <v/>
      </c>
      <c r="E28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acrylictfac006m72set</v>
      </c>
      <c r="F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acryliccolourtfac006m12x6mlmetalic72setuntana</v>
      </c>
      <c r="G28" s="4" t="s">
        <v>5445</v>
      </c>
      <c r="H28" s="4" t="s">
        <v>5407</v>
      </c>
      <c r="I28" s="49"/>
      <c r="J28" s="1" t="s">
        <v>1621</v>
      </c>
      <c r="K28" s="28" t="e">
        <f>IF(db[[#This Row],[NB NOTA_C]]="","",COUNTIF([2]!B_MSK[concat],db[[#This Row],[NB NOTA_C]]))</f>
        <v>#REF!</v>
      </c>
      <c r="L28" s="7" t="s">
        <v>1627</v>
      </c>
      <c r="M28" s="3" t="s">
        <v>1662</v>
      </c>
      <c r="N28" s="1" t="s">
        <v>2788</v>
      </c>
      <c r="O28" s="3"/>
      <c r="P28" s="3" t="str">
        <f>IF(db[[#This Row],[QTY/ CTN]]="","",SUBSTITUTE(SUBSTITUTE(SUBSTITUTE(db[[#This Row],[QTY/ CTN]]," ","_",2),"(",""),")","")&amp;"_")</f>
        <v>72 SET_</v>
      </c>
      <c r="Q28" s="3">
        <f>IF(db[[#This Row],[H_QTY/ CTN]]="","",SEARCH("_",db[[#This Row],[H_QTY/ CTN]]))</f>
        <v>7</v>
      </c>
      <c r="R28" s="3">
        <f>IF(db[[#This Row],[H_QTY/ CTN]]="","",LEN(db[[#This Row],[H_QTY/ CTN]]))</f>
        <v>7</v>
      </c>
      <c r="S28" s="87" t="str">
        <f>IF(db[[#This Row],[H_QTY/ CTN]]="","",LEFT(db[[#This Row],[H_QTY/ CTN]],db[[#This Row],[H_1]]-1))</f>
        <v>72 SET</v>
      </c>
      <c r="T28" s="87" t="str">
        <f>IF(NOT(db[[#This Row],[H_1]]=db[[#This Row],[H_2]]),MID(db[[#This Row],[H_QTY/ CTN]],db[[#This Row],[H_1]]+1,db[[#This Row],[H_2]]-db[[#This Row],[H_1]]-1),"")</f>
        <v/>
      </c>
      <c r="U28" s="87" t="str">
        <f>IF(db[[#This Row],[QTY/ CTN B]]="","",LEFT(db[[#This Row],[QTY/ CTN B]],SEARCH(" ",db[[#This Row],[QTY/ CTN B]],1)-1))</f>
        <v>72</v>
      </c>
      <c r="V28" s="87" t="str">
        <f>IF(db[[#This Row],[QTY/ CTN B]]="","",RIGHT(db[[#This Row],[QTY/ CTN B]],LEN(db[[#This Row],[QTY/ CTN B]])-SEARCH(" ",db[[#This Row],[QTY/ CTN B]],1)))</f>
        <v>SET</v>
      </c>
      <c r="W28" s="87" t="str">
        <f>IF(db[[#This Row],[QTY/ CTN TG]]="",IF(db[[#This Row],[STN TG]]="","",12),LEFT(db[[#This Row],[QTY/ CTN TG]],SEARCH(" ",db[[#This Row],[QTY/ CTN TG]],1)-1))</f>
        <v/>
      </c>
      <c r="X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" s="87" t="str">
        <f>IF(db[[#This Row],[STN K]]="","",IF(db[[#This Row],[STN TG]]="LSN",12,""))</f>
        <v/>
      </c>
      <c r="Z28" s="87" t="str">
        <f>IF(db[[#This Row],[STN TG]]="LSN","PCS","")</f>
        <v/>
      </c>
      <c r="AA28" s="87">
        <f>db[[#This Row],[QTY B]]*IF(db[[#This Row],[QTY TG]]="",1,db[[#This Row],[QTY TG]])*IF(db[[#This Row],[QTY K]]="",1,db[[#This Row],[QTY K]])</f>
        <v>72</v>
      </c>
      <c r="AB28" s="87" t="str">
        <f>IF(db[[#This Row],[STN K]]="",IF(db[[#This Row],[STN TG]]="",db[[#This Row],[STN B]],db[[#This Row],[STN TG]]),db[[#This Row],[STN K]])</f>
        <v>SET</v>
      </c>
      <c r="AC28" s="87"/>
    </row>
    <row r="29" spans="1:29" ht="16.5" customHeight="1" x14ac:dyDescent="0.25">
      <c r="A29" s="87">
        <f>ROW()-1</f>
        <v>28</v>
      </c>
      <c r="B29" s="3" t="str">
        <f>LOWER(SUBSTITUTE(SUBSTITUTE(SUBSTITUTE(SUBSTITUTE(SUBSTITUTE(SUBSTITUTE(db[[#This Row],[NB BM]]," ",),".",""),"-",""),"(",""),")",""),"/",""))</f>
        <v>acrylickoalant7x10cm</v>
      </c>
      <c r="C29" s="3" t="str">
        <f>LOWER(SUBSTITUTE(SUBSTITUTE(SUBSTITUTE(SUBSTITUTE(SUBSTITUTE(SUBSTITUTE(SUBSTITUTE(SUBSTITUTE(SUBSTITUTE(db[[#This Row],[NB NOTA]]," ",),".",""),"-",""),"(",""),")",""),",",""),"/",""),"""",""),"+",""))</f>
        <v>acrylicnt7x10cm</v>
      </c>
      <c r="D29" s="3" t="str">
        <f>LOWER(SUBSTITUTE(SUBSTITUTE(SUBSTITUTE(SUBSTITUTE(SUBSTITUTE(SUBSTITUTE(SUBSTITUTE(SUBSTITUTE(SUBSTITUTE(db[[#This Row],[NB PAJAK]]," ",""),"-",""),"(",""),")",""),".",""),",",""),"/",""),"""",""),"+",""))</f>
        <v/>
      </c>
      <c r="E29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acrylickoalant7x10cm288pcs</v>
      </c>
      <c r="F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acrylicnt7x10cm288pcsuntana</v>
      </c>
      <c r="G29" s="1" t="s">
        <v>1834</v>
      </c>
      <c r="H29" s="4" t="s">
        <v>6094</v>
      </c>
      <c r="I29" s="49"/>
      <c r="J29" s="1" t="s">
        <v>1621</v>
      </c>
      <c r="K29" s="26" t="e">
        <f>IF(db[[#This Row],[NB NOTA_C]]="","",COUNTIF([2]!B_MSK[concat],db[[#This Row],[NB NOTA_C]]))</f>
        <v>#REF!</v>
      </c>
      <c r="L29" s="7" t="s">
        <v>1628</v>
      </c>
      <c r="M29" s="3" t="s">
        <v>1672</v>
      </c>
      <c r="N29" s="1" t="s">
        <v>2790</v>
      </c>
      <c r="P29" s="1" t="str">
        <f>IF(db[[#This Row],[QTY/ CTN]]="","",SUBSTITUTE(SUBSTITUTE(SUBSTITUTE(db[[#This Row],[QTY/ CTN]]," ","_",2),"(",""),")","")&amp;"_")</f>
        <v>288 PCS_</v>
      </c>
      <c r="Q29" s="1">
        <f>IF(db[[#This Row],[H_QTY/ CTN]]="","",SEARCH("_",db[[#This Row],[H_QTY/ CTN]]))</f>
        <v>8</v>
      </c>
      <c r="R29" s="1">
        <f>IF(db[[#This Row],[H_QTY/ CTN]]="","",LEN(db[[#This Row],[H_QTY/ CTN]]))</f>
        <v>8</v>
      </c>
      <c r="S29" s="90" t="str">
        <f>IF(db[[#This Row],[H_QTY/ CTN]]="","",LEFT(db[[#This Row],[H_QTY/ CTN]],db[[#This Row],[H_1]]-1))</f>
        <v>288 PCS</v>
      </c>
      <c r="T29" s="87" t="str">
        <f>IF(NOT(db[[#This Row],[H_1]]=db[[#This Row],[H_2]]),MID(db[[#This Row],[H_QTY/ CTN]],db[[#This Row],[H_1]]+1,db[[#This Row],[H_2]]-db[[#This Row],[H_1]]-1),"")</f>
        <v/>
      </c>
      <c r="U29" s="87" t="str">
        <f>IF(db[[#This Row],[QTY/ CTN B]]="","",LEFT(db[[#This Row],[QTY/ CTN B]],SEARCH(" ",db[[#This Row],[QTY/ CTN B]],1)-1))</f>
        <v>288</v>
      </c>
      <c r="V29" s="87" t="str">
        <f>IF(db[[#This Row],[QTY/ CTN B]]="","",RIGHT(db[[#This Row],[QTY/ CTN B]],LEN(db[[#This Row],[QTY/ CTN B]])-SEARCH(" ",db[[#This Row],[QTY/ CTN B]],1)))</f>
        <v>PCS</v>
      </c>
      <c r="W29" s="87" t="str">
        <f>IF(db[[#This Row],[QTY/ CTN TG]]="",IF(db[[#This Row],[STN TG]]="","",12),LEFT(db[[#This Row],[QTY/ CTN TG]],SEARCH(" ",db[[#This Row],[QTY/ CTN TG]],1)-1))</f>
        <v/>
      </c>
      <c r="X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" s="87" t="str">
        <f>IF(db[[#This Row],[STN K]]="","",IF(db[[#This Row],[STN TG]]="LSN",12,""))</f>
        <v/>
      </c>
      <c r="Z29" s="87" t="str">
        <f>IF(db[[#This Row],[STN TG]]="LSN","PCS","")</f>
        <v/>
      </c>
      <c r="AA29" s="87">
        <f>db[[#This Row],[QTY B]]*IF(db[[#This Row],[QTY TG]]="",1,db[[#This Row],[QTY TG]])*IF(db[[#This Row],[QTY K]]="",1,db[[#This Row],[QTY K]])</f>
        <v>288</v>
      </c>
      <c r="AB29" s="87" t="str">
        <f>IF(db[[#This Row],[STN K]]="",IF(db[[#This Row],[STN TG]]="",db[[#This Row],[STN B]],db[[#This Row],[STN TG]]),db[[#This Row],[STN K]])</f>
        <v>PCS</v>
      </c>
      <c r="AC29" s="87"/>
    </row>
    <row r="30" spans="1:29" ht="16.5" customHeight="1" x14ac:dyDescent="0.25">
      <c r="A30" s="87">
        <f>ROW()-1</f>
        <v>29</v>
      </c>
      <c r="B30" s="3" t="str">
        <f>LOWER(SUBSTITUTE(SUBSTITUTE(SUBSTITUTE(SUBSTITUTE(SUBSTITUTE(SUBSTITUTE(db[[#This Row],[NB BM]]," ",),".",""),"-",""),"(",""),")",""),"/",""))</f>
        <v>acrylickoalant7x20cm</v>
      </c>
      <c r="C30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D30" s="3" t="str">
        <f>LOWER(SUBSTITUTE(SUBSTITUTE(SUBSTITUTE(SUBSTITUTE(SUBSTITUTE(SUBSTITUTE(SUBSTITUTE(SUBSTITUTE(SUBSTITUTE(db[[#This Row],[NB PAJAK]]," ",""),"-",""),"(",""),")",""),".",""),",",""),"/",""),"""",""),"+",""))</f>
        <v/>
      </c>
      <c r="E30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acrylickoalant7x20cm144pcs</v>
      </c>
      <c r="F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acrylicnt7x20cm144pcsuntana</v>
      </c>
      <c r="G30" s="1" t="s">
        <v>1835</v>
      </c>
      <c r="H30" s="4" t="s">
        <v>2940</v>
      </c>
      <c r="I30" s="49"/>
      <c r="J30" s="1" t="s">
        <v>1621</v>
      </c>
      <c r="K30" s="26" t="e">
        <f>IF(db[[#This Row],[NB NOTA_C]]="","",COUNTIF([2]!B_MSK[concat],db[[#This Row],[NB NOTA_C]]))</f>
        <v>#REF!</v>
      </c>
      <c r="L30" s="7" t="s">
        <v>1628</v>
      </c>
      <c r="M30" s="3" t="s">
        <v>1664</v>
      </c>
      <c r="N30" s="1" t="s">
        <v>2790</v>
      </c>
      <c r="P30" s="1" t="str">
        <f>IF(db[[#This Row],[QTY/ CTN]]="","",SUBSTITUTE(SUBSTITUTE(SUBSTITUTE(db[[#This Row],[QTY/ CTN]]," ","_",2),"(",""),")","")&amp;"_")</f>
        <v>144 PCS_</v>
      </c>
      <c r="Q30" s="1">
        <f>IF(db[[#This Row],[H_QTY/ CTN]]="","",SEARCH("_",db[[#This Row],[H_QTY/ CTN]]))</f>
        <v>8</v>
      </c>
      <c r="R30" s="1">
        <f>IF(db[[#This Row],[H_QTY/ CTN]]="","",LEN(db[[#This Row],[H_QTY/ CTN]]))</f>
        <v>8</v>
      </c>
      <c r="S30" s="90" t="str">
        <f>IF(db[[#This Row],[H_QTY/ CTN]]="","",LEFT(db[[#This Row],[H_QTY/ CTN]],db[[#This Row],[H_1]]-1))</f>
        <v>144 PCS</v>
      </c>
      <c r="T30" s="87" t="str">
        <f>IF(NOT(db[[#This Row],[H_1]]=db[[#This Row],[H_2]]),MID(db[[#This Row],[H_QTY/ CTN]],db[[#This Row],[H_1]]+1,db[[#This Row],[H_2]]-db[[#This Row],[H_1]]-1),"")</f>
        <v/>
      </c>
      <c r="U30" s="87" t="str">
        <f>IF(db[[#This Row],[QTY/ CTN B]]="","",LEFT(db[[#This Row],[QTY/ CTN B]],SEARCH(" ",db[[#This Row],[QTY/ CTN B]],1)-1))</f>
        <v>144</v>
      </c>
      <c r="V30" s="87" t="str">
        <f>IF(db[[#This Row],[QTY/ CTN B]]="","",RIGHT(db[[#This Row],[QTY/ CTN B]],LEN(db[[#This Row],[QTY/ CTN B]])-SEARCH(" ",db[[#This Row],[QTY/ CTN B]],1)))</f>
        <v>PCS</v>
      </c>
      <c r="W30" s="87" t="str">
        <f>IF(db[[#This Row],[QTY/ CTN TG]]="",IF(db[[#This Row],[STN TG]]="","",12),LEFT(db[[#This Row],[QTY/ CTN TG]],SEARCH(" ",db[[#This Row],[QTY/ CTN TG]],1)-1))</f>
        <v/>
      </c>
      <c r="X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" s="87" t="str">
        <f>IF(db[[#This Row],[STN K]]="","",IF(db[[#This Row],[STN TG]]="LSN",12,""))</f>
        <v/>
      </c>
      <c r="Z30" s="87" t="str">
        <f>IF(db[[#This Row],[STN TG]]="LSN","PCS","")</f>
        <v/>
      </c>
      <c r="AA30" s="87">
        <f>db[[#This Row],[QTY B]]*IF(db[[#This Row],[QTY TG]]="",1,db[[#This Row],[QTY TG]])*IF(db[[#This Row],[QTY K]]="",1,db[[#This Row],[QTY K]])</f>
        <v>144</v>
      </c>
      <c r="AB30" s="87" t="str">
        <f>IF(db[[#This Row],[STN K]]="",IF(db[[#This Row],[STN TG]]="",db[[#This Row],[STN B]],db[[#This Row],[STN TG]]),db[[#This Row],[STN K]])</f>
        <v>PCS</v>
      </c>
      <c r="AC30" s="87"/>
    </row>
    <row r="31" spans="1:29" ht="16.5" customHeight="1" x14ac:dyDescent="0.25">
      <c r="A31" s="87">
        <f>ROW()-1</f>
        <v>30</v>
      </c>
      <c r="B31" s="3" t="str">
        <f>LOWER(SUBSTITUTE(SUBSTITUTE(SUBSTITUTE(SUBSTITUTE(SUBSTITUTE(SUBSTITUTE(db[[#This Row],[NB BM]]," ",),".",""),"-",""),"(",""),")",""),"/",""))</f>
        <v>acrylickoalant7x25cm</v>
      </c>
      <c r="C31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D31" s="3" t="str">
        <f>LOWER(SUBSTITUTE(SUBSTITUTE(SUBSTITUTE(SUBSTITUTE(SUBSTITUTE(SUBSTITUTE(SUBSTITUTE(SUBSTITUTE(SUBSTITUTE(db[[#This Row],[NB PAJAK]]," ",""),"-",""),"(",""),")",""),".",""),",",""),"/",""),"""",""),"+",""))</f>
        <v/>
      </c>
      <c r="E31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acrylickoalant7x25cm144pcs</v>
      </c>
      <c r="F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acrylicnt7x25cm144pcsuntana</v>
      </c>
      <c r="G31" s="1" t="s">
        <v>978</v>
      </c>
      <c r="H31" s="4" t="s">
        <v>1282</v>
      </c>
      <c r="I31" s="49"/>
      <c r="J31" s="1" t="s">
        <v>1621</v>
      </c>
      <c r="K31" s="26" t="e">
        <f>IF(db[[#This Row],[NB NOTA_C]]="","",COUNTIF([2]!B_MSK[concat],db[[#This Row],[NB NOTA_C]]))</f>
        <v>#REF!</v>
      </c>
      <c r="L31" s="6" t="s">
        <v>1628</v>
      </c>
      <c r="M31" s="1" t="s">
        <v>1664</v>
      </c>
      <c r="N31" s="1" t="s">
        <v>2790</v>
      </c>
      <c r="P31" s="1" t="str">
        <f>IF(db[[#This Row],[QTY/ CTN]]="","",SUBSTITUTE(SUBSTITUTE(SUBSTITUTE(db[[#This Row],[QTY/ CTN]]," ","_",2),"(",""),")","")&amp;"_")</f>
        <v>144 PCS_</v>
      </c>
      <c r="Q31" s="1">
        <f>IF(db[[#This Row],[H_QTY/ CTN]]="","",SEARCH("_",db[[#This Row],[H_QTY/ CTN]]))</f>
        <v>8</v>
      </c>
      <c r="R31" s="1">
        <f>IF(db[[#This Row],[H_QTY/ CTN]]="","",LEN(db[[#This Row],[H_QTY/ CTN]]))</f>
        <v>8</v>
      </c>
      <c r="S31" s="90" t="str">
        <f>IF(db[[#This Row],[H_QTY/ CTN]]="","",LEFT(db[[#This Row],[H_QTY/ CTN]],db[[#This Row],[H_1]]-1))</f>
        <v>144 PCS</v>
      </c>
      <c r="T31" s="87" t="str">
        <f>IF(NOT(db[[#This Row],[H_1]]=db[[#This Row],[H_2]]),MID(db[[#This Row],[H_QTY/ CTN]],db[[#This Row],[H_1]]+1,db[[#This Row],[H_2]]-db[[#This Row],[H_1]]-1),"")</f>
        <v/>
      </c>
      <c r="U31" s="87" t="str">
        <f>IF(db[[#This Row],[QTY/ CTN B]]="","",LEFT(db[[#This Row],[QTY/ CTN B]],SEARCH(" ",db[[#This Row],[QTY/ CTN B]],1)-1))</f>
        <v>144</v>
      </c>
      <c r="V31" s="87" t="str">
        <f>IF(db[[#This Row],[QTY/ CTN B]]="","",RIGHT(db[[#This Row],[QTY/ CTN B]],LEN(db[[#This Row],[QTY/ CTN B]])-SEARCH(" ",db[[#This Row],[QTY/ CTN B]],1)))</f>
        <v>PCS</v>
      </c>
      <c r="W31" s="87" t="str">
        <f>IF(db[[#This Row],[QTY/ CTN TG]]="",IF(db[[#This Row],[STN TG]]="","",12),LEFT(db[[#This Row],[QTY/ CTN TG]],SEARCH(" ",db[[#This Row],[QTY/ CTN TG]],1)-1))</f>
        <v/>
      </c>
      <c r="X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" s="87" t="str">
        <f>IF(db[[#This Row],[STN K]]="","",IF(db[[#This Row],[STN TG]]="LSN",12,""))</f>
        <v/>
      </c>
      <c r="Z31" s="87" t="str">
        <f>IF(db[[#This Row],[STN TG]]="LSN","PCS","")</f>
        <v/>
      </c>
      <c r="AA31" s="87">
        <f>db[[#This Row],[QTY B]]*IF(db[[#This Row],[QTY TG]]="",1,db[[#This Row],[QTY TG]])*IF(db[[#This Row],[QTY K]]="",1,db[[#This Row],[QTY K]])</f>
        <v>144</v>
      </c>
      <c r="AB31" s="87" t="str">
        <f>IF(db[[#This Row],[STN K]]="",IF(db[[#This Row],[STN TG]]="",db[[#This Row],[STN B]],db[[#This Row],[STN TG]]),db[[#This Row],[STN K]])</f>
        <v>PCS</v>
      </c>
      <c r="AC31" s="87"/>
    </row>
    <row r="32" spans="1:29" ht="16.5" customHeight="1" x14ac:dyDescent="0.25">
      <c r="A32" s="87">
        <f>ROW()-1</f>
        <v>31</v>
      </c>
      <c r="B32" s="3" t="str">
        <f>LOWER(SUBSTITUTE(SUBSTITUTE(SUBSTITUTE(SUBSTITUTE(SUBSTITUTE(SUBSTITUTE(db[[#This Row],[NB BM]]," ",),".",""),"-",""),"(",""),")",""),"/",""))</f>
        <v>acrylickoalant7x30cm</v>
      </c>
      <c r="C32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D32" s="3" t="str">
        <f>LOWER(SUBSTITUTE(SUBSTITUTE(SUBSTITUTE(SUBSTITUTE(SUBSTITUTE(SUBSTITUTE(SUBSTITUTE(SUBSTITUTE(SUBSTITUTE(db[[#This Row],[NB PAJAK]]," ",""),"-",""),"(",""),")",""),".",""),",",""),"/",""),"""",""),"+",""))</f>
        <v/>
      </c>
      <c r="E32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acrylickoalant7x30cm144pcs</v>
      </c>
      <c r="F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acrylicnt7x30cm144pcsuntana</v>
      </c>
      <c r="G32" s="1" t="s">
        <v>979</v>
      </c>
      <c r="H32" s="4" t="s">
        <v>1283</v>
      </c>
      <c r="I32" s="2"/>
      <c r="J32" s="1" t="s">
        <v>1621</v>
      </c>
      <c r="K32" s="26" t="e">
        <f>IF(db[[#This Row],[NB NOTA_C]]="","",COUNTIF([2]!B_MSK[concat],db[[#This Row],[NB NOTA_C]]))</f>
        <v>#REF!</v>
      </c>
      <c r="L32" s="6" t="s">
        <v>1628</v>
      </c>
      <c r="M32" s="1" t="s">
        <v>1664</v>
      </c>
      <c r="N32" s="1" t="s">
        <v>2790</v>
      </c>
      <c r="P32" s="1" t="str">
        <f>IF(db[[#This Row],[QTY/ CTN]]="","",SUBSTITUTE(SUBSTITUTE(SUBSTITUTE(db[[#This Row],[QTY/ CTN]]," ","_",2),"(",""),")","")&amp;"_")</f>
        <v>144 PCS_</v>
      </c>
      <c r="Q32" s="1">
        <f>IF(db[[#This Row],[H_QTY/ CTN]]="","",SEARCH("_",db[[#This Row],[H_QTY/ CTN]]))</f>
        <v>8</v>
      </c>
      <c r="R32" s="1">
        <f>IF(db[[#This Row],[H_QTY/ CTN]]="","",LEN(db[[#This Row],[H_QTY/ CTN]]))</f>
        <v>8</v>
      </c>
      <c r="S32" s="90" t="str">
        <f>IF(db[[#This Row],[H_QTY/ CTN]]="","",LEFT(db[[#This Row],[H_QTY/ CTN]],db[[#This Row],[H_1]]-1))</f>
        <v>144 PCS</v>
      </c>
      <c r="T32" s="87" t="str">
        <f>IF(NOT(db[[#This Row],[H_1]]=db[[#This Row],[H_2]]),MID(db[[#This Row],[H_QTY/ CTN]],db[[#This Row],[H_1]]+1,db[[#This Row],[H_2]]-db[[#This Row],[H_1]]-1),"")</f>
        <v/>
      </c>
      <c r="U32" s="87" t="str">
        <f>IF(db[[#This Row],[QTY/ CTN B]]="","",LEFT(db[[#This Row],[QTY/ CTN B]],SEARCH(" ",db[[#This Row],[QTY/ CTN B]],1)-1))</f>
        <v>144</v>
      </c>
      <c r="V32" s="87" t="str">
        <f>IF(db[[#This Row],[QTY/ CTN B]]="","",RIGHT(db[[#This Row],[QTY/ CTN B]],LEN(db[[#This Row],[QTY/ CTN B]])-SEARCH(" ",db[[#This Row],[QTY/ CTN B]],1)))</f>
        <v>PCS</v>
      </c>
      <c r="W32" s="87" t="str">
        <f>IF(db[[#This Row],[QTY/ CTN TG]]="",IF(db[[#This Row],[STN TG]]="","",12),LEFT(db[[#This Row],[QTY/ CTN TG]],SEARCH(" ",db[[#This Row],[QTY/ CTN TG]],1)-1))</f>
        <v/>
      </c>
      <c r="X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" s="87" t="str">
        <f>IF(db[[#This Row],[STN K]]="","",IF(db[[#This Row],[STN TG]]="LSN",12,""))</f>
        <v/>
      </c>
      <c r="Z32" s="87" t="str">
        <f>IF(db[[#This Row],[STN TG]]="LSN","PCS","")</f>
        <v/>
      </c>
      <c r="AA32" s="87">
        <f>db[[#This Row],[QTY B]]*IF(db[[#This Row],[QTY TG]]="",1,db[[#This Row],[QTY TG]])*IF(db[[#This Row],[QTY K]]="",1,db[[#This Row],[QTY K]])</f>
        <v>144</v>
      </c>
      <c r="AB32" s="87" t="str">
        <f>IF(db[[#This Row],[STN K]]="",IF(db[[#This Row],[STN TG]]="",db[[#This Row],[STN B]],db[[#This Row],[STN TG]]),db[[#This Row],[STN K]])</f>
        <v>PCS</v>
      </c>
      <c r="AC32" s="87"/>
    </row>
    <row r="33" spans="1:29" ht="16.5" customHeight="1" x14ac:dyDescent="0.25">
      <c r="A33" s="87">
        <f>ROW()-1</f>
        <v>32</v>
      </c>
      <c r="B33" s="3" t="str">
        <f>LOWER(SUBSTITUTE(SUBSTITUTE(SUBSTITUTE(SUBSTITUTE(SUBSTITUTE(SUBSTITUTE(db[[#This Row],[NB BM]]," ",),".",""),"-",""),"(",""),")",""),"/",""))</f>
        <v>acrylickoalant8x20cm</v>
      </c>
      <c r="C33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D33" s="3" t="str">
        <f>LOWER(SUBSTITUTE(SUBSTITUTE(SUBSTITUTE(SUBSTITUTE(SUBSTITUTE(SUBSTITUTE(SUBSTITUTE(SUBSTITUTE(SUBSTITUTE(db[[#This Row],[NB PAJAK]]," ",""),"-",""),"(",""),")",""),".",""),",",""),"/",""),"""",""),"+",""))</f>
        <v/>
      </c>
      <c r="E33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acrylickoalant8x20cm144pcs</v>
      </c>
      <c r="F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acrylicnt8x20cm144pcsuntana</v>
      </c>
      <c r="G33" s="1" t="s">
        <v>980</v>
      </c>
      <c r="H33" s="4" t="s">
        <v>1284</v>
      </c>
      <c r="I33" s="49"/>
      <c r="J33" s="1" t="s">
        <v>1621</v>
      </c>
      <c r="K33" s="26" t="e">
        <f>IF(db[[#This Row],[NB NOTA_C]]="","",COUNTIF([2]!B_MSK[concat],db[[#This Row],[NB NOTA_C]]))</f>
        <v>#REF!</v>
      </c>
      <c r="L33" s="6" t="s">
        <v>1628</v>
      </c>
      <c r="M33" s="1" t="s">
        <v>1664</v>
      </c>
      <c r="N33" s="1" t="s">
        <v>2790</v>
      </c>
      <c r="P33" s="1" t="str">
        <f>IF(db[[#This Row],[QTY/ CTN]]="","",SUBSTITUTE(SUBSTITUTE(SUBSTITUTE(db[[#This Row],[QTY/ CTN]]," ","_",2),"(",""),")","")&amp;"_")</f>
        <v>144 PCS_</v>
      </c>
      <c r="Q33" s="1">
        <f>IF(db[[#This Row],[H_QTY/ CTN]]="","",SEARCH("_",db[[#This Row],[H_QTY/ CTN]]))</f>
        <v>8</v>
      </c>
      <c r="R33" s="1">
        <f>IF(db[[#This Row],[H_QTY/ CTN]]="","",LEN(db[[#This Row],[H_QTY/ CTN]]))</f>
        <v>8</v>
      </c>
      <c r="S33" s="90" t="str">
        <f>IF(db[[#This Row],[H_QTY/ CTN]]="","",LEFT(db[[#This Row],[H_QTY/ CTN]],db[[#This Row],[H_1]]-1))</f>
        <v>144 PCS</v>
      </c>
      <c r="T33" s="87" t="str">
        <f>IF(NOT(db[[#This Row],[H_1]]=db[[#This Row],[H_2]]),MID(db[[#This Row],[H_QTY/ CTN]],db[[#This Row],[H_1]]+1,db[[#This Row],[H_2]]-db[[#This Row],[H_1]]-1),"")</f>
        <v/>
      </c>
      <c r="U33" s="87" t="str">
        <f>IF(db[[#This Row],[QTY/ CTN B]]="","",LEFT(db[[#This Row],[QTY/ CTN B]],SEARCH(" ",db[[#This Row],[QTY/ CTN B]],1)-1))</f>
        <v>144</v>
      </c>
      <c r="V33" s="87" t="str">
        <f>IF(db[[#This Row],[QTY/ CTN B]]="","",RIGHT(db[[#This Row],[QTY/ CTN B]],LEN(db[[#This Row],[QTY/ CTN B]])-SEARCH(" ",db[[#This Row],[QTY/ CTN B]],1)))</f>
        <v>PCS</v>
      </c>
      <c r="W33" s="87" t="str">
        <f>IF(db[[#This Row],[QTY/ CTN TG]]="",IF(db[[#This Row],[STN TG]]="","",12),LEFT(db[[#This Row],[QTY/ CTN TG]],SEARCH(" ",db[[#This Row],[QTY/ CTN TG]],1)-1))</f>
        <v/>
      </c>
      <c r="X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" s="87" t="str">
        <f>IF(db[[#This Row],[STN K]]="","",IF(db[[#This Row],[STN TG]]="LSN",12,""))</f>
        <v/>
      </c>
      <c r="Z33" s="87" t="str">
        <f>IF(db[[#This Row],[STN TG]]="LSN","PCS","")</f>
        <v/>
      </c>
      <c r="AA33" s="87">
        <f>db[[#This Row],[QTY B]]*IF(db[[#This Row],[QTY TG]]="",1,db[[#This Row],[QTY TG]])*IF(db[[#This Row],[QTY K]]="",1,db[[#This Row],[QTY K]])</f>
        <v>144</v>
      </c>
      <c r="AB33" s="87" t="str">
        <f>IF(db[[#This Row],[STN K]]="",IF(db[[#This Row],[STN TG]]="",db[[#This Row],[STN B]],db[[#This Row],[STN TG]]),db[[#This Row],[STN K]])</f>
        <v>PCS</v>
      </c>
      <c r="AC33" s="87"/>
    </row>
    <row r="34" spans="1:29" ht="16.5" customHeight="1" x14ac:dyDescent="0.25">
      <c r="A34" s="87">
        <f>ROW()-1</f>
        <v>33</v>
      </c>
      <c r="B34" s="3" t="str">
        <f>LOWER(SUBSTITUTE(SUBSTITUTE(SUBSTITUTE(SUBSTITUTE(SUBSTITUTE(SUBSTITUTE(db[[#This Row],[NB BM]]," ",),".",""),"-",""),"(",""),")",""),"/",""))</f>
        <v>acrylickoalant8x25cm</v>
      </c>
      <c r="C34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D34" s="3" t="str">
        <f>LOWER(SUBSTITUTE(SUBSTITUTE(SUBSTITUTE(SUBSTITUTE(SUBSTITUTE(SUBSTITUTE(SUBSTITUTE(SUBSTITUTE(SUBSTITUTE(db[[#This Row],[NB PAJAK]]," ",""),"-",""),"(",""),")",""),".",""),",",""),"/",""),"""",""),"+",""))</f>
        <v/>
      </c>
      <c r="E34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acrylickoalant8x25cm144pcs</v>
      </c>
      <c r="F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acrylicnt8x25cm144pcsuntana</v>
      </c>
      <c r="G34" s="1" t="s">
        <v>981</v>
      </c>
      <c r="H34" s="4" t="s">
        <v>1285</v>
      </c>
      <c r="I34" s="49"/>
      <c r="J34" s="1" t="s">
        <v>1621</v>
      </c>
      <c r="K34" s="26" t="e">
        <f>IF(db[[#This Row],[NB NOTA_C]]="","",COUNTIF([2]!B_MSK[concat],db[[#This Row],[NB NOTA_C]]))</f>
        <v>#REF!</v>
      </c>
      <c r="L34" s="6" t="s">
        <v>1628</v>
      </c>
      <c r="M34" s="1" t="s">
        <v>1664</v>
      </c>
      <c r="N34" s="1" t="s">
        <v>2790</v>
      </c>
      <c r="P34" s="1" t="str">
        <f>IF(db[[#This Row],[QTY/ CTN]]="","",SUBSTITUTE(SUBSTITUTE(SUBSTITUTE(db[[#This Row],[QTY/ CTN]]," ","_",2),"(",""),")","")&amp;"_")</f>
        <v>144 PCS_</v>
      </c>
      <c r="Q34" s="1">
        <f>IF(db[[#This Row],[H_QTY/ CTN]]="","",SEARCH("_",db[[#This Row],[H_QTY/ CTN]]))</f>
        <v>8</v>
      </c>
      <c r="R34" s="1">
        <f>IF(db[[#This Row],[H_QTY/ CTN]]="","",LEN(db[[#This Row],[H_QTY/ CTN]]))</f>
        <v>8</v>
      </c>
      <c r="S34" s="90" t="str">
        <f>IF(db[[#This Row],[H_QTY/ CTN]]="","",LEFT(db[[#This Row],[H_QTY/ CTN]],db[[#This Row],[H_1]]-1))</f>
        <v>144 PCS</v>
      </c>
      <c r="T34" s="87" t="str">
        <f>IF(NOT(db[[#This Row],[H_1]]=db[[#This Row],[H_2]]),MID(db[[#This Row],[H_QTY/ CTN]],db[[#This Row],[H_1]]+1,db[[#This Row],[H_2]]-db[[#This Row],[H_1]]-1),"")</f>
        <v/>
      </c>
      <c r="U34" s="87" t="str">
        <f>IF(db[[#This Row],[QTY/ CTN B]]="","",LEFT(db[[#This Row],[QTY/ CTN B]],SEARCH(" ",db[[#This Row],[QTY/ CTN B]],1)-1))</f>
        <v>144</v>
      </c>
      <c r="V34" s="87" t="str">
        <f>IF(db[[#This Row],[QTY/ CTN B]]="","",RIGHT(db[[#This Row],[QTY/ CTN B]],LEN(db[[#This Row],[QTY/ CTN B]])-SEARCH(" ",db[[#This Row],[QTY/ CTN B]],1)))</f>
        <v>PCS</v>
      </c>
      <c r="W34" s="87" t="str">
        <f>IF(db[[#This Row],[QTY/ CTN TG]]="",IF(db[[#This Row],[STN TG]]="","",12),LEFT(db[[#This Row],[QTY/ CTN TG]],SEARCH(" ",db[[#This Row],[QTY/ CTN TG]],1)-1))</f>
        <v/>
      </c>
      <c r="X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" s="87" t="str">
        <f>IF(db[[#This Row],[STN K]]="","",IF(db[[#This Row],[STN TG]]="LSN",12,""))</f>
        <v/>
      </c>
      <c r="Z34" s="87" t="str">
        <f>IF(db[[#This Row],[STN TG]]="LSN","PCS","")</f>
        <v/>
      </c>
      <c r="AA34" s="87">
        <f>db[[#This Row],[QTY B]]*IF(db[[#This Row],[QTY TG]]="",1,db[[#This Row],[QTY TG]])*IF(db[[#This Row],[QTY K]]="",1,db[[#This Row],[QTY K]])</f>
        <v>144</v>
      </c>
      <c r="AB34" s="87" t="str">
        <f>IF(db[[#This Row],[STN K]]="",IF(db[[#This Row],[STN TG]]="",db[[#This Row],[STN B]],db[[#This Row],[STN TG]]),db[[#This Row],[STN K]])</f>
        <v>PCS</v>
      </c>
      <c r="AC34" s="87"/>
    </row>
    <row r="35" spans="1:29" ht="16.5" customHeight="1" x14ac:dyDescent="0.25">
      <c r="A35" s="87">
        <f>ROW()-1</f>
        <v>34</v>
      </c>
      <c r="B35" s="3" t="str">
        <f>LOWER(SUBSTITUTE(SUBSTITUTE(SUBSTITUTE(SUBSTITUTE(SUBSTITUTE(SUBSTITUTE(db[[#This Row],[NB BM]]," ",),".",""),"-",""),"(",""),")",""),"/",""))</f>
        <v>acrylickoalant8x30cm</v>
      </c>
      <c r="C35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D35" s="3" t="str">
        <f>LOWER(SUBSTITUTE(SUBSTITUTE(SUBSTITUTE(SUBSTITUTE(SUBSTITUTE(SUBSTITUTE(SUBSTITUTE(SUBSTITUTE(SUBSTITUTE(db[[#This Row],[NB PAJAK]]," ",""),"-",""),"(",""),")",""),".",""),",",""),"/",""),"""",""),"+",""))</f>
        <v/>
      </c>
      <c r="E35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acrylickoalant8x30cm144pcs</v>
      </c>
      <c r="F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acrylicnt8x30cm144pcsuntana</v>
      </c>
      <c r="G35" s="1" t="s">
        <v>982</v>
      </c>
      <c r="H35" s="4" t="s">
        <v>1286</v>
      </c>
      <c r="I35" s="49"/>
      <c r="J35" s="1" t="s">
        <v>1621</v>
      </c>
      <c r="K35" s="26" t="e">
        <f>IF(db[[#This Row],[NB NOTA_C]]="","",COUNTIF([2]!B_MSK[concat],db[[#This Row],[NB NOTA_C]]))</f>
        <v>#REF!</v>
      </c>
      <c r="L35" s="6" t="s">
        <v>1628</v>
      </c>
      <c r="M35" s="1" t="s">
        <v>1664</v>
      </c>
      <c r="N35" s="1" t="s">
        <v>2790</v>
      </c>
      <c r="P35" s="1" t="str">
        <f>IF(db[[#This Row],[QTY/ CTN]]="","",SUBSTITUTE(SUBSTITUTE(SUBSTITUTE(db[[#This Row],[QTY/ CTN]]," ","_",2),"(",""),")","")&amp;"_")</f>
        <v>144 PCS_</v>
      </c>
      <c r="Q35" s="1">
        <f>IF(db[[#This Row],[H_QTY/ CTN]]="","",SEARCH("_",db[[#This Row],[H_QTY/ CTN]]))</f>
        <v>8</v>
      </c>
      <c r="R35" s="1">
        <f>IF(db[[#This Row],[H_QTY/ CTN]]="","",LEN(db[[#This Row],[H_QTY/ CTN]]))</f>
        <v>8</v>
      </c>
      <c r="S35" s="90" t="str">
        <f>IF(db[[#This Row],[H_QTY/ CTN]]="","",LEFT(db[[#This Row],[H_QTY/ CTN]],db[[#This Row],[H_1]]-1))</f>
        <v>144 PCS</v>
      </c>
      <c r="T35" s="87" t="str">
        <f>IF(NOT(db[[#This Row],[H_1]]=db[[#This Row],[H_2]]),MID(db[[#This Row],[H_QTY/ CTN]],db[[#This Row],[H_1]]+1,db[[#This Row],[H_2]]-db[[#This Row],[H_1]]-1),"")</f>
        <v/>
      </c>
      <c r="U35" s="87" t="str">
        <f>IF(db[[#This Row],[QTY/ CTN B]]="","",LEFT(db[[#This Row],[QTY/ CTN B]],SEARCH(" ",db[[#This Row],[QTY/ CTN B]],1)-1))</f>
        <v>144</v>
      </c>
      <c r="V35" s="87" t="str">
        <f>IF(db[[#This Row],[QTY/ CTN B]]="","",RIGHT(db[[#This Row],[QTY/ CTN B]],LEN(db[[#This Row],[QTY/ CTN B]])-SEARCH(" ",db[[#This Row],[QTY/ CTN B]],1)))</f>
        <v>PCS</v>
      </c>
      <c r="W35" s="87" t="str">
        <f>IF(db[[#This Row],[QTY/ CTN TG]]="",IF(db[[#This Row],[STN TG]]="","",12),LEFT(db[[#This Row],[QTY/ CTN TG]],SEARCH(" ",db[[#This Row],[QTY/ CTN TG]],1)-1))</f>
        <v/>
      </c>
      <c r="X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" s="87" t="str">
        <f>IF(db[[#This Row],[STN K]]="","",IF(db[[#This Row],[STN TG]]="LSN",12,""))</f>
        <v/>
      </c>
      <c r="Z35" s="87" t="str">
        <f>IF(db[[#This Row],[STN TG]]="LSN","PCS","")</f>
        <v/>
      </c>
      <c r="AA35" s="87">
        <f>db[[#This Row],[QTY B]]*IF(db[[#This Row],[QTY TG]]="",1,db[[#This Row],[QTY TG]])*IF(db[[#This Row],[QTY K]]="",1,db[[#This Row],[QTY K]])</f>
        <v>144</v>
      </c>
      <c r="AB35" s="87" t="str">
        <f>IF(db[[#This Row],[STN K]]="",IF(db[[#This Row],[STN TG]]="",db[[#This Row],[STN B]],db[[#This Row],[STN TG]]),db[[#This Row],[STN K]])</f>
        <v>PCS</v>
      </c>
      <c r="AC35" s="87"/>
    </row>
    <row r="36" spans="1:29" ht="16.5" customHeight="1" x14ac:dyDescent="0.25">
      <c r="A36" s="87">
        <f>ROW()-1</f>
        <v>35</v>
      </c>
      <c r="B36" s="3" t="str">
        <f>LOWER(SUBSTITUTE(SUBSTITUTE(SUBSTITUTE(SUBSTITUTE(SUBSTITUTE(SUBSTITUTE(db[[#This Row],[NB BM]]," ",),".",""),"-",""),"(",""),")",""),"/",""))</f>
        <v>acrylicsisipankertas13folio11x215</v>
      </c>
      <c r="C36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D36" s="3" t="str">
        <f>LOWER(SUBSTITUTE(SUBSTITUTE(SUBSTITUTE(SUBSTITUTE(SUBSTITUTE(SUBSTITUTE(SUBSTITUTE(SUBSTITUTE(SUBSTITUTE(db[[#This Row],[NB PAJAK]]," ",""),"-",""),"(",""),")",""),".",""),",",""),"/",""),"""",""),"+",""))</f>
        <v/>
      </c>
      <c r="E36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acrylicsisipankertas13folio11x215120pcs</v>
      </c>
      <c r="F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acrylicsisipankertas13folio11x215cm120pcsuntana</v>
      </c>
      <c r="G36" s="1" t="s">
        <v>2707</v>
      </c>
      <c r="H36" s="4" t="s">
        <v>2644</v>
      </c>
      <c r="I36" s="49"/>
      <c r="J36" s="1" t="s">
        <v>1621</v>
      </c>
      <c r="K36" s="26" t="e">
        <f>IF(db[[#This Row],[NB NOTA_C]]="","",COUNTIF([2]!B_MSK[concat],db[[#This Row],[NB NOTA_C]]))</f>
        <v>#REF!</v>
      </c>
      <c r="L36" s="7" t="s">
        <v>1638</v>
      </c>
      <c r="M36" s="3" t="s">
        <v>1667</v>
      </c>
      <c r="N36" s="1" t="s">
        <v>2790</v>
      </c>
      <c r="P36" s="1" t="str">
        <f>IF(db[[#This Row],[QTY/ CTN]]="","",SUBSTITUTE(SUBSTITUTE(SUBSTITUTE(db[[#This Row],[QTY/ CTN]]," ","_",2),"(",""),")","")&amp;"_")</f>
        <v>120 PCS_</v>
      </c>
      <c r="Q36" s="1">
        <f>IF(db[[#This Row],[H_QTY/ CTN]]="","",SEARCH("_",db[[#This Row],[H_QTY/ CTN]]))</f>
        <v>8</v>
      </c>
      <c r="R36" s="1">
        <f>IF(db[[#This Row],[H_QTY/ CTN]]="","",LEN(db[[#This Row],[H_QTY/ CTN]]))</f>
        <v>8</v>
      </c>
      <c r="S36" s="90" t="str">
        <f>IF(db[[#This Row],[H_QTY/ CTN]]="","",LEFT(db[[#This Row],[H_QTY/ CTN]],db[[#This Row],[H_1]]-1))</f>
        <v>120 PCS</v>
      </c>
      <c r="T36" s="87" t="str">
        <f>IF(NOT(db[[#This Row],[H_1]]=db[[#This Row],[H_2]]),MID(db[[#This Row],[H_QTY/ CTN]],db[[#This Row],[H_1]]+1,db[[#This Row],[H_2]]-db[[#This Row],[H_1]]-1),"")</f>
        <v/>
      </c>
      <c r="U36" s="87" t="str">
        <f>IF(db[[#This Row],[QTY/ CTN B]]="","",LEFT(db[[#This Row],[QTY/ CTN B]],SEARCH(" ",db[[#This Row],[QTY/ CTN B]],1)-1))</f>
        <v>120</v>
      </c>
      <c r="V36" s="87" t="str">
        <f>IF(db[[#This Row],[QTY/ CTN B]]="","",RIGHT(db[[#This Row],[QTY/ CTN B]],LEN(db[[#This Row],[QTY/ CTN B]])-SEARCH(" ",db[[#This Row],[QTY/ CTN B]],1)))</f>
        <v>PCS</v>
      </c>
      <c r="W36" s="87" t="str">
        <f>IF(db[[#This Row],[QTY/ CTN TG]]="",IF(db[[#This Row],[STN TG]]="","",12),LEFT(db[[#This Row],[QTY/ CTN TG]],SEARCH(" ",db[[#This Row],[QTY/ CTN TG]],1)-1))</f>
        <v/>
      </c>
      <c r="X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" s="87" t="str">
        <f>IF(db[[#This Row],[STN K]]="","",IF(db[[#This Row],[STN TG]]="LSN",12,""))</f>
        <v/>
      </c>
      <c r="Z36" s="87" t="str">
        <f>IF(db[[#This Row],[STN TG]]="LSN","PCS","")</f>
        <v/>
      </c>
      <c r="AA36" s="87">
        <f>db[[#This Row],[QTY B]]*IF(db[[#This Row],[QTY TG]]="",1,db[[#This Row],[QTY TG]])*IF(db[[#This Row],[QTY K]]="",1,db[[#This Row],[QTY K]])</f>
        <v>120</v>
      </c>
      <c r="AB36" s="87" t="str">
        <f>IF(db[[#This Row],[STN K]]="",IF(db[[#This Row],[STN TG]]="",db[[#This Row],[STN B]],db[[#This Row],[STN TG]]),db[[#This Row],[STN K]])</f>
        <v>PCS</v>
      </c>
      <c r="AC36" s="87"/>
    </row>
    <row r="37" spans="1:29" ht="16.5" customHeight="1" x14ac:dyDescent="0.25">
      <c r="A37" s="87">
        <f>ROW()-1</f>
        <v>36</v>
      </c>
      <c r="B37" s="3" t="str">
        <f>LOWER(SUBSTITUTE(SUBSTITUTE(SUBSTITUTE(SUBSTITUTE(SUBSTITUTE(SUBSTITUTE(db[[#This Row],[NB BM]]," ",),".",""),"-",""),"(",""),")",""),"/",""))</f>
        <v>acrylicsisipankertasa4t30x21cm</v>
      </c>
      <c r="C37" s="3" t="str">
        <f>LOWER(SUBSTITUTE(SUBSTITUTE(SUBSTITUTE(SUBSTITUTE(SUBSTITUTE(SUBSTITUTE(SUBSTITUTE(SUBSTITUTE(SUBSTITUTE(db[[#This Row],[NB NOTA]]," ",),".",""),"-",""),"(",""),")",""),",",""),"/",""),"""",""),"+",""))</f>
        <v>acrylicsisipankertasa4t30x21cm</v>
      </c>
      <c r="D37" s="3" t="str">
        <f>LOWER(SUBSTITUTE(SUBSTITUTE(SUBSTITUTE(SUBSTITUTE(SUBSTITUTE(SUBSTITUTE(SUBSTITUTE(SUBSTITUTE(SUBSTITUTE(db[[#This Row],[NB PAJAK]]," ",""),"-",""),"(",""),")",""),".",""),",",""),"/",""),"""",""),"+",""))</f>
        <v/>
      </c>
      <c r="E37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acrylicsisipankertasa4t30x21cm40pcs</v>
      </c>
      <c r="F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acrylicsisipankertasa4t30x21cm40pcsuntana</v>
      </c>
      <c r="G37" s="1" t="s">
        <v>6705</v>
      </c>
      <c r="H37" s="4" t="s">
        <v>6704</v>
      </c>
      <c r="I37" s="2"/>
      <c r="J37" s="1" t="s">
        <v>1621</v>
      </c>
      <c r="K37" s="26" t="e">
        <f>IF(db[[#This Row],[NB NOTA_C]]="","",COUNTIF([2]!B_MSK[concat],db[[#This Row],[NB NOTA_C]]))</f>
        <v>#REF!</v>
      </c>
      <c r="L37" s="6" t="s">
        <v>1628</v>
      </c>
      <c r="M37" s="1" t="s">
        <v>1696</v>
      </c>
      <c r="N37" s="1" t="s">
        <v>2790</v>
      </c>
      <c r="P37" s="1" t="str">
        <f>IF(db[[#This Row],[QTY/ CTN]]="","",SUBSTITUTE(SUBSTITUTE(SUBSTITUTE(db[[#This Row],[QTY/ CTN]]," ","_",2),"(",""),")","")&amp;"_")</f>
        <v>40 PCS_</v>
      </c>
      <c r="Q37" s="1">
        <f>IF(db[[#This Row],[H_QTY/ CTN]]="","",SEARCH("_",db[[#This Row],[H_QTY/ CTN]]))</f>
        <v>7</v>
      </c>
      <c r="R37" s="1">
        <f>IF(db[[#This Row],[H_QTY/ CTN]]="","",LEN(db[[#This Row],[H_QTY/ CTN]]))</f>
        <v>7</v>
      </c>
      <c r="S37" s="90" t="str">
        <f>IF(db[[#This Row],[H_QTY/ CTN]]="","",LEFT(db[[#This Row],[H_QTY/ CTN]],db[[#This Row],[H_1]]-1))</f>
        <v>40 PCS</v>
      </c>
      <c r="T37" s="87" t="str">
        <f>IF(NOT(db[[#This Row],[H_1]]=db[[#This Row],[H_2]]),MID(db[[#This Row],[H_QTY/ CTN]],db[[#This Row],[H_1]]+1,db[[#This Row],[H_2]]-db[[#This Row],[H_1]]-1),"")</f>
        <v/>
      </c>
      <c r="U37" s="87" t="str">
        <f>IF(db[[#This Row],[QTY/ CTN B]]="","",LEFT(db[[#This Row],[QTY/ CTN B]],SEARCH(" ",db[[#This Row],[QTY/ CTN B]],1)-1))</f>
        <v>40</v>
      </c>
      <c r="V37" s="87" t="str">
        <f>IF(db[[#This Row],[QTY/ CTN B]]="","",RIGHT(db[[#This Row],[QTY/ CTN B]],LEN(db[[#This Row],[QTY/ CTN B]])-SEARCH(" ",db[[#This Row],[QTY/ CTN B]],1)))</f>
        <v>PCS</v>
      </c>
      <c r="W37" s="87" t="str">
        <f>IF(db[[#This Row],[QTY/ CTN TG]]="",IF(db[[#This Row],[STN TG]]="","",12),LEFT(db[[#This Row],[QTY/ CTN TG]],SEARCH(" ",db[[#This Row],[QTY/ CTN TG]],1)-1))</f>
        <v/>
      </c>
      <c r="X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7" s="87" t="str">
        <f>IF(db[[#This Row],[STN K]]="","",IF(db[[#This Row],[STN TG]]="LSN",12,""))</f>
        <v/>
      </c>
      <c r="Z37" s="87" t="str">
        <f>IF(db[[#This Row],[STN TG]]="LSN","PCS","")</f>
        <v/>
      </c>
      <c r="AA37" s="87">
        <f>db[[#This Row],[QTY B]]*IF(db[[#This Row],[QTY TG]]="",1,db[[#This Row],[QTY TG]])*IF(db[[#This Row],[QTY K]]="",1,db[[#This Row],[QTY K]])</f>
        <v>40</v>
      </c>
      <c r="AB37" s="87" t="str">
        <f>IF(db[[#This Row],[STN K]]="",IF(db[[#This Row],[STN TG]]="",db[[#This Row],[STN B]],db[[#This Row],[STN TG]]),db[[#This Row],[STN K]])</f>
        <v>PCS</v>
      </c>
      <c r="AC37" s="87"/>
    </row>
    <row r="38" spans="1:29" ht="16.5" customHeight="1" x14ac:dyDescent="0.25">
      <c r="A38" s="87">
        <f>ROW()-1</f>
        <v>37</v>
      </c>
      <c r="B38" s="3" t="str">
        <f>LOWER(SUBSTITUTE(SUBSTITUTE(SUBSTITUTE(SUBSTITUTE(SUBSTITUTE(SUBSTITUTE(db[[#This Row],[NB BM]]," ",),".",""),"-",""),"(",""),")",""),"/",""))</f>
        <v>acrylicsisipankertasa515x21cm</v>
      </c>
      <c r="C38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D38" s="3" t="str">
        <f>LOWER(SUBSTITUTE(SUBSTITUTE(SUBSTITUTE(SUBSTITUTE(SUBSTITUTE(SUBSTITUTE(SUBSTITUTE(SUBSTITUTE(SUBSTITUTE(db[[#This Row],[NB PAJAK]]," ",""),"-",""),"(",""),")",""),".",""),",",""),"/",""),"""",""),"+",""))</f>
        <v/>
      </c>
      <c r="E38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acrylicsisipankertasa515x21cm60pcs</v>
      </c>
      <c r="F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acrylicsisipankertasa515x21cm60pcsuntana</v>
      </c>
      <c r="G38" s="1" t="s">
        <v>983</v>
      </c>
      <c r="H38" s="4" t="s">
        <v>1287</v>
      </c>
      <c r="I38" s="2"/>
      <c r="J38" s="1" t="s">
        <v>1621</v>
      </c>
      <c r="K38" s="26" t="e">
        <f>IF(db[[#This Row],[NB NOTA_C]]="","",COUNTIF([2]!B_MSK[concat],db[[#This Row],[NB NOTA_C]]))</f>
        <v>#REF!</v>
      </c>
      <c r="L38" s="6" t="s">
        <v>1628</v>
      </c>
      <c r="M38" s="1" t="s">
        <v>1665</v>
      </c>
      <c r="N38" s="1" t="s">
        <v>2790</v>
      </c>
      <c r="P38" s="1" t="str">
        <f>IF(db[[#This Row],[QTY/ CTN]]="","",SUBSTITUTE(SUBSTITUTE(SUBSTITUTE(db[[#This Row],[QTY/ CTN]]," ","_",2),"(",""),")","")&amp;"_")</f>
        <v>60 PCS_</v>
      </c>
      <c r="Q38" s="1">
        <f>IF(db[[#This Row],[H_QTY/ CTN]]="","",SEARCH("_",db[[#This Row],[H_QTY/ CTN]]))</f>
        <v>7</v>
      </c>
      <c r="R38" s="1">
        <f>IF(db[[#This Row],[H_QTY/ CTN]]="","",LEN(db[[#This Row],[H_QTY/ CTN]]))</f>
        <v>7</v>
      </c>
      <c r="S38" s="90" t="str">
        <f>IF(db[[#This Row],[H_QTY/ CTN]]="","",LEFT(db[[#This Row],[H_QTY/ CTN]],db[[#This Row],[H_1]]-1))</f>
        <v>60 PCS</v>
      </c>
      <c r="T38" s="87" t="str">
        <f>IF(NOT(db[[#This Row],[H_1]]=db[[#This Row],[H_2]]),MID(db[[#This Row],[H_QTY/ CTN]],db[[#This Row],[H_1]]+1,db[[#This Row],[H_2]]-db[[#This Row],[H_1]]-1),"")</f>
        <v/>
      </c>
      <c r="U38" s="87" t="str">
        <f>IF(db[[#This Row],[QTY/ CTN B]]="","",LEFT(db[[#This Row],[QTY/ CTN B]],SEARCH(" ",db[[#This Row],[QTY/ CTN B]],1)-1))</f>
        <v>60</v>
      </c>
      <c r="V38" s="87" t="str">
        <f>IF(db[[#This Row],[QTY/ CTN B]]="","",RIGHT(db[[#This Row],[QTY/ CTN B]],LEN(db[[#This Row],[QTY/ CTN B]])-SEARCH(" ",db[[#This Row],[QTY/ CTN B]],1)))</f>
        <v>PCS</v>
      </c>
      <c r="W38" s="87" t="str">
        <f>IF(db[[#This Row],[QTY/ CTN TG]]="",IF(db[[#This Row],[STN TG]]="","",12),LEFT(db[[#This Row],[QTY/ CTN TG]],SEARCH(" ",db[[#This Row],[QTY/ CTN TG]],1)-1))</f>
        <v/>
      </c>
      <c r="X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8" s="87" t="str">
        <f>IF(db[[#This Row],[STN K]]="","",IF(db[[#This Row],[STN TG]]="LSN",12,""))</f>
        <v/>
      </c>
      <c r="Z38" s="87" t="str">
        <f>IF(db[[#This Row],[STN TG]]="LSN","PCS","")</f>
        <v/>
      </c>
      <c r="AA38" s="87">
        <f>db[[#This Row],[QTY B]]*IF(db[[#This Row],[QTY TG]]="",1,db[[#This Row],[QTY TG]])*IF(db[[#This Row],[QTY K]]="",1,db[[#This Row],[QTY K]])</f>
        <v>60</v>
      </c>
      <c r="AB38" s="87" t="str">
        <f>IF(db[[#This Row],[STN K]]="",IF(db[[#This Row],[STN TG]]="",db[[#This Row],[STN B]],db[[#This Row],[STN TG]]),db[[#This Row],[STN K]])</f>
        <v>PCS</v>
      </c>
      <c r="AC38" s="87"/>
    </row>
    <row r="39" spans="1:29" ht="16.5" customHeight="1" x14ac:dyDescent="0.25">
      <c r="A39" s="87">
        <f>ROW()-1</f>
        <v>38</v>
      </c>
      <c r="B39" s="3" t="str">
        <f>LOWER(SUBSTITUTE(SUBSTITUTE(SUBSTITUTE(SUBSTITUTE(SUBSTITUTE(SUBSTITUTE(db[[#This Row],[NB BM]]," ",),".",""),"-",""),"(",""),")",""),"/",""))</f>
        <v>acrylicsisipankertasa5t15x21cm</v>
      </c>
      <c r="C39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D39" s="3" t="str">
        <f>LOWER(SUBSTITUTE(SUBSTITUTE(SUBSTITUTE(SUBSTITUTE(SUBSTITUTE(SUBSTITUTE(SUBSTITUTE(SUBSTITUTE(SUBSTITUTE(db[[#This Row],[NB PAJAK]]," ",""),"-",""),"(",""),")",""),".",""),",",""),"/",""),"""",""),"+",""))</f>
        <v/>
      </c>
      <c r="E39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acrylicsisipankertasa5t15x21cm60pcs</v>
      </c>
      <c r="F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acrylicsisipankertasa5t15x21cm60pcsuntana</v>
      </c>
      <c r="G39" s="1" t="s">
        <v>4491</v>
      </c>
      <c r="H39" s="4" t="s">
        <v>4490</v>
      </c>
      <c r="I39" s="2"/>
      <c r="J39" s="1" t="s">
        <v>1621</v>
      </c>
      <c r="K39" s="26" t="e">
        <f>IF(db[[#This Row],[NB NOTA_C]]="","",COUNTIF([2]!B_MSK[concat],db[[#This Row],[NB NOTA_C]]))</f>
        <v>#REF!</v>
      </c>
      <c r="L39" s="6" t="s">
        <v>1628</v>
      </c>
      <c r="M39" s="1" t="s">
        <v>1665</v>
      </c>
      <c r="N39" s="1" t="s">
        <v>2790</v>
      </c>
      <c r="P39" s="1" t="str">
        <f>IF(db[[#This Row],[QTY/ CTN]]="","",SUBSTITUTE(SUBSTITUTE(SUBSTITUTE(db[[#This Row],[QTY/ CTN]]," ","_",2),"(",""),")","")&amp;"_")</f>
        <v>60 PCS_</v>
      </c>
      <c r="Q39" s="1">
        <f>IF(db[[#This Row],[H_QTY/ CTN]]="","",SEARCH("_",db[[#This Row],[H_QTY/ CTN]]))</f>
        <v>7</v>
      </c>
      <c r="R39" s="1">
        <f>IF(db[[#This Row],[H_QTY/ CTN]]="","",LEN(db[[#This Row],[H_QTY/ CTN]]))</f>
        <v>7</v>
      </c>
      <c r="S39" s="90" t="str">
        <f>IF(db[[#This Row],[H_QTY/ CTN]]="","",LEFT(db[[#This Row],[H_QTY/ CTN]],db[[#This Row],[H_1]]-1))</f>
        <v>60 PCS</v>
      </c>
      <c r="T39" s="87" t="str">
        <f>IF(NOT(db[[#This Row],[H_1]]=db[[#This Row],[H_2]]),MID(db[[#This Row],[H_QTY/ CTN]],db[[#This Row],[H_1]]+1,db[[#This Row],[H_2]]-db[[#This Row],[H_1]]-1),"")</f>
        <v/>
      </c>
      <c r="U39" s="87" t="str">
        <f>IF(db[[#This Row],[QTY/ CTN B]]="","",LEFT(db[[#This Row],[QTY/ CTN B]],SEARCH(" ",db[[#This Row],[QTY/ CTN B]],1)-1))</f>
        <v>60</v>
      </c>
      <c r="V39" s="87" t="str">
        <f>IF(db[[#This Row],[QTY/ CTN B]]="","",RIGHT(db[[#This Row],[QTY/ CTN B]],LEN(db[[#This Row],[QTY/ CTN B]])-SEARCH(" ",db[[#This Row],[QTY/ CTN B]],1)))</f>
        <v>PCS</v>
      </c>
      <c r="W39" s="87" t="str">
        <f>IF(db[[#This Row],[QTY/ CTN TG]]="",IF(db[[#This Row],[STN TG]]="","",12),LEFT(db[[#This Row],[QTY/ CTN TG]],SEARCH(" ",db[[#This Row],[QTY/ CTN TG]],1)-1))</f>
        <v/>
      </c>
      <c r="X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9" s="87" t="str">
        <f>IF(db[[#This Row],[STN K]]="","",IF(db[[#This Row],[STN TG]]="LSN",12,""))</f>
        <v/>
      </c>
      <c r="Z39" s="87" t="str">
        <f>IF(db[[#This Row],[STN TG]]="LSN","PCS","")</f>
        <v/>
      </c>
      <c r="AA39" s="87">
        <f>db[[#This Row],[QTY B]]*IF(db[[#This Row],[QTY TG]]="",1,db[[#This Row],[QTY TG]])*IF(db[[#This Row],[QTY K]]="",1,db[[#This Row],[QTY K]])</f>
        <v>60</v>
      </c>
      <c r="AB39" s="87" t="str">
        <f>IF(db[[#This Row],[STN K]]="",IF(db[[#This Row],[STN TG]]="",db[[#This Row],[STN B]],db[[#This Row],[STN TG]]),db[[#This Row],[STN K]])</f>
        <v>PCS</v>
      </c>
      <c r="AC39" s="87"/>
    </row>
    <row r="40" spans="1:29" ht="16.5" customHeight="1" x14ac:dyDescent="0.25">
      <c r="A40" s="87">
        <f>ROW()-1</f>
        <v>39</v>
      </c>
      <c r="B40" s="3" t="str">
        <f>LOWER(SUBSTITUTE(SUBSTITUTE(SUBSTITUTE(SUBSTITUTE(SUBSTITUTE(SUBSTITUTE(db[[#This Row],[NB BM]]," ",),".",""),"-",""),"(",""),")",""),"/",""))</f>
        <v>acrylicsisipankertasa611x165cm</v>
      </c>
      <c r="C40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D40" s="3" t="str">
        <f>LOWER(SUBSTITUTE(SUBSTITUTE(SUBSTITUTE(SUBSTITUTE(SUBSTITUTE(SUBSTITUTE(SUBSTITUTE(SUBSTITUTE(SUBSTITUTE(db[[#This Row],[NB PAJAK]]," ",""),"-",""),"(",""),")",""),".",""),",",""),"/",""),"""",""),"+",""))</f>
        <v/>
      </c>
      <c r="E40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acrylicsisipankertasa611x165cm120pcs</v>
      </c>
      <c r="F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acrylicsisipankertasa611x165cm120pcsuntana</v>
      </c>
      <c r="G40" s="1" t="s">
        <v>2589</v>
      </c>
      <c r="H40" s="4" t="s">
        <v>2588</v>
      </c>
      <c r="I40" s="2"/>
      <c r="J40" s="1" t="s">
        <v>1621</v>
      </c>
      <c r="K40" s="26" t="e">
        <f>IF(db[[#This Row],[NB NOTA_C]]="","",COUNTIF([2]!B_MSK[concat],db[[#This Row],[NB NOTA_C]]))</f>
        <v>#REF!</v>
      </c>
      <c r="L40" s="7" t="s">
        <v>1628</v>
      </c>
      <c r="M40" s="3" t="s">
        <v>1667</v>
      </c>
      <c r="N40" s="1" t="s">
        <v>2790</v>
      </c>
      <c r="P40" s="1" t="str">
        <f>IF(db[[#This Row],[QTY/ CTN]]="","",SUBSTITUTE(SUBSTITUTE(SUBSTITUTE(db[[#This Row],[QTY/ CTN]]," ","_",2),"(",""),")","")&amp;"_")</f>
        <v>120 PCS_</v>
      </c>
      <c r="Q40" s="1">
        <f>IF(db[[#This Row],[H_QTY/ CTN]]="","",SEARCH("_",db[[#This Row],[H_QTY/ CTN]]))</f>
        <v>8</v>
      </c>
      <c r="R40" s="1">
        <f>IF(db[[#This Row],[H_QTY/ CTN]]="","",LEN(db[[#This Row],[H_QTY/ CTN]]))</f>
        <v>8</v>
      </c>
      <c r="S40" s="90" t="str">
        <f>IF(db[[#This Row],[H_QTY/ CTN]]="","",LEFT(db[[#This Row],[H_QTY/ CTN]],db[[#This Row],[H_1]]-1))</f>
        <v>120 PCS</v>
      </c>
      <c r="T40" s="87" t="str">
        <f>IF(NOT(db[[#This Row],[H_1]]=db[[#This Row],[H_2]]),MID(db[[#This Row],[H_QTY/ CTN]],db[[#This Row],[H_1]]+1,db[[#This Row],[H_2]]-db[[#This Row],[H_1]]-1),"")</f>
        <v/>
      </c>
      <c r="U40" s="87" t="str">
        <f>IF(db[[#This Row],[QTY/ CTN B]]="","",LEFT(db[[#This Row],[QTY/ CTN B]],SEARCH(" ",db[[#This Row],[QTY/ CTN B]],1)-1))</f>
        <v>120</v>
      </c>
      <c r="V40" s="87" t="str">
        <f>IF(db[[#This Row],[QTY/ CTN B]]="","",RIGHT(db[[#This Row],[QTY/ CTN B]],LEN(db[[#This Row],[QTY/ CTN B]])-SEARCH(" ",db[[#This Row],[QTY/ CTN B]],1)))</f>
        <v>PCS</v>
      </c>
      <c r="W40" s="87" t="str">
        <f>IF(db[[#This Row],[QTY/ CTN TG]]="",IF(db[[#This Row],[STN TG]]="","",12),LEFT(db[[#This Row],[QTY/ CTN TG]],SEARCH(" ",db[[#This Row],[QTY/ CTN TG]],1)-1))</f>
        <v/>
      </c>
      <c r="X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" s="87" t="str">
        <f>IF(db[[#This Row],[STN K]]="","",IF(db[[#This Row],[STN TG]]="LSN",12,""))</f>
        <v/>
      </c>
      <c r="Z40" s="87" t="str">
        <f>IF(db[[#This Row],[STN TG]]="LSN","PCS","")</f>
        <v/>
      </c>
      <c r="AA40" s="87">
        <f>db[[#This Row],[QTY B]]*IF(db[[#This Row],[QTY TG]]="",1,db[[#This Row],[QTY TG]])*IF(db[[#This Row],[QTY K]]="",1,db[[#This Row],[QTY K]])</f>
        <v>120</v>
      </c>
      <c r="AB40" s="87" t="str">
        <f>IF(db[[#This Row],[STN K]]="",IF(db[[#This Row],[STN TG]]="",db[[#This Row],[STN B]],db[[#This Row],[STN TG]]),db[[#This Row],[STN K]])</f>
        <v>PCS</v>
      </c>
      <c r="AC40" s="87"/>
    </row>
    <row r="41" spans="1:29" ht="16.5" customHeight="1" x14ac:dyDescent="0.25">
      <c r="A41" s="87">
        <f>ROW()-1</f>
        <v>40</v>
      </c>
      <c r="B41" s="3" t="str">
        <f>LOWER(SUBSTITUTE(SUBSTITUTE(SUBSTITUTE(SUBSTITUTE(SUBSTITUTE(SUBSTITUTE(db[[#This Row],[NB BM]]," ",),".",""),"-",""),"(",""),")",""),"/",""))</f>
        <v>acrylicsisipankertasfolio215x33cm</v>
      </c>
      <c r="C41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D41" s="3" t="str">
        <f>LOWER(SUBSTITUTE(SUBSTITUTE(SUBSTITUTE(SUBSTITUTE(SUBSTITUTE(SUBSTITUTE(SUBSTITUTE(SUBSTITUTE(SUBSTITUTE(db[[#This Row],[NB PAJAK]]," ",""),"-",""),"(",""),")",""),".",""),",",""),"/",""),"""",""),"+",""))</f>
        <v/>
      </c>
      <c r="E41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acrylicsisipankertasfolio215x33cm40pcs</v>
      </c>
      <c r="F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acrylicsisipankertasfolio215x33cm40pcsuntana</v>
      </c>
      <c r="G41" s="1" t="s">
        <v>4612</v>
      </c>
      <c r="H41" s="4" t="s">
        <v>4611</v>
      </c>
      <c r="I41" s="49"/>
      <c r="J41" s="1" t="s">
        <v>1621</v>
      </c>
      <c r="K41" s="28" t="e">
        <f>IF(db[[#This Row],[NB NOTA_C]]="","",COUNTIF([2]!B_MSK[concat],db[[#This Row],[NB NOTA_C]]))</f>
        <v>#REF!</v>
      </c>
      <c r="L41" s="7" t="s">
        <v>1628</v>
      </c>
      <c r="M41" s="3" t="s">
        <v>1696</v>
      </c>
      <c r="N41" s="1" t="s">
        <v>2790</v>
      </c>
      <c r="O41" s="3"/>
      <c r="P41" s="3" t="str">
        <f>IF(db[[#This Row],[QTY/ CTN]]="","",SUBSTITUTE(SUBSTITUTE(SUBSTITUTE(db[[#This Row],[QTY/ CTN]]," ","_",2),"(",""),")","")&amp;"_")</f>
        <v>40 PCS_</v>
      </c>
      <c r="Q41" s="3">
        <f>IF(db[[#This Row],[H_QTY/ CTN]]="","",SEARCH("_",db[[#This Row],[H_QTY/ CTN]]))</f>
        <v>7</v>
      </c>
      <c r="R41" s="3">
        <f>IF(db[[#This Row],[H_QTY/ CTN]]="","",LEN(db[[#This Row],[H_QTY/ CTN]]))</f>
        <v>7</v>
      </c>
      <c r="S41" s="87" t="str">
        <f>IF(db[[#This Row],[H_QTY/ CTN]]="","",LEFT(db[[#This Row],[H_QTY/ CTN]],db[[#This Row],[H_1]]-1))</f>
        <v>40 PCS</v>
      </c>
      <c r="T41" s="87" t="str">
        <f>IF(NOT(db[[#This Row],[H_1]]=db[[#This Row],[H_2]]),MID(db[[#This Row],[H_QTY/ CTN]],db[[#This Row],[H_1]]+1,db[[#This Row],[H_2]]-db[[#This Row],[H_1]]-1),"")</f>
        <v/>
      </c>
      <c r="U41" s="87" t="str">
        <f>IF(db[[#This Row],[QTY/ CTN B]]="","",LEFT(db[[#This Row],[QTY/ CTN B]],SEARCH(" ",db[[#This Row],[QTY/ CTN B]],1)-1))</f>
        <v>40</v>
      </c>
      <c r="V41" s="87" t="str">
        <f>IF(db[[#This Row],[QTY/ CTN B]]="","",RIGHT(db[[#This Row],[QTY/ CTN B]],LEN(db[[#This Row],[QTY/ CTN B]])-SEARCH(" ",db[[#This Row],[QTY/ CTN B]],1)))</f>
        <v>PCS</v>
      </c>
      <c r="W41" s="87" t="str">
        <f>IF(db[[#This Row],[QTY/ CTN TG]]="",IF(db[[#This Row],[STN TG]]="","",12),LEFT(db[[#This Row],[QTY/ CTN TG]],SEARCH(" ",db[[#This Row],[QTY/ CTN TG]],1)-1))</f>
        <v/>
      </c>
      <c r="X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" s="87" t="str">
        <f>IF(db[[#This Row],[STN K]]="","",IF(db[[#This Row],[STN TG]]="LSN",12,""))</f>
        <v/>
      </c>
      <c r="Z41" s="87" t="str">
        <f>IF(db[[#This Row],[STN TG]]="LSN","PCS","")</f>
        <v/>
      </c>
      <c r="AA41" s="87">
        <f>db[[#This Row],[QTY B]]*IF(db[[#This Row],[QTY TG]]="",1,db[[#This Row],[QTY TG]])*IF(db[[#This Row],[QTY K]]="",1,db[[#This Row],[QTY K]])</f>
        <v>40</v>
      </c>
      <c r="AB41" s="87" t="str">
        <f>IF(db[[#This Row],[STN K]]="",IF(db[[#This Row],[STN TG]]="",db[[#This Row],[STN B]],db[[#This Row],[STN TG]]),db[[#This Row],[STN K]])</f>
        <v>PCS</v>
      </c>
      <c r="AC41" s="87"/>
    </row>
    <row r="42" spans="1:29" ht="16.5" customHeight="1" x14ac:dyDescent="0.25">
      <c r="A42" s="87">
        <f>ROW()-1</f>
        <v>41</v>
      </c>
      <c r="B42" s="3" t="str">
        <f>LOWER(SUBSTITUTE(SUBSTITUTE(SUBSTITUTE(SUBSTITUTE(SUBSTITUTE(SUBSTITUTE(db[[#This Row],[NB BM]]," ",),".",""),"-",""),"(",""),")",""),"/",""))</f>
        <v>acrylictfac002</v>
      </c>
      <c r="C42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D42" s="3" t="str">
        <f>LOWER(SUBSTITUTE(SUBSTITUTE(SUBSTITUTE(SUBSTITUTE(SUBSTITUTE(SUBSTITUTE(SUBSTITUTE(SUBSTITUTE(SUBSTITUTE(db[[#This Row],[NB PAJAK]]," ",""),"-",""),"(",""),")",""),".",""),",",""),"/",""),"""",""),"+",""))</f>
        <v/>
      </c>
      <c r="E42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acrylictfac00272set</v>
      </c>
      <c r="F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acrylictfac00212x12m72setuntana</v>
      </c>
      <c r="G42" s="4" t="s">
        <v>5442</v>
      </c>
      <c r="H42" s="4" t="s">
        <v>5403</v>
      </c>
      <c r="I42" s="49"/>
      <c r="J42" s="1" t="s">
        <v>1621</v>
      </c>
      <c r="K42" s="28" t="e">
        <f>IF(db[[#This Row],[NB NOTA_C]]="","",COUNTIF([2]!B_MSK[concat],db[[#This Row],[NB NOTA_C]]))</f>
        <v>#REF!</v>
      </c>
      <c r="L42" s="7" t="s">
        <v>1627</v>
      </c>
      <c r="M42" s="3" t="s">
        <v>1662</v>
      </c>
      <c r="N42" s="1" t="s">
        <v>2788</v>
      </c>
      <c r="O42" s="3"/>
      <c r="P42" s="3" t="str">
        <f>IF(db[[#This Row],[QTY/ CTN]]="","",SUBSTITUTE(SUBSTITUTE(SUBSTITUTE(db[[#This Row],[QTY/ CTN]]," ","_",2),"(",""),")","")&amp;"_")</f>
        <v>72 SET_</v>
      </c>
      <c r="Q42" s="3">
        <f>IF(db[[#This Row],[H_QTY/ CTN]]="","",SEARCH("_",db[[#This Row],[H_QTY/ CTN]]))</f>
        <v>7</v>
      </c>
      <c r="R42" s="3">
        <f>IF(db[[#This Row],[H_QTY/ CTN]]="","",LEN(db[[#This Row],[H_QTY/ CTN]]))</f>
        <v>7</v>
      </c>
      <c r="S42" s="87" t="str">
        <f>IF(db[[#This Row],[H_QTY/ CTN]]="","",LEFT(db[[#This Row],[H_QTY/ CTN]],db[[#This Row],[H_1]]-1))</f>
        <v>72 SET</v>
      </c>
      <c r="T42" s="87" t="str">
        <f>IF(NOT(db[[#This Row],[H_1]]=db[[#This Row],[H_2]]),MID(db[[#This Row],[H_QTY/ CTN]],db[[#This Row],[H_1]]+1,db[[#This Row],[H_2]]-db[[#This Row],[H_1]]-1),"")</f>
        <v/>
      </c>
      <c r="U42" s="87" t="str">
        <f>IF(db[[#This Row],[QTY/ CTN B]]="","",LEFT(db[[#This Row],[QTY/ CTN B]],SEARCH(" ",db[[#This Row],[QTY/ CTN B]],1)-1))</f>
        <v>72</v>
      </c>
      <c r="V42" s="87" t="str">
        <f>IF(db[[#This Row],[QTY/ CTN B]]="","",RIGHT(db[[#This Row],[QTY/ CTN B]],LEN(db[[#This Row],[QTY/ CTN B]])-SEARCH(" ",db[[#This Row],[QTY/ CTN B]],1)))</f>
        <v>SET</v>
      </c>
      <c r="W42" s="87" t="str">
        <f>IF(db[[#This Row],[QTY/ CTN TG]]="",IF(db[[#This Row],[STN TG]]="","",12),LEFT(db[[#This Row],[QTY/ CTN TG]],SEARCH(" ",db[[#This Row],[QTY/ CTN TG]],1)-1))</f>
        <v/>
      </c>
      <c r="X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" s="87" t="str">
        <f>IF(db[[#This Row],[STN K]]="","",IF(db[[#This Row],[STN TG]]="LSN",12,""))</f>
        <v/>
      </c>
      <c r="Z42" s="87" t="str">
        <f>IF(db[[#This Row],[STN TG]]="LSN","PCS","")</f>
        <v/>
      </c>
      <c r="AA42" s="87">
        <f>db[[#This Row],[QTY B]]*IF(db[[#This Row],[QTY TG]]="",1,db[[#This Row],[QTY TG]])*IF(db[[#This Row],[QTY K]]="",1,db[[#This Row],[QTY K]])</f>
        <v>72</v>
      </c>
      <c r="AB42" s="87" t="str">
        <f>IF(db[[#This Row],[STN K]]="",IF(db[[#This Row],[STN TG]]="",db[[#This Row],[STN B]],db[[#This Row],[STN TG]]),db[[#This Row],[STN K]])</f>
        <v>SET</v>
      </c>
      <c r="AC42" s="87"/>
    </row>
    <row r="43" spans="1:29" ht="16.5" customHeight="1" x14ac:dyDescent="0.25">
      <c r="A43" s="87">
        <f>ROW()-1</f>
        <v>42</v>
      </c>
      <c r="B43" s="3" t="str">
        <f>LOWER(SUBSTITUTE(SUBSTITUTE(SUBSTITUTE(SUBSTITUTE(SUBSTITUTE(SUBSTITUTE(db[[#This Row],[NB BM]]," ",),".",""),"-",""),"(",""),")",""),"/",""))</f>
        <v>pcad030</v>
      </c>
      <c r="C43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D43" s="3" t="str">
        <f>LOWER(SUBSTITUTE(SUBSTITUTE(SUBSTITUTE(SUBSTITUTE(SUBSTITUTE(SUBSTITUTE(SUBSTITUTE(SUBSTITUTE(SUBSTITUTE(db[[#This Row],[NB PAJAK]]," ",""),"-",""),"(",""),")",""),".",""),",",""),"/",""),"""",""),"+",""))</f>
        <v/>
      </c>
      <c r="E43" s="3" t="str">
        <f>LOWER(SUBSTITUTE(SUBSTITUTE(SUBSTITUTE(SUBSTITUTE(SUBSTITUTE(SUBSTITUTE(SUBSTITUTE(SUBSTITUTE(SUBSTITUTE(db[[#This Row],[NB BM]]&amp;db[[#This Row],[QTY/ CTN]]," ",),".",""),"-",""),"(",""),")",""),",",""),"/",""),"""",""),"+",""))</f>
        <v>pcad030144pcs</v>
      </c>
      <c r="F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ad030pcase144pcsuntana</v>
      </c>
      <c r="G43" s="1" t="s">
        <v>6430</v>
      </c>
      <c r="H43" s="4" t="s">
        <v>2947</v>
      </c>
      <c r="I43" s="49"/>
      <c r="J43" s="1" t="s">
        <v>1621</v>
      </c>
      <c r="K43" s="26" t="e">
        <f>IF(db[[#This Row],[NB NOTA_C]]="","",COUNTIF([2]!B_MSK[concat],db[[#This Row],[NB NOTA_C]]))</f>
        <v>#REF!</v>
      </c>
      <c r="L43" s="7" t="s">
        <v>2156</v>
      </c>
      <c r="M43" s="3" t="s">
        <v>1664</v>
      </c>
      <c r="N43" s="1" t="s">
        <v>2810</v>
      </c>
      <c r="P43" s="1" t="str">
        <f>IF(db[[#This Row],[QTY/ CTN]]="","",SUBSTITUTE(SUBSTITUTE(SUBSTITUTE(db[[#This Row],[QTY/ CTN]]," ","_",2),"(",""),")","")&amp;"_")</f>
        <v>144 PCS_</v>
      </c>
      <c r="Q43" s="1">
        <f>IF(db[[#This Row],[H_QTY/ CTN]]="","",SEARCH("_",db[[#This Row],[H_QTY/ CTN]]))</f>
        <v>8</v>
      </c>
      <c r="R43" s="1">
        <f>IF(db[[#This Row],[H_QTY/ CTN]]="","",LEN(db[[#This Row],[H_QTY/ CTN]]))</f>
        <v>8</v>
      </c>
      <c r="S43" s="90" t="str">
        <f>IF(db[[#This Row],[H_QTY/ CTN]]="","",LEFT(db[[#This Row],[H_QTY/ CTN]],db[[#This Row],[H_1]]-1))</f>
        <v>144 PCS</v>
      </c>
      <c r="T43" s="87" t="str">
        <f>IF(NOT(db[[#This Row],[H_1]]=db[[#This Row],[H_2]]),MID(db[[#This Row],[H_QTY/ CTN]],db[[#This Row],[H_1]]+1,db[[#This Row],[H_2]]-db[[#This Row],[H_1]]-1),"")</f>
        <v/>
      </c>
      <c r="U43" s="87" t="str">
        <f>IF(db[[#This Row],[QTY/ CTN B]]="","",LEFT(db[[#This Row],[QTY/ CTN B]],SEARCH(" ",db[[#This Row],[QTY/ CTN B]],1)-1))</f>
        <v>144</v>
      </c>
      <c r="V43" s="87" t="str">
        <f>IF(db[[#This Row],[QTY/ CTN B]]="","",RIGHT(db[[#This Row],[QTY/ CTN B]],LEN(db[[#This Row],[QTY/ CTN B]])-SEARCH(" ",db[[#This Row],[QTY/ CTN B]],1)))</f>
        <v>PCS</v>
      </c>
      <c r="W43" s="87" t="str">
        <f>IF(db[[#This Row],[QTY/ CTN TG]]="",IF(db[[#This Row],[STN TG]]="","",12),LEFT(db[[#This Row],[QTY/ CTN TG]],SEARCH(" ",db[[#This Row],[QTY/ CTN TG]],1)-1))</f>
        <v/>
      </c>
      <c r="X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" s="87" t="str">
        <f>IF(db[[#This Row],[STN K]]="","",IF(db[[#This Row],[STN TG]]="LSN",12,""))</f>
        <v/>
      </c>
      <c r="Z43" s="87" t="str">
        <f>IF(db[[#This Row],[STN TG]]="LSN","PCS","")</f>
        <v/>
      </c>
      <c r="AA43" s="87">
        <f>db[[#This Row],[QTY B]]*IF(db[[#This Row],[QTY TG]]="",1,db[[#This Row],[QTY TG]])*IF(db[[#This Row],[QTY K]]="",1,db[[#This Row],[QTY K]])</f>
        <v>144</v>
      </c>
      <c r="AB43" s="87" t="str">
        <f>IF(db[[#This Row],[STN K]]="",IF(db[[#This Row],[STN TG]]="",db[[#This Row],[STN B]],db[[#This Row],[STN TG]]),db[[#This Row],[STN K]])</f>
        <v>PCS</v>
      </c>
      <c r="AC43" s="87"/>
    </row>
    <row r="44" spans="1:29" ht="16.5" customHeight="1" x14ac:dyDescent="0.25">
      <c r="A44" s="87">
        <f>ROW()-1</f>
        <v>43</v>
      </c>
      <c r="B44" s="3" t="str">
        <f>LOWER(SUBSTITUTE(SUBSTITUTE(SUBSTITUTE(SUBSTITUTE(SUBSTITUTE(SUBSTITUTE(db[[#This Row],[NB BM]]," ",),".",""),"-",""),"(",""),")",""),"/",""))</f>
        <v>adhesivehookadhk3010jk</v>
      </c>
      <c r="C44" s="3" t="str">
        <f>LOWER(SUBSTITUTE(SUBSTITUTE(SUBSTITUTE(SUBSTITUTE(SUBSTITUTE(SUBSTITUTE(SUBSTITUTE(SUBSTITUTE(SUBSTITUTE(db[[#This Row],[NB NOTA]]," ",),".",""),"-",""),"(",""),")",""),",",""),"/",""),"""",""),"+",""))</f>
        <v>adhesivehookadhk3010jk</v>
      </c>
      <c r="D44" s="3" t="str">
        <f>LOWER(SUBSTITUTE(SUBSTITUTE(SUBSTITUTE(SUBSTITUTE(SUBSTITUTE(SUBSTITUTE(SUBSTITUTE(SUBSTITUTE(SUBSTITUTE(db[[#This Row],[NB PAJAK]]," ",""),"-",""),"(",""),")",""),".",""),",",""),"/",""),"""",""),"+",""))</f>
        <v>adhesivehookjoykoadhk3010jk</v>
      </c>
      <c r="E44" s="3" t="str">
        <f>LOWER(SUBSTITUTE(SUBSTITUTE(SUBSTITUTE(SUBSTITUTE(SUBSTITUTE(SUBSTITUTE(SUBSTITUTE(SUBSTITUTE(SUBSTITUTE(db[[#This Row],[NB BM]]&amp;db[[#This Row],[QTY/ CTN]]," ",),".",""),"-",""),"(",""),")",""),",",""),"/",""),"""",""),"+",""))</f>
        <v>adhesivehookadhk3010jk4box40cad</v>
      </c>
      <c r="F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adhesivehookadhk3010jk4box40cadartomoro</v>
      </c>
      <c r="G44" s="4" t="s">
        <v>6346</v>
      </c>
      <c r="H44" s="4" t="s">
        <v>6346</v>
      </c>
      <c r="I44" s="49" t="s">
        <v>6355</v>
      </c>
      <c r="J44" s="1" t="s">
        <v>1620</v>
      </c>
      <c r="K44" s="28" t="e">
        <f>IF(db[[#This Row],[NB NOTA_C]]="","",COUNTIF([2]!B_MSK[concat],db[[#This Row],[NB NOTA_C]]))</f>
        <v>#REF!</v>
      </c>
      <c r="L44" s="7" t="s">
        <v>1631</v>
      </c>
      <c r="M44" s="3" t="s">
        <v>6354</v>
      </c>
      <c r="N44" s="1" t="s">
        <v>2790</v>
      </c>
      <c r="O44" s="3"/>
      <c r="P44" s="3" t="str">
        <f>IF(db[[#This Row],[QTY/ CTN]]="","",SUBSTITUTE(SUBSTITUTE(SUBSTITUTE(db[[#This Row],[QTY/ CTN]]," ","_",2),"(",""),")","")&amp;"_")</f>
        <v>4 BOX_40 CAD_</v>
      </c>
      <c r="Q44" s="3">
        <f>IF(db[[#This Row],[H_QTY/ CTN]]="","",SEARCH("_",db[[#This Row],[H_QTY/ CTN]]))</f>
        <v>6</v>
      </c>
      <c r="R44" s="3">
        <f>IF(db[[#This Row],[H_QTY/ CTN]]="","",LEN(db[[#This Row],[H_QTY/ CTN]]))</f>
        <v>13</v>
      </c>
      <c r="S44" s="87" t="str">
        <f>IF(db[[#This Row],[H_QTY/ CTN]]="","",LEFT(db[[#This Row],[H_QTY/ CTN]],db[[#This Row],[H_1]]-1))</f>
        <v>4 BOX</v>
      </c>
      <c r="T44" s="87" t="str">
        <f>IF(NOT(db[[#This Row],[H_1]]=db[[#This Row],[H_2]]),MID(db[[#This Row],[H_QTY/ CTN]],db[[#This Row],[H_1]]+1,db[[#This Row],[H_2]]-db[[#This Row],[H_1]]-1),"")</f>
        <v>40 CAD</v>
      </c>
      <c r="U44" s="87" t="str">
        <f>IF(db[[#This Row],[QTY/ CTN B]]="","",LEFT(db[[#This Row],[QTY/ CTN B]],SEARCH(" ",db[[#This Row],[QTY/ CTN B]],1)-1))</f>
        <v>4</v>
      </c>
      <c r="V44" s="87" t="str">
        <f>IF(db[[#This Row],[QTY/ CTN B]]="","",RIGHT(db[[#This Row],[QTY/ CTN B]],LEN(db[[#This Row],[QTY/ CTN B]])-SEARCH(" ",db[[#This Row],[QTY/ CTN B]],1)))</f>
        <v>BOX</v>
      </c>
      <c r="W44" s="87" t="str">
        <f>IF(db[[#This Row],[QTY/ CTN TG]]="",IF(db[[#This Row],[STN TG]]="","",12),LEFT(db[[#This Row],[QTY/ CTN TG]],SEARCH(" ",db[[#This Row],[QTY/ CTN TG]],1)-1))</f>
        <v>40</v>
      </c>
      <c r="X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Y44" s="87" t="str">
        <f>IF(db[[#This Row],[STN K]]="","",IF(db[[#This Row],[STN TG]]="LSN",12,""))</f>
        <v/>
      </c>
      <c r="Z44" s="87" t="str">
        <f>IF(db[[#This Row],[STN TG]]="LSN","PCS","")</f>
        <v/>
      </c>
      <c r="AA44" s="87">
        <f>db[[#This Row],[QTY B]]*IF(db[[#This Row],[QTY TG]]="",1,db[[#This Row],[QTY TG]])*IF(db[[#This Row],[QTY K]]="",1,db[[#This Row],[QTY K]])</f>
        <v>160</v>
      </c>
      <c r="AB44" s="87" t="str">
        <f>IF(db[[#This Row],[STN K]]="",IF(db[[#This Row],[STN TG]]="",db[[#This Row],[STN B]],db[[#This Row],[STN TG]]),db[[#This Row],[STN K]])</f>
        <v>CAD</v>
      </c>
      <c r="AC44" s="87"/>
    </row>
    <row r="45" spans="1:29" ht="16.5" customHeight="1" x14ac:dyDescent="0.25">
      <c r="A45" s="87">
        <f>ROW()-1</f>
        <v>44</v>
      </c>
      <c r="B45" s="3" t="str">
        <f>LOWER(SUBSTITUTE(SUBSTITUTE(SUBSTITUTE(SUBSTITUTE(SUBSTITUTE(SUBSTITUTE(db[[#This Row],[NB BM]]," ",),".",""),"-",""),"(",""),")",""),"/",""))</f>
        <v>adhesivehookadhk3020jk</v>
      </c>
      <c r="C45" s="3" t="str">
        <f>LOWER(SUBSTITUTE(SUBSTITUTE(SUBSTITUTE(SUBSTITUTE(SUBSTITUTE(SUBSTITUTE(SUBSTITUTE(SUBSTITUTE(SUBSTITUTE(db[[#This Row],[NB NOTA]]," ",),".",""),"-",""),"(",""),")",""),",",""),"/",""),"""",""),"+",""))</f>
        <v>adhesivehookadhk3020jk</v>
      </c>
      <c r="D45" s="3" t="str">
        <f>LOWER(SUBSTITUTE(SUBSTITUTE(SUBSTITUTE(SUBSTITUTE(SUBSTITUTE(SUBSTITUTE(SUBSTITUTE(SUBSTITUTE(SUBSTITUTE(db[[#This Row],[NB PAJAK]]," ",""),"-",""),"(",""),")",""),".",""),",",""),"/",""),"""",""),"+",""))</f>
        <v>adhesivehookjoykoadhk3020jk</v>
      </c>
      <c r="E45" s="3" t="str">
        <f>LOWER(SUBSTITUTE(SUBSTITUTE(SUBSTITUTE(SUBSTITUTE(SUBSTITUTE(SUBSTITUTE(SUBSTITUTE(SUBSTITUTE(SUBSTITUTE(db[[#This Row],[NB BM]]&amp;db[[#This Row],[QTY/ CTN]]," ",),".",""),"-",""),"(",""),")",""),",",""),"/",""),"""",""),"+",""))</f>
        <v>adhesivehookadhk3020jk4box40cad</v>
      </c>
      <c r="F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adhesivehookadhk3020jk4box40cadartomoro</v>
      </c>
      <c r="G45" s="4" t="s">
        <v>6347</v>
      </c>
      <c r="H45" s="4" t="s">
        <v>6347</v>
      </c>
      <c r="I45" s="49" t="s">
        <v>6356</v>
      </c>
      <c r="J45" s="1" t="s">
        <v>1620</v>
      </c>
      <c r="K45" s="28" t="e">
        <f>IF(db[[#This Row],[NB NOTA_C]]="","",COUNTIF([2]!B_MSK[concat],db[[#This Row],[NB NOTA_C]]))</f>
        <v>#REF!</v>
      </c>
      <c r="L45" s="7" t="s">
        <v>1631</v>
      </c>
      <c r="M45" s="3" t="s">
        <v>6354</v>
      </c>
      <c r="N45" s="1" t="s">
        <v>2790</v>
      </c>
      <c r="O45" s="3"/>
      <c r="P45" s="3" t="str">
        <f>IF(db[[#This Row],[QTY/ CTN]]="","",SUBSTITUTE(SUBSTITUTE(SUBSTITUTE(db[[#This Row],[QTY/ CTN]]," ","_",2),"(",""),")","")&amp;"_")</f>
        <v>4 BOX_40 CAD_</v>
      </c>
      <c r="Q45" s="3">
        <f>IF(db[[#This Row],[H_QTY/ CTN]]="","",SEARCH("_",db[[#This Row],[H_QTY/ CTN]]))</f>
        <v>6</v>
      </c>
      <c r="R45" s="3">
        <f>IF(db[[#This Row],[H_QTY/ CTN]]="","",LEN(db[[#This Row],[H_QTY/ CTN]]))</f>
        <v>13</v>
      </c>
      <c r="S45" s="87" t="str">
        <f>IF(db[[#This Row],[H_QTY/ CTN]]="","",LEFT(db[[#This Row],[H_QTY/ CTN]],db[[#This Row],[H_1]]-1))</f>
        <v>4 BOX</v>
      </c>
      <c r="T45" s="87" t="str">
        <f>IF(NOT(db[[#This Row],[H_1]]=db[[#This Row],[H_2]]),MID(db[[#This Row],[H_QTY/ CTN]],db[[#This Row],[H_1]]+1,db[[#This Row],[H_2]]-db[[#This Row],[H_1]]-1),"")</f>
        <v>40 CAD</v>
      </c>
      <c r="U45" s="87" t="str">
        <f>IF(db[[#This Row],[QTY/ CTN B]]="","",LEFT(db[[#This Row],[QTY/ CTN B]],SEARCH(" ",db[[#This Row],[QTY/ CTN B]],1)-1))</f>
        <v>4</v>
      </c>
      <c r="V45" s="87" t="str">
        <f>IF(db[[#This Row],[QTY/ CTN B]]="","",RIGHT(db[[#This Row],[QTY/ CTN B]],LEN(db[[#This Row],[QTY/ CTN B]])-SEARCH(" ",db[[#This Row],[QTY/ CTN B]],1)))</f>
        <v>BOX</v>
      </c>
      <c r="W45" s="87" t="str">
        <f>IF(db[[#This Row],[QTY/ CTN TG]]="",IF(db[[#This Row],[STN TG]]="","",12),LEFT(db[[#This Row],[QTY/ CTN TG]],SEARCH(" ",db[[#This Row],[QTY/ CTN TG]],1)-1))</f>
        <v>40</v>
      </c>
      <c r="X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Y45" s="87" t="str">
        <f>IF(db[[#This Row],[STN K]]="","",IF(db[[#This Row],[STN TG]]="LSN",12,""))</f>
        <v/>
      </c>
      <c r="Z45" s="87" t="str">
        <f>IF(db[[#This Row],[STN TG]]="LSN","PCS","")</f>
        <v/>
      </c>
      <c r="AA45" s="87">
        <f>db[[#This Row],[QTY B]]*IF(db[[#This Row],[QTY TG]]="",1,db[[#This Row],[QTY TG]])*IF(db[[#This Row],[QTY K]]="",1,db[[#This Row],[QTY K]])</f>
        <v>160</v>
      </c>
      <c r="AB45" s="87" t="str">
        <f>IF(db[[#This Row],[STN K]]="",IF(db[[#This Row],[STN TG]]="",db[[#This Row],[STN B]],db[[#This Row],[STN TG]]),db[[#This Row],[STN K]])</f>
        <v>CAD</v>
      </c>
      <c r="AC45" s="87"/>
    </row>
    <row r="46" spans="1:29" ht="16.5" customHeight="1" x14ac:dyDescent="0.25">
      <c r="A46" s="87">
        <f>ROW()-1</f>
        <v>45</v>
      </c>
      <c r="B46" s="3" t="str">
        <f>LOWER(SUBSTITUTE(SUBSTITUTE(SUBSTITUTE(SUBSTITUTE(SUBSTITUTE(SUBSTITUTE(db[[#This Row],[NB BM]]," ",),".",""),"-",""),"(",""),")",""),"/",""))</f>
        <v>agendabankkwarto</v>
      </c>
      <c r="C4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D46" s="3" t="str">
        <f>LOWER(SUBSTITUTE(SUBSTITUTE(SUBSTITUTE(SUBSTITUTE(SUBSTITUTE(SUBSTITUTE(SUBSTITUTE(SUBSTITUTE(SUBSTITUTE(db[[#This Row],[NB PAJAK]]," ",""),"-",""),"(",""),")",""),".",""),",",""),"/",""),"""",""),"+",""))</f>
        <v/>
      </c>
      <c r="E46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agendabankkwarto50pcs</v>
      </c>
      <c r="F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agbank50pcsuntana</v>
      </c>
      <c r="G46" s="1" t="s">
        <v>3288</v>
      </c>
      <c r="H46" s="4" t="s">
        <v>3287</v>
      </c>
      <c r="I46" s="49"/>
      <c r="J46" s="1" t="s">
        <v>1621</v>
      </c>
      <c r="K46" s="28" t="e">
        <f>IF(db[[#This Row],[NB NOTA_C]]="","",COUNTIF([2]!B_MSK[concat],db[[#This Row],[NB NOTA_C]]))</f>
        <v>#REF!</v>
      </c>
      <c r="L46" s="7" t="s">
        <v>1629</v>
      </c>
      <c r="M46" s="3" t="s">
        <v>1750</v>
      </c>
      <c r="N46" s="1" t="s">
        <v>2784</v>
      </c>
      <c r="O46" s="3"/>
      <c r="P46" s="3" t="str">
        <f>IF(db[[#This Row],[QTY/ CTN]]="","",SUBSTITUTE(SUBSTITUTE(SUBSTITUTE(db[[#This Row],[QTY/ CTN]]," ","_",2),"(",""),")","")&amp;"_")</f>
        <v>50 PCS_</v>
      </c>
      <c r="Q46" s="3">
        <f>IF(db[[#This Row],[H_QTY/ CTN]]="","",SEARCH("_",db[[#This Row],[H_QTY/ CTN]]))</f>
        <v>7</v>
      </c>
      <c r="R46" s="3">
        <f>IF(db[[#This Row],[H_QTY/ CTN]]="","",LEN(db[[#This Row],[H_QTY/ CTN]]))</f>
        <v>7</v>
      </c>
      <c r="S46" s="87" t="str">
        <f>IF(db[[#This Row],[H_QTY/ CTN]]="","",LEFT(db[[#This Row],[H_QTY/ CTN]],db[[#This Row],[H_1]]-1))</f>
        <v>50 PCS</v>
      </c>
      <c r="T46" s="87" t="str">
        <f>IF(NOT(db[[#This Row],[H_1]]=db[[#This Row],[H_2]]),MID(db[[#This Row],[H_QTY/ CTN]],db[[#This Row],[H_1]]+1,db[[#This Row],[H_2]]-db[[#This Row],[H_1]]-1),"")</f>
        <v/>
      </c>
      <c r="U46" s="87" t="str">
        <f>IF(db[[#This Row],[QTY/ CTN B]]="","",LEFT(db[[#This Row],[QTY/ CTN B]],SEARCH(" ",db[[#This Row],[QTY/ CTN B]],1)-1))</f>
        <v>50</v>
      </c>
      <c r="V46" s="87" t="str">
        <f>IF(db[[#This Row],[QTY/ CTN B]]="","",RIGHT(db[[#This Row],[QTY/ CTN B]],LEN(db[[#This Row],[QTY/ CTN B]])-SEARCH(" ",db[[#This Row],[QTY/ CTN B]],1)))</f>
        <v>PCS</v>
      </c>
      <c r="W46" s="87" t="str">
        <f>IF(db[[#This Row],[QTY/ CTN TG]]="",IF(db[[#This Row],[STN TG]]="","",12),LEFT(db[[#This Row],[QTY/ CTN TG]],SEARCH(" ",db[[#This Row],[QTY/ CTN TG]],1)-1))</f>
        <v/>
      </c>
      <c r="X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6" s="87" t="str">
        <f>IF(db[[#This Row],[STN K]]="","",IF(db[[#This Row],[STN TG]]="LSN",12,""))</f>
        <v/>
      </c>
      <c r="Z46" s="87" t="str">
        <f>IF(db[[#This Row],[STN TG]]="LSN","PCS","")</f>
        <v/>
      </c>
      <c r="AA46" s="87">
        <f>db[[#This Row],[QTY B]]*IF(db[[#This Row],[QTY TG]]="",1,db[[#This Row],[QTY TG]])*IF(db[[#This Row],[QTY K]]="",1,db[[#This Row],[QTY K]])</f>
        <v>50</v>
      </c>
      <c r="AB46" s="87" t="str">
        <f>IF(db[[#This Row],[STN K]]="",IF(db[[#This Row],[STN TG]]="",db[[#This Row],[STN B]],db[[#This Row],[STN TG]]),db[[#This Row],[STN K]])</f>
        <v>PCS</v>
      </c>
      <c r="AC46" s="87"/>
    </row>
    <row r="47" spans="1:29" ht="16.5" customHeight="1" x14ac:dyDescent="0.25">
      <c r="A47" s="87">
        <f>ROW()-1</f>
        <v>46</v>
      </c>
      <c r="B47" s="3" t="str">
        <f>LOWER(SUBSTITUTE(SUBSTITUTE(SUBSTITUTE(SUBSTITUTE(SUBSTITUTE(SUBSTITUTE(db[[#This Row],[NB BM]]," ",),".",""),"-",""),"(",""),")",""),"/",""))</f>
        <v>agendabatik</v>
      </c>
      <c r="C4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D47" s="3" t="str">
        <f>LOWER(SUBSTITUTE(SUBSTITUTE(SUBSTITUTE(SUBSTITUTE(SUBSTITUTE(SUBSTITUTE(SUBSTITUTE(SUBSTITUTE(SUBSTITUTE(db[[#This Row],[NB PAJAK]]," ",""),"-",""),"(",""),")",""),".",""),",",""),"/",""),"""",""),"+",""))</f>
        <v/>
      </c>
      <c r="E47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agendabatik100pcs</v>
      </c>
      <c r="F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agbatik100pcsuntana</v>
      </c>
      <c r="G47" s="1" t="s">
        <v>984</v>
      </c>
      <c r="H47" s="4" t="s">
        <v>1288</v>
      </c>
      <c r="I47" s="2"/>
      <c r="J47" s="1" t="s">
        <v>1621</v>
      </c>
      <c r="K47" s="26" t="e">
        <f>IF(db[[#This Row],[NB NOTA_C]]="","",COUNTIF([2]!B_MSK[concat],db[[#This Row],[NB NOTA_C]]))</f>
        <v>#REF!</v>
      </c>
      <c r="L47" s="6" t="s">
        <v>1629</v>
      </c>
      <c r="M47" s="1" t="s">
        <v>1666</v>
      </c>
      <c r="N47" s="1" t="s">
        <v>2784</v>
      </c>
      <c r="P47" s="1" t="str">
        <f>IF(db[[#This Row],[QTY/ CTN]]="","",SUBSTITUTE(SUBSTITUTE(SUBSTITUTE(db[[#This Row],[QTY/ CTN]]," ","_",2),"(",""),")","")&amp;"_")</f>
        <v>100 PCS_</v>
      </c>
      <c r="Q47" s="1">
        <f>IF(db[[#This Row],[H_QTY/ CTN]]="","",SEARCH("_",db[[#This Row],[H_QTY/ CTN]]))</f>
        <v>8</v>
      </c>
      <c r="R47" s="1">
        <f>IF(db[[#This Row],[H_QTY/ CTN]]="","",LEN(db[[#This Row],[H_QTY/ CTN]]))</f>
        <v>8</v>
      </c>
      <c r="S47" s="90" t="str">
        <f>IF(db[[#This Row],[H_QTY/ CTN]]="","",LEFT(db[[#This Row],[H_QTY/ CTN]],db[[#This Row],[H_1]]-1))</f>
        <v>100 PCS</v>
      </c>
      <c r="T47" s="87" t="str">
        <f>IF(NOT(db[[#This Row],[H_1]]=db[[#This Row],[H_2]]),MID(db[[#This Row],[H_QTY/ CTN]],db[[#This Row],[H_1]]+1,db[[#This Row],[H_2]]-db[[#This Row],[H_1]]-1),"")</f>
        <v/>
      </c>
      <c r="U47" s="87" t="str">
        <f>IF(db[[#This Row],[QTY/ CTN B]]="","",LEFT(db[[#This Row],[QTY/ CTN B]],SEARCH(" ",db[[#This Row],[QTY/ CTN B]],1)-1))</f>
        <v>100</v>
      </c>
      <c r="V47" s="87" t="str">
        <f>IF(db[[#This Row],[QTY/ CTN B]]="","",RIGHT(db[[#This Row],[QTY/ CTN B]],LEN(db[[#This Row],[QTY/ CTN B]])-SEARCH(" ",db[[#This Row],[QTY/ CTN B]],1)))</f>
        <v>PCS</v>
      </c>
      <c r="W47" s="87" t="str">
        <f>IF(db[[#This Row],[QTY/ CTN TG]]="",IF(db[[#This Row],[STN TG]]="","",12),LEFT(db[[#This Row],[QTY/ CTN TG]],SEARCH(" ",db[[#This Row],[QTY/ CTN TG]],1)-1))</f>
        <v/>
      </c>
      <c r="X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7" s="87" t="str">
        <f>IF(db[[#This Row],[STN K]]="","",IF(db[[#This Row],[STN TG]]="LSN",12,""))</f>
        <v/>
      </c>
      <c r="Z47" s="87" t="str">
        <f>IF(db[[#This Row],[STN TG]]="LSN","PCS","")</f>
        <v/>
      </c>
      <c r="AA47" s="87">
        <f>db[[#This Row],[QTY B]]*IF(db[[#This Row],[QTY TG]]="",1,db[[#This Row],[QTY TG]])*IF(db[[#This Row],[QTY K]]="",1,db[[#This Row],[QTY K]])</f>
        <v>100</v>
      </c>
      <c r="AB47" s="87" t="str">
        <f>IF(db[[#This Row],[STN K]]="",IF(db[[#This Row],[STN TG]]="",db[[#This Row],[STN B]],db[[#This Row],[STN TG]]),db[[#This Row],[STN K]])</f>
        <v>PCS</v>
      </c>
      <c r="AC47" s="87"/>
    </row>
    <row r="48" spans="1:29" ht="16.5" customHeight="1" x14ac:dyDescent="0.25">
      <c r="A48" s="87">
        <f>ROW()-1</f>
        <v>47</v>
      </c>
      <c r="B48" s="3" t="str">
        <f>LOWER(SUBSTITUTE(SUBSTITUTE(SUBSTITUTE(SUBSTITUTE(SUBSTITUTE(SUBSTITUTE(db[[#This Row],[NB BM]]," ",),".",""),"-",""),"(",""),")",""),"/",""))</f>
        <v>agendacalvinkleinsilver</v>
      </c>
      <c r="C4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D48" s="3" t="str">
        <f>LOWER(SUBSTITUTE(SUBSTITUTE(SUBSTITUTE(SUBSTITUTE(SUBSTITUTE(SUBSTITUTE(SUBSTITUTE(SUBSTITUTE(SUBSTITUTE(db[[#This Row],[NB PAJAK]]," ",""),"-",""),"(",""),")",""),".",""),",",""),"/",""),"""",""),"+",""))</f>
        <v/>
      </c>
      <c r="E48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agendacalvinkleinsilver120pcs</v>
      </c>
      <c r="F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agckkombinasi120pcsuntana</v>
      </c>
      <c r="G48" s="1" t="s">
        <v>986</v>
      </c>
      <c r="H48" s="4" t="s">
        <v>4283</v>
      </c>
      <c r="I48" s="49"/>
      <c r="J48" s="1" t="s">
        <v>1621</v>
      </c>
      <c r="K48" s="26" t="e">
        <f>IF(db[[#This Row],[NB NOTA_C]]="","",COUNTIF([2]!B_MSK[concat],db[[#This Row],[NB NOTA_C]]))</f>
        <v>#REF!</v>
      </c>
      <c r="L48" s="6" t="s">
        <v>1629</v>
      </c>
      <c r="M48" s="1" t="s">
        <v>1667</v>
      </c>
      <c r="N48" s="1" t="s">
        <v>2784</v>
      </c>
      <c r="P48" s="1" t="str">
        <f>IF(db[[#This Row],[QTY/ CTN]]="","",SUBSTITUTE(SUBSTITUTE(SUBSTITUTE(db[[#This Row],[QTY/ CTN]]," ","_",2),"(",""),")","")&amp;"_")</f>
        <v>120 PCS_</v>
      </c>
      <c r="Q48" s="1">
        <f>IF(db[[#This Row],[H_QTY/ CTN]]="","",SEARCH("_",db[[#This Row],[H_QTY/ CTN]]))</f>
        <v>8</v>
      </c>
      <c r="R48" s="1">
        <f>IF(db[[#This Row],[H_QTY/ CTN]]="","",LEN(db[[#This Row],[H_QTY/ CTN]]))</f>
        <v>8</v>
      </c>
      <c r="S48" s="90" t="str">
        <f>IF(db[[#This Row],[H_QTY/ CTN]]="","",LEFT(db[[#This Row],[H_QTY/ CTN]],db[[#This Row],[H_1]]-1))</f>
        <v>120 PCS</v>
      </c>
      <c r="T48" s="87" t="str">
        <f>IF(NOT(db[[#This Row],[H_1]]=db[[#This Row],[H_2]]),MID(db[[#This Row],[H_QTY/ CTN]],db[[#This Row],[H_1]]+1,db[[#This Row],[H_2]]-db[[#This Row],[H_1]]-1),"")</f>
        <v/>
      </c>
      <c r="U48" s="87" t="str">
        <f>IF(db[[#This Row],[QTY/ CTN B]]="","",LEFT(db[[#This Row],[QTY/ CTN B]],SEARCH(" ",db[[#This Row],[QTY/ CTN B]],1)-1))</f>
        <v>120</v>
      </c>
      <c r="V48" s="87" t="str">
        <f>IF(db[[#This Row],[QTY/ CTN B]]="","",RIGHT(db[[#This Row],[QTY/ CTN B]],LEN(db[[#This Row],[QTY/ CTN B]])-SEARCH(" ",db[[#This Row],[QTY/ CTN B]],1)))</f>
        <v>PCS</v>
      </c>
      <c r="W48" s="87" t="str">
        <f>IF(db[[#This Row],[QTY/ CTN TG]]="",IF(db[[#This Row],[STN TG]]="","",12),LEFT(db[[#This Row],[QTY/ CTN TG]],SEARCH(" ",db[[#This Row],[QTY/ CTN TG]],1)-1))</f>
        <v/>
      </c>
      <c r="X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8" s="87" t="str">
        <f>IF(db[[#This Row],[STN K]]="","",IF(db[[#This Row],[STN TG]]="LSN",12,""))</f>
        <v/>
      </c>
      <c r="Z48" s="87" t="str">
        <f>IF(db[[#This Row],[STN TG]]="LSN","PCS","")</f>
        <v/>
      </c>
      <c r="AA48" s="87">
        <f>db[[#This Row],[QTY B]]*IF(db[[#This Row],[QTY TG]]="",1,db[[#This Row],[QTY TG]])*IF(db[[#This Row],[QTY K]]="",1,db[[#This Row],[QTY K]])</f>
        <v>120</v>
      </c>
      <c r="AB48" s="87" t="str">
        <f>IF(db[[#This Row],[STN K]]="",IF(db[[#This Row],[STN TG]]="",db[[#This Row],[STN B]],db[[#This Row],[STN TG]]),db[[#This Row],[STN K]])</f>
        <v>PCS</v>
      </c>
      <c r="AC48" s="87"/>
    </row>
    <row r="49" spans="1:29" ht="16.5" customHeight="1" x14ac:dyDescent="0.25">
      <c r="A49" s="87">
        <f>ROW()-1</f>
        <v>48</v>
      </c>
      <c r="B49" s="3" t="str">
        <f>LOWER(SUBSTITUTE(SUBSTITUTE(SUBSTITUTE(SUBSTITUTE(SUBSTITUTE(SUBSTITUTE(db[[#This Row],[NB BM]]," ",),".",""),"-",""),"(",""),")",""),"/",""))</f>
        <v>agendacalvinkleinpolos</v>
      </c>
      <c r="C4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D49" s="3" t="str">
        <f>LOWER(SUBSTITUTE(SUBSTITUTE(SUBSTITUTE(SUBSTITUTE(SUBSTITUTE(SUBSTITUTE(SUBSTITUTE(SUBSTITUTE(SUBSTITUTE(db[[#This Row],[NB PAJAK]]," ",""),"-",""),"(",""),")",""),".",""),",",""),"/",""),"""",""),"+",""))</f>
        <v/>
      </c>
      <c r="E49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agendacalvinkleinpolos120pcs</v>
      </c>
      <c r="F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agckpolos120pcsuntana</v>
      </c>
      <c r="G49" s="1" t="s">
        <v>985</v>
      </c>
      <c r="H49" s="4" t="s">
        <v>1289</v>
      </c>
      <c r="I49" s="2"/>
      <c r="J49" s="1" t="s">
        <v>1621</v>
      </c>
      <c r="K49" s="26" t="e">
        <f>IF(db[[#This Row],[NB NOTA_C]]="","",COUNTIF([2]!B_MSK[concat],db[[#This Row],[NB NOTA_C]]))</f>
        <v>#REF!</v>
      </c>
      <c r="L49" s="6" t="s">
        <v>1629</v>
      </c>
      <c r="M49" s="1" t="s">
        <v>1667</v>
      </c>
      <c r="N49" s="1" t="s">
        <v>2784</v>
      </c>
      <c r="P49" s="1" t="str">
        <f>IF(db[[#This Row],[QTY/ CTN]]="","",SUBSTITUTE(SUBSTITUTE(SUBSTITUTE(db[[#This Row],[QTY/ CTN]]," ","_",2),"(",""),")","")&amp;"_")</f>
        <v>120 PCS_</v>
      </c>
      <c r="Q49" s="1">
        <f>IF(db[[#This Row],[H_QTY/ CTN]]="","",SEARCH("_",db[[#This Row],[H_QTY/ CTN]]))</f>
        <v>8</v>
      </c>
      <c r="R49" s="1">
        <f>IF(db[[#This Row],[H_QTY/ CTN]]="","",LEN(db[[#This Row],[H_QTY/ CTN]]))</f>
        <v>8</v>
      </c>
      <c r="S49" s="90" t="str">
        <f>IF(db[[#This Row],[H_QTY/ CTN]]="","",LEFT(db[[#This Row],[H_QTY/ CTN]],db[[#This Row],[H_1]]-1))</f>
        <v>120 PCS</v>
      </c>
      <c r="T49" s="87" t="str">
        <f>IF(NOT(db[[#This Row],[H_1]]=db[[#This Row],[H_2]]),MID(db[[#This Row],[H_QTY/ CTN]],db[[#This Row],[H_1]]+1,db[[#This Row],[H_2]]-db[[#This Row],[H_1]]-1),"")</f>
        <v/>
      </c>
      <c r="U49" s="87" t="str">
        <f>IF(db[[#This Row],[QTY/ CTN B]]="","",LEFT(db[[#This Row],[QTY/ CTN B]],SEARCH(" ",db[[#This Row],[QTY/ CTN B]],1)-1))</f>
        <v>120</v>
      </c>
      <c r="V49" s="87" t="str">
        <f>IF(db[[#This Row],[QTY/ CTN B]]="","",RIGHT(db[[#This Row],[QTY/ CTN B]],LEN(db[[#This Row],[QTY/ CTN B]])-SEARCH(" ",db[[#This Row],[QTY/ CTN B]],1)))</f>
        <v>PCS</v>
      </c>
      <c r="W49" s="87" t="str">
        <f>IF(db[[#This Row],[QTY/ CTN TG]]="",IF(db[[#This Row],[STN TG]]="","",12),LEFT(db[[#This Row],[QTY/ CTN TG]],SEARCH(" ",db[[#This Row],[QTY/ CTN TG]],1)-1))</f>
        <v/>
      </c>
      <c r="X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9" s="87" t="str">
        <f>IF(db[[#This Row],[STN K]]="","",IF(db[[#This Row],[STN TG]]="LSN",12,""))</f>
        <v/>
      </c>
      <c r="Z49" s="87" t="str">
        <f>IF(db[[#This Row],[STN TG]]="LSN","PCS","")</f>
        <v/>
      </c>
      <c r="AA49" s="87">
        <f>db[[#This Row],[QTY B]]*IF(db[[#This Row],[QTY TG]]="",1,db[[#This Row],[QTY TG]])*IF(db[[#This Row],[QTY K]]="",1,db[[#This Row],[QTY K]])</f>
        <v>120</v>
      </c>
      <c r="AB49" s="87" t="str">
        <f>IF(db[[#This Row],[STN K]]="",IF(db[[#This Row],[STN TG]]="",db[[#This Row],[STN B]],db[[#This Row],[STN TG]]),db[[#This Row],[STN K]])</f>
        <v>PCS</v>
      </c>
      <c r="AC49" s="87"/>
    </row>
    <row r="50" spans="1:29" ht="16.5" customHeight="1" x14ac:dyDescent="0.25">
      <c r="A50" s="87">
        <f>ROW()-1</f>
        <v>49</v>
      </c>
      <c r="B50" s="3" t="str">
        <f>LOWER(SUBSTITUTE(SUBSTITUTE(SUBSTITUTE(SUBSTITUTE(SUBSTITUTE(SUBSTITUTE(db[[#This Row],[NB BM]]," ",),".",""),"-",""),"(",""),")",""),"/",""))</f>
        <v>agendacalvinkleinkombinasi</v>
      </c>
      <c r="C5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D50" s="3" t="str">
        <f>LOWER(SUBSTITUTE(SUBSTITUTE(SUBSTITUTE(SUBSTITUTE(SUBSTITUTE(SUBSTITUTE(SUBSTITUTE(SUBSTITUTE(SUBSTITUTE(db[[#This Row],[NB PAJAK]]," ",""),"-",""),"(",""),")",""),".",""),",",""),"/",""),"""",""),"+",""))</f>
        <v/>
      </c>
      <c r="E50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agendacalvinkleinkombinasi120pcs</v>
      </c>
      <c r="F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agckpolossilver120pcsuntana</v>
      </c>
      <c r="G50" s="1" t="s">
        <v>4284</v>
      </c>
      <c r="H50" s="4" t="s">
        <v>1290</v>
      </c>
      <c r="I50" s="49"/>
      <c r="J50" s="1" t="s">
        <v>1621</v>
      </c>
      <c r="K50" s="26" t="e">
        <f>IF(db[[#This Row],[NB NOTA_C]]="","",COUNTIF([2]!B_MSK[concat],db[[#This Row],[NB NOTA_C]]))</f>
        <v>#REF!</v>
      </c>
      <c r="L50" s="6" t="s">
        <v>1629</v>
      </c>
      <c r="M50" s="1" t="s">
        <v>1667</v>
      </c>
      <c r="N50" s="1" t="s">
        <v>2784</v>
      </c>
      <c r="P50" s="1" t="str">
        <f>IF(db[[#This Row],[QTY/ CTN]]="","",SUBSTITUTE(SUBSTITUTE(SUBSTITUTE(db[[#This Row],[QTY/ CTN]]," ","_",2),"(",""),")","")&amp;"_")</f>
        <v>120 PCS_</v>
      </c>
      <c r="Q50" s="1">
        <f>IF(db[[#This Row],[H_QTY/ CTN]]="","",SEARCH("_",db[[#This Row],[H_QTY/ CTN]]))</f>
        <v>8</v>
      </c>
      <c r="R50" s="1">
        <f>IF(db[[#This Row],[H_QTY/ CTN]]="","",LEN(db[[#This Row],[H_QTY/ CTN]]))</f>
        <v>8</v>
      </c>
      <c r="S50" s="90" t="str">
        <f>IF(db[[#This Row],[H_QTY/ CTN]]="","",LEFT(db[[#This Row],[H_QTY/ CTN]],db[[#This Row],[H_1]]-1))</f>
        <v>120 PCS</v>
      </c>
      <c r="T50" s="87" t="str">
        <f>IF(NOT(db[[#This Row],[H_1]]=db[[#This Row],[H_2]]),MID(db[[#This Row],[H_QTY/ CTN]],db[[#This Row],[H_1]]+1,db[[#This Row],[H_2]]-db[[#This Row],[H_1]]-1),"")</f>
        <v/>
      </c>
      <c r="U50" s="87" t="str">
        <f>IF(db[[#This Row],[QTY/ CTN B]]="","",LEFT(db[[#This Row],[QTY/ CTN B]],SEARCH(" ",db[[#This Row],[QTY/ CTN B]],1)-1))</f>
        <v>120</v>
      </c>
      <c r="V50" s="87" t="str">
        <f>IF(db[[#This Row],[QTY/ CTN B]]="","",RIGHT(db[[#This Row],[QTY/ CTN B]],LEN(db[[#This Row],[QTY/ CTN B]])-SEARCH(" ",db[[#This Row],[QTY/ CTN B]],1)))</f>
        <v>PCS</v>
      </c>
      <c r="W50" s="87" t="str">
        <f>IF(db[[#This Row],[QTY/ CTN TG]]="",IF(db[[#This Row],[STN TG]]="","",12),LEFT(db[[#This Row],[QTY/ CTN TG]],SEARCH(" ",db[[#This Row],[QTY/ CTN TG]],1)-1))</f>
        <v/>
      </c>
      <c r="X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" s="87" t="str">
        <f>IF(db[[#This Row],[STN K]]="","",IF(db[[#This Row],[STN TG]]="LSN",12,""))</f>
        <v/>
      </c>
      <c r="Z50" s="87" t="str">
        <f>IF(db[[#This Row],[STN TG]]="LSN","PCS","")</f>
        <v/>
      </c>
      <c r="AA50" s="87">
        <f>db[[#This Row],[QTY B]]*IF(db[[#This Row],[QTY TG]]="",1,db[[#This Row],[QTY TG]])*IF(db[[#This Row],[QTY K]]="",1,db[[#This Row],[QTY K]])</f>
        <v>120</v>
      </c>
      <c r="AB50" s="87" t="str">
        <f>IF(db[[#This Row],[STN K]]="",IF(db[[#This Row],[STN TG]]="",db[[#This Row],[STN B]],db[[#This Row],[STN TG]]),db[[#This Row],[STN K]])</f>
        <v>PCS</v>
      </c>
      <c r="AC50" s="87"/>
    </row>
    <row r="51" spans="1:29" ht="16.5" customHeight="1" x14ac:dyDescent="0.25">
      <c r="A51" s="87">
        <f>ROW()-1</f>
        <v>50</v>
      </c>
      <c r="B51" s="3" t="str">
        <f>LOWER(SUBSTITUTE(SUBSTITUTE(SUBSTITUTE(SUBSTITUTE(SUBSTITUTE(SUBSTITUTE(db[[#This Row],[NB BM]]," ",),".",""),"-",""),"(",""),")",""),"/",""))</f>
        <v>agendapolos123hijau</v>
      </c>
      <c r="C51" s="3" t="str">
        <f>LOWER(SUBSTITUTE(SUBSTITUTE(SUBSTITUTE(SUBSTITUTE(SUBSTITUTE(SUBSTITUTE(SUBSTITUTE(SUBSTITUTE(SUBSTITUTE(db[[#This Row],[NB NOTA]]," ",),".",""),"-",""),"(",""),")",""),",",""),"/",""),"""",""),"+",""))</f>
        <v>agenda123poloshijau</v>
      </c>
      <c r="D51" s="3" t="str">
        <f>LOWER(SUBSTITUTE(SUBSTITUTE(SUBSTITUTE(SUBSTITUTE(SUBSTITUTE(SUBSTITUTE(SUBSTITUTE(SUBSTITUTE(SUBSTITUTE(db[[#This Row],[NB PAJAK]]," ",""),"-",""),"(",""),")",""),".",""),",",""),"/",""),"""",""),"+",""))</f>
        <v/>
      </c>
      <c r="E51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agendapolos123hijau60pcs</v>
      </c>
      <c r="F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agenda123poloshijau60pcsuntana</v>
      </c>
      <c r="G51" s="1" t="s">
        <v>6707</v>
      </c>
      <c r="H51" s="4" t="s">
        <v>6706</v>
      </c>
      <c r="I51" s="49"/>
      <c r="J51" s="1" t="s">
        <v>1621</v>
      </c>
      <c r="K51" s="28" t="e">
        <f>IF(db[[#This Row],[NB NOTA_C]]="","",COUNTIF([2]!B_MSK[concat],db[[#This Row],[NB NOTA_C]]))</f>
        <v>#REF!</v>
      </c>
      <c r="L51" s="7" t="s">
        <v>1628</v>
      </c>
      <c r="M51" s="3" t="s">
        <v>1665</v>
      </c>
      <c r="N51" s="1" t="s">
        <v>2784</v>
      </c>
      <c r="O51" s="3"/>
      <c r="P51" s="3" t="str">
        <f>IF(db[[#This Row],[QTY/ CTN]]="","",SUBSTITUTE(SUBSTITUTE(SUBSTITUTE(db[[#This Row],[QTY/ CTN]]," ","_",2),"(",""),")","")&amp;"_")</f>
        <v>60 PCS_</v>
      </c>
      <c r="Q51" s="3">
        <f>IF(db[[#This Row],[H_QTY/ CTN]]="","",SEARCH("_",db[[#This Row],[H_QTY/ CTN]]))</f>
        <v>7</v>
      </c>
      <c r="R51" s="3">
        <f>IF(db[[#This Row],[H_QTY/ CTN]]="","",LEN(db[[#This Row],[H_QTY/ CTN]]))</f>
        <v>7</v>
      </c>
      <c r="S51" s="87" t="str">
        <f>IF(db[[#This Row],[H_QTY/ CTN]]="","",LEFT(db[[#This Row],[H_QTY/ CTN]],db[[#This Row],[H_1]]-1))</f>
        <v>60 PCS</v>
      </c>
      <c r="T51" s="87" t="str">
        <f>IF(NOT(db[[#This Row],[H_1]]=db[[#This Row],[H_2]]),MID(db[[#This Row],[H_QTY/ CTN]],db[[#This Row],[H_1]]+1,db[[#This Row],[H_2]]-db[[#This Row],[H_1]]-1),"")</f>
        <v/>
      </c>
      <c r="U51" s="87" t="str">
        <f>IF(db[[#This Row],[QTY/ CTN B]]="","",LEFT(db[[#This Row],[QTY/ CTN B]],SEARCH(" ",db[[#This Row],[QTY/ CTN B]],1)-1))</f>
        <v>60</v>
      </c>
      <c r="V51" s="87" t="str">
        <f>IF(db[[#This Row],[QTY/ CTN B]]="","",RIGHT(db[[#This Row],[QTY/ CTN B]],LEN(db[[#This Row],[QTY/ CTN B]])-SEARCH(" ",db[[#This Row],[QTY/ CTN B]],1)))</f>
        <v>PCS</v>
      </c>
      <c r="W51" s="87" t="str">
        <f>IF(db[[#This Row],[QTY/ CTN TG]]="",IF(db[[#This Row],[STN TG]]="","",12),LEFT(db[[#This Row],[QTY/ CTN TG]],SEARCH(" ",db[[#This Row],[QTY/ CTN TG]],1)-1))</f>
        <v/>
      </c>
      <c r="X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" s="87" t="str">
        <f>IF(db[[#This Row],[STN K]]="","",IF(db[[#This Row],[STN TG]]="LSN",12,""))</f>
        <v/>
      </c>
      <c r="Z51" s="87" t="str">
        <f>IF(db[[#This Row],[STN TG]]="LSN","PCS","")</f>
        <v/>
      </c>
      <c r="AA51" s="87">
        <f>db[[#This Row],[QTY B]]*IF(db[[#This Row],[QTY TG]]="",1,db[[#This Row],[QTY TG]])*IF(db[[#This Row],[QTY K]]="",1,db[[#This Row],[QTY K]])</f>
        <v>60</v>
      </c>
      <c r="AB51" s="87" t="str">
        <f>IF(db[[#This Row],[STN K]]="",IF(db[[#This Row],[STN TG]]="",db[[#This Row],[STN B]],db[[#This Row],[STN TG]]),db[[#This Row],[STN K]])</f>
        <v>PCS</v>
      </c>
      <c r="AC51" s="87"/>
    </row>
    <row r="52" spans="1:29" ht="16.5" customHeight="1" x14ac:dyDescent="0.25">
      <c r="A52" s="87">
        <f>ROW()-1</f>
        <v>51</v>
      </c>
      <c r="B52" s="3" t="str">
        <f>LOWER(SUBSTITUTE(SUBSTITUTE(SUBSTITUTE(SUBSTITUTE(SUBSTITUTE(SUBSTITUTE(db[[#This Row],[NB BM]]," ",),".",""),"-",""),"(",""),")",""),"/",""))</f>
        <v>agendapolos123mix</v>
      </c>
      <c r="C52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D52" s="3" t="str">
        <f>LOWER(SUBSTITUTE(SUBSTITUTE(SUBSTITUTE(SUBSTITUTE(SUBSTITUTE(SUBSTITUTE(SUBSTITUTE(SUBSTITUTE(SUBSTITUTE(db[[#This Row],[NB PAJAK]]," ",""),"-",""),"(",""),")",""),".",""),",",""),"/",""),"""",""),"+",""))</f>
        <v/>
      </c>
      <c r="E52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agendapolos123mix60pcs</v>
      </c>
      <c r="F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agenda123polosmix60pcsuntana</v>
      </c>
      <c r="G52" s="1" t="s">
        <v>3480</v>
      </c>
      <c r="H52" s="4" t="s">
        <v>3477</v>
      </c>
      <c r="I52" s="49"/>
      <c r="J52" s="1" t="s">
        <v>1621</v>
      </c>
      <c r="K52" s="28" t="e">
        <f>IF(db[[#This Row],[NB NOTA_C]]="","",COUNTIF([2]!B_MSK[concat],db[[#This Row],[NB NOTA_C]]))</f>
        <v>#REF!</v>
      </c>
      <c r="L52" s="7" t="s">
        <v>1628</v>
      </c>
      <c r="M52" s="3" t="s">
        <v>1665</v>
      </c>
      <c r="N52" s="1" t="s">
        <v>2784</v>
      </c>
      <c r="O52" s="3"/>
      <c r="P52" s="3" t="str">
        <f>IF(db[[#This Row],[QTY/ CTN]]="","",SUBSTITUTE(SUBSTITUTE(SUBSTITUTE(db[[#This Row],[QTY/ CTN]]," ","_",2),"(",""),")","")&amp;"_")</f>
        <v>60 PCS_</v>
      </c>
      <c r="Q52" s="3">
        <f>IF(db[[#This Row],[H_QTY/ CTN]]="","",SEARCH("_",db[[#This Row],[H_QTY/ CTN]]))</f>
        <v>7</v>
      </c>
      <c r="R52" s="3">
        <f>IF(db[[#This Row],[H_QTY/ CTN]]="","",LEN(db[[#This Row],[H_QTY/ CTN]]))</f>
        <v>7</v>
      </c>
      <c r="S52" s="87" t="str">
        <f>IF(db[[#This Row],[H_QTY/ CTN]]="","",LEFT(db[[#This Row],[H_QTY/ CTN]],db[[#This Row],[H_1]]-1))</f>
        <v>60 PCS</v>
      </c>
      <c r="T52" s="87" t="str">
        <f>IF(NOT(db[[#This Row],[H_1]]=db[[#This Row],[H_2]]),MID(db[[#This Row],[H_QTY/ CTN]],db[[#This Row],[H_1]]+1,db[[#This Row],[H_2]]-db[[#This Row],[H_1]]-1),"")</f>
        <v/>
      </c>
      <c r="U52" s="87" t="str">
        <f>IF(db[[#This Row],[QTY/ CTN B]]="","",LEFT(db[[#This Row],[QTY/ CTN B]],SEARCH(" ",db[[#This Row],[QTY/ CTN B]],1)-1))</f>
        <v>60</v>
      </c>
      <c r="V52" s="87" t="str">
        <f>IF(db[[#This Row],[QTY/ CTN B]]="","",RIGHT(db[[#This Row],[QTY/ CTN B]],LEN(db[[#This Row],[QTY/ CTN B]])-SEARCH(" ",db[[#This Row],[QTY/ CTN B]],1)))</f>
        <v>PCS</v>
      </c>
      <c r="W52" s="87" t="str">
        <f>IF(db[[#This Row],[QTY/ CTN TG]]="",IF(db[[#This Row],[STN TG]]="","",12),LEFT(db[[#This Row],[QTY/ CTN TG]],SEARCH(" ",db[[#This Row],[QTY/ CTN TG]],1)-1))</f>
        <v/>
      </c>
      <c r="X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" s="87" t="str">
        <f>IF(db[[#This Row],[STN K]]="","",IF(db[[#This Row],[STN TG]]="LSN",12,""))</f>
        <v/>
      </c>
      <c r="Z52" s="87" t="str">
        <f>IF(db[[#This Row],[STN TG]]="LSN","PCS","")</f>
        <v/>
      </c>
      <c r="AA52" s="87">
        <f>db[[#This Row],[QTY B]]*IF(db[[#This Row],[QTY TG]]="",1,db[[#This Row],[QTY TG]])*IF(db[[#This Row],[QTY K]]="",1,db[[#This Row],[QTY K]])</f>
        <v>60</v>
      </c>
      <c r="AB52" s="87" t="str">
        <f>IF(db[[#This Row],[STN K]]="",IF(db[[#This Row],[STN TG]]="",db[[#This Row],[STN B]],db[[#This Row],[STN TG]]),db[[#This Row],[STN K]])</f>
        <v>PCS</v>
      </c>
      <c r="AC52" s="87"/>
    </row>
    <row r="53" spans="1:29" ht="16.5" customHeight="1" x14ac:dyDescent="0.25">
      <c r="A53" s="87">
        <f>ROW()-1</f>
        <v>52</v>
      </c>
      <c r="B53" s="117" t="str">
        <f>LOWER(SUBSTITUTE(SUBSTITUTE(SUBSTITUTE(SUBSTITUTE(SUBSTITUTE(SUBSTITUTE(db[[#This Row],[NB BM]]," ",),".",""),"-",""),"(",""),")",""),"/",""))</f>
        <v>agenda25kbc512hitam</v>
      </c>
      <c r="C53" s="117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D53" s="117" t="str">
        <f>LOWER(SUBSTITUTE(SUBSTITUTE(SUBSTITUTE(SUBSTITUTE(SUBSTITUTE(SUBSTITUTE(SUBSTITUTE(SUBSTITUTE(SUBSTITUTE(db[[#This Row],[NB PAJAK]]," ",""),"-",""),"(",""),")",""),".",""),",",""),"/",""),"""",""),"+",""))</f>
        <v/>
      </c>
      <c r="E53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agenda25kbc512hitam120pcs</v>
      </c>
      <c r="F5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agenda25khitambc512120pcsuntana</v>
      </c>
      <c r="G53" s="4" t="s">
        <v>5660</v>
      </c>
      <c r="H53" s="10" t="s">
        <v>5633</v>
      </c>
      <c r="I53" s="119"/>
      <c r="J53" s="1" t="s">
        <v>1621</v>
      </c>
      <c r="K53" s="121" t="e">
        <f>IF(db[[#This Row],[NB NOTA_C]]="","",COUNTIF([2]!B_MSK[concat],db[[#This Row],[NB NOTA_C]]))</f>
        <v>#REF!</v>
      </c>
      <c r="L53" s="7" t="s">
        <v>3560</v>
      </c>
      <c r="M53" s="3" t="s">
        <v>1667</v>
      </c>
      <c r="N53" s="1" t="s">
        <v>2784</v>
      </c>
      <c r="O53" s="117"/>
      <c r="P53" s="117" t="str">
        <f>IF(db[[#This Row],[QTY/ CTN]]="","",SUBSTITUTE(SUBSTITUTE(SUBSTITUTE(db[[#This Row],[QTY/ CTN]]," ","_",2),"(",""),")","")&amp;"_")</f>
        <v>120 PCS_</v>
      </c>
      <c r="Q53" s="117">
        <f>IF(db[[#This Row],[H_QTY/ CTN]]="","",SEARCH("_",db[[#This Row],[H_QTY/ CTN]]))</f>
        <v>8</v>
      </c>
      <c r="R53" s="117">
        <f>IF(db[[#This Row],[H_QTY/ CTN]]="","",LEN(db[[#This Row],[H_QTY/ CTN]]))</f>
        <v>8</v>
      </c>
      <c r="S53" s="123" t="str">
        <f>IF(db[[#This Row],[H_QTY/ CTN]]="","",LEFT(db[[#This Row],[H_QTY/ CTN]],db[[#This Row],[H_1]]-1))</f>
        <v>120 PCS</v>
      </c>
      <c r="T53" s="123" t="str">
        <f>IF(NOT(db[[#This Row],[H_1]]=db[[#This Row],[H_2]]),MID(db[[#This Row],[H_QTY/ CTN]],db[[#This Row],[H_1]]+1,db[[#This Row],[H_2]]-db[[#This Row],[H_1]]-1),"")</f>
        <v/>
      </c>
      <c r="U53" s="123" t="str">
        <f>IF(db[[#This Row],[QTY/ CTN B]]="","",LEFT(db[[#This Row],[QTY/ CTN B]],SEARCH(" ",db[[#This Row],[QTY/ CTN B]],1)-1))</f>
        <v>120</v>
      </c>
      <c r="V53" s="123" t="str">
        <f>IF(db[[#This Row],[QTY/ CTN B]]="","",RIGHT(db[[#This Row],[QTY/ CTN B]],LEN(db[[#This Row],[QTY/ CTN B]])-SEARCH(" ",db[[#This Row],[QTY/ CTN B]],1)))</f>
        <v>PCS</v>
      </c>
      <c r="W53" s="123" t="str">
        <f>IF(db[[#This Row],[QTY/ CTN TG]]="",IF(db[[#This Row],[STN TG]]="","",12),LEFT(db[[#This Row],[QTY/ CTN TG]],SEARCH(" ",db[[#This Row],[QTY/ CTN TG]],1)-1))</f>
        <v/>
      </c>
      <c r="X5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3" s="123" t="str">
        <f>IF(db[[#This Row],[STN K]]="","",IF(db[[#This Row],[STN TG]]="LSN",12,""))</f>
        <v/>
      </c>
      <c r="Z53" s="123" t="str">
        <f>IF(db[[#This Row],[STN TG]]="LSN","PCS","")</f>
        <v/>
      </c>
      <c r="AA53" s="123">
        <f>db[[#This Row],[QTY B]]*IF(db[[#This Row],[QTY TG]]="",1,db[[#This Row],[QTY TG]])*IF(db[[#This Row],[QTY K]]="",1,db[[#This Row],[QTY K]])</f>
        <v>120</v>
      </c>
      <c r="AB53" s="123" t="str">
        <f>IF(db[[#This Row],[STN K]]="",IF(db[[#This Row],[STN TG]]="",db[[#This Row],[STN B]],db[[#This Row],[STN TG]]),db[[#This Row],[STN K]])</f>
        <v>PCS</v>
      </c>
      <c r="AC53" s="87"/>
    </row>
    <row r="54" spans="1:29" ht="16.5" customHeight="1" x14ac:dyDescent="0.25">
      <c r="A54" s="87">
        <f>ROW()-1</f>
        <v>53</v>
      </c>
      <c r="B54" s="117" t="str">
        <f>LOWER(SUBSTITUTE(SUBSTITUTE(SUBSTITUTE(SUBSTITUTE(SUBSTITUTE(SUBSTITUTE(db[[#This Row],[NB BM]]," ",),".",""),"-",""),"(",""),")",""),"/",""))</f>
        <v>agenda50kbc511</v>
      </c>
      <c r="C54" s="117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D54" s="117" t="str">
        <f>LOWER(SUBSTITUTE(SUBSTITUTE(SUBSTITUTE(SUBSTITUTE(SUBSTITUTE(SUBSTITUTE(SUBSTITUTE(SUBSTITUTE(SUBSTITUTE(db[[#This Row],[NB PAJAK]]," ",""),"-",""),"(",""),")",""),".",""),",",""),"/",""),"""",""),"+",""))</f>
        <v/>
      </c>
      <c r="E54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agenda50kbc511240pcs</v>
      </c>
      <c r="F5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agenda50kbc511240pcsuntana</v>
      </c>
      <c r="G54" s="4" t="s">
        <v>5661</v>
      </c>
      <c r="H54" s="10" t="s">
        <v>5631</v>
      </c>
      <c r="I54" s="119"/>
      <c r="J54" s="1" t="s">
        <v>1621</v>
      </c>
      <c r="K54" s="121" t="e">
        <f>IF(db[[#This Row],[NB NOTA_C]]="","",COUNTIF([2]!B_MSK[concat],db[[#This Row],[NB NOTA_C]]))</f>
        <v>#REF!</v>
      </c>
      <c r="L54" s="7" t="s">
        <v>3560</v>
      </c>
      <c r="M54" s="3" t="s">
        <v>1698</v>
      </c>
      <c r="N54" s="1" t="s">
        <v>2784</v>
      </c>
      <c r="O54" s="117"/>
      <c r="P54" s="117" t="str">
        <f>IF(db[[#This Row],[QTY/ CTN]]="","",SUBSTITUTE(SUBSTITUTE(SUBSTITUTE(db[[#This Row],[QTY/ CTN]]," ","_",2),"(",""),")","")&amp;"_")</f>
        <v>240 PCS_</v>
      </c>
      <c r="Q54" s="117">
        <f>IF(db[[#This Row],[H_QTY/ CTN]]="","",SEARCH("_",db[[#This Row],[H_QTY/ CTN]]))</f>
        <v>8</v>
      </c>
      <c r="R54" s="117">
        <f>IF(db[[#This Row],[H_QTY/ CTN]]="","",LEN(db[[#This Row],[H_QTY/ CTN]]))</f>
        <v>8</v>
      </c>
      <c r="S54" s="123" t="str">
        <f>IF(db[[#This Row],[H_QTY/ CTN]]="","",LEFT(db[[#This Row],[H_QTY/ CTN]],db[[#This Row],[H_1]]-1))</f>
        <v>240 PCS</v>
      </c>
      <c r="T54" s="123" t="str">
        <f>IF(NOT(db[[#This Row],[H_1]]=db[[#This Row],[H_2]]),MID(db[[#This Row],[H_QTY/ CTN]],db[[#This Row],[H_1]]+1,db[[#This Row],[H_2]]-db[[#This Row],[H_1]]-1),"")</f>
        <v/>
      </c>
      <c r="U54" s="123" t="str">
        <f>IF(db[[#This Row],[QTY/ CTN B]]="","",LEFT(db[[#This Row],[QTY/ CTN B]],SEARCH(" ",db[[#This Row],[QTY/ CTN B]],1)-1))</f>
        <v>240</v>
      </c>
      <c r="V54" s="123" t="str">
        <f>IF(db[[#This Row],[QTY/ CTN B]]="","",RIGHT(db[[#This Row],[QTY/ CTN B]],LEN(db[[#This Row],[QTY/ CTN B]])-SEARCH(" ",db[[#This Row],[QTY/ CTN B]],1)))</f>
        <v>PCS</v>
      </c>
      <c r="W54" s="123" t="str">
        <f>IF(db[[#This Row],[QTY/ CTN TG]]="",IF(db[[#This Row],[STN TG]]="","",12),LEFT(db[[#This Row],[QTY/ CTN TG]],SEARCH(" ",db[[#This Row],[QTY/ CTN TG]],1)-1))</f>
        <v/>
      </c>
      <c r="X5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" s="123" t="str">
        <f>IF(db[[#This Row],[STN K]]="","",IF(db[[#This Row],[STN TG]]="LSN",12,""))</f>
        <v/>
      </c>
      <c r="Z54" s="123" t="str">
        <f>IF(db[[#This Row],[STN TG]]="LSN","PCS","")</f>
        <v/>
      </c>
      <c r="AA54" s="123">
        <f>db[[#This Row],[QTY B]]*IF(db[[#This Row],[QTY TG]]="",1,db[[#This Row],[QTY TG]])*IF(db[[#This Row],[QTY K]]="",1,db[[#This Row],[QTY K]])</f>
        <v>240</v>
      </c>
      <c r="AB54" s="123" t="str">
        <f>IF(db[[#This Row],[STN K]]="",IF(db[[#This Row],[STN TG]]="",db[[#This Row],[STN B]],db[[#This Row],[STN TG]]),db[[#This Row],[STN K]])</f>
        <v>PCS</v>
      </c>
      <c r="AC54" s="87"/>
    </row>
    <row r="55" spans="1:29" ht="16.5" customHeight="1" x14ac:dyDescent="0.25">
      <c r="A55" s="87">
        <f>ROW()-1</f>
        <v>54</v>
      </c>
      <c r="B55" s="134" t="str">
        <f>LOWER(SUBSTITUTE(SUBSTITUTE(SUBSTITUTE(SUBSTITUTE(SUBSTITUTE(SUBSTITUTE(db[[#This Row],[NB BM]]," ",),".",""),"-",""),"(",""),")",""),"/",""))</f>
        <v>agenda702525k</v>
      </c>
      <c r="C55" s="134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D55" s="134" t="str">
        <f>LOWER(SUBSTITUTE(SUBSTITUTE(SUBSTITUTE(SUBSTITUTE(SUBSTITUTE(SUBSTITUTE(SUBSTITUTE(SUBSTITUTE(SUBSTITUTE(db[[#This Row],[NB PAJAK]]," ",""),"-",""),"(",""),")",""),".",""),",",""),"/",""),"""",""),"+",""))</f>
        <v/>
      </c>
      <c r="E55" s="134" t="str">
        <f>LOWER(SUBSTITUTE(SUBSTITUTE(SUBSTITUTE(SUBSTITUTE(SUBSTITUTE(SUBSTITUTE(SUBSTITUTE(SUBSTITUTE(SUBSTITUTE(db[[#This Row],[NB BM]]&amp;db[[#This Row],[QTY/ CTN]]," ",),".",""),"-",""),"(",""),")",""),",",""),"/",""),"""",""),"+",""))</f>
        <v>agenda702525k90pcs</v>
      </c>
      <c r="F5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agenda702525k90pcsuntana</v>
      </c>
      <c r="G55" s="135" t="s">
        <v>5757</v>
      </c>
      <c r="H55" s="135" t="s">
        <v>5755</v>
      </c>
      <c r="I55" s="136"/>
      <c r="J55" s="1" t="s">
        <v>1621</v>
      </c>
      <c r="K55" s="138" t="e">
        <f>IF(db[[#This Row],[NB NOTA_C]]="","",COUNTIF([2]!B_MSK[concat],db[[#This Row],[NB NOTA_C]]))</f>
        <v>#REF!</v>
      </c>
      <c r="L55" s="139" t="s">
        <v>3560</v>
      </c>
      <c r="M55" s="134" t="s">
        <v>3338</v>
      </c>
      <c r="N55" s="137" t="s">
        <v>2784</v>
      </c>
      <c r="O55" s="134"/>
      <c r="P55" s="134" t="str">
        <f>IF(db[[#This Row],[QTY/ CTN]]="","",SUBSTITUTE(SUBSTITUTE(SUBSTITUTE(db[[#This Row],[QTY/ CTN]]," ","_",2),"(",""),")","")&amp;"_")</f>
        <v>90 PCS_</v>
      </c>
      <c r="Q55" s="134">
        <f>IF(db[[#This Row],[H_QTY/ CTN]]="","",SEARCH("_",db[[#This Row],[H_QTY/ CTN]]))</f>
        <v>7</v>
      </c>
      <c r="R55" s="134">
        <f>IF(db[[#This Row],[H_QTY/ CTN]]="","",LEN(db[[#This Row],[H_QTY/ CTN]]))</f>
        <v>7</v>
      </c>
      <c r="S55" s="140" t="str">
        <f>IF(db[[#This Row],[H_QTY/ CTN]]="","",LEFT(db[[#This Row],[H_QTY/ CTN]],db[[#This Row],[H_1]]-1))</f>
        <v>90 PCS</v>
      </c>
      <c r="T55" s="140" t="str">
        <f>IF(NOT(db[[#This Row],[H_1]]=db[[#This Row],[H_2]]),MID(db[[#This Row],[H_QTY/ CTN]],db[[#This Row],[H_1]]+1,db[[#This Row],[H_2]]-db[[#This Row],[H_1]]-1),"")</f>
        <v/>
      </c>
      <c r="U55" s="140" t="str">
        <f>IF(db[[#This Row],[QTY/ CTN B]]="","",LEFT(db[[#This Row],[QTY/ CTN B]],SEARCH(" ",db[[#This Row],[QTY/ CTN B]],1)-1))</f>
        <v>90</v>
      </c>
      <c r="V55" s="140" t="str">
        <f>IF(db[[#This Row],[QTY/ CTN B]]="","",RIGHT(db[[#This Row],[QTY/ CTN B]],LEN(db[[#This Row],[QTY/ CTN B]])-SEARCH(" ",db[[#This Row],[QTY/ CTN B]],1)))</f>
        <v>PCS</v>
      </c>
      <c r="W55" s="140" t="str">
        <f>IF(db[[#This Row],[QTY/ CTN TG]]="",IF(db[[#This Row],[STN TG]]="","",12),LEFT(db[[#This Row],[QTY/ CTN TG]],SEARCH(" ",db[[#This Row],[QTY/ CTN TG]],1)-1))</f>
        <v/>
      </c>
      <c r="X5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5" s="140" t="str">
        <f>IF(db[[#This Row],[STN K]]="","",IF(db[[#This Row],[STN TG]]="LSN",12,""))</f>
        <v/>
      </c>
      <c r="Z55" s="140" t="str">
        <f>IF(db[[#This Row],[STN TG]]="LSN","PCS","")</f>
        <v/>
      </c>
      <c r="AA55" s="140">
        <f>db[[#This Row],[QTY B]]*IF(db[[#This Row],[QTY TG]]="",1,db[[#This Row],[QTY TG]])*IF(db[[#This Row],[QTY K]]="",1,db[[#This Row],[QTY K]])</f>
        <v>90</v>
      </c>
      <c r="AB55" s="140" t="str">
        <f>IF(db[[#This Row],[STN K]]="",IF(db[[#This Row],[STN TG]]="",db[[#This Row],[STN B]],db[[#This Row],[STN TG]]),db[[#This Row],[STN K]])</f>
        <v>PCS</v>
      </c>
      <c r="AC55" s="87"/>
    </row>
    <row r="56" spans="1:29" ht="16.5" customHeight="1" x14ac:dyDescent="0.25">
      <c r="A56" s="87">
        <f>ROW()-1</f>
        <v>55</v>
      </c>
      <c r="B56" s="117" t="str">
        <f>LOWER(SUBSTITUTE(SUBSTITUTE(SUBSTITUTE(SUBSTITUTE(SUBSTITUTE(SUBSTITUTE(db[[#This Row],[NB BM]]," ",),".",""),"-",""),"(",""),")",""),"/",""))</f>
        <v>agenda703232kbc334</v>
      </c>
      <c r="C56" s="117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D56" s="117" t="str">
        <f>LOWER(SUBSTITUTE(SUBSTITUTE(SUBSTITUTE(SUBSTITUTE(SUBSTITUTE(SUBSTITUTE(SUBSTITUTE(SUBSTITUTE(SUBSTITUTE(db[[#This Row],[NB PAJAK]]," ",""),"-",""),"(",""),")",""),".",""),",",""),"/",""),"""",""),"+",""))</f>
        <v/>
      </c>
      <c r="E56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agenda703232kbc334135pcs</v>
      </c>
      <c r="F5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agenda703232kbc334135pcsuntana</v>
      </c>
      <c r="G56" s="4" t="s">
        <v>5662</v>
      </c>
      <c r="H56" s="10" t="s">
        <v>5629</v>
      </c>
      <c r="I56" s="119"/>
      <c r="J56" s="1" t="s">
        <v>1621</v>
      </c>
      <c r="K56" s="121" t="e">
        <f>IF(db[[#This Row],[NB NOTA_C]]="","",COUNTIF([2]!B_MSK[concat],db[[#This Row],[NB NOTA_C]]))</f>
        <v>#REF!</v>
      </c>
      <c r="L56" s="7" t="s">
        <v>3560</v>
      </c>
      <c r="M56" s="3" t="s">
        <v>5659</v>
      </c>
      <c r="N56" s="1" t="s">
        <v>2784</v>
      </c>
      <c r="O56" s="117"/>
      <c r="P56" s="117" t="str">
        <f>IF(db[[#This Row],[QTY/ CTN]]="","",SUBSTITUTE(SUBSTITUTE(SUBSTITUTE(db[[#This Row],[QTY/ CTN]]," ","_",2),"(",""),")","")&amp;"_")</f>
        <v>135 PCS_</v>
      </c>
      <c r="Q56" s="117">
        <f>IF(db[[#This Row],[H_QTY/ CTN]]="","",SEARCH("_",db[[#This Row],[H_QTY/ CTN]]))</f>
        <v>8</v>
      </c>
      <c r="R56" s="117">
        <f>IF(db[[#This Row],[H_QTY/ CTN]]="","",LEN(db[[#This Row],[H_QTY/ CTN]]))</f>
        <v>8</v>
      </c>
      <c r="S56" s="123" t="str">
        <f>IF(db[[#This Row],[H_QTY/ CTN]]="","",LEFT(db[[#This Row],[H_QTY/ CTN]],db[[#This Row],[H_1]]-1))</f>
        <v>135 PCS</v>
      </c>
      <c r="T56" s="123" t="str">
        <f>IF(NOT(db[[#This Row],[H_1]]=db[[#This Row],[H_2]]),MID(db[[#This Row],[H_QTY/ CTN]],db[[#This Row],[H_1]]+1,db[[#This Row],[H_2]]-db[[#This Row],[H_1]]-1),"")</f>
        <v/>
      </c>
      <c r="U56" s="123" t="str">
        <f>IF(db[[#This Row],[QTY/ CTN B]]="","",LEFT(db[[#This Row],[QTY/ CTN B]],SEARCH(" ",db[[#This Row],[QTY/ CTN B]],1)-1))</f>
        <v>135</v>
      </c>
      <c r="V56" s="123" t="str">
        <f>IF(db[[#This Row],[QTY/ CTN B]]="","",RIGHT(db[[#This Row],[QTY/ CTN B]],LEN(db[[#This Row],[QTY/ CTN B]])-SEARCH(" ",db[[#This Row],[QTY/ CTN B]],1)))</f>
        <v>PCS</v>
      </c>
      <c r="W56" s="123" t="str">
        <f>IF(db[[#This Row],[QTY/ CTN TG]]="",IF(db[[#This Row],[STN TG]]="","",12),LEFT(db[[#This Row],[QTY/ CTN TG]],SEARCH(" ",db[[#This Row],[QTY/ CTN TG]],1)-1))</f>
        <v/>
      </c>
      <c r="X5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6" s="123" t="str">
        <f>IF(db[[#This Row],[STN K]]="","",IF(db[[#This Row],[STN TG]]="LSN",12,""))</f>
        <v/>
      </c>
      <c r="Z56" s="123" t="str">
        <f>IF(db[[#This Row],[STN TG]]="LSN","PCS","")</f>
        <v/>
      </c>
      <c r="AA56" s="123">
        <f>db[[#This Row],[QTY B]]*IF(db[[#This Row],[QTY TG]]="",1,db[[#This Row],[QTY TG]])*IF(db[[#This Row],[QTY K]]="",1,db[[#This Row],[QTY K]])</f>
        <v>135</v>
      </c>
      <c r="AB56" s="123" t="str">
        <f>IF(db[[#This Row],[STN K]]="",IF(db[[#This Row],[STN TG]]="",db[[#This Row],[STN B]],db[[#This Row],[STN TG]]),db[[#This Row],[STN K]])</f>
        <v>PCS</v>
      </c>
      <c r="AC56" s="87"/>
    </row>
    <row r="57" spans="1:29" ht="16.5" customHeight="1" x14ac:dyDescent="0.25">
      <c r="A57" s="87">
        <f>ROW()-1</f>
        <v>56</v>
      </c>
      <c r="B57" s="117" t="str">
        <f>LOWER(SUBSTITUTE(SUBSTITUTE(SUBSTITUTE(SUBSTITUTE(SUBSTITUTE(SUBSTITUTE(db[[#This Row],[NB BM]]," ",),".",""),"-",""),"(",""),")",""),"/",""))</f>
        <v>agenda704848kbc335</v>
      </c>
      <c r="C57" s="117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D57" s="117" t="str">
        <f>LOWER(SUBSTITUTE(SUBSTITUTE(SUBSTITUTE(SUBSTITUTE(SUBSTITUTE(SUBSTITUTE(SUBSTITUTE(SUBSTITUTE(SUBSTITUTE(db[[#This Row],[NB PAJAK]]," ",""),"-",""),"(",""),")",""),".",""),",",""),"/",""),"""",""),"+",""))</f>
        <v/>
      </c>
      <c r="E57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agenda704848kbc335160pcs</v>
      </c>
      <c r="F5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agenda704848kbc335160pcsuntana</v>
      </c>
      <c r="G57" s="4" t="s">
        <v>5663</v>
      </c>
      <c r="H57" s="10" t="s">
        <v>5630</v>
      </c>
      <c r="I57" s="119"/>
      <c r="J57" s="1" t="s">
        <v>1621</v>
      </c>
      <c r="K57" s="121" t="e">
        <f>IF(db[[#This Row],[NB NOTA_C]]="","",COUNTIF([2]!B_MSK[concat],db[[#This Row],[NB NOTA_C]]))</f>
        <v>#REF!</v>
      </c>
      <c r="L57" s="7" t="s">
        <v>3560</v>
      </c>
      <c r="M57" s="3" t="s">
        <v>1701</v>
      </c>
      <c r="N57" s="1" t="s">
        <v>2784</v>
      </c>
      <c r="O57" s="117"/>
      <c r="P57" s="117" t="str">
        <f>IF(db[[#This Row],[QTY/ CTN]]="","",SUBSTITUTE(SUBSTITUTE(SUBSTITUTE(db[[#This Row],[QTY/ CTN]]," ","_",2),"(",""),")","")&amp;"_")</f>
        <v>160 PCS_</v>
      </c>
      <c r="Q57" s="117">
        <f>IF(db[[#This Row],[H_QTY/ CTN]]="","",SEARCH("_",db[[#This Row],[H_QTY/ CTN]]))</f>
        <v>8</v>
      </c>
      <c r="R57" s="117">
        <f>IF(db[[#This Row],[H_QTY/ CTN]]="","",LEN(db[[#This Row],[H_QTY/ CTN]]))</f>
        <v>8</v>
      </c>
      <c r="S57" s="123" t="str">
        <f>IF(db[[#This Row],[H_QTY/ CTN]]="","",LEFT(db[[#This Row],[H_QTY/ CTN]],db[[#This Row],[H_1]]-1))</f>
        <v>160 PCS</v>
      </c>
      <c r="T57" s="123" t="str">
        <f>IF(NOT(db[[#This Row],[H_1]]=db[[#This Row],[H_2]]),MID(db[[#This Row],[H_QTY/ CTN]],db[[#This Row],[H_1]]+1,db[[#This Row],[H_2]]-db[[#This Row],[H_1]]-1),"")</f>
        <v/>
      </c>
      <c r="U57" s="123" t="str">
        <f>IF(db[[#This Row],[QTY/ CTN B]]="","",LEFT(db[[#This Row],[QTY/ CTN B]],SEARCH(" ",db[[#This Row],[QTY/ CTN B]],1)-1))</f>
        <v>160</v>
      </c>
      <c r="V57" s="123" t="str">
        <f>IF(db[[#This Row],[QTY/ CTN B]]="","",RIGHT(db[[#This Row],[QTY/ CTN B]],LEN(db[[#This Row],[QTY/ CTN B]])-SEARCH(" ",db[[#This Row],[QTY/ CTN B]],1)))</f>
        <v>PCS</v>
      </c>
      <c r="W57" s="123" t="str">
        <f>IF(db[[#This Row],[QTY/ CTN TG]]="",IF(db[[#This Row],[STN TG]]="","",12),LEFT(db[[#This Row],[QTY/ CTN TG]],SEARCH(" ",db[[#This Row],[QTY/ CTN TG]],1)-1))</f>
        <v/>
      </c>
      <c r="X5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7" s="123" t="str">
        <f>IF(db[[#This Row],[STN K]]="","",IF(db[[#This Row],[STN TG]]="LSN",12,""))</f>
        <v/>
      </c>
      <c r="Z57" s="123" t="str">
        <f>IF(db[[#This Row],[STN TG]]="LSN","PCS","")</f>
        <v/>
      </c>
      <c r="AA57" s="123">
        <f>db[[#This Row],[QTY B]]*IF(db[[#This Row],[QTY TG]]="",1,db[[#This Row],[QTY TG]])*IF(db[[#This Row],[QTY K]]="",1,db[[#This Row],[QTY K]])</f>
        <v>160</v>
      </c>
      <c r="AB57" s="123" t="str">
        <f>IF(db[[#This Row],[STN K]]="",IF(db[[#This Row],[STN TG]]="",db[[#This Row],[STN B]],db[[#This Row],[STN TG]]),db[[#This Row],[STN K]])</f>
        <v>PCS</v>
      </c>
      <c r="AC57" s="87"/>
    </row>
    <row r="58" spans="1:29" ht="16.5" customHeight="1" x14ac:dyDescent="0.25">
      <c r="A58" s="87">
        <f>ROW()-1</f>
        <v>57</v>
      </c>
      <c r="B58" s="117" t="str">
        <f>LOWER(SUBSTITUTE(SUBSTITUTE(SUBSTITUTE(SUBSTITUTE(SUBSTITUTE(SUBSTITUTE(db[[#This Row],[NB BM]]," ",),".",""),"-",""),"(",""),")",""),"/",""))</f>
        <v>agenda706060kbc336</v>
      </c>
      <c r="C58" s="117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D58" s="117" t="str">
        <f>LOWER(SUBSTITUTE(SUBSTITUTE(SUBSTITUTE(SUBSTITUTE(SUBSTITUTE(SUBSTITUTE(SUBSTITUTE(SUBSTITUTE(SUBSTITUTE(db[[#This Row],[NB PAJAK]]," ",""),"-",""),"(",""),")",""),".",""),",",""),"/",""),"""",""),"+",""))</f>
        <v/>
      </c>
      <c r="E58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agenda706060kbc336190pcs</v>
      </c>
      <c r="F5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agenda706060kbc336190pcsuntana</v>
      </c>
      <c r="G58" s="4" t="s">
        <v>5664</v>
      </c>
      <c r="H58" s="10" t="s">
        <v>5628</v>
      </c>
      <c r="I58" s="119"/>
      <c r="J58" s="1" t="s">
        <v>1621</v>
      </c>
      <c r="K58" s="121" t="e">
        <f>IF(db[[#This Row],[NB NOTA_C]]="","",COUNTIF([2]!B_MSK[concat],db[[#This Row],[NB NOTA_C]]))</f>
        <v>#REF!</v>
      </c>
      <c r="L58" s="7" t="s">
        <v>3560</v>
      </c>
      <c r="M58" s="3" t="s">
        <v>5658</v>
      </c>
      <c r="N58" s="1" t="s">
        <v>2784</v>
      </c>
      <c r="O58" s="117"/>
      <c r="P58" s="117" t="str">
        <f>IF(db[[#This Row],[QTY/ CTN]]="","",SUBSTITUTE(SUBSTITUTE(SUBSTITUTE(db[[#This Row],[QTY/ CTN]]," ","_",2),"(",""),")","")&amp;"_")</f>
        <v>190 PCS_</v>
      </c>
      <c r="Q58" s="117">
        <f>IF(db[[#This Row],[H_QTY/ CTN]]="","",SEARCH("_",db[[#This Row],[H_QTY/ CTN]]))</f>
        <v>8</v>
      </c>
      <c r="R58" s="117">
        <f>IF(db[[#This Row],[H_QTY/ CTN]]="","",LEN(db[[#This Row],[H_QTY/ CTN]]))</f>
        <v>8</v>
      </c>
      <c r="S58" s="123" t="str">
        <f>IF(db[[#This Row],[H_QTY/ CTN]]="","",LEFT(db[[#This Row],[H_QTY/ CTN]],db[[#This Row],[H_1]]-1))</f>
        <v>190 PCS</v>
      </c>
      <c r="T58" s="123" t="str">
        <f>IF(NOT(db[[#This Row],[H_1]]=db[[#This Row],[H_2]]),MID(db[[#This Row],[H_QTY/ CTN]],db[[#This Row],[H_1]]+1,db[[#This Row],[H_2]]-db[[#This Row],[H_1]]-1),"")</f>
        <v/>
      </c>
      <c r="U58" s="123" t="str">
        <f>IF(db[[#This Row],[QTY/ CTN B]]="","",LEFT(db[[#This Row],[QTY/ CTN B]],SEARCH(" ",db[[#This Row],[QTY/ CTN B]],1)-1))</f>
        <v>190</v>
      </c>
      <c r="V58" s="123" t="str">
        <f>IF(db[[#This Row],[QTY/ CTN B]]="","",RIGHT(db[[#This Row],[QTY/ CTN B]],LEN(db[[#This Row],[QTY/ CTN B]])-SEARCH(" ",db[[#This Row],[QTY/ CTN B]],1)))</f>
        <v>PCS</v>
      </c>
      <c r="W58" s="123" t="str">
        <f>IF(db[[#This Row],[QTY/ CTN TG]]="",IF(db[[#This Row],[STN TG]]="","",12),LEFT(db[[#This Row],[QTY/ CTN TG]],SEARCH(" ",db[[#This Row],[QTY/ CTN TG]],1)-1))</f>
        <v/>
      </c>
      <c r="X5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8" s="123" t="str">
        <f>IF(db[[#This Row],[STN K]]="","",IF(db[[#This Row],[STN TG]]="LSN",12,""))</f>
        <v/>
      </c>
      <c r="Z58" s="123" t="str">
        <f>IF(db[[#This Row],[STN TG]]="LSN","PCS","")</f>
        <v/>
      </c>
      <c r="AA58" s="123">
        <f>db[[#This Row],[QTY B]]*IF(db[[#This Row],[QTY TG]]="",1,db[[#This Row],[QTY TG]])*IF(db[[#This Row],[QTY K]]="",1,db[[#This Row],[QTY K]])</f>
        <v>190</v>
      </c>
      <c r="AB58" s="123" t="str">
        <f>IF(db[[#This Row],[STN K]]="",IF(db[[#This Row],[STN TG]]="",db[[#This Row],[STN B]],db[[#This Row],[STN TG]]),db[[#This Row],[STN K]])</f>
        <v>PCS</v>
      </c>
      <c r="AC58" s="87"/>
    </row>
    <row r="59" spans="1:29" ht="16.5" customHeight="1" x14ac:dyDescent="0.25">
      <c r="A59" s="87">
        <f>ROW()-1</f>
        <v>58</v>
      </c>
      <c r="B59" s="3" t="str">
        <f>LOWER(SUBSTITUTE(SUBSTITUTE(SUBSTITUTE(SUBSTITUTE(SUBSTITUTE(SUBSTITUTE(db[[#This Row],[NB BM]]," ",),".",""),"-",""),"(",""),")",""),"/",""))</f>
        <v>agendapolospc100mix</v>
      </c>
      <c r="C59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D59" s="3" t="str">
        <f>LOWER(SUBSTITUTE(SUBSTITUTE(SUBSTITUTE(SUBSTITUTE(SUBSTITUTE(SUBSTITUTE(SUBSTITUTE(SUBSTITUTE(SUBSTITUTE(db[[#This Row],[NB PAJAK]]," ",""),"-",""),"(",""),")",""),".",""),",",""),"/",""),"""",""),"+",""))</f>
        <v/>
      </c>
      <c r="E59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agendapolospc100mix120pcs</v>
      </c>
      <c r="F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agendapolospc100mix120pcsuntana</v>
      </c>
      <c r="G59" s="1" t="s">
        <v>987</v>
      </c>
      <c r="H59" s="4" t="s">
        <v>1291</v>
      </c>
      <c r="I59" s="49"/>
      <c r="J59" s="1" t="s">
        <v>1621</v>
      </c>
      <c r="K59" s="26" t="e">
        <f>IF(db[[#This Row],[NB NOTA_C]]="","",COUNTIF([2]!B_MSK[concat],db[[#This Row],[NB NOTA_C]]))</f>
        <v>#REF!</v>
      </c>
      <c r="L59" s="6" t="s">
        <v>1628</v>
      </c>
      <c r="M59" s="1" t="s">
        <v>1667</v>
      </c>
      <c r="N59" s="1" t="s">
        <v>2784</v>
      </c>
      <c r="P59" s="1" t="str">
        <f>IF(db[[#This Row],[QTY/ CTN]]="","",SUBSTITUTE(SUBSTITUTE(SUBSTITUTE(db[[#This Row],[QTY/ CTN]]," ","_",2),"(",""),")","")&amp;"_")</f>
        <v>120 PCS_</v>
      </c>
      <c r="Q59" s="1">
        <f>IF(db[[#This Row],[H_QTY/ CTN]]="","",SEARCH("_",db[[#This Row],[H_QTY/ CTN]]))</f>
        <v>8</v>
      </c>
      <c r="R59" s="1">
        <f>IF(db[[#This Row],[H_QTY/ CTN]]="","",LEN(db[[#This Row],[H_QTY/ CTN]]))</f>
        <v>8</v>
      </c>
      <c r="S59" s="90" t="str">
        <f>IF(db[[#This Row],[H_QTY/ CTN]]="","",LEFT(db[[#This Row],[H_QTY/ CTN]],db[[#This Row],[H_1]]-1))</f>
        <v>120 PCS</v>
      </c>
      <c r="T59" s="87" t="str">
        <f>IF(NOT(db[[#This Row],[H_1]]=db[[#This Row],[H_2]]),MID(db[[#This Row],[H_QTY/ CTN]],db[[#This Row],[H_1]]+1,db[[#This Row],[H_2]]-db[[#This Row],[H_1]]-1),"")</f>
        <v/>
      </c>
      <c r="U59" s="87" t="str">
        <f>IF(db[[#This Row],[QTY/ CTN B]]="","",LEFT(db[[#This Row],[QTY/ CTN B]],SEARCH(" ",db[[#This Row],[QTY/ CTN B]],1)-1))</f>
        <v>120</v>
      </c>
      <c r="V59" s="87" t="str">
        <f>IF(db[[#This Row],[QTY/ CTN B]]="","",RIGHT(db[[#This Row],[QTY/ CTN B]],LEN(db[[#This Row],[QTY/ CTN B]])-SEARCH(" ",db[[#This Row],[QTY/ CTN B]],1)))</f>
        <v>PCS</v>
      </c>
      <c r="W59" s="87" t="str">
        <f>IF(db[[#This Row],[QTY/ CTN TG]]="",IF(db[[#This Row],[STN TG]]="","",12),LEFT(db[[#This Row],[QTY/ CTN TG]],SEARCH(" ",db[[#This Row],[QTY/ CTN TG]],1)-1))</f>
        <v/>
      </c>
      <c r="X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9" s="87" t="str">
        <f>IF(db[[#This Row],[STN K]]="","",IF(db[[#This Row],[STN TG]]="LSN",12,""))</f>
        <v/>
      </c>
      <c r="Z59" s="87" t="str">
        <f>IF(db[[#This Row],[STN TG]]="LSN","PCS","")</f>
        <v/>
      </c>
      <c r="AA59" s="87">
        <f>db[[#This Row],[QTY B]]*IF(db[[#This Row],[QTY TG]]="",1,db[[#This Row],[QTY TG]])*IF(db[[#This Row],[QTY K]]="",1,db[[#This Row],[QTY K]])</f>
        <v>120</v>
      </c>
      <c r="AB59" s="87" t="str">
        <f>IF(db[[#This Row],[STN K]]="",IF(db[[#This Row],[STN TG]]="",db[[#This Row],[STN B]],db[[#This Row],[STN TG]]),db[[#This Row],[STN K]])</f>
        <v>PCS</v>
      </c>
      <c r="AC59" s="87"/>
    </row>
    <row r="60" spans="1:29" ht="16.5" customHeight="1" x14ac:dyDescent="0.25">
      <c r="A60" s="87">
        <f>ROW()-1</f>
        <v>59</v>
      </c>
      <c r="B60" s="3" t="str">
        <f>LOWER(SUBSTITUTE(SUBSTITUTE(SUBSTITUTE(SUBSTITUTE(SUBSTITUTE(SUBSTITUTE(db[[#This Row],[NB BM]]," ",),".",""),"-",""),"(",""),")",""),"/",""))</f>
        <v>agendaprodeluxebesarpc122wk</v>
      </c>
      <c r="C60" s="3" t="str">
        <f>LOWER(SUBSTITUTE(SUBSTITUTE(SUBSTITUTE(SUBSTITUTE(SUBSTITUTE(SUBSTITUTE(SUBSTITUTE(SUBSTITUTE(SUBSTITUTE(db[[#This Row],[NB NOTA]]," ",),".",""),"-",""),"(",""),")",""),",",""),"/",""),"""",""),"+",""))</f>
        <v>agendaprodeluxebsrpc122wk</v>
      </c>
      <c r="D60" s="3" t="str">
        <f>LOWER(SUBSTITUTE(SUBSTITUTE(SUBSTITUTE(SUBSTITUTE(SUBSTITUTE(SUBSTITUTE(SUBSTITUTE(SUBSTITUTE(SUBSTITUTE(db[[#This Row],[NB PAJAK]]," ",""),"-",""),"(",""),")",""),".",""),",",""),"/",""),"""",""),"+",""))</f>
        <v/>
      </c>
      <c r="E60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agendaprodeluxebesarpc122wk60pcs</v>
      </c>
      <c r="F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agendaprodeluxebsrpc122wk60pcsuntana</v>
      </c>
      <c r="G60" s="4" t="s">
        <v>6739</v>
      </c>
      <c r="H60" s="4" t="s">
        <v>6711</v>
      </c>
      <c r="I60" s="49"/>
      <c r="J60" s="1" t="s">
        <v>1621</v>
      </c>
      <c r="K60" s="28" t="e">
        <f>IF(db[[#This Row],[NB NOTA_C]]="","",COUNTIF([2]!B_MSK[concat],db[[#This Row],[NB NOTA_C]]))</f>
        <v>#REF!</v>
      </c>
      <c r="L60" s="7" t="s">
        <v>1628</v>
      </c>
      <c r="M60" s="3" t="s">
        <v>1665</v>
      </c>
      <c r="N60" s="1" t="s">
        <v>2784</v>
      </c>
      <c r="O60" s="3"/>
      <c r="P60" s="3" t="str">
        <f>IF(db[[#This Row],[QTY/ CTN]]="","",SUBSTITUTE(SUBSTITUTE(SUBSTITUTE(db[[#This Row],[QTY/ CTN]]," ","_",2),"(",""),")","")&amp;"_")</f>
        <v>60 PCS_</v>
      </c>
      <c r="Q60" s="3">
        <f>IF(db[[#This Row],[H_QTY/ CTN]]="","",SEARCH("_",db[[#This Row],[H_QTY/ CTN]]))</f>
        <v>7</v>
      </c>
      <c r="R60" s="3">
        <f>IF(db[[#This Row],[H_QTY/ CTN]]="","",LEN(db[[#This Row],[H_QTY/ CTN]]))</f>
        <v>7</v>
      </c>
      <c r="S60" s="87" t="str">
        <f>IF(db[[#This Row],[H_QTY/ CTN]]="","",LEFT(db[[#This Row],[H_QTY/ CTN]],db[[#This Row],[H_1]]-1))</f>
        <v>60 PCS</v>
      </c>
      <c r="T60" s="87" t="str">
        <f>IF(NOT(db[[#This Row],[H_1]]=db[[#This Row],[H_2]]),MID(db[[#This Row],[H_QTY/ CTN]],db[[#This Row],[H_1]]+1,db[[#This Row],[H_2]]-db[[#This Row],[H_1]]-1),"")</f>
        <v/>
      </c>
      <c r="U60" s="87" t="str">
        <f>IF(db[[#This Row],[QTY/ CTN B]]="","",LEFT(db[[#This Row],[QTY/ CTN B]],SEARCH(" ",db[[#This Row],[QTY/ CTN B]],1)-1))</f>
        <v>60</v>
      </c>
      <c r="V60" s="87" t="str">
        <f>IF(db[[#This Row],[QTY/ CTN B]]="","",RIGHT(db[[#This Row],[QTY/ CTN B]],LEN(db[[#This Row],[QTY/ CTN B]])-SEARCH(" ",db[[#This Row],[QTY/ CTN B]],1)))</f>
        <v>PCS</v>
      </c>
      <c r="W60" s="87" t="str">
        <f>IF(db[[#This Row],[QTY/ CTN TG]]="",IF(db[[#This Row],[STN TG]]="","",12),LEFT(db[[#This Row],[QTY/ CTN TG]],SEARCH(" ",db[[#This Row],[QTY/ CTN TG]],1)-1))</f>
        <v/>
      </c>
      <c r="X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0" s="87" t="str">
        <f>IF(db[[#This Row],[STN K]]="","",IF(db[[#This Row],[STN TG]]="LSN",12,""))</f>
        <v/>
      </c>
      <c r="Z60" s="87" t="str">
        <f>IF(db[[#This Row],[STN TG]]="LSN","PCS","")</f>
        <v/>
      </c>
      <c r="AA60" s="87">
        <f>db[[#This Row],[QTY B]]*IF(db[[#This Row],[QTY TG]]="",1,db[[#This Row],[QTY TG]])*IF(db[[#This Row],[QTY K]]="",1,db[[#This Row],[QTY K]])</f>
        <v>60</v>
      </c>
      <c r="AB60" s="87" t="str">
        <f>IF(db[[#This Row],[STN K]]="",IF(db[[#This Row],[STN TG]]="",db[[#This Row],[STN B]],db[[#This Row],[STN TG]]),db[[#This Row],[STN K]])</f>
        <v>PCS</v>
      </c>
      <c r="AC60" s="87"/>
    </row>
    <row r="61" spans="1:29" ht="16.5" customHeight="1" x14ac:dyDescent="0.25">
      <c r="A61" s="87">
        <f>ROW()-1</f>
        <v>60</v>
      </c>
      <c r="B61" s="3" t="str">
        <f>LOWER(SUBSTITUTE(SUBSTITUTE(SUBSTITUTE(SUBSTITUTE(SUBSTITUTE(SUBSTITUTE(db[[#This Row],[NB BM]]," ",),".",""),"-",""),"(",""),")",""),"/",""))</f>
        <v>agendaprodeluxepc121wkkecil</v>
      </c>
      <c r="C61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D61" s="3" t="str">
        <f>LOWER(SUBSTITUTE(SUBSTITUTE(SUBSTITUTE(SUBSTITUTE(SUBSTITUTE(SUBSTITUTE(SUBSTITUTE(SUBSTITUTE(SUBSTITUTE(db[[#This Row],[NB PAJAK]]," ",""),"-",""),"(",""),")",""),".",""),",",""),"/",""),"""",""),"+",""))</f>
        <v/>
      </c>
      <c r="E61" s="3" t="str">
        <f>LOWER(SUBSTITUTE(SUBSTITUTE(SUBSTITUTE(SUBSTITUTE(SUBSTITUTE(SUBSTITUTE(SUBSTITUTE(SUBSTITUTE(SUBSTITUTE(db[[#This Row],[NB BM]]&amp;db[[#This Row],[QTY/ CTN]]," ",),".",""),"-",""),"(",""),")",""),",",""),"/",""),"""",""),"+",""))</f>
        <v>agendaprodeluxepc121wkkecil120pcs</v>
      </c>
      <c r="F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agendaprodeluxekclpc121wk120pcsuntana</v>
      </c>
      <c r="G61" s="1" t="s">
        <v>3481</v>
      </c>
      <c r="H61" s="4" t="s">
        <v>3478</v>
      </c>
      <c r="I61" s="49"/>
      <c r="J61" s="1" t="s">
        <v>1621</v>
      </c>
      <c r="K61" s="28" t="e">
        <f>IF(db[[#This Row],[NB NOTA_C]]="","",COUNTIF([2]!B_MSK[concat],db[[#This Row],[NB NOTA_C]]))</f>
        <v>#REF!</v>
      </c>
      <c r="L61" s="7" t="s">
        <v>1628</v>
      </c>
      <c r="M61" s="3" t="s">
        <v>1667</v>
      </c>
      <c r="N61" s="1" t="s">
        <v>2784</v>
      </c>
      <c r="O61" s="3"/>
      <c r="P61" s="3" t="str">
        <f>IF(db[[#This Row],[QTY/ CTN]]="","",SUBSTITUTE(SUBSTITUTE(SUBSTITUTE(db[[#This Row],[QTY/ CTN]]," ","_",2),"(",""),")","")&amp;"_")</f>
        <v>120 PCS_</v>
      </c>
      <c r="Q61" s="3">
        <f>IF(db[[#This Row],[H_QTY/ CTN]]="","",SEARCH("_",db[[#This Row],[H_QTY/ CTN]]))</f>
        <v>8</v>
      </c>
      <c r="R61" s="3">
        <f>IF(db[[#This Row],[H_QTY/ CTN]]="","",LEN(db[[#This Row],[H_QTY/ CTN]]))</f>
        <v>8</v>
      </c>
      <c r="S61" s="87" t="str">
        <f>IF(db[[#This Row],[H_QTY/ CTN]]="","",LEFT(db[[#This Row],[H_QTY/ CTN]],db[[#This Row],[H_1]]-1))</f>
        <v>120 PCS</v>
      </c>
      <c r="T61" s="87" t="str">
        <f>IF(NOT(db[[#This Row],[H_1]]=db[[#This Row],[H_2]]),MID(db[[#This Row],[H_QTY/ CTN]],db[[#This Row],[H_1]]+1,db[[#This Row],[H_2]]-db[[#This Row],[H_1]]-1),"")</f>
        <v/>
      </c>
      <c r="U61" s="87" t="str">
        <f>IF(db[[#This Row],[QTY/ CTN B]]="","",LEFT(db[[#This Row],[QTY/ CTN B]],SEARCH(" ",db[[#This Row],[QTY/ CTN B]],1)-1))</f>
        <v>120</v>
      </c>
      <c r="V61" s="87" t="str">
        <f>IF(db[[#This Row],[QTY/ CTN B]]="","",RIGHT(db[[#This Row],[QTY/ CTN B]],LEN(db[[#This Row],[QTY/ CTN B]])-SEARCH(" ",db[[#This Row],[QTY/ CTN B]],1)))</f>
        <v>PCS</v>
      </c>
      <c r="W61" s="87" t="str">
        <f>IF(db[[#This Row],[QTY/ CTN TG]]="",IF(db[[#This Row],[STN TG]]="","",12),LEFT(db[[#This Row],[QTY/ CTN TG]],SEARCH(" ",db[[#This Row],[QTY/ CTN TG]],1)-1))</f>
        <v/>
      </c>
      <c r="X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1" s="87" t="str">
        <f>IF(db[[#This Row],[STN K]]="","",IF(db[[#This Row],[STN TG]]="LSN",12,""))</f>
        <v/>
      </c>
      <c r="Z61" s="87" t="str">
        <f>IF(db[[#This Row],[STN TG]]="LSN","PCS","")</f>
        <v/>
      </c>
      <c r="AA61" s="87">
        <f>db[[#This Row],[QTY B]]*IF(db[[#This Row],[QTY TG]]="",1,db[[#This Row],[QTY TG]])*IF(db[[#This Row],[QTY K]]="",1,db[[#This Row],[QTY K]])</f>
        <v>120</v>
      </c>
      <c r="AB61" s="87" t="str">
        <f>IF(db[[#This Row],[STN K]]="",IF(db[[#This Row],[STN TG]]="",db[[#This Row],[STN B]],db[[#This Row],[STN TG]]),db[[#This Row],[STN K]])</f>
        <v>PCS</v>
      </c>
      <c r="AC61" s="87"/>
    </row>
    <row r="62" spans="1:29" ht="16.5" customHeight="1" x14ac:dyDescent="0.25">
      <c r="A62" s="87">
        <f>ROW()-1</f>
        <v>61</v>
      </c>
      <c r="B62" s="117" t="str">
        <f>LOWER(SUBSTITUTE(SUBSTITUTE(SUBSTITUTE(SUBSTITUTE(SUBSTITUTE(SUBSTITUTE(db[[#This Row],[NB BM]]," ",),".",""),"-",""),"(",""),")",""),"/",""))</f>
        <v>agenda48kbc513hitam</v>
      </c>
      <c r="C62" s="117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D62" s="117" t="str">
        <f>LOWER(SUBSTITUTE(SUBSTITUTE(SUBSTITUTE(SUBSTITUTE(SUBSTITUTE(SUBSTITUTE(SUBSTITUTE(SUBSTITUTE(SUBSTITUTE(db[[#This Row],[NB PAJAK]]," ",""),"-",""),"(",""),")",""),".",""),",",""),"/",""),"""",""),"+",""))</f>
        <v/>
      </c>
      <c r="E62" s="117" t="str">
        <f>LOWER(SUBSTITUTE(SUBSTITUTE(SUBSTITUTE(SUBSTITUTE(SUBSTITUTE(SUBSTITUTE(SUBSTITUTE(SUBSTITUTE(SUBSTITUTE(db[[#This Row],[NB BM]]&amp;db[[#This Row],[QTY/ CTN]]," ",),".",""),"-",""),"(",""),")",""),",",""),"/",""),"""",""),"+",""))</f>
        <v>agenda48kbc513hitam200pcs</v>
      </c>
      <c r="F6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agenda48khitambc513200pcsuntana</v>
      </c>
      <c r="G62" s="4" t="s">
        <v>5665</v>
      </c>
      <c r="H62" s="10" t="s">
        <v>5632</v>
      </c>
      <c r="I62" s="119"/>
      <c r="J62" s="1" t="s">
        <v>1621</v>
      </c>
      <c r="K62" s="121" t="e">
        <f>IF(db[[#This Row],[NB NOTA_C]]="","",COUNTIF([2]!B_MSK[concat],db[[#This Row],[NB NOTA_C]]))</f>
        <v>#REF!</v>
      </c>
      <c r="L62" s="7" t="s">
        <v>3560</v>
      </c>
      <c r="M62" s="3" t="s">
        <v>1831</v>
      </c>
      <c r="N62" s="1" t="s">
        <v>2784</v>
      </c>
      <c r="O62" s="117"/>
      <c r="P62" s="117" t="str">
        <f>IF(db[[#This Row],[QTY/ CTN]]="","",SUBSTITUTE(SUBSTITUTE(SUBSTITUTE(db[[#This Row],[QTY/ CTN]]," ","_",2),"(",""),")","")&amp;"_")</f>
        <v>200 PCS_</v>
      </c>
      <c r="Q62" s="117">
        <f>IF(db[[#This Row],[H_QTY/ CTN]]="","",SEARCH("_",db[[#This Row],[H_QTY/ CTN]]))</f>
        <v>8</v>
      </c>
      <c r="R62" s="117">
        <f>IF(db[[#This Row],[H_QTY/ CTN]]="","",LEN(db[[#This Row],[H_QTY/ CTN]]))</f>
        <v>8</v>
      </c>
      <c r="S62" s="123" t="str">
        <f>IF(db[[#This Row],[H_QTY/ CTN]]="","",LEFT(db[[#This Row],[H_QTY/ CTN]],db[[#This Row],[H_1]]-1))</f>
        <v>200 PCS</v>
      </c>
      <c r="T62" s="123" t="str">
        <f>IF(NOT(db[[#This Row],[H_1]]=db[[#This Row],[H_2]]),MID(db[[#This Row],[H_QTY/ CTN]],db[[#This Row],[H_1]]+1,db[[#This Row],[H_2]]-db[[#This Row],[H_1]]-1),"")</f>
        <v/>
      </c>
      <c r="U62" s="123" t="str">
        <f>IF(db[[#This Row],[QTY/ CTN B]]="","",LEFT(db[[#This Row],[QTY/ CTN B]],SEARCH(" ",db[[#This Row],[QTY/ CTN B]],1)-1))</f>
        <v>200</v>
      </c>
      <c r="V62" s="123" t="str">
        <f>IF(db[[#This Row],[QTY/ CTN B]]="","",RIGHT(db[[#This Row],[QTY/ CTN B]],LEN(db[[#This Row],[QTY/ CTN B]])-SEARCH(" ",db[[#This Row],[QTY/ CTN B]],1)))</f>
        <v>PCS</v>
      </c>
      <c r="W62" s="123" t="str">
        <f>IF(db[[#This Row],[QTY/ CTN TG]]="",IF(db[[#This Row],[STN TG]]="","",12),LEFT(db[[#This Row],[QTY/ CTN TG]],SEARCH(" ",db[[#This Row],[QTY/ CTN TG]],1)-1))</f>
        <v/>
      </c>
      <c r="X6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2" s="123" t="str">
        <f>IF(db[[#This Row],[STN K]]="","",IF(db[[#This Row],[STN TG]]="LSN",12,""))</f>
        <v/>
      </c>
      <c r="Z62" s="123" t="str">
        <f>IF(db[[#This Row],[STN TG]]="LSN","PCS","")</f>
        <v/>
      </c>
      <c r="AA62" s="123">
        <f>db[[#This Row],[QTY B]]*IF(db[[#This Row],[QTY TG]]="",1,db[[#This Row],[QTY TG]])*IF(db[[#This Row],[QTY K]]="",1,db[[#This Row],[QTY K]])</f>
        <v>200</v>
      </c>
      <c r="AB62" s="123" t="str">
        <f>IF(db[[#This Row],[STN K]]="",IF(db[[#This Row],[STN TG]]="",db[[#This Row],[STN B]],db[[#This Row],[STN TG]]),db[[#This Row],[STN K]])</f>
        <v>PCS</v>
      </c>
      <c r="AC62" s="87"/>
    </row>
    <row r="63" spans="1:29" ht="16.5" customHeight="1" x14ac:dyDescent="0.25">
      <c r="A63" s="87">
        <f>ROW()-1</f>
        <v>62</v>
      </c>
      <c r="B63" s="3" t="str">
        <f>LOWER(SUBSTITUTE(SUBSTITUTE(SUBSTITUTE(SUBSTITUTE(SUBSTITUTE(SUBSTITUTE(db[[#This Row],[NB BM]]," ",),".",""),"-",""),"(",""),")",""),"/",""))</f>
        <v>amploptaliexecutiveam310</v>
      </c>
      <c r="C63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D63" s="3" t="str">
        <f>LOWER(SUBSTITUTE(SUBSTITUTE(SUBSTITUTE(SUBSTITUTE(SUBSTITUTE(SUBSTITUTE(SUBSTITUTE(SUBSTITUTE(SUBSTITUTE(db[[#This Row],[NB PAJAK]]," ",""),"-",""),"(",""),")",""),".",""),",",""),"/",""),"""",""),"+",""))</f>
        <v/>
      </c>
      <c r="E63" s="3" t="str">
        <f>LOWER(SUBSTITUTE(SUBSTITUTE(SUBSTITUTE(SUBSTITUTE(SUBSTITUTE(SUBSTITUTE(SUBSTITUTE(SUBSTITUTE(SUBSTITUTE(db[[#This Row],[NB BM]]&amp;db[[#This Row],[QTY/ CTN]]," ",),".",""),"-",""),"(",""),")",""),",",""),"/",""),"""",""),"+",""))</f>
        <v>amploptaliexecutiveam31010box100pcs</v>
      </c>
      <c r="F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amtaliexecutive31010box100pcsuntana</v>
      </c>
      <c r="G63" s="1" t="s">
        <v>988</v>
      </c>
      <c r="H63" s="4" t="s">
        <v>1292</v>
      </c>
      <c r="I63" s="49"/>
      <c r="J63" s="1" t="s">
        <v>1621</v>
      </c>
      <c r="K63" s="26" t="e">
        <f>IF(db[[#This Row],[NB NOTA_C]]="","",COUNTIF([2]!B_MSK[concat],db[[#This Row],[NB NOTA_C]]))</f>
        <v>#REF!</v>
      </c>
      <c r="L63" s="6" t="s">
        <v>1630</v>
      </c>
      <c r="M63" s="1" t="s">
        <v>1668</v>
      </c>
      <c r="N63" s="1" t="s">
        <v>2780</v>
      </c>
      <c r="P63" s="1" t="str">
        <f>IF(db[[#This Row],[QTY/ CTN]]="","",SUBSTITUTE(SUBSTITUTE(SUBSTITUTE(db[[#This Row],[QTY/ CTN]]," ","_",2),"(",""),")","")&amp;"_")</f>
        <v>10 BOX_100 PCS_</v>
      </c>
      <c r="Q63" s="1">
        <f>IF(db[[#This Row],[H_QTY/ CTN]]="","",SEARCH("_",db[[#This Row],[H_QTY/ CTN]]))</f>
        <v>7</v>
      </c>
      <c r="R63" s="1">
        <f>IF(db[[#This Row],[H_QTY/ CTN]]="","",LEN(db[[#This Row],[H_QTY/ CTN]]))</f>
        <v>15</v>
      </c>
      <c r="S63" s="90" t="str">
        <f>IF(db[[#This Row],[H_QTY/ CTN]]="","",LEFT(db[[#This Row],[H_QTY/ CTN]],db[[#This Row],[H_1]]-1))</f>
        <v>10 BOX</v>
      </c>
      <c r="T63" s="87" t="str">
        <f>IF(NOT(db[[#This Row],[H_1]]=db[[#This Row],[H_2]]),MID(db[[#This Row],[H_QTY/ CTN]],db[[#This Row],[H_1]]+1,db[[#This Row],[H_2]]-db[[#This Row],[H_1]]-1),"")</f>
        <v>100 PCS</v>
      </c>
      <c r="U63" s="87" t="str">
        <f>IF(db[[#This Row],[QTY/ CTN B]]="","",LEFT(db[[#This Row],[QTY/ CTN B]],SEARCH(" ",db[[#This Row],[QTY/ CTN B]],1)-1))</f>
        <v>10</v>
      </c>
      <c r="V63" s="87" t="str">
        <f>IF(db[[#This Row],[QTY/ CTN B]]="","",RIGHT(db[[#This Row],[QTY/ CTN B]],LEN(db[[#This Row],[QTY/ CTN B]])-SEARCH(" ",db[[#This Row],[QTY/ CTN B]],1)))</f>
        <v>BOX</v>
      </c>
      <c r="W63" s="87" t="str">
        <f>IF(db[[#This Row],[QTY/ CTN TG]]="",IF(db[[#This Row],[STN TG]]="","",12),LEFT(db[[#This Row],[QTY/ CTN TG]],SEARCH(" ",db[[#This Row],[QTY/ CTN TG]],1)-1))</f>
        <v>100</v>
      </c>
      <c r="X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3" s="87" t="str">
        <f>IF(db[[#This Row],[STN K]]="","",IF(db[[#This Row],[STN TG]]="LSN",12,""))</f>
        <v/>
      </c>
      <c r="Z63" s="87" t="str">
        <f>IF(db[[#This Row],[STN TG]]="LSN","PCS","")</f>
        <v/>
      </c>
      <c r="AA63" s="87">
        <f>db[[#This Row],[QTY B]]*IF(db[[#This Row],[QTY TG]]="",1,db[[#This Row],[QTY TG]])*IF(db[[#This Row],[QTY K]]="",1,db[[#This Row],[QTY K]])</f>
        <v>1000</v>
      </c>
      <c r="AB63" s="87" t="str">
        <f>IF(db[[#This Row],[STN K]]="",IF(db[[#This Row],[STN TG]]="",db[[#This Row],[STN B]],db[[#This Row],[STN TG]]),db[[#This Row],[STN K]])</f>
        <v>PCS</v>
      </c>
      <c r="AC63" s="87"/>
    </row>
    <row r="64" spans="1:29" ht="16.5" customHeight="1" x14ac:dyDescent="0.25">
      <c r="A64" s="87">
        <f>ROW()-1</f>
        <v>63</v>
      </c>
      <c r="B64" s="3" t="str">
        <f>LOWER(SUBSTITUTE(SUBSTITUTE(SUBSTITUTE(SUBSTITUTE(SUBSTITUTE(SUBSTITUTE(db[[#This Row],[NB BM]]," ",),".",""),"-",""),"(",""),")",""),"/",""))</f>
        <v>shoppingbagb34</v>
      </c>
      <c r="C64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D64" s="3" t="str">
        <f>LOWER(SUBSTITUTE(SUBSTITUTE(SUBSTITUTE(SUBSTITUTE(SUBSTITUTE(SUBSTITUTE(SUBSTITUTE(SUBSTITUTE(SUBSTITUTE(db[[#This Row],[NB PAJAK]]," ",""),"-",""),"(",""),")",""),".",""),",",""),"/",""),"""",""),"+",""))</f>
        <v/>
      </c>
      <c r="E64" s="3" t="str">
        <f>LOWER(SUBSTITUTE(SUBSTITUTE(SUBSTITUTE(SUBSTITUTE(SUBSTITUTE(SUBSTITUTE(SUBSTITUTE(SUBSTITUTE(SUBSTITUTE(db[[#This Row],[NB BM]]&amp;db[[#This Row],[QTY/ CTN]]," ",),".",""),"-",""),"(",""),")",""),",",""),"/",""),"""",""),"+",""))</f>
        <v>shoppingbagb34720pcs</v>
      </c>
      <c r="F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b34shoppingbag720pcsuntana</v>
      </c>
      <c r="G64" s="1" t="s">
        <v>2002</v>
      </c>
      <c r="H64" s="4" t="s">
        <v>2948</v>
      </c>
      <c r="I64" s="49"/>
      <c r="J64" s="1" t="s">
        <v>1621</v>
      </c>
      <c r="K64" s="26" t="e">
        <f>IF(db[[#This Row],[NB NOTA_C]]="","",COUNTIF([2]!B_MSK[concat],db[[#This Row],[NB NOTA_C]]))</f>
        <v>#REF!</v>
      </c>
      <c r="L64" s="7" t="s">
        <v>2156</v>
      </c>
      <c r="M64" s="3" t="s">
        <v>2180</v>
      </c>
      <c r="N64" s="1" t="s">
        <v>2820</v>
      </c>
      <c r="P64" s="1" t="str">
        <f>IF(db[[#This Row],[QTY/ CTN]]="","",SUBSTITUTE(SUBSTITUTE(SUBSTITUTE(db[[#This Row],[QTY/ CTN]]," ","_",2),"(",""),")","")&amp;"_")</f>
        <v>720 PCS_</v>
      </c>
      <c r="Q64" s="1">
        <f>IF(db[[#This Row],[H_QTY/ CTN]]="","",SEARCH("_",db[[#This Row],[H_QTY/ CTN]]))</f>
        <v>8</v>
      </c>
      <c r="R64" s="1">
        <f>IF(db[[#This Row],[H_QTY/ CTN]]="","",LEN(db[[#This Row],[H_QTY/ CTN]]))</f>
        <v>8</v>
      </c>
      <c r="S64" s="90" t="str">
        <f>IF(db[[#This Row],[H_QTY/ CTN]]="","",LEFT(db[[#This Row],[H_QTY/ CTN]],db[[#This Row],[H_1]]-1))</f>
        <v>720 PCS</v>
      </c>
      <c r="T64" s="87" t="str">
        <f>IF(NOT(db[[#This Row],[H_1]]=db[[#This Row],[H_2]]),MID(db[[#This Row],[H_QTY/ CTN]],db[[#This Row],[H_1]]+1,db[[#This Row],[H_2]]-db[[#This Row],[H_1]]-1),"")</f>
        <v/>
      </c>
      <c r="U64" s="87" t="str">
        <f>IF(db[[#This Row],[QTY/ CTN B]]="","",LEFT(db[[#This Row],[QTY/ CTN B]],SEARCH(" ",db[[#This Row],[QTY/ CTN B]],1)-1))</f>
        <v>720</v>
      </c>
      <c r="V64" s="87" t="str">
        <f>IF(db[[#This Row],[QTY/ CTN B]]="","",RIGHT(db[[#This Row],[QTY/ CTN B]],LEN(db[[#This Row],[QTY/ CTN B]])-SEARCH(" ",db[[#This Row],[QTY/ CTN B]],1)))</f>
        <v>PCS</v>
      </c>
      <c r="W64" s="87" t="str">
        <f>IF(db[[#This Row],[QTY/ CTN TG]]="",IF(db[[#This Row],[STN TG]]="","",12),LEFT(db[[#This Row],[QTY/ CTN TG]],SEARCH(" ",db[[#This Row],[QTY/ CTN TG]],1)-1))</f>
        <v/>
      </c>
      <c r="X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4" s="87" t="str">
        <f>IF(db[[#This Row],[STN K]]="","",IF(db[[#This Row],[STN TG]]="LSN",12,""))</f>
        <v/>
      </c>
      <c r="Z64" s="87" t="str">
        <f>IF(db[[#This Row],[STN TG]]="LSN","PCS","")</f>
        <v/>
      </c>
      <c r="AA64" s="87">
        <f>db[[#This Row],[QTY B]]*IF(db[[#This Row],[QTY TG]]="",1,db[[#This Row],[QTY TG]])*IF(db[[#This Row],[QTY K]]="",1,db[[#This Row],[QTY K]])</f>
        <v>720</v>
      </c>
      <c r="AB64" s="87" t="str">
        <f>IF(db[[#This Row],[STN K]]="",IF(db[[#This Row],[STN TG]]="",db[[#This Row],[STN B]],db[[#This Row],[STN TG]]),db[[#This Row],[STN K]])</f>
        <v>PCS</v>
      </c>
      <c r="AC64" s="87"/>
    </row>
    <row r="65" spans="1:29" ht="16.5" customHeight="1" x14ac:dyDescent="0.25">
      <c r="A65" s="87">
        <f>ROW()-1</f>
        <v>64</v>
      </c>
      <c r="B65" s="14" t="str">
        <f>LOWER(SUBSTITUTE(SUBSTITUTE(SUBSTITUTE(SUBSTITUTE(SUBSTITUTE(SUBSTITUTE(db[[#This Row],[NB BM]]," ",),".",""),"-",""),"(",""),")",""),"/",""))</f>
        <v>binderb516kb593832bailingniao</v>
      </c>
      <c r="C65" s="14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D65" s="14" t="str">
        <f>LOWER(SUBSTITUTE(SUBSTITUTE(SUBSTITUTE(SUBSTITUTE(SUBSTITUTE(SUBSTITUTE(SUBSTITUTE(SUBSTITUTE(SUBSTITUTE(db[[#This Row],[NB PAJAK]]," ",""),"-",""),"(",""),")",""),".",""),",",""),"/",""),"""",""),"+",""))</f>
        <v/>
      </c>
      <c r="E65" s="14" t="str">
        <f>LOWER(SUBSTITUTE(SUBSTITUTE(SUBSTITUTE(SUBSTITUTE(SUBSTITUTE(SUBSTITUTE(SUBSTITUTE(SUBSTITUTE(SUBSTITUTE(db[[#This Row],[NB BM]]&amp;db[[#This Row],[QTY/ CTN]]," ",),".",""),"-",""),"(",""),")",""),",",""),"/",""),"""",""),"+",""))</f>
        <v>binderb516kb593832bailingniao96pcs</v>
      </c>
      <c r="F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b593832binderb5|16kbailingniao9696pcsuntana</v>
      </c>
      <c r="G65" s="15" t="s">
        <v>3896</v>
      </c>
      <c r="H65" s="19" t="s">
        <v>3894</v>
      </c>
      <c r="I65" s="50"/>
      <c r="J65" s="1" t="s">
        <v>1621</v>
      </c>
      <c r="K65" s="27" t="e">
        <f>IF(db[[#This Row],[NB NOTA_C]]="","",COUNTIF([2]!B_MSK[concat],db[[#This Row],[NB NOTA_C]]))</f>
        <v>#REF!</v>
      </c>
      <c r="L65" s="16" t="s">
        <v>1639</v>
      </c>
      <c r="M65" s="14" t="s">
        <v>1673</v>
      </c>
      <c r="N65" s="15" t="s">
        <v>2807</v>
      </c>
      <c r="O65" s="14"/>
      <c r="P65" s="14" t="str">
        <f>IF(db[[#This Row],[QTY/ CTN]]="","",SUBSTITUTE(SUBSTITUTE(SUBSTITUTE(db[[#This Row],[QTY/ CTN]]," ","_",2),"(",""),")","")&amp;"_")</f>
        <v>96 PCS_</v>
      </c>
      <c r="Q65" s="14">
        <f>IF(db[[#This Row],[H_QTY/ CTN]]="","",SEARCH("_",db[[#This Row],[H_QTY/ CTN]]))</f>
        <v>7</v>
      </c>
      <c r="R65" s="14">
        <f>IF(db[[#This Row],[H_QTY/ CTN]]="","",LEN(db[[#This Row],[H_QTY/ CTN]]))</f>
        <v>7</v>
      </c>
      <c r="S65" s="91" t="str">
        <f>IF(db[[#This Row],[H_QTY/ CTN]]="","",LEFT(db[[#This Row],[H_QTY/ CTN]],db[[#This Row],[H_1]]-1))</f>
        <v>96 PCS</v>
      </c>
      <c r="T65" s="91" t="str">
        <f>IF(NOT(db[[#This Row],[H_1]]=db[[#This Row],[H_2]]),MID(db[[#This Row],[H_QTY/ CTN]],db[[#This Row],[H_1]]+1,db[[#This Row],[H_2]]-db[[#This Row],[H_1]]-1),"")</f>
        <v/>
      </c>
      <c r="U65" s="87" t="str">
        <f>IF(db[[#This Row],[QTY/ CTN B]]="","",LEFT(db[[#This Row],[QTY/ CTN B]],SEARCH(" ",db[[#This Row],[QTY/ CTN B]],1)-1))</f>
        <v>96</v>
      </c>
      <c r="V65" s="87" t="str">
        <f>IF(db[[#This Row],[QTY/ CTN B]]="","",RIGHT(db[[#This Row],[QTY/ CTN B]],LEN(db[[#This Row],[QTY/ CTN B]])-SEARCH(" ",db[[#This Row],[QTY/ CTN B]],1)))</f>
        <v>PCS</v>
      </c>
      <c r="W65" s="87" t="str">
        <f>IF(db[[#This Row],[QTY/ CTN TG]]="",IF(db[[#This Row],[STN TG]]="","",12),LEFT(db[[#This Row],[QTY/ CTN TG]],SEARCH(" ",db[[#This Row],[QTY/ CTN TG]],1)-1))</f>
        <v/>
      </c>
      <c r="X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5" s="87" t="str">
        <f>IF(db[[#This Row],[STN K]]="","",IF(db[[#This Row],[STN TG]]="LSN",12,""))</f>
        <v/>
      </c>
      <c r="Z65" s="87" t="str">
        <f>IF(db[[#This Row],[STN TG]]="LSN","PCS","")</f>
        <v/>
      </c>
      <c r="AA65" s="87">
        <f>db[[#This Row],[QTY B]]*IF(db[[#This Row],[QTY TG]]="",1,db[[#This Row],[QTY TG]])*IF(db[[#This Row],[QTY K]]="",1,db[[#This Row],[QTY K]])</f>
        <v>96</v>
      </c>
      <c r="AB65" s="87" t="str">
        <f>IF(db[[#This Row],[STN K]]="",IF(db[[#This Row],[STN TG]]="",db[[#This Row],[STN B]],db[[#This Row],[STN TG]]),db[[#This Row],[STN K]])</f>
        <v>PCS</v>
      </c>
      <c r="AC65" s="87"/>
    </row>
    <row r="66" spans="1:29" ht="16.5" customHeight="1" x14ac:dyDescent="0.25">
      <c r="A66" s="87">
        <f>ROW()-1</f>
        <v>65</v>
      </c>
      <c r="B66" s="3" t="str">
        <f>LOWER(SUBSTITUTE(SUBSTITUTE(SUBSTITUTE(SUBSTITUTE(SUBSTITUTE(SUBSTITUTE(db[[#This Row],[NB BM]]," ",),".",""),"-",""),"(",""),")",""),"/",""))</f>
        <v>tas30x25x15batik</v>
      </c>
      <c r="C66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D66" s="3" t="str">
        <f>LOWER(SUBSTITUTE(SUBSTITUTE(SUBSTITUTE(SUBSTITUTE(SUBSTITUTE(SUBSTITUTE(SUBSTITUTE(SUBSTITUTE(SUBSTITUTE(db[[#This Row],[NB PAJAK]]," ",""),"-",""),"(",""),")",""),".",""),",",""),"/",""),"""",""),"+",""))</f>
        <v/>
      </c>
      <c r="E66" s="3" t="str">
        <f>LOWER(SUBSTITUTE(SUBSTITUTE(SUBSTITUTE(SUBSTITUTE(SUBSTITUTE(SUBSTITUTE(SUBSTITUTE(SUBSTITUTE(SUBSTITUTE(db[[#This Row],[NB BM]]&amp;db[[#This Row],[QTY/ CTN]]," ",),".",""),"-",""),"(",""),")",""),",",""),"/",""),"""",""),"+",""))</f>
        <v>tas30x25x15batik20lsn</v>
      </c>
      <c r="F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bag30*25*15batik20lsnuntana</v>
      </c>
      <c r="G66" s="1" t="s">
        <v>1267</v>
      </c>
      <c r="H66" s="4" t="s">
        <v>1556</v>
      </c>
      <c r="I66" s="49"/>
      <c r="J66" s="1" t="s">
        <v>1621</v>
      </c>
      <c r="K66" s="26" t="e">
        <f>IF(db[[#This Row],[NB NOTA_C]]="","",COUNTIF([2]!B_MSK[concat],db[[#This Row],[NB NOTA_C]]))</f>
        <v>#REF!</v>
      </c>
      <c r="L66" s="6" t="s">
        <v>1660</v>
      </c>
      <c r="M66" s="1" t="s">
        <v>1718</v>
      </c>
      <c r="N66" s="1" t="s">
        <v>2820</v>
      </c>
      <c r="P66" s="1" t="str">
        <f>IF(db[[#This Row],[QTY/ CTN]]="","",SUBSTITUTE(SUBSTITUTE(SUBSTITUTE(db[[#This Row],[QTY/ CTN]]," ","_",2),"(",""),")","")&amp;"_")</f>
        <v>20 LSN_</v>
      </c>
      <c r="Q66" s="1">
        <f>IF(db[[#This Row],[H_QTY/ CTN]]="","",SEARCH("_",db[[#This Row],[H_QTY/ CTN]]))</f>
        <v>7</v>
      </c>
      <c r="R66" s="1">
        <f>IF(db[[#This Row],[H_QTY/ CTN]]="","",LEN(db[[#This Row],[H_QTY/ CTN]]))</f>
        <v>7</v>
      </c>
      <c r="S66" s="90" t="str">
        <f>IF(db[[#This Row],[H_QTY/ CTN]]="","",LEFT(db[[#This Row],[H_QTY/ CTN]],db[[#This Row],[H_1]]-1))</f>
        <v>20 LSN</v>
      </c>
      <c r="T66" s="87" t="str">
        <f>IF(NOT(db[[#This Row],[H_1]]=db[[#This Row],[H_2]]),MID(db[[#This Row],[H_QTY/ CTN]],db[[#This Row],[H_1]]+1,db[[#This Row],[H_2]]-db[[#This Row],[H_1]]-1),"")</f>
        <v/>
      </c>
      <c r="U66" s="87" t="str">
        <f>IF(db[[#This Row],[QTY/ CTN B]]="","",LEFT(db[[#This Row],[QTY/ CTN B]],SEARCH(" ",db[[#This Row],[QTY/ CTN B]],1)-1))</f>
        <v>20</v>
      </c>
      <c r="V66" s="87" t="str">
        <f>IF(db[[#This Row],[QTY/ CTN B]]="","",RIGHT(db[[#This Row],[QTY/ CTN B]],LEN(db[[#This Row],[QTY/ CTN B]])-SEARCH(" ",db[[#This Row],[QTY/ CTN B]],1)))</f>
        <v>LSN</v>
      </c>
      <c r="W66" s="87">
        <f>IF(db[[#This Row],[QTY/ CTN TG]]="",IF(db[[#This Row],[STN TG]]="","",12),LEFT(db[[#This Row],[QTY/ CTN TG]],SEARCH(" ",db[[#This Row],[QTY/ CTN TG]],1)-1))</f>
        <v>12</v>
      </c>
      <c r="X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" s="87" t="str">
        <f>IF(db[[#This Row],[STN K]]="","",IF(db[[#This Row],[STN TG]]="LSN",12,""))</f>
        <v/>
      </c>
      <c r="Z66" s="87" t="str">
        <f>IF(db[[#This Row],[STN TG]]="LSN","PCS","")</f>
        <v/>
      </c>
      <c r="AA66" s="87">
        <f>db[[#This Row],[QTY B]]*IF(db[[#This Row],[QTY TG]]="",1,db[[#This Row],[QTY TG]])*IF(db[[#This Row],[QTY K]]="",1,db[[#This Row],[QTY K]])</f>
        <v>240</v>
      </c>
      <c r="AB66" s="87" t="str">
        <f>IF(db[[#This Row],[STN K]]="",IF(db[[#This Row],[STN TG]]="",db[[#This Row],[STN B]],db[[#This Row],[STN TG]]),db[[#This Row],[STN K]])</f>
        <v>PCS</v>
      </c>
      <c r="AC66" s="87"/>
    </row>
    <row r="67" spans="1:29" ht="16.5" customHeight="1" x14ac:dyDescent="0.25">
      <c r="A67" s="87">
        <f>ROW()-1</f>
        <v>66</v>
      </c>
      <c r="B67" s="3" t="str">
        <f>LOWER(SUBSTITUTE(SUBSTITUTE(SUBSTITUTE(SUBSTITUTE(SUBSTITUTE(SUBSTITUTE(db[[#This Row],[NB BM]]," ",),".",""),"-",""),"(",""),")",""),"/",""))</f>
        <v>tas35x40x20beltbg15025</v>
      </c>
      <c r="C67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D67" s="3" t="str">
        <f>LOWER(SUBSTITUTE(SUBSTITUTE(SUBSTITUTE(SUBSTITUTE(SUBSTITUTE(SUBSTITUTE(SUBSTITUTE(SUBSTITUTE(SUBSTITUTE(db[[#This Row],[NB PAJAK]]," ",""),"-",""),"(",""),")",""),".",""),",",""),"/",""),"""",""),"+",""))</f>
        <v/>
      </c>
      <c r="E67" s="3" t="str">
        <f>LOWER(SUBSTITUTE(SUBSTITUTE(SUBSTITUTE(SUBSTITUTE(SUBSTITUTE(SUBSTITUTE(SUBSTITUTE(SUBSTITUTE(SUBSTITUTE(db[[#This Row],[NB BM]]&amp;db[[#This Row],[QTY/ CTN]]," ",),".",""),"-",""),"(",""),")",""),",",""),"/",""),"""",""),"+",""))</f>
        <v>tas35x40x20beltbg1502510lsn</v>
      </c>
      <c r="F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bag35*40*20beltbg1502510lsnuntana</v>
      </c>
      <c r="G67" s="1" t="s">
        <v>2017</v>
      </c>
      <c r="H67" s="4" t="s">
        <v>2594</v>
      </c>
      <c r="I67" s="49"/>
      <c r="J67" s="1" t="s">
        <v>1621</v>
      </c>
      <c r="K67" s="26" t="e">
        <f>IF(db[[#This Row],[NB NOTA_C]]="","",COUNTIF([2]!B_MSK[concat],db[[#This Row],[NB NOTA_C]]))</f>
        <v>#REF!</v>
      </c>
      <c r="L67" s="7" t="s">
        <v>1660</v>
      </c>
      <c r="M67" s="3" t="s">
        <v>1728</v>
      </c>
      <c r="N67" s="1" t="s">
        <v>2820</v>
      </c>
      <c r="P67" s="1" t="str">
        <f>IF(db[[#This Row],[QTY/ CTN]]="","",SUBSTITUTE(SUBSTITUTE(SUBSTITUTE(db[[#This Row],[QTY/ CTN]]," ","_",2),"(",""),")","")&amp;"_")</f>
        <v>10 LSN_</v>
      </c>
      <c r="Q67" s="1">
        <f>IF(db[[#This Row],[H_QTY/ CTN]]="","",SEARCH("_",db[[#This Row],[H_QTY/ CTN]]))</f>
        <v>7</v>
      </c>
      <c r="R67" s="1">
        <f>IF(db[[#This Row],[H_QTY/ CTN]]="","",LEN(db[[#This Row],[H_QTY/ CTN]]))</f>
        <v>7</v>
      </c>
      <c r="S67" s="90" t="str">
        <f>IF(db[[#This Row],[H_QTY/ CTN]]="","",LEFT(db[[#This Row],[H_QTY/ CTN]],db[[#This Row],[H_1]]-1))</f>
        <v>10 LSN</v>
      </c>
      <c r="T67" s="87" t="str">
        <f>IF(NOT(db[[#This Row],[H_1]]=db[[#This Row],[H_2]]),MID(db[[#This Row],[H_QTY/ CTN]],db[[#This Row],[H_1]]+1,db[[#This Row],[H_2]]-db[[#This Row],[H_1]]-1),"")</f>
        <v/>
      </c>
      <c r="U67" s="87" t="str">
        <f>IF(db[[#This Row],[QTY/ CTN B]]="","",LEFT(db[[#This Row],[QTY/ CTN B]],SEARCH(" ",db[[#This Row],[QTY/ CTN B]],1)-1))</f>
        <v>10</v>
      </c>
      <c r="V67" s="87" t="str">
        <f>IF(db[[#This Row],[QTY/ CTN B]]="","",RIGHT(db[[#This Row],[QTY/ CTN B]],LEN(db[[#This Row],[QTY/ CTN B]])-SEARCH(" ",db[[#This Row],[QTY/ CTN B]],1)))</f>
        <v>LSN</v>
      </c>
      <c r="W67" s="87">
        <f>IF(db[[#This Row],[QTY/ CTN TG]]="",IF(db[[#This Row],[STN TG]]="","",12),LEFT(db[[#This Row],[QTY/ CTN TG]],SEARCH(" ",db[[#This Row],[QTY/ CTN TG]],1)-1))</f>
        <v>12</v>
      </c>
      <c r="X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" s="87" t="str">
        <f>IF(db[[#This Row],[STN K]]="","",IF(db[[#This Row],[STN TG]]="LSN",12,""))</f>
        <v/>
      </c>
      <c r="Z67" s="87" t="str">
        <f>IF(db[[#This Row],[STN TG]]="LSN","PCS","")</f>
        <v/>
      </c>
      <c r="AA67" s="87">
        <f>db[[#This Row],[QTY B]]*IF(db[[#This Row],[QTY TG]]="",1,db[[#This Row],[QTY TG]])*IF(db[[#This Row],[QTY K]]="",1,db[[#This Row],[QTY K]])</f>
        <v>120</v>
      </c>
      <c r="AB67" s="87" t="str">
        <f>IF(db[[#This Row],[STN K]]="",IF(db[[#This Row],[STN TG]]="",db[[#This Row],[STN B]],db[[#This Row],[STN TG]]),db[[#This Row],[STN K]])</f>
        <v>PCS</v>
      </c>
      <c r="AC67" s="87"/>
    </row>
    <row r="68" spans="1:29" ht="16.5" customHeight="1" x14ac:dyDescent="0.25">
      <c r="A68" s="87">
        <f>ROW()-1</f>
        <v>67</v>
      </c>
      <c r="B68" s="3" t="str">
        <f>LOWER(SUBSTITUTE(SUBSTITUTE(SUBSTITUTE(SUBSTITUTE(SUBSTITUTE(SUBSTITUTE(db[[#This Row],[NB BM]]," ",),".",""),"-",""),"(",""),")",""),"/",""))</f>
        <v>tas40x45x20batik</v>
      </c>
      <c r="C68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D68" s="3" t="str">
        <f>LOWER(SUBSTITUTE(SUBSTITUTE(SUBSTITUTE(SUBSTITUTE(SUBSTITUTE(SUBSTITUTE(SUBSTITUTE(SUBSTITUTE(SUBSTITUTE(db[[#This Row],[NB PAJAK]]," ",""),"-",""),"(",""),")",""),".",""),",",""),"/",""),"""",""),"+",""))</f>
        <v/>
      </c>
      <c r="E68" s="3" t="str">
        <f>LOWER(SUBSTITUTE(SUBSTITUTE(SUBSTITUTE(SUBSTITUTE(SUBSTITUTE(SUBSTITUTE(SUBSTITUTE(SUBSTITUTE(SUBSTITUTE(db[[#This Row],[NB BM]]&amp;db[[#This Row],[QTY/ CTN]]," ",),".",""),"-",""),"(",""),")",""),",",""),"/",""),"""",""),"+",""))</f>
        <v>tas40x45x20batik10lsn</v>
      </c>
      <c r="F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bag40*45*20batik10lsnuntana</v>
      </c>
      <c r="G68" s="1" t="s">
        <v>1268</v>
      </c>
      <c r="H68" s="4" t="s">
        <v>1557</v>
      </c>
      <c r="I68" s="49"/>
      <c r="J68" s="1" t="s">
        <v>1621</v>
      </c>
      <c r="K68" s="26" t="e">
        <f>IF(db[[#This Row],[NB NOTA_C]]="","",COUNTIF([2]!B_MSK[concat],db[[#This Row],[NB NOTA_C]]))</f>
        <v>#REF!</v>
      </c>
      <c r="L68" s="6" t="s">
        <v>1660</v>
      </c>
      <c r="M68" s="1" t="s">
        <v>1728</v>
      </c>
      <c r="N68" s="1" t="s">
        <v>2820</v>
      </c>
      <c r="P68" s="1" t="str">
        <f>IF(db[[#This Row],[QTY/ CTN]]="","",SUBSTITUTE(SUBSTITUTE(SUBSTITUTE(db[[#This Row],[QTY/ CTN]]," ","_",2),"(",""),")","")&amp;"_")</f>
        <v>10 LSN_</v>
      </c>
      <c r="Q68" s="1">
        <f>IF(db[[#This Row],[H_QTY/ CTN]]="","",SEARCH("_",db[[#This Row],[H_QTY/ CTN]]))</f>
        <v>7</v>
      </c>
      <c r="R68" s="1">
        <f>IF(db[[#This Row],[H_QTY/ CTN]]="","",LEN(db[[#This Row],[H_QTY/ CTN]]))</f>
        <v>7</v>
      </c>
      <c r="S68" s="90" t="str">
        <f>IF(db[[#This Row],[H_QTY/ CTN]]="","",LEFT(db[[#This Row],[H_QTY/ CTN]],db[[#This Row],[H_1]]-1))</f>
        <v>10 LSN</v>
      </c>
      <c r="T68" s="87" t="str">
        <f>IF(NOT(db[[#This Row],[H_1]]=db[[#This Row],[H_2]]),MID(db[[#This Row],[H_QTY/ CTN]],db[[#This Row],[H_1]]+1,db[[#This Row],[H_2]]-db[[#This Row],[H_1]]-1),"")</f>
        <v/>
      </c>
      <c r="U68" s="87" t="str">
        <f>IF(db[[#This Row],[QTY/ CTN B]]="","",LEFT(db[[#This Row],[QTY/ CTN B]],SEARCH(" ",db[[#This Row],[QTY/ CTN B]],1)-1))</f>
        <v>10</v>
      </c>
      <c r="V68" s="87" t="str">
        <f>IF(db[[#This Row],[QTY/ CTN B]]="","",RIGHT(db[[#This Row],[QTY/ CTN B]],LEN(db[[#This Row],[QTY/ CTN B]])-SEARCH(" ",db[[#This Row],[QTY/ CTN B]],1)))</f>
        <v>LSN</v>
      </c>
      <c r="W68" s="87">
        <f>IF(db[[#This Row],[QTY/ CTN TG]]="",IF(db[[#This Row],[STN TG]]="","",12),LEFT(db[[#This Row],[QTY/ CTN TG]],SEARCH(" ",db[[#This Row],[QTY/ CTN TG]],1)-1))</f>
        <v>12</v>
      </c>
      <c r="X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8" s="87" t="str">
        <f>IF(db[[#This Row],[STN K]]="","",IF(db[[#This Row],[STN TG]]="LSN",12,""))</f>
        <v/>
      </c>
      <c r="Z68" s="87" t="str">
        <f>IF(db[[#This Row],[STN TG]]="LSN","PCS","")</f>
        <v/>
      </c>
      <c r="AA68" s="87">
        <f>db[[#This Row],[QTY B]]*IF(db[[#This Row],[QTY TG]]="",1,db[[#This Row],[QTY TG]])*IF(db[[#This Row],[QTY K]]="",1,db[[#This Row],[QTY K]])</f>
        <v>120</v>
      </c>
      <c r="AB68" s="87" t="str">
        <f>IF(db[[#This Row],[STN K]]="",IF(db[[#This Row],[STN TG]]="",db[[#This Row],[STN B]],db[[#This Row],[STN TG]]),db[[#This Row],[STN K]])</f>
        <v>PCS</v>
      </c>
      <c r="AC68" s="87"/>
    </row>
    <row r="69" spans="1:29" ht="16.5" customHeight="1" x14ac:dyDescent="0.25">
      <c r="A69" s="87">
        <f>ROW()-1</f>
        <v>68</v>
      </c>
      <c r="B69" s="3" t="str">
        <f>LOWER(SUBSTITUTE(SUBSTITUTE(SUBSTITUTE(SUBSTITUTE(SUBSTITUTE(SUBSTITUTE(db[[#This Row],[NB BM]]," ",),".",""),"-",""),"(",""),")",""),"/",""))</f>
        <v>tas40x45x20beltbg15026</v>
      </c>
      <c r="C69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D69" s="3" t="str">
        <f>LOWER(SUBSTITUTE(SUBSTITUTE(SUBSTITUTE(SUBSTITUTE(SUBSTITUTE(SUBSTITUTE(SUBSTITUTE(SUBSTITUTE(SUBSTITUTE(db[[#This Row],[NB PAJAK]]," ",""),"-",""),"(",""),")",""),".",""),",",""),"/",""),"""",""),"+",""))</f>
        <v/>
      </c>
      <c r="E69" s="3" t="str">
        <f>LOWER(SUBSTITUTE(SUBSTITUTE(SUBSTITUTE(SUBSTITUTE(SUBSTITUTE(SUBSTITUTE(SUBSTITUTE(SUBSTITUTE(SUBSTITUTE(db[[#This Row],[NB BM]]&amp;db[[#This Row],[QTY/ CTN]]," ",),".",""),"-",""),"(",""),")",""),",",""),"/",""),"""",""),"+",""))</f>
        <v>tas40x45x20beltbg1502610lsn</v>
      </c>
      <c r="F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bag40*45*20beltbg1502610lsnuntana</v>
      </c>
      <c r="G69" s="1" t="s">
        <v>2018</v>
      </c>
      <c r="H69" s="4" t="s">
        <v>2556</v>
      </c>
      <c r="I69" s="49"/>
      <c r="J69" s="1" t="s">
        <v>1621</v>
      </c>
      <c r="K69" s="26" t="e">
        <f>IF(db[[#This Row],[NB NOTA_C]]="","",COUNTIF([2]!B_MSK[concat],db[[#This Row],[NB NOTA_C]]))</f>
        <v>#REF!</v>
      </c>
      <c r="L69" s="7" t="s">
        <v>1660</v>
      </c>
      <c r="M69" s="3" t="s">
        <v>1728</v>
      </c>
      <c r="N69" s="1" t="s">
        <v>2820</v>
      </c>
      <c r="P69" s="1" t="str">
        <f>IF(db[[#This Row],[QTY/ CTN]]="","",SUBSTITUTE(SUBSTITUTE(SUBSTITUTE(db[[#This Row],[QTY/ CTN]]," ","_",2),"(",""),")","")&amp;"_")</f>
        <v>10 LSN_</v>
      </c>
      <c r="Q69" s="1">
        <f>IF(db[[#This Row],[H_QTY/ CTN]]="","",SEARCH("_",db[[#This Row],[H_QTY/ CTN]]))</f>
        <v>7</v>
      </c>
      <c r="R69" s="1">
        <f>IF(db[[#This Row],[H_QTY/ CTN]]="","",LEN(db[[#This Row],[H_QTY/ CTN]]))</f>
        <v>7</v>
      </c>
      <c r="S69" s="90" t="str">
        <f>IF(db[[#This Row],[H_QTY/ CTN]]="","",LEFT(db[[#This Row],[H_QTY/ CTN]],db[[#This Row],[H_1]]-1))</f>
        <v>10 LSN</v>
      </c>
      <c r="T69" s="87" t="str">
        <f>IF(NOT(db[[#This Row],[H_1]]=db[[#This Row],[H_2]]),MID(db[[#This Row],[H_QTY/ CTN]],db[[#This Row],[H_1]]+1,db[[#This Row],[H_2]]-db[[#This Row],[H_1]]-1),"")</f>
        <v/>
      </c>
      <c r="U69" s="87" t="str">
        <f>IF(db[[#This Row],[QTY/ CTN B]]="","",LEFT(db[[#This Row],[QTY/ CTN B]],SEARCH(" ",db[[#This Row],[QTY/ CTN B]],1)-1))</f>
        <v>10</v>
      </c>
      <c r="V69" s="87" t="str">
        <f>IF(db[[#This Row],[QTY/ CTN B]]="","",RIGHT(db[[#This Row],[QTY/ CTN B]],LEN(db[[#This Row],[QTY/ CTN B]])-SEARCH(" ",db[[#This Row],[QTY/ CTN B]],1)))</f>
        <v>LSN</v>
      </c>
      <c r="W69" s="87">
        <f>IF(db[[#This Row],[QTY/ CTN TG]]="",IF(db[[#This Row],[STN TG]]="","",12),LEFT(db[[#This Row],[QTY/ CTN TG]],SEARCH(" ",db[[#This Row],[QTY/ CTN TG]],1)-1))</f>
        <v>12</v>
      </c>
      <c r="X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" s="87" t="str">
        <f>IF(db[[#This Row],[STN K]]="","",IF(db[[#This Row],[STN TG]]="LSN",12,""))</f>
        <v/>
      </c>
      <c r="Z69" s="87" t="str">
        <f>IF(db[[#This Row],[STN TG]]="LSN","PCS","")</f>
        <v/>
      </c>
      <c r="AA69" s="87">
        <f>db[[#This Row],[QTY B]]*IF(db[[#This Row],[QTY TG]]="",1,db[[#This Row],[QTY TG]])*IF(db[[#This Row],[QTY K]]="",1,db[[#This Row],[QTY K]])</f>
        <v>120</v>
      </c>
      <c r="AB69" s="87" t="str">
        <f>IF(db[[#This Row],[STN K]]="",IF(db[[#This Row],[STN TG]]="",db[[#This Row],[STN B]],db[[#This Row],[STN TG]]),db[[#This Row],[STN K]])</f>
        <v>PCS</v>
      </c>
      <c r="AC69" s="87"/>
    </row>
    <row r="70" spans="1:29" ht="16.5" customHeight="1" x14ac:dyDescent="0.25">
      <c r="A70" s="87">
        <f>ROW()-1</f>
        <v>69</v>
      </c>
      <c r="B70" s="3" t="str">
        <f>LOWER(SUBSTITUTE(SUBSTITUTE(SUBSTITUTE(SUBSTITUTE(SUBSTITUTE(SUBSTITUTE(db[[#This Row],[NB BM]]," ",),".",""),"-",""),"(",""),")",""),"/",""))</f>
        <v>tas45x50x20bg16033b</v>
      </c>
      <c r="C70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D70" s="3" t="str">
        <f>LOWER(SUBSTITUTE(SUBSTITUTE(SUBSTITUTE(SUBSTITUTE(SUBSTITUTE(SUBSTITUTE(SUBSTITUTE(SUBSTITUTE(SUBSTITUTE(db[[#This Row],[NB PAJAK]]," ",""),"-",""),"(",""),")",""),".",""),",",""),"/",""),"""",""),"+",""))</f>
        <v/>
      </c>
      <c r="E70" s="3" t="str">
        <f>LOWER(SUBSTITUTE(SUBSTITUTE(SUBSTITUTE(SUBSTITUTE(SUBSTITUTE(SUBSTITUTE(SUBSTITUTE(SUBSTITUTE(SUBSTITUTE(db[[#This Row],[NB BM]]&amp;db[[#This Row],[QTY/ CTN]]," ",),".",""),"-",""),"(",""),")",""),",",""),"/",""),"""",""),"+",""))</f>
        <v>tas45x50x20bg16033b10lsn</v>
      </c>
      <c r="F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bag45*50*20bg16033b10lsnuntana</v>
      </c>
      <c r="G70" s="1" t="s">
        <v>2840</v>
      </c>
      <c r="H70" s="4" t="s">
        <v>2839</v>
      </c>
      <c r="I70" s="49"/>
      <c r="J70" s="1" t="s">
        <v>1621</v>
      </c>
      <c r="K70" s="26" t="e">
        <f>IF(db[[#This Row],[NB NOTA_C]]="","",COUNTIF([2]!B_MSK[concat],db[[#This Row],[NB NOTA_C]]))</f>
        <v>#REF!</v>
      </c>
      <c r="L70" s="7" t="s">
        <v>1660</v>
      </c>
      <c r="M70" s="3" t="s">
        <v>1728</v>
      </c>
      <c r="N70" s="1" t="s">
        <v>2820</v>
      </c>
      <c r="P70" s="1" t="str">
        <f>IF(db[[#This Row],[QTY/ CTN]]="","",SUBSTITUTE(SUBSTITUTE(SUBSTITUTE(db[[#This Row],[QTY/ CTN]]," ","_",2),"(",""),")","")&amp;"_")</f>
        <v>10 LSN_</v>
      </c>
      <c r="Q70" s="1">
        <f>IF(db[[#This Row],[H_QTY/ CTN]]="","",SEARCH("_",db[[#This Row],[H_QTY/ CTN]]))</f>
        <v>7</v>
      </c>
      <c r="R70" s="1">
        <f>IF(db[[#This Row],[H_QTY/ CTN]]="","",LEN(db[[#This Row],[H_QTY/ CTN]]))</f>
        <v>7</v>
      </c>
      <c r="S70" s="90" t="str">
        <f>IF(db[[#This Row],[H_QTY/ CTN]]="","",LEFT(db[[#This Row],[H_QTY/ CTN]],db[[#This Row],[H_1]]-1))</f>
        <v>10 LSN</v>
      </c>
      <c r="T70" s="87" t="str">
        <f>IF(NOT(db[[#This Row],[H_1]]=db[[#This Row],[H_2]]),MID(db[[#This Row],[H_QTY/ CTN]],db[[#This Row],[H_1]]+1,db[[#This Row],[H_2]]-db[[#This Row],[H_1]]-1),"")</f>
        <v/>
      </c>
      <c r="U70" s="87" t="str">
        <f>IF(db[[#This Row],[QTY/ CTN B]]="","",LEFT(db[[#This Row],[QTY/ CTN B]],SEARCH(" ",db[[#This Row],[QTY/ CTN B]],1)-1))</f>
        <v>10</v>
      </c>
      <c r="V70" s="87" t="str">
        <f>IF(db[[#This Row],[QTY/ CTN B]]="","",RIGHT(db[[#This Row],[QTY/ CTN B]],LEN(db[[#This Row],[QTY/ CTN B]])-SEARCH(" ",db[[#This Row],[QTY/ CTN B]],1)))</f>
        <v>LSN</v>
      </c>
      <c r="W70" s="87">
        <f>IF(db[[#This Row],[QTY/ CTN TG]]="",IF(db[[#This Row],[STN TG]]="","",12),LEFT(db[[#This Row],[QTY/ CTN TG]],SEARCH(" ",db[[#This Row],[QTY/ CTN TG]],1)-1))</f>
        <v>12</v>
      </c>
      <c r="X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" s="87" t="str">
        <f>IF(db[[#This Row],[STN K]]="","",IF(db[[#This Row],[STN TG]]="LSN",12,""))</f>
        <v/>
      </c>
      <c r="Z70" s="87" t="str">
        <f>IF(db[[#This Row],[STN TG]]="LSN","PCS","")</f>
        <v/>
      </c>
      <c r="AA70" s="87">
        <f>db[[#This Row],[QTY B]]*IF(db[[#This Row],[QTY TG]]="",1,db[[#This Row],[QTY TG]])*IF(db[[#This Row],[QTY K]]="",1,db[[#This Row],[QTY K]])</f>
        <v>120</v>
      </c>
      <c r="AB70" s="87" t="str">
        <f>IF(db[[#This Row],[STN K]]="",IF(db[[#This Row],[STN TG]]="",db[[#This Row],[STN B]],db[[#This Row],[STN TG]]),db[[#This Row],[STN K]])</f>
        <v>PCS</v>
      </c>
      <c r="AC70" s="87"/>
    </row>
    <row r="71" spans="1:29" ht="16.5" customHeight="1" x14ac:dyDescent="0.25">
      <c r="A71" s="87">
        <f>ROW()-1</f>
        <v>70</v>
      </c>
      <c r="B71" s="3" t="str">
        <f>LOWER(SUBSTITUTE(SUBSTITUTE(SUBSTITUTE(SUBSTITUTE(SUBSTITUTE(SUBSTITUTE(db[[#This Row],[NB BM]]," ",),".",""),"-",""),"(",""),")",""),"/",""))</f>
        <v>tas45x50x20beltbg15027</v>
      </c>
      <c r="C71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D71" s="3" t="str">
        <f>LOWER(SUBSTITUTE(SUBSTITUTE(SUBSTITUTE(SUBSTITUTE(SUBSTITUTE(SUBSTITUTE(SUBSTITUTE(SUBSTITUTE(SUBSTITUTE(db[[#This Row],[NB PAJAK]]," ",""),"-",""),"(",""),")",""),".",""),",",""),"/",""),"""",""),"+",""))</f>
        <v/>
      </c>
      <c r="E71" s="3" t="str">
        <f>LOWER(SUBSTITUTE(SUBSTITUTE(SUBSTITUTE(SUBSTITUTE(SUBSTITUTE(SUBSTITUTE(SUBSTITUTE(SUBSTITUTE(SUBSTITUTE(db[[#This Row],[NB BM]]&amp;db[[#This Row],[QTY/ CTN]]," ",),".",""),"-",""),"(",""),")",""),",",""),"/",""),"""",""),"+",""))</f>
        <v>tas45x50x20beltbg1502710lsn</v>
      </c>
      <c r="F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bag45*50*20beltbg1502710lsnuntana</v>
      </c>
      <c r="G71" s="1" t="s">
        <v>2019</v>
      </c>
      <c r="H71" s="4" t="s">
        <v>2595</v>
      </c>
      <c r="I71" s="49"/>
      <c r="J71" s="1" t="s">
        <v>1621</v>
      </c>
      <c r="K71" s="26" t="e">
        <f>IF(db[[#This Row],[NB NOTA_C]]="","",COUNTIF([2]!B_MSK[concat],db[[#This Row],[NB NOTA_C]]))</f>
        <v>#REF!</v>
      </c>
      <c r="L71" s="7" t="s">
        <v>1660</v>
      </c>
      <c r="M71" s="3" t="s">
        <v>1728</v>
      </c>
      <c r="N71" s="1" t="s">
        <v>2820</v>
      </c>
      <c r="P71" s="1" t="str">
        <f>IF(db[[#This Row],[QTY/ CTN]]="","",SUBSTITUTE(SUBSTITUTE(SUBSTITUTE(db[[#This Row],[QTY/ CTN]]," ","_",2),"(",""),")","")&amp;"_")</f>
        <v>10 LSN_</v>
      </c>
      <c r="Q71" s="1">
        <f>IF(db[[#This Row],[H_QTY/ CTN]]="","",SEARCH("_",db[[#This Row],[H_QTY/ CTN]]))</f>
        <v>7</v>
      </c>
      <c r="R71" s="1">
        <f>IF(db[[#This Row],[H_QTY/ CTN]]="","",LEN(db[[#This Row],[H_QTY/ CTN]]))</f>
        <v>7</v>
      </c>
      <c r="S71" s="90" t="str">
        <f>IF(db[[#This Row],[H_QTY/ CTN]]="","",LEFT(db[[#This Row],[H_QTY/ CTN]],db[[#This Row],[H_1]]-1))</f>
        <v>10 LSN</v>
      </c>
      <c r="T71" s="87" t="str">
        <f>IF(NOT(db[[#This Row],[H_1]]=db[[#This Row],[H_2]]),MID(db[[#This Row],[H_QTY/ CTN]],db[[#This Row],[H_1]]+1,db[[#This Row],[H_2]]-db[[#This Row],[H_1]]-1),"")</f>
        <v/>
      </c>
      <c r="U71" s="87" t="str">
        <f>IF(db[[#This Row],[QTY/ CTN B]]="","",LEFT(db[[#This Row],[QTY/ CTN B]],SEARCH(" ",db[[#This Row],[QTY/ CTN B]],1)-1))</f>
        <v>10</v>
      </c>
      <c r="V71" s="87" t="str">
        <f>IF(db[[#This Row],[QTY/ CTN B]]="","",RIGHT(db[[#This Row],[QTY/ CTN B]],LEN(db[[#This Row],[QTY/ CTN B]])-SEARCH(" ",db[[#This Row],[QTY/ CTN B]],1)))</f>
        <v>LSN</v>
      </c>
      <c r="W71" s="87">
        <f>IF(db[[#This Row],[QTY/ CTN TG]]="",IF(db[[#This Row],[STN TG]]="","",12),LEFT(db[[#This Row],[QTY/ CTN TG]],SEARCH(" ",db[[#This Row],[QTY/ CTN TG]],1)-1))</f>
        <v>12</v>
      </c>
      <c r="X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1" s="87" t="str">
        <f>IF(db[[#This Row],[STN K]]="","",IF(db[[#This Row],[STN TG]]="LSN",12,""))</f>
        <v/>
      </c>
      <c r="Z71" s="87" t="str">
        <f>IF(db[[#This Row],[STN TG]]="LSN","PCS","")</f>
        <v/>
      </c>
      <c r="AA71" s="87">
        <f>db[[#This Row],[QTY B]]*IF(db[[#This Row],[QTY TG]]="",1,db[[#This Row],[QTY TG]])*IF(db[[#This Row],[QTY K]]="",1,db[[#This Row],[QTY K]])</f>
        <v>120</v>
      </c>
      <c r="AB71" s="87" t="str">
        <f>IF(db[[#This Row],[STN K]]="",IF(db[[#This Row],[STN TG]]="",db[[#This Row],[STN B]],db[[#This Row],[STN TG]]),db[[#This Row],[STN K]])</f>
        <v>PCS</v>
      </c>
      <c r="AC71" s="87"/>
    </row>
    <row r="72" spans="1:29" ht="16.5" customHeight="1" x14ac:dyDescent="0.25">
      <c r="A72" s="87">
        <f>ROW()-1</f>
        <v>71</v>
      </c>
      <c r="B72" s="3" t="str">
        <f>LOWER(SUBSTITUTE(SUBSTITUTE(SUBSTITUTE(SUBSTITUTE(SUBSTITUTE(SUBSTITUTE(db[[#This Row],[NB BM]]," ",),".",""),"-",""),"(",""),")",""),"/",""))</f>
        <v>tas50x35x20bg10057</v>
      </c>
      <c r="C72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D72" s="3" t="str">
        <f>LOWER(SUBSTITUTE(SUBSTITUTE(SUBSTITUTE(SUBSTITUTE(SUBSTITUTE(SUBSTITUTE(SUBSTITUTE(SUBSTITUTE(SUBSTITUTE(db[[#This Row],[NB PAJAK]]," ",""),"-",""),"(",""),")",""),".",""),",",""),"/",""),"""",""),"+",""))</f>
        <v/>
      </c>
      <c r="E72" s="3" t="str">
        <f>LOWER(SUBSTITUTE(SUBSTITUTE(SUBSTITUTE(SUBSTITUTE(SUBSTITUTE(SUBSTITUTE(SUBSTITUTE(SUBSTITUTE(SUBSTITUTE(db[[#This Row],[NB BM]]&amp;db[[#This Row],[QTY/ CTN]]," ",),".",""),"-",""),"(",""),")",""),",",""),"/",""),"""",""),"+",""))</f>
        <v>tas50x35x20bg1005715lsn</v>
      </c>
      <c r="F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bag50*35*20bg1005715lsnuntana</v>
      </c>
      <c r="G72" s="1" t="s">
        <v>4533</v>
      </c>
      <c r="H72" s="4" t="s">
        <v>4532</v>
      </c>
      <c r="I72" s="49"/>
      <c r="J72" s="1" t="s">
        <v>1621</v>
      </c>
      <c r="K72" s="26" t="e">
        <f>IF(db[[#This Row],[NB NOTA_C]]="","",COUNTIF([2]!B_MSK[concat],db[[#This Row],[NB NOTA_C]]))</f>
        <v>#REF!</v>
      </c>
      <c r="L72" s="7" t="s">
        <v>1660</v>
      </c>
      <c r="M72" s="3" t="s">
        <v>4534</v>
      </c>
      <c r="N72" s="1" t="s">
        <v>2820</v>
      </c>
      <c r="P72" s="1" t="str">
        <f>IF(db[[#This Row],[QTY/ CTN]]="","",SUBSTITUTE(SUBSTITUTE(SUBSTITUTE(db[[#This Row],[QTY/ CTN]]," ","_",2),"(",""),")","")&amp;"_")</f>
        <v>15 LSN_</v>
      </c>
      <c r="Q72" s="1">
        <f>IF(db[[#This Row],[H_QTY/ CTN]]="","",SEARCH("_",db[[#This Row],[H_QTY/ CTN]]))</f>
        <v>7</v>
      </c>
      <c r="R72" s="1">
        <f>IF(db[[#This Row],[H_QTY/ CTN]]="","",LEN(db[[#This Row],[H_QTY/ CTN]]))</f>
        <v>7</v>
      </c>
      <c r="S72" s="90" t="str">
        <f>IF(db[[#This Row],[H_QTY/ CTN]]="","",LEFT(db[[#This Row],[H_QTY/ CTN]],db[[#This Row],[H_1]]-1))</f>
        <v>15 LSN</v>
      </c>
      <c r="T72" s="87" t="str">
        <f>IF(NOT(db[[#This Row],[H_1]]=db[[#This Row],[H_2]]),MID(db[[#This Row],[H_QTY/ CTN]],db[[#This Row],[H_1]]+1,db[[#This Row],[H_2]]-db[[#This Row],[H_1]]-1),"")</f>
        <v/>
      </c>
      <c r="U72" s="87" t="str">
        <f>IF(db[[#This Row],[QTY/ CTN B]]="","",LEFT(db[[#This Row],[QTY/ CTN B]],SEARCH(" ",db[[#This Row],[QTY/ CTN B]],1)-1))</f>
        <v>15</v>
      </c>
      <c r="V72" s="87" t="str">
        <f>IF(db[[#This Row],[QTY/ CTN B]]="","",RIGHT(db[[#This Row],[QTY/ CTN B]],LEN(db[[#This Row],[QTY/ CTN B]])-SEARCH(" ",db[[#This Row],[QTY/ CTN B]],1)))</f>
        <v>LSN</v>
      </c>
      <c r="W72" s="87">
        <f>IF(db[[#This Row],[QTY/ CTN TG]]="",IF(db[[#This Row],[STN TG]]="","",12),LEFT(db[[#This Row],[QTY/ CTN TG]],SEARCH(" ",db[[#This Row],[QTY/ CTN TG]],1)-1))</f>
        <v>12</v>
      </c>
      <c r="X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2" s="87" t="str">
        <f>IF(db[[#This Row],[STN K]]="","",IF(db[[#This Row],[STN TG]]="LSN",12,""))</f>
        <v/>
      </c>
      <c r="Z72" s="87" t="str">
        <f>IF(db[[#This Row],[STN TG]]="LSN","PCS","")</f>
        <v/>
      </c>
      <c r="AA72" s="87">
        <f>db[[#This Row],[QTY B]]*IF(db[[#This Row],[QTY TG]]="",1,db[[#This Row],[QTY TG]])*IF(db[[#This Row],[QTY K]]="",1,db[[#This Row],[QTY K]])</f>
        <v>180</v>
      </c>
      <c r="AB72" s="87" t="str">
        <f>IF(db[[#This Row],[STN K]]="",IF(db[[#This Row],[STN TG]]="",db[[#This Row],[STN B]],db[[#This Row],[STN TG]]),db[[#This Row],[STN K]])</f>
        <v>PCS</v>
      </c>
      <c r="AC72" s="87"/>
    </row>
    <row r="73" spans="1:29" ht="16.5" customHeight="1" x14ac:dyDescent="0.25">
      <c r="A73" s="87">
        <f>ROW()-1</f>
        <v>72</v>
      </c>
      <c r="B73" s="3" t="str">
        <f>LOWER(SUBSTITUTE(SUBSTITUTE(SUBSTITUTE(SUBSTITUTE(SUBSTITUTE(SUBSTITUTE(db[[#This Row],[NB BM]]," ",),".",""),"-",""),"(",""),")",""),"/",""))</f>
        <v>tas50x55x25beltbg15028</v>
      </c>
      <c r="C73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D73" s="3" t="str">
        <f>LOWER(SUBSTITUTE(SUBSTITUTE(SUBSTITUTE(SUBSTITUTE(SUBSTITUTE(SUBSTITUTE(SUBSTITUTE(SUBSTITUTE(SUBSTITUTE(db[[#This Row],[NB PAJAK]]," ",""),"-",""),"(",""),")",""),".",""),",",""),"/",""),"""",""),"+",""))</f>
        <v/>
      </c>
      <c r="E73" s="3" t="str">
        <f>LOWER(SUBSTITUTE(SUBSTITUTE(SUBSTITUTE(SUBSTITUTE(SUBSTITUTE(SUBSTITUTE(SUBSTITUTE(SUBSTITUTE(SUBSTITUTE(db[[#This Row],[NB BM]]&amp;db[[#This Row],[QTY/ CTN]]," ",),".",""),"-",""),"(",""),")",""),",",""),"/",""),"""",""),"+",""))</f>
        <v>tas50x55x25beltbg1502810lsn</v>
      </c>
      <c r="F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bag50*55*25beltbg1502810lsnuntana</v>
      </c>
      <c r="G73" s="1" t="s">
        <v>2020</v>
      </c>
      <c r="H73" s="4" t="s">
        <v>2973</v>
      </c>
      <c r="I73" s="49"/>
      <c r="J73" s="1" t="s">
        <v>1621</v>
      </c>
      <c r="K73" s="26" t="e">
        <f>IF(db[[#This Row],[NB NOTA_C]]="","",COUNTIF([2]!B_MSK[concat],db[[#This Row],[NB NOTA_C]]))</f>
        <v>#REF!</v>
      </c>
      <c r="L73" s="7" t="s">
        <v>1660</v>
      </c>
      <c r="M73" s="3" t="s">
        <v>1728</v>
      </c>
      <c r="N73" s="1" t="s">
        <v>2820</v>
      </c>
      <c r="P73" s="1" t="str">
        <f>IF(db[[#This Row],[QTY/ CTN]]="","",SUBSTITUTE(SUBSTITUTE(SUBSTITUTE(db[[#This Row],[QTY/ CTN]]," ","_",2),"(",""),")","")&amp;"_")</f>
        <v>10 LSN_</v>
      </c>
      <c r="Q73" s="1">
        <f>IF(db[[#This Row],[H_QTY/ CTN]]="","",SEARCH("_",db[[#This Row],[H_QTY/ CTN]]))</f>
        <v>7</v>
      </c>
      <c r="R73" s="1">
        <f>IF(db[[#This Row],[H_QTY/ CTN]]="","",LEN(db[[#This Row],[H_QTY/ CTN]]))</f>
        <v>7</v>
      </c>
      <c r="S73" s="90" t="str">
        <f>IF(db[[#This Row],[H_QTY/ CTN]]="","",LEFT(db[[#This Row],[H_QTY/ CTN]],db[[#This Row],[H_1]]-1))</f>
        <v>10 LSN</v>
      </c>
      <c r="T73" s="87" t="str">
        <f>IF(NOT(db[[#This Row],[H_1]]=db[[#This Row],[H_2]]),MID(db[[#This Row],[H_QTY/ CTN]],db[[#This Row],[H_1]]+1,db[[#This Row],[H_2]]-db[[#This Row],[H_1]]-1),"")</f>
        <v/>
      </c>
      <c r="U73" s="87" t="str">
        <f>IF(db[[#This Row],[QTY/ CTN B]]="","",LEFT(db[[#This Row],[QTY/ CTN B]],SEARCH(" ",db[[#This Row],[QTY/ CTN B]],1)-1))</f>
        <v>10</v>
      </c>
      <c r="V73" s="87" t="str">
        <f>IF(db[[#This Row],[QTY/ CTN B]]="","",RIGHT(db[[#This Row],[QTY/ CTN B]],LEN(db[[#This Row],[QTY/ CTN B]])-SEARCH(" ",db[[#This Row],[QTY/ CTN B]],1)))</f>
        <v>LSN</v>
      </c>
      <c r="W73" s="87">
        <f>IF(db[[#This Row],[QTY/ CTN TG]]="",IF(db[[#This Row],[STN TG]]="","",12),LEFT(db[[#This Row],[QTY/ CTN TG]],SEARCH(" ",db[[#This Row],[QTY/ CTN TG]],1)-1))</f>
        <v>12</v>
      </c>
      <c r="X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3" s="87" t="str">
        <f>IF(db[[#This Row],[STN K]]="","",IF(db[[#This Row],[STN TG]]="LSN",12,""))</f>
        <v/>
      </c>
      <c r="Z73" s="87" t="str">
        <f>IF(db[[#This Row],[STN TG]]="LSN","PCS","")</f>
        <v/>
      </c>
      <c r="AA73" s="87">
        <f>db[[#This Row],[QTY B]]*IF(db[[#This Row],[QTY TG]]="",1,db[[#This Row],[QTY TG]])*IF(db[[#This Row],[QTY K]]="",1,db[[#This Row],[QTY K]])</f>
        <v>120</v>
      </c>
      <c r="AB73" s="87" t="str">
        <f>IF(db[[#This Row],[STN K]]="",IF(db[[#This Row],[STN TG]]="",db[[#This Row],[STN B]],db[[#This Row],[STN TG]]),db[[#This Row],[STN K]])</f>
        <v>PCS</v>
      </c>
      <c r="AC73" s="87"/>
    </row>
    <row r="74" spans="1:29" ht="16.5" customHeight="1" x14ac:dyDescent="0.25">
      <c r="A74" s="87">
        <f>ROW()-1</f>
        <v>73</v>
      </c>
      <c r="B74" s="3" t="str">
        <f>LOWER(SUBSTITUTE(SUBSTITUTE(SUBSTITUTE(SUBSTITUTE(SUBSTITUTE(SUBSTITUTE(db[[#This Row],[NB BM]]," ",),".",""),"-",""),"(",""),")",""),"/",""))</f>
        <v>tas55x65bg13021</v>
      </c>
      <c r="C74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D74" s="3" t="str">
        <f>LOWER(SUBSTITUTE(SUBSTITUTE(SUBSTITUTE(SUBSTITUTE(SUBSTITUTE(SUBSTITUTE(SUBSTITUTE(SUBSTITUTE(SUBSTITUTE(db[[#This Row],[NB PAJAK]]," ",""),"-",""),"(",""),")",""),".",""),",",""),"/",""),"""",""),"+",""))</f>
        <v/>
      </c>
      <c r="E74" s="3" t="str">
        <f>LOWER(SUBSTITUTE(SUBSTITUTE(SUBSTITUTE(SUBSTITUTE(SUBSTITUTE(SUBSTITUTE(SUBSTITUTE(SUBSTITUTE(SUBSTITUTE(db[[#This Row],[NB BM]]&amp;db[[#This Row],[QTY/ CTN]]," ",),".",""),"-",""),"(",""),")",""),",",""),"/",""),"""",""),"+",""))</f>
        <v>tas55x65bg1302110lsn</v>
      </c>
      <c r="F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bag55*65bg1302110lsnuntana</v>
      </c>
      <c r="G74" s="1" t="s">
        <v>2021</v>
      </c>
      <c r="H74" s="4" t="s">
        <v>2596</v>
      </c>
      <c r="I74" s="49"/>
      <c r="J74" s="1" t="s">
        <v>1621</v>
      </c>
      <c r="K74" s="26" t="e">
        <f>IF(db[[#This Row],[NB NOTA_C]]="","",COUNTIF([2]!B_MSK[concat],db[[#This Row],[NB NOTA_C]]))</f>
        <v>#REF!</v>
      </c>
      <c r="L74" s="7" t="s">
        <v>1660</v>
      </c>
      <c r="M74" s="3" t="s">
        <v>1728</v>
      </c>
      <c r="N74" s="1" t="s">
        <v>2820</v>
      </c>
      <c r="P74" s="1" t="str">
        <f>IF(db[[#This Row],[QTY/ CTN]]="","",SUBSTITUTE(SUBSTITUTE(SUBSTITUTE(db[[#This Row],[QTY/ CTN]]," ","_",2),"(",""),")","")&amp;"_")</f>
        <v>10 LSN_</v>
      </c>
      <c r="Q74" s="1">
        <f>IF(db[[#This Row],[H_QTY/ CTN]]="","",SEARCH("_",db[[#This Row],[H_QTY/ CTN]]))</f>
        <v>7</v>
      </c>
      <c r="R74" s="1">
        <f>IF(db[[#This Row],[H_QTY/ CTN]]="","",LEN(db[[#This Row],[H_QTY/ CTN]]))</f>
        <v>7</v>
      </c>
      <c r="S74" s="90" t="str">
        <f>IF(db[[#This Row],[H_QTY/ CTN]]="","",LEFT(db[[#This Row],[H_QTY/ CTN]],db[[#This Row],[H_1]]-1))</f>
        <v>10 LSN</v>
      </c>
      <c r="T74" s="87" t="str">
        <f>IF(NOT(db[[#This Row],[H_1]]=db[[#This Row],[H_2]]),MID(db[[#This Row],[H_QTY/ CTN]],db[[#This Row],[H_1]]+1,db[[#This Row],[H_2]]-db[[#This Row],[H_1]]-1),"")</f>
        <v/>
      </c>
      <c r="U74" s="87" t="str">
        <f>IF(db[[#This Row],[QTY/ CTN B]]="","",LEFT(db[[#This Row],[QTY/ CTN B]],SEARCH(" ",db[[#This Row],[QTY/ CTN B]],1)-1))</f>
        <v>10</v>
      </c>
      <c r="V74" s="87" t="str">
        <f>IF(db[[#This Row],[QTY/ CTN B]]="","",RIGHT(db[[#This Row],[QTY/ CTN B]],LEN(db[[#This Row],[QTY/ CTN B]])-SEARCH(" ",db[[#This Row],[QTY/ CTN B]],1)))</f>
        <v>LSN</v>
      </c>
      <c r="W74" s="87">
        <f>IF(db[[#This Row],[QTY/ CTN TG]]="",IF(db[[#This Row],[STN TG]]="","",12),LEFT(db[[#This Row],[QTY/ CTN TG]],SEARCH(" ",db[[#This Row],[QTY/ CTN TG]],1)-1))</f>
        <v>12</v>
      </c>
      <c r="X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4" s="87" t="str">
        <f>IF(db[[#This Row],[STN K]]="","",IF(db[[#This Row],[STN TG]]="LSN",12,""))</f>
        <v/>
      </c>
      <c r="Z74" s="87" t="str">
        <f>IF(db[[#This Row],[STN TG]]="LSN","PCS","")</f>
        <v/>
      </c>
      <c r="AA74" s="87">
        <f>db[[#This Row],[QTY B]]*IF(db[[#This Row],[QTY TG]]="",1,db[[#This Row],[QTY TG]])*IF(db[[#This Row],[QTY K]]="",1,db[[#This Row],[QTY K]])</f>
        <v>120</v>
      </c>
      <c r="AB74" s="87" t="str">
        <f>IF(db[[#This Row],[STN K]]="",IF(db[[#This Row],[STN TG]]="",db[[#This Row],[STN B]],db[[#This Row],[STN TG]]),db[[#This Row],[STN K]])</f>
        <v>PCS</v>
      </c>
      <c r="AC74" s="87"/>
    </row>
    <row r="75" spans="1:29" ht="16.5" customHeight="1" x14ac:dyDescent="0.25">
      <c r="A75" s="87">
        <f>ROW()-1</f>
        <v>74</v>
      </c>
      <c r="B75" s="3" t="str">
        <f>LOWER(SUBSTITUTE(SUBSTITUTE(SUBSTITUTE(SUBSTITUTE(SUBSTITUTE(SUBSTITUTE(db[[#This Row],[NB BM]]," ",),".",""),"-",""),"(",""),")",""),"/",""))</f>
        <v>tas60x70x25beltbg15029</v>
      </c>
      <c r="C75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D75" s="3" t="str">
        <f>LOWER(SUBSTITUTE(SUBSTITUTE(SUBSTITUTE(SUBSTITUTE(SUBSTITUTE(SUBSTITUTE(SUBSTITUTE(SUBSTITUTE(SUBSTITUTE(db[[#This Row],[NB PAJAK]]," ",""),"-",""),"(",""),")",""),".",""),",",""),"/",""),"""",""),"+",""))</f>
        <v/>
      </c>
      <c r="E75" s="3" t="str">
        <f>LOWER(SUBSTITUTE(SUBSTITUTE(SUBSTITUTE(SUBSTITUTE(SUBSTITUTE(SUBSTITUTE(SUBSTITUTE(SUBSTITUTE(SUBSTITUTE(db[[#This Row],[NB BM]]&amp;db[[#This Row],[QTY/ CTN]]," ",),".",""),"-",""),"(",""),")",""),",",""),"/",""),"""",""),"+",""))</f>
        <v>tas60x70x25beltbg1502910lsn</v>
      </c>
      <c r="F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bag60*70*25beltbg1502910lsnuntana</v>
      </c>
      <c r="G75" s="1" t="s">
        <v>2022</v>
      </c>
      <c r="H75" s="4" t="s">
        <v>2597</v>
      </c>
      <c r="I75" s="49"/>
      <c r="J75" s="1" t="s">
        <v>1621</v>
      </c>
      <c r="K75" s="26" t="e">
        <f>IF(db[[#This Row],[NB NOTA_C]]="","",COUNTIF([2]!B_MSK[concat],db[[#This Row],[NB NOTA_C]]))</f>
        <v>#REF!</v>
      </c>
      <c r="L75" s="7" t="s">
        <v>1660</v>
      </c>
      <c r="M75" s="3" t="s">
        <v>1728</v>
      </c>
      <c r="N75" s="1" t="s">
        <v>2820</v>
      </c>
      <c r="P75" s="1" t="str">
        <f>IF(db[[#This Row],[QTY/ CTN]]="","",SUBSTITUTE(SUBSTITUTE(SUBSTITUTE(db[[#This Row],[QTY/ CTN]]," ","_",2),"(",""),")","")&amp;"_")</f>
        <v>10 LSN_</v>
      </c>
      <c r="Q75" s="1">
        <f>IF(db[[#This Row],[H_QTY/ CTN]]="","",SEARCH("_",db[[#This Row],[H_QTY/ CTN]]))</f>
        <v>7</v>
      </c>
      <c r="R75" s="1">
        <f>IF(db[[#This Row],[H_QTY/ CTN]]="","",LEN(db[[#This Row],[H_QTY/ CTN]]))</f>
        <v>7</v>
      </c>
      <c r="S75" s="90" t="str">
        <f>IF(db[[#This Row],[H_QTY/ CTN]]="","",LEFT(db[[#This Row],[H_QTY/ CTN]],db[[#This Row],[H_1]]-1))</f>
        <v>10 LSN</v>
      </c>
      <c r="T75" s="87" t="str">
        <f>IF(NOT(db[[#This Row],[H_1]]=db[[#This Row],[H_2]]),MID(db[[#This Row],[H_QTY/ CTN]],db[[#This Row],[H_1]]+1,db[[#This Row],[H_2]]-db[[#This Row],[H_1]]-1),"")</f>
        <v/>
      </c>
      <c r="U75" s="87" t="str">
        <f>IF(db[[#This Row],[QTY/ CTN B]]="","",LEFT(db[[#This Row],[QTY/ CTN B]],SEARCH(" ",db[[#This Row],[QTY/ CTN B]],1)-1))</f>
        <v>10</v>
      </c>
      <c r="V75" s="87" t="str">
        <f>IF(db[[#This Row],[QTY/ CTN B]]="","",RIGHT(db[[#This Row],[QTY/ CTN B]],LEN(db[[#This Row],[QTY/ CTN B]])-SEARCH(" ",db[[#This Row],[QTY/ CTN B]],1)))</f>
        <v>LSN</v>
      </c>
      <c r="W75" s="87">
        <f>IF(db[[#This Row],[QTY/ CTN TG]]="",IF(db[[#This Row],[STN TG]]="","",12),LEFT(db[[#This Row],[QTY/ CTN TG]],SEARCH(" ",db[[#This Row],[QTY/ CTN TG]],1)-1))</f>
        <v>12</v>
      </c>
      <c r="X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5" s="87" t="str">
        <f>IF(db[[#This Row],[STN K]]="","",IF(db[[#This Row],[STN TG]]="LSN",12,""))</f>
        <v/>
      </c>
      <c r="Z75" s="87" t="str">
        <f>IF(db[[#This Row],[STN TG]]="LSN","PCS","")</f>
        <v/>
      </c>
      <c r="AA75" s="87">
        <f>db[[#This Row],[QTY B]]*IF(db[[#This Row],[QTY TG]]="",1,db[[#This Row],[QTY TG]])*IF(db[[#This Row],[QTY K]]="",1,db[[#This Row],[QTY K]])</f>
        <v>120</v>
      </c>
      <c r="AB75" s="87" t="str">
        <f>IF(db[[#This Row],[STN K]]="",IF(db[[#This Row],[STN TG]]="",db[[#This Row],[STN B]],db[[#This Row],[STN TG]]),db[[#This Row],[STN K]])</f>
        <v>PCS</v>
      </c>
      <c r="AC75" s="87"/>
    </row>
    <row r="76" spans="1:29" ht="16.5" customHeight="1" x14ac:dyDescent="0.25">
      <c r="A76" s="87">
        <f>ROW()-1</f>
        <v>75</v>
      </c>
      <c r="B76" s="3" t="str">
        <f>LOWER(SUBSTITUTE(SUBSTITUTE(SUBSTITUTE(SUBSTITUTE(SUBSTITUTE(SUBSTITUTE(db[[#This Row],[NB BM]]," ",),".",""),"-",""),"(",""),")",""),"/",""))</f>
        <v>tas70x55x25bg16033c</v>
      </c>
      <c r="C76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D76" s="3" t="str">
        <f>LOWER(SUBSTITUTE(SUBSTITUTE(SUBSTITUTE(SUBSTITUTE(SUBSTITUTE(SUBSTITUTE(SUBSTITUTE(SUBSTITUTE(SUBSTITUTE(db[[#This Row],[NB PAJAK]]," ",""),"-",""),"(",""),")",""),".",""),",",""),"/",""),"""",""),"+",""))</f>
        <v/>
      </c>
      <c r="E76" s="3" t="str">
        <f>LOWER(SUBSTITUTE(SUBSTITUTE(SUBSTITUTE(SUBSTITUTE(SUBSTITUTE(SUBSTITUTE(SUBSTITUTE(SUBSTITUTE(SUBSTITUTE(db[[#This Row],[NB BM]]&amp;db[[#This Row],[QTY/ CTN]]," ",),".",""),"-",""),"(",""),")",""),",",""),"/",""),"""",""),"+",""))</f>
        <v>tas70x55x25bg16033c10lsn</v>
      </c>
      <c r="F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bag70*55*25bg16033c10lsnuntana</v>
      </c>
      <c r="G76" s="1" t="s">
        <v>2023</v>
      </c>
      <c r="H76" s="4" t="s">
        <v>2841</v>
      </c>
      <c r="I76" s="49"/>
      <c r="J76" s="1" t="s">
        <v>1621</v>
      </c>
      <c r="K76" s="26" t="e">
        <f>IF(db[[#This Row],[NB NOTA_C]]="","",COUNTIF([2]!B_MSK[concat],db[[#This Row],[NB NOTA_C]]))</f>
        <v>#REF!</v>
      </c>
      <c r="L76" s="7" t="s">
        <v>1660</v>
      </c>
      <c r="M76" s="3" t="s">
        <v>1728</v>
      </c>
      <c r="N76" s="1" t="s">
        <v>2820</v>
      </c>
      <c r="P76" s="1" t="str">
        <f>IF(db[[#This Row],[QTY/ CTN]]="","",SUBSTITUTE(SUBSTITUTE(SUBSTITUTE(db[[#This Row],[QTY/ CTN]]," ","_",2),"(",""),")","")&amp;"_")</f>
        <v>10 LSN_</v>
      </c>
      <c r="Q76" s="1">
        <f>IF(db[[#This Row],[H_QTY/ CTN]]="","",SEARCH("_",db[[#This Row],[H_QTY/ CTN]]))</f>
        <v>7</v>
      </c>
      <c r="R76" s="1">
        <f>IF(db[[#This Row],[H_QTY/ CTN]]="","",LEN(db[[#This Row],[H_QTY/ CTN]]))</f>
        <v>7</v>
      </c>
      <c r="S76" s="90" t="str">
        <f>IF(db[[#This Row],[H_QTY/ CTN]]="","",LEFT(db[[#This Row],[H_QTY/ CTN]],db[[#This Row],[H_1]]-1))</f>
        <v>10 LSN</v>
      </c>
      <c r="T76" s="87" t="str">
        <f>IF(NOT(db[[#This Row],[H_1]]=db[[#This Row],[H_2]]),MID(db[[#This Row],[H_QTY/ CTN]],db[[#This Row],[H_1]]+1,db[[#This Row],[H_2]]-db[[#This Row],[H_1]]-1),"")</f>
        <v/>
      </c>
      <c r="U76" s="87" t="str">
        <f>IF(db[[#This Row],[QTY/ CTN B]]="","",LEFT(db[[#This Row],[QTY/ CTN B]],SEARCH(" ",db[[#This Row],[QTY/ CTN B]],1)-1))</f>
        <v>10</v>
      </c>
      <c r="V76" s="87" t="str">
        <f>IF(db[[#This Row],[QTY/ CTN B]]="","",RIGHT(db[[#This Row],[QTY/ CTN B]],LEN(db[[#This Row],[QTY/ CTN B]])-SEARCH(" ",db[[#This Row],[QTY/ CTN B]],1)))</f>
        <v>LSN</v>
      </c>
      <c r="W76" s="87">
        <f>IF(db[[#This Row],[QTY/ CTN TG]]="",IF(db[[#This Row],[STN TG]]="","",12),LEFT(db[[#This Row],[QTY/ CTN TG]],SEARCH(" ",db[[#This Row],[QTY/ CTN TG]],1)-1))</f>
        <v>12</v>
      </c>
      <c r="X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" s="87" t="str">
        <f>IF(db[[#This Row],[STN K]]="","",IF(db[[#This Row],[STN TG]]="LSN",12,""))</f>
        <v/>
      </c>
      <c r="Z76" s="87" t="str">
        <f>IF(db[[#This Row],[STN TG]]="LSN","PCS","")</f>
        <v/>
      </c>
      <c r="AA76" s="87">
        <f>db[[#This Row],[QTY B]]*IF(db[[#This Row],[QTY TG]]="",1,db[[#This Row],[QTY TG]])*IF(db[[#This Row],[QTY K]]="",1,db[[#This Row],[QTY K]])</f>
        <v>120</v>
      </c>
      <c r="AB76" s="87" t="str">
        <f>IF(db[[#This Row],[STN K]]="",IF(db[[#This Row],[STN TG]]="",db[[#This Row],[STN B]],db[[#This Row],[STN TG]]),db[[#This Row],[STN K]])</f>
        <v>PCS</v>
      </c>
      <c r="AC76" s="87"/>
    </row>
    <row r="77" spans="1:29" ht="16.5" customHeight="1" x14ac:dyDescent="0.25">
      <c r="A77" s="87">
        <f>ROW()-1</f>
        <v>76</v>
      </c>
      <c r="B77" s="3" t="str">
        <f>LOWER(SUBSTITUTE(SUBSTITUTE(SUBSTITUTE(SUBSTITUTE(SUBSTITUTE(SUBSTITUTE(db[[#This Row],[NB BM]]," ",),".",""),"-",""),"(",""),")",""),"/",""))</f>
        <v>tas70x70x30beltbg15030</v>
      </c>
      <c r="C77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D77" s="3" t="str">
        <f>LOWER(SUBSTITUTE(SUBSTITUTE(SUBSTITUTE(SUBSTITUTE(SUBSTITUTE(SUBSTITUTE(SUBSTITUTE(SUBSTITUTE(SUBSTITUTE(db[[#This Row],[NB PAJAK]]," ",""),"-",""),"(",""),")",""),".",""),",",""),"/",""),"""",""),"+",""))</f>
        <v/>
      </c>
      <c r="E77" s="3" t="str">
        <f>LOWER(SUBSTITUTE(SUBSTITUTE(SUBSTITUTE(SUBSTITUTE(SUBSTITUTE(SUBSTITUTE(SUBSTITUTE(SUBSTITUTE(SUBSTITUTE(db[[#This Row],[NB BM]]&amp;db[[#This Row],[QTY/ CTN]]," ",),".",""),"-",""),"(",""),")",""),",",""),"/",""),"""",""),"+",""))</f>
        <v>tas70x70x30beltbg1503010lsn</v>
      </c>
      <c r="F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bag70*70*30beltbg1503010lsnuntana</v>
      </c>
      <c r="G77" s="1" t="s">
        <v>2024</v>
      </c>
      <c r="H77" s="4" t="s">
        <v>2557</v>
      </c>
      <c r="I77" s="49"/>
      <c r="J77" s="1" t="s">
        <v>1621</v>
      </c>
      <c r="K77" s="26" t="e">
        <f>IF(db[[#This Row],[NB NOTA_C]]="","",COUNTIF([2]!B_MSK[concat],db[[#This Row],[NB NOTA_C]]))</f>
        <v>#REF!</v>
      </c>
      <c r="L77" s="7" t="s">
        <v>1660</v>
      </c>
      <c r="M77" s="3" t="s">
        <v>1728</v>
      </c>
      <c r="N77" s="1" t="s">
        <v>2820</v>
      </c>
      <c r="P77" s="1" t="str">
        <f>IF(db[[#This Row],[QTY/ CTN]]="","",SUBSTITUTE(SUBSTITUTE(SUBSTITUTE(db[[#This Row],[QTY/ CTN]]," ","_",2),"(",""),")","")&amp;"_")</f>
        <v>10 LSN_</v>
      </c>
      <c r="Q77" s="1">
        <f>IF(db[[#This Row],[H_QTY/ CTN]]="","",SEARCH("_",db[[#This Row],[H_QTY/ CTN]]))</f>
        <v>7</v>
      </c>
      <c r="R77" s="1">
        <f>IF(db[[#This Row],[H_QTY/ CTN]]="","",LEN(db[[#This Row],[H_QTY/ CTN]]))</f>
        <v>7</v>
      </c>
      <c r="S77" s="90" t="str">
        <f>IF(db[[#This Row],[H_QTY/ CTN]]="","",LEFT(db[[#This Row],[H_QTY/ CTN]],db[[#This Row],[H_1]]-1))</f>
        <v>10 LSN</v>
      </c>
      <c r="T77" s="87" t="str">
        <f>IF(NOT(db[[#This Row],[H_1]]=db[[#This Row],[H_2]]),MID(db[[#This Row],[H_QTY/ CTN]],db[[#This Row],[H_1]]+1,db[[#This Row],[H_2]]-db[[#This Row],[H_1]]-1),"")</f>
        <v/>
      </c>
      <c r="U77" s="87" t="str">
        <f>IF(db[[#This Row],[QTY/ CTN B]]="","",LEFT(db[[#This Row],[QTY/ CTN B]],SEARCH(" ",db[[#This Row],[QTY/ CTN B]],1)-1))</f>
        <v>10</v>
      </c>
      <c r="V77" s="87" t="str">
        <f>IF(db[[#This Row],[QTY/ CTN B]]="","",RIGHT(db[[#This Row],[QTY/ CTN B]],LEN(db[[#This Row],[QTY/ CTN B]])-SEARCH(" ",db[[#This Row],[QTY/ CTN B]],1)))</f>
        <v>LSN</v>
      </c>
      <c r="W77" s="87">
        <f>IF(db[[#This Row],[QTY/ CTN TG]]="",IF(db[[#This Row],[STN TG]]="","",12),LEFT(db[[#This Row],[QTY/ CTN TG]],SEARCH(" ",db[[#This Row],[QTY/ CTN TG]],1)-1))</f>
        <v>12</v>
      </c>
      <c r="X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7" s="87" t="str">
        <f>IF(db[[#This Row],[STN K]]="","",IF(db[[#This Row],[STN TG]]="LSN",12,""))</f>
        <v/>
      </c>
      <c r="Z77" s="87" t="str">
        <f>IF(db[[#This Row],[STN TG]]="LSN","PCS","")</f>
        <v/>
      </c>
      <c r="AA77" s="87">
        <f>db[[#This Row],[QTY B]]*IF(db[[#This Row],[QTY TG]]="",1,db[[#This Row],[QTY TG]])*IF(db[[#This Row],[QTY K]]="",1,db[[#This Row],[QTY K]])</f>
        <v>120</v>
      </c>
      <c r="AB77" s="87" t="str">
        <f>IF(db[[#This Row],[STN K]]="",IF(db[[#This Row],[STN TG]]="",db[[#This Row],[STN B]],db[[#This Row],[STN TG]]),db[[#This Row],[STN K]])</f>
        <v>PCS</v>
      </c>
      <c r="AC77" s="87"/>
    </row>
    <row r="78" spans="1:29" ht="16.5" customHeight="1" x14ac:dyDescent="0.25">
      <c r="A78" s="87">
        <f>ROW()-1</f>
        <v>77</v>
      </c>
      <c r="B78" s="3" t="str">
        <f>LOWER(SUBSTITUTE(SUBSTITUTE(SUBSTITUTE(SUBSTITUTE(SUBSTITUTE(SUBSTITUTE(db[[#This Row],[NB BM]]," ",),".",""),"-",""),"(",""),")",""),"/",""))</f>
        <v>tas75x55x25bg16033</v>
      </c>
      <c r="C78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D78" s="3" t="str">
        <f>LOWER(SUBSTITUTE(SUBSTITUTE(SUBSTITUTE(SUBSTITUTE(SUBSTITUTE(SUBSTITUTE(SUBSTITUTE(SUBSTITUTE(SUBSTITUTE(db[[#This Row],[NB PAJAK]]," ",""),"-",""),"(",""),")",""),".",""),",",""),"/",""),"""",""),"+",""))</f>
        <v/>
      </c>
      <c r="E78" s="3" t="str">
        <f>LOWER(SUBSTITUTE(SUBSTITUTE(SUBSTITUTE(SUBSTITUTE(SUBSTITUTE(SUBSTITUTE(SUBSTITUTE(SUBSTITUTE(SUBSTITUTE(db[[#This Row],[NB BM]]&amp;db[[#This Row],[QTY/ CTN]]," ",),".",""),"-",""),"(",""),")",""),",",""),"/",""),"""",""),"+",""))</f>
        <v>tas75x55x25bg1603310lsn</v>
      </c>
      <c r="F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bag75*55*25bg1603310lsnuntana</v>
      </c>
      <c r="G78" s="1" t="s">
        <v>2217</v>
      </c>
      <c r="H78" s="4" t="s">
        <v>2598</v>
      </c>
      <c r="I78" s="49"/>
      <c r="J78" s="1" t="s">
        <v>1621</v>
      </c>
      <c r="K78" s="26" t="e">
        <f>IF(db[[#This Row],[NB NOTA_C]]="","",COUNTIF([2]!B_MSK[concat],db[[#This Row],[NB NOTA_C]]))</f>
        <v>#REF!</v>
      </c>
      <c r="L78" s="7" t="s">
        <v>1660</v>
      </c>
      <c r="M78" s="3" t="s">
        <v>1728</v>
      </c>
      <c r="N78" s="1" t="s">
        <v>2820</v>
      </c>
      <c r="P78" s="1" t="str">
        <f>IF(db[[#This Row],[QTY/ CTN]]="","",SUBSTITUTE(SUBSTITUTE(SUBSTITUTE(db[[#This Row],[QTY/ CTN]]," ","_",2),"(",""),")","")&amp;"_")</f>
        <v>10 LSN_</v>
      </c>
      <c r="Q78" s="1">
        <f>IF(db[[#This Row],[H_QTY/ CTN]]="","",SEARCH("_",db[[#This Row],[H_QTY/ CTN]]))</f>
        <v>7</v>
      </c>
      <c r="R78" s="1">
        <f>IF(db[[#This Row],[H_QTY/ CTN]]="","",LEN(db[[#This Row],[H_QTY/ CTN]]))</f>
        <v>7</v>
      </c>
      <c r="S78" s="90" t="str">
        <f>IF(db[[#This Row],[H_QTY/ CTN]]="","",LEFT(db[[#This Row],[H_QTY/ CTN]],db[[#This Row],[H_1]]-1))</f>
        <v>10 LSN</v>
      </c>
      <c r="T78" s="87" t="str">
        <f>IF(NOT(db[[#This Row],[H_1]]=db[[#This Row],[H_2]]),MID(db[[#This Row],[H_QTY/ CTN]],db[[#This Row],[H_1]]+1,db[[#This Row],[H_2]]-db[[#This Row],[H_1]]-1),"")</f>
        <v/>
      </c>
      <c r="U78" s="87" t="str">
        <f>IF(db[[#This Row],[QTY/ CTN B]]="","",LEFT(db[[#This Row],[QTY/ CTN B]],SEARCH(" ",db[[#This Row],[QTY/ CTN B]],1)-1))</f>
        <v>10</v>
      </c>
      <c r="V78" s="87" t="str">
        <f>IF(db[[#This Row],[QTY/ CTN B]]="","",RIGHT(db[[#This Row],[QTY/ CTN B]],LEN(db[[#This Row],[QTY/ CTN B]])-SEARCH(" ",db[[#This Row],[QTY/ CTN B]],1)))</f>
        <v>LSN</v>
      </c>
      <c r="W78" s="87">
        <f>IF(db[[#This Row],[QTY/ CTN TG]]="",IF(db[[#This Row],[STN TG]]="","",12),LEFT(db[[#This Row],[QTY/ CTN TG]],SEARCH(" ",db[[#This Row],[QTY/ CTN TG]],1)-1))</f>
        <v>12</v>
      </c>
      <c r="X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" s="87" t="str">
        <f>IF(db[[#This Row],[STN K]]="","",IF(db[[#This Row],[STN TG]]="LSN",12,""))</f>
        <v/>
      </c>
      <c r="Z78" s="87" t="str">
        <f>IF(db[[#This Row],[STN TG]]="LSN","PCS","")</f>
        <v/>
      </c>
      <c r="AA78" s="87">
        <f>db[[#This Row],[QTY B]]*IF(db[[#This Row],[QTY TG]]="",1,db[[#This Row],[QTY TG]])*IF(db[[#This Row],[QTY K]]="",1,db[[#This Row],[QTY K]])</f>
        <v>120</v>
      </c>
      <c r="AB78" s="87" t="str">
        <f>IF(db[[#This Row],[STN K]]="",IF(db[[#This Row],[STN TG]]="",db[[#This Row],[STN B]],db[[#This Row],[STN TG]]),db[[#This Row],[STN K]])</f>
        <v>PCS</v>
      </c>
      <c r="AC78" s="87"/>
    </row>
    <row r="79" spans="1:29" ht="16.5" customHeight="1" x14ac:dyDescent="0.25">
      <c r="A79" s="87">
        <f>ROW()-1</f>
        <v>78</v>
      </c>
      <c r="B79" s="1" t="str">
        <f>LOWER(SUBSTITUTE(SUBSTITUTE(SUBSTITUTE(SUBSTITUTE(SUBSTITUTE(SUBSTITUTE(db[[#This Row],[NB BM]]," ",),".",""),"-",""),"(",""),")",""),"/",""))</f>
        <v>tasjkb2637biru</v>
      </c>
      <c r="C79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D79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E79" s="1" t="str">
        <f>LOWER(SUBSTITUTE(SUBSTITUTE(SUBSTITUTE(SUBSTITUTE(SUBSTITUTE(SUBSTITUTE(SUBSTITUTE(SUBSTITUTE(SUBSTITUTE(db[[#This Row],[NB BM]]&amp;db[[#This Row],[QTY/ CTN]]," ",),".",""),"-",""),"(",""),")",""),",",""),"/",""),"""",""),"+",""))</f>
        <v>tasjkb2637biru48pcs</v>
      </c>
      <c r="F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bagb26373bluejk48pcsartomoro</v>
      </c>
      <c r="G79" s="1" t="s">
        <v>3495</v>
      </c>
      <c r="H79" s="4" t="s">
        <v>3492</v>
      </c>
      <c r="I79" s="49" t="s">
        <v>3500</v>
      </c>
      <c r="J79" s="1" t="s">
        <v>1620</v>
      </c>
      <c r="K79" s="26" t="e">
        <f>IF(db[[#This Row],[NB NOTA_C]]="","",COUNTIF([2]!B_MSK[concat],db[[#This Row],[NB NOTA_C]]))</f>
        <v>#REF!</v>
      </c>
      <c r="L79" s="6" t="s">
        <v>1631</v>
      </c>
      <c r="M79" s="1" t="s">
        <v>1669</v>
      </c>
      <c r="N79" s="1" t="s">
        <v>2820</v>
      </c>
      <c r="P79" s="1" t="str">
        <f>IF(db[[#This Row],[QTY/ CTN]]="","",SUBSTITUTE(SUBSTITUTE(SUBSTITUTE(db[[#This Row],[QTY/ CTN]]," ","_",2),"(",""),")","")&amp;"_")</f>
        <v>48 PCS_</v>
      </c>
      <c r="Q79" s="1">
        <f>IF(db[[#This Row],[H_QTY/ CTN]]="","",SEARCH("_",db[[#This Row],[H_QTY/ CTN]]))</f>
        <v>7</v>
      </c>
      <c r="R79" s="1">
        <f>IF(db[[#This Row],[H_QTY/ CTN]]="","",LEN(db[[#This Row],[H_QTY/ CTN]]))</f>
        <v>7</v>
      </c>
      <c r="S79" s="90" t="str">
        <f>IF(db[[#This Row],[H_QTY/ CTN]]="","",LEFT(db[[#This Row],[H_QTY/ CTN]],db[[#This Row],[H_1]]-1))</f>
        <v>48 PCS</v>
      </c>
      <c r="T79" s="87" t="str">
        <f>IF(NOT(db[[#This Row],[H_1]]=db[[#This Row],[H_2]]),MID(db[[#This Row],[H_QTY/ CTN]],db[[#This Row],[H_1]]+1,db[[#This Row],[H_2]]-db[[#This Row],[H_1]]-1),"")</f>
        <v/>
      </c>
      <c r="U79" s="87" t="str">
        <f>IF(db[[#This Row],[QTY/ CTN B]]="","",LEFT(db[[#This Row],[QTY/ CTN B]],SEARCH(" ",db[[#This Row],[QTY/ CTN B]],1)-1))</f>
        <v>48</v>
      </c>
      <c r="V79" s="87" t="str">
        <f>IF(db[[#This Row],[QTY/ CTN B]]="","",RIGHT(db[[#This Row],[QTY/ CTN B]],LEN(db[[#This Row],[QTY/ CTN B]])-SEARCH(" ",db[[#This Row],[QTY/ CTN B]],1)))</f>
        <v>PCS</v>
      </c>
      <c r="W79" s="87" t="str">
        <f>IF(db[[#This Row],[QTY/ CTN TG]]="",IF(db[[#This Row],[STN TG]]="","",12),LEFT(db[[#This Row],[QTY/ CTN TG]],SEARCH(" ",db[[#This Row],[QTY/ CTN TG]],1)-1))</f>
        <v/>
      </c>
      <c r="X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9" s="87" t="str">
        <f>IF(db[[#This Row],[STN K]]="","",IF(db[[#This Row],[STN TG]]="LSN",12,""))</f>
        <v/>
      </c>
      <c r="Z79" s="87" t="str">
        <f>IF(db[[#This Row],[STN TG]]="LSN","PCS","")</f>
        <v/>
      </c>
      <c r="AA79" s="87">
        <f>db[[#This Row],[QTY B]]*IF(db[[#This Row],[QTY TG]]="",1,db[[#This Row],[QTY TG]])*IF(db[[#This Row],[QTY K]]="",1,db[[#This Row],[QTY K]])</f>
        <v>48</v>
      </c>
      <c r="AB79" s="87" t="str">
        <f>IF(db[[#This Row],[STN K]]="",IF(db[[#This Row],[STN TG]]="",db[[#This Row],[STN B]],db[[#This Row],[STN TG]]),db[[#This Row],[STN K]])</f>
        <v>PCS</v>
      </c>
      <c r="AC79" s="87"/>
    </row>
    <row r="80" spans="1:29" ht="16.5" customHeight="1" x14ac:dyDescent="0.25">
      <c r="A80" s="87">
        <f>ROW()-1</f>
        <v>79</v>
      </c>
      <c r="B80" s="1" t="str">
        <f>LOWER(SUBSTITUTE(SUBSTITUTE(SUBSTITUTE(SUBSTITUTE(SUBSTITUTE(SUBSTITUTE(db[[#This Row],[NB BM]]," ",),".",""),"-",""),"(",""),")",""),"/",""))</f>
        <v>tasjkb2637merah</v>
      </c>
      <c r="C80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D80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E80" s="1" t="str">
        <f>LOWER(SUBSTITUTE(SUBSTITUTE(SUBSTITUTE(SUBSTITUTE(SUBSTITUTE(SUBSTITUTE(SUBSTITUTE(SUBSTITUTE(SUBSTITUTE(db[[#This Row],[NB BM]]&amp;db[[#This Row],[QTY/ CTN]]," ",),".",""),"-",""),"(",""),")",""),",",""),"/",""),"""",""),"+",""))</f>
        <v>tasjkb2637merah48pcs</v>
      </c>
      <c r="F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bagb26373redjk48pcsartomoro</v>
      </c>
      <c r="G80" s="1" t="s">
        <v>3498</v>
      </c>
      <c r="H80" s="4" t="s">
        <v>3493</v>
      </c>
      <c r="I80" s="49" t="s">
        <v>3501</v>
      </c>
      <c r="J80" s="1" t="s">
        <v>1620</v>
      </c>
      <c r="K80" s="26" t="e">
        <f>IF(db[[#This Row],[NB NOTA_C]]="","",COUNTIF([2]!B_MSK[concat],db[[#This Row],[NB NOTA_C]]))</f>
        <v>#REF!</v>
      </c>
      <c r="L80" s="6" t="s">
        <v>1631</v>
      </c>
      <c r="M80" s="1" t="s">
        <v>1669</v>
      </c>
      <c r="N80" s="1" t="s">
        <v>2820</v>
      </c>
      <c r="P80" s="1" t="str">
        <f>IF(db[[#This Row],[QTY/ CTN]]="","",SUBSTITUTE(SUBSTITUTE(SUBSTITUTE(db[[#This Row],[QTY/ CTN]]," ","_",2),"(",""),")","")&amp;"_")</f>
        <v>48 PCS_</v>
      </c>
      <c r="Q80" s="1">
        <f>IF(db[[#This Row],[H_QTY/ CTN]]="","",SEARCH("_",db[[#This Row],[H_QTY/ CTN]]))</f>
        <v>7</v>
      </c>
      <c r="R80" s="1">
        <f>IF(db[[#This Row],[H_QTY/ CTN]]="","",LEN(db[[#This Row],[H_QTY/ CTN]]))</f>
        <v>7</v>
      </c>
      <c r="S80" s="90" t="str">
        <f>IF(db[[#This Row],[H_QTY/ CTN]]="","",LEFT(db[[#This Row],[H_QTY/ CTN]],db[[#This Row],[H_1]]-1))</f>
        <v>48 PCS</v>
      </c>
      <c r="T80" s="87" t="str">
        <f>IF(NOT(db[[#This Row],[H_1]]=db[[#This Row],[H_2]]),MID(db[[#This Row],[H_QTY/ CTN]],db[[#This Row],[H_1]]+1,db[[#This Row],[H_2]]-db[[#This Row],[H_1]]-1),"")</f>
        <v/>
      </c>
      <c r="U80" s="87" t="str">
        <f>IF(db[[#This Row],[QTY/ CTN B]]="","",LEFT(db[[#This Row],[QTY/ CTN B]],SEARCH(" ",db[[#This Row],[QTY/ CTN B]],1)-1))</f>
        <v>48</v>
      </c>
      <c r="V80" s="87" t="str">
        <f>IF(db[[#This Row],[QTY/ CTN B]]="","",RIGHT(db[[#This Row],[QTY/ CTN B]],LEN(db[[#This Row],[QTY/ CTN B]])-SEARCH(" ",db[[#This Row],[QTY/ CTN B]],1)))</f>
        <v>PCS</v>
      </c>
      <c r="W80" s="87" t="str">
        <f>IF(db[[#This Row],[QTY/ CTN TG]]="",IF(db[[#This Row],[STN TG]]="","",12),LEFT(db[[#This Row],[QTY/ CTN TG]],SEARCH(" ",db[[#This Row],[QTY/ CTN TG]],1)-1))</f>
        <v/>
      </c>
      <c r="X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0" s="87" t="str">
        <f>IF(db[[#This Row],[STN K]]="","",IF(db[[#This Row],[STN TG]]="LSN",12,""))</f>
        <v/>
      </c>
      <c r="Z80" s="87" t="str">
        <f>IF(db[[#This Row],[STN TG]]="LSN","PCS","")</f>
        <v/>
      </c>
      <c r="AA80" s="87">
        <f>db[[#This Row],[QTY B]]*IF(db[[#This Row],[QTY TG]]="",1,db[[#This Row],[QTY TG]])*IF(db[[#This Row],[QTY K]]="",1,db[[#This Row],[QTY K]])</f>
        <v>48</v>
      </c>
      <c r="AB80" s="87" t="str">
        <f>IF(db[[#This Row],[STN K]]="",IF(db[[#This Row],[STN TG]]="",db[[#This Row],[STN B]],db[[#This Row],[STN TG]]),db[[#This Row],[STN K]])</f>
        <v>PCS</v>
      </c>
      <c r="AC80" s="87"/>
    </row>
    <row r="81" spans="1:29" ht="16.5" customHeight="1" x14ac:dyDescent="0.25">
      <c r="A81" s="87">
        <f>ROW()-1</f>
        <v>80</v>
      </c>
      <c r="B81" s="1" t="str">
        <f>LOWER(SUBSTITUTE(SUBSTITUTE(SUBSTITUTE(SUBSTITUTE(SUBSTITUTE(SUBSTITUTE(db[[#This Row],[NB BM]]," ",),".",""),"-",""),"(",""),")",""),"/",""))</f>
        <v>tasjkb2637putih</v>
      </c>
      <c r="C81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D81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E81" s="1" t="str">
        <f>LOWER(SUBSTITUTE(SUBSTITUTE(SUBSTITUTE(SUBSTITUTE(SUBSTITUTE(SUBSTITUTE(SUBSTITUTE(SUBSTITUTE(SUBSTITUTE(db[[#This Row],[NB BM]]&amp;db[[#This Row],[QTY/ CTN]]," ",),".",""),"-",""),"(",""),")",""),",",""),"/",""),"""",""),"+",""))</f>
        <v>tasjkb2637putih48pcs</v>
      </c>
      <c r="F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bagb26373whitejk48pcsartomoro</v>
      </c>
      <c r="G81" s="1" t="s">
        <v>3496</v>
      </c>
      <c r="H81" s="4" t="s">
        <v>0</v>
      </c>
      <c r="I81" s="49" t="s">
        <v>3499</v>
      </c>
      <c r="J81" s="1" t="s">
        <v>1620</v>
      </c>
      <c r="K81" s="26" t="e">
        <f>IF(db[[#This Row],[NB NOTA_C]]="","",COUNTIF([2]!B_MSK[concat],db[[#This Row],[NB NOTA_C]]))</f>
        <v>#REF!</v>
      </c>
      <c r="L81" s="6" t="s">
        <v>1631</v>
      </c>
      <c r="M81" s="1" t="s">
        <v>1669</v>
      </c>
      <c r="N81" s="1" t="s">
        <v>2820</v>
      </c>
      <c r="P81" s="1" t="str">
        <f>IF(db[[#This Row],[QTY/ CTN]]="","",SUBSTITUTE(SUBSTITUTE(SUBSTITUTE(db[[#This Row],[QTY/ CTN]]," ","_",2),"(",""),")","")&amp;"_")</f>
        <v>48 PCS_</v>
      </c>
      <c r="Q81" s="1">
        <f>IF(db[[#This Row],[H_QTY/ CTN]]="","",SEARCH("_",db[[#This Row],[H_QTY/ CTN]]))</f>
        <v>7</v>
      </c>
      <c r="R81" s="1">
        <f>IF(db[[#This Row],[H_QTY/ CTN]]="","",LEN(db[[#This Row],[H_QTY/ CTN]]))</f>
        <v>7</v>
      </c>
      <c r="S81" s="90" t="str">
        <f>IF(db[[#This Row],[H_QTY/ CTN]]="","",LEFT(db[[#This Row],[H_QTY/ CTN]],db[[#This Row],[H_1]]-1))</f>
        <v>48 PCS</v>
      </c>
      <c r="T81" s="87" t="str">
        <f>IF(NOT(db[[#This Row],[H_1]]=db[[#This Row],[H_2]]),MID(db[[#This Row],[H_QTY/ CTN]],db[[#This Row],[H_1]]+1,db[[#This Row],[H_2]]-db[[#This Row],[H_1]]-1),"")</f>
        <v/>
      </c>
      <c r="U81" s="87" t="str">
        <f>IF(db[[#This Row],[QTY/ CTN B]]="","",LEFT(db[[#This Row],[QTY/ CTN B]],SEARCH(" ",db[[#This Row],[QTY/ CTN B]],1)-1))</f>
        <v>48</v>
      </c>
      <c r="V81" s="87" t="str">
        <f>IF(db[[#This Row],[QTY/ CTN B]]="","",RIGHT(db[[#This Row],[QTY/ CTN B]],LEN(db[[#This Row],[QTY/ CTN B]])-SEARCH(" ",db[[#This Row],[QTY/ CTN B]],1)))</f>
        <v>PCS</v>
      </c>
      <c r="W81" s="87" t="str">
        <f>IF(db[[#This Row],[QTY/ CTN TG]]="",IF(db[[#This Row],[STN TG]]="","",12),LEFT(db[[#This Row],[QTY/ CTN TG]],SEARCH(" ",db[[#This Row],[QTY/ CTN TG]],1)-1))</f>
        <v/>
      </c>
      <c r="X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1" s="87" t="str">
        <f>IF(db[[#This Row],[STN K]]="","",IF(db[[#This Row],[STN TG]]="LSN",12,""))</f>
        <v/>
      </c>
      <c r="Z81" s="87" t="str">
        <f>IF(db[[#This Row],[STN TG]]="LSN","PCS","")</f>
        <v/>
      </c>
      <c r="AA81" s="87">
        <f>db[[#This Row],[QTY B]]*IF(db[[#This Row],[QTY TG]]="",1,db[[#This Row],[QTY TG]])*IF(db[[#This Row],[QTY K]]="",1,db[[#This Row],[QTY K]])</f>
        <v>48</v>
      </c>
      <c r="AB81" s="87" t="str">
        <f>IF(db[[#This Row],[STN K]]="",IF(db[[#This Row],[STN TG]]="",db[[#This Row],[STN B]],db[[#This Row],[STN TG]]),db[[#This Row],[STN K]])</f>
        <v>PCS</v>
      </c>
      <c r="AC81" s="87"/>
    </row>
    <row r="82" spans="1:29" ht="16.5" customHeight="1" x14ac:dyDescent="0.25">
      <c r="A82" s="87">
        <f>ROW()-1</f>
        <v>81</v>
      </c>
      <c r="B82" s="1" t="str">
        <f>LOWER(SUBSTITUTE(SUBSTITUTE(SUBSTITUTE(SUBSTITUTE(SUBSTITUTE(SUBSTITUTE(db[[#This Row],[NB BM]]," ",),".",""),"-",""),"(",""),")",""),"/",""))</f>
        <v>tasjkb2637kuning</v>
      </c>
      <c r="C82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D82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E82" s="1" t="str">
        <f>LOWER(SUBSTITUTE(SUBSTITUTE(SUBSTITUTE(SUBSTITUTE(SUBSTITUTE(SUBSTITUTE(SUBSTITUTE(SUBSTITUTE(SUBSTITUTE(db[[#This Row],[NB BM]]&amp;db[[#This Row],[QTY/ CTN]]," ",),".",""),"-",""),"(",""),")",""),",",""),"/",""),"""",""),"+",""))</f>
        <v>tasjkb2637kuning48pcs</v>
      </c>
      <c r="F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bagb26373yellowjk48pcsartomoro</v>
      </c>
      <c r="G82" s="1" t="s">
        <v>3497</v>
      </c>
      <c r="H82" s="4" t="s">
        <v>3494</v>
      </c>
      <c r="I82" s="49" t="s">
        <v>3502</v>
      </c>
      <c r="J82" s="1" t="s">
        <v>1620</v>
      </c>
      <c r="K82" s="26" t="e">
        <f>IF(db[[#This Row],[NB NOTA_C]]="","",COUNTIF([2]!B_MSK[concat],db[[#This Row],[NB NOTA_C]]))</f>
        <v>#REF!</v>
      </c>
      <c r="L82" s="6" t="s">
        <v>1631</v>
      </c>
      <c r="M82" s="1" t="s">
        <v>1669</v>
      </c>
      <c r="N82" s="1" t="s">
        <v>2820</v>
      </c>
      <c r="P82" s="1" t="str">
        <f>IF(db[[#This Row],[QTY/ CTN]]="","",SUBSTITUTE(SUBSTITUTE(SUBSTITUTE(db[[#This Row],[QTY/ CTN]]," ","_",2),"(",""),")","")&amp;"_")</f>
        <v>48 PCS_</v>
      </c>
      <c r="Q82" s="1">
        <f>IF(db[[#This Row],[H_QTY/ CTN]]="","",SEARCH("_",db[[#This Row],[H_QTY/ CTN]]))</f>
        <v>7</v>
      </c>
      <c r="R82" s="1">
        <f>IF(db[[#This Row],[H_QTY/ CTN]]="","",LEN(db[[#This Row],[H_QTY/ CTN]]))</f>
        <v>7</v>
      </c>
      <c r="S82" s="90" t="str">
        <f>IF(db[[#This Row],[H_QTY/ CTN]]="","",LEFT(db[[#This Row],[H_QTY/ CTN]],db[[#This Row],[H_1]]-1))</f>
        <v>48 PCS</v>
      </c>
      <c r="T82" s="87" t="str">
        <f>IF(NOT(db[[#This Row],[H_1]]=db[[#This Row],[H_2]]),MID(db[[#This Row],[H_QTY/ CTN]],db[[#This Row],[H_1]]+1,db[[#This Row],[H_2]]-db[[#This Row],[H_1]]-1),"")</f>
        <v/>
      </c>
      <c r="U82" s="87" t="str">
        <f>IF(db[[#This Row],[QTY/ CTN B]]="","",LEFT(db[[#This Row],[QTY/ CTN B]],SEARCH(" ",db[[#This Row],[QTY/ CTN B]],1)-1))</f>
        <v>48</v>
      </c>
      <c r="V82" s="87" t="str">
        <f>IF(db[[#This Row],[QTY/ CTN B]]="","",RIGHT(db[[#This Row],[QTY/ CTN B]],LEN(db[[#This Row],[QTY/ CTN B]])-SEARCH(" ",db[[#This Row],[QTY/ CTN B]],1)))</f>
        <v>PCS</v>
      </c>
      <c r="W82" s="87" t="str">
        <f>IF(db[[#This Row],[QTY/ CTN TG]]="",IF(db[[#This Row],[STN TG]]="","",12),LEFT(db[[#This Row],[QTY/ CTN TG]],SEARCH(" ",db[[#This Row],[QTY/ CTN TG]],1)-1))</f>
        <v/>
      </c>
      <c r="X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2" s="87" t="str">
        <f>IF(db[[#This Row],[STN K]]="","",IF(db[[#This Row],[STN TG]]="LSN",12,""))</f>
        <v/>
      </c>
      <c r="Z82" s="87" t="str">
        <f>IF(db[[#This Row],[STN TG]]="LSN","PCS","")</f>
        <v/>
      </c>
      <c r="AA82" s="87">
        <f>db[[#This Row],[QTY B]]*IF(db[[#This Row],[QTY TG]]="",1,db[[#This Row],[QTY TG]])*IF(db[[#This Row],[QTY K]]="",1,db[[#This Row],[QTY K]])</f>
        <v>48</v>
      </c>
      <c r="AB82" s="87" t="str">
        <f>IF(db[[#This Row],[STN K]]="",IF(db[[#This Row],[STN TG]]="",db[[#This Row],[STN B]],db[[#This Row],[STN TG]]),db[[#This Row],[STN K]])</f>
        <v>PCS</v>
      </c>
      <c r="AC82" s="87"/>
    </row>
    <row r="83" spans="1:29" ht="16.5" customHeight="1" x14ac:dyDescent="0.25">
      <c r="A83" s="87">
        <f>ROW()-1</f>
        <v>82</v>
      </c>
      <c r="B83" s="3" t="str">
        <f>LOWER(SUBSTITUTE(SUBSTITUTE(SUBSTITUTE(SUBSTITUTE(SUBSTITUTE(SUBSTITUTE(db[[#This Row],[NB BM]]," ",),".",""),"-",""),"(",""),")",""),"/",""))</f>
        <v>paperbagbatiktptgtaliputih</v>
      </c>
      <c r="C83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D83" s="3" t="str">
        <f>LOWER(SUBSTITUTE(SUBSTITUTE(SUBSTITUTE(SUBSTITUTE(SUBSTITUTE(SUBSTITUTE(SUBSTITUTE(SUBSTITUTE(SUBSTITUTE(db[[#This Row],[NB PAJAK]]," ",""),"-",""),"(",""),")",""),".",""),",",""),"/",""),"""",""),"+",""))</f>
        <v/>
      </c>
      <c r="E83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paperbagbatiktptgtaliputih50lsn</v>
      </c>
      <c r="F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bagbatiktaliputih50lsnuntana</v>
      </c>
      <c r="G83" s="1" t="s">
        <v>1226</v>
      </c>
      <c r="H83" s="4" t="s">
        <v>1517</v>
      </c>
      <c r="I83" s="49"/>
      <c r="J83" s="1" t="s">
        <v>1621</v>
      </c>
      <c r="K83" s="26" t="e">
        <f>IF(db[[#This Row],[NB NOTA_C]]="","",COUNTIF([2]!B_MSK[concat],db[[#This Row],[NB NOTA_C]]))</f>
        <v>#REF!</v>
      </c>
      <c r="L83" s="6" t="s">
        <v>1649</v>
      </c>
      <c r="M83" s="1" t="s">
        <v>1738</v>
      </c>
      <c r="N83" s="1" t="s">
        <v>2820</v>
      </c>
      <c r="P83" s="1" t="str">
        <f>IF(db[[#This Row],[QTY/ CTN]]="","",SUBSTITUTE(SUBSTITUTE(SUBSTITUTE(db[[#This Row],[QTY/ CTN]]," ","_",2),"(",""),")","")&amp;"_")</f>
        <v>50 LSN_</v>
      </c>
      <c r="Q83" s="1">
        <f>IF(db[[#This Row],[H_QTY/ CTN]]="","",SEARCH("_",db[[#This Row],[H_QTY/ CTN]]))</f>
        <v>7</v>
      </c>
      <c r="R83" s="1">
        <f>IF(db[[#This Row],[H_QTY/ CTN]]="","",LEN(db[[#This Row],[H_QTY/ CTN]]))</f>
        <v>7</v>
      </c>
      <c r="S83" s="90" t="str">
        <f>IF(db[[#This Row],[H_QTY/ CTN]]="","",LEFT(db[[#This Row],[H_QTY/ CTN]],db[[#This Row],[H_1]]-1))</f>
        <v>50 LSN</v>
      </c>
      <c r="T83" s="87" t="str">
        <f>IF(NOT(db[[#This Row],[H_1]]=db[[#This Row],[H_2]]),MID(db[[#This Row],[H_QTY/ CTN]],db[[#This Row],[H_1]]+1,db[[#This Row],[H_2]]-db[[#This Row],[H_1]]-1),"")</f>
        <v/>
      </c>
      <c r="U83" s="87" t="str">
        <f>IF(db[[#This Row],[QTY/ CTN B]]="","",LEFT(db[[#This Row],[QTY/ CTN B]],SEARCH(" ",db[[#This Row],[QTY/ CTN B]],1)-1))</f>
        <v>50</v>
      </c>
      <c r="V83" s="87" t="str">
        <f>IF(db[[#This Row],[QTY/ CTN B]]="","",RIGHT(db[[#This Row],[QTY/ CTN B]],LEN(db[[#This Row],[QTY/ CTN B]])-SEARCH(" ",db[[#This Row],[QTY/ CTN B]],1)))</f>
        <v>LSN</v>
      </c>
      <c r="W83" s="87">
        <f>IF(db[[#This Row],[QTY/ CTN TG]]="",IF(db[[#This Row],[STN TG]]="","",12),LEFT(db[[#This Row],[QTY/ CTN TG]],SEARCH(" ",db[[#This Row],[QTY/ CTN TG]],1)-1))</f>
        <v>12</v>
      </c>
      <c r="X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" s="87" t="str">
        <f>IF(db[[#This Row],[STN K]]="","",IF(db[[#This Row],[STN TG]]="LSN",12,""))</f>
        <v/>
      </c>
      <c r="Z83" s="87" t="str">
        <f>IF(db[[#This Row],[STN TG]]="LSN","PCS","")</f>
        <v/>
      </c>
      <c r="AA83" s="87">
        <f>db[[#This Row],[QTY B]]*IF(db[[#This Row],[QTY TG]]="",1,db[[#This Row],[QTY TG]])*IF(db[[#This Row],[QTY K]]="",1,db[[#This Row],[QTY K]])</f>
        <v>600</v>
      </c>
      <c r="AB83" s="87" t="str">
        <f>IF(db[[#This Row],[STN K]]="",IF(db[[#This Row],[STN TG]]="",db[[#This Row],[STN B]],db[[#This Row],[STN TG]]),db[[#This Row],[STN K]])</f>
        <v>PCS</v>
      </c>
      <c r="AC83" s="87"/>
    </row>
    <row r="84" spans="1:29" ht="16.5" customHeight="1" x14ac:dyDescent="0.25">
      <c r="A84" s="87">
        <f>ROW()-1</f>
        <v>83</v>
      </c>
      <c r="B84" s="3" t="str">
        <f>LOWER(SUBSTITUTE(SUBSTITUTE(SUBSTITUTE(SUBSTITUTE(SUBSTITUTE(SUBSTITUTE(db[[#This Row],[NB BM]]," ",),".",""),"-",""),"(",""),")",""),"/",""))</f>
        <v>stampaddebozzno2dbno2em</v>
      </c>
      <c r="C84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D84" s="3" t="str">
        <f>LOWER(SUBSTITUTE(SUBSTITUTE(SUBSTITUTE(SUBSTITUTE(SUBSTITUTE(SUBSTITUTE(SUBSTITUTE(SUBSTITUTE(SUBSTITUTE(db[[#This Row],[NB PAJAK]]," ",""),"-",""),"(",""),")",""),".",""),",",""),"/",""),"""",""),"+",""))</f>
        <v/>
      </c>
      <c r="E84" s="3" t="str">
        <f>LOWER(SUBSTITUTE(SUBSTITUTE(SUBSTITUTE(SUBSTITUTE(SUBSTITUTE(SUBSTITUTE(SUBSTITUTE(SUBSTITUTE(SUBSTITUTE(db[[#This Row],[NB BM]]&amp;db[[#This Row],[QTY/ CTN]]," ",),".",""),"-",""),"(",""),")",""),",",""),"/",""),"""",""),"+",""))</f>
        <v>stampaddebozzno2dbno2em12lsn</v>
      </c>
      <c r="F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bakstampksgno2dbno2em12lsnuntana</v>
      </c>
      <c r="G84" s="1" t="s">
        <v>1253</v>
      </c>
      <c r="H84" s="4" t="s">
        <v>1543</v>
      </c>
      <c r="I84" s="49"/>
      <c r="J84" s="1" t="s">
        <v>1621</v>
      </c>
      <c r="K84" s="26" t="e">
        <f>IF(db[[#This Row],[NB NOTA_C]]="","",COUNTIF([2]!B_MSK[concat],db[[#This Row],[NB NOTA_C]]))</f>
        <v>#REF!</v>
      </c>
      <c r="L84" s="6" t="s">
        <v>1634</v>
      </c>
      <c r="M84" s="1" t="s">
        <v>1661</v>
      </c>
      <c r="N84" s="1" t="s">
        <v>2817</v>
      </c>
      <c r="P84" s="1" t="str">
        <f>IF(db[[#This Row],[QTY/ CTN]]="","",SUBSTITUTE(SUBSTITUTE(SUBSTITUTE(db[[#This Row],[QTY/ CTN]]," ","_",2),"(",""),")","")&amp;"_")</f>
        <v>12 LSN_</v>
      </c>
      <c r="Q84" s="1">
        <f>IF(db[[#This Row],[H_QTY/ CTN]]="","",SEARCH("_",db[[#This Row],[H_QTY/ CTN]]))</f>
        <v>7</v>
      </c>
      <c r="R84" s="1">
        <f>IF(db[[#This Row],[H_QTY/ CTN]]="","",LEN(db[[#This Row],[H_QTY/ CTN]]))</f>
        <v>7</v>
      </c>
      <c r="S84" s="90" t="str">
        <f>IF(db[[#This Row],[H_QTY/ CTN]]="","",LEFT(db[[#This Row],[H_QTY/ CTN]],db[[#This Row],[H_1]]-1))</f>
        <v>12 LSN</v>
      </c>
      <c r="T84" s="87" t="str">
        <f>IF(NOT(db[[#This Row],[H_1]]=db[[#This Row],[H_2]]),MID(db[[#This Row],[H_QTY/ CTN]],db[[#This Row],[H_1]]+1,db[[#This Row],[H_2]]-db[[#This Row],[H_1]]-1),"")</f>
        <v/>
      </c>
      <c r="U84" s="87" t="str">
        <f>IF(db[[#This Row],[QTY/ CTN B]]="","",LEFT(db[[#This Row],[QTY/ CTN B]],SEARCH(" ",db[[#This Row],[QTY/ CTN B]],1)-1))</f>
        <v>12</v>
      </c>
      <c r="V84" s="87" t="str">
        <f>IF(db[[#This Row],[QTY/ CTN B]]="","",RIGHT(db[[#This Row],[QTY/ CTN B]],LEN(db[[#This Row],[QTY/ CTN B]])-SEARCH(" ",db[[#This Row],[QTY/ CTN B]],1)))</f>
        <v>LSN</v>
      </c>
      <c r="W84" s="87">
        <f>IF(db[[#This Row],[QTY/ CTN TG]]="",IF(db[[#This Row],[STN TG]]="","",12),LEFT(db[[#This Row],[QTY/ CTN TG]],SEARCH(" ",db[[#This Row],[QTY/ CTN TG]],1)-1))</f>
        <v>12</v>
      </c>
      <c r="X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" s="87" t="str">
        <f>IF(db[[#This Row],[STN K]]="","",IF(db[[#This Row],[STN TG]]="LSN",12,""))</f>
        <v/>
      </c>
      <c r="Z84" s="87" t="str">
        <f>IF(db[[#This Row],[STN TG]]="LSN","PCS","")</f>
        <v/>
      </c>
      <c r="AA84" s="87">
        <f>db[[#This Row],[QTY B]]*IF(db[[#This Row],[QTY TG]]="",1,db[[#This Row],[QTY TG]])*IF(db[[#This Row],[QTY K]]="",1,db[[#This Row],[QTY K]])</f>
        <v>144</v>
      </c>
      <c r="AB84" s="87" t="str">
        <f>IF(db[[#This Row],[STN K]]="",IF(db[[#This Row],[STN TG]]="",db[[#This Row],[STN B]],db[[#This Row],[STN TG]]),db[[#This Row],[STN K]])</f>
        <v>PCS</v>
      </c>
      <c r="AC84" s="87"/>
    </row>
    <row r="85" spans="1:29" ht="16.5" customHeight="1" x14ac:dyDescent="0.25">
      <c r="A85" s="87">
        <f>ROW()-1</f>
        <v>84</v>
      </c>
      <c r="B85" s="3" t="str">
        <f>LOWER(SUBSTITUTE(SUBSTITUTE(SUBSTITUTE(SUBSTITUTE(SUBSTITUTE(SUBSTITUTE(db[[#This Row],[NB BM]]," ",),".",""),"-",""),"(",""),")",""),"/",""))</f>
        <v>bp4wofficebp994</v>
      </c>
      <c r="C85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D85" s="3" t="str">
        <f>LOWER(SUBSTITUTE(SUBSTITUTE(SUBSTITUTE(SUBSTITUTE(SUBSTITUTE(SUBSTITUTE(SUBSTITUTE(SUBSTITUTE(SUBSTITUTE(db[[#This Row],[NB PAJAK]]," ",""),"-",""),"(",""),")",""),".",""),",",""),"/",""),"""",""),"+",""))</f>
        <v/>
      </c>
      <c r="E85" s="3" t="str">
        <f>LOWER(SUBSTITUTE(SUBSTITUTE(SUBSTITUTE(SUBSTITUTE(SUBSTITUTE(SUBSTITUTE(SUBSTITUTE(SUBSTITUTE(SUBSTITUTE(db[[#This Row],[NB BM]]&amp;db[[#This Row],[QTY/ CTN]]," ",),".",""),"-",""),"(",""),")",""),",",""),"/",""),"""",""),"+",""))</f>
        <v>bp4wofficebp99496lsn</v>
      </c>
      <c r="F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ballpen4wofficebp99496lsnuntana</v>
      </c>
      <c r="G85" s="1" t="s">
        <v>2547</v>
      </c>
      <c r="H85" s="4" t="s">
        <v>2546</v>
      </c>
      <c r="I85" s="49"/>
      <c r="J85" s="1" t="s">
        <v>1621</v>
      </c>
      <c r="K85" s="26" t="e">
        <f>IF(db[[#This Row],[NB NOTA_C]]="","",COUNTIF([2]!B_MSK[concat],db[[#This Row],[NB NOTA_C]]))</f>
        <v>#REF!</v>
      </c>
      <c r="L85" s="7" t="s">
        <v>1634</v>
      </c>
      <c r="M85" s="3" t="s">
        <v>1678</v>
      </c>
      <c r="N85" s="1" t="s">
        <v>2811</v>
      </c>
      <c r="P85" s="1" t="str">
        <f>IF(db[[#This Row],[QTY/ CTN]]="","",SUBSTITUTE(SUBSTITUTE(SUBSTITUTE(db[[#This Row],[QTY/ CTN]]," ","_",2),"(",""),")","")&amp;"_")</f>
        <v>96 LSN_</v>
      </c>
      <c r="Q85" s="1">
        <f>IF(db[[#This Row],[H_QTY/ CTN]]="","",SEARCH("_",db[[#This Row],[H_QTY/ CTN]]))</f>
        <v>7</v>
      </c>
      <c r="R85" s="1">
        <f>IF(db[[#This Row],[H_QTY/ CTN]]="","",LEN(db[[#This Row],[H_QTY/ CTN]]))</f>
        <v>7</v>
      </c>
      <c r="S85" s="90" t="str">
        <f>IF(db[[#This Row],[H_QTY/ CTN]]="","",LEFT(db[[#This Row],[H_QTY/ CTN]],db[[#This Row],[H_1]]-1))</f>
        <v>96 LSN</v>
      </c>
      <c r="T85" s="87" t="str">
        <f>IF(NOT(db[[#This Row],[H_1]]=db[[#This Row],[H_2]]),MID(db[[#This Row],[H_QTY/ CTN]],db[[#This Row],[H_1]]+1,db[[#This Row],[H_2]]-db[[#This Row],[H_1]]-1),"")</f>
        <v/>
      </c>
      <c r="U85" s="87" t="str">
        <f>IF(db[[#This Row],[QTY/ CTN B]]="","",LEFT(db[[#This Row],[QTY/ CTN B]],SEARCH(" ",db[[#This Row],[QTY/ CTN B]],1)-1))</f>
        <v>96</v>
      </c>
      <c r="V85" s="87" t="str">
        <f>IF(db[[#This Row],[QTY/ CTN B]]="","",RIGHT(db[[#This Row],[QTY/ CTN B]],LEN(db[[#This Row],[QTY/ CTN B]])-SEARCH(" ",db[[#This Row],[QTY/ CTN B]],1)))</f>
        <v>LSN</v>
      </c>
      <c r="W85" s="87">
        <f>IF(db[[#This Row],[QTY/ CTN TG]]="",IF(db[[#This Row],[STN TG]]="","",12),LEFT(db[[#This Row],[QTY/ CTN TG]],SEARCH(" ",db[[#This Row],[QTY/ CTN TG]],1)-1))</f>
        <v>12</v>
      </c>
      <c r="X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" s="87" t="str">
        <f>IF(db[[#This Row],[STN K]]="","",IF(db[[#This Row],[STN TG]]="LSN",12,""))</f>
        <v/>
      </c>
      <c r="Z85" s="87" t="str">
        <f>IF(db[[#This Row],[STN TG]]="LSN","PCS","")</f>
        <v/>
      </c>
      <c r="AA85" s="87">
        <f>db[[#This Row],[QTY B]]*IF(db[[#This Row],[QTY TG]]="",1,db[[#This Row],[QTY TG]])*IF(db[[#This Row],[QTY K]]="",1,db[[#This Row],[QTY K]])</f>
        <v>1152</v>
      </c>
      <c r="AB85" s="87" t="str">
        <f>IF(db[[#This Row],[STN K]]="",IF(db[[#This Row],[STN TG]]="",db[[#This Row],[STN B]],db[[#This Row],[STN TG]]),db[[#This Row],[STN K]])</f>
        <v>PCS</v>
      </c>
      <c r="AC85" s="87"/>
    </row>
    <row r="86" spans="1:29" ht="16.5" customHeight="1" x14ac:dyDescent="0.25">
      <c r="A86" s="87">
        <f>ROW()-1</f>
        <v>85</v>
      </c>
      <c r="B86" s="3" t="str">
        <f>LOWER(SUBSTITUTE(SUBSTITUTE(SUBSTITUTE(SUBSTITUTE(SUBSTITUTE(SUBSTITUTE(db[[#This Row],[NB BM]]," ",),".",""),"-",""),"(",""),")",""),"/",""))</f>
        <v>ballpenxdmgp851smile</v>
      </c>
      <c r="C86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D86" s="3" t="str">
        <f>LOWER(SUBSTITUTE(SUBSTITUTE(SUBSTITUTE(SUBSTITUTE(SUBSTITUTE(SUBSTITUTE(SUBSTITUTE(SUBSTITUTE(SUBSTITUTE(db[[#This Row],[NB PAJAK]]," ",""),"-",""),"(",""),")",""),".",""),",",""),"/",""),"""",""),"+",""))</f>
        <v/>
      </c>
      <c r="E86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ballpenxdmgp851smile40lsn</v>
      </c>
      <c r="F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ballpensxdmgp851smile40lsnuntana</v>
      </c>
      <c r="G86" s="1" t="s">
        <v>1013</v>
      </c>
      <c r="H86" s="4" t="s">
        <v>1317</v>
      </c>
      <c r="I86" s="49"/>
      <c r="J86" s="1" t="s">
        <v>1621</v>
      </c>
      <c r="K86" s="26" t="e">
        <f>IF(db[[#This Row],[NB NOTA_C]]="","",COUNTIF([2]!B_MSK[concat],db[[#This Row],[NB NOTA_C]]))</f>
        <v>#REF!</v>
      </c>
      <c r="L86" s="6" t="s">
        <v>1637</v>
      </c>
      <c r="M86" s="1" t="s">
        <v>1680</v>
      </c>
      <c r="N86" s="1" t="s">
        <v>2811</v>
      </c>
      <c r="P86" s="1" t="str">
        <f>IF(db[[#This Row],[QTY/ CTN]]="","",SUBSTITUTE(SUBSTITUTE(SUBSTITUTE(db[[#This Row],[QTY/ CTN]]," ","_",2),"(",""),")","")&amp;"_")</f>
        <v>40 LSN_</v>
      </c>
      <c r="Q86" s="1">
        <f>IF(db[[#This Row],[H_QTY/ CTN]]="","",SEARCH("_",db[[#This Row],[H_QTY/ CTN]]))</f>
        <v>7</v>
      </c>
      <c r="R86" s="1">
        <f>IF(db[[#This Row],[H_QTY/ CTN]]="","",LEN(db[[#This Row],[H_QTY/ CTN]]))</f>
        <v>7</v>
      </c>
      <c r="S86" s="90" t="str">
        <f>IF(db[[#This Row],[H_QTY/ CTN]]="","",LEFT(db[[#This Row],[H_QTY/ CTN]],db[[#This Row],[H_1]]-1))</f>
        <v>40 LSN</v>
      </c>
      <c r="T86" s="87" t="str">
        <f>IF(NOT(db[[#This Row],[H_1]]=db[[#This Row],[H_2]]),MID(db[[#This Row],[H_QTY/ CTN]],db[[#This Row],[H_1]]+1,db[[#This Row],[H_2]]-db[[#This Row],[H_1]]-1),"")</f>
        <v/>
      </c>
      <c r="U86" s="87" t="str">
        <f>IF(db[[#This Row],[QTY/ CTN B]]="","",LEFT(db[[#This Row],[QTY/ CTN B]],SEARCH(" ",db[[#This Row],[QTY/ CTN B]],1)-1))</f>
        <v>40</v>
      </c>
      <c r="V86" s="87" t="str">
        <f>IF(db[[#This Row],[QTY/ CTN B]]="","",RIGHT(db[[#This Row],[QTY/ CTN B]],LEN(db[[#This Row],[QTY/ CTN B]])-SEARCH(" ",db[[#This Row],[QTY/ CTN B]],1)))</f>
        <v>LSN</v>
      </c>
      <c r="W86" s="87">
        <f>IF(db[[#This Row],[QTY/ CTN TG]]="",IF(db[[#This Row],[STN TG]]="","",12),LEFT(db[[#This Row],[QTY/ CTN TG]],SEARCH(" ",db[[#This Row],[QTY/ CTN TG]],1)-1))</f>
        <v>12</v>
      </c>
      <c r="X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" s="87" t="str">
        <f>IF(db[[#This Row],[STN K]]="","",IF(db[[#This Row],[STN TG]]="LSN",12,""))</f>
        <v/>
      </c>
      <c r="Z86" s="87" t="str">
        <f>IF(db[[#This Row],[STN TG]]="LSN","PCS","")</f>
        <v/>
      </c>
      <c r="AA86" s="87">
        <f>db[[#This Row],[QTY B]]*IF(db[[#This Row],[QTY TG]]="",1,db[[#This Row],[QTY TG]])*IF(db[[#This Row],[QTY K]]="",1,db[[#This Row],[QTY K]])</f>
        <v>480</v>
      </c>
      <c r="AB86" s="87" t="str">
        <f>IF(db[[#This Row],[STN K]]="",IF(db[[#This Row],[STN TG]]="",db[[#This Row],[STN B]],db[[#This Row],[STN TG]]),db[[#This Row],[STN K]])</f>
        <v>PCS</v>
      </c>
      <c r="AC86" s="87"/>
    </row>
    <row r="87" spans="1:29" ht="16.5" customHeight="1" x14ac:dyDescent="0.25">
      <c r="A87" s="87">
        <f>ROW()-1</f>
        <v>86</v>
      </c>
      <c r="B87" s="3" t="str">
        <f>LOWER(SUBSTITUTE(SUBSTITUTE(SUBSTITUTE(SUBSTITUTE(SUBSTITUTE(SUBSTITUTE(db[[#This Row],[NB BM]]," ",),".",""),"-",""),"(",""),")",""),"/",""))</f>
        <v>ballpenxdmgp860</v>
      </c>
      <c r="C87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D87" s="3" t="str">
        <f>LOWER(SUBSTITUTE(SUBSTITUTE(SUBSTITUTE(SUBSTITUTE(SUBSTITUTE(SUBSTITUTE(SUBSTITUTE(SUBSTITUTE(SUBSTITUTE(db[[#This Row],[NB PAJAK]]," ",""),"-",""),"(",""),")",""),".",""),",",""),"/",""),"""",""),"+",""))</f>
        <v/>
      </c>
      <c r="E87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ballpenxdmgp86040lsn</v>
      </c>
      <c r="F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ballpensxdmgp86040lsnuntana</v>
      </c>
      <c r="G87" s="1" t="s">
        <v>1014</v>
      </c>
      <c r="H87" s="4" t="s">
        <v>1318</v>
      </c>
      <c r="I87" s="49"/>
      <c r="J87" s="1" t="s">
        <v>1621</v>
      </c>
      <c r="K87" s="26" t="e">
        <f>IF(db[[#This Row],[NB NOTA_C]]="","",COUNTIF([2]!B_MSK[concat],db[[#This Row],[NB NOTA_C]]))</f>
        <v>#REF!</v>
      </c>
      <c r="L87" s="6" t="s">
        <v>1637</v>
      </c>
      <c r="M87" s="1" t="s">
        <v>1680</v>
      </c>
      <c r="N87" s="1" t="s">
        <v>2811</v>
      </c>
      <c r="P87" s="1" t="str">
        <f>IF(db[[#This Row],[QTY/ CTN]]="","",SUBSTITUTE(SUBSTITUTE(SUBSTITUTE(db[[#This Row],[QTY/ CTN]]," ","_",2),"(",""),")","")&amp;"_")</f>
        <v>40 LSN_</v>
      </c>
      <c r="Q87" s="1">
        <f>IF(db[[#This Row],[H_QTY/ CTN]]="","",SEARCH("_",db[[#This Row],[H_QTY/ CTN]]))</f>
        <v>7</v>
      </c>
      <c r="R87" s="1">
        <f>IF(db[[#This Row],[H_QTY/ CTN]]="","",LEN(db[[#This Row],[H_QTY/ CTN]]))</f>
        <v>7</v>
      </c>
      <c r="S87" s="90" t="str">
        <f>IF(db[[#This Row],[H_QTY/ CTN]]="","",LEFT(db[[#This Row],[H_QTY/ CTN]],db[[#This Row],[H_1]]-1))</f>
        <v>40 LSN</v>
      </c>
      <c r="T87" s="87" t="str">
        <f>IF(NOT(db[[#This Row],[H_1]]=db[[#This Row],[H_2]]),MID(db[[#This Row],[H_QTY/ CTN]],db[[#This Row],[H_1]]+1,db[[#This Row],[H_2]]-db[[#This Row],[H_1]]-1),"")</f>
        <v/>
      </c>
      <c r="U87" s="87" t="str">
        <f>IF(db[[#This Row],[QTY/ CTN B]]="","",LEFT(db[[#This Row],[QTY/ CTN B]],SEARCH(" ",db[[#This Row],[QTY/ CTN B]],1)-1))</f>
        <v>40</v>
      </c>
      <c r="V87" s="87" t="str">
        <f>IF(db[[#This Row],[QTY/ CTN B]]="","",RIGHT(db[[#This Row],[QTY/ CTN B]],LEN(db[[#This Row],[QTY/ CTN B]])-SEARCH(" ",db[[#This Row],[QTY/ CTN B]],1)))</f>
        <v>LSN</v>
      </c>
      <c r="W87" s="87">
        <f>IF(db[[#This Row],[QTY/ CTN TG]]="",IF(db[[#This Row],[STN TG]]="","",12),LEFT(db[[#This Row],[QTY/ CTN TG]],SEARCH(" ",db[[#This Row],[QTY/ CTN TG]],1)-1))</f>
        <v>12</v>
      </c>
      <c r="X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" s="87" t="str">
        <f>IF(db[[#This Row],[STN K]]="","",IF(db[[#This Row],[STN TG]]="LSN",12,""))</f>
        <v/>
      </c>
      <c r="Z87" s="87" t="str">
        <f>IF(db[[#This Row],[STN TG]]="LSN","PCS","")</f>
        <v/>
      </c>
      <c r="AA87" s="87">
        <f>db[[#This Row],[QTY B]]*IF(db[[#This Row],[QTY TG]]="",1,db[[#This Row],[QTY TG]])*IF(db[[#This Row],[QTY K]]="",1,db[[#This Row],[QTY K]])</f>
        <v>480</v>
      </c>
      <c r="AB87" s="87" t="str">
        <f>IF(db[[#This Row],[STN K]]="",IF(db[[#This Row],[STN TG]]="",db[[#This Row],[STN B]],db[[#This Row],[STN TG]]),db[[#This Row],[STN K]])</f>
        <v>PCS</v>
      </c>
      <c r="AC87" s="87"/>
    </row>
    <row r="88" spans="1:29" ht="16.5" customHeight="1" x14ac:dyDescent="0.25">
      <c r="A88" s="87">
        <f>ROW()-1</f>
        <v>87</v>
      </c>
      <c r="B88" s="1" t="str">
        <f>LOWER(SUBSTITUTE(SUBSTITUTE(SUBSTITUTE(SUBSTITUTE(SUBSTITUTE(SUBSTITUTE(db[[#This Row],[NB BM]]," ",),".",""),"-",""),"(",""),")",""),"/",""))</f>
        <v>ballpenjkbp249linohitam</v>
      </c>
      <c r="C88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D88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E88" s="1" t="str">
        <f>LOWER(SUBSTITUTE(SUBSTITUTE(SUBSTITUTE(SUBSTITUTE(SUBSTITUTE(SUBSTITUTE(SUBSTITUTE(SUBSTITUTE(SUBSTITUTE(db[[#This Row],[NB BM]]&amp;db[[#This Row],[QTY/ CTN]]," ",),".",""),"-",""),"(",""),")",""),",",""),"/",""),"""",""),"+",""))</f>
        <v>ballpenjkbp249linohitam144lsn</v>
      </c>
      <c r="F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ballpenbp249linoblackjk144lsnartomoro</v>
      </c>
      <c r="G88" s="1" t="s">
        <v>1</v>
      </c>
      <c r="H88" s="4" t="s">
        <v>2</v>
      </c>
      <c r="I88" s="49" t="s">
        <v>2604</v>
      </c>
      <c r="J88" s="1" t="s">
        <v>1620</v>
      </c>
      <c r="K88" s="26" t="e">
        <f>IF(db[[#This Row],[NB NOTA_C]]="","",COUNTIF([2]!B_MSK[concat],db[[#This Row],[NB NOTA_C]]))</f>
        <v>#REF!</v>
      </c>
      <c r="L88" s="6" t="s">
        <v>1631</v>
      </c>
      <c r="M88" s="1" t="s">
        <v>1677</v>
      </c>
      <c r="N88" s="1" t="s">
        <v>2811</v>
      </c>
      <c r="P88" s="1" t="str">
        <f>IF(db[[#This Row],[QTY/ CTN]]="","",SUBSTITUTE(SUBSTITUTE(SUBSTITUTE(db[[#This Row],[QTY/ CTN]]," ","_",2),"(",""),")","")&amp;"_")</f>
        <v>144 LSN_</v>
      </c>
      <c r="Q88" s="1">
        <f>IF(db[[#This Row],[H_QTY/ CTN]]="","",SEARCH("_",db[[#This Row],[H_QTY/ CTN]]))</f>
        <v>8</v>
      </c>
      <c r="R88" s="1">
        <f>IF(db[[#This Row],[H_QTY/ CTN]]="","",LEN(db[[#This Row],[H_QTY/ CTN]]))</f>
        <v>8</v>
      </c>
      <c r="S88" s="90" t="str">
        <f>IF(db[[#This Row],[H_QTY/ CTN]]="","",LEFT(db[[#This Row],[H_QTY/ CTN]],db[[#This Row],[H_1]]-1))</f>
        <v>144 LSN</v>
      </c>
      <c r="T88" s="87" t="str">
        <f>IF(NOT(db[[#This Row],[H_1]]=db[[#This Row],[H_2]]),MID(db[[#This Row],[H_QTY/ CTN]],db[[#This Row],[H_1]]+1,db[[#This Row],[H_2]]-db[[#This Row],[H_1]]-1),"")</f>
        <v/>
      </c>
      <c r="U88" s="87" t="str">
        <f>IF(db[[#This Row],[QTY/ CTN B]]="","",LEFT(db[[#This Row],[QTY/ CTN B]],SEARCH(" ",db[[#This Row],[QTY/ CTN B]],1)-1))</f>
        <v>144</v>
      </c>
      <c r="V88" s="87" t="str">
        <f>IF(db[[#This Row],[QTY/ CTN B]]="","",RIGHT(db[[#This Row],[QTY/ CTN B]],LEN(db[[#This Row],[QTY/ CTN B]])-SEARCH(" ",db[[#This Row],[QTY/ CTN B]],1)))</f>
        <v>LSN</v>
      </c>
      <c r="W88" s="87">
        <f>IF(db[[#This Row],[QTY/ CTN TG]]="",IF(db[[#This Row],[STN TG]]="","",12),LEFT(db[[#This Row],[QTY/ CTN TG]],SEARCH(" ",db[[#This Row],[QTY/ CTN TG]],1)-1))</f>
        <v>12</v>
      </c>
      <c r="X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" s="87" t="str">
        <f>IF(db[[#This Row],[STN K]]="","",IF(db[[#This Row],[STN TG]]="LSN",12,""))</f>
        <v/>
      </c>
      <c r="Z88" s="87" t="str">
        <f>IF(db[[#This Row],[STN TG]]="LSN","PCS","")</f>
        <v/>
      </c>
      <c r="AA88" s="87">
        <f>db[[#This Row],[QTY B]]*IF(db[[#This Row],[QTY TG]]="",1,db[[#This Row],[QTY TG]])*IF(db[[#This Row],[QTY K]]="",1,db[[#This Row],[QTY K]])</f>
        <v>1728</v>
      </c>
      <c r="AB88" s="87" t="str">
        <f>IF(db[[#This Row],[STN K]]="",IF(db[[#This Row],[STN TG]]="",db[[#This Row],[STN B]],db[[#This Row],[STN TG]]),db[[#This Row],[STN K]])</f>
        <v>PCS</v>
      </c>
      <c r="AC88" s="87"/>
    </row>
    <row r="89" spans="1:29" ht="16.5" customHeight="1" x14ac:dyDescent="0.25">
      <c r="A89" s="87">
        <f>ROW()-1</f>
        <v>88</v>
      </c>
      <c r="B89" s="1" t="str">
        <f>LOWER(SUBSTITUTE(SUBSTITUTE(SUBSTITUTE(SUBSTITUTE(SUBSTITUTE(SUBSTITUTE(db[[#This Row],[NB BM]]," ",),".",""),"-",""),"(",""),")",""),"/",""))</f>
        <v>ballpenjkbp249linobiru</v>
      </c>
      <c r="C89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D89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E89" s="1" t="str">
        <f>LOWER(SUBSTITUTE(SUBSTITUTE(SUBSTITUTE(SUBSTITUTE(SUBSTITUTE(SUBSTITUTE(SUBSTITUTE(SUBSTITUTE(SUBSTITUTE(db[[#This Row],[NB BM]]&amp;db[[#This Row],[QTY/ CTN]]," ",),".",""),"-",""),"(",""),")",""),",",""),"/",""),"""",""),"+",""))</f>
        <v>ballpenjkbp249linobiru144lsn</v>
      </c>
      <c r="F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ballpenbp249linobluejk144lsnartomoro</v>
      </c>
      <c r="G89" s="1" t="s">
        <v>3</v>
      </c>
      <c r="H89" s="4" t="s">
        <v>4</v>
      </c>
      <c r="I89" s="49" t="s">
        <v>2605</v>
      </c>
      <c r="J89" s="1" t="s">
        <v>1620</v>
      </c>
      <c r="K89" s="26" t="e">
        <f>IF(db[[#This Row],[NB NOTA_C]]="","",COUNTIF([2]!B_MSK[concat],db[[#This Row],[NB NOTA_C]]))</f>
        <v>#REF!</v>
      </c>
      <c r="L89" s="6" t="s">
        <v>1631</v>
      </c>
      <c r="M89" s="1" t="s">
        <v>1677</v>
      </c>
      <c r="N89" s="1" t="s">
        <v>2811</v>
      </c>
      <c r="P89" s="1" t="str">
        <f>IF(db[[#This Row],[QTY/ CTN]]="","",SUBSTITUTE(SUBSTITUTE(SUBSTITUTE(db[[#This Row],[QTY/ CTN]]," ","_",2),"(",""),")","")&amp;"_")</f>
        <v>144 LSN_</v>
      </c>
      <c r="Q89" s="1">
        <f>IF(db[[#This Row],[H_QTY/ CTN]]="","",SEARCH("_",db[[#This Row],[H_QTY/ CTN]]))</f>
        <v>8</v>
      </c>
      <c r="R89" s="1">
        <f>IF(db[[#This Row],[H_QTY/ CTN]]="","",LEN(db[[#This Row],[H_QTY/ CTN]]))</f>
        <v>8</v>
      </c>
      <c r="S89" s="90" t="str">
        <f>IF(db[[#This Row],[H_QTY/ CTN]]="","",LEFT(db[[#This Row],[H_QTY/ CTN]],db[[#This Row],[H_1]]-1))</f>
        <v>144 LSN</v>
      </c>
      <c r="T89" s="87" t="str">
        <f>IF(NOT(db[[#This Row],[H_1]]=db[[#This Row],[H_2]]),MID(db[[#This Row],[H_QTY/ CTN]],db[[#This Row],[H_1]]+1,db[[#This Row],[H_2]]-db[[#This Row],[H_1]]-1),"")</f>
        <v/>
      </c>
      <c r="U89" s="87" t="str">
        <f>IF(db[[#This Row],[QTY/ CTN B]]="","",LEFT(db[[#This Row],[QTY/ CTN B]],SEARCH(" ",db[[#This Row],[QTY/ CTN B]],1)-1))</f>
        <v>144</v>
      </c>
      <c r="V89" s="87" t="str">
        <f>IF(db[[#This Row],[QTY/ CTN B]]="","",RIGHT(db[[#This Row],[QTY/ CTN B]],LEN(db[[#This Row],[QTY/ CTN B]])-SEARCH(" ",db[[#This Row],[QTY/ CTN B]],1)))</f>
        <v>LSN</v>
      </c>
      <c r="W89" s="87">
        <f>IF(db[[#This Row],[QTY/ CTN TG]]="",IF(db[[#This Row],[STN TG]]="","",12),LEFT(db[[#This Row],[QTY/ CTN TG]],SEARCH(" ",db[[#This Row],[QTY/ CTN TG]],1)-1))</f>
        <v>12</v>
      </c>
      <c r="X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" s="87" t="str">
        <f>IF(db[[#This Row],[STN K]]="","",IF(db[[#This Row],[STN TG]]="LSN",12,""))</f>
        <v/>
      </c>
      <c r="Z89" s="87" t="str">
        <f>IF(db[[#This Row],[STN TG]]="LSN","PCS","")</f>
        <v/>
      </c>
      <c r="AA89" s="87">
        <f>db[[#This Row],[QTY B]]*IF(db[[#This Row],[QTY TG]]="",1,db[[#This Row],[QTY TG]])*IF(db[[#This Row],[QTY K]]="",1,db[[#This Row],[QTY K]])</f>
        <v>1728</v>
      </c>
      <c r="AB89" s="87" t="str">
        <f>IF(db[[#This Row],[STN K]]="",IF(db[[#This Row],[STN TG]]="",db[[#This Row],[STN B]],db[[#This Row],[STN TG]]),db[[#This Row],[STN K]])</f>
        <v>PCS</v>
      </c>
      <c r="AC89" s="87"/>
    </row>
    <row r="90" spans="1:29" ht="16.5" customHeight="1" x14ac:dyDescent="0.25">
      <c r="A90" s="87">
        <f>ROW()-1</f>
        <v>89</v>
      </c>
      <c r="B90" s="14" t="str">
        <f>LOWER(SUBSTITUTE(SUBSTITUTE(SUBSTITUTE(SUBSTITUTE(SUBSTITUTE(SUBSTITUTE(db[[#This Row],[NB BM]]," ",),".",""),"-",""),"(",""),")",""),"/",""))</f>
        <v>bpgeljkbp250brizhitam</v>
      </c>
      <c r="C90" s="14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D90" s="14" t="str">
        <f>LOWER(SUBSTITUTE(SUBSTITUTE(SUBSTITUTE(SUBSTITUTE(SUBSTITUTE(SUBSTITUTE(SUBSTITUTE(SUBSTITUTE(SUBSTITUTE(db[[#This Row],[NB PAJAK]]," ",""),"-",""),"(",""),")",""),".",""),",",""),"/",""),"""",""),"+",""))</f>
        <v>ballpenjoykobp250brizhitam</v>
      </c>
      <c r="E90" s="14" t="str">
        <f>LOWER(SUBSTITUTE(SUBSTITUTE(SUBSTITUTE(SUBSTITUTE(SUBSTITUTE(SUBSTITUTE(SUBSTITUTE(SUBSTITUTE(SUBSTITUTE(db[[#This Row],[NB BM]]&amp;db[[#This Row],[QTY/ CTN]]," ",),".",""),"-",""),"(",""),")",""),",",""),"/",""),"""",""),"+",""))</f>
        <v>bpgeljkbp250brizhitam144lsn</v>
      </c>
      <c r="F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ballpenbp250brizblackjk144lsnartomoro</v>
      </c>
      <c r="G90" s="15" t="s">
        <v>4093</v>
      </c>
      <c r="H90" s="19" t="s">
        <v>3981</v>
      </c>
      <c r="I90" s="49" t="s">
        <v>6231</v>
      </c>
      <c r="J90" s="1" t="s">
        <v>1620</v>
      </c>
      <c r="K90" s="27" t="e">
        <f>IF(db[[#This Row],[NB NOTA_C]]="","",COUNTIF([2]!B_MSK[concat],db[[#This Row],[NB NOTA_C]]))</f>
        <v>#REF!</v>
      </c>
      <c r="L90" s="16" t="s">
        <v>1631</v>
      </c>
      <c r="M90" s="14" t="s">
        <v>1677</v>
      </c>
      <c r="N90" s="15" t="s">
        <v>2811</v>
      </c>
      <c r="O90" s="14"/>
      <c r="P90" s="14" t="str">
        <f>IF(db[[#This Row],[QTY/ CTN]]="","",SUBSTITUTE(SUBSTITUTE(SUBSTITUTE(db[[#This Row],[QTY/ CTN]]," ","_",2),"(",""),")","")&amp;"_")</f>
        <v>144 LSN_</v>
      </c>
      <c r="Q90" s="14">
        <f>IF(db[[#This Row],[H_QTY/ CTN]]="","",SEARCH("_",db[[#This Row],[H_QTY/ CTN]]))</f>
        <v>8</v>
      </c>
      <c r="R90" s="14">
        <f>IF(db[[#This Row],[H_QTY/ CTN]]="","",LEN(db[[#This Row],[H_QTY/ CTN]]))</f>
        <v>8</v>
      </c>
      <c r="S90" s="91" t="str">
        <f>IF(db[[#This Row],[H_QTY/ CTN]]="","",LEFT(db[[#This Row],[H_QTY/ CTN]],db[[#This Row],[H_1]]-1))</f>
        <v>144 LSN</v>
      </c>
      <c r="T90" s="91" t="str">
        <f>IF(NOT(db[[#This Row],[H_1]]=db[[#This Row],[H_2]]),MID(db[[#This Row],[H_QTY/ CTN]],db[[#This Row],[H_1]]+1,db[[#This Row],[H_2]]-db[[#This Row],[H_1]]-1),"")</f>
        <v/>
      </c>
      <c r="U90" s="87" t="str">
        <f>IF(db[[#This Row],[QTY/ CTN B]]="","",LEFT(db[[#This Row],[QTY/ CTN B]],SEARCH(" ",db[[#This Row],[QTY/ CTN B]],1)-1))</f>
        <v>144</v>
      </c>
      <c r="V90" s="87" t="str">
        <f>IF(db[[#This Row],[QTY/ CTN B]]="","",RIGHT(db[[#This Row],[QTY/ CTN B]],LEN(db[[#This Row],[QTY/ CTN B]])-SEARCH(" ",db[[#This Row],[QTY/ CTN B]],1)))</f>
        <v>LSN</v>
      </c>
      <c r="W90" s="87">
        <f>IF(db[[#This Row],[QTY/ CTN TG]]="",IF(db[[#This Row],[STN TG]]="","",12),LEFT(db[[#This Row],[QTY/ CTN TG]],SEARCH(" ",db[[#This Row],[QTY/ CTN TG]],1)-1))</f>
        <v>12</v>
      </c>
      <c r="X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" s="87" t="str">
        <f>IF(db[[#This Row],[STN K]]="","",IF(db[[#This Row],[STN TG]]="LSN",12,""))</f>
        <v/>
      </c>
      <c r="Z90" s="87" t="str">
        <f>IF(db[[#This Row],[STN TG]]="LSN","PCS","")</f>
        <v/>
      </c>
      <c r="AA90" s="87">
        <f>db[[#This Row],[QTY B]]*IF(db[[#This Row],[QTY TG]]="",1,db[[#This Row],[QTY TG]])*IF(db[[#This Row],[QTY K]]="",1,db[[#This Row],[QTY K]])</f>
        <v>1728</v>
      </c>
      <c r="AB90" s="87" t="str">
        <f>IF(db[[#This Row],[STN K]]="",IF(db[[#This Row],[STN TG]]="",db[[#This Row],[STN B]],db[[#This Row],[STN TG]]),db[[#This Row],[STN K]])</f>
        <v>PCS</v>
      </c>
      <c r="AC90" s="87"/>
    </row>
    <row r="91" spans="1:29" ht="16.5" customHeight="1" x14ac:dyDescent="0.25">
      <c r="A91" s="87">
        <f>ROW()-1</f>
        <v>90</v>
      </c>
      <c r="B91" s="3" t="str">
        <f>LOWER(SUBSTITUTE(SUBSTITUTE(SUBSTITUTE(SUBSTITUTE(SUBSTITUTE(SUBSTITUTE(db[[#This Row],[NB BM]]," ",),".",""),"-",""),"(",""),")",""),"/",""))</f>
        <v>bpgeljkbp251frodohitam</v>
      </c>
      <c r="C91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D91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E91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bpgeljkbp251frodohitam144lsn</v>
      </c>
      <c r="F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ballpenbp251frodoblackjk144lsnartomoro</v>
      </c>
      <c r="G91" s="1" t="s">
        <v>3305</v>
      </c>
      <c r="H91" s="4" t="s">
        <v>3292</v>
      </c>
      <c r="I91" s="49" t="s">
        <v>3294</v>
      </c>
      <c r="J91" s="1" t="s">
        <v>1620</v>
      </c>
      <c r="K91" s="28" t="e">
        <f>IF(db[[#This Row],[NB NOTA_C]]="","",COUNTIF([2]!B_MSK[concat],db[[#This Row],[NB NOTA_C]]))</f>
        <v>#REF!</v>
      </c>
      <c r="L91" s="7" t="s">
        <v>1631</v>
      </c>
      <c r="M91" s="3" t="s">
        <v>1677</v>
      </c>
      <c r="N91" s="1" t="s">
        <v>2811</v>
      </c>
      <c r="O91" s="3"/>
      <c r="P91" s="3" t="str">
        <f>IF(db[[#This Row],[QTY/ CTN]]="","",SUBSTITUTE(SUBSTITUTE(SUBSTITUTE(db[[#This Row],[QTY/ CTN]]," ","_",2),"(",""),")","")&amp;"_")</f>
        <v>144 LSN_</v>
      </c>
      <c r="Q91" s="3">
        <f>IF(db[[#This Row],[H_QTY/ CTN]]="","",SEARCH("_",db[[#This Row],[H_QTY/ CTN]]))</f>
        <v>8</v>
      </c>
      <c r="R91" s="3">
        <f>IF(db[[#This Row],[H_QTY/ CTN]]="","",LEN(db[[#This Row],[H_QTY/ CTN]]))</f>
        <v>8</v>
      </c>
      <c r="S91" s="87" t="str">
        <f>IF(db[[#This Row],[H_QTY/ CTN]]="","",LEFT(db[[#This Row],[H_QTY/ CTN]],db[[#This Row],[H_1]]-1))</f>
        <v>144 LSN</v>
      </c>
      <c r="T91" s="87" t="str">
        <f>IF(NOT(db[[#This Row],[H_1]]=db[[#This Row],[H_2]]),MID(db[[#This Row],[H_QTY/ CTN]],db[[#This Row],[H_1]]+1,db[[#This Row],[H_2]]-db[[#This Row],[H_1]]-1),"")</f>
        <v/>
      </c>
      <c r="U91" s="87" t="str">
        <f>IF(db[[#This Row],[QTY/ CTN B]]="","",LEFT(db[[#This Row],[QTY/ CTN B]],SEARCH(" ",db[[#This Row],[QTY/ CTN B]],1)-1))</f>
        <v>144</v>
      </c>
      <c r="V91" s="87" t="str">
        <f>IF(db[[#This Row],[QTY/ CTN B]]="","",RIGHT(db[[#This Row],[QTY/ CTN B]],LEN(db[[#This Row],[QTY/ CTN B]])-SEARCH(" ",db[[#This Row],[QTY/ CTN B]],1)))</f>
        <v>LSN</v>
      </c>
      <c r="W91" s="87">
        <f>IF(db[[#This Row],[QTY/ CTN TG]]="",IF(db[[#This Row],[STN TG]]="","",12),LEFT(db[[#This Row],[QTY/ CTN TG]],SEARCH(" ",db[[#This Row],[QTY/ CTN TG]],1)-1))</f>
        <v>12</v>
      </c>
      <c r="X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" s="87" t="str">
        <f>IF(db[[#This Row],[STN K]]="","",IF(db[[#This Row],[STN TG]]="LSN",12,""))</f>
        <v/>
      </c>
      <c r="Z91" s="87" t="str">
        <f>IF(db[[#This Row],[STN TG]]="LSN","PCS","")</f>
        <v/>
      </c>
      <c r="AA91" s="87">
        <f>db[[#This Row],[QTY B]]*IF(db[[#This Row],[QTY TG]]="",1,db[[#This Row],[QTY TG]])*IF(db[[#This Row],[QTY K]]="",1,db[[#This Row],[QTY K]])</f>
        <v>1728</v>
      </c>
      <c r="AB91" s="87" t="str">
        <f>IF(db[[#This Row],[STN K]]="",IF(db[[#This Row],[STN TG]]="",db[[#This Row],[STN B]],db[[#This Row],[STN TG]]),db[[#This Row],[STN K]])</f>
        <v>PCS</v>
      </c>
      <c r="AC91" s="87"/>
    </row>
    <row r="92" spans="1:29" ht="16.5" customHeight="1" x14ac:dyDescent="0.25">
      <c r="A92" s="87">
        <f>ROW()-1</f>
        <v>91</v>
      </c>
      <c r="B92" s="3" t="str">
        <f>LOWER(SUBSTITUTE(SUBSTITUTE(SUBSTITUTE(SUBSTITUTE(SUBSTITUTE(SUBSTITUTE(db[[#This Row],[NB BM]]," ",),".",""),"-",""),"(",""),")",""),"/",""))</f>
        <v>bpgeljkbp254morahitam</v>
      </c>
      <c r="C92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D92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E92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bpgeljkbp254morahitam144lsn</v>
      </c>
      <c r="F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ballpenbp254morablackjk144lsnartomoro</v>
      </c>
      <c r="G92" s="1" t="s">
        <v>3306</v>
      </c>
      <c r="H92" s="4" t="s">
        <v>3293</v>
      </c>
      <c r="I92" s="49" t="s">
        <v>3295</v>
      </c>
      <c r="J92" s="1" t="s">
        <v>1620</v>
      </c>
      <c r="K92" s="28" t="e">
        <f>IF(db[[#This Row],[NB NOTA_C]]="","",COUNTIF([2]!B_MSK[concat],db[[#This Row],[NB NOTA_C]]))</f>
        <v>#REF!</v>
      </c>
      <c r="L92" s="7" t="s">
        <v>1631</v>
      </c>
      <c r="M92" s="3" t="s">
        <v>1677</v>
      </c>
      <c r="N92" s="1" t="s">
        <v>2811</v>
      </c>
      <c r="O92" s="3"/>
      <c r="P92" s="3" t="str">
        <f>IF(db[[#This Row],[QTY/ CTN]]="","",SUBSTITUTE(SUBSTITUTE(SUBSTITUTE(db[[#This Row],[QTY/ CTN]]," ","_",2),"(",""),")","")&amp;"_")</f>
        <v>144 LSN_</v>
      </c>
      <c r="Q92" s="3">
        <f>IF(db[[#This Row],[H_QTY/ CTN]]="","",SEARCH("_",db[[#This Row],[H_QTY/ CTN]]))</f>
        <v>8</v>
      </c>
      <c r="R92" s="3">
        <f>IF(db[[#This Row],[H_QTY/ CTN]]="","",LEN(db[[#This Row],[H_QTY/ CTN]]))</f>
        <v>8</v>
      </c>
      <c r="S92" s="87" t="str">
        <f>IF(db[[#This Row],[H_QTY/ CTN]]="","",LEFT(db[[#This Row],[H_QTY/ CTN]],db[[#This Row],[H_1]]-1))</f>
        <v>144 LSN</v>
      </c>
      <c r="T92" s="87" t="str">
        <f>IF(NOT(db[[#This Row],[H_1]]=db[[#This Row],[H_2]]),MID(db[[#This Row],[H_QTY/ CTN]],db[[#This Row],[H_1]]+1,db[[#This Row],[H_2]]-db[[#This Row],[H_1]]-1),"")</f>
        <v/>
      </c>
      <c r="U92" s="87" t="str">
        <f>IF(db[[#This Row],[QTY/ CTN B]]="","",LEFT(db[[#This Row],[QTY/ CTN B]],SEARCH(" ",db[[#This Row],[QTY/ CTN B]],1)-1))</f>
        <v>144</v>
      </c>
      <c r="V92" s="87" t="str">
        <f>IF(db[[#This Row],[QTY/ CTN B]]="","",RIGHT(db[[#This Row],[QTY/ CTN B]],LEN(db[[#This Row],[QTY/ CTN B]])-SEARCH(" ",db[[#This Row],[QTY/ CTN B]],1)))</f>
        <v>LSN</v>
      </c>
      <c r="W92" s="87">
        <f>IF(db[[#This Row],[QTY/ CTN TG]]="",IF(db[[#This Row],[STN TG]]="","",12),LEFT(db[[#This Row],[QTY/ CTN TG]],SEARCH(" ",db[[#This Row],[QTY/ CTN TG]],1)-1))</f>
        <v>12</v>
      </c>
      <c r="X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" s="87" t="str">
        <f>IF(db[[#This Row],[STN K]]="","",IF(db[[#This Row],[STN TG]]="LSN",12,""))</f>
        <v/>
      </c>
      <c r="Z92" s="87" t="str">
        <f>IF(db[[#This Row],[STN TG]]="LSN","PCS","")</f>
        <v/>
      </c>
      <c r="AA92" s="87">
        <f>db[[#This Row],[QTY B]]*IF(db[[#This Row],[QTY TG]]="",1,db[[#This Row],[QTY TG]])*IF(db[[#This Row],[QTY K]]="",1,db[[#This Row],[QTY K]])</f>
        <v>1728</v>
      </c>
      <c r="AB92" s="87" t="str">
        <f>IF(db[[#This Row],[STN K]]="",IF(db[[#This Row],[STN TG]]="",db[[#This Row],[STN B]],db[[#This Row],[STN TG]]),db[[#This Row],[STN K]])</f>
        <v>PCS</v>
      </c>
      <c r="AC92" s="87"/>
    </row>
    <row r="93" spans="1:29" ht="16.5" customHeight="1" x14ac:dyDescent="0.25">
      <c r="A93" s="87">
        <f>ROW()-1</f>
        <v>92</v>
      </c>
      <c r="B93" s="1" t="str">
        <f>LOWER(SUBSTITUTE(SUBSTITUTE(SUBSTITUTE(SUBSTITUTE(SUBSTITUTE(SUBSTITUTE(db[[#This Row],[NB BM]]," ",),".",""),"-",""),"(",""),")",""),"/",""))</f>
        <v>bpjkbp273zetohitam</v>
      </c>
      <c r="C93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D93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E93" s="1" t="str">
        <f>LOWER(SUBSTITUTE(SUBSTITUTE(SUBSTITUTE(SUBSTITUTE(SUBSTITUTE(SUBSTITUTE(SUBSTITUTE(SUBSTITUTE(SUBSTITUTE(db[[#This Row],[NB BM]]&amp;db[[#This Row],[QTY/ CTN]]," ",),".",""),"-",""),"(",""),")",""),",",""),"/",""),"""",""),"+",""))</f>
        <v>bpjkbp273zetohitam144lsn</v>
      </c>
      <c r="F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ballpenbp273zetoblackjk144lsnartomoro</v>
      </c>
      <c r="G93" s="1" t="s">
        <v>5</v>
      </c>
      <c r="H93" s="4" t="s">
        <v>6</v>
      </c>
      <c r="I93" s="49" t="s">
        <v>7</v>
      </c>
      <c r="J93" s="1" t="s">
        <v>1620</v>
      </c>
      <c r="K93" s="26" t="e">
        <f>IF(db[[#This Row],[NB NOTA_C]]="","",COUNTIF([2]!B_MSK[concat],db[[#This Row],[NB NOTA_C]]))</f>
        <v>#REF!</v>
      </c>
      <c r="L93" s="6" t="s">
        <v>1631</v>
      </c>
      <c r="M93" s="1" t="s">
        <v>1677</v>
      </c>
      <c r="N93" s="1" t="s">
        <v>2811</v>
      </c>
      <c r="P93" s="1" t="str">
        <f>IF(db[[#This Row],[QTY/ CTN]]="","",SUBSTITUTE(SUBSTITUTE(SUBSTITUTE(db[[#This Row],[QTY/ CTN]]," ","_",2),"(",""),")","")&amp;"_")</f>
        <v>144 LSN_</v>
      </c>
      <c r="Q93" s="1">
        <f>IF(db[[#This Row],[H_QTY/ CTN]]="","",SEARCH("_",db[[#This Row],[H_QTY/ CTN]]))</f>
        <v>8</v>
      </c>
      <c r="R93" s="1">
        <f>IF(db[[#This Row],[H_QTY/ CTN]]="","",LEN(db[[#This Row],[H_QTY/ CTN]]))</f>
        <v>8</v>
      </c>
      <c r="S93" s="90" t="str">
        <f>IF(db[[#This Row],[H_QTY/ CTN]]="","",LEFT(db[[#This Row],[H_QTY/ CTN]],db[[#This Row],[H_1]]-1))</f>
        <v>144 LSN</v>
      </c>
      <c r="T93" s="87" t="str">
        <f>IF(NOT(db[[#This Row],[H_1]]=db[[#This Row],[H_2]]),MID(db[[#This Row],[H_QTY/ CTN]],db[[#This Row],[H_1]]+1,db[[#This Row],[H_2]]-db[[#This Row],[H_1]]-1),"")</f>
        <v/>
      </c>
      <c r="U93" s="87" t="str">
        <f>IF(db[[#This Row],[QTY/ CTN B]]="","",LEFT(db[[#This Row],[QTY/ CTN B]],SEARCH(" ",db[[#This Row],[QTY/ CTN B]],1)-1))</f>
        <v>144</v>
      </c>
      <c r="V93" s="87" t="str">
        <f>IF(db[[#This Row],[QTY/ CTN B]]="","",RIGHT(db[[#This Row],[QTY/ CTN B]],LEN(db[[#This Row],[QTY/ CTN B]])-SEARCH(" ",db[[#This Row],[QTY/ CTN B]],1)))</f>
        <v>LSN</v>
      </c>
      <c r="W93" s="87">
        <f>IF(db[[#This Row],[QTY/ CTN TG]]="",IF(db[[#This Row],[STN TG]]="","",12),LEFT(db[[#This Row],[QTY/ CTN TG]],SEARCH(" ",db[[#This Row],[QTY/ CTN TG]],1)-1))</f>
        <v>12</v>
      </c>
      <c r="X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" s="87" t="str">
        <f>IF(db[[#This Row],[STN K]]="","",IF(db[[#This Row],[STN TG]]="LSN",12,""))</f>
        <v/>
      </c>
      <c r="Z93" s="87" t="str">
        <f>IF(db[[#This Row],[STN TG]]="LSN","PCS","")</f>
        <v/>
      </c>
      <c r="AA93" s="87">
        <f>db[[#This Row],[QTY B]]*IF(db[[#This Row],[QTY TG]]="",1,db[[#This Row],[QTY TG]])*IF(db[[#This Row],[QTY K]]="",1,db[[#This Row],[QTY K]])</f>
        <v>1728</v>
      </c>
      <c r="AB93" s="87" t="str">
        <f>IF(db[[#This Row],[STN K]]="",IF(db[[#This Row],[STN TG]]="",db[[#This Row],[STN B]],db[[#This Row],[STN TG]]),db[[#This Row],[STN K]])</f>
        <v>PCS</v>
      </c>
      <c r="AC93" s="87"/>
    </row>
    <row r="94" spans="1:29" ht="16.5" customHeight="1" x14ac:dyDescent="0.25">
      <c r="A94" s="87">
        <f>ROW()-1</f>
        <v>93</v>
      </c>
      <c r="B94" s="3" t="str">
        <f>LOWER(SUBSTITUTE(SUBSTITUTE(SUBSTITUTE(SUBSTITUTE(SUBSTITUTE(SUBSTITUTE(db[[#This Row],[NB BM]]," ",),".",""),"-",""),"(",""),")",""),"/",""))</f>
        <v>bpjkbp275trishitam</v>
      </c>
      <c r="C94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D94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E94" s="3" t="str">
        <f>LOWER(SUBSTITUTE(SUBSTITUTE(SUBSTITUTE(SUBSTITUTE(SUBSTITUTE(SUBSTITUTE(SUBSTITUTE(SUBSTITUTE(SUBSTITUTE(db[[#This Row],[NB BM]]&amp;db[[#This Row],[QTY/ CTN]]," ",),".",""),"-",""),"(",""),")",""),",",""),"/",""),"""",""),"+",""))</f>
        <v>bpjkbp275trishitam144lsn</v>
      </c>
      <c r="F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ballpenbp275trisblackjk144lsnartomoro</v>
      </c>
      <c r="G94" s="1" t="s">
        <v>2286</v>
      </c>
      <c r="H94" s="4" t="s">
        <v>2281</v>
      </c>
      <c r="I94" s="2" t="s">
        <v>2283</v>
      </c>
      <c r="J94" s="1" t="s">
        <v>1620</v>
      </c>
      <c r="K94" s="26" t="e">
        <f>IF(db[[#This Row],[NB NOTA_C]]="","",COUNTIF([2]!B_MSK[concat],db[[#This Row],[NB NOTA_C]]))</f>
        <v>#REF!</v>
      </c>
      <c r="L94" s="7" t="s">
        <v>1631</v>
      </c>
      <c r="M94" s="3" t="s">
        <v>1677</v>
      </c>
      <c r="N94" s="1" t="s">
        <v>2811</v>
      </c>
      <c r="P94" s="1" t="str">
        <f>IF(db[[#This Row],[QTY/ CTN]]="","",SUBSTITUTE(SUBSTITUTE(SUBSTITUTE(db[[#This Row],[QTY/ CTN]]," ","_",2),"(",""),")","")&amp;"_")</f>
        <v>144 LSN_</v>
      </c>
      <c r="Q94" s="1">
        <f>IF(db[[#This Row],[H_QTY/ CTN]]="","",SEARCH("_",db[[#This Row],[H_QTY/ CTN]]))</f>
        <v>8</v>
      </c>
      <c r="R94" s="1">
        <f>IF(db[[#This Row],[H_QTY/ CTN]]="","",LEN(db[[#This Row],[H_QTY/ CTN]]))</f>
        <v>8</v>
      </c>
      <c r="S94" s="90" t="str">
        <f>IF(db[[#This Row],[H_QTY/ CTN]]="","",LEFT(db[[#This Row],[H_QTY/ CTN]],db[[#This Row],[H_1]]-1))</f>
        <v>144 LSN</v>
      </c>
      <c r="T94" s="87" t="str">
        <f>IF(NOT(db[[#This Row],[H_1]]=db[[#This Row],[H_2]]),MID(db[[#This Row],[H_QTY/ CTN]],db[[#This Row],[H_1]]+1,db[[#This Row],[H_2]]-db[[#This Row],[H_1]]-1),"")</f>
        <v/>
      </c>
      <c r="U94" s="87" t="str">
        <f>IF(db[[#This Row],[QTY/ CTN B]]="","",LEFT(db[[#This Row],[QTY/ CTN B]],SEARCH(" ",db[[#This Row],[QTY/ CTN B]],1)-1))</f>
        <v>144</v>
      </c>
      <c r="V94" s="87" t="str">
        <f>IF(db[[#This Row],[QTY/ CTN B]]="","",RIGHT(db[[#This Row],[QTY/ CTN B]],LEN(db[[#This Row],[QTY/ CTN B]])-SEARCH(" ",db[[#This Row],[QTY/ CTN B]],1)))</f>
        <v>LSN</v>
      </c>
      <c r="W94" s="87">
        <f>IF(db[[#This Row],[QTY/ CTN TG]]="",IF(db[[#This Row],[STN TG]]="","",12),LEFT(db[[#This Row],[QTY/ CTN TG]],SEARCH(" ",db[[#This Row],[QTY/ CTN TG]],1)-1))</f>
        <v>12</v>
      </c>
      <c r="X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" s="87" t="str">
        <f>IF(db[[#This Row],[STN K]]="","",IF(db[[#This Row],[STN TG]]="LSN",12,""))</f>
        <v/>
      </c>
      <c r="Z94" s="87" t="str">
        <f>IF(db[[#This Row],[STN TG]]="LSN","PCS","")</f>
        <v/>
      </c>
      <c r="AA94" s="87">
        <f>db[[#This Row],[QTY B]]*IF(db[[#This Row],[QTY TG]]="",1,db[[#This Row],[QTY TG]])*IF(db[[#This Row],[QTY K]]="",1,db[[#This Row],[QTY K]])</f>
        <v>1728</v>
      </c>
      <c r="AB94" s="87" t="str">
        <f>IF(db[[#This Row],[STN K]]="",IF(db[[#This Row],[STN TG]]="",db[[#This Row],[STN B]],db[[#This Row],[STN TG]]),db[[#This Row],[STN K]])</f>
        <v>PCS</v>
      </c>
      <c r="AC94" s="87"/>
    </row>
    <row r="95" spans="1:29" ht="16.5" customHeight="1" x14ac:dyDescent="0.25">
      <c r="A95" s="87">
        <f>ROW()-1</f>
        <v>94</v>
      </c>
      <c r="B95" s="3" t="str">
        <f>LOWER(SUBSTITUTE(SUBSTITUTE(SUBSTITUTE(SUBSTITUTE(SUBSTITUTE(SUBSTITUTE(db[[#This Row],[NB BM]]," ",),".",""),"-",""),"(",""),")",""),"/",""))</f>
        <v>bpjkbp275quaco34w</v>
      </c>
      <c r="C95" s="3" t="str">
        <f>LOWER(SUBSTITUTE(SUBSTITUTE(SUBSTITUTE(SUBSTITUTE(SUBSTITUTE(SUBSTITUTE(SUBSTITUTE(SUBSTITUTE(SUBSTITUTE(db[[#This Row],[NB NOTA]]," ",),".",""),"-",""),"(",""),")",""),",",""),"/",""),"""",""),"+",""))</f>
        <v>ballpenbp288quaco34colourjk</v>
      </c>
      <c r="D95" s="3" t="str">
        <f>LOWER(SUBSTITUTE(SUBSTITUTE(SUBSTITUTE(SUBSTITUTE(SUBSTITUTE(SUBSTITUTE(SUBSTITUTE(SUBSTITUTE(SUBSTITUTE(db[[#This Row],[NB PAJAK]]," ",""),"-",""),"(",""),")",""),".",""),",",""),"/",""),"""",""),"+",""))</f>
        <v>ballpenjoykobp288quaco34warna</v>
      </c>
      <c r="E95" s="3" t="str">
        <f>LOWER(SUBSTITUTE(SUBSTITUTE(SUBSTITUTE(SUBSTITUTE(SUBSTITUTE(SUBSTITUTE(SUBSTITUTE(SUBSTITUTE(SUBSTITUTE(db[[#This Row],[NB BM]]&amp;db[[#This Row],[QTY/ CTN]]," ",),".",""),"-",""),"(",""),")",""),",",""),"/",""),"""",""),"+",""))</f>
        <v>bpjkbp275quaco34w144lsn</v>
      </c>
      <c r="F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ballpenbp288quaco34colourjk144lsnartomoro</v>
      </c>
      <c r="G95" s="1" t="s">
        <v>6119</v>
      </c>
      <c r="H95" s="4" t="s">
        <v>6118</v>
      </c>
      <c r="I95" s="2" t="s">
        <v>6120</v>
      </c>
      <c r="J95" s="1" t="s">
        <v>1620</v>
      </c>
      <c r="K95" s="26" t="e">
        <f>IF(db[[#This Row],[NB NOTA_C]]="","",COUNTIF([2]!B_MSK[concat],db[[#This Row],[NB NOTA_C]]))</f>
        <v>#REF!</v>
      </c>
      <c r="L95" s="7" t="s">
        <v>1631</v>
      </c>
      <c r="M95" s="3" t="s">
        <v>1677</v>
      </c>
      <c r="N95" s="1" t="s">
        <v>2811</v>
      </c>
      <c r="O95" s="1" t="s">
        <v>6121</v>
      </c>
      <c r="P95" s="1" t="str">
        <f>IF(db[[#This Row],[QTY/ CTN]]="","",SUBSTITUTE(SUBSTITUTE(SUBSTITUTE(db[[#This Row],[QTY/ CTN]]," ","_",2),"(",""),")","")&amp;"_")</f>
        <v>144 LSN_</v>
      </c>
      <c r="Q95" s="1">
        <f>IF(db[[#This Row],[H_QTY/ CTN]]="","",SEARCH("_",db[[#This Row],[H_QTY/ CTN]]))</f>
        <v>8</v>
      </c>
      <c r="R95" s="1">
        <f>IF(db[[#This Row],[H_QTY/ CTN]]="","",LEN(db[[#This Row],[H_QTY/ CTN]]))</f>
        <v>8</v>
      </c>
      <c r="S95" s="90" t="str">
        <f>IF(db[[#This Row],[H_QTY/ CTN]]="","",LEFT(db[[#This Row],[H_QTY/ CTN]],db[[#This Row],[H_1]]-1))</f>
        <v>144 LSN</v>
      </c>
      <c r="T95" s="87" t="str">
        <f>IF(NOT(db[[#This Row],[H_1]]=db[[#This Row],[H_2]]),MID(db[[#This Row],[H_QTY/ CTN]],db[[#This Row],[H_1]]+1,db[[#This Row],[H_2]]-db[[#This Row],[H_1]]-1),"")</f>
        <v/>
      </c>
      <c r="U95" s="87" t="str">
        <f>IF(db[[#This Row],[QTY/ CTN B]]="","",LEFT(db[[#This Row],[QTY/ CTN B]],SEARCH(" ",db[[#This Row],[QTY/ CTN B]],1)-1))</f>
        <v>144</v>
      </c>
      <c r="V95" s="87" t="str">
        <f>IF(db[[#This Row],[QTY/ CTN B]]="","",RIGHT(db[[#This Row],[QTY/ CTN B]],LEN(db[[#This Row],[QTY/ CTN B]])-SEARCH(" ",db[[#This Row],[QTY/ CTN B]],1)))</f>
        <v>LSN</v>
      </c>
      <c r="W95" s="87">
        <f>IF(db[[#This Row],[QTY/ CTN TG]]="",IF(db[[#This Row],[STN TG]]="","",12),LEFT(db[[#This Row],[QTY/ CTN TG]],SEARCH(" ",db[[#This Row],[QTY/ CTN TG]],1)-1))</f>
        <v>12</v>
      </c>
      <c r="X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" s="87" t="str">
        <f>IF(db[[#This Row],[STN K]]="","",IF(db[[#This Row],[STN TG]]="LSN",12,""))</f>
        <v/>
      </c>
      <c r="Z95" s="87" t="str">
        <f>IF(db[[#This Row],[STN TG]]="LSN","PCS","")</f>
        <v/>
      </c>
      <c r="AA95" s="87">
        <f>db[[#This Row],[QTY B]]*IF(db[[#This Row],[QTY TG]]="",1,db[[#This Row],[QTY TG]])*IF(db[[#This Row],[QTY K]]="",1,db[[#This Row],[QTY K]])</f>
        <v>1728</v>
      </c>
      <c r="AB95" s="87" t="str">
        <f>IF(db[[#This Row],[STN K]]="",IF(db[[#This Row],[STN TG]]="",db[[#This Row],[STN B]],db[[#This Row],[STN TG]]),db[[#This Row],[STN K]])</f>
        <v>PCS</v>
      </c>
      <c r="AC95" s="87"/>
    </row>
    <row r="96" spans="1:29" ht="16.5" customHeight="1" x14ac:dyDescent="0.25">
      <c r="A96" s="150">
        <f>ROW()-1</f>
        <v>95</v>
      </c>
      <c r="B96" s="151" t="str">
        <f>LOWER(SUBSTITUTE(SUBSTITUTE(SUBSTITUTE(SUBSTITUTE(SUBSTITUTE(SUBSTITUTE(db[[#This Row],[NB BM]]," ",),".",""),"-",""),"(",""),")",""),"/",""))</f>
        <v>ballpenjkbp336mypastelhitam</v>
      </c>
      <c r="C96" s="151" t="str">
        <f>LOWER(SUBSTITUTE(SUBSTITUTE(SUBSTITUTE(SUBSTITUTE(SUBSTITUTE(SUBSTITUTE(SUBSTITUTE(SUBSTITUTE(SUBSTITUTE(db[[#This Row],[NB NOTA]]," ",),".",""),"-",""),"(",""),")",""),",",""),"/",""),"""",""),"+",""))</f>
        <v>ballpenbp336mypastelblackjk</v>
      </c>
      <c r="D96" s="151" t="str">
        <f>LOWER(SUBSTITUTE(SUBSTITUTE(SUBSTITUTE(SUBSTITUTE(SUBSTITUTE(SUBSTITUTE(SUBSTITUTE(SUBSTITUTE(SUBSTITUTE(db[[#This Row],[NB PAJAK]]," ",""),"-",""),"(",""),")",""),".",""),",",""),"/",""),"""",""),"+",""))</f>
        <v>ballpenjoykobp336mypastelhitam</v>
      </c>
      <c r="E96" s="151" t="str">
        <f>LOWER(SUBSTITUTE(SUBSTITUTE(SUBSTITUTE(SUBSTITUTE(SUBSTITUTE(SUBSTITUTE(SUBSTITUTE(SUBSTITUTE(SUBSTITUTE(db[[#This Row],[NB BM]]&amp;db[[#This Row],[QTY/ CTN]]," ",),".",""),"-",""),"(",""),")",""),",",""),"/",""),"""",""),"+",""))</f>
        <v>ballpenjkbp336mypastelhitam144lsn</v>
      </c>
      <c r="F9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ballpenbp336mypastelblackjk144lsnartomoro</v>
      </c>
      <c r="G96" s="152" t="s">
        <v>6308</v>
      </c>
      <c r="H96" s="157" t="s">
        <v>6309</v>
      </c>
      <c r="I96" s="49" t="s">
        <v>6310</v>
      </c>
      <c r="J96" s="154" t="s">
        <v>1620</v>
      </c>
      <c r="K96" s="155" t="e">
        <f>IF(db[[#This Row],[NB NOTA_C]]="","",COUNTIF([2]!B_MSK[concat],db[[#This Row],[NB NOTA_C]]))</f>
        <v>#REF!</v>
      </c>
      <c r="L96" s="156" t="s">
        <v>1631</v>
      </c>
      <c r="M96" s="151" t="s">
        <v>1677</v>
      </c>
      <c r="N96" s="154" t="s">
        <v>2811</v>
      </c>
      <c r="O96" s="151"/>
      <c r="P96" s="151" t="str">
        <f>IF(db[[#This Row],[QTY/ CTN]]="","",SUBSTITUTE(SUBSTITUTE(SUBSTITUTE(db[[#This Row],[QTY/ CTN]]," ","_",2),"(",""),")","")&amp;"_")</f>
        <v>144 LSN_</v>
      </c>
      <c r="Q96" s="151">
        <f>IF(db[[#This Row],[H_QTY/ CTN]]="","",SEARCH("_",db[[#This Row],[H_QTY/ CTN]]))</f>
        <v>8</v>
      </c>
      <c r="R96" s="151">
        <f>IF(db[[#This Row],[H_QTY/ CTN]]="","",LEN(db[[#This Row],[H_QTY/ CTN]]))</f>
        <v>8</v>
      </c>
      <c r="S96" s="150" t="str">
        <f>IF(db[[#This Row],[H_QTY/ CTN]]="","",LEFT(db[[#This Row],[H_QTY/ CTN]],db[[#This Row],[H_1]]-1))</f>
        <v>144 LSN</v>
      </c>
      <c r="T96" s="150" t="str">
        <f>IF(NOT(db[[#This Row],[H_1]]=db[[#This Row],[H_2]]),MID(db[[#This Row],[H_QTY/ CTN]],db[[#This Row],[H_1]]+1,db[[#This Row],[H_2]]-db[[#This Row],[H_1]]-1),"")</f>
        <v/>
      </c>
      <c r="U96" s="150" t="str">
        <f>IF(db[[#This Row],[QTY/ CTN B]]="","",LEFT(db[[#This Row],[QTY/ CTN B]],SEARCH(" ",db[[#This Row],[QTY/ CTN B]],1)-1))</f>
        <v>144</v>
      </c>
      <c r="V96" s="150" t="str">
        <f>IF(db[[#This Row],[QTY/ CTN B]]="","",RIGHT(db[[#This Row],[QTY/ CTN B]],LEN(db[[#This Row],[QTY/ CTN B]])-SEARCH(" ",db[[#This Row],[QTY/ CTN B]],1)))</f>
        <v>LSN</v>
      </c>
      <c r="W96" s="150">
        <f>IF(db[[#This Row],[QTY/ CTN TG]]="",IF(db[[#This Row],[STN TG]]="","",12),LEFT(db[[#This Row],[QTY/ CTN TG]],SEARCH(" ",db[[#This Row],[QTY/ CTN TG]],1)-1))</f>
        <v>12</v>
      </c>
      <c r="X9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" s="150" t="str">
        <f>IF(db[[#This Row],[STN K]]="","",IF(db[[#This Row],[STN TG]]="LSN",12,""))</f>
        <v/>
      </c>
      <c r="Z96" s="150" t="str">
        <f>IF(db[[#This Row],[STN TG]]="LSN","PCS","")</f>
        <v/>
      </c>
      <c r="AA96" s="150">
        <f>db[[#This Row],[QTY B]]*IF(db[[#This Row],[QTY TG]]="",1,db[[#This Row],[QTY TG]])*IF(db[[#This Row],[QTY K]]="",1,db[[#This Row],[QTY K]])</f>
        <v>1728</v>
      </c>
      <c r="AB96" s="150" t="str">
        <f>IF(db[[#This Row],[STN K]]="",IF(db[[#This Row],[STN TG]]="",db[[#This Row],[STN B]],db[[#This Row],[STN TG]]),db[[#This Row],[STN K]])</f>
        <v>PCS</v>
      </c>
      <c r="AC96" s="150"/>
    </row>
    <row r="97" spans="1:29" ht="16.5" customHeight="1" x14ac:dyDescent="0.25">
      <c r="A97" s="87">
        <f>ROW()-1</f>
        <v>96</v>
      </c>
      <c r="B97" s="1" t="str">
        <f>LOWER(SUBSTITUTE(SUBSTITUTE(SUBSTITUTE(SUBSTITUTE(SUBSTITUTE(SUBSTITUTE(db[[#This Row],[NB BM]]," ",),".",""),"-",""),"(",""),")",""),"/",""))</f>
        <v>bpjkbp338vocushitam</v>
      </c>
      <c r="C97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D97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97" s="1" t="str">
        <f>LOWER(SUBSTITUTE(SUBSTITUTE(SUBSTITUTE(SUBSTITUTE(SUBSTITUTE(SUBSTITUTE(SUBSTITUTE(SUBSTITUTE(SUBSTITUTE(db[[#This Row],[NB BM]]&amp;db[[#This Row],[QTY/ CTN]]," ",),".",""),"-",""),"(",""),")",""),",",""),"/",""),"""",""),"+",""))</f>
        <v>bpjkbp338vocushitam144lsn</v>
      </c>
      <c r="F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ballpenbp338vocusblackjk144lsnartomoro</v>
      </c>
      <c r="G97" s="1" t="s">
        <v>8</v>
      </c>
      <c r="H97" s="4" t="s">
        <v>9</v>
      </c>
      <c r="I97" s="49" t="s">
        <v>10</v>
      </c>
      <c r="J97" s="1" t="s">
        <v>1620</v>
      </c>
      <c r="K97" s="26" t="e">
        <f>IF(db[[#This Row],[NB NOTA_C]]="","",COUNTIF([2]!B_MSK[concat],db[[#This Row],[NB NOTA_C]]))</f>
        <v>#REF!</v>
      </c>
      <c r="L97" s="6" t="s">
        <v>1631</v>
      </c>
      <c r="M97" s="1" t="s">
        <v>1677</v>
      </c>
      <c r="N97" s="1" t="s">
        <v>2811</v>
      </c>
      <c r="O97" s="1" t="s">
        <v>4927</v>
      </c>
      <c r="P97" s="1" t="str">
        <f>IF(db[[#This Row],[QTY/ CTN]]="","",SUBSTITUTE(SUBSTITUTE(SUBSTITUTE(db[[#This Row],[QTY/ CTN]]," ","_",2),"(",""),")","")&amp;"_")</f>
        <v>144 LSN_</v>
      </c>
      <c r="Q97" s="1">
        <f>IF(db[[#This Row],[H_QTY/ CTN]]="","",SEARCH("_",db[[#This Row],[H_QTY/ CTN]]))</f>
        <v>8</v>
      </c>
      <c r="R97" s="1">
        <f>IF(db[[#This Row],[H_QTY/ CTN]]="","",LEN(db[[#This Row],[H_QTY/ CTN]]))</f>
        <v>8</v>
      </c>
      <c r="S97" s="90" t="str">
        <f>IF(db[[#This Row],[H_QTY/ CTN]]="","",LEFT(db[[#This Row],[H_QTY/ CTN]],db[[#This Row],[H_1]]-1))</f>
        <v>144 LSN</v>
      </c>
      <c r="T97" s="87" t="str">
        <f>IF(NOT(db[[#This Row],[H_1]]=db[[#This Row],[H_2]]),MID(db[[#This Row],[H_QTY/ CTN]],db[[#This Row],[H_1]]+1,db[[#This Row],[H_2]]-db[[#This Row],[H_1]]-1),"")</f>
        <v/>
      </c>
      <c r="U97" s="87" t="str">
        <f>IF(db[[#This Row],[QTY/ CTN B]]="","",LEFT(db[[#This Row],[QTY/ CTN B]],SEARCH(" ",db[[#This Row],[QTY/ CTN B]],1)-1))</f>
        <v>144</v>
      </c>
      <c r="V97" s="87" t="str">
        <f>IF(db[[#This Row],[QTY/ CTN B]]="","",RIGHT(db[[#This Row],[QTY/ CTN B]],LEN(db[[#This Row],[QTY/ CTN B]])-SEARCH(" ",db[[#This Row],[QTY/ CTN B]],1)))</f>
        <v>LSN</v>
      </c>
      <c r="W97" s="87">
        <f>IF(db[[#This Row],[QTY/ CTN TG]]="",IF(db[[#This Row],[STN TG]]="","",12),LEFT(db[[#This Row],[QTY/ CTN TG]],SEARCH(" ",db[[#This Row],[QTY/ CTN TG]],1)-1))</f>
        <v>12</v>
      </c>
      <c r="X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" s="87" t="str">
        <f>IF(db[[#This Row],[STN K]]="","",IF(db[[#This Row],[STN TG]]="LSN",12,""))</f>
        <v/>
      </c>
      <c r="Z97" s="87" t="str">
        <f>IF(db[[#This Row],[STN TG]]="LSN","PCS","")</f>
        <v/>
      </c>
      <c r="AA97" s="87">
        <f>db[[#This Row],[QTY B]]*IF(db[[#This Row],[QTY TG]]="",1,db[[#This Row],[QTY TG]])*IF(db[[#This Row],[QTY K]]="",1,db[[#This Row],[QTY K]])</f>
        <v>1728</v>
      </c>
      <c r="AB97" s="87" t="str">
        <f>IF(db[[#This Row],[STN K]]="",IF(db[[#This Row],[STN TG]]="",db[[#This Row],[STN B]],db[[#This Row],[STN TG]]),db[[#This Row],[STN K]])</f>
        <v>PCS</v>
      </c>
      <c r="AC97" s="87"/>
    </row>
    <row r="98" spans="1:29" ht="16.5" customHeight="1" x14ac:dyDescent="0.25">
      <c r="A98" s="87">
        <f>ROW()-1</f>
        <v>97</v>
      </c>
      <c r="B98" s="3" t="str">
        <f>LOWER(SUBSTITUTE(SUBSTITUTE(SUBSTITUTE(SUBSTITUTE(SUBSTITUTE(SUBSTITUTE(db[[#This Row],[NB BM]]," ",),".",""),"-",""),"(",""),")",""),"/",""))</f>
        <v>bpjkbp338vocushitam</v>
      </c>
      <c r="C98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D98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98" s="3" t="str">
        <f>LOWER(SUBSTITUTE(SUBSTITUTE(SUBSTITUTE(SUBSTITUTE(SUBSTITUTE(SUBSTITUTE(SUBSTITUTE(SUBSTITUTE(SUBSTITUTE(db[[#This Row],[NB BM]]&amp;db[[#This Row],[QTY/ CTN]]," ",),".",""),"-",""),"(",""),")",""),",",""),"/",""),"""",""),"+",""))</f>
        <v>bpjkbp338vocushitam12grs</v>
      </c>
      <c r="F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ballpenbp338vocusblackjkbonus12grsartomoro</v>
      </c>
      <c r="G98" s="4" t="s">
        <v>8</v>
      </c>
      <c r="H98" s="4" t="s">
        <v>5341</v>
      </c>
      <c r="I98" s="49" t="s">
        <v>5342</v>
      </c>
      <c r="J98" s="1" t="s">
        <v>1620</v>
      </c>
      <c r="K98" s="28" t="e">
        <f>IF(db[[#This Row],[NB NOTA_C]]="","",COUNTIF([2]!B_MSK[concat],db[[#This Row],[NB NOTA_C]]))</f>
        <v>#REF!</v>
      </c>
      <c r="L98" s="7" t="s">
        <v>1631</v>
      </c>
      <c r="M98" s="3" t="s">
        <v>1697</v>
      </c>
      <c r="N98" s="1" t="s">
        <v>2811</v>
      </c>
      <c r="O98" s="3"/>
      <c r="P98" s="3" t="str">
        <f>IF(db[[#This Row],[QTY/ CTN]]="","",SUBSTITUTE(SUBSTITUTE(SUBSTITUTE(db[[#This Row],[QTY/ CTN]]," ","_",2),"(",""),")","")&amp;"_")</f>
        <v>12 GRS_</v>
      </c>
      <c r="Q98" s="3">
        <f>IF(db[[#This Row],[H_QTY/ CTN]]="","",SEARCH("_",db[[#This Row],[H_QTY/ CTN]]))</f>
        <v>7</v>
      </c>
      <c r="R98" s="3">
        <f>IF(db[[#This Row],[H_QTY/ CTN]]="","",LEN(db[[#This Row],[H_QTY/ CTN]]))</f>
        <v>7</v>
      </c>
      <c r="S98" s="87" t="str">
        <f>IF(db[[#This Row],[H_QTY/ CTN]]="","",LEFT(db[[#This Row],[H_QTY/ CTN]],db[[#This Row],[H_1]]-1))</f>
        <v>12 GRS</v>
      </c>
      <c r="T98" s="87" t="str">
        <f>IF(NOT(db[[#This Row],[H_1]]=db[[#This Row],[H_2]]),MID(db[[#This Row],[H_QTY/ CTN]],db[[#This Row],[H_1]]+1,db[[#This Row],[H_2]]-db[[#This Row],[H_1]]-1),"")</f>
        <v/>
      </c>
      <c r="U98" s="87" t="str">
        <f>IF(db[[#This Row],[QTY/ CTN B]]="","",LEFT(db[[#This Row],[QTY/ CTN B]],SEARCH(" ",db[[#This Row],[QTY/ CTN B]],1)-1))</f>
        <v>12</v>
      </c>
      <c r="V98" s="87" t="str">
        <f>IF(db[[#This Row],[QTY/ CTN B]]="","",RIGHT(db[[#This Row],[QTY/ CTN B]],LEN(db[[#This Row],[QTY/ CTN B]])-SEARCH(" ",db[[#This Row],[QTY/ CTN B]],1)))</f>
        <v>GRS</v>
      </c>
      <c r="W98" s="87">
        <f>IF(db[[#This Row],[QTY/ CTN TG]]="",IF(db[[#This Row],[STN TG]]="","",12),LEFT(db[[#This Row],[QTY/ CTN TG]],SEARCH(" ",db[[#This Row],[QTY/ CTN TG]],1)-1))</f>
        <v>12</v>
      </c>
      <c r="X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98" s="87">
        <f>IF(db[[#This Row],[STN K]]="","",IF(db[[#This Row],[STN TG]]="LSN",12,""))</f>
        <v>12</v>
      </c>
      <c r="Z98" s="87" t="str">
        <f>IF(db[[#This Row],[STN TG]]="LSN","PCS","")</f>
        <v>PCS</v>
      </c>
      <c r="AA98" s="87">
        <f>db[[#This Row],[QTY B]]*IF(db[[#This Row],[QTY TG]]="",1,db[[#This Row],[QTY TG]])*IF(db[[#This Row],[QTY K]]="",1,db[[#This Row],[QTY K]])</f>
        <v>1728</v>
      </c>
      <c r="AB98" s="87" t="str">
        <f>IF(db[[#This Row],[STN K]]="",IF(db[[#This Row],[STN TG]]="",db[[#This Row],[STN B]],db[[#This Row],[STN TG]]),db[[#This Row],[STN K]])</f>
        <v>PCS</v>
      </c>
      <c r="AC98" s="87"/>
    </row>
    <row r="99" spans="1:29" ht="16.5" customHeight="1" x14ac:dyDescent="0.25">
      <c r="A99" s="87">
        <f>ROW()-1</f>
        <v>98</v>
      </c>
      <c r="B99" s="3" t="str">
        <f>LOWER(SUBSTITUTE(SUBSTITUTE(SUBSTITUTE(SUBSTITUTE(SUBSTITUTE(SUBSTITUTE(db[[#This Row],[NB BM]]," ",),".",""),"-",""),"(",""),")",""),"/",""))</f>
        <v>bpjkbp338vocushitam</v>
      </c>
      <c r="C99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D99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99" s="3" t="str">
        <f>LOWER(SUBSTITUTE(SUBSTITUTE(SUBSTITUTE(SUBSTITUTE(SUBSTITUTE(SUBSTITUTE(SUBSTITUTE(SUBSTITUTE(SUBSTITUTE(db[[#This Row],[NB BM]]&amp;db[[#This Row],[QTY/ CTN]]," ",),".",""),"-",""),"(",""),")",""),",",""),"/",""),"""",""),"+",""))</f>
        <v>bpjkbp338vocushitam12grs</v>
      </c>
      <c r="F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ballpenbp338vocusblackjknonbonus12grsartomoro</v>
      </c>
      <c r="G99" s="4" t="s">
        <v>8</v>
      </c>
      <c r="H99" s="4" t="s">
        <v>5474</v>
      </c>
      <c r="I99" s="49" t="s">
        <v>10</v>
      </c>
      <c r="J99" s="1" t="s">
        <v>1620</v>
      </c>
      <c r="K99" s="28" t="e">
        <f>IF(db[[#This Row],[NB NOTA_C]]="","",COUNTIF([2]!B_MSK[concat],db[[#This Row],[NB NOTA_C]]))</f>
        <v>#REF!</v>
      </c>
      <c r="L99" s="7" t="s">
        <v>1631</v>
      </c>
      <c r="M99" s="3" t="s">
        <v>1697</v>
      </c>
      <c r="N99" s="1" t="s">
        <v>2811</v>
      </c>
      <c r="O99" s="3"/>
      <c r="P99" s="3" t="str">
        <f>IF(db[[#This Row],[QTY/ CTN]]="","",SUBSTITUTE(SUBSTITUTE(SUBSTITUTE(db[[#This Row],[QTY/ CTN]]," ","_",2),"(",""),")","")&amp;"_")</f>
        <v>12 GRS_</v>
      </c>
      <c r="Q99" s="3">
        <f>IF(db[[#This Row],[H_QTY/ CTN]]="","",SEARCH("_",db[[#This Row],[H_QTY/ CTN]]))</f>
        <v>7</v>
      </c>
      <c r="R99" s="3">
        <f>IF(db[[#This Row],[H_QTY/ CTN]]="","",LEN(db[[#This Row],[H_QTY/ CTN]]))</f>
        <v>7</v>
      </c>
      <c r="S99" s="87" t="str">
        <f>IF(db[[#This Row],[H_QTY/ CTN]]="","",LEFT(db[[#This Row],[H_QTY/ CTN]],db[[#This Row],[H_1]]-1))</f>
        <v>12 GRS</v>
      </c>
      <c r="T99" s="87" t="str">
        <f>IF(NOT(db[[#This Row],[H_1]]=db[[#This Row],[H_2]]),MID(db[[#This Row],[H_QTY/ CTN]],db[[#This Row],[H_1]]+1,db[[#This Row],[H_2]]-db[[#This Row],[H_1]]-1),"")</f>
        <v/>
      </c>
      <c r="U99" s="87" t="str">
        <f>IF(db[[#This Row],[QTY/ CTN B]]="","",LEFT(db[[#This Row],[QTY/ CTN B]],SEARCH(" ",db[[#This Row],[QTY/ CTN B]],1)-1))</f>
        <v>12</v>
      </c>
      <c r="V99" s="87" t="str">
        <f>IF(db[[#This Row],[QTY/ CTN B]]="","",RIGHT(db[[#This Row],[QTY/ CTN B]],LEN(db[[#This Row],[QTY/ CTN B]])-SEARCH(" ",db[[#This Row],[QTY/ CTN B]],1)))</f>
        <v>GRS</v>
      </c>
      <c r="W99" s="87">
        <f>IF(db[[#This Row],[QTY/ CTN TG]]="",IF(db[[#This Row],[STN TG]]="","",12),LEFT(db[[#This Row],[QTY/ CTN TG]],SEARCH(" ",db[[#This Row],[QTY/ CTN TG]],1)-1))</f>
        <v>12</v>
      </c>
      <c r="X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99" s="87">
        <f>IF(db[[#This Row],[STN K]]="","",IF(db[[#This Row],[STN TG]]="LSN",12,""))</f>
        <v>12</v>
      </c>
      <c r="Z99" s="87" t="str">
        <f>IF(db[[#This Row],[STN TG]]="LSN","PCS","")</f>
        <v>PCS</v>
      </c>
      <c r="AA99" s="87">
        <f>db[[#This Row],[QTY B]]*IF(db[[#This Row],[QTY TG]]="",1,db[[#This Row],[QTY TG]])*IF(db[[#This Row],[QTY K]]="",1,db[[#This Row],[QTY K]])</f>
        <v>1728</v>
      </c>
      <c r="AB99" s="87" t="str">
        <f>IF(db[[#This Row],[STN K]]="",IF(db[[#This Row],[STN TG]]="",db[[#This Row],[STN B]],db[[#This Row],[STN TG]]),db[[#This Row],[STN K]])</f>
        <v>PCS</v>
      </c>
      <c r="AC99" s="87"/>
    </row>
    <row r="100" spans="1:29" ht="16.5" customHeight="1" x14ac:dyDescent="0.25">
      <c r="A100" s="87">
        <f>ROW()-1</f>
        <v>99</v>
      </c>
      <c r="B100" s="3" t="str">
        <f>LOWER(SUBSTITUTE(SUBSTITUTE(SUBSTITUTE(SUBSTITUTE(SUBSTITUTE(SUBSTITUTE(db[[#This Row],[NB BM]]," ",),".",""),"-",""),"(",""),")",""),"/",""))</f>
        <v>ballpenjoykobp342vokusptlhitam</v>
      </c>
      <c r="C100" s="3" t="str">
        <f>LOWER(SUBSTITUTE(SUBSTITUTE(SUBSTITUTE(SUBSTITUTE(SUBSTITUTE(SUBSTITUTE(SUBSTITUTE(SUBSTITUTE(SUBSTITUTE(db[[#This Row],[NB NOTA]]," ",),".",""),"-",""),"(",""),")",""),",",""),"/",""),"""",""),"+",""))</f>
        <v>ballpenbp342vokusptlblackjk</v>
      </c>
      <c r="D100" s="3" t="str">
        <f>LOWER(SUBSTITUTE(SUBSTITUTE(SUBSTITUTE(SUBSTITUTE(SUBSTITUTE(SUBSTITUTE(SUBSTITUTE(SUBSTITUTE(SUBSTITUTE(db[[#This Row],[NB PAJAK]]," ",""),"-",""),"(",""),")",""),".",""),",",""),"/",""),"""",""),"+",""))</f>
        <v>ballpenjoykobp342vokusptlhitam</v>
      </c>
      <c r="E100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ballpenjoykobp342vokusptlhitam144lsn</v>
      </c>
      <c r="F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ballpenbp342vokusptlblackjk144lsnartomoro</v>
      </c>
      <c r="G100" s="4" t="s">
        <v>6410</v>
      </c>
      <c r="H100" s="4" t="s">
        <v>6348</v>
      </c>
      <c r="I100" s="49" t="s">
        <v>6357</v>
      </c>
      <c r="J100" s="1" t="s">
        <v>1620</v>
      </c>
      <c r="K100" s="28" t="e">
        <f>IF(db[[#This Row],[NB NOTA_C]]="","",COUNTIF([2]!B_MSK[concat],db[[#This Row],[NB NOTA_C]]))</f>
        <v>#REF!</v>
      </c>
      <c r="L100" s="7" t="s">
        <v>1631</v>
      </c>
      <c r="M100" s="3" t="s">
        <v>1677</v>
      </c>
      <c r="N100" s="1" t="s">
        <v>2811</v>
      </c>
      <c r="O100" s="3"/>
      <c r="P100" s="3" t="str">
        <f>IF(db[[#This Row],[QTY/ CTN]]="","",SUBSTITUTE(SUBSTITUTE(SUBSTITUTE(db[[#This Row],[QTY/ CTN]]," ","_",2),"(",""),")","")&amp;"_")</f>
        <v>144 LSN_</v>
      </c>
      <c r="Q100" s="3">
        <f>IF(db[[#This Row],[H_QTY/ CTN]]="","",SEARCH("_",db[[#This Row],[H_QTY/ CTN]]))</f>
        <v>8</v>
      </c>
      <c r="R100" s="3">
        <f>IF(db[[#This Row],[H_QTY/ CTN]]="","",LEN(db[[#This Row],[H_QTY/ CTN]]))</f>
        <v>8</v>
      </c>
      <c r="S100" s="87" t="str">
        <f>IF(db[[#This Row],[H_QTY/ CTN]]="","",LEFT(db[[#This Row],[H_QTY/ CTN]],db[[#This Row],[H_1]]-1))</f>
        <v>144 LSN</v>
      </c>
      <c r="T100" s="87" t="str">
        <f>IF(NOT(db[[#This Row],[H_1]]=db[[#This Row],[H_2]]),MID(db[[#This Row],[H_QTY/ CTN]],db[[#This Row],[H_1]]+1,db[[#This Row],[H_2]]-db[[#This Row],[H_1]]-1),"")</f>
        <v/>
      </c>
      <c r="U100" s="87" t="str">
        <f>IF(db[[#This Row],[QTY/ CTN B]]="","",LEFT(db[[#This Row],[QTY/ CTN B]],SEARCH(" ",db[[#This Row],[QTY/ CTN B]],1)-1))</f>
        <v>144</v>
      </c>
      <c r="V100" s="87" t="str">
        <f>IF(db[[#This Row],[QTY/ CTN B]]="","",RIGHT(db[[#This Row],[QTY/ CTN B]],LEN(db[[#This Row],[QTY/ CTN B]])-SEARCH(" ",db[[#This Row],[QTY/ CTN B]],1)))</f>
        <v>LSN</v>
      </c>
      <c r="W100" s="87">
        <f>IF(db[[#This Row],[QTY/ CTN TG]]="",IF(db[[#This Row],[STN TG]]="","",12),LEFT(db[[#This Row],[QTY/ CTN TG]],SEARCH(" ",db[[#This Row],[QTY/ CTN TG]],1)-1))</f>
        <v>12</v>
      </c>
      <c r="X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" s="87" t="str">
        <f>IF(db[[#This Row],[STN K]]="","",IF(db[[#This Row],[STN TG]]="LSN",12,""))</f>
        <v/>
      </c>
      <c r="Z100" s="87" t="str">
        <f>IF(db[[#This Row],[STN TG]]="LSN","PCS","")</f>
        <v/>
      </c>
      <c r="AA100" s="87">
        <f>db[[#This Row],[QTY B]]*IF(db[[#This Row],[QTY TG]]="",1,db[[#This Row],[QTY TG]])*IF(db[[#This Row],[QTY K]]="",1,db[[#This Row],[QTY K]])</f>
        <v>1728</v>
      </c>
      <c r="AB100" s="87" t="str">
        <f>IF(db[[#This Row],[STN K]]="",IF(db[[#This Row],[STN TG]]="",db[[#This Row],[STN B]],db[[#This Row],[STN TG]]),db[[#This Row],[STN K]])</f>
        <v>PCS</v>
      </c>
      <c r="AC100" s="87"/>
    </row>
    <row r="101" spans="1:29" ht="16.5" customHeight="1" x14ac:dyDescent="0.25">
      <c r="A101" s="87">
        <f>ROW()-1</f>
        <v>100</v>
      </c>
      <c r="B101" s="3" t="str">
        <f>LOWER(SUBSTITUTE(SUBSTITUTE(SUBSTITUTE(SUBSTITUTE(SUBSTITUTE(SUBSTITUTE(db[[#This Row],[NB BM]]," ",),".",""),"-",""),"(",""),")",""),"/",""))</f>
        <v>bpjkbp34912vokustranshitam</v>
      </c>
      <c r="C101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D101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E101" s="3" t="str">
        <f>LOWER(SUBSTITUTE(SUBSTITUTE(SUBSTITUTE(SUBSTITUTE(SUBSTITUTE(SUBSTITUTE(SUBSTITUTE(SUBSTITUTE(SUBSTITUTE(db[[#This Row],[NB BM]]&amp;db[[#This Row],[QTY/ CTN]]," ",),".",""),"-",""),"(",""),")",""),",",""),"/",""),"""",""),"+",""))</f>
        <v>bpjkbp34912vokustranshitam12grs</v>
      </c>
      <c r="F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ballpenbp34912vokustransblackjkbonus12grsartomoro</v>
      </c>
      <c r="G101" s="4" t="s">
        <v>5736</v>
      </c>
      <c r="H101" s="4" t="s">
        <v>5730</v>
      </c>
      <c r="I101" s="49" t="s">
        <v>5731</v>
      </c>
      <c r="J101" s="1" t="s">
        <v>1620</v>
      </c>
      <c r="K101" s="28" t="e">
        <f>IF(db[[#This Row],[NB NOTA_C]]="","",COUNTIF([2]!B_MSK[concat],db[[#This Row],[NB NOTA_C]]))</f>
        <v>#REF!</v>
      </c>
      <c r="L101" s="7" t="s">
        <v>1631</v>
      </c>
      <c r="M101" s="3" t="s">
        <v>1697</v>
      </c>
      <c r="N101" s="1" t="s">
        <v>2811</v>
      </c>
      <c r="O101" s="3" t="s">
        <v>6155</v>
      </c>
      <c r="P101" s="3" t="str">
        <f>IF(db[[#This Row],[QTY/ CTN]]="","",SUBSTITUTE(SUBSTITUTE(SUBSTITUTE(db[[#This Row],[QTY/ CTN]]," ","_",2),"(",""),")","")&amp;"_")</f>
        <v>12 GRS_</v>
      </c>
      <c r="Q101" s="3">
        <f>IF(db[[#This Row],[H_QTY/ CTN]]="","",SEARCH("_",db[[#This Row],[H_QTY/ CTN]]))</f>
        <v>7</v>
      </c>
      <c r="R101" s="3">
        <f>IF(db[[#This Row],[H_QTY/ CTN]]="","",LEN(db[[#This Row],[H_QTY/ CTN]]))</f>
        <v>7</v>
      </c>
      <c r="S101" s="87" t="str">
        <f>IF(db[[#This Row],[H_QTY/ CTN]]="","",LEFT(db[[#This Row],[H_QTY/ CTN]],db[[#This Row],[H_1]]-1))</f>
        <v>12 GRS</v>
      </c>
      <c r="T101" s="87" t="str">
        <f>IF(NOT(db[[#This Row],[H_1]]=db[[#This Row],[H_2]]),MID(db[[#This Row],[H_QTY/ CTN]],db[[#This Row],[H_1]]+1,db[[#This Row],[H_2]]-db[[#This Row],[H_1]]-1),"")</f>
        <v/>
      </c>
      <c r="U101" s="87" t="str">
        <f>IF(db[[#This Row],[QTY/ CTN B]]="","",LEFT(db[[#This Row],[QTY/ CTN B]],SEARCH(" ",db[[#This Row],[QTY/ CTN B]],1)-1))</f>
        <v>12</v>
      </c>
      <c r="V101" s="87" t="str">
        <f>IF(db[[#This Row],[QTY/ CTN B]]="","",RIGHT(db[[#This Row],[QTY/ CTN B]],LEN(db[[#This Row],[QTY/ CTN B]])-SEARCH(" ",db[[#This Row],[QTY/ CTN B]],1)))</f>
        <v>GRS</v>
      </c>
      <c r="W101" s="87">
        <f>IF(db[[#This Row],[QTY/ CTN TG]]="",IF(db[[#This Row],[STN TG]]="","",12),LEFT(db[[#This Row],[QTY/ CTN TG]],SEARCH(" ",db[[#This Row],[QTY/ CTN TG]],1)-1))</f>
        <v>12</v>
      </c>
      <c r="X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01" s="87">
        <f>IF(db[[#This Row],[STN K]]="","",IF(db[[#This Row],[STN TG]]="LSN",12,""))</f>
        <v>12</v>
      </c>
      <c r="Z101" s="87" t="str">
        <f>IF(db[[#This Row],[STN TG]]="LSN","PCS","")</f>
        <v>PCS</v>
      </c>
      <c r="AA101" s="87">
        <f>db[[#This Row],[QTY B]]*IF(db[[#This Row],[QTY TG]]="",1,db[[#This Row],[QTY TG]])*IF(db[[#This Row],[QTY K]]="",1,db[[#This Row],[QTY K]])</f>
        <v>1728</v>
      </c>
      <c r="AB101" s="87" t="str">
        <f>IF(db[[#This Row],[STN K]]="",IF(db[[#This Row],[STN TG]]="",db[[#This Row],[STN B]],db[[#This Row],[STN TG]]),db[[#This Row],[STN K]])</f>
        <v>PCS</v>
      </c>
      <c r="AC101" s="87"/>
    </row>
    <row r="102" spans="1:29" ht="16.5" customHeight="1" x14ac:dyDescent="0.25">
      <c r="A102" s="87">
        <f>ROW()-1</f>
        <v>101</v>
      </c>
      <c r="B102" s="3" t="str">
        <f>LOWER(SUBSTITUTE(SUBSTITUTE(SUBSTITUTE(SUBSTITUTE(SUBSTITUTE(SUBSTITUTE(db[[#This Row],[NB BM]]," ",),".",""),"-",""),"(",""),")",""),"/",""))</f>
        <v/>
      </c>
      <c r="C102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D102" s="3" t="str">
        <f>LOWER(SUBSTITUTE(SUBSTITUTE(SUBSTITUTE(SUBSTITUTE(SUBSTITUTE(SUBSTITUTE(SUBSTITUTE(SUBSTITUTE(SUBSTITUTE(db[[#This Row],[NB PAJAK]]," ",""),"-",""),"(",""),")",""),".",""),",",""),"/",""),"""",""),"+",""))</f>
        <v/>
      </c>
      <c r="E102" s="3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ballpenbp34912vokustransblackjkuntana</v>
      </c>
      <c r="H102" s="4" t="s">
        <v>5734</v>
      </c>
      <c r="I102" s="49"/>
      <c r="J102" s="1" t="s">
        <v>1621</v>
      </c>
      <c r="K102" s="28" t="e">
        <f>IF(db[[#This Row],[NB NOTA_C]]="","",COUNTIF([2]!B_MSK[concat],db[[#This Row],[NB NOTA_C]]))</f>
        <v>#REF!</v>
      </c>
      <c r="L102" s="7"/>
      <c r="M102" s="3"/>
      <c r="O102" s="3"/>
      <c r="P102" s="3" t="str">
        <f>IF(db[[#This Row],[QTY/ CTN]]="","",SUBSTITUTE(SUBSTITUTE(SUBSTITUTE(db[[#This Row],[QTY/ CTN]]," ","_",2),"(",""),")","")&amp;"_")</f>
        <v/>
      </c>
      <c r="Q102" s="3" t="str">
        <f>IF(db[[#This Row],[H_QTY/ CTN]]="","",SEARCH("_",db[[#This Row],[H_QTY/ CTN]]))</f>
        <v/>
      </c>
      <c r="R102" s="3" t="str">
        <f>IF(db[[#This Row],[H_QTY/ CTN]]="","",LEN(db[[#This Row],[H_QTY/ CTN]]))</f>
        <v/>
      </c>
      <c r="S102" s="87" t="str">
        <f>IF(db[[#This Row],[H_QTY/ CTN]]="","",LEFT(db[[#This Row],[H_QTY/ CTN]],db[[#This Row],[H_1]]-1))</f>
        <v/>
      </c>
      <c r="T102" s="87" t="str">
        <f>IF(NOT(db[[#This Row],[H_1]]=db[[#This Row],[H_2]]),MID(db[[#This Row],[H_QTY/ CTN]],db[[#This Row],[H_1]]+1,db[[#This Row],[H_2]]-db[[#This Row],[H_1]]-1),"")</f>
        <v/>
      </c>
      <c r="U102" s="87" t="str">
        <f>IF(db[[#This Row],[QTY/ CTN B]]="","",LEFT(db[[#This Row],[QTY/ CTN B]],SEARCH(" ",db[[#This Row],[QTY/ CTN B]],1)-1))</f>
        <v/>
      </c>
      <c r="V102" s="87" t="str">
        <f>IF(db[[#This Row],[QTY/ CTN B]]="","",RIGHT(db[[#This Row],[QTY/ CTN B]],LEN(db[[#This Row],[QTY/ CTN B]])-SEARCH(" ",db[[#This Row],[QTY/ CTN B]],1)))</f>
        <v/>
      </c>
      <c r="W102" s="87" t="str">
        <f>IF(db[[#This Row],[QTY/ CTN TG]]="",IF(db[[#This Row],[STN TG]]="","",12),LEFT(db[[#This Row],[QTY/ CTN TG]],SEARCH(" ",db[[#This Row],[QTY/ CTN TG]],1)-1))</f>
        <v/>
      </c>
      <c r="X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2" s="87" t="str">
        <f>IF(db[[#This Row],[STN K]]="","",IF(db[[#This Row],[STN TG]]="LSN",12,""))</f>
        <v/>
      </c>
      <c r="Z102" s="87" t="str">
        <f>IF(db[[#This Row],[STN TG]]="LSN","PCS","")</f>
        <v/>
      </c>
      <c r="AA102" s="87" t="e">
        <f>db[[#This Row],[QTY B]]*IF(db[[#This Row],[QTY TG]]="",1,db[[#This Row],[QTY TG]])*IF(db[[#This Row],[QTY K]]="",1,db[[#This Row],[QTY K]])</f>
        <v>#VALUE!</v>
      </c>
      <c r="AB102" s="87" t="str">
        <f>IF(db[[#This Row],[STN K]]="",IF(db[[#This Row],[STN TG]]="",db[[#This Row],[STN B]],db[[#This Row],[STN TG]]),db[[#This Row],[STN K]])</f>
        <v/>
      </c>
      <c r="AC102" s="87"/>
    </row>
    <row r="103" spans="1:29" ht="16.5" customHeight="1" x14ac:dyDescent="0.25">
      <c r="A103" s="87">
        <f>ROW()-1</f>
        <v>102</v>
      </c>
      <c r="B103" s="3" t="str">
        <f>LOWER(SUBSTITUTE(SUBSTITUTE(SUBSTITUTE(SUBSTITUTE(SUBSTITUTE(SUBSTITUTE(db[[#This Row],[NB BM]]," ",),".",""),"-",""),"(",""),")",""),"/",""))</f>
        <v>bpgelcsg163035mm</v>
      </c>
      <c r="C103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D103" s="3" t="str">
        <f>LOWER(SUBSTITUTE(SUBSTITUTE(SUBSTITUTE(SUBSTITUTE(SUBSTITUTE(SUBSTITUTE(SUBSTITUTE(SUBSTITUTE(SUBSTITUTE(db[[#This Row],[NB PAJAK]]," ",""),"-",""),"(",""),")",""),".",""),",",""),"/",""),"""",""),"+",""))</f>
        <v/>
      </c>
      <c r="E103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bpgelcsg163035mm144lsn</v>
      </c>
      <c r="F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ballpengelcsg163035mm144lsnuntana</v>
      </c>
      <c r="G103" s="4" t="s">
        <v>5790</v>
      </c>
      <c r="H103" s="4" t="s">
        <v>5789</v>
      </c>
      <c r="I103" s="49"/>
      <c r="J103" s="1" t="s">
        <v>1621</v>
      </c>
      <c r="K103" s="28" t="e">
        <f>IF(db[[#This Row],[NB NOTA_C]]="","",COUNTIF([2]!B_MSK[concat],db[[#This Row],[NB NOTA_C]]))</f>
        <v>#REF!</v>
      </c>
      <c r="L103" s="7" t="s">
        <v>1627</v>
      </c>
      <c r="M103" s="3" t="s">
        <v>1677</v>
      </c>
      <c r="N103" s="1" t="s">
        <v>2811</v>
      </c>
      <c r="O103" s="3"/>
      <c r="P103" s="3" t="str">
        <f>IF(db[[#This Row],[QTY/ CTN]]="","",SUBSTITUTE(SUBSTITUTE(SUBSTITUTE(db[[#This Row],[QTY/ CTN]]," ","_",2),"(",""),")","")&amp;"_")</f>
        <v>144 LSN_</v>
      </c>
      <c r="Q103" s="3">
        <f>IF(db[[#This Row],[H_QTY/ CTN]]="","",SEARCH("_",db[[#This Row],[H_QTY/ CTN]]))</f>
        <v>8</v>
      </c>
      <c r="R103" s="3">
        <f>IF(db[[#This Row],[H_QTY/ CTN]]="","",LEN(db[[#This Row],[H_QTY/ CTN]]))</f>
        <v>8</v>
      </c>
      <c r="S103" s="87" t="str">
        <f>IF(db[[#This Row],[H_QTY/ CTN]]="","",LEFT(db[[#This Row],[H_QTY/ CTN]],db[[#This Row],[H_1]]-1))</f>
        <v>144 LSN</v>
      </c>
      <c r="T103" s="87" t="str">
        <f>IF(NOT(db[[#This Row],[H_1]]=db[[#This Row],[H_2]]),MID(db[[#This Row],[H_QTY/ CTN]],db[[#This Row],[H_1]]+1,db[[#This Row],[H_2]]-db[[#This Row],[H_1]]-1),"")</f>
        <v/>
      </c>
      <c r="U103" s="87" t="str">
        <f>IF(db[[#This Row],[QTY/ CTN B]]="","",LEFT(db[[#This Row],[QTY/ CTN B]],SEARCH(" ",db[[#This Row],[QTY/ CTN B]],1)-1))</f>
        <v>144</v>
      </c>
      <c r="V103" s="87" t="str">
        <f>IF(db[[#This Row],[QTY/ CTN B]]="","",RIGHT(db[[#This Row],[QTY/ CTN B]],LEN(db[[#This Row],[QTY/ CTN B]])-SEARCH(" ",db[[#This Row],[QTY/ CTN B]],1)))</f>
        <v>LSN</v>
      </c>
      <c r="W103" s="87">
        <f>IF(db[[#This Row],[QTY/ CTN TG]]="",IF(db[[#This Row],[STN TG]]="","",12),LEFT(db[[#This Row],[QTY/ CTN TG]],SEARCH(" ",db[[#This Row],[QTY/ CTN TG]],1)-1))</f>
        <v>12</v>
      </c>
      <c r="X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" s="87" t="str">
        <f>IF(db[[#This Row],[STN K]]="","",IF(db[[#This Row],[STN TG]]="LSN",12,""))</f>
        <v/>
      </c>
      <c r="Z103" s="87" t="str">
        <f>IF(db[[#This Row],[STN TG]]="LSN","PCS","")</f>
        <v/>
      </c>
      <c r="AA103" s="87">
        <f>db[[#This Row],[QTY B]]*IF(db[[#This Row],[QTY TG]]="",1,db[[#This Row],[QTY TG]])*IF(db[[#This Row],[QTY K]]="",1,db[[#This Row],[QTY K]])</f>
        <v>1728</v>
      </c>
      <c r="AB103" s="87" t="str">
        <f>IF(db[[#This Row],[STN K]]="",IF(db[[#This Row],[STN TG]]="",db[[#This Row],[STN B]],db[[#This Row],[STN TG]]),db[[#This Row],[STN K]])</f>
        <v>PCS</v>
      </c>
      <c r="AC103" s="87"/>
    </row>
    <row r="104" spans="1:29" ht="16.5" customHeight="1" x14ac:dyDescent="0.25">
      <c r="A104" s="87">
        <f>ROW()-1</f>
        <v>103</v>
      </c>
      <c r="B104" s="3" t="str">
        <f>LOWER(SUBSTITUTE(SUBSTITUTE(SUBSTITUTE(SUBSTITUTE(SUBSTITUTE(SUBSTITUTE(db[[#This Row],[NB BM]]," ",),".",""),"-",""),"(",""),")",""),"/",""))</f>
        <v>bpgelcsg165038mmbabyswim</v>
      </c>
      <c r="C104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D104" s="3" t="str">
        <f>LOWER(SUBSTITUTE(SUBSTITUTE(SUBSTITUTE(SUBSTITUTE(SUBSTITUTE(SUBSTITUTE(SUBSTITUTE(SUBSTITUTE(SUBSTITUTE(db[[#This Row],[NB PAJAK]]," ",""),"-",""),"(",""),")",""),".",""),",",""),"/",""),"""",""),"+",""))</f>
        <v/>
      </c>
      <c r="E104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bpgelcsg165038mmbabyswim144lsn</v>
      </c>
      <c r="F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ballpengelcsg165038mmbabyswim144lsnuntana</v>
      </c>
      <c r="G104" s="1" t="s">
        <v>3092</v>
      </c>
      <c r="H104" s="4" t="s">
        <v>3085</v>
      </c>
      <c r="I104" s="49"/>
      <c r="J104" s="1" t="s">
        <v>1621</v>
      </c>
      <c r="K104" s="26" t="e">
        <f>IF(db[[#This Row],[NB NOTA_C]]="","",COUNTIF([2]!B_MSK[concat],db[[#This Row],[NB NOTA_C]]))</f>
        <v>#REF!</v>
      </c>
      <c r="L104" s="7" t="s">
        <v>1627</v>
      </c>
      <c r="M104" s="3" t="s">
        <v>1677</v>
      </c>
      <c r="N104" s="1" t="s">
        <v>2811</v>
      </c>
      <c r="O104" s="3"/>
      <c r="P104" s="3" t="str">
        <f>IF(db[[#This Row],[QTY/ CTN]]="","",SUBSTITUTE(SUBSTITUTE(SUBSTITUTE(db[[#This Row],[QTY/ CTN]]," ","_",2),"(",""),")","")&amp;"_")</f>
        <v>144 LSN_</v>
      </c>
      <c r="Q104" s="3">
        <f>IF(db[[#This Row],[H_QTY/ CTN]]="","",SEARCH("_",db[[#This Row],[H_QTY/ CTN]]))</f>
        <v>8</v>
      </c>
      <c r="R104" s="3">
        <f>IF(db[[#This Row],[H_QTY/ CTN]]="","",LEN(db[[#This Row],[H_QTY/ CTN]]))</f>
        <v>8</v>
      </c>
      <c r="S104" s="90" t="str">
        <f>IF(db[[#This Row],[H_QTY/ CTN]]="","",LEFT(db[[#This Row],[H_QTY/ CTN]],db[[#This Row],[H_1]]-1))</f>
        <v>144 LSN</v>
      </c>
      <c r="T104" s="87" t="str">
        <f>IF(NOT(db[[#This Row],[H_1]]=db[[#This Row],[H_2]]),MID(db[[#This Row],[H_QTY/ CTN]],db[[#This Row],[H_1]]+1,db[[#This Row],[H_2]]-db[[#This Row],[H_1]]-1),"")</f>
        <v/>
      </c>
      <c r="U104" s="87" t="str">
        <f>IF(db[[#This Row],[QTY/ CTN B]]="","",LEFT(db[[#This Row],[QTY/ CTN B]],SEARCH(" ",db[[#This Row],[QTY/ CTN B]],1)-1))</f>
        <v>144</v>
      </c>
      <c r="V104" s="87" t="str">
        <f>IF(db[[#This Row],[QTY/ CTN B]]="","",RIGHT(db[[#This Row],[QTY/ CTN B]],LEN(db[[#This Row],[QTY/ CTN B]])-SEARCH(" ",db[[#This Row],[QTY/ CTN B]],1)))</f>
        <v>LSN</v>
      </c>
      <c r="W104" s="87">
        <f>IF(db[[#This Row],[QTY/ CTN TG]]="",IF(db[[#This Row],[STN TG]]="","",12),LEFT(db[[#This Row],[QTY/ CTN TG]],SEARCH(" ",db[[#This Row],[QTY/ CTN TG]],1)-1))</f>
        <v>12</v>
      </c>
      <c r="X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" s="87" t="str">
        <f>IF(db[[#This Row],[STN K]]="","",IF(db[[#This Row],[STN TG]]="LSN",12,""))</f>
        <v/>
      </c>
      <c r="Z104" s="87" t="str">
        <f>IF(db[[#This Row],[STN TG]]="LSN","PCS","")</f>
        <v/>
      </c>
      <c r="AA104" s="87">
        <f>db[[#This Row],[QTY B]]*IF(db[[#This Row],[QTY TG]]="",1,db[[#This Row],[QTY TG]])*IF(db[[#This Row],[QTY K]]="",1,db[[#This Row],[QTY K]])</f>
        <v>1728</v>
      </c>
      <c r="AB104" s="87" t="str">
        <f>IF(db[[#This Row],[STN K]]="",IF(db[[#This Row],[STN TG]]="",db[[#This Row],[STN B]],db[[#This Row],[STN TG]]),db[[#This Row],[STN K]])</f>
        <v>PCS</v>
      </c>
      <c r="AC104" s="87"/>
    </row>
    <row r="105" spans="1:29" ht="16.5" customHeight="1" x14ac:dyDescent="0.25">
      <c r="A105" s="87">
        <f>ROW()-1</f>
        <v>104</v>
      </c>
      <c r="B105" s="3" t="str">
        <f>LOWER(SUBSTITUTE(SUBSTITUTE(SUBSTITUTE(SUBSTITUTE(SUBSTITUTE(SUBSTITUTE(db[[#This Row],[NB BM]]," ",),".",""),"-",""),"(",""),")",""),"/",""))</f>
        <v>bpgelcsg16705mm</v>
      </c>
      <c r="C105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D105" s="3" t="str">
        <f>LOWER(SUBSTITUTE(SUBSTITUTE(SUBSTITUTE(SUBSTITUTE(SUBSTITUTE(SUBSTITUTE(SUBSTITUTE(SUBSTITUTE(SUBSTITUTE(db[[#This Row],[NB PAJAK]]," ",""),"-",""),"(",""),")",""),".",""),",",""),"/",""),"""",""),"+",""))</f>
        <v/>
      </c>
      <c r="E105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bpgelcsg16705mm144lsn</v>
      </c>
      <c r="F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ballpengelcsg16705mm144lsnuntana</v>
      </c>
      <c r="G105" s="1" t="s">
        <v>3094</v>
      </c>
      <c r="H105" s="4" t="s">
        <v>3086</v>
      </c>
      <c r="I105" s="49"/>
      <c r="J105" s="1" t="s">
        <v>1621</v>
      </c>
      <c r="K105" s="26" t="e">
        <f>IF(db[[#This Row],[NB NOTA_C]]="","",COUNTIF([2]!B_MSK[concat],db[[#This Row],[NB NOTA_C]]))</f>
        <v>#REF!</v>
      </c>
      <c r="L105" s="7" t="s">
        <v>1627</v>
      </c>
      <c r="M105" s="3" t="s">
        <v>1677</v>
      </c>
      <c r="N105" s="1" t="s">
        <v>2811</v>
      </c>
      <c r="O105" s="3"/>
      <c r="P105" s="3" t="str">
        <f>IF(db[[#This Row],[QTY/ CTN]]="","",SUBSTITUTE(SUBSTITUTE(SUBSTITUTE(db[[#This Row],[QTY/ CTN]]," ","_",2),"(",""),")","")&amp;"_")</f>
        <v>144 LSN_</v>
      </c>
      <c r="Q105" s="3">
        <f>IF(db[[#This Row],[H_QTY/ CTN]]="","",SEARCH("_",db[[#This Row],[H_QTY/ CTN]]))</f>
        <v>8</v>
      </c>
      <c r="R105" s="3">
        <f>IF(db[[#This Row],[H_QTY/ CTN]]="","",LEN(db[[#This Row],[H_QTY/ CTN]]))</f>
        <v>8</v>
      </c>
      <c r="S105" s="90" t="str">
        <f>IF(db[[#This Row],[H_QTY/ CTN]]="","",LEFT(db[[#This Row],[H_QTY/ CTN]],db[[#This Row],[H_1]]-1))</f>
        <v>144 LSN</v>
      </c>
      <c r="T105" s="87" t="str">
        <f>IF(NOT(db[[#This Row],[H_1]]=db[[#This Row],[H_2]]),MID(db[[#This Row],[H_QTY/ CTN]],db[[#This Row],[H_1]]+1,db[[#This Row],[H_2]]-db[[#This Row],[H_1]]-1),"")</f>
        <v/>
      </c>
      <c r="U105" s="87" t="str">
        <f>IF(db[[#This Row],[QTY/ CTN B]]="","",LEFT(db[[#This Row],[QTY/ CTN B]],SEARCH(" ",db[[#This Row],[QTY/ CTN B]],1)-1))</f>
        <v>144</v>
      </c>
      <c r="V105" s="87" t="str">
        <f>IF(db[[#This Row],[QTY/ CTN B]]="","",RIGHT(db[[#This Row],[QTY/ CTN B]],LEN(db[[#This Row],[QTY/ CTN B]])-SEARCH(" ",db[[#This Row],[QTY/ CTN B]],1)))</f>
        <v>LSN</v>
      </c>
      <c r="W105" s="87">
        <f>IF(db[[#This Row],[QTY/ CTN TG]]="",IF(db[[#This Row],[STN TG]]="","",12),LEFT(db[[#This Row],[QTY/ CTN TG]],SEARCH(" ",db[[#This Row],[QTY/ CTN TG]],1)-1))</f>
        <v>12</v>
      </c>
      <c r="X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" s="87" t="str">
        <f>IF(db[[#This Row],[STN K]]="","",IF(db[[#This Row],[STN TG]]="LSN",12,""))</f>
        <v/>
      </c>
      <c r="Z105" s="87" t="str">
        <f>IF(db[[#This Row],[STN TG]]="LSN","PCS","")</f>
        <v/>
      </c>
      <c r="AA105" s="87">
        <f>db[[#This Row],[QTY B]]*IF(db[[#This Row],[QTY TG]]="",1,db[[#This Row],[QTY TG]])*IF(db[[#This Row],[QTY K]]="",1,db[[#This Row],[QTY K]])</f>
        <v>1728</v>
      </c>
      <c r="AB105" s="87" t="str">
        <f>IF(db[[#This Row],[STN K]]="",IF(db[[#This Row],[STN TG]]="",db[[#This Row],[STN B]],db[[#This Row],[STN TG]]),db[[#This Row],[STN K]])</f>
        <v>PCS</v>
      </c>
      <c r="AC105" s="87"/>
    </row>
    <row r="106" spans="1:29" ht="16.5" customHeight="1" x14ac:dyDescent="0.25">
      <c r="A106" s="87">
        <f>ROW()-1</f>
        <v>105</v>
      </c>
      <c r="B106" s="3" t="str">
        <f>LOWER(SUBSTITUTE(SUBSTITUTE(SUBSTITUTE(SUBSTITUTE(SUBSTITUTE(SUBSTITUTE(db[[#This Row],[NB BM]]," ",),".",""),"-",""),"(",""),")",""),"/",""))</f>
        <v>bpgelcsg16805mmmermaid</v>
      </c>
      <c r="C106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D106" s="3" t="str">
        <f>LOWER(SUBSTITUTE(SUBSTITUTE(SUBSTITUTE(SUBSTITUTE(SUBSTITUTE(SUBSTITUTE(SUBSTITUTE(SUBSTITUTE(SUBSTITUTE(db[[#This Row],[NB PAJAK]]," ",""),"-",""),"(",""),")",""),".",""),",",""),"/",""),"""",""),"+",""))</f>
        <v/>
      </c>
      <c r="E106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bpgelcsg16805mmmermaid144lsn</v>
      </c>
      <c r="F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ballpengelcsg16805mmmermaid144lsnuntana</v>
      </c>
      <c r="G106" s="1" t="s">
        <v>3095</v>
      </c>
      <c r="H106" s="4" t="s">
        <v>3093</v>
      </c>
      <c r="I106" s="49"/>
      <c r="J106" s="1" t="s">
        <v>1621</v>
      </c>
      <c r="K106" s="26" t="e">
        <f>IF(db[[#This Row],[NB NOTA_C]]="","",COUNTIF([2]!B_MSK[concat],db[[#This Row],[NB NOTA_C]]))</f>
        <v>#REF!</v>
      </c>
      <c r="L106" s="7" t="s">
        <v>1627</v>
      </c>
      <c r="M106" s="3" t="s">
        <v>1677</v>
      </c>
      <c r="N106" s="1" t="s">
        <v>2811</v>
      </c>
      <c r="O106" s="3"/>
      <c r="P106" s="3" t="str">
        <f>IF(db[[#This Row],[QTY/ CTN]]="","",SUBSTITUTE(SUBSTITUTE(SUBSTITUTE(db[[#This Row],[QTY/ CTN]]," ","_",2),"(",""),")","")&amp;"_")</f>
        <v>144 LSN_</v>
      </c>
      <c r="Q106" s="3">
        <f>IF(db[[#This Row],[H_QTY/ CTN]]="","",SEARCH("_",db[[#This Row],[H_QTY/ CTN]]))</f>
        <v>8</v>
      </c>
      <c r="R106" s="3">
        <f>IF(db[[#This Row],[H_QTY/ CTN]]="","",LEN(db[[#This Row],[H_QTY/ CTN]]))</f>
        <v>8</v>
      </c>
      <c r="S106" s="90" t="str">
        <f>IF(db[[#This Row],[H_QTY/ CTN]]="","",LEFT(db[[#This Row],[H_QTY/ CTN]],db[[#This Row],[H_1]]-1))</f>
        <v>144 LSN</v>
      </c>
      <c r="T106" s="87" t="str">
        <f>IF(NOT(db[[#This Row],[H_1]]=db[[#This Row],[H_2]]),MID(db[[#This Row],[H_QTY/ CTN]],db[[#This Row],[H_1]]+1,db[[#This Row],[H_2]]-db[[#This Row],[H_1]]-1),"")</f>
        <v/>
      </c>
      <c r="U106" s="87" t="str">
        <f>IF(db[[#This Row],[QTY/ CTN B]]="","",LEFT(db[[#This Row],[QTY/ CTN B]],SEARCH(" ",db[[#This Row],[QTY/ CTN B]],1)-1))</f>
        <v>144</v>
      </c>
      <c r="V106" s="87" t="str">
        <f>IF(db[[#This Row],[QTY/ CTN B]]="","",RIGHT(db[[#This Row],[QTY/ CTN B]],LEN(db[[#This Row],[QTY/ CTN B]])-SEARCH(" ",db[[#This Row],[QTY/ CTN B]],1)))</f>
        <v>LSN</v>
      </c>
      <c r="W106" s="87">
        <f>IF(db[[#This Row],[QTY/ CTN TG]]="",IF(db[[#This Row],[STN TG]]="","",12),LEFT(db[[#This Row],[QTY/ CTN TG]],SEARCH(" ",db[[#This Row],[QTY/ CTN TG]],1)-1))</f>
        <v>12</v>
      </c>
      <c r="X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" s="87" t="str">
        <f>IF(db[[#This Row],[STN K]]="","",IF(db[[#This Row],[STN TG]]="LSN",12,""))</f>
        <v/>
      </c>
      <c r="Z106" s="87" t="str">
        <f>IF(db[[#This Row],[STN TG]]="LSN","PCS","")</f>
        <v/>
      </c>
      <c r="AA106" s="87">
        <f>db[[#This Row],[QTY B]]*IF(db[[#This Row],[QTY TG]]="",1,db[[#This Row],[QTY TG]])*IF(db[[#This Row],[QTY K]]="",1,db[[#This Row],[QTY K]])</f>
        <v>1728</v>
      </c>
      <c r="AB106" s="87" t="str">
        <f>IF(db[[#This Row],[STN K]]="",IF(db[[#This Row],[STN TG]]="",db[[#This Row],[STN B]],db[[#This Row],[STN TG]]),db[[#This Row],[STN K]])</f>
        <v>PCS</v>
      </c>
      <c r="AC106" s="87"/>
    </row>
    <row r="107" spans="1:29" ht="16.5" customHeight="1" x14ac:dyDescent="0.25">
      <c r="A107" s="87">
        <f>ROW()-1</f>
        <v>106</v>
      </c>
      <c r="B107" s="3" t="str">
        <f>LOWER(SUBSTITUTE(SUBSTITUTE(SUBSTITUTE(SUBSTITUTE(SUBSTITUTE(SUBSTITUTE(db[[#This Row],[NB BM]]," ",),".",""),"-",""),"(",""),")",""),"/",""))</f>
        <v>bpgelgp1053gus038mm</v>
      </c>
      <c r="C107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D107" s="3" t="str">
        <f>LOWER(SUBSTITUTE(SUBSTITUTE(SUBSTITUTE(SUBSTITUTE(SUBSTITUTE(SUBSTITUTE(SUBSTITUTE(SUBSTITUTE(SUBSTITUTE(db[[#This Row],[NB PAJAK]]," ",""),"-",""),"(",""),")",""),".",""),",",""),"/",""),"""",""),"+",""))</f>
        <v/>
      </c>
      <c r="E107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bpgelgp1053gus038mm144lsn</v>
      </c>
      <c r="F1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ballpengelgp1053gus038mm144lsnuntana</v>
      </c>
      <c r="G107" s="1" t="s">
        <v>3310</v>
      </c>
      <c r="H107" s="4" t="s">
        <v>3302</v>
      </c>
      <c r="I107" s="49"/>
      <c r="J107" s="1" t="s">
        <v>1621</v>
      </c>
      <c r="K107" s="28" t="e">
        <f>IF(db[[#This Row],[NB NOTA_C]]="","",COUNTIF([2]!B_MSK[concat],db[[#This Row],[NB NOTA_C]]))</f>
        <v>#REF!</v>
      </c>
      <c r="L107" s="7" t="s">
        <v>1632</v>
      </c>
      <c r="M107" s="3" t="s">
        <v>1677</v>
      </c>
      <c r="N107" s="1" t="s">
        <v>2811</v>
      </c>
      <c r="O107" s="3"/>
      <c r="P107" s="3" t="str">
        <f>IF(db[[#This Row],[QTY/ CTN]]="","",SUBSTITUTE(SUBSTITUTE(SUBSTITUTE(db[[#This Row],[QTY/ CTN]]," ","_",2),"(",""),")","")&amp;"_")</f>
        <v>144 LSN_</v>
      </c>
      <c r="Q107" s="3">
        <f>IF(db[[#This Row],[H_QTY/ CTN]]="","",SEARCH("_",db[[#This Row],[H_QTY/ CTN]]))</f>
        <v>8</v>
      </c>
      <c r="R107" s="3">
        <f>IF(db[[#This Row],[H_QTY/ CTN]]="","",LEN(db[[#This Row],[H_QTY/ CTN]]))</f>
        <v>8</v>
      </c>
      <c r="S107" s="87" t="str">
        <f>IF(db[[#This Row],[H_QTY/ CTN]]="","",LEFT(db[[#This Row],[H_QTY/ CTN]],db[[#This Row],[H_1]]-1))</f>
        <v>144 LSN</v>
      </c>
      <c r="T107" s="87" t="str">
        <f>IF(NOT(db[[#This Row],[H_1]]=db[[#This Row],[H_2]]),MID(db[[#This Row],[H_QTY/ CTN]],db[[#This Row],[H_1]]+1,db[[#This Row],[H_2]]-db[[#This Row],[H_1]]-1),"")</f>
        <v/>
      </c>
      <c r="U107" s="87" t="str">
        <f>IF(db[[#This Row],[QTY/ CTN B]]="","",LEFT(db[[#This Row],[QTY/ CTN B]],SEARCH(" ",db[[#This Row],[QTY/ CTN B]],1)-1))</f>
        <v>144</v>
      </c>
      <c r="V107" s="87" t="str">
        <f>IF(db[[#This Row],[QTY/ CTN B]]="","",RIGHT(db[[#This Row],[QTY/ CTN B]],LEN(db[[#This Row],[QTY/ CTN B]])-SEARCH(" ",db[[#This Row],[QTY/ CTN B]],1)))</f>
        <v>LSN</v>
      </c>
      <c r="W107" s="87">
        <f>IF(db[[#This Row],[QTY/ CTN TG]]="",IF(db[[#This Row],[STN TG]]="","",12),LEFT(db[[#This Row],[QTY/ CTN TG]],SEARCH(" ",db[[#This Row],[QTY/ CTN TG]],1)-1))</f>
        <v>12</v>
      </c>
      <c r="X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" s="87" t="str">
        <f>IF(db[[#This Row],[STN K]]="","",IF(db[[#This Row],[STN TG]]="LSN",12,""))</f>
        <v/>
      </c>
      <c r="Z107" s="87" t="str">
        <f>IF(db[[#This Row],[STN TG]]="LSN","PCS","")</f>
        <v/>
      </c>
      <c r="AA107" s="87">
        <f>db[[#This Row],[QTY B]]*IF(db[[#This Row],[QTY TG]]="",1,db[[#This Row],[QTY TG]])*IF(db[[#This Row],[QTY K]]="",1,db[[#This Row],[QTY K]])</f>
        <v>1728</v>
      </c>
      <c r="AB107" s="87" t="str">
        <f>IF(db[[#This Row],[STN K]]="",IF(db[[#This Row],[STN TG]]="",db[[#This Row],[STN B]],db[[#This Row],[STN TG]]),db[[#This Row],[STN K]])</f>
        <v>PCS</v>
      </c>
      <c r="AC107" s="87"/>
    </row>
    <row r="108" spans="1:29" ht="16.5" customHeight="1" x14ac:dyDescent="0.25">
      <c r="A108" s="87">
        <f>ROW()-1</f>
        <v>107</v>
      </c>
      <c r="B108" s="3" t="str">
        <f>LOWER(SUBSTITUTE(SUBSTITUTE(SUBSTITUTE(SUBSTITUTE(SUBSTITUTE(SUBSTITUTE(db[[#This Row],[NB BM]]," ",),".",""),"-",""),"(",""),")",""),"/",""))</f>
        <v>bpgelgp2035gajah</v>
      </c>
      <c r="C108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D108" s="3" t="str">
        <f>LOWER(SUBSTITUTE(SUBSTITUTE(SUBSTITUTE(SUBSTITUTE(SUBSTITUTE(SUBSTITUTE(SUBSTITUTE(SUBSTITUTE(SUBSTITUTE(db[[#This Row],[NB PAJAK]]," ",""),"-",""),"(",""),")",""),".",""),",",""),"/",""),"""",""),"+",""))</f>
        <v/>
      </c>
      <c r="E108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bpgelgp2035gajah144lsn</v>
      </c>
      <c r="F1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ballpengelgp2035gajah144lsnuntana</v>
      </c>
      <c r="G108" s="1" t="s">
        <v>3312</v>
      </c>
      <c r="H108" s="4" t="s">
        <v>3304</v>
      </c>
      <c r="I108" s="49"/>
      <c r="J108" s="1" t="s">
        <v>1621</v>
      </c>
      <c r="K108" s="28" t="e">
        <f>IF(db[[#This Row],[NB NOTA_C]]="","",COUNTIF([2]!B_MSK[concat],db[[#This Row],[NB NOTA_C]]))</f>
        <v>#REF!</v>
      </c>
      <c r="L108" s="7" t="s">
        <v>1632</v>
      </c>
      <c r="M108" s="3" t="s">
        <v>1677</v>
      </c>
      <c r="N108" s="1" t="s">
        <v>2811</v>
      </c>
      <c r="O108" s="3"/>
      <c r="P108" s="3" t="str">
        <f>IF(db[[#This Row],[QTY/ CTN]]="","",SUBSTITUTE(SUBSTITUTE(SUBSTITUTE(db[[#This Row],[QTY/ CTN]]," ","_",2),"(",""),")","")&amp;"_")</f>
        <v>144 LSN_</v>
      </c>
      <c r="Q108" s="3">
        <f>IF(db[[#This Row],[H_QTY/ CTN]]="","",SEARCH("_",db[[#This Row],[H_QTY/ CTN]]))</f>
        <v>8</v>
      </c>
      <c r="R108" s="3">
        <f>IF(db[[#This Row],[H_QTY/ CTN]]="","",LEN(db[[#This Row],[H_QTY/ CTN]]))</f>
        <v>8</v>
      </c>
      <c r="S108" s="87" t="str">
        <f>IF(db[[#This Row],[H_QTY/ CTN]]="","",LEFT(db[[#This Row],[H_QTY/ CTN]],db[[#This Row],[H_1]]-1))</f>
        <v>144 LSN</v>
      </c>
      <c r="T108" s="87" t="str">
        <f>IF(NOT(db[[#This Row],[H_1]]=db[[#This Row],[H_2]]),MID(db[[#This Row],[H_QTY/ CTN]],db[[#This Row],[H_1]]+1,db[[#This Row],[H_2]]-db[[#This Row],[H_1]]-1),"")</f>
        <v/>
      </c>
      <c r="U108" s="87" t="str">
        <f>IF(db[[#This Row],[QTY/ CTN B]]="","",LEFT(db[[#This Row],[QTY/ CTN B]],SEARCH(" ",db[[#This Row],[QTY/ CTN B]],1)-1))</f>
        <v>144</v>
      </c>
      <c r="V108" s="87" t="str">
        <f>IF(db[[#This Row],[QTY/ CTN B]]="","",RIGHT(db[[#This Row],[QTY/ CTN B]],LEN(db[[#This Row],[QTY/ CTN B]])-SEARCH(" ",db[[#This Row],[QTY/ CTN B]],1)))</f>
        <v>LSN</v>
      </c>
      <c r="W108" s="87">
        <f>IF(db[[#This Row],[QTY/ CTN TG]]="",IF(db[[#This Row],[STN TG]]="","",12),LEFT(db[[#This Row],[QTY/ CTN TG]],SEARCH(" ",db[[#This Row],[QTY/ CTN TG]],1)-1))</f>
        <v>12</v>
      </c>
      <c r="X1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" s="87" t="str">
        <f>IF(db[[#This Row],[STN K]]="","",IF(db[[#This Row],[STN TG]]="LSN",12,""))</f>
        <v/>
      </c>
      <c r="Z108" s="87" t="str">
        <f>IF(db[[#This Row],[STN TG]]="LSN","PCS","")</f>
        <v/>
      </c>
      <c r="AA108" s="87">
        <f>db[[#This Row],[QTY B]]*IF(db[[#This Row],[QTY TG]]="",1,db[[#This Row],[QTY TG]])*IF(db[[#This Row],[QTY K]]="",1,db[[#This Row],[QTY K]])</f>
        <v>1728</v>
      </c>
      <c r="AB108" s="87" t="str">
        <f>IF(db[[#This Row],[STN K]]="",IF(db[[#This Row],[STN TG]]="",db[[#This Row],[STN B]],db[[#This Row],[STN TG]]),db[[#This Row],[STN K]])</f>
        <v>PCS</v>
      </c>
      <c r="AC108" s="87"/>
    </row>
    <row r="109" spans="1:29" ht="16.5" customHeight="1" x14ac:dyDescent="0.25">
      <c r="A109" s="87">
        <f>ROW()-1</f>
        <v>108</v>
      </c>
      <c r="B109" s="3" t="str">
        <f>LOWER(SUBSTITUTE(SUBSTITUTE(SUBSTITUTE(SUBSTITUTE(SUBSTITUTE(SUBSTITUTE(db[[#This Row],[NB BM]]," ",),".",""),"-",""),"(",""),")",""),"/",""))</f>
        <v>bpgelgp2036038mmgardensecretbotanical</v>
      </c>
      <c r="C109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D109" s="3" t="str">
        <f>LOWER(SUBSTITUTE(SUBSTITUTE(SUBSTITUTE(SUBSTITUTE(SUBSTITUTE(SUBSTITUTE(SUBSTITUTE(SUBSTITUTE(SUBSTITUTE(db[[#This Row],[NB PAJAK]]," ",""),"-",""),"(",""),")",""),".",""),",",""),"/",""),"""",""),"+",""))</f>
        <v/>
      </c>
      <c r="E109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bpgelgp2036038mmgardensecretbotanical144lsn</v>
      </c>
      <c r="F1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ballpengelgp2036038mmgardensecretbotanical144lsnuntana</v>
      </c>
      <c r="G109" s="1" t="s">
        <v>3311</v>
      </c>
      <c r="H109" s="4" t="s">
        <v>3303</v>
      </c>
      <c r="I109" s="49"/>
      <c r="J109" s="1" t="s">
        <v>1621</v>
      </c>
      <c r="K109" s="28" t="e">
        <f>IF(db[[#This Row],[NB NOTA_C]]="","",COUNTIF([2]!B_MSK[concat],db[[#This Row],[NB NOTA_C]]))</f>
        <v>#REF!</v>
      </c>
      <c r="L109" s="7" t="s">
        <v>1632</v>
      </c>
      <c r="M109" s="3" t="s">
        <v>1677</v>
      </c>
      <c r="N109" s="1" t="s">
        <v>2811</v>
      </c>
      <c r="O109" s="3"/>
      <c r="P109" s="3" t="str">
        <f>IF(db[[#This Row],[QTY/ CTN]]="","",SUBSTITUTE(SUBSTITUTE(SUBSTITUTE(db[[#This Row],[QTY/ CTN]]," ","_",2),"(",""),")","")&amp;"_")</f>
        <v>144 LSN_</v>
      </c>
      <c r="Q109" s="3">
        <f>IF(db[[#This Row],[H_QTY/ CTN]]="","",SEARCH("_",db[[#This Row],[H_QTY/ CTN]]))</f>
        <v>8</v>
      </c>
      <c r="R109" s="3">
        <f>IF(db[[#This Row],[H_QTY/ CTN]]="","",LEN(db[[#This Row],[H_QTY/ CTN]]))</f>
        <v>8</v>
      </c>
      <c r="S109" s="87" t="str">
        <f>IF(db[[#This Row],[H_QTY/ CTN]]="","",LEFT(db[[#This Row],[H_QTY/ CTN]],db[[#This Row],[H_1]]-1))</f>
        <v>144 LSN</v>
      </c>
      <c r="T109" s="87" t="str">
        <f>IF(NOT(db[[#This Row],[H_1]]=db[[#This Row],[H_2]]),MID(db[[#This Row],[H_QTY/ CTN]],db[[#This Row],[H_1]]+1,db[[#This Row],[H_2]]-db[[#This Row],[H_1]]-1),"")</f>
        <v/>
      </c>
      <c r="U109" s="87" t="str">
        <f>IF(db[[#This Row],[QTY/ CTN B]]="","",LEFT(db[[#This Row],[QTY/ CTN B]],SEARCH(" ",db[[#This Row],[QTY/ CTN B]],1)-1))</f>
        <v>144</v>
      </c>
      <c r="V109" s="87" t="str">
        <f>IF(db[[#This Row],[QTY/ CTN B]]="","",RIGHT(db[[#This Row],[QTY/ CTN B]],LEN(db[[#This Row],[QTY/ CTN B]])-SEARCH(" ",db[[#This Row],[QTY/ CTN B]],1)))</f>
        <v>LSN</v>
      </c>
      <c r="W109" s="87">
        <f>IF(db[[#This Row],[QTY/ CTN TG]]="",IF(db[[#This Row],[STN TG]]="","",12),LEFT(db[[#This Row],[QTY/ CTN TG]],SEARCH(" ",db[[#This Row],[QTY/ CTN TG]],1)-1))</f>
        <v>12</v>
      </c>
      <c r="X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" s="87" t="str">
        <f>IF(db[[#This Row],[STN K]]="","",IF(db[[#This Row],[STN TG]]="LSN",12,""))</f>
        <v/>
      </c>
      <c r="Z109" s="87" t="str">
        <f>IF(db[[#This Row],[STN TG]]="LSN","PCS","")</f>
        <v/>
      </c>
      <c r="AA109" s="87">
        <f>db[[#This Row],[QTY B]]*IF(db[[#This Row],[QTY TG]]="",1,db[[#This Row],[QTY TG]])*IF(db[[#This Row],[QTY K]]="",1,db[[#This Row],[QTY K]])</f>
        <v>1728</v>
      </c>
      <c r="AB109" s="87" t="str">
        <f>IF(db[[#This Row],[STN K]]="",IF(db[[#This Row],[STN TG]]="",db[[#This Row],[STN B]],db[[#This Row],[STN TG]]),db[[#This Row],[STN K]])</f>
        <v>PCS</v>
      </c>
      <c r="AC109" s="87"/>
    </row>
    <row r="110" spans="1:29" ht="16.5" customHeight="1" x14ac:dyDescent="0.25">
      <c r="A110" s="87">
        <f>ROW()-1</f>
        <v>109</v>
      </c>
      <c r="B110" s="3" t="str">
        <f>LOWER(SUBSTITUTE(SUBSTITUTE(SUBSTITUTE(SUBSTITUTE(SUBSTITUTE(SUBSTITUTE(db[[#This Row],[NB BM]]," ",),".",""),"-",""),"(",""),")",""),"/",""))</f>
        <v>bpgelgp2037ikan</v>
      </c>
      <c r="C110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D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0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bpgelgp2037ikan144lsn</v>
      </c>
      <c r="F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ballpengelgp2037ikan144lsnuntana</v>
      </c>
      <c r="G110" s="1" t="s">
        <v>3308</v>
      </c>
      <c r="H110" s="4" t="s">
        <v>3301</v>
      </c>
      <c r="I110" s="49"/>
      <c r="J110" s="1" t="s">
        <v>1621</v>
      </c>
      <c r="K110" s="28" t="e">
        <f>IF(db[[#This Row],[NB NOTA_C]]="","",COUNTIF([2]!B_MSK[concat],db[[#This Row],[NB NOTA_C]]))</f>
        <v>#REF!</v>
      </c>
      <c r="L110" s="7" t="s">
        <v>1632</v>
      </c>
      <c r="M110" s="3" t="s">
        <v>1677</v>
      </c>
      <c r="N110" s="1" t="s">
        <v>2811</v>
      </c>
      <c r="O110" s="3"/>
      <c r="P110" s="3" t="str">
        <f>IF(db[[#This Row],[QTY/ CTN]]="","",SUBSTITUTE(SUBSTITUTE(SUBSTITUTE(db[[#This Row],[QTY/ CTN]]," ","_",2),"(",""),")","")&amp;"_")</f>
        <v>144 LSN_</v>
      </c>
      <c r="Q110" s="3">
        <f>IF(db[[#This Row],[H_QTY/ CTN]]="","",SEARCH("_",db[[#This Row],[H_QTY/ CTN]]))</f>
        <v>8</v>
      </c>
      <c r="R110" s="3">
        <f>IF(db[[#This Row],[H_QTY/ CTN]]="","",LEN(db[[#This Row],[H_QTY/ CTN]]))</f>
        <v>8</v>
      </c>
      <c r="S110" s="87" t="str">
        <f>IF(db[[#This Row],[H_QTY/ CTN]]="","",LEFT(db[[#This Row],[H_QTY/ CTN]],db[[#This Row],[H_1]]-1))</f>
        <v>144 LSN</v>
      </c>
      <c r="T110" s="87" t="str">
        <f>IF(NOT(db[[#This Row],[H_1]]=db[[#This Row],[H_2]]),MID(db[[#This Row],[H_QTY/ CTN]],db[[#This Row],[H_1]]+1,db[[#This Row],[H_2]]-db[[#This Row],[H_1]]-1),"")</f>
        <v/>
      </c>
      <c r="U110" s="87" t="str">
        <f>IF(db[[#This Row],[QTY/ CTN B]]="","",LEFT(db[[#This Row],[QTY/ CTN B]],SEARCH(" ",db[[#This Row],[QTY/ CTN B]],1)-1))</f>
        <v>144</v>
      </c>
      <c r="V110" s="87" t="str">
        <f>IF(db[[#This Row],[QTY/ CTN B]]="","",RIGHT(db[[#This Row],[QTY/ CTN B]],LEN(db[[#This Row],[QTY/ CTN B]])-SEARCH(" ",db[[#This Row],[QTY/ CTN B]],1)))</f>
        <v>LSN</v>
      </c>
      <c r="W110" s="87">
        <f>IF(db[[#This Row],[QTY/ CTN TG]]="",IF(db[[#This Row],[STN TG]]="","",12),LEFT(db[[#This Row],[QTY/ CTN TG]],SEARCH(" ",db[[#This Row],[QTY/ CTN TG]],1)-1))</f>
        <v>12</v>
      </c>
      <c r="X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" s="87" t="str">
        <f>IF(db[[#This Row],[STN K]]="","",IF(db[[#This Row],[STN TG]]="LSN",12,""))</f>
        <v/>
      </c>
      <c r="Z110" s="87" t="str">
        <f>IF(db[[#This Row],[STN TG]]="LSN","PCS","")</f>
        <v/>
      </c>
      <c r="AA110" s="87">
        <f>db[[#This Row],[QTY B]]*IF(db[[#This Row],[QTY TG]]="",1,db[[#This Row],[QTY TG]])*IF(db[[#This Row],[QTY K]]="",1,db[[#This Row],[QTY K]])</f>
        <v>1728</v>
      </c>
      <c r="AB110" s="87" t="str">
        <f>IF(db[[#This Row],[STN K]]="",IF(db[[#This Row],[STN TG]]="",db[[#This Row],[STN B]],db[[#This Row],[STN TG]]),db[[#This Row],[STN K]])</f>
        <v>PCS</v>
      </c>
      <c r="AC110" s="87"/>
    </row>
    <row r="111" spans="1:29" ht="16.5" customHeight="1" x14ac:dyDescent="0.25">
      <c r="A111" s="87">
        <f>ROW()-1</f>
        <v>110</v>
      </c>
      <c r="B111" s="3" t="str">
        <f>LOWER(SUBSTITUTE(SUBSTITUTE(SUBSTITUTE(SUBSTITUTE(SUBSTITUTE(SUBSTITUTE(db[[#This Row],[NB BM]]," ",),".",""),"-",""),"(",""),")",""),"/",""))</f>
        <v>bpgelgp801035mmtakemeaway</v>
      </c>
      <c r="C111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D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bpgelgp801035mmtakemeaway144lsn</v>
      </c>
      <c r="F1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ballpengelgp801035mmtakemeaway144lsnuntana</v>
      </c>
      <c r="G111" s="1" t="s">
        <v>3307</v>
      </c>
      <c r="H111" s="4" t="s">
        <v>3299</v>
      </c>
      <c r="I111" s="49"/>
      <c r="J111" s="1" t="s">
        <v>1621</v>
      </c>
      <c r="K111" s="28" t="e">
        <f>IF(db[[#This Row],[NB NOTA_C]]="","",COUNTIF([2]!B_MSK[concat],db[[#This Row],[NB NOTA_C]]))</f>
        <v>#REF!</v>
      </c>
      <c r="L111" s="7" t="s">
        <v>1632</v>
      </c>
      <c r="M111" s="3" t="s">
        <v>1677</v>
      </c>
      <c r="N111" s="1" t="s">
        <v>2811</v>
      </c>
      <c r="O111" s="3"/>
      <c r="P111" s="3" t="str">
        <f>IF(db[[#This Row],[QTY/ CTN]]="","",SUBSTITUTE(SUBSTITUTE(SUBSTITUTE(db[[#This Row],[QTY/ CTN]]," ","_",2),"(",""),")","")&amp;"_")</f>
        <v>144 LSN_</v>
      </c>
      <c r="Q111" s="3">
        <f>IF(db[[#This Row],[H_QTY/ CTN]]="","",SEARCH("_",db[[#This Row],[H_QTY/ CTN]]))</f>
        <v>8</v>
      </c>
      <c r="R111" s="3">
        <f>IF(db[[#This Row],[H_QTY/ CTN]]="","",LEN(db[[#This Row],[H_QTY/ CTN]]))</f>
        <v>8</v>
      </c>
      <c r="S111" s="87" t="str">
        <f>IF(db[[#This Row],[H_QTY/ CTN]]="","",LEFT(db[[#This Row],[H_QTY/ CTN]],db[[#This Row],[H_1]]-1))</f>
        <v>144 LSN</v>
      </c>
      <c r="T111" s="87" t="str">
        <f>IF(NOT(db[[#This Row],[H_1]]=db[[#This Row],[H_2]]),MID(db[[#This Row],[H_QTY/ CTN]],db[[#This Row],[H_1]]+1,db[[#This Row],[H_2]]-db[[#This Row],[H_1]]-1),"")</f>
        <v/>
      </c>
      <c r="U111" s="87" t="str">
        <f>IF(db[[#This Row],[QTY/ CTN B]]="","",LEFT(db[[#This Row],[QTY/ CTN B]],SEARCH(" ",db[[#This Row],[QTY/ CTN B]],1)-1))</f>
        <v>144</v>
      </c>
      <c r="V111" s="87" t="str">
        <f>IF(db[[#This Row],[QTY/ CTN B]]="","",RIGHT(db[[#This Row],[QTY/ CTN B]],LEN(db[[#This Row],[QTY/ CTN B]])-SEARCH(" ",db[[#This Row],[QTY/ CTN B]],1)))</f>
        <v>LSN</v>
      </c>
      <c r="W111" s="87">
        <f>IF(db[[#This Row],[QTY/ CTN TG]]="",IF(db[[#This Row],[STN TG]]="","",12),LEFT(db[[#This Row],[QTY/ CTN TG]],SEARCH(" ",db[[#This Row],[QTY/ CTN TG]],1)-1))</f>
        <v>12</v>
      </c>
      <c r="X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" s="87" t="str">
        <f>IF(db[[#This Row],[STN K]]="","",IF(db[[#This Row],[STN TG]]="LSN",12,""))</f>
        <v/>
      </c>
      <c r="Z111" s="87" t="str">
        <f>IF(db[[#This Row],[STN TG]]="LSN","PCS","")</f>
        <v/>
      </c>
      <c r="AA111" s="87">
        <f>db[[#This Row],[QTY B]]*IF(db[[#This Row],[QTY TG]]="",1,db[[#This Row],[QTY TG]])*IF(db[[#This Row],[QTY K]]="",1,db[[#This Row],[QTY K]])</f>
        <v>1728</v>
      </c>
      <c r="AB111" s="87" t="str">
        <f>IF(db[[#This Row],[STN K]]="",IF(db[[#This Row],[STN TG]]="",db[[#This Row],[STN B]],db[[#This Row],[STN TG]]),db[[#This Row],[STN K]])</f>
        <v>PCS</v>
      </c>
      <c r="AC111" s="87"/>
    </row>
    <row r="112" spans="1:29" ht="16.5" customHeight="1" x14ac:dyDescent="0.25">
      <c r="A112" s="87">
        <f>ROW()-1</f>
        <v>111</v>
      </c>
      <c r="B112" s="3" t="str">
        <f>LOWER(SUBSTITUTE(SUBSTITUTE(SUBSTITUTE(SUBSTITUTE(SUBSTITUTE(SUBSTITUTE(db[[#This Row],[NB BM]]," ",),".",""),"-",""),"(",""),")",""),"/",""))</f>
        <v>bpgelgp802035mmlemons</v>
      </c>
      <c r="C112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D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2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bpgelgp802035mmlemons144lsn</v>
      </c>
      <c r="F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ballpengelgp802035mmlemons144lsnuntana</v>
      </c>
      <c r="G112" s="1" t="s">
        <v>3309</v>
      </c>
      <c r="H112" s="4" t="s">
        <v>3300</v>
      </c>
      <c r="I112" s="49"/>
      <c r="J112" s="1" t="s">
        <v>1621</v>
      </c>
      <c r="K112" s="28" t="e">
        <f>IF(db[[#This Row],[NB NOTA_C]]="","",COUNTIF([2]!B_MSK[concat],db[[#This Row],[NB NOTA_C]]))</f>
        <v>#REF!</v>
      </c>
      <c r="L112" s="7" t="s">
        <v>1632</v>
      </c>
      <c r="M112" s="3" t="s">
        <v>1677</v>
      </c>
      <c r="N112" s="1" t="s">
        <v>2811</v>
      </c>
      <c r="O112" s="3"/>
      <c r="P112" s="3" t="str">
        <f>IF(db[[#This Row],[QTY/ CTN]]="","",SUBSTITUTE(SUBSTITUTE(SUBSTITUTE(db[[#This Row],[QTY/ CTN]]," ","_",2),"(",""),")","")&amp;"_")</f>
        <v>144 LSN_</v>
      </c>
      <c r="Q112" s="3">
        <f>IF(db[[#This Row],[H_QTY/ CTN]]="","",SEARCH("_",db[[#This Row],[H_QTY/ CTN]]))</f>
        <v>8</v>
      </c>
      <c r="R112" s="3">
        <f>IF(db[[#This Row],[H_QTY/ CTN]]="","",LEN(db[[#This Row],[H_QTY/ CTN]]))</f>
        <v>8</v>
      </c>
      <c r="S112" s="87" t="str">
        <f>IF(db[[#This Row],[H_QTY/ CTN]]="","",LEFT(db[[#This Row],[H_QTY/ CTN]],db[[#This Row],[H_1]]-1))</f>
        <v>144 LSN</v>
      </c>
      <c r="T112" s="87" t="str">
        <f>IF(NOT(db[[#This Row],[H_1]]=db[[#This Row],[H_2]]),MID(db[[#This Row],[H_QTY/ CTN]],db[[#This Row],[H_1]]+1,db[[#This Row],[H_2]]-db[[#This Row],[H_1]]-1),"")</f>
        <v/>
      </c>
      <c r="U112" s="87" t="str">
        <f>IF(db[[#This Row],[QTY/ CTN B]]="","",LEFT(db[[#This Row],[QTY/ CTN B]],SEARCH(" ",db[[#This Row],[QTY/ CTN B]],1)-1))</f>
        <v>144</v>
      </c>
      <c r="V112" s="87" t="str">
        <f>IF(db[[#This Row],[QTY/ CTN B]]="","",RIGHT(db[[#This Row],[QTY/ CTN B]],LEN(db[[#This Row],[QTY/ CTN B]])-SEARCH(" ",db[[#This Row],[QTY/ CTN B]],1)))</f>
        <v>LSN</v>
      </c>
      <c r="W112" s="87">
        <f>IF(db[[#This Row],[QTY/ CTN TG]]="",IF(db[[#This Row],[STN TG]]="","",12),LEFT(db[[#This Row],[QTY/ CTN TG]],SEARCH(" ",db[[#This Row],[QTY/ CTN TG]],1)-1))</f>
        <v>12</v>
      </c>
      <c r="X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" s="87" t="str">
        <f>IF(db[[#This Row],[STN K]]="","",IF(db[[#This Row],[STN TG]]="LSN",12,""))</f>
        <v/>
      </c>
      <c r="Z112" s="87" t="str">
        <f>IF(db[[#This Row],[STN TG]]="LSN","PCS","")</f>
        <v/>
      </c>
      <c r="AA112" s="87">
        <f>db[[#This Row],[QTY B]]*IF(db[[#This Row],[QTY TG]]="",1,db[[#This Row],[QTY TG]])*IF(db[[#This Row],[QTY K]]="",1,db[[#This Row],[QTY K]])</f>
        <v>1728</v>
      </c>
      <c r="AB112" s="87" t="str">
        <f>IF(db[[#This Row],[STN K]]="",IF(db[[#This Row],[STN TG]]="",db[[#This Row],[STN B]],db[[#This Row],[STN TG]]),db[[#This Row],[STN K]])</f>
        <v>PCS</v>
      </c>
      <c r="AC112" s="87"/>
    </row>
    <row r="113" spans="1:29" ht="16.5" customHeight="1" x14ac:dyDescent="0.25">
      <c r="A113" s="87">
        <f>ROW()-1</f>
        <v>112</v>
      </c>
      <c r="B113" s="3" t="str">
        <f>LOWER(SUBSTITUTE(SUBSTITUTE(SUBSTITUTE(SUBSTITUTE(SUBSTITUTE(SUBSTITUTE(db[[#This Row],[NB BM]]," ",),".",""),"-",""),"(",""),")",""),"/",""))</f>
        <v>ballpengelht1020ht610newjell038mm</v>
      </c>
      <c r="C113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D113" s="3" t="str">
        <f>LOWER(SUBSTITUTE(SUBSTITUTE(SUBSTITUTE(SUBSTITUTE(SUBSTITUTE(SUBSTITUTE(SUBSTITUTE(SUBSTITUTE(SUBSTITUTE(db[[#This Row],[NB PAJAK]]," ",""),"-",""),"(",""),")",""),".",""),",",""),"/",""),"""",""),"+",""))</f>
        <v/>
      </c>
      <c r="E113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ballpengelht1020ht610newjell038mm144lsn</v>
      </c>
      <c r="F1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ballpengelht1020ht601newjell038mm144lsnuntana</v>
      </c>
      <c r="G113" s="1" t="s">
        <v>1010</v>
      </c>
      <c r="H113" s="4" t="s">
        <v>1314</v>
      </c>
      <c r="I113" s="49"/>
      <c r="J113" s="1" t="s">
        <v>1621</v>
      </c>
      <c r="K113" s="26" t="e">
        <f>IF(db[[#This Row],[NB NOTA_C]]="","",COUNTIF([2]!B_MSK[concat],db[[#This Row],[NB NOTA_C]]))</f>
        <v>#REF!</v>
      </c>
      <c r="L113" s="6" t="s">
        <v>1627</v>
      </c>
      <c r="M113" s="1" t="s">
        <v>1677</v>
      </c>
      <c r="N113" s="1" t="s">
        <v>2811</v>
      </c>
      <c r="P113" s="1" t="str">
        <f>IF(db[[#This Row],[QTY/ CTN]]="","",SUBSTITUTE(SUBSTITUTE(SUBSTITUTE(db[[#This Row],[QTY/ CTN]]," ","_",2),"(",""),")","")&amp;"_")</f>
        <v>144 LSN_</v>
      </c>
      <c r="Q113" s="1">
        <f>IF(db[[#This Row],[H_QTY/ CTN]]="","",SEARCH("_",db[[#This Row],[H_QTY/ CTN]]))</f>
        <v>8</v>
      </c>
      <c r="R113" s="1">
        <f>IF(db[[#This Row],[H_QTY/ CTN]]="","",LEN(db[[#This Row],[H_QTY/ CTN]]))</f>
        <v>8</v>
      </c>
      <c r="S113" s="90" t="str">
        <f>IF(db[[#This Row],[H_QTY/ CTN]]="","",LEFT(db[[#This Row],[H_QTY/ CTN]],db[[#This Row],[H_1]]-1))</f>
        <v>144 LSN</v>
      </c>
      <c r="T113" s="87" t="str">
        <f>IF(NOT(db[[#This Row],[H_1]]=db[[#This Row],[H_2]]),MID(db[[#This Row],[H_QTY/ CTN]],db[[#This Row],[H_1]]+1,db[[#This Row],[H_2]]-db[[#This Row],[H_1]]-1),"")</f>
        <v/>
      </c>
      <c r="U113" s="87" t="str">
        <f>IF(db[[#This Row],[QTY/ CTN B]]="","",LEFT(db[[#This Row],[QTY/ CTN B]],SEARCH(" ",db[[#This Row],[QTY/ CTN B]],1)-1))</f>
        <v>144</v>
      </c>
      <c r="V113" s="87" t="str">
        <f>IF(db[[#This Row],[QTY/ CTN B]]="","",RIGHT(db[[#This Row],[QTY/ CTN B]],LEN(db[[#This Row],[QTY/ CTN B]])-SEARCH(" ",db[[#This Row],[QTY/ CTN B]],1)))</f>
        <v>LSN</v>
      </c>
      <c r="W113" s="87">
        <f>IF(db[[#This Row],[QTY/ CTN TG]]="",IF(db[[#This Row],[STN TG]]="","",12),LEFT(db[[#This Row],[QTY/ CTN TG]],SEARCH(" ",db[[#This Row],[QTY/ CTN TG]],1)-1))</f>
        <v>12</v>
      </c>
      <c r="X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" s="87" t="str">
        <f>IF(db[[#This Row],[STN K]]="","",IF(db[[#This Row],[STN TG]]="LSN",12,""))</f>
        <v/>
      </c>
      <c r="Z113" s="87" t="str">
        <f>IF(db[[#This Row],[STN TG]]="LSN","PCS","")</f>
        <v/>
      </c>
      <c r="AA113" s="87">
        <f>db[[#This Row],[QTY B]]*IF(db[[#This Row],[QTY TG]]="",1,db[[#This Row],[QTY TG]])*IF(db[[#This Row],[QTY K]]="",1,db[[#This Row],[QTY K]])</f>
        <v>1728</v>
      </c>
      <c r="AB113" s="87" t="str">
        <f>IF(db[[#This Row],[STN K]]="",IF(db[[#This Row],[STN TG]]="",db[[#This Row],[STN B]],db[[#This Row],[STN TG]]),db[[#This Row],[STN K]])</f>
        <v>PCS</v>
      </c>
      <c r="AC113" s="87"/>
    </row>
    <row r="114" spans="1:29" ht="16.5" customHeight="1" x14ac:dyDescent="0.25">
      <c r="A114" s="87">
        <f>ROW()-1</f>
        <v>113</v>
      </c>
      <c r="B114" s="3" t="str">
        <f>LOWER(SUBSTITUTE(SUBSTITUTE(SUBSTITUTE(SUBSTITUTE(SUBSTITUTE(SUBSTITUTE(db[[#This Row],[NB BM]]," ",),".",""),"-",""),"(",""),")",""),"/",""))</f>
        <v>bpgeltfg311403mmhightechknock</v>
      </c>
      <c r="C114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D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4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bpgeltfg311403mmhightechknock96lsn</v>
      </c>
      <c r="F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ballpengeltfg311403mmhightechknock96lsnuntana</v>
      </c>
      <c r="G114" s="1" t="s">
        <v>4238</v>
      </c>
      <c r="H114" s="4" t="s">
        <v>4237</v>
      </c>
      <c r="I114" s="49"/>
      <c r="J114" s="1" t="s">
        <v>1621</v>
      </c>
      <c r="K114" s="28" t="e">
        <f>IF(db[[#This Row],[NB NOTA_C]]="","",COUNTIF([2]!B_MSK[concat],db[[#This Row],[NB NOTA_C]]))</f>
        <v>#REF!</v>
      </c>
      <c r="L114" s="7" t="s">
        <v>1627</v>
      </c>
      <c r="M114" s="3" t="s">
        <v>1678</v>
      </c>
      <c r="N114" s="1" t="s">
        <v>2811</v>
      </c>
      <c r="O114" s="3"/>
      <c r="P114" s="3" t="str">
        <f>IF(db[[#This Row],[QTY/ CTN]]="","",SUBSTITUTE(SUBSTITUTE(SUBSTITUTE(db[[#This Row],[QTY/ CTN]]," ","_",2),"(",""),")","")&amp;"_")</f>
        <v>96 LSN_</v>
      </c>
      <c r="Q114" s="3">
        <f>IF(db[[#This Row],[H_QTY/ CTN]]="","",SEARCH("_",db[[#This Row],[H_QTY/ CTN]]))</f>
        <v>7</v>
      </c>
      <c r="R114" s="3">
        <f>IF(db[[#This Row],[H_QTY/ CTN]]="","",LEN(db[[#This Row],[H_QTY/ CTN]]))</f>
        <v>7</v>
      </c>
      <c r="S114" s="87" t="str">
        <f>IF(db[[#This Row],[H_QTY/ CTN]]="","",LEFT(db[[#This Row],[H_QTY/ CTN]],db[[#This Row],[H_1]]-1))</f>
        <v>96 LSN</v>
      </c>
      <c r="T114" s="87" t="str">
        <f>IF(NOT(db[[#This Row],[H_1]]=db[[#This Row],[H_2]]),MID(db[[#This Row],[H_QTY/ CTN]],db[[#This Row],[H_1]]+1,db[[#This Row],[H_2]]-db[[#This Row],[H_1]]-1),"")</f>
        <v/>
      </c>
      <c r="U114" s="87" t="str">
        <f>IF(db[[#This Row],[QTY/ CTN B]]="","",LEFT(db[[#This Row],[QTY/ CTN B]],SEARCH(" ",db[[#This Row],[QTY/ CTN B]],1)-1))</f>
        <v>96</v>
      </c>
      <c r="V114" s="87" t="str">
        <f>IF(db[[#This Row],[QTY/ CTN B]]="","",RIGHT(db[[#This Row],[QTY/ CTN B]],LEN(db[[#This Row],[QTY/ CTN B]])-SEARCH(" ",db[[#This Row],[QTY/ CTN B]],1)))</f>
        <v>LSN</v>
      </c>
      <c r="W114" s="87">
        <f>IF(db[[#This Row],[QTY/ CTN TG]]="",IF(db[[#This Row],[STN TG]]="","",12),LEFT(db[[#This Row],[QTY/ CTN TG]],SEARCH(" ",db[[#This Row],[QTY/ CTN TG]],1)-1))</f>
        <v>12</v>
      </c>
      <c r="X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4" s="87" t="str">
        <f>IF(db[[#This Row],[STN K]]="","",IF(db[[#This Row],[STN TG]]="LSN",12,""))</f>
        <v/>
      </c>
      <c r="Z114" s="87" t="str">
        <f>IF(db[[#This Row],[STN TG]]="LSN","PCS","")</f>
        <v/>
      </c>
      <c r="AA114" s="87">
        <f>db[[#This Row],[QTY B]]*IF(db[[#This Row],[QTY TG]]="",1,db[[#This Row],[QTY TG]])*IF(db[[#This Row],[QTY K]]="",1,db[[#This Row],[QTY K]])</f>
        <v>1152</v>
      </c>
      <c r="AB114" s="87" t="str">
        <f>IF(db[[#This Row],[STN K]]="",IF(db[[#This Row],[STN TG]]="",db[[#This Row],[STN B]],db[[#This Row],[STN TG]]),db[[#This Row],[STN K]])</f>
        <v>PCS</v>
      </c>
      <c r="AC114" s="87"/>
    </row>
    <row r="115" spans="1:29" ht="16.5" customHeight="1" x14ac:dyDescent="0.25">
      <c r="A115" s="87">
        <f>ROW()-1</f>
        <v>114</v>
      </c>
      <c r="B115" s="3" t="str">
        <f>LOWER(SUBSTITUTE(SUBSTITUTE(SUBSTITUTE(SUBSTITUTE(SUBSTITUTE(SUBSTITUTE(db[[#This Row],[NB BM]]," ",),".",""),"-",""),"(",""),")",""),"/",""))</f>
        <v>bpgeltf1190hitek03mmbiru</v>
      </c>
      <c r="C115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D115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E115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bpgeltf1190hitek03mmbiru96lsn</v>
      </c>
      <c r="F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ballpengeltf1190br03mmhightech96lsnuntana</v>
      </c>
      <c r="G115" s="1" t="s">
        <v>2393</v>
      </c>
      <c r="H115" s="4" t="s">
        <v>3413</v>
      </c>
      <c r="I115" s="49" t="s">
        <v>2431</v>
      </c>
      <c r="J115" s="1" t="s">
        <v>1621</v>
      </c>
      <c r="K115" s="26" t="e">
        <f>IF(db[[#This Row],[NB NOTA_C]]="","",COUNTIF([2]!B_MSK[concat],db[[#This Row],[NB NOTA_C]]))</f>
        <v>#REF!</v>
      </c>
      <c r="L115" s="6" t="s">
        <v>1627</v>
      </c>
      <c r="M115" s="1" t="s">
        <v>1678</v>
      </c>
      <c r="N115" s="1" t="s">
        <v>2811</v>
      </c>
      <c r="P115" s="1" t="str">
        <f>IF(db[[#This Row],[QTY/ CTN]]="","",SUBSTITUTE(SUBSTITUTE(SUBSTITUTE(db[[#This Row],[QTY/ CTN]]," ","_",2),"(",""),")","")&amp;"_")</f>
        <v>96 LSN_</v>
      </c>
      <c r="Q115" s="1">
        <f>IF(db[[#This Row],[H_QTY/ CTN]]="","",SEARCH("_",db[[#This Row],[H_QTY/ CTN]]))</f>
        <v>7</v>
      </c>
      <c r="R115" s="1">
        <f>IF(db[[#This Row],[H_QTY/ CTN]]="","",LEN(db[[#This Row],[H_QTY/ CTN]]))</f>
        <v>7</v>
      </c>
      <c r="S115" s="90" t="str">
        <f>IF(db[[#This Row],[H_QTY/ CTN]]="","",LEFT(db[[#This Row],[H_QTY/ CTN]],db[[#This Row],[H_1]]-1))</f>
        <v>96 LSN</v>
      </c>
      <c r="T115" s="87" t="str">
        <f>IF(NOT(db[[#This Row],[H_1]]=db[[#This Row],[H_2]]),MID(db[[#This Row],[H_QTY/ CTN]],db[[#This Row],[H_1]]+1,db[[#This Row],[H_2]]-db[[#This Row],[H_1]]-1),"")</f>
        <v/>
      </c>
      <c r="U115" s="87" t="str">
        <f>IF(db[[#This Row],[QTY/ CTN B]]="","",LEFT(db[[#This Row],[QTY/ CTN B]],SEARCH(" ",db[[#This Row],[QTY/ CTN B]],1)-1))</f>
        <v>96</v>
      </c>
      <c r="V115" s="87" t="str">
        <f>IF(db[[#This Row],[QTY/ CTN B]]="","",RIGHT(db[[#This Row],[QTY/ CTN B]],LEN(db[[#This Row],[QTY/ CTN B]])-SEARCH(" ",db[[#This Row],[QTY/ CTN B]],1)))</f>
        <v>LSN</v>
      </c>
      <c r="W115" s="87">
        <f>IF(db[[#This Row],[QTY/ CTN TG]]="",IF(db[[#This Row],[STN TG]]="","",12),LEFT(db[[#This Row],[QTY/ CTN TG]],SEARCH(" ",db[[#This Row],[QTY/ CTN TG]],1)-1))</f>
        <v>12</v>
      </c>
      <c r="X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" s="87" t="str">
        <f>IF(db[[#This Row],[STN K]]="","",IF(db[[#This Row],[STN TG]]="LSN",12,""))</f>
        <v/>
      </c>
      <c r="Z115" s="87" t="str">
        <f>IF(db[[#This Row],[STN TG]]="LSN","PCS","")</f>
        <v/>
      </c>
      <c r="AA115" s="87">
        <f>db[[#This Row],[QTY B]]*IF(db[[#This Row],[QTY TG]]="",1,db[[#This Row],[QTY TG]])*IF(db[[#This Row],[QTY K]]="",1,db[[#This Row],[QTY K]])</f>
        <v>1152</v>
      </c>
      <c r="AB115" s="87" t="str">
        <f>IF(db[[#This Row],[STN K]]="",IF(db[[#This Row],[STN TG]]="",db[[#This Row],[STN B]],db[[#This Row],[STN TG]]),db[[#This Row],[STN K]])</f>
        <v>PCS</v>
      </c>
      <c r="AC115" s="87"/>
    </row>
    <row r="116" spans="1:29" ht="16.5" customHeight="1" x14ac:dyDescent="0.25">
      <c r="A116" s="87">
        <f>ROW()-1</f>
        <v>115</v>
      </c>
      <c r="B116" s="3" t="str">
        <f>LOWER(SUBSTITUTE(SUBSTITUTE(SUBSTITUTE(SUBSTITUTE(SUBSTITUTE(SUBSTITUTE(db[[#This Row],[NB BM]]," ",),".",""),"-",""),"(",""),")",""),"/",""))</f>
        <v>bpgeltf1190hitek03mm</v>
      </c>
      <c r="C116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16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16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bpgeltf1190hitek03mm96lsn</v>
      </c>
      <c r="F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ballpengeltf1190htm03mmhightech96lsnuntana</v>
      </c>
      <c r="G116" s="1" t="s">
        <v>2843</v>
      </c>
      <c r="H116" s="4" t="s">
        <v>3266</v>
      </c>
      <c r="I116" s="49" t="s">
        <v>2842</v>
      </c>
      <c r="J116" s="1" t="s">
        <v>1621</v>
      </c>
      <c r="K116" s="26" t="e">
        <f>IF(db[[#This Row],[NB NOTA_C]]="","",COUNTIF([2]!B_MSK[concat],db[[#This Row],[NB NOTA_C]]))</f>
        <v>#REF!</v>
      </c>
      <c r="L116" s="6" t="s">
        <v>1627</v>
      </c>
      <c r="M116" s="1" t="s">
        <v>1678</v>
      </c>
      <c r="N116" s="1" t="s">
        <v>2811</v>
      </c>
      <c r="P116" s="1" t="str">
        <f>IF(db[[#This Row],[QTY/ CTN]]="","",SUBSTITUTE(SUBSTITUTE(SUBSTITUTE(db[[#This Row],[QTY/ CTN]]," ","_",2),"(",""),")","")&amp;"_")</f>
        <v>96 LSN_</v>
      </c>
      <c r="Q116" s="1">
        <f>IF(db[[#This Row],[H_QTY/ CTN]]="","",SEARCH("_",db[[#This Row],[H_QTY/ CTN]]))</f>
        <v>7</v>
      </c>
      <c r="R116" s="1">
        <f>IF(db[[#This Row],[H_QTY/ CTN]]="","",LEN(db[[#This Row],[H_QTY/ CTN]]))</f>
        <v>7</v>
      </c>
      <c r="S116" s="90" t="str">
        <f>IF(db[[#This Row],[H_QTY/ CTN]]="","",LEFT(db[[#This Row],[H_QTY/ CTN]],db[[#This Row],[H_1]]-1))</f>
        <v>96 LSN</v>
      </c>
      <c r="T116" s="87" t="str">
        <f>IF(NOT(db[[#This Row],[H_1]]=db[[#This Row],[H_2]]),MID(db[[#This Row],[H_QTY/ CTN]],db[[#This Row],[H_1]]+1,db[[#This Row],[H_2]]-db[[#This Row],[H_1]]-1),"")</f>
        <v/>
      </c>
      <c r="U116" s="87" t="str">
        <f>IF(db[[#This Row],[QTY/ CTN B]]="","",LEFT(db[[#This Row],[QTY/ CTN B]],SEARCH(" ",db[[#This Row],[QTY/ CTN B]],1)-1))</f>
        <v>96</v>
      </c>
      <c r="V116" s="87" t="str">
        <f>IF(db[[#This Row],[QTY/ CTN B]]="","",RIGHT(db[[#This Row],[QTY/ CTN B]],LEN(db[[#This Row],[QTY/ CTN B]])-SEARCH(" ",db[[#This Row],[QTY/ CTN B]],1)))</f>
        <v>LSN</v>
      </c>
      <c r="W116" s="87">
        <f>IF(db[[#This Row],[QTY/ CTN TG]]="",IF(db[[#This Row],[STN TG]]="","",12),LEFT(db[[#This Row],[QTY/ CTN TG]],SEARCH(" ",db[[#This Row],[QTY/ CTN TG]],1)-1))</f>
        <v>12</v>
      </c>
      <c r="X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6" s="87" t="str">
        <f>IF(db[[#This Row],[STN K]]="","",IF(db[[#This Row],[STN TG]]="LSN",12,""))</f>
        <v/>
      </c>
      <c r="Z116" s="87" t="str">
        <f>IF(db[[#This Row],[STN TG]]="LSN","PCS","")</f>
        <v/>
      </c>
      <c r="AA116" s="87">
        <f>db[[#This Row],[QTY B]]*IF(db[[#This Row],[QTY TG]]="",1,db[[#This Row],[QTY TG]])*IF(db[[#This Row],[QTY K]]="",1,db[[#This Row],[QTY K]])</f>
        <v>1152</v>
      </c>
      <c r="AB116" s="87" t="str">
        <f>IF(db[[#This Row],[STN K]]="",IF(db[[#This Row],[STN TG]]="",db[[#This Row],[STN B]],db[[#This Row],[STN TG]]),db[[#This Row],[STN K]])</f>
        <v>PCS</v>
      </c>
      <c r="AC116" s="87"/>
    </row>
    <row r="117" spans="1:29" ht="16.5" customHeight="1" x14ac:dyDescent="0.25">
      <c r="A117" s="87">
        <f>ROW()-1</f>
        <v>116</v>
      </c>
      <c r="B117" s="3" t="str">
        <f>LOWER(SUBSTITUTE(SUBSTITUTE(SUBSTITUTE(SUBSTITUTE(SUBSTITUTE(SUBSTITUTE(db[[#This Row],[NB BM]]," ",),".",""),"-",""),"(",""),")",""),"/",""))</f>
        <v>bpgeltf1191hitek03mmhitam</v>
      </c>
      <c r="C117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D117" s="3" t="str">
        <f>LOWER(SUBSTITUTE(SUBSTITUTE(SUBSTITUTE(SUBSTITUTE(SUBSTITUTE(SUBSTITUTE(SUBSTITUTE(SUBSTITUTE(SUBSTITUTE(db[[#This Row],[NB PAJAK]]," ",""),"-",""),"(",""),")",""),".",""),",",""),"/",""),"""",""),"+",""))</f>
        <v/>
      </c>
      <c r="E117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bpgeltf1191hitek03mmhitam96lsn</v>
      </c>
      <c r="F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ballpengeltf1191bodywr03mmhightech96lsnuntana</v>
      </c>
      <c r="G117" s="1" t="s">
        <v>6411</v>
      </c>
      <c r="H117" s="4" t="s">
        <v>2057</v>
      </c>
      <c r="I117" s="2"/>
      <c r="J117" s="1" t="s">
        <v>1621</v>
      </c>
      <c r="K117" s="26" t="e">
        <f>IF(db[[#This Row],[NB NOTA_C]]="","",COUNTIF([2]!B_MSK[concat],db[[#This Row],[NB NOTA_C]]))</f>
        <v>#REF!</v>
      </c>
      <c r="L117" s="7" t="s">
        <v>1627</v>
      </c>
      <c r="M117" s="3" t="s">
        <v>1678</v>
      </c>
      <c r="N117" s="1" t="s">
        <v>2811</v>
      </c>
      <c r="P117" s="1" t="str">
        <f>IF(db[[#This Row],[QTY/ CTN]]="","",SUBSTITUTE(SUBSTITUTE(SUBSTITUTE(db[[#This Row],[QTY/ CTN]]," ","_",2),"(",""),")","")&amp;"_")</f>
        <v>96 LSN_</v>
      </c>
      <c r="Q117" s="1">
        <f>IF(db[[#This Row],[H_QTY/ CTN]]="","",SEARCH("_",db[[#This Row],[H_QTY/ CTN]]))</f>
        <v>7</v>
      </c>
      <c r="R117" s="1">
        <f>IF(db[[#This Row],[H_QTY/ CTN]]="","",LEN(db[[#This Row],[H_QTY/ CTN]]))</f>
        <v>7</v>
      </c>
      <c r="S117" s="90" t="str">
        <f>IF(db[[#This Row],[H_QTY/ CTN]]="","",LEFT(db[[#This Row],[H_QTY/ CTN]],db[[#This Row],[H_1]]-1))</f>
        <v>96 LSN</v>
      </c>
      <c r="T117" s="87" t="str">
        <f>IF(NOT(db[[#This Row],[H_1]]=db[[#This Row],[H_2]]),MID(db[[#This Row],[H_QTY/ CTN]],db[[#This Row],[H_1]]+1,db[[#This Row],[H_2]]-db[[#This Row],[H_1]]-1),"")</f>
        <v/>
      </c>
      <c r="U117" s="87" t="str">
        <f>IF(db[[#This Row],[QTY/ CTN B]]="","",LEFT(db[[#This Row],[QTY/ CTN B]],SEARCH(" ",db[[#This Row],[QTY/ CTN B]],1)-1))</f>
        <v>96</v>
      </c>
      <c r="V117" s="87" t="str">
        <f>IF(db[[#This Row],[QTY/ CTN B]]="","",RIGHT(db[[#This Row],[QTY/ CTN B]],LEN(db[[#This Row],[QTY/ CTN B]])-SEARCH(" ",db[[#This Row],[QTY/ CTN B]],1)))</f>
        <v>LSN</v>
      </c>
      <c r="W117" s="87">
        <f>IF(db[[#This Row],[QTY/ CTN TG]]="",IF(db[[#This Row],[STN TG]]="","",12),LEFT(db[[#This Row],[QTY/ CTN TG]],SEARCH(" ",db[[#This Row],[QTY/ CTN TG]],1)-1))</f>
        <v>12</v>
      </c>
      <c r="X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7" s="87" t="str">
        <f>IF(db[[#This Row],[STN K]]="","",IF(db[[#This Row],[STN TG]]="LSN",12,""))</f>
        <v/>
      </c>
      <c r="Z117" s="87" t="str">
        <f>IF(db[[#This Row],[STN TG]]="LSN","PCS","")</f>
        <v/>
      </c>
      <c r="AA117" s="87">
        <f>db[[#This Row],[QTY B]]*IF(db[[#This Row],[QTY TG]]="",1,db[[#This Row],[QTY TG]])*IF(db[[#This Row],[QTY K]]="",1,db[[#This Row],[QTY K]])</f>
        <v>1152</v>
      </c>
      <c r="AB117" s="87" t="str">
        <f>IF(db[[#This Row],[STN K]]="",IF(db[[#This Row],[STN TG]]="",db[[#This Row],[STN B]],db[[#This Row],[STN TG]]),db[[#This Row],[STN K]])</f>
        <v>PCS</v>
      </c>
      <c r="AC117" s="87"/>
    </row>
    <row r="118" spans="1:29" ht="16.5" customHeight="1" x14ac:dyDescent="0.25">
      <c r="A118" s="87">
        <f>ROW()-1</f>
        <v>117</v>
      </c>
      <c r="B118" s="3" t="str">
        <f>LOWER(SUBSTITUTE(SUBSTITUTE(SUBSTITUTE(SUBSTITUTE(SUBSTITUTE(SUBSTITUTE(db[[#This Row],[NB BM]]," ",),".",""),"-",""),"(",""),")",""),"/",""))</f>
        <v>bpgeltf3115hitekknock03mm</v>
      </c>
      <c r="C118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D118" s="3" t="str">
        <f>LOWER(SUBSTITUTE(SUBSTITUTE(SUBSTITUTE(SUBSTITUTE(SUBSTITUTE(SUBSTITUTE(SUBSTITUTE(SUBSTITUTE(SUBSTITUTE(db[[#This Row],[NB PAJAK]]," ",""),"-",""),"(",""),")",""),".",""),",",""),"/",""),"""",""),"+",""))</f>
        <v/>
      </c>
      <c r="E118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bpgeltf3115hitekknock03mm96lsn</v>
      </c>
      <c r="F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ballpengeltf311503mmhightechknock96lsnuntana</v>
      </c>
      <c r="G118" s="1" t="s">
        <v>1043</v>
      </c>
      <c r="H118" s="4" t="s">
        <v>1346</v>
      </c>
      <c r="I118" s="49"/>
      <c r="J118" s="1" t="s">
        <v>1621</v>
      </c>
      <c r="K118" s="26" t="e">
        <f>IF(db[[#This Row],[NB NOTA_C]]="","",COUNTIF([2]!B_MSK[concat],db[[#This Row],[NB NOTA_C]]))</f>
        <v>#REF!</v>
      </c>
      <c r="L118" s="6" t="s">
        <v>1627</v>
      </c>
      <c r="M118" s="1" t="s">
        <v>1678</v>
      </c>
      <c r="N118" s="1" t="s">
        <v>2811</v>
      </c>
      <c r="P118" s="1" t="str">
        <f>IF(db[[#This Row],[QTY/ CTN]]="","",SUBSTITUTE(SUBSTITUTE(SUBSTITUTE(db[[#This Row],[QTY/ CTN]]," ","_",2),"(",""),")","")&amp;"_")</f>
        <v>96 LSN_</v>
      </c>
      <c r="Q118" s="1">
        <f>IF(db[[#This Row],[H_QTY/ CTN]]="","",SEARCH("_",db[[#This Row],[H_QTY/ CTN]]))</f>
        <v>7</v>
      </c>
      <c r="R118" s="1">
        <f>IF(db[[#This Row],[H_QTY/ CTN]]="","",LEN(db[[#This Row],[H_QTY/ CTN]]))</f>
        <v>7</v>
      </c>
      <c r="S118" s="90" t="str">
        <f>IF(db[[#This Row],[H_QTY/ CTN]]="","",LEFT(db[[#This Row],[H_QTY/ CTN]],db[[#This Row],[H_1]]-1))</f>
        <v>96 LSN</v>
      </c>
      <c r="T118" s="87" t="str">
        <f>IF(NOT(db[[#This Row],[H_1]]=db[[#This Row],[H_2]]),MID(db[[#This Row],[H_QTY/ CTN]],db[[#This Row],[H_1]]+1,db[[#This Row],[H_2]]-db[[#This Row],[H_1]]-1),"")</f>
        <v/>
      </c>
      <c r="U118" s="87" t="str">
        <f>IF(db[[#This Row],[QTY/ CTN B]]="","",LEFT(db[[#This Row],[QTY/ CTN B]],SEARCH(" ",db[[#This Row],[QTY/ CTN B]],1)-1))</f>
        <v>96</v>
      </c>
      <c r="V118" s="87" t="str">
        <f>IF(db[[#This Row],[QTY/ CTN B]]="","",RIGHT(db[[#This Row],[QTY/ CTN B]],LEN(db[[#This Row],[QTY/ CTN B]])-SEARCH(" ",db[[#This Row],[QTY/ CTN B]],1)))</f>
        <v>LSN</v>
      </c>
      <c r="W118" s="87">
        <f>IF(db[[#This Row],[QTY/ CTN TG]]="",IF(db[[#This Row],[STN TG]]="","",12),LEFT(db[[#This Row],[QTY/ CTN TG]],SEARCH(" ",db[[#This Row],[QTY/ CTN TG]],1)-1))</f>
        <v>12</v>
      </c>
      <c r="X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8" s="87" t="str">
        <f>IF(db[[#This Row],[STN K]]="","",IF(db[[#This Row],[STN TG]]="LSN",12,""))</f>
        <v/>
      </c>
      <c r="Z118" s="87" t="str">
        <f>IF(db[[#This Row],[STN TG]]="LSN","PCS","")</f>
        <v/>
      </c>
      <c r="AA118" s="87">
        <f>db[[#This Row],[QTY B]]*IF(db[[#This Row],[QTY TG]]="",1,db[[#This Row],[QTY TG]])*IF(db[[#This Row],[QTY K]]="",1,db[[#This Row],[QTY K]])</f>
        <v>1152</v>
      </c>
      <c r="AB118" s="87" t="str">
        <f>IF(db[[#This Row],[STN K]]="",IF(db[[#This Row],[STN TG]]="",db[[#This Row],[STN B]],db[[#This Row],[STN TG]]),db[[#This Row],[STN K]])</f>
        <v>PCS</v>
      </c>
      <c r="AC118" s="87"/>
    </row>
    <row r="119" spans="1:29" ht="16.5" customHeight="1" x14ac:dyDescent="0.25">
      <c r="A119" s="87">
        <f>ROW()-1</f>
        <v>118</v>
      </c>
      <c r="B119" s="3" t="str">
        <f>LOWER(SUBSTITUTE(SUBSTITUTE(SUBSTITUTE(SUBSTITUTE(SUBSTITUTE(SUBSTITUTE(db[[#This Row],[NB BM]]," ",),".",""),"-",""),"(",""),")",""),"/",""))</f>
        <v>bpgeltf342b10mmbatik450005%</v>
      </c>
      <c r="C119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D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9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bpgeltf342b10mmbatik450005%96lsn</v>
      </c>
      <c r="F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ballpengeltf342b10mmbatik450005%96lsnuntana</v>
      </c>
      <c r="G119" s="1" t="s">
        <v>3243</v>
      </c>
      <c r="H119" s="4" t="s">
        <v>3233</v>
      </c>
      <c r="I119" s="49"/>
      <c r="J119" s="1" t="s">
        <v>1621</v>
      </c>
      <c r="K119" s="26" t="e">
        <f>IF(db[[#This Row],[NB NOTA_C]]="","",COUNTIF([2]!B_MSK[concat],db[[#This Row],[NB NOTA_C]]))</f>
        <v>#REF!</v>
      </c>
      <c r="L119" s="7" t="s">
        <v>1627</v>
      </c>
      <c r="M119" s="3" t="s">
        <v>1678</v>
      </c>
      <c r="N119" s="1" t="s">
        <v>2811</v>
      </c>
      <c r="O119" s="3"/>
      <c r="P119" s="3" t="str">
        <f>IF(db[[#This Row],[QTY/ CTN]]="","",SUBSTITUTE(SUBSTITUTE(SUBSTITUTE(db[[#This Row],[QTY/ CTN]]," ","_",2),"(",""),")","")&amp;"_")</f>
        <v>96 LSN_</v>
      </c>
      <c r="Q119" s="3">
        <f>IF(db[[#This Row],[H_QTY/ CTN]]="","",SEARCH("_",db[[#This Row],[H_QTY/ CTN]]))</f>
        <v>7</v>
      </c>
      <c r="R119" s="3">
        <f>IF(db[[#This Row],[H_QTY/ CTN]]="","",LEN(db[[#This Row],[H_QTY/ CTN]]))</f>
        <v>7</v>
      </c>
      <c r="S119" s="87" t="str">
        <f>IF(db[[#This Row],[H_QTY/ CTN]]="","",LEFT(db[[#This Row],[H_QTY/ CTN]],db[[#This Row],[H_1]]-1))</f>
        <v>96 LSN</v>
      </c>
      <c r="T119" s="87" t="str">
        <f>IF(NOT(db[[#This Row],[H_1]]=db[[#This Row],[H_2]]),MID(db[[#This Row],[H_QTY/ CTN]],db[[#This Row],[H_1]]+1,db[[#This Row],[H_2]]-db[[#This Row],[H_1]]-1),"")</f>
        <v/>
      </c>
      <c r="U119" s="87" t="str">
        <f>IF(db[[#This Row],[QTY/ CTN B]]="","",LEFT(db[[#This Row],[QTY/ CTN B]],SEARCH(" ",db[[#This Row],[QTY/ CTN B]],1)-1))</f>
        <v>96</v>
      </c>
      <c r="V119" s="87" t="str">
        <f>IF(db[[#This Row],[QTY/ CTN B]]="","",RIGHT(db[[#This Row],[QTY/ CTN B]],LEN(db[[#This Row],[QTY/ CTN B]])-SEARCH(" ",db[[#This Row],[QTY/ CTN B]],1)))</f>
        <v>LSN</v>
      </c>
      <c r="W119" s="87">
        <f>IF(db[[#This Row],[QTY/ CTN TG]]="",IF(db[[#This Row],[STN TG]]="","",12),LEFT(db[[#This Row],[QTY/ CTN TG]],SEARCH(" ",db[[#This Row],[QTY/ CTN TG]],1)-1))</f>
        <v>12</v>
      </c>
      <c r="X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" s="87" t="str">
        <f>IF(db[[#This Row],[STN K]]="","",IF(db[[#This Row],[STN TG]]="LSN",12,""))</f>
        <v/>
      </c>
      <c r="Z119" s="87" t="str">
        <f>IF(db[[#This Row],[STN TG]]="LSN","PCS","")</f>
        <v/>
      </c>
      <c r="AA119" s="87">
        <f>db[[#This Row],[QTY B]]*IF(db[[#This Row],[QTY TG]]="",1,db[[#This Row],[QTY TG]])*IF(db[[#This Row],[QTY K]]="",1,db[[#This Row],[QTY K]])</f>
        <v>1152</v>
      </c>
      <c r="AB119" s="87" t="str">
        <f>IF(db[[#This Row],[STN K]]="",IF(db[[#This Row],[STN TG]]="",db[[#This Row],[STN B]],db[[#This Row],[STN TG]]),db[[#This Row],[STN K]])</f>
        <v>PCS</v>
      </c>
      <c r="AC119" s="87"/>
    </row>
    <row r="120" spans="1:29" ht="16.5" customHeight="1" x14ac:dyDescent="0.25">
      <c r="A120" s="87">
        <f>ROW()-1</f>
        <v>119</v>
      </c>
      <c r="B120" s="3" t="str">
        <f>LOWER(SUBSTITUTE(SUBSTITUTE(SUBSTITUTE(SUBSTITUTE(SUBSTITUTE(SUBSTITUTE(db[[#This Row],[NB BM]]," ",),".",""),"-",""),"(",""),")",""),"/",""))</f>
        <v>bpgeltf343b05mmbatik370005%</v>
      </c>
      <c r="C120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D120" s="3" t="str">
        <f>LOWER(SUBSTITUTE(SUBSTITUTE(SUBSTITUTE(SUBSTITUTE(SUBSTITUTE(SUBSTITUTE(SUBSTITUTE(SUBSTITUTE(SUBSTITUTE(db[[#This Row],[NB PAJAK]]," ",""),"-",""),"(",""),")",""),".",""),",",""),"/",""),"""",""),"+",""))</f>
        <v/>
      </c>
      <c r="E120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bpgeltf343b05mmbatik370005%96lsn</v>
      </c>
      <c r="F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ballpengeltf343b05mmbatik370005%96lsnuntana</v>
      </c>
      <c r="G120" s="1" t="s">
        <v>3244</v>
      </c>
      <c r="H120" s="4" t="s">
        <v>3234</v>
      </c>
      <c r="I120" s="49"/>
      <c r="J120" s="1" t="s">
        <v>1621</v>
      </c>
      <c r="K120" s="26" t="e">
        <f>IF(db[[#This Row],[NB NOTA_C]]="","",COUNTIF([2]!B_MSK[concat],db[[#This Row],[NB NOTA_C]]))</f>
        <v>#REF!</v>
      </c>
      <c r="L120" s="7" t="s">
        <v>1627</v>
      </c>
      <c r="M120" s="3" t="s">
        <v>1678</v>
      </c>
      <c r="N120" s="1" t="s">
        <v>2811</v>
      </c>
      <c r="O120" s="3"/>
      <c r="P120" s="3" t="str">
        <f>IF(db[[#This Row],[QTY/ CTN]]="","",SUBSTITUTE(SUBSTITUTE(SUBSTITUTE(db[[#This Row],[QTY/ CTN]]," ","_",2),"(",""),")","")&amp;"_")</f>
        <v>96 LSN_</v>
      </c>
      <c r="Q120" s="3">
        <f>IF(db[[#This Row],[H_QTY/ CTN]]="","",SEARCH("_",db[[#This Row],[H_QTY/ CTN]]))</f>
        <v>7</v>
      </c>
      <c r="R120" s="3">
        <f>IF(db[[#This Row],[H_QTY/ CTN]]="","",LEN(db[[#This Row],[H_QTY/ CTN]]))</f>
        <v>7</v>
      </c>
      <c r="S120" s="87" t="str">
        <f>IF(db[[#This Row],[H_QTY/ CTN]]="","",LEFT(db[[#This Row],[H_QTY/ CTN]],db[[#This Row],[H_1]]-1))</f>
        <v>96 LSN</v>
      </c>
      <c r="T120" s="87" t="str">
        <f>IF(NOT(db[[#This Row],[H_1]]=db[[#This Row],[H_2]]),MID(db[[#This Row],[H_QTY/ CTN]],db[[#This Row],[H_1]]+1,db[[#This Row],[H_2]]-db[[#This Row],[H_1]]-1),"")</f>
        <v/>
      </c>
      <c r="U120" s="87" t="str">
        <f>IF(db[[#This Row],[QTY/ CTN B]]="","",LEFT(db[[#This Row],[QTY/ CTN B]],SEARCH(" ",db[[#This Row],[QTY/ CTN B]],1)-1))</f>
        <v>96</v>
      </c>
      <c r="V120" s="87" t="str">
        <f>IF(db[[#This Row],[QTY/ CTN B]]="","",RIGHT(db[[#This Row],[QTY/ CTN B]],LEN(db[[#This Row],[QTY/ CTN B]])-SEARCH(" ",db[[#This Row],[QTY/ CTN B]],1)))</f>
        <v>LSN</v>
      </c>
      <c r="W120" s="87">
        <f>IF(db[[#This Row],[QTY/ CTN TG]]="",IF(db[[#This Row],[STN TG]]="","",12),LEFT(db[[#This Row],[QTY/ CTN TG]],SEARCH(" ",db[[#This Row],[QTY/ CTN TG]],1)-1))</f>
        <v>12</v>
      </c>
      <c r="X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0" s="87" t="str">
        <f>IF(db[[#This Row],[STN K]]="","",IF(db[[#This Row],[STN TG]]="LSN",12,""))</f>
        <v/>
      </c>
      <c r="Z120" s="87" t="str">
        <f>IF(db[[#This Row],[STN TG]]="LSN","PCS","")</f>
        <v/>
      </c>
      <c r="AA120" s="87">
        <f>db[[#This Row],[QTY B]]*IF(db[[#This Row],[QTY TG]]="",1,db[[#This Row],[QTY TG]])*IF(db[[#This Row],[QTY K]]="",1,db[[#This Row],[QTY K]])</f>
        <v>1152</v>
      </c>
      <c r="AB120" s="87" t="str">
        <f>IF(db[[#This Row],[STN K]]="",IF(db[[#This Row],[STN TG]]="",db[[#This Row],[STN B]],db[[#This Row],[STN TG]]),db[[#This Row],[STN K]])</f>
        <v>PCS</v>
      </c>
      <c r="AC120" s="87"/>
    </row>
    <row r="121" spans="1:29" ht="16.5" customHeight="1" x14ac:dyDescent="0.25">
      <c r="A121" s="87">
        <f>ROW()-1</f>
        <v>120</v>
      </c>
      <c r="B121" s="3" t="str">
        <f>LOWER(SUBSTITUTE(SUBSTITUTE(SUBSTITUTE(SUBSTITUTE(SUBSTITUTE(SUBSTITUTE(db[[#This Row],[NB BM]]," ",),".",""),"-",""),"(",""),")",""),"/",""))</f>
        <v>bppromosihm2220</v>
      </c>
      <c r="C121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D121" s="3" t="str">
        <f>LOWER(SUBSTITUTE(SUBSTITUTE(SUBSTITUTE(SUBSTITUTE(SUBSTITUTE(SUBSTITUTE(SUBSTITUTE(SUBSTITUTE(SUBSTITUTE(db[[#This Row],[NB PAJAK]]," ",""),"-",""),"(",""),")",""),".",""),",",""),"/",""),"""",""),"+",""))</f>
        <v/>
      </c>
      <c r="E121" s="3" t="str">
        <f>LOWER(SUBSTITUTE(SUBSTITUTE(SUBSTITUTE(SUBSTITUTE(SUBSTITUTE(SUBSTITUTE(SUBSTITUTE(SUBSTITUTE(SUBSTITUTE(db[[#This Row],[NB BM]]&amp;db[[#This Row],[QTY/ CTN]]," ",),".",""),"-",""),"(",""),")",""),",",""),"/",""),"""",""),"+",""))</f>
        <v>bppromosihm2220</v>
      </c>
      <c r="F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ballpenpromosihm2220untana</v>
      </c>
      <c r="G121" s="4" t="s">
        <v>5447</v>
      </c>
      <c r="H121" s="4" t="s">
        <v>5408</v>
      </c>
      <c r="I121" s="49"/>
      <c r="J121" s="1" t="s">
        <v>1621</v>
      </c>
      <c r="K121" s="28" t="e">
        <f>IF(db[[#This Row],[NB NOTA_C]]="","",COUNTIF([2]!B_MSK[concat],db[[#This Row],[NB NOTA_C]]))</f>
        <v>#REF!</v>
      </c>
      <c r="L121" s="7" t="s">
        <v>1627</v>
      </c>
      <c r="M121" s="3"/>
      <c r="N121" s="1" t="s">
        <v>2811</v>
      </c>
      <c r="O121" s="3"/>
      <c r="P121" s="3" t="str">
        <f>IF(db[[#This Row],[QTY/ CTN]]="","",SUBSTITUTE(SUBSTITUTE(SUBSTITUTE(db[[#This Row],[QTY/ CTN]]," ","_",2),"(",""),")","")&amp;"_")</f>
        <v/>
      </c>
      <c r="Q121" s="3" t="str">
        <f>IF(db[[#This Row],[H_QTY/ CTN]]="","",SEARCH("_",db[[#This Row],[H_QTY/ CTN]]))</f>
        <v/>
      </c>
      <c r="R121" s="3" t="str">
        <f>IF(db[[#This Row],[H_QTY/ CTN]]="","",LEN(db[[#This Row],[H_QTY/ CTN]]))</f>
        <v/>
      </c>
      <c r="S121" s="87" t="str">
        <f>IF(db[[#This Row],[H_QTY/ CTN]]="","",LEFT(db[[#This Row],[H_QTY/ CTN]],db[[#This Row],[H_1]]-1))</f>
        <v/>
      </c>
      <c r="T121" s="87" t="str">
        <f>IF(NOT(db[[#This Row],[H_1]]=db[[#This Row],[H_2]]),MID(db[[#This Row],[H_QTY/ CTN]],db[[#This Row],[H_1]]+1,db[[#This Row],[H_2]]-db[[#This Row],[H_1]]-1),"")</f>
        <v/>
      </c>
      <c r="U121" s="87" t="str">
        <f>IF(db[[#This Row],[QTY/ CTN B]]="","",LEFT(db[[#This Row],[QTY/ CTN B]],SEARCH(" ",db[[#This Row],[QTY/ CTN B]],1)-1))</f>
        <v/>
      </c>
      <c r="V121" s="87" t="str">
        <f>IF(db[[#This Row],[QTY/ CTN B]]="","",RIGHT(db[[#This Row],[QTY/ CTN B]],LEN(db[[#This Row],[QTY/ CTN B]])-SEARCH(" ",db[[#This Row],[QTY/ CTN B]],1)))</f>
        <v/>
      </c>
      <c r="W121" s="87" t="str">
        <f>IF(db[[#This Row],[QTY/ CTN TG]]="",IF(db[[#This Row],[STN TG]]="","",12),LEFT(db[[#This Row],[QTY/ CTN TG]],SEARCH(" ",db[[#This Row],[QTY/ CTN TG]],1)-1))</f>
        <v/>
      </c>
      <c r="X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1" s="87" t="str">
        <f>IF(db[[#This Row],[STN K]]="","",IF(db[[#This Row],[STN TG]]="LSN",12,""))</f>
        <v/>
      </c>
      <c r="Z121" s="87" t="str">
        <f>IF(db[[#This Row],[STN TG]]="LSN","PCS","")</f>
        <v/>
      </c>
      <c r="AA121" s="87" t="e">
        <f>db[[#This Row],[QTY B]]*IF(db[[#This Row],[QTY TG]]="",1,db[[#This Row],[QTY TG]])*IF(db[[#This Row],[QTY K]]="",1,db[[#This Row],[QTY K]])</f>
        <v>#VALUE!</v>
      </c>
      <c r="AB121" s="87" t="str">
        <f>IF(db[[#This Row],[STN K]]="",IF(db[[#This Row],[STN TG]]="",db[[#This Row],[STN B]],db[[#This Row],[STN TG]]),db[[#This Row],[STN K]])</f>
        <v/>
      </c>
      <c r="AC121" s="87"/>
    </row>
    <row r="122" spans="1:29" ht="16.5" customHeight="1" x14ac:dyDescent="0.25">
      <c r="A122" s="87">
        <f>ROW()-1</f>
        <v>121</v>
      </c>
      <c r="B122" s="9" t="str">
        <f>LOWER(SUBSTITUTE(SUBSTITUTE(SUBSTITUTE(SUBSTITUTE(SUBSTITUTE(SUBSTITUTE(db[[#This Row],[NB BM]]," ",),".",""),"-",""),"(",""),")",""),"/",""))</f>
        <v>bpgeltf1190hitek03mmhitam</v>
      </c>
      <c r="C122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D122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E122" s="9" t="str">
        <f>LOWER(SUBSTITUTE(SUBSTITUTE(SUBSTITUTE(SUBSTITUTE(SUBSTITUTE(SUBSTITUTE(SUBSTITUTE(SUBSTITUTE(SUBSTITUTE(db[[#This Row],[NB BM]]&amp;db[[#This Row],[QTY/ CTN]]," ",),".",""),"-",""),"(",""),")",""),",",""),"/",""),"""",""),"+",""))</f>
        <v>bpgeltf1190hitek03mmhitam96lsn</v>
      </c>
      <c r="F12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ballpentf1190htm03mmhightech96lsnuntana</v>
      </c>
      <c r="G122" s="8" t="s">
        <v>1042</v>
      </c>
      <c r="H122" s="18" t="s">
        <v>2392</v>
      </c>
      <c r="I122" s="2" t="s">
        <v>2430</v>
      </c>
      <c r="J122" s="1" t="s">
        <v>1621</v>
      </c>
      <c r="K122" s="26" t="e">
        <f>IF(db[[#This Row],[NB NOTA_C]]="","",COUNTIF([2]!B_MSK[concat],db[[#This Row],[NB NOTA_C]]))</f>
        <v>#REF!</v>
      </c>
      <c r="L122" s="6" t="s">
        <v>1627</v>
      </c>
      <c r="M122" s="1" t="s">
        <v>1678</v>
      </c>
      <c r="N122" s="1" t="s">
        <v>2811</v>
      </c>
      <c r="P122" s="1" t="str">
        <f>IF(db[[#This Row],[QTY/ CTN]]="","",SUBSTITUTE(SUBSTITUTE(SUBSTITUTE(db[[#This Row],[QTY/ CTN]]," ","_",2),"(",""),")","")&amp;"_")</f>
        <v>96 LSN_</v>
      </c>
      <c r="Q122" s="1">
        <f>IF(db[[#This Row],[H_QTY/ CTN]]="","",SEARCH("_",db[[#This Row],[H_QTY/ CTN]]))</f>
        <v>7</v>
      </c>
      <c r="R122" s="1">
        <f>IF(db[[#This Row],[H_QTY/ CTN]]="","",LEN(db[[#This Row],[H_QTY/ CTN]]))</f>
        <v>7</v>
      </c>
      <c r="S122" s="90" t="str">
        <f>IF(db[[#This Row],[H_QTY/ CTN]]="","",LEFT(db[[#This Row],[H_QTY/ CTN]],db[[#This Row],[H_1]]-1))</f>
        <v>96 LSN</v>
      </c>
      <c r="T122" s="87" t="str">
        <f>IF(NOT(db[[#This Row],[H_1]]=db[[#This Row],[H_2]]),MID(db[[#This Row],[H_QTY/ CTN]],db[[#This Row],[H_1]]+1,db[[#This Row],[H_2]]-db[[#This Row],[H_1]]-1),"")</f>
        <v/>
      </c>
      <c r="U122" s="87" t="str">
        <f>IF(db[[#This Row],[QTY/ CTN B]]="","",LEFT(db[[#This Row],[QTY/ CTN B]],SEARCH(" ",db[[#This Row],[QTY/ CTN B]],1)-1))</f>
        <v>96</v>
      </c>
      <c r="V122" s="87" t="str">
        <f>IF(db[[#This Row],[QTY/ CTN B]]="","",RIGHT(db[[#This Row],[QTY/ CTN B]],LEN(db[[#This Row],[QTY/ CTN B]])-SEARCH(" ",db[[#This Row],[QTY/ CTN B]],1)))</f>
        <v>LSN</v>
      </c>
      <c r="W122" s="87">
        <f>IF(db[[#This Row],[QTY/ CTN TG]]="",IF(db[[#This Row],[STN TG]]="","",12),LEFT(db[[#This Row],[QTY/ CTN TG]],SEARCH(" ",db[[#This Row],[QTY/ CTN TG]],1)-1))</f>
        <v>12</v>
      </c>
      <c r="X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2" s="87" t="str">
        <f>IF(db[[#This Row],[STN K]]="","",IF(db[[#This Row],[STN TG]]="LSN",12,""))</f>
        <v/>
      </c>
      <c r="Z122" s="87" t="str">
        <f>IF(db[[#This Row],[STN TG]]="LSN","PCS","")</f>
        <v/>
      </c>
      <c r="AA122" s="87">
        <f>db[[#This Row],[QTY B]]*IF(db[[#This Row],[QTY TG]]="",1,db[[#This Row],[QTY TG]])*IF(db[[#This Row],[QTY K]]="",1,db[[#This Row],[QTY K]])</f>
        <v>1152</v>
      </c>
      <c r="AB122" s="87" t="str">
        <f>IF(db[[#This Row],[STN K]]="",IF(db[[#This Row],[STN TG]]="",db[[#This Row],[STN B]],db[[#This Row],[STN TG]]),db[[#This Row],[STN K]])</f>
        <v>PCS</v>
      </c>
      <c r="AC122" s="87"/>
    </row>
    <row r="123" spans="1:29" ht="16.5" customHeight="1" x14ac:dyDescent="0.25">
      <c r="A123" s="87">
        <f>ROW()-1</f>
        <v>122</v>
      </c>
      <c r="B123" s="14" t="str">
        <f>LOWER(SUBSTITUTE(SUBSTITUTE(SUBSTITUTE(SUBSTITUTE(SUBSTITUTE(SUBSTITUTE(db[[#This Row],[NB BM]]," ",),".",""),"-",""),"(",""),")",""),"/",""))</f>
        <v>bptf20376w</v>
      </c>
      <c r="C123" s="14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D123" s="14" t="str">
        <f>LOWER(SUBSTITUTE(SUBSTITUTE(SUBSTITUTE(SUBSTITUTE(SUBSTITUTE(SUBSTITUTE(SUBSTITUTE(SUBSTITUTE(SUBSTITUTE(db[[#This Row],[NB PAJAK]]," ",""),"-",""),"(",""),")",""),".",""),",",""),"/",""),"""",""),"+",""))</f>
        <v/>
      </c>
      <c r="E123" s="14" t="str">
        <f>LOWER(SUBSTITUTE(SUBSTITUTE(SUBSTITUTE(SUBSTITUTE(SUBSTITUTE(SUBSTITUTE(SUBSTITUTE(SUBSTITUTE(SUBSTITUTE(db[[#This Row],[NB BM]]&amp;db[[#This Row],[QTY/ CTN]]," ",),".",""),"-",""),"(",""),")",""),",",""),"/",""),"""",""),"+",""))</f>
        <v>bptf20376w60lsn</v>
      </c>
      <c r="F12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ballpentf20376wrmulticolorpen60lsnuntana</v>
      </c>
      <c r="G123" s="1" t="s">
        <v>6412</v>
      </c>
      <c r="H123" s="19" t="s">
        <v>4099</v>
      </c>
      <c r="I123" s="50"/>
      <c r="J123" s="1" t="s">
        <v>1621</v>
      </c>
      <c r="K123" s="27" t="e">
        <f>IF(db[[#This Row],[NB NOTA_C]]="","",COUNTIF([2]!B_MSK[concat],db[[#This Row],[NB NOTA_C]]))</f>
        <v>#REF!</v>
      </c>
      <c r="L123" s="16" t="s">
        <v>1627</v>
      </c>
      <c r="M123" s="14" t="s">
        <v>1670</v>
      </c>
      <c r="N123" s="15" t="s">
        <v>2811</v>
      </c>
      <c r="O123" s="14"/>
      <c r="P123" s="14" t="str">
        <f>IF(db[[#This Row],[QTY/ CTN]]="","",SUBSTITUTE(SUBSTITUTE(SUBSTITUTE(db[[#This Row],[QTY/ CTN]]," ","_",2),"(",""),")","")&amp;"_")</f>
        <v>60 LSN_</v>
      </c>
      <c r="Q123" s="14">
        <f>IF(db[[#This Row],[H_QTY/ CTN]]="","",SEARCH("_",db[[#This Row],[H_QTY/ CTN]]))</f>
        <v>7</v>
      </c>
      <c r="R123" s="14">
        <f>IF(db[[#This Row],[H_QTY/ CTN]]="","",LEN(db[[#This Row],[H_QTY/ CTN]]))</f>
        <v>7</v>
      </c>
      <c r="S123" s="91" t="str">
        <f>IF(db[[#This Row],[H_QTY/ CTN]]="","",LEFT(db[[#This Row],[H_QTY/ CTN]],db[[#This Row],[H_1]]-1))</f>
        <v>60 LSN</v>
      </c>
      <c r="T123" s="91" t="str">
        <f>IF(NOT(db[[#This Row],[H_1]]=db[[#This Row],[H_2]]),MID(db[[#This Row],[H_QTY/ CTN]],db[[#This Row],[H_1]]+1,db[[#This Row],[H_2]]-db[[#This Row],[H_1]]-1),"")</f>
        <v/>
      </c>
      <c r="U123" s="87" t="str">
        <f>IF(db[[#This Row],[QTY/ CTN B]]="","",LEFT(db[[#This Row],[QTY/ CTN B]],SEARCH(" ",db[[#This Row],[QTY/ CTN B]],1)-1))</f>
        <v>60</v>
      </c>
      <c r="V123" s="87" t="str">
        <f>IF(db[[#This Row],[QTY/ CTN B]]="","",RIGHT(db[[#This Row],[QTY/ CTN B]],LEN(db[[#This Row],[QTY/ CTN B]])-SEARCH(" ",db[[#This Row],[QTY/ CTN B]],1)))</f>
        <v>LSN</v>
      </c>
      <c r="W123" s="87">
        <f>IF(db[[#This Row],[QTY/ CTN TG]]="",IF(db[[#This Row],[STN TG]]="","",12),LEFT(db[[#This Row],[QTY/ CTN TG]],SEARCH(" ",db[[#This Row],[QTY/ CTN TG]],1)-1))</f>
        <v>12</v>
      </c>
      <c r="X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3" s="87" t="str">
        <f>IF(db[[#This Row],[STN K]]="","",IF(db[[#This Row],[STN TG]]="LSN",12,""))</f>
        <v/>
      </c>
      <c r="Z123" s="87" t="str">
        <f>IF(db[[#This Row],[STN TG]]="LSN","PCS","")</f>
        <v/>
      </c>
      <c r="AA123" s="87">
        <f>db[[#This Row],[QTY B]]*IF(db[[#This Row],[QTY TG]]="",1,db[[#This Row],[QTY TG]])*IF(db[[#This Row],[QTY K]]="",1,db[[#This Row],[QTY K]])</f>
        <v>720</v>
      </c>
      <c r="AB123" s="87" t="str">
        <f>IF(db[[#This Row],[STN K]]="",IF(db[[#This Row],[STN TG]]="",db[[#This Row],[STN B]],db[[#This Row],[STN TG]]),db[[#This Row],[STN K]])</f>
        <v>PCS</v>
      </c>
      <c r="AC123" s="87"/>
    </row>
    <row r="124" spans="1:29" ht="16.5" customHeight="1" x14ac:dyDescent="0.25">
      <c r="A124" s="87">
        <f>ROW()-1</f>
        <v>123</v>
      </c>
      <c r="B124" s="3" t="str">
        <f>LOWER(SUBSTITUTE(SUBSTITUTE(SUBSTITUTE(SUBSTITUTE(SUBSTITUTE(SUBSTITUTE(db[[#This Row],[NB BM]]," ",),".",""),"-",""),"(",""),")",""),"/",""))</f>
        <v>ballpentf7194w</v>
      </c>
      <c r="C124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D124" s="3" t="str">
        <f>LOWER(SUBSTITUTE(SUBSTITUTE(SUBSTITUTE(SUBSTITUTE(SUBSTITUTE(SUBSTITUTE(SUBSTITUTE(SUBSTITUTE(SUBSTITUTE(db[[#This Row],[NB PAJAK]]," ",""),"-",""),"(",""),")",""),".",""),",",""),"/",""),"""",""),"+",""))</f>
        <v/>
      </c>
      <c r="E124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ballpentf7194w108lsn</v>
      </c>
      <c r="F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ballpentf7194wr108lsnuntana</v>
      </c>
      <c r="G124" s="1" t="s">
        <v>1011</v>
      </c>
      <c r="H124" s="4" t="s">
        <v>1315</v>
      </c>
      <c r="I124" s="53"/>
      <c r="J124" s="1" t="s">
        <v>1621</v>
      </c>
      <c r="K124" s="26" t="e">
        <f>IF(db[[#This Row],[NB NOTA_C]]="","",COUNTIF([2]!B_MSK[concat],db[[#This Row],[NB NOTA_C]]))</f>
        <v>#REF!</v>
      </c>
      <c r="L124" s="6" t="s">
        <v>1627</v>
      </c>
      <c r="M124" s="1" t="s">
        <v>1679</v>
      </c>
      <c r="N124" s="1" t="s">
        <v>2811</v>
      </c>
      <c r="P124" s="1" t="str">
        <f>IF(db[[#This Row],[QTY/ CTN]]="","",SUBSTITUTE(SUBSTITUTE(SUBSTITUTE(db[[#This Row],[QTY/ CTN]]," ","_",2),"(",""),")","")&amp;"_")</f>
        <v>108 LSN_</v>
      </c>
      <c r="Q124" s="1">
        <f>IF(db[[#This Row],[H_QTY/ CTN]]="","",SEARCH("_",db[[#This Row],[H_QTY/ CTN]]))</f>
        <v>8</v>
      </c>
      <c r="R124" s="1">
        <f>IF(db[[#This Row],[H_QTY/ CTN]]="","",LEN(db[[#This Row],[H_QTY/ CTN]]))</f>
        <v>8</v>
      </c>
      <c r="S124" s="90" t="str">
        <f>IF(db[[#This Row],[H_QTY/ CTN]]="","",LEFT(db[[#This Row],[H_QTY/ CTN]],db[[#This Row],[H_1]]-1))</f>
        <v>108 LSN</v>
      </c>
      <c r="T124" s="87" t="str">
        <f>IF(NOT(db[[#This Row],[H_1]]=db[[#This Row],[H_2]]),MID(db[[#This Row],[H_QTY/ CTN]],db[[#This Row],[H_1]]+1,db[[#This Row],[H_2]]-db[[#This Row],[H_1]]-1),"")</f>
        <v/>
      </c>
      <c r="U124" s="87" t="str">
        <f>IF(db[[#This Row],[QTY/ CTN B]]="","",LEFT(db[[#This Row],[QTY/ CTN B]],SEARCH(" ",db[[#This Row],[QTY/ CTN B]],1)-1))</f>
        <v>108</v>
      </c>
      <c r="V124" s="87" t="str">
        <f>IF(db[[#This Row],[QTY/ CTN B]]="","",RIGHT(db[[#This Row],[QTY/ CTN B]],LEN(db[[#This Row],[QTY/ CTN B]])-SEARCH(" ",db[[#This Row],[QTY/ CTN B]],1)))</f>
        <v>LSN</v>
      </c>
      <c r="W124" s="87">
        <f>IF(db[[#This Row],[QTY/ CTN TG]]="",IF(db[[#This Row],[STN TG]]="","",12),LEFT(db[[#This Row],[QTY/ CTN TG]],SEARCH(" ",db[[#This Row],[QTY/ CTN TG]],1)-1))</f>
        <v>12</v>
      </c>
      <c r="X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4" s="87" t="str">
        <f>IF(db[[#This Row],[STN K]]="","",IF(db[[#This Row],[STN TG]]="LSN",12,""))</f>
        <v/>
      </c>
      <c r="Z124" s="87" t="str">
        <f>IF(db[[#This Row],[STN TG]]="LSN","PCS","")</f>
        <v/>
      </c>
      <c r="AA124" s="87">
        <f>db[[#This Row],[QTY B]]*IF(db[[#This Row],[QTY TG]]="",1,db[[#This Row],[QTY TG]])*IF(db[[#This Row],[QTY K]]="",1,db[[#This Row],[QTY K]])</f>
        <v>1296</v>
      </c>
      <c r="AB124" s="87" t="str">
        <f>IF(db[[#This Row],[STN K]]="",IF(db[[#This Row],[STN TG]]="",db[[#This Row],[STN B]],db[[#This Row],[STN TG]]),db[[#This Row],[STN K]])</f>
        <v>PCS</v>
      </c>
      <c r="AC124" s="87"/>
    </row>
    <row r="125" spans="1:29" ht="16.5" customHeight="1" x14ac:dyDescent="0.25">
      <c r="A125" s="87">
        <f>ROW()-1</f>
        <v>124</v>
      </c>
      <c r="B125" s="3" t="str">
        <f>LOWER(SUBSTITUTE(SUBSTITUTE(SUBSTITUTE(SUBSTITUTE(SUBSTITUTE(SUBSTITUTE(db[[#This Row],[NB BM]]," ",),".",""),"-",""),"(",""),")",""),"/",""))</f>
        <v>ballpentf7294w</v>
      </c>
      <c r="C125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D125" s="3" t="str">
        <f>LOWER(SUBSTITUTE(SUBSTITUTE(SUBSTITUTE(SUBSTITUTE(SUBSTITUTE(SUBSTITUTE(SUBSTITUTE(SUBSTITUTE(SUBSTITUTE(db[[#This Row],[NB PAJAK]]," ",""),"-",""),"(",""),")",""),".",""),",",""),"/",""),"""",""),"+",""))</f>
        <v/>
      </c>
      <c r="E125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ballpentf7294w108lsn</v>
      </c>
      <c r="F1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ballpentf7294wr108lsnuntana</v>
      </c>
      <c r="G125" s="1" t="s">
        <v>1012</v>
      </c>
      <c r="H125" s="4" t="s">
        <v>1316</v>
      </c>
      <c r="I125" s="49"/>
      <c r="J125" s="1" t="s">
        <v>1621</v>
      </c>
      <c r="K125" s="26" t="e">
        <f>IF(db[[#This Row],[NB NOTA_C]]="","",COUNTIF([2]!B_MSK[concat],db[[#This Row],[NB NOTA_C]]))</f>
        <v>#REF!</v>
      </c>
      <c r="L125" s="6" t="s">
        <v>1627</v>
      </c>
      <c r="M125" s="1" t="s">
        <v>1679</v>
      </c>
      <c r="N125" s="1" t="s">
        <v>2811</v>
      </c>
      <c r="P125" s="1" t="str">
        <f>IF(db[[#This Row],[QTY/ CTN]]="","",SUBSTITUTE(SUBSTITUTE(SUBSTITUTE(db[[#This Row],[QTY/ CTN]]," ","_",2),"(",""),")","")&amp;"_")</f>
        <v>108 LSN_</v>
      </c>
      <c r="Q125" s="1">
        <f>IF(db[[#This Row],[H_QTY/ CTN]]="","",SEARCH("_",db[[#This Row],[H_QTY/ CTN]]))</f>
        <v>8</v>
      </c>
      <c r="R125" s="1">
        <f>IF(db[[#This Row],[H_QTY/ CTN]]="","",LEN(db[[#This Row],[H_QTY/ CTN]]))</f>
        <v>8</v>
      </c>
      <c r="S125" s="90" t="str">
        <f>IF(db[[#This Row],[H_QTY/ CTN]]="","",LEFT(db[[#This Row],[H_QTY/ CTN]],db[[#This Row],[H_1]]-1))</f>
        <v>108 LSN</v>
      </c>
      <c r="T125" s="87" t="str">
        <f>IF(NOT(db[[#This Row],[H_1]]=db[[#This Row],[H_2]]),MID(db[[#This Row],[H_QTY/ CTN]],db[[#This Row],[H_1]]+1,db[[#This Row],[H_2]]-db[[#This Row],[H_1]]-1),"")</f>
        <v/>
      </c>
      <c r="U125" s="87" t="str">
        <f>IF(db[[#This Row],[QTY/ CTN B]]="","",LEFT(db[[#This Row],[QTY/ CTN B]],SEARCH(" ",db[[#This Row],[QTY/ CTN B]],1)-1))</f>
        <v>108</v>
      </c>
      <c r="V125" s="87" t="str">
        <f>IF(db[[#This Row],[QTY/ CTN B]]="","",RIGHT(db[[#This Row],[QTY/ CTN B]],LEN(db[[#This Row],[QTY/ CTN B]])-SEARCH(" ",db[[#This Row],[QTY/ CTN B]],1)))</f>
        <v>LSN</v>
      </c>
      <c r="W125" s="87">
        <f>IF(db[[#This Row],[QTY/ CTN TG]]="",IF(db[[#This Row],[STN TG]]="","",12),LEFT(db[[#This Row],[QTY/ CTN TG]],SEARCH(" ",db[[#This Row],[QTY/ CTN TG]],1)-1))</f>
        <v>12</v>
      </c>
      <c r="X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" s="87" t="str">
        <f>IF(db[[#This Row],[STN K]]="","",IF(db[[#This Row],[STN TG]]="LSN",12,""))</f>
        <v/>
      </c>
      <c r="Z125" s="87" t="str">
        <f>IF(db[[#This Row],[STN TG]]="LSN","PCS","")</f>
        <v/>
      </c>
      <c r="AA125" s="87">
        <f>db[[#This Row],[QTY B]]*IF(db[[#This Row],[QTY TG]]="",1,db[[#This Row],[QTY TG]])*IF(db[[#This Row],[QTY K]]="",1,db[[#This Row],[QTY K]])</f>
        <v>1296</v>
      </c>
      <c r="AB125" s="87" t="str">
        <f>IF(db[[#This Row],[STN K]]="",IF(db[[#This Row],[STN TG]]="",db[[#This Row],[STN B]],db[[#This Row],[STN TG]]),db[[#This Row],[STN K]])</f>
        <v>PCS</v>
      </c>
      <c r="AC125" s="87"/>
    </row>
    <row r="126" spans="1:29" ht="16.5" customHeight="1" x14ac:dyDescent="0.25">
      <c r="A126" s="87">
        <f>ROW()-1</f>
        <v>125</v>
      </c>
      <c r="B126" s="3" t="str">
        <f>LOWER(SUBSTITUTE(SUBSTITUTE(SUBSTITUTE(SUBSTITUTE(SUBSTITUTE(SUBSTITUTE(db[[#This Row],[NB BM]]," ",),".",""),"-",""),"(",""),")",""),"/",""))</f>
        <v>refillgelxdmgp4117</v>
      </c>
      <c r="C126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D126" s="3" t="str">
        <f>LOWER(SUBSTITUTE(SUBSTITUTE(SUBSTITUTE(SUBSTITUTE(SUBSTITUTE(SUBSTITUTE(SUBSTITUTE(SUBSTITUTE(SUBSTITUTE(db[[#This Row],[NB PAJAK]]," ",""),"-",""),"(",""),")",""),".",""),",",""),"/",""),"""",""),"+",""))</f>
        <v/>
      </c>
      <c r="E126" s="3" t="str">
        <f>LOWER(SUBSTITUTE(SUBSTITUTE(SUBSTITUTE(SUBSTITUTE(SUBSTITUTE(SUBSTITUTE(SUBSTITUTE(SUBSTITUTE(SUBSTITUTE(db[[#This Row],[NB BM]]&amp;db[[#This Row],[QTY/ CTN]]," ",),".",""),"-",""),"(",""),")",""),",",""),"/",""),"""",""),"+",""))</f>
        <v>refillgelxdmgp411718box240pcs</v>
      </c>
      <c r="F1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ballpenjxrefillxdmgp411718box240pcsuntana</v>
      </c>
      <c r="G126" s="1" t="s">
        <v>1247</v>
      </c>
      <c r="H126" s="4" t="s">
        <v>1539</v>
      </c>
      <c r="I126" s="49"/>
      <c r="J126" s="1" t="s">
        <v>1621</v>
      </c>
      <c r="K126" s="26" t="e">
        <f>IF(db[[#This Row],[NB NOTA_C]]="","",COUNTIF([2]!B_MSK[concat],db[[#This Row],[NB NOTA_C]]))</f>
        <v>#REF!</v>
      </c>
      <c r="L126" s="6" t="s">
        <v>1637</v>
      </c>
      <c r="M126" s="1" t="s">
        <v>1816</v>
      </c>
      <c r="N126" s="1" t="s">
        <v>2811</v>
      </c>
      <c r="P126" s="1" t="str">
        <f>IF(db[[#This Row],[QTY/ CTN]]="","",SUBSTITUTE(SUBSTITUTE(SUBSTITUTE(db[[#This Row],[QTY/ CTN]]," ","_",2),"(",""),")","")&amp;"_")</f>
        <v>18 BOX_240 PCS_</v>
      </c>
      <c r="Q126" s="1">
        <f>IF(db[[#This Row],[H_QTY/ CTN]]="","",SEARCH("_",db[[#This Row],[H_QTY/ CTN]]))</f>
        <v>7</v>
      </c>
      <c r="R126" s="1">
        <f>IF(db[[#This Row],[H_QTY/ CTN]]="","",LEN(db[[#This Row],[H_QTY/ CTN]]))</f>
        <v>15</v>
      </c>
      <c r="S126" s="90" t="str">
        <f>IF(db[[#This Row],[H_QTY/ CTN]]="","",LEFT(db[[#This Row],[H_QTY/ CTN]],db[[#This Row],[H_1]]-1))</f>
        <v>18 BOX</v>
      </c>
      <c r="T126" s="87" t="str">
        <f>IF(NOT(db[[#This Row],[H_1]]=db[[#This Row],[H_2]]),MID(db[[#This Row],[H_QTY/ CTN]],db[[#This Row],[H_1]]+1,db[[#This Row],[H_2]]-db[[#This Row],[H_1]]-1),"")</f>
        <v>240 PCS</v>
      </c>
      <c r="U126" s="87" t="str">
        <f>IF(db[[#This Row],[QTY/ CTN B]]="","",LEFT(db[[#This Row],[QTY/ CTN B]],SEARCH(" ",db[[#This Row],[QTY/ CTN B]],1)-1))</f>
        <v>18</v>
      </c>
      <c r="V126" s="87" t="str">
        <f>IF(db[[#This Row],[QTY/ CTN B]]="","",RIGHT(db[[#This Row],[QTY/ CTN B]],LEN(db[[#This Row],[QTY/ CTN B]])-SEARCH(" ",db[[#This Row],[QTY/ CTN B]],1)))</f>
        <v>BOX</v>
      </c>
      <c r="W126" s="87" t="str">
        <f>IF(db[[#This Row],[QTY/ CTN TG]]="",IF(db[[#This Row],[STN TG]]="","",12),LEFT(db[[#This Row],[QTY/ CTN TG]],SEARCH(" ",db[[#This Row],[QTY/ CTN TG]],1)-1))</f>
        <v>240</v>
      </c>
      <c r="X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" s="87" t="str">
        <f>IF(db[[#This Row],[STN K]]="","",IF(db[[#This Row],[STN TG]]="LSN",12,""))</f>
        <v/>
      </c>
      <c r="Z126" s="87" t="str">
        <f>IF(db[[#This Row],[STN TG]]="LSN","PCS","")</f>
        <v/>
      </c>
      <c r="AA126" s="87">
        <f>db[[#This Row],[QTY B]]*IF(db[[#This Row],[QTY TG]]="",1,db[[#This Row],[QTY TG]])*IF(db[[#This Row],[QTY K]]="",1,db[[#This Row],[QTY K]])</f>
        <v>4320</v>
      </c>
      <c r="AB126" s="87" t="str">
        <f>IF(db[[#This Row],[STN K]]="",IF(db[[#This Row],[STN TG]]="",db[[#This Row],[STN B]],db[[#This Row],[STN TG]]),db[[#This Row],[STN K]])</f>
        <v>PCS</v>
      </c>
      <c r="AC126" s="87"/>
    </row>
    <row r="127" spans="1:29" ht="16.5" customHeight="1" x14ac:dyDescent="0.25">
      <c r="A127" s="87">
        <f>ROW()-1</f>
        <v>126</v>
      </c>
      <c r="B127" s="14" t="str">
        <f>LOWER(SUBSTITUTE(SUBSTITUTE(SUBSTITUTE(SUBSTITUTE(SUBSTITUTE(SUBSTITUTE(db[[#This Row],[NB BM]]," ",),".",""),"-",""),"(",""),")",""),"/",""))</f>
        <v>balonbl100178</v>
      </c>
      <c r="C127" s="14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D127" s="14" t="str">
        <f>LOWER(SUBSTITUTE(SUBSTITUTE(SUBSTITUTE(SUBSTITUTE(SUBSTITUTE(SUBSTITUTE(SUBSTITUTE(SUBSTITUTE(SUBSTITUTE(db[[#This Row],[NB PAJAK]]," ",""),"-",""),"(",""),")",""),".",""),",",""),"/",""),"""",""),"+",""))</f>
        <v/>
      </c>
      <c r="E127" s="14" t="str">
        <f>LOWER(SUBSTITUTE(SUBSTITUTE(SUBSTITUTE(SUBSTITUTE(SUBSTITUTE(SUBSTITUTE(SUBSTITUTE(SUBSTITUTE(SUBSTITUTE(db[[#This Row],[NB BM]]&amp;db[[#This Row],[QTY/ CTN]]," ",),".",""),"-",""),"(",""),")",""),",",""),"/",""),"""",""),"+",""))</f>
        <v>balonbl10017814rtg</v>
      </c>
      <c r="F12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balonbl10017814rtguntana</v>
      </c>
      <c r="G127" s="15" t="s">
        <v>4147</v>
      </c>
      <c r="H127" s="19" t="s">
        <v>4143</v>
      </c>
      <c r="I127" s="50"/>
      <c r="J127" s="1" t="s">
        <v>1621</v>
      </c>
      <c r="K127" s="27" t="e">
        <f>IF(db[[#This Row],[NB NOTA_C]]="","",COUNTIF([2]!B_MSK[concat],db[[#This Row],[NB NOTA_C]]))</f>
        <v>#REF!</v>
      </c>
      <c r="L127" s="16" t="s">
        <v>4149</v>
      </c>
      <c r="M127" s="14" t="s">
        <v>4152</v>
      </c>
      <c r="N127" s="15" t="s">
        <v>2782</v>
      </c>
      <c r="O127" s="14"/>
      <c r="P127" s="14" t="str">
        <f>IF(db[[#This Row],[QTY/ CTN]]="","",SUBSTITUTE(SUBSTITUTE(SUBSTITUTE(db[[#This Row],[QTY/ CTN]]," ","_",2),"(",""),")","")&amp;"_")</f>
        <v>14 RTG_</v>
      </c>
      <c r="Q127" s="14">
        <f>IF(db[[#This Row],[H_QTY/ CTN]]="","",SEARCH("_",db[[#This Row],[H_QTY/ CTN]]))</f>
        <v>7</v>
      </c>
      <c r="R127" s="14">
        <f>IF(db[[#This Row],[H_QTY/ CTN]]="","",LEN(db[[#This Row],[H_QTY/ CTN]]))</f>
        <v>7</v>
      </c>
      <c r="S127" s="91" t="str">
        <f>IF(db[[#This Row],[H_QTY/ CTN]]="","",LEFT(db[[#This Row],[H_QTY/ CTN]],db[[#This Row],[H_1]]-1))</f>
        <v>14 RTG</v>
      </c>
      <c r="T127" s="91" t="str">
        <f>IF(NOT(db[[#This Row],[H_1]]=db[[#This Row],[H_2]]),MID(db[[#This Row],[H_QTY/ CTN]],db[[#This Row],[H_1]]+1,db[[#This Row],[H_2]]-db[[#This Row],[H_1]]-1),"")</f>
        <v/>
      </c>
      <c r="U127" s="87" t="str">
        <f>IF(db[[#This Row],[QTY/ CTN B]]="","",LEFT(db[[#This Row],[QTY/ CTN B]],SEARCH(" ",db[[#This Row],[QTY/ CTN B]],1)-1))</f>
        <v>14</v>
      </c>
      <c r="V127" s="87" t="str">
        <f>IF(db[[#This Row],[QTY/ CTN B]]="","",RIGHT(db[[#This Row],[QTY/ CTN B]],LEN(db[[#This Row],[QTY/ CTN B]])-SEARCH(" ",db[[#This Row],[QTY/ CTN B]],1)))</f>
        <v>RTG</v>
      </c>
      <c r="W127" s="87" t="str">
        <f>IF(db[[#This Row],[QTY/ CTN TG]]="",IF(db[[#This Row],[STN TG]]="","",12),LEFT(db[[#This Row],[QTY/ CTN TG]],SEARCH(" ",db[[#This Row],[QTY/ CTN TG]],1)-1))</f>
        <v/>
      </c>
      <c r="X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7" s="87" t="str">
        <f>IF(db[[#This Row],[STN K]]="","",IF(db[[#This Row],[STN TG]]="LSN",12,""))</f>
        <v/>
      </c>
      <c r="Z127" s="87" t="str">
        <f>IF(db[[#This Row],[STN TG]]="LSN","PCS","")</f>
        <v/>
      </c>
      <c r="AA127" s="87">
        <f>db[[#This Row],[QTY B]]*IF(db[[#This Row],[QTY TG]]="",1,db[[#This Row],[QTY TG]])*IF(db[[#This Row],[QTY K]]="",1,db[[#This Row],[QTY K]])</f>
        <v>14</v>
      </c>
      <c r="AB127" s="87" t="str">
        <f>IF(db[[#This Row],[STN K]]="",IF(db[[#This Row],[STN TG]]="",db[[#This Row],[STN B]],db[[#This Row],[STN TG]]),db[[#This Row],[STN K]])</f>
        <v>RTG</v>
      </c>
      <c r="AC127" s="87"/>
    </row>
    <row r="128" spans="1:29" ht="16.5" customHeight="1" x14ac:dyDescent="0.25">
      <c r="A128" s="87">
        <f>ROW()-1</f>
        <v>127</v>
      </c>
      <c r="B128" s="14" t="str">
        <f>LOWER(SUBSTITUTE(SUBSTITUTE(SUBSTITUTE(SUBSTITUTE(SUBSTITUTE(SUBSTITUTE(db[[#This Row],[NB BM]]," ",),".",""),"-",""),"(",""),")",""),"/",""))</f>
        <v>balonbl1005</v>
      </c>
      <c r="C128" s="14" t="str">
        <f>LOWER(SUBSTITUTE(SUBSTITUTE(SUBSTITUTE(SUBSTITUTE(SUBSTITUTE(SUBSTITUTE(SUBSTITUTE(SUBSTITUTE(SUBSTITUTE(db[[#This Row],[NB NOTA]]," ",),".",""),"-",""),"(",""),")",""),",",""),"/",""),"""",""),"+",""))</f>
        <v>balonbl1005</v>
      </c>
      <c r="D128" s="14" t="str">
        <f>LOWER(SUBSTITUTE(SUBSTITUTE(SUBSTITUTE(SUBSTITUTE(SUBSTITUTE(SUBSTITUTE(SUBSTITUTE(SUBSTITUTE(SUBSTITUTE(db[[#This Row],[NB PAJAK]]," ",""),"-",""),"(",""),")",""),".",""),",",""),"/",""),"""",""),"+",""))</f>
        <v/>
      </c>
      <c r="E128" s="14" t="str">
        <f>LOWER(SUBSTITUTE(SUBSTITUTE(SUBSTITUTE(SUBSTITUTE(SUBSTITUTE(SUBSTITUTE(SUBSTITUTE(SUBSTITUTE(SUBSTITUTE(db[[#This Row],[NB BM]]&amp;db[[#This Row],[QTY/ CTN]]," ",),".",""),"-",""),"(",""),")",""),",",""),"/",""),"""",""),"+",""))</f>
        <v>balonbl10052rtg</v>
      </c>
      <c r="F12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balonbl10052rtguntana</v>
      </c>
      <c r="G128" s="15" t="s">
        <v>4148</v>
      </c>
      <c r="H128" s="19" t="s">
        <v>4144</v>
      </c>
      <c r="I128" s="50"/>
      <c r="J128" s="1" t="s">
        <v>1621</v>
      </c>
      <c r="K128" s="27" t="e">
        <f>IF(db[[#This Row],[NB NOTA_C]]="","",COUNTIF([2]!B_MSK[concat],db[[#This Row],[NB NOTA_C]]))</f>
        <v>#REF!</v>
      </c>
      <c r="L128" s="16" t="s">
        <v>4149</v>
      </c>
      <c r="M128" s="14" t="s">
        <v>4153</v>
      </c>
      <c r="N128" s="15" t="s">
        <v>2782</v>
      </c>
      <c r="O128" s="14"/>
      <c r="P128" s="14" t="str">
        <f>IF(db[[#This Row],[QTY/ CTN]]="","",SUBSTITUTE(SUBSTITUTE(SUBSTITUTE(db[[#This Row],[QTY/ CTN]]," ","_",2),"(",""),")","")&amp;"_")</f>
        <v>2 RTG_</v>
      </c>
      <c r="Q128" s="14">
        <f>IF(db[[#This Row],[H_QTY/ CTN]]="","",SEARCH("_",db[[#This Row],[H_QTY/ CTN]]))</f>
        <v>6</v>
      </c>
      <c r="R128" s="14">
        <f>IF(db[[#This Row],[H_QTY/ CTN]]="","",LEN(db[[#This Row],[H_QTY/ CTN]]))</f>
        <v>6</v>
      </c>
      <c r="S128" s="91" t="str">
        <f>IF(db[[#This Row],[H_QTY/ CTN]]="","",LEFT(db[[#This Row],[H_QTY/ CTN]],db[[#This Row],[H_1]]-1))</f>
        <v>2 RTG</v>
      </c>
      <c r="T128" s="91" t="str">
        <f>IF(NOT(db[[#This Row],[H_1]]=db[[#This Row],[H_2]]),MID(db[[#This Row],[H_QTY/ CTN]],db[[#This Row],[H_1]]+1,db[[#This Row],[H_2]]-db[[#This Row],[H_1]]-1),"")</f>
        <v/>
      </c>
      <c r="U128" s="87" t="str">
        <f>IF(db[[#This Row],[QTY/ CTN B]]="","",LEFT(db[[#This Row],[QTY/ CTN B]],SEARCH(" ",db[[#This Row],[QTY/ CTN B]],1)-1))</f>
        <v>2</v>
      </c>
      <c r="V128" s="87" t="str">
        <f>IF(db[[#This Row],[QTY/ CTN B]]="","",RIGHT(db[[#This Row],[QTY/ CTN B]],LEN(db[[#This Row],[QTY/ CTN B]])-SEARCH(" ",db[[#This Row],[QTY/ CTN B]],1)))</f>
        <v>RTG</v>
      </c>
      <c r="W128" s="87" t="str">
        <f>IF(db[[#This Row],[QTY/ CTN TG]]="",IF(db[[#This Row],[STN TG]]="","",12),LEFT(db[[#This Row],[QTY/ CTN TG]],SEARCH(" ",db[[#This Row],[QTY/ CTN TG]],1)-1))</f>
        <v/>
      </c>
      <c r="X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8" s="87" t="str">
        <f>IF(db[[#This Row],[STN K]]="","",IF(db[[#This Row],[STN TG]]="LSN",12,""))</f>
        <v/>
      </c>
      <c r="Z128" s="87" t="str">
        <f>IF(db[[#This Row],[STN TG]]="LSN","PCS","")</f>
        <v/>
      </c>
      <c r="AA128" s="87">
        <f>db[[#This Row],[QTY B]]*IF(db[[#This Row],[QTY TG]]="",1,db[[#This Row],[QTY TG]])*IF(db[[#This Row],[QTY K]]="",1,db[[#This Row],[QTY K]])</f>
        <v>2</v>
      </c>
      <c r="AB128" s="87" t="str">
        <f>IF(db[[#This Row],[STN K]]="",IF(db[[#This Row],[STN TG]]="",db[[#This Row],[STN B]],db[[#This Row],[STN TG]]),db[[#This Row],[STN K]])</f>
        <v>RTG</v>
      </c>
      <c r="AC128" s="87"/>
    </row>
    <row r="129" spans="1:29" ht="16.5" customHeight="1" x14ac:dyDescent="0.25">
      <c r="A129" s="87">
        <f>ROW()-1</f>
        <v>128</v>
      </c>
      <c r="B129" s="14" t="str">
        <f>LOWER(SUBSTITUTE(SUBSTITUTE(SUBSTITUTE(SUBSTITUTE(SUBSTITUTE(SUBSTITUTE(db[[#This Row],[NB BM]]," ",),".",""),"-",""),"(",""),")",""),"/",""))</f>
        <v>balonbl1009</v>
      </c>
      <c r="C129" s="14" t="str">
        <f>LOWER(SUBSTITUTE(SUBSTITUTE(SUBSTITUTE(SUBSTITUTE(SUBSTITUTE(SUBSTITUTE(SUBSTITUTE(SUBSTITUTE(SUBSTITUTE(db[[#This Row],[NB NOTA]]," ",),".",""),"-",""),"(",""),")",""),",",""),"/",""),"""",""),"+",""))</f>
        <v>balonbl1009</v>
      </c>
      <c r="D129" s="14" t="str">
        <f>LOWER(SUBSTITUTE(SUBSTITUTE(SUBSTITUTE(SUBSTITUTE(SUBSTITUTE(SUBSTITUTE(SUBSTITUTE(SUBSTITUTE(SUBSTITUTE(db[[#This Row],[NB PAJAK]]," ",""),"-",""),"(",""),")",""),".",""),",",""),"/",""),"""",""),"+",""))</f>
        <v/>
      </c>
      <c r="E129" s="14" t="str">
        <f>LOWER(SUBSTITUTE(SUBSTITUTE(SUBSTITUTE(SUBSTITUTE(SUBSTITUTE(SUBSTITUTE(SUBSTITUTE(SUBSTITUTE(SUBSTITUTE(db[[#This Row],[NB BM]]&amp;db[[#This Row],[QTY/ CTN]]," ",),".",""),"-",""),"(",""),")",""),",",""),"/",""),"""",""),"+",""))</f>
        <v>balonbl100918rtg</v>
      </c>
      <c r="F12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balonbl100918rtguntana</v>
      </c>
      <c r="G129" s="15" t="s">
        <v>4146</v>
      </c>
      <c r="H129" s="19" t="s">
        <v>4142</v>
      </c>
      <c r="I129" s="50"/>
      <c r="J129" s="1" t="s">
        <v>1621</v>
      </c>
      <c r="K129" s="27" t="e">
        <f>IF(db[[#This Row],[NB NOTA_C]]="","",COUNTIF([2]!B_MSK[concat],db[[#This Row],[NB NOTA_C]]))</f>
        <v>#REF!</v>
      </c>
      <c r="L129" s="16" t="s">
        <v>4149</v>
      </c>
      <c r="M129" s="14" t="s">
        <v>4151</v>
      </c>
      <c r="N129" s="15" t="s">
        <v>2782</v>
      </c>
      <c r="O129" s="14"/>
      <c r="P129" s="14" t="str">
        <f>IF(db[[#This Row],[QTY/ CTN]]="","",SUBSTITUTE(SUBSTITUTE(SUBSTITUTE(db[[#This Row],[QTY/ CTN]]," ","_",2),"(",""),")","")&amp;"_")</f>
        <v>18 RTG_</v>
      </c>
      <c r="Q129" s="14">
        <f>IF(db[[#This Row],[H_QTY/ CTN]]="","",SEARCH("_",db[[#This Row],[H_QTY/ CTN]]))</f>
        <v>7</v>
      </c>
      <c r="R129" s="14">
        <f>IF(db[[#This Row],[H_QTY/ CTN]]="","",LEN(db[[#This Row],[H_QTY/ CTN]]))</f>
        <v>7</v>
      </c>
      <c r="S129" s="91" t="str">
        <f>IF(db[[#This Row],[H_QTY/ CTN]]="","",LEFT(db[[#This Row],[H_QTY/ CTN]],db[[#This Row],[H_1]]-1))</f>
        <v>18 RTG</v>
      </c>
      <c r="T129" s="91" t="str">
        <f>IF(NOT(db[[#This Row],[H_1]]=db[[#This Row],[H_2]]),MID(db[[#This Row],[H_QTY/ CTN]],db[[#This Row],[H_1]]+1,db[[#This Row],[H_2]]-db[[#This Row],[H_1]]-1),"")</f>
        <v/>
      </c>
      <c r="U129" s="87" t="str">
        <f>IF(db[[#This Row],[QTY/ CTN B]]="","",LEFT(db[[#This Row],[QTY/ CTN B]],SEARCH(" ",db[[#This Row],[QTY/ CTN B]],1)-1))</f>
        <v>18</v>
      </c>
      <c r="V129" s="87" t="str">
        <f>IF(db[[#This Row],[QTY/ CTN B]]="","",RIGHT(db[[#This Row],[QTY/ CTN B]],LEN(db[[#This Row],[QTY/ CTN B]])-SEARCH(" ",db[[#This Row],[QTY/ CTN B]],1)))</f>
        <v>RTG</v>
      </c>
      <c r="W129" s="87" t="str">
        <f>IF(db[[#This Row],[QTY/ CTN TG]]="",IF(db[[#This Row],[STN TG]]="","",12),LEFT(db[[#This Row],[QTY/ CTN TG]],SEARCH(" ",db[[#This Row],[QTY/ CTN TG]],1)-1))</f>
        <v/>
      </c>
      <c r="X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9" s="87" t="str">
        <f>IF(db[[#This Row],[STN K]]="","",IF(db[[#This Row],[STN TG]]="LSN",12,""))</f>
        <v/>
      </c>
      <c r="Z129" s="87" t="str">
        <f>IF(db[[#This Row],[STN TG]]="LSN","PCS","")</f>
        <v/>
      </c>
      <c r="AA129" s="87">
        <f>db[[#This Row],[QTY B]]*IF(db[[#This Row],[QTY TG]]="",1,db[[#This Row],[QTY TG]])*IF(db[[#This Row],[QTY K]]="",1,db[[#This Row],[QTY K]])</f>
        <v>18</v>
      </c>
      <c r="AB129" s="87" t="str">
        <f>IF(db[[#This Row],[STN K]]="",IF(db[[#This Row],[STN TG]]="",db[[#This Row],[STN B]],db[[#This Row],[STN TG]]),db[[#This Row],[STN K]])</f>
        <v>RTG</v>
      </c>
      <c r="AC129" s="87"/>
    </row>
    <row r="130" spans="1:29" ht="16.5" customHeight="1" x14ac:dyDescent="0.25">
      <c r="A130" s="87">
        <f>ROW()-1</f>
        <v>129</v>
      </c>
      <c r="B130" s="14" t="str">
        <f>LOWER(SUBSTITUTE(SUBSTITUTE(SUBSTITUTE(SUBSTITUTE(SUBSTITUTE(SUBSTITUTE(db[[#This Row],[NB BM]]," ",),".",""),"-",""),"(",""),")",""),"/",""))</f>
        <v>balonbl100092</v>
      </c>
      <c r="C130" s="14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D130" s="14" t="str">
        <f>LOWER(SUBSTITUTE(SUBSTITUTE(SUBSTITUTE(SUBSTITUTE(SUBSTITUTE(SUBSTITUTE(SUBSTITUTE(SUBSTITUTE(SUBSTITUTE(db[[#This Row],[NB PAJAK]]," ",""),"-",""),"(",""),")",""),".",""),",",""),"/",""),"""",""),"+",""))</f>
        <v/>
      </c>
      <c r="E130" s="14" t="str">
        <f>LOWER(SUBSTITUTE(SUBSTITUTE(SUBSTITUTE(SUBSTITUTE(SUBSTITUTE(SUBSTITUTE(SUBSTITUTE(SUBSTITUTE(SUBSTITUTE(db[[#This Row],[NB BM]]&amp;db[[#This Row],[QTY/ CTN]]," ",),".",""),"-",""),"(",""),")",""),",",""),"/",""),"""",""),"+",""))</f>
        <v>balonbl10009289rtg</v>
      </c>
      <c r="F1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balonbl1009289rtguntana</v>
      </c>
      <c r="G130" s="15" t="s">
        <v>4145</v>
      </c>
      <c r="H130" s="19" t="s">
        <v>4141</v>
      </c>
      <c r="I130" s="50"/>
      <c r="J130" s="1" t="s">
        <v>1621</v>
      </c>
      <c r="K130" s="27" t="e">
        <f>IF(db[[#This Row],[NB NOTA_C]]="","",COUNTIF([2]!B_MSK[concat],db[[#This Row],[NB NOTA_C]]))</f>
        <v>#REF!</v>
      </c>
      <c r="L130" s="16" t="s">
        <v>4149</v>
      </c>
      <c r="M130" s="14" t="s">
        <v>4150</v>
      </c>
      <c r="N130" s="15" t="s">
        <v>2782</v>
      </c>
      <c r="O130" s="14"/>
      <c r="P130" s="14" t="str">
        <f>IF(db[[#This Row],[QTY/ CTN]]="","",SUBSTITUTE(SUBSTITUTE(SUBSTITUTE(db[[#This Row],[QTY/ CTN]]," ","_",2),"(",""),")","")&amp;"_")</f>
        <v>89 RTG_</v>
      </c>
      <c r="Q130" s="14">
        <f>IF(db[[#This Row],[H_QTY/ CTN]]="","",SEARCH("_",db[[#This Row],[H_QTY/ CTN]]))</f>
        <v>7</v>
      </c>
      <c r="R130" s="14">
        <f>IF(db[[#This Row],[H_QTY/ CTN]]="","",LEN(db[[#This Row],[H_QTY/ CTN]]))</f>
        <v>7</v>
      </c>
      <c r="S130" s="91" t="str">
        <f>IF(db[[#This Row],[H_QTY/ CTN]]="","",LEFT(db[[#This Row],[H_QTY/ CTN]],db[[#This Row],[H_1]]-1))</f>
        <v>89 RTG</v>
      </c>
      <c r="T130" s="91" t="str">
        <f>IF(NOT(db[[#This Row],[H_1]]=db[[#This Row],[H_2]]),MID(db[[#This Row],[H_QTY/ CTN]],db[[#This Row],[H_1]]+1,db[[#This Row],[H_2]]-db[[#This Row],[H_1]]-1),"")</f>
        <v/>
      </c>
      <c r="U130" s="87" t="str">
        <f>IF(db[[#This Row],[QTY/ CTN B]]="","",LEFT(db[[#This Row],[QTY/ CTN B]],SEARCH(" ",db[[#This Row],[QTY/ CTN B]],1)-1))</f>
        <v>89</v>
      </c>
      <c r="V130" s="87" t="str">
        <f>IF(db[[#This Row],[QTY/ CTN B]]="","",RIGHT(db[[#This Row],[QTY/ CTN B]],LEN(db[[#This Row],[QTY/ CTN B]])-SEARCH(" ",db[[#This Row],[QTY/ CTN B]],1)))</f>
        <v>RTG</v>
      </c>
      <c r="W130" s="87" t="str">
        <f>IF(db[[#This Row],[QTY/ CTN TG]]="",IF(db[[#This Row],[STN TG]]="","",12),LEFT(db[[#This Row],[QTY/ CTN TG]],SEARCH(" ",db[[#This Row],[QTY/ CTN TG]],1)-1))</f>
        <v/>
      </c>
      <c r="X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0" s="87" t="str">
        <f>IF(db[[#This Row],[STN K]]="","",IF(db[[#This Row],[STN TG]]="LSN",12,""))</f>
        <v/>
      </c>
      <c r="Z130" s="87" t="str">
        <f>IF(db[[#This Row],[STN TG]]="LSN","PCS","")</f>
        <v/>
      </c>
      <c r="AA130" s="87">
        <f>db[[#This Row],[QTY B]]*IF(db[[#This Row],[QTY TG]]="",1,db[[#This Row],[QTY TG]])*IF(db[[#This Row],[QTY K]]="",1,db[[#This Row],[QTY K]])</f>
        <v>89</v>
      </c>
      <c r="AB130" s="87" t="str">
        <f>IF(db[[#This Row],[STN K]]="",IF(db[[#This Row],[STN TG]]="",db[[#This Row],[STN B]],db[[#This Row],[STN TG]]),db[[#This Row],[STN K]])</f>
        <v>RTG</v>
      </c>
      <c r="AC130" s="87"/>
    </row>
    <row r="131" spans="1:29" ht="16.5" customHeight="1" x14ac:dyDescent="0.25">
      <c r="A131" s="87">
        <f>ROW()-1</f>
        <v>130</v>
      </c>
      <c r="B131" s="3" t="str">
        <f>LOWER(SUBSTITUTE(SUBSTITUTE(SUBSTITUTE(SUBSTITUTE(SUBSTITUTE(SUBSTITUTE(db[[#This Row],[NB BM]]," ",),".",""),"-",""),"(",""),")",""),"/",""))</f>
        <v>baloncacing1022+pompakecilcpk2225</v>
      </c>
      <c r="C131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D131" s="3" t="str">
        <f>LOWER(SUBSTITUTE(SUBSTITUTE(SUBSTITUTE(SUBSTITUTE(SUBSTITUTE(SUBSTITUTE(SUBSTITUTE(SUBSTITUTE(SUBSTITUTE(db[[#This Row],[NB PAJAK]]," ",""),"-",""),"(",""),")",""),".",""),",",""),"/",""),"""",""),"+",""))</f>
        <v/>
      </c>
      <c r="E131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baloncacing1022pompakecilcpk2225280pak</v>
      </c>
      <c r="F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baloncacing1022isi25pompakecilcpk2225280pakuntana</v>
      </c>
      <c r="G131" s="1" t="s">
        <v>2637</v>
      </c>
      <c r="H131" s="4" t="s">
        <v>2631</v>
      </c>
      <c r="I131" s="49"/>
      <c r="J131" s="1" t="s">
        <v>1621</v>
      </c>
      <c r="K131" s="26" t="e">
        <f>IF(db[[#This Row],[NB NOTA_C]]="","",COUNTIF([2]!B_MSK[concat],db[[#This Row],[NB NOTA_C]]))</f>
        <v>#REF!</v>
      </c>
      <c r="L131" s="7" t="s">
        <v>1638</v>
      </c>
      <c r="M131" s="3" t="s">
        <v>1681</v>
      </c>
      <c r="N131" s="1" t="s">
        <v>2782</v>
      </c>
      <c r="P131" s="1" t="str">
        <f>IF(db[[#This Row],[QTY/ CTN]]="","",SUBSTITUTE(SUBSTITUTE(SUBSTITUTE(db[[#This Row],[QTY/ CTN]]," ","_",2),"(",""),")","")&amp;"_")</f>
        <v>280 PAK_</v>
      </c>
      <c r="Q131" s="1">
        <f>IF(db[[#This Row],[H_QTY/ CTN]]="","",SEARCH("_",db[[#This Row],[H_QTY/ CTN]]))</f>
        <v>8</v>
      </c>
      <c r="R131" s="1">
        <f>IF(db[[#This Row],[H_QTY/ CTN]]="","",LEN(db[[#This Row],[H_QTY/ CTN]]))</f>
        <v>8</v>
      </c>
      <c r="S131" s="90" t="str">
        <f>IF(db[[#This Row],[H_QTY/ CTN]]="","",LEFT(db[[#This Row],[H_QTY/ CTN]],db[[#This Row],[H_1]]-1))</f>
        <v>280 PAK</v>
      </c>
      <c r="T131" s="87" t="str">
        <f>IF(NOT(db[[#This Row],[H_1]]=db[[#This Row],[H_2]]),MID(db[[#This Row],[H_QTY/ CTN]],db[[#This Row],[H_1]]+1,db[[#This Row],[H_2]]-db[[#This Row],[H_1]]-1),"")</f>
        <v/>
      </c>
      <c r="U131" s="87" t="str">
        <f>IF(db[[#This Row],[QTY/ CTN B]]="","",LEFT(db[[#This Row],[QTY/ CTN B]],SEARCH(" ",db[[#This Row],[QTY/ CTN B]],1)-1))</f>
        <v>280</v>
      </c>
      <c r="V131" s="87" t="str">
        <f>IF(db[[#This Row],[QTY/ CTN B]]="","",RIGHT(db[[#This Row],[QTY/ CTN B]],LEN(db[[#This Row],[QTY/ CTN B]])-SEARCH(" ",db[[#This Row],[QTY/ CTN B]],1)))</f>
        <v>PAK</v>
      </c>
      <c r="W131" s="87" t="str">
        <f>IF(db[[#This Row],[QTY/ CTN TG]]="",IF(db[[#This Row],[STN TG]]="","",12),LEFT(db[[#This Row],[QTY/ CTN TG]],SEARCH(" ",db[[#This Row],[QTY/ CTN TG]],1)-1))</f>
        <v/>
      </c>
      <c r="X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" s="87" t="str">
        <f>IF(db[[#This Row],[STN K]]="","",IF(db[[#This Row],[STN TG]]="LSN",12,""))</f>
        <v/>
      </c>
      <c r="Z131" s="87" t="str">
        <f>IF(db[[#This Row],[STN TG]]="LSN","PCS","")</f>
        <v/>
      </c>
      <c r="AA131" s="87">
        <f>db[[#This Row],[QTY B]]*IF(db[[#This Row],[QTY TG]]="",1,db[[#This Row],[QTY TG]])*IF(db[[#This Row],[QTY K]]="",1,db[[#This Row],[QTY K]])</f>
        <v>280</v>
      </c>
      <c r="AB131" s="87" t="str">
        <f>IF(db[[#This Row],[STN K]]="",IF(db[[#This Row],[STN TG]]="",db[[#This Row],[STN B]],db[[#This Row],[STN TG]]),db[[#This Row],[STN K]])</f>
        <v>PAK</v>
      </c>
      <c r="AC131" s="87"/>
    </row>
    <row r="132" spans="1:29" ht="16.5" customHeight="1" x14ac:dyDescent="0.25">
      <c r="A132" s="87">
        <f>ROW()-1</f>
        <v>131</v>
      </c>
      <c r="B132" s="3" t="str">
        <f>LOWER(SUBSTITUTE(SUBSTITUTE(SUBSTITUTE(SUBSTITUTE(SUBSTITUTE(SUBSTITUTE(db[[#This Row],[NB BM]]," ",),".",""),"-",""),"(",""),")",""),"/",""))</f>
        <v>baloncacing+pompakecilisi25cpk1825</v>
      </c>
      <c r="C132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D132" s="3" t="str">
        <f>LOWER(SUBSTITUTE(SUBSTITUTE(SUBSTITUTE(SUBSTITUTE(SUBSTITUTE(SUBSTITUTE(SUBSTITUTE(SUBSTITUTE(SUBSTITUTE(db[[#This Row],[NB PAJAK]]," ",""),"-",""),"(",""),")",""),".",""),",",""),"/",""),"""",""),"+",""))</f>
        <v/>
      </c>
      <c r="E132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baloncacingpompakecilisi25cpk1825280pak</v>
      </c>
      <c r="F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baloncacingpompakecilisi25cpk1825280pakuntana</v>
      </c>
      <c r="G132" s="1" t="s">
        <v>1015</v>
      </c>
      <c r="H132" s="4" t="s">
        <v>1319</v>
      </c>
      <c r="I132" s="49"/>
      <c r="J132" s="1" t="s">
        <v>1621</v>
      </c>
      <c r="K132" s="26" t="e">
        <f>IF(db[[#This Row],[NB NOTA_C]]="","",COUNTIF([2]!B_MSK[concat],db[[#This Row],[NB NOTA_C]]))</f>
        <v>#REF!</v>
      </c>
      <c r="L132" s="6" t="s">
        <v>1638</v>
      </c>
      <c r="M132" s="1" t="s">
        <v>1681</v>
      </c>
      <c r="N132" s="1" t="s">
        <v>2782</v>
      </c>
      <c r="P132" s="1" t="str">
        <f>IF(db[[#This Row],[QTY/ CTN]]="","",SUBSTITUTE(SUBSTITUTE(SUBSTITUTE(db[[#This Row],[QTY/ CTN]]," ","_",2),"(",""),")","")&amp;"_")</f>
        <v>280 PAK_</v>
      </c>
      <c r="Q132" s="1">
        <f>IF(db[[#This Row],[H_QTY/ CTN]]="","",SEARCH("_",db[[#This Row],[H_QTY/ CTN]]))</f>
        <v>8</v>
      </c>
      <c r="R132" s="1">
        <f>IF(db[[#This Row],[H_QTY/ CTN]]="","",LEN(db[[#This Row],[H_QTY/ CTN]]))</f>
        <v>8</v>
      </c>
      <c r="S132" s="90" t="str">
        <f>IF(db[[#This Row],[H_QTY/ CTN]]="","",LEFT(db[[#This Row],[H_QTY/ CTN]],db[[#This Row],[H_1]]-1))</f>
        <v>280 PAK</v>
      </c>
      <c r="T132" s="87" t="str">
        <f>IF(NOT(db[[#This Row],[H_1]]=db[[#This Row],[H_2]]),MID(db[[#This Row],[H_QTY/ CTN]],db[[#This Row],[H_1]]+1,db[[#This Row],[H_2]]-db[[#This Row],[H_1]]-1),"")</f>
        <v/>
      </c>
      <c r="U132" s="87" t="str">
        <f>IF(db[[#This Row],[QTY/ CTN B]]="","",LEFT(db[[#This Row],[QTY/ CTN B]],SEARCH(" ",db[[#This Row],[QTY/ CTN B]],1)-1))</f>
        <v>280</v>
      </c>
      <c r="V132" s="87" t="str">
        <f>IF(db[[#This Row],[QTY/ CTN B]]="","",RIGHT(db[[#This Row],[QTY/ CTN B]],LEN(db[[#This Row],[QTY/ CTN B]])-SEARCH(" ",db[[#This Row],[QTY/ CTN B]],1)))</f>
        <v>PAK</v>
      </c>
      <c r="W132" s="87" t="str">
        <f>IF(db[[#This Row],[QTY/ CTN TG]]="",IF(db[[#This Row],[STN TG]]="","",12),LEFT(db[[#This Row],[QTY/ CTN TG]],SEARCH(" ",db[[#This Row],[QTY/ CTN TG]],1)-1))</f>
        <v/>
      </c>
      <c r="X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2" s="87" t="str">
        <f>IF(db[[#This Row],[STN K]]="","",IF(db[[#This Row],[STN TG]]="LSN",12,""))</f>
        <v/>
      </c>
      <c r="Z132" s="87" t="str">
        <f>IF(db[[#This Row],[STN TG]]="LSN","PCS","")</f>
        <v/>
      </c>
      <c r="AA132" s="87">
        <f>db[[#This Row],[QTY B]]*IF(db[[#This Row],[QTY TG]]="",1,db[[#This Row],[QTY TG]])*IF(db[[#This Row],[QTY K]]="",1,db[[#This Row],[QTY K]])</f>
        <v>280</v>
      </c>
      <c r="AB132" s="87" t="str">
        <f>IF(db[[#This Row],[STN K]]="",IF(db[[#This Row],[STN TG]]="",db[[#This Row],[STN B]],db[[#This Row],[STN TG]]),db[[#This Row],[STN K]])</f>
        <v>PAK</v>
      </c>
      <c r="AC132" s="87"/>
    </row>
    <row r="133" spans="1:29" ht="16.5" customHeight="1" x14ac:dyDescent="0.25">
      <c r="A133" s="87">
        <f>ROW()-1</f>
        <v>132</v>
      </c>
      <c r="B133" s="3" t="str">
        <f>LOWER(SUBSTITUTE(SUBSTITUTE(SUBSTITUTE(SUBSTITUTE(SUBSTITUTE(SUBSTITUTE(db[[#This Row],[NB BM]]," ",),".",""),"-",""),"(",""),")",""),"/",""))</f>
        <v>balonfoilhurufhappybdaypelangibf07hb</v>
      </c>
      <c r="C133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D133" s="3" t="str">
        <f>LOWER(SUBSTITUTE(SUBSTITUTE(SUBSTITUTE(SUBSTITUTE(SUBSTITUTE(SUBSTITUTE(SUBSTITUTE(SUBSTITUTE(SUBSTITUTE(db[[#This Row],[NB PAJAK]]," ",""),"-",""),"(",""),")",""),".",""),",",""),"/",""),"""",""),"+",""))</f>
        <v/>
      </c>
      <c r="E133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balonfoilhurufhappybdaypelangibf07hb120set</v>
      </c>
      <c r="F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balonfoilhurufhappybdaypelangibf07hb120setuntana</v>
      </c>
      <c r="G133" s="1" t="s">
        <v>4247</v>
      </c>
      <c r="H133" s="4" t="s">
        <v>4245</v>
      </c>
      <c r="I133" s="49"/>
      <c r="J133" s="1" t="s">
        <v>1621</v>
      </c>
      <c r="K133" s="28" t="e">
        <f>IF(db[[#This Row],[NB NOTA_C]]="","",COUNTIF([2]!B_MSK[concat],db[[#This Row],[NB NOTA_C]]))</f>
        <v>#REF!</v>
      </c>
      <c r="L133" s="7" t="s">
        <v>1638</v>
      </c>
      <c r="M133" s="3" t="s">
        <v>2080</v>
      </c>
      <c r="N133" s="1" t="s">
        <v>2782</v>
      </c>
      <c r="O133" s="3"/>
      <c r="P133" s="3" t="str">
        <f>IF(db[[#This Row],[QTY/ CTN]]="","",SUBSTITUTE(SUBSTITUTE(SUBSTITUTE(db[[#This Row],[QTY/ CTN]]," ","_",2),"(",""),")","")&amp;"_")</f>
        <v>120 SET_</v>
      </c>
      <c r="Q133" s="3">
        <f>IF(db[[#This Row],[H_QTY/ CTN]]="","",SEARCH("_",db[[#This Row],[H_QTY/ CTN]]))</f>
        <v>8</v>
      </c>
      <c r="R133" s="3">
        <f>IF(db[[#This Row],[H_QTY/ CTN]]="","",LEN(db[[#This Row],[H_QTY/ CTN]]))</f>
        <v>8</v>
      </c>
      <c r="S133" s="87" t="str">
        <f>IF(db[[#This Row],[H_QTY/ CTN]]="","",LEFT(db[[#This Row],[H_QTY/ CTN]],db[[#This Row],[H_1]]-1))</f>
        <v>120 SET</v>
      </c>
      <c r="T133" s="87" t="str">
        <f>IF(NOT(db[[#This Row],[H_1]]=db[[#This Row],[H_2]]),MID(db[[#This Row],[H_QTY/ CTN]],db[[#This Row],[H_1]]+1,db[[#This Row],[H_2]]-db[[#This Row],[H_1]]-1),"")</f>
        <v/>
      </c>
      <c r="U133" s="87" t="str">
        <f>IF(db[[#This Row],[QTY/ CTN B]]="","",LEFT(db[[#This Row],[QTY/ CTN B]],SEARCH(" ",db[[#This Row],[QTY/ CTN B]],1)-1))</f>
        <v>120</v>
      </c>
      <c r="V133" s="87" t="str">
        <f>IF(db[[#This Row],[QTY/ CTN B]]="","",RIGHT(db[[#This Row],[QTY/ CTN B]],LEN(db[[#This Row],[QTY/ CTN B]])-SEARCH(" ",db[[#This Row],[QTY/ CTN B]],1)))</f>
        <v>SET</v>
      </c>
      <c r="W133" s="87" t="str">
        <f>IF(db[[#This Row],[QTY/ CTN TG]]="",IF(db[[#This Row],[STN TG]]="","",12),LEFT(db[[#This Row],[QTY/ CTN TG]],SEARCH(" ",db[[#This Row],[QTY/ CTN TG]],1)-1))</f>
        <v/>
      </c>
      <c r="X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3" s="87" t="str">
        <f>IF(db[[#This Row],[STN K]]="","",IF(db[[#This Row],[STN TG]]="LSN",12,""))</f>
        <v/>
      </c>
      <c r="Z133" s="87" t="str">
        <f>IF(db[[#This Row],[STN TG]]="LSN","PCS","")</f>
        <v/>
      </c>
      <c r="AA133" s="87">
        <f>db[[#This Row],[QTY B]]*IF(db[[#This Row],[QTY TG]]="",1,db[[#This Row],[QTY TG]])*IF(db[[#This Row],[QTY K]]="",1,db[[#This Row],[QTY K]])</f>
        <v>120</v>
      </c>
      <c r="AB133" s="87" t="str">
        <f>IF(db[[#This Row],[STN K]]="",IF(db[[#This Row],[STN TG]]="",db[[#This Row],[STN B]],db[[#This Row],[STN TG]]),db[[#This Row],[STN K]])</f>
        <v>SET</v>
      </c>
      <c r="AC133" s="87"/>
    </row>
    <row r="134" spans="1:29" ht="16.5" customHeight="1" x14ac:dyDescent="0.25">
      <c r="A134" s="87">
        <f>ROW()-1</f>
        <v>133</v>
      </c>
      <c r="B134" s="14" t="str">
        <f>LOWER(SUBSTITUTE(SUBSTITUTE(SUBSTITUTE(SUBSTITUTE(SUBSTITUTE(SUBSTITUTE(db[[#This Row],[NB BM]]," ",),".",""),"-",""),"(",""),")",""),"/",""))</f>
        <v>balonfs5motif20x5lkf3200m</v>
      </c>
      <c r="C134" s="14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D134" s="14" t="str">
        <f>LOWER(SUBSTITUTE(SUBSTITUTE(SUBSTITUTE(SUBSTITUTE(SUBSTITUTE(SUBSTITUTE(SUBSTITUTE(SUBSTITUTE(SUBSTITUTE(db[[#This Row],[NB PAJAK]]," ",""),"-",""),"(",""),")",""),".",""),",",""),"/",""),"""",""),"+",""))</f>
        <v/>
      </c>
      <c r="E134" s="14" t="str">
        <f>LOWER(SUBSTITUTE(SUBSTITUTE(SUBSTITUTE(SUBSTITUTE(SUBSTITUTE(SUBSTITUTE(SUBSTITUTE(SUBSTITUTE(SUBSTITUTE(db[[#This Row],[NB BM]]&amp;db[[#This Row],[QTY/ CTN]]," ",),".",""),"-",""),"(",""),")",""),",",""),"/",""),"""",""),"+",""))</f>
        <v>balonfs5motif20x5lkf3200m50lpg</v>
      </c>
      <c r="F1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balonfs5motif20x5lkf3200m50lpguntana</v>
      </c>
      <c r="G134" s="15" t="s">
        <v>3562</v>
      </c>
      <c r="H134" s="19" t="s">
        <v>3561</v>
      </c>
      <c r="I134" s="50"/>
      <c r="J134" s="1" t="s">
        <v>1621</v>
      </c>
      <c r="K134" s="27" t="e">
        <f>IF(db[[#This Row],[NB NOTA_C]]="","",COUNTIF([2]!B_MSK[concat],db[[#This Row],[NB NOTA_C]]))</f>
        <v>#REF!</v>
      </c>
      <c r="L134" s="16" t="s">
        <v>1638</v>
      </c>
      <c r="M134" s="14" t="s">
        <v>1682</v>
      </c>
      <c r="N134" s="15" t="s">
        <v>2782</v>
      </c>
      <c r="O134" s="14"/>
      <c r="P134" s="14" t="str">
        <f>IF(db[[#This Row],[QTY/ CTN]]="","",SUBSTITUTE(SUBSTITUTE(SUBSTITUTE(db[[#This Row],[QTY/ CTN]]," ","_",2),"(",""),")","")&amp;"_")</f>
        <v>50 LPG_</v>
      </c>
      <c r="Q134" s="14">
        <f>IF(db[[#This Row],[H_QTY/ CTN]]="","",SEARCH("_",db[[#This Row],[H_QTY/ CTN]]))</f>
        <v>7</v>
      </c>
      <c r="R134" s="14">
        <f>IF(db[[#This Row],[H_QTY/ CTN]]="","",LEN(db[[#This Row],[H_QTY/ CTN]]))</f>
        <v>7</v>
      </c>
      <c r="S134" s="91" t="str">
        <f>IF(db[[#This Row],[H_QTY/ CTN]]="","",LEFT(db[[#This Row],[H_QTY/ CTN]],db[[#This Row],[H_1]]-1))</f>
        <v>50 LPG</v>
      </c>
      <c r="T134" s="91" t="str">
        <f>IF(NOT(db[[#This Row],[H_1]]=db[[#This Row],[H_2]]),MID(db[[#This Row],[H_QTY/ CTN]],db[[#This Row],[H_1]]+1,db[[#This Row],[H_2]]-db[[#This Row],[H_1]]-1),"")</f>
        <v/>
      </c>
      <c r="U134" s="87" t="str">
        <f>IF(db[[#This Row],[QTY/ CTN B]]="","",LEFT(db[[#This Row],[QTY/ CTN B]],SEARCH(" ",db[[#This Row],[QTY/ CTN B]],1)-1))</f>
        <v>50</v>
      </c>
      <c r="V134" s="87" t="str">
        <f>IF(db[[#This Row],[QTY/ CTN B]]="","",RIGHT(db[[#This Row],[QTY/ CTN B]],LEN(db[[#This Row],[QTY/ CTN B]])-SEARCH(" ",db[[#This Row],[QTY/ CTN B]],1)))</f>
        <v>LPG</v>
      </c>
      <c r="W134" s="87" t="str">
        <f>IF(db[[#This Row],[QTY/ CTN TG]]="",IF(db[[#This Row],[STN TG]]="","",12),LEFT(db[[#This Row],[QTY/ CTN TG]],SEARCH(" ",db[[#This Row],[QTY/ CTN TG]],1)-1))</f>
        <v/>
      </c>
      <c r="X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4" s="87" t="str">
        <f>IF(db[[#This Row],[STN K]]="","",IF(db[[#This Row],[STN TG]]="LSN",12,""))</f>
        <v/>
      </c>
      <c r="Z134" s="87" t="str">
        <f>IF(db[[#This Row],[STN TG]]="LSN","PCS","")</f>
        <v/>
      </c>
      <c r="AA134" s="87">
        <f>db[[#This Row],[QTY B]]*IF(db[[#This Row],[QTY TG]]="",1,db[[#This Row],[QTY TG]])*IF(db[[#This Row],[QTY K]]="",1,db[[#This Row],[QTY K]])</f>
        <v>50</v>
      </c>
      <c r="AB134" s="87" t="str">
        <f>IF(db[[#This Row],[STN K]]="",IF(db[[#This Row],[STN TG]]="",db[[#This Row],[STN B]],db[[#This Row],[STN TG]]),db[[#This Row],[STN K]])</f>
        <v>LPG</v>
      </c>
      <c r="AC134" s="87"/>
    </row>
    <row r="135" spans="1:29" ht="16.5" customHeight="1" x14ac:dyDescent="0.25">
      <c r="A135" s="87">
        <f>ROW()-1</f>
        <v>134</v>
      </c>
      <c r="B135" s="3" t="str">
        <f>LOWER(SUBSTITUTE(SUBSTITUTE(SUBSTITUTE(SUBSTITUTE(SUBSTITUTE(SUBSTITUTE(db[[#This Row],[NB BM]]," ",),".",""),"-",""),"(",""),")",""),"/",""))</f>
        <v>balonfsbintangbulan20x5lkf3200m12</v>
      </c>
      <c r="C135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D135" s="3" t="str">
        <f>LOWER(SUBSTITUTE(SUBSTITUTE(SUBSTITUTE(SUBSTITUTE(SUBSTITUTE(SUBSTITUTE(SUBSTITUTE(SUBSTITUTE(SUBSTITUTE(db[[#This Row],[NB PAJAK]]," ",""),"-",""),"(",""),")",""),".",""),",",""),"/",""),"""",""),"+",""))</f>
        <v/>
      </c>
      <c r="E135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balonfsbintangbulan20x5lkf3200m1250lpg</v>
      </c>
      <c r="F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balonfsbintangbulan20x5lkf3200m1250lpguntana</v>
      </c>
      <c r="G135" s="1" t="s">
        <v>4277</v>
      </c>
      <c r="H135" s="4" t="s">
        <v>4275</v>
      </c>
      <c r="I135" s="49"/>
      <c r="J135" s="1" t="s">
        <v>1621</v>
      </c>
      <c r="K135" s="28" t="e">
        <f>IF(db[[#This Row],[NB NOTA_C]]="","",COUNTIF([2]!B_MSK[concat],db[[#This Row],[NB NOTA_C]]))</f>
        <v>#REF!</v>
      </c>
      <c r="L135" s="7" t="s">
        <v>1638</v>
      </c>
      <c r="M135" s="3" t="s">
        <v>1682</v>
      </c>
      <c r="N135" s="1" t="s">
        <v>2782</v>
      </c>
      <c r="O135" s="3"/>
      <c r="P135" s="3" t="str">
        <f>IF(db[[#This Row],[QTY/ CTN]]="","",SUBSTITUTE(SUBSTITUTE(SUBSTITUTE(db[[#This Row],[QTY/ CTN]]," ","_",2),"(",""),")","")&amp;"_")</f>
        <v>50 LPG_</v>
      </c>
      <c r="Q135" s="3">
        <f>IF(db[[#This Row],[H_QTY/ CTN]]="","",SEARCH("_",db[[#This Row],[H_QTY/ CTN]]))</f>
        <v>7</v>
      </c>
      <c r="R135" s="3">
        <f>IF(db[[#This Row],[H_QTY/ CTN]]="","",LEN(db[[#This Row],[H_QTY/ CTN]]))</f>
        <v>7</v>
      </c>
      <c r="S135" s="87" t="str">
        <f>IF(db[[#This Row],[H_QTY/ CTN]]="","",LEFT(db[[#This Row],[H_QTY/ CTN]],db[[#This Row],[H_1]]-1))</f>
        <v>50 LPG</v>
      </c>
      <c r="T135" s="87" t="str">
        <f>IF(NOT(db[[#This Row],[H_1]]=db[[#This Row],[H_2]]),MID(db[[#This Row],[H_QTY/ CTN]],db[[#This Row],[H_1]]+1,db[[#This Row],[H_2]]-db[[#This Row],[H_1]]-1),"")</f>
        <v/>
      </c>
      <c r="U135" s="87" t="str">
        <f>IF(db[[#This Row],[QTY/ CTN B]]="","",LEFT(db[[#This Row],[QTY/ CTN B]],SEARCH(" ",db[[#This Row],[QTY/ CTN B]],1)-1))</f>
        <v>50</v>
      </c>
      <c r="V135" s="87" t="str">
        <f>IF(db[[#This Row],[QTY/ CTN B]]="","",RIGHT(db[[#This Row],[QTY/ CTN B]],LEN(db[[#This Row],[QTY/ CTN B]])-SEARCH(" ",db[[#This Row],[QTY/ CTN B]],1)))</f>
        <v>LPG</v>
      </c>
      <c r="W135" s="87" t="str">
        <f>IF(db[[#This Row],[QTY/ CTN TG]]="",IF(db[[#This Row],[STN TG]]="","",12),LEFT(db[[#This Row],[QTY/ CTN TG]],SEARCH(" ",db[[#This Row],[QTY/ CTN TG]],1)-1))</f>
        <v/>
      </c>
      <c r="X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5" s="87" t="str">
        <f>IF(db[[#This Row],[STN K]]="","",IF(db[[#This Row],[STN TG]]="LSN",12,""))</f>
        <v/>
      </c>
      <c r="Z135" s="87" t="str">
        <f>IF(db[[#This Row],[STN TG]]="LSN","PCS","")</f>
        <v/>
      </c>
      <c r="AA135" s="87">
        <f>db[[#This Row],[QTY B]]*IF(db[[#This Row],[QTY TG]]="",1,db[[#This Row],[QTY TG]])*IF(db[[#This Row],[QTY K]]="",1,db[[#This Row],[QTY K]])</f>
        <v>50</v>
      </c>
      <c r="AB135" s="87" t="str">
        <f>IF(db[[#This Row],[STN K]]="",IF(db[[#This Row],[STN TG]]="",db[[#This Row],[STN B]],db[[#This Row],[STN TG]]),db[[#This Row],[STN K]])</f>
        <v>LPG</v>
      </c>
      <c r="AC135" s="87"/>
    </row>
    <row r="136" spans="1:29" ht="16.5" customHeight="1" x14ac:dyDescent="0.25">
      <c r="A136" s="87">
        <f>ROW()-1</f>
        <v>135</v>
      </c>
      <c r="B136" s="3" t="str">
        <f>LOWER(SUBSTITUTE(SUBSTITUTE(SUBSTITUTE(SUBSTITUTE(SUBSTITUTE(SUBSTITUTE(db[[#This Row],[NB BM]]," ",),".",""),"-",""),"(",""),")",""),"/",""))</f>
        <v>balonfscupcake20x5lkf3200m16</v>
      </c>
      <c r="C136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D136" s="3" t="str">
        <f>LOWER(SUBSTITUTE(SUBSTITUTE(SUBSTITUTE(SUBSTITUTE(SUBSTITUTE(SUBSTITUTE(SUBSTITUTE(SUBSTITUTE(SUBSTITUTE(db[[#This Row],[NB PAJAK]]," ",""),"-",""),"(",""),")",""),".",""),",",""),"/",""),"""",""),"+",""))</f>
        <v/>
      </c>
      <c r="E136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balonfscupcake20x5lkf3200m1650lpg</v>
      </c>
      <c r="F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balonfscupcake20x5lkf3200m1650lpguntana</v>
      </c>
      <c r="G136" s="1" t="s">
        <v>4246</v>
      </c>
      <c r="H136" s="4" t="s">
        <v>4244</v>
      </c>
      <c r="I136" s="49"/>
      <c r="J136" s="1" t="s">
        <v>1621</v>
      </c>
      <c r="K136" s="28" t="e">
        <f>IF(db[[#This Row],[NB NOTA_C]]="","",COUNTIF([2]!B_MSK[concat],db[[#This Row],[NB NOTA_C]]))</f>
        <v>#REF!</v>
      </c>
      <c r="L136" s="7" t="s">
        <v>1638</v>
      </c>
      <c r="M136" s="3" t="s">
        <v>1682</v>
      </c>
      <c r="N136" s="1" t="s">
        <v>2782</v>
      </c>
      <c r="O136" s="3"/>
      <c r="P136" s="3" t="str">
        <f>IF(db[[#This Row],[QTY/ CTN]]="","",SUBSTITUTE(SUBSTITUTE(SUBSTITUTE(db[[#This Row],[QTY/ CTN]]," ","_",2),"(",""),")","")&amp;"_")</f>
        <v>50 LPG_</v>
      </c>
      <c r="Q136" s="3">
        <f>IF(db[[#This Row],[H_QTY/ CTN]]="","",SEARCH("_",db[[#This Row],[H_QTY/ CTN]]))</f>
        <v>7</v>
      </c>
      <c r="R136" s="3">
        <f>IF(db[[#This Row],[H_QTY/ CTN]]="","",LEN(db[[#This Row],[H_QTY/ CTN]]))</f>
        <v>7</v>
      </c>
      <c r="S136" s="87" t="str">
        <f>IF(db[[#This Row],[H_QTY/ CTN]]="","",LEFT(db[[#This Row],[H_QTY/ CTN]],db[[#This Row],[H_1]]-1))</f>
        <v>50 LPG</v>
      </c>
      <c r="T136" s="87" t="str">
        <f>IF(NOT(db[[#This Row],[H_1]]=db[[#This Row],[H_2]]),MID(db[[#This Row],[H_QTY/ CTN]],db[[#This Row],[H_1]]+1,db[[#This Row],[H_2]]-db[[#This Row],[H_1]]-1),"")</f>
        <v/>
      </c>
      <c r="U136" s="87" t="str">
        <f>IF(db[[#This Row],[QTY/ CTN B]]="","",LEFT(db[[#This Row],[QTY/ CTN B]],SEARCH(" ",db[[#This Row],[QTY/ CTN B]],1)-1))</f>
        <v>50</v>
      </c>
      <c r="V136" s="87" t="str">
        <f>IF(db[[#This Row],[QTY/ CTN B]]="","",RIGHT(db[[#This Row],[QTY/ CTN B]],LEN(db[[#This Row],[QTY/ CTN B]])-SEARCH(" ",db[[#This Row],[QTY/ CTN B]],1)))</f>
        <v>LPG</v>
      </c>
      <c r="W136" s="87" t="str">
        <f>IF(db[[#This Row],[QTY/ CTN TG]]="",IF(db[[#This Row],[STN TG]]="","",12),LEFT(db[[#This Row],[QTY/ CTN TG]],SEARCH(" ",db[[#This Row],[QTY/ CTN TG]],1)-1))</f>
        <v/>
      </c>
      <c r="X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6" s="87" t="str">
        <f>IF(db[[#This Row],[STN K]]="","",IF(db[[#This Row],[STN TG]]="LSN",12,""))</f>
        <v/>
      </c>
      <c r="Z136" s="87" t="str">
        <f>IF(db[[#This Row],[STN TG]]="LSN","PCS","")</f>
        <v/>
      </c>
      <c r="AA136" s="87">
        <f>db[[#This Row],[QTY B]]*IF(db[[#This Row],[QTY TG]]="",1,db[[#This Row],[QTY TG]])*IF(db[[#This Row],[QTY K]]="",1,db[[#This Row],[QTY K]])</f>
        <v>50</v>
      </c>
      <c r="AB136" s="87" t="str">
        <f>IF(db[[#This Row],[STN K]]="",IF(db[[#This Row],[STN TG]]="",db[[#This Row],[STN B]],db[[#This Row],[STN TG]]),db[[#This Row],[STN K]])</f>
        <v>LPG</v>
      </c>
      <c r="AC136" s="87"/>
    </row>
    <row r="137" spans="1:29" ht="16.5" customHeight="1" x14ac:dyDescent="0.25">
      <c r="A137" s="87">
        <f>ROW()-1</f>
        <v>136</v>
      </c>
      <c r="B137" s="3" t="str">
        <f>LOWER(SUBSTITUTE(SUBSTITUTE(SUBSTITUTE(SUBSTITUTE(SUBSTITUTE(SUBSTITUTE(db[[#This Row],[NB BM]]," ",),".",""),"-",""),"(",""),")",""),"/",""))</f>
        <v>balonfshb123220x5lkf3200hb</v>
      </c>
      <c r="C137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D137" s="3" t="str">
        <f>LOWER(SUBSTITUTE(SUBSTITUTE(SUBSTITUTE(SUBSTITUTE(SUBSTITUTE(SUBSTITUTE(SUBSTITUTE(SUBSTITUTE(SUBSTITUTE(db[[#This Row],[NB PAJAK]]," ",""),"-",""),"(",""),")",""),".",""),",",""),"/",""),"""",""),"+",""))</f>
        <v/>
      </c>
      <c r="E137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balonfshb123220x5lkf3200hb50lpg</v>
      </c>
      <c r="F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balonfshb123220x5lkf3200hb50lpguntana</v>
      </c>
      <c r="G137" s="1" t="s">
        <v>1016</v>
      </c>
      <c r="H137" s="4" t="s">
        <v>1320</v>
      </c>
      <c r="I137" s="49"/>
      <c r="J137" s="1" t="s">
        <v>1621</v>
      </c>
      <c r="K137" s="26" t="e">
        <f>IF(db[[#This Row],[NB NOTA_C]]="","",COUNTIF([2]!B_MSK[concat],db[[#This Row],[NB NOTA_C]]))</f>
        <v>#REF!</v>
      </c>
      <c r="L137" s="6" t="s">
        <v>1638</v>
      </c>
      <c r="M137" s="1" t="s">
        <v>1682</v>
      </c>
      <c r="N137" s="1" t="s">
        <v>2782</v>
      </c>
      <c r="P137" s="1" t="str">
        <f>IF(db[[#This Row],[QTY/ CTN]]="","",SUBSTITUTE(SUBSTITUTE(SUBSTITUTE(db[[#This Row],[QTY/ CTN]]," ","_",2),"(",""),")","")&amp;"_")</f>
        <v>50 LPG_</v>
      </c>
      <c r="Q137" s="1">
        <f>IF(db[[#This Row],[H_QTY/ CTN]]="","",SEARCH("_",db[[#This Row],[H_QTY/ CTN]]))</f>
        <v>7</v>
      </c>
      <c r="R137" s="1">
        <f>IF(db[[#This Row],[H_QTY/ CTN]]="","",LEN(db[[#This Row],[H_QTY/ CTN]]))</f>
        <v>7</v>
      </c>
      <c r="S137" s="90" t="str">
        <f>IF(db[[#This Row],[H_QTY/ CTN]]="","",LEFT(db[[#This Row],[H_QTY/ CTN]],db[[#This Row],[H_1]]-1))</f>
        <v>50 LPG</v>
      </c>
      <c r="T137" s="87" t="str">
        <f>IF(NOT(db[[#This Row],[H_1]]=db[[#This Row],[H_2]]),MID(db[[#This Row],[H_QTY/ CTN]],db[[#This Row],[H_1]]+1,db[[#This Row],[H_2]]-db[[#This Row],[H_1]]-1),"")</f>
        <v/>
      </c>
      <c r="U137" s="87" t="str">
        <f>IF(db[[#This Row],[QTY/ CTN B]]="","",LEFT(db[[#This Row],[QTY/ CTN B]],SEARCH(" ",db[[#This Row],[QTY/ CTN B]],1)-1))</f>
        <v>50</v>
      </c>
      <c r="V137" s="87" t="str">
        <f>IF(db[[#This Row],[QTY/ CTN B]]="","",RIGHT(db[[#This Row],[QTY/ CTN B]],LEN(db[[#This Row],[QTY/ CTN B]])-SEARCH(" ",db[[#This Row],[QTY/ CTN B]],1)))</f>
        <v>LPG</v>
      </c>
      <c r="W137" s="87" t="str">
        <f>IF(db[[#This Row],[QTY/ CTN TG]]="",IF(db[[#This Row],[STN TG]]="","",12),LEFT(db[[#This Row],[QTY/ CTN TG]],SEARCH(" ",db[[#This Row],[QTY/ CTN TG]],1)-1))</f>
        <v/>
      </c>
      <c r="X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7" s="87" t="str">
        <f>IF(db[[#This Row],[STN K]]="","",IF(db[[#This Row],[STN TG]]="LSN",12,""))</f>
        <v/>
      </c>
      <c r="Z137" s="87" t="str">
        <f>IF(db[[#This Row],[STN TG]]="LSN","PCS","")</f>
        <v/>
      </c>
      <c r="AA137" s="87">
        <f>db[[#This Row],[QTY B]]*IF(db[[#This Row],[QTY TG]]="",1,db[[#This Row],[QTY TG]])*IF(db[[#This Row],[QTY K]]="",1,db[[#This Row],[QTY K]])</f>
        <v>50</v>
      </c>
      <c r="AB137" s="87" t="str">
        <f>IF(db[[#This Row],[STN K]]="",IF(db[[#This Row],[STN TG]]="",db[[#This Row],[STN B]],db[[#This Row],[STN TG]]),db[[#This Row],[STN K]])</f>
        <v>LPG</v>
      </c>
      <c r="AC137" s="87"/>
    </row>
    <row r="138" spans="1:29" ht="16.5" customHeight="1" x14ac:dyDescent="0.25">
      <c r="A138" s="87">
        <f>ROW()-1</f>
        <v>137</v>
      </c>
      <c r="B138" s="3" t="str">
        <f>LOWER(SUBSTITUTE(SUBSTITUTE(SUBSTITUTE(SUBSTITUTE(SUBSTITUTE(SUBSTITUTE(db[[#This Row],[NB BM]]," ",),".",""),"-",""),"(",""),")",""),"/",""))</f>
        <v>balonfshswarna20x5lkf3200hbw</v>
      </c>
      <c r="C138" s="3" t="str">
        <f>LOWER(SUBSTITUTE(SUBSTITUTE(SUBSTITUTE(SUBSTITUTE(SUBSTITUTE(SUBSTITUTE(SUBSTITUTE(SUBSTITUTE(SUBSTITUTE(db[[#This Row],[NB NOTA]]," ",),".",""),"-",""),"(",""),")",""),",",""),"/",""),"""",""),"+",""))</f>
        <v>balonfshswarna20x5lkf3200hbw</v>
      </c>
      <c r="D138" s="3" t="str">
        <f>LOWER(SUBSTITUTE(SUBSTITUTE(SUBSTITUTE(SUBSTITUTE(SUBSTITUTE(SUBSTITUTE(SUBSTITUTE(SUBSTITUTE(SUBSTITUTE(db[[#This Row],[NB PAJAK]]," ",""),"-",""),"(",""),")",""),".",""),",",""),"/",""),"""",""),"+",""))</f>
        <v/>
      </c>
      <c r="E138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balonfshswarna20x5lkf3200hbw40lpg</v>
      </c>
      <c r="F1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balonfshswarna20x5lkf3200hbw40lpguntana</v>
      </c>
      <c r="G138" s="4" t="s">
        <v>6392</v>
      </c>
      <c r="H138" s="4" t="s">
        <v>6376</v>
      </c>
      <c r="I138" s="49"/>
      <c r="J138" s="1" t="s">
        <v>1621</v>
      </c>
      <c r="K138" s="28" t="e">
        <f>IF(db[[#This Row],[NB NOTA_C]]="","",COUNTIF([2]!B_MSK[concat],db[[#This Row],[NB NOTA_C]]))</f>
        <v>#REF!</v>
      </c>
      <c r="L138" s="7" t="s">
        <v>1638</v>
      </c>
      <c r="M138" s="3" t="s">
        <v>6384</v>
      </c>
      <c r="N138" s="1" t="s">
        <v>2790</v>
      </c>
      <c r="O138" s="3"/>
      <c r="P138" s="3" t="str">
        <f>IF(db[[#This Row],[QTY/ CTN]]="","",SUBSTITUTE(SUBSTITUTE(SUBSTITUTE(db[[#This Row],[QTY/ CTN]]," ","_",2),"(",""),")","")&amp;"_")</f>
        <v>40 LPG_</v>
      </c>
      <c r="Q138" s="3">
        <f>IF(db[[#This Row],[H_QTY/ CTN]]="","",SEARCH("_",db[[#This Row],[H_QTY/ CTN]]))</f>
        <v>7</v>
      </c>
      <c r="R138" s="3">
        <f>IF(db[[#This Row],[H_QTY/ CTN]]="","",LEN(db[[#This Row],[H_QTY/ CTN]]))</f>
        <v>7</v>
      </c>
      <c r="S138" s="87" t="str">
        <f>IF(db[[#This Row],[H_QTY/ CTN]]="","",LEFT(db[[#This Row],[H_QTY/ CTN]],db[[#This Row],[H_1]]-1))</f>
        <v>40 LPG</v>
      </c>
      <c r="T138" s="87" t="str">
        <f>IF(NOT(db[[#This Row],[H_1]]=db[[#This Row],[H_2]]),MID(db[[#This Row],[H_QTY/ CTN]],db[[#This Row],[H_1]]+1,db[[#This Row],[H_2]]-db[[#This Row],[H_1]]-1),"")</f>
        <v/>
      </c>
      <c r="U138" s="87" t="str">
        <f>IF(db[[#This Row],[QTY/ CTN B]]="","",LEFT(db[[#This Row],[QTY/ CTN B]],SEARCH(" ",db[[#This Row],[QTY/ CTN B]],1)-1))</f>
        <v>40</v>
      </c>
      <c r="V138" s="87" t="str">
        <f>IF(db[[#This Row],[QTY/ CTN B]]="","",RIGHT(db[[#This Row],[QTY/ CTN B]],LEN(db[[#This Row],[QTY/ CTN B]])-SEARCH(" ",db[[#This Row],[QTY/ CTN B]],1)))</f>
        <v>LPG</v>
      </c>
      <c r="W138" s="87" t="str">
        <f>IF(db[[#This Row],[QTY/ CTN TG]]="",IF(db[[#This Row],[STN TG]]="","",12),LEFT(db[[#This Row],[QTY/ CTN TG]],SEARCH(" ",db[[#This Row],[QTY/ CTN TG]],1)-1))</f>
        <v/>
      </c>
      <c r="X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8" s="87" t="str">
        <f>IF(db[[#This Row],[STN K]]="","",IF(db[[#This Row],[STN TG]]="LSN",12,""))</f>
        <v/>
      </c>
      <c r="Z138" s="87" t="str">
        <f>IF(db[[#This Row],[STN TG]]="LSN","PCS","")</f>
        <v/>
      </c>
      <c r="AA138" s="87">
        <f>db[[#This Row],[QTY B]]*IF(db[[#This Row],[QTY TG]]="",1,db[[#This Row],[QTY TG]])*IF(db[[#This Row],[QTY K]]="",1,db[[#This Row],[QTY K]])</f>
        <v>40</v>
      </c>
      <c r="AB138" s="87" t="str">
        <f>IF(db[[#This Row],[STN K]]="",IF(db[[#This Row],[STN TG]]="",db[[#This Row],[STN B]],db[[#This Row],[STN TG]]),db[[#This Row],[STN K]])</f>
        <v>LPG</v>
      </c>
      <c r="AC138" s="87"/>
    </row>
    <row r="139" spans="1:29" ht="16.5" customHeight="1" x14ac:dyDescent="0.25">
      <c r="A139" s="87">
        <f>ROW()-1</f>
        <v>138</v>
      </c>
      <c r="B139" s="3" t="str">
        <f>LOWER(SUBSTITUTE(SUBSTITUTE(SUBSTITUTE(SUBSTITUTE(SUBSTITUTE(SUBSTITUTE(db[[#This Row],[NB BM]]," ",),".",""),"-",""),"(",""),")",""),"/",""))</f>
        <v>balonfsmickey20x5lkf3200m3</v>
      </c>
      <c r="C139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D139" s="3" t="str">
        <f>LOWER(SUBSTITUTE(SUBSTITUTE(SUBSTITUTE(SUBSTITUTE(SUBSTITUTE(SUBSTITUTE(SUBSTITUTE(SUBSTITUTE(SUBSTITUTE(db[[#This Row],[NB PAJAK]]," ",""),"-",""),"(",""),")",""),".",""),",",""),"/",""),"""",""),"+",""))</f>
        <v/>
      </c>
      <c r="E139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balonfsmickey20x5lkf3200m3100lpg</v>
      </c>
      <c r="F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balonfsmickey20x5lkf3200m3100lpguntana</v>
      </c>
      <c r="G139" s="1" t="s">
        <v>1017</v>
      </c>
      <c r="H139" s="4" t="s">
        <v>1321</v>
      </c>
      <c r="I139" s="49"/>
      <c r="J139" s="1" t="s">
        <v>1621</v>
      </c>
      <c r="K139" s="26" t="e">
        <f>IF(db[[#This Row],[NB NOTA_C]]="","",COUNTIF([2]!B_MSK[concat],db[[#This Row],[NB NOTA_C]]))</f>
        <v>#REF!</v>
      </c>
      <c r="L139" s="6" t="s">
        <v>1638</v>
      </c>
      <c r="M139" s="1" t="s">
        <v>1683</v>
      </c>
      <c r="N139" s="1" t="s">
        <v>2782</v>
      </c>
      <c r="P139" s="1" t="str">
        <f>IF(db[[#This Row],[QTY/ CTN]]="","",SUBSTITUTE(SUBSTITUTE(SUBSTITUTE(db[[#This Row],[QTY/ CTN]]," ","_",2),"(",""),")","")&amp;"_")</f>
        <v>100 LPG_</v>
      </c>
      <c r="Q139" s="1">
        <f>IF(db[[#This Row],[H_QTY/ CTN]]="","",SEARCH("_",db[[#This Row],[H_QTY/ CTN]]))</f>
        <v>8</v>
      </c>
      <c r="R139" s="1">
        <f>IF(db[[#This Row],[H_QTY/ CTN]]="","",LEN(db[[#This Row],[H_QTY/ CTN]]))</f>
        <v>8</v>
      </c>
      <c r="S139" s="90" t="str">
        <f>IF(db[[#This Row],[H_QTY/ CTN]]="","",LEFT(db[[#This Row],[H_QTY/ CTN]],db[[#This Row],[H_1]]-1))</f>
        <v>100 LPG</v>
      </c>
      <c r="T139" s="87" t="str">
        <f>IF(NOT(db[[#This Row],[H_1]]=db[[#This Row],[H_2]]),MID(db[[#This Row],[H_QTY/ CTN]],db[[#This Row],[H_1]]+1,db[[#This Row],[H_2]]-db[[#This Row],[H_1]]-1),"")</f>
        <v/>
      </c>
      <c r="U139" s="87" t="str">
        <f>IF(db[[#This Row],[QTY/ CTN B]]="","",LEFT(db[[#This Row],[QTY/ CTN B]],SEARCH(" ",db[[#This Row],[QTY/ CTN B]],1)-1))</f>
        <v>100</v>
      </c>
      <c r="V139" s="87" t="str">
        <f>IF(db[[#This Row],[QTY/ CTN B]]="","",RIGHT(db[[#This Row],[QTY/ CTN B]],LEN(db[[#This Row],[QTY/ CTN B]])-SEARCH(" ",db[[#This Row],[QTY/ CTN B]],1)))</f>
        <v>LPG</v>
      </c>
      <c r="W139" s="87" t="str">
        <f>IF(db[[#This Row],[QTY/ CTN TG]]="",IF(db[[#This Row],[STN TG]]="","",12),LEFT(db[[#This Row],[QTY/ CTN TG]],SEARCH(" ",db[[#This Row],[QTY/ CTN TG]],1)-1))</f>
        <v/>
      </c>
      <c r="X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" s="87" t="str">
        <f>IF(db[[#This Row],[STN K]]="","",IF(db[[#This Row],[STN TG]]="LSN",12,""))</f>
        <v/>
      </c>
      <c r="Z139" s="87" t="str">
        <f>IF(db[[#This Row],[STN TG]]="LSN","PCS","")</f>
        <v/>
      </c>
      <c r="AA139" s="87">
        <f>db[[#This Row],[QTY B]]*IF(db[[#This Row],[QTY TG]]="",1,db[[#This Row],[QTY TG]])*IF(db[[#This Row],[QTY K]]="",1,db[[#This Row],[QTY K]])</f>
        <v>100</v>
      </c>
      <c r="AB139" s="87" t="str">
        <f>IF(db[[#This Row],[STN K]]="",IF(db[[#This Row],[STN TG]]="",db[[#This Row],[STN B]],db[[#This Row],[STN TG]]),db[[#This Row],[STN K]])</f>
        <v>LPG</v>
      </c>
      <c r="AC139" s="87"/>
    </row>
    <row r="140" spans="1:29" ht="16.5" customHeight="1" x14ac:dyDescent="0.25">
      <c r="A140" s="87">
        <f>ROW()-1</f>
        <v>139</v>
      </c>
      <c r="B140" s="3" t="str">
        <f>LOWER(SUBSTITUTE(SUBSTITUTE(SUBSTITUTE(SUBSTITUTE(SUBSTITUTE(SUBSTITUTE(db[[#This Row],[NB BM]]," ",),".",""),"-",""),"(",""),")",""),"/",""))</f>
        <v>balonfspolkadot123220x5lkf3200</v>
      </c>
      <c r="C140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D140" s="3" t="str">
        <f>LOWER(SUBSTITUTE(SUBSTITUTE(SUBSTITUTE(SUBSTITUTE(SUBSTITUTE(SUBSTITUTE(SUBSTITUTE(SUBSTITUTE(SUBSTITUTE(db[[#This Row],[NB PAJAK]]," ",""),"-",""),"(",""),")",""),".",""),",",""),"/",""),"""",""),"+",""))</f>
        <v/>
      </c>
      <c r="E140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balonfspolkadot123220x5lkf320050lpg</v>
      </c>
      <c r="F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balonfspolkadot123220x5lkf3200pt550lpguntana</v>
      </c>
      <c r="G140" s="1" t="s">
        <v>1018</v>
      </c>
      <c r="H140" s="4" t="s">
        <v>1322</v>
      </c>
      <c r="I140" s="49"/>
      <c r="J140" s="1" t="s">
        <v>1621</v>
      </c>
      <c r="K140" s="26" t="e">
        <f>IF(db[[#This Row],[NB NOTA_C]]="","",COUNTIF([2]!B_MSK[concat],db[[#This Row],[NB NOTA_C]]))</f>
        <v>#REF!</v>
      </c>
      <c r="L140" s="6" t="s">
        <v>1638</v>
      </c>
      <c r="M140" s="1" t="s">
        <v>1682</v>
      </c>
      <c r="N140" s="1" t="s">
        <v>2782</v>
      </c>
      <c r="P140" s="1" t="str">
        <f>IF(db[[#This Row],[QTY/ CTN]]="","",SUBSTITUTE(SUBSTITUTE(SUBSTITUTE(db[[#This Row],[QTY/ CTN]]," ","_",2),"(",""),")","")&amp;"_")</f>
        <v>50 LPG_</v>
      </c>
      <c r="Q140" s="1">
        <f>IF(db[[#This Row],[H_QTY/ CTN]]="","",SEARCH("_",db[[#This Row],[H_QTY/ CTN]]))</f>
        <v>7</v>
      </c>
      <c r="R140" s="1">
        <f>IF(db[[#This Row],[H_QTY/ CTN]]="","",LEN(db[[#This Row],[H_QTY/ CTN]]))</f>
        <v>7</v>
      </c>
      <c r="S140" s="90" t="str">
        <f>IF(db[[#This Row],[H_QTY/ CTN]]="","",LEFT(db[[#This Row],[H_QTY/ CTN]],db[[#This Row],[H_1]]-1))</f>
        <v>50 LPG</v>
      </c>
      <c r="T140" s="87" t="str">
        <f>IF(NOT(db[[#This Row],[H_1]]=db[[#This Row],[H_2]]),MID(db[[#This Row],[H_QTY/ CTN]],db[[#This Row],[H_1]]+1,db[[#This Row],[H_2]]-db[[#This Row],[H_1]]-1),"")</f>
        <v/>
      </c>
      <c r="U140" s="87" t="str">
        <f>IF(db[[#This Row],[QTY/ CTN B]]="","",LEFT(db[[#This Row],[QTY/ CTN B]],SEARCH(" ",db[[#This Row],[QTY/ CTN B]],1)-1))</f>
        <v>50</v>
      </c>
      <c r="V140" s="87" t="str">
        <f>IF(db[[#This Row],[QTY/ CTN B]]="","",RIGHT(db[[#This Row],[QTY/ CTN B]],LEN(db[[#This Row],[QTY/ CTN B]])-SEARCH(" ",db[[#This Row],[QTY/ CTN B]],1)))</f>
        <v>LPG</v>
      </c>
      <c r="W140" s="87" t="str">
        <f>IF(db[[#This Row],[QTY/ CTN TG]]="",IF(db[[#This Row],[STN TG]]="","",12),LEFT(db[[#This Row],[QTY/ CTN TG]],SEARCH(" ",db[[#This Row],[QTY/ CTN TG]],1)-1))</f>
        <v/>
      </c>
      <c r="X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" s="87" t="str">
        <f>IF(db[[#This Row],[STN K]]="","",IF(db[[#This Row],[STN TG]]="LSN",12,""))</f>
        <v/>
      </c>
      <c r="Z140" s="87" t="str">
        <f>IF(db[[#This Row],[STN TG]]="LSN","PCS","")</f>
        <v/>
      </c>
      <c r="AA140" s="87">
        <f>db[[#This Row],[QTY B]]*IF(db[[#This Row],[QTY TG]]="",1,db[[#This Row],[QTY TG]])*IF(db[[#This Row],[QTY K]]="",1,db[[#This Row],[QTY K]])</f>
        <v>50</v>
      </c>
      <c r="AB140" s="87" t="str">
        <f>IF(db[[#This Row],[STN K]]="",IF(db[[#This Row],[STN TG]]="",db[[#This Row],[STN B]],db[[#This Row],[STN TG]]),db[[#This Row],[STN K]])</f>
        <v>LPG</v>
      </c>
      <c r="AC140" s="87"/>
    </row>
    <row r="141" spans="1:29" ht="16.5" customHeight="1" x14ac:dyDescent="0.25">
      <c r="A141" s="87">
        <f>ROW()-1</f>
        <v>140</v>
      </c>
      <c r="B141" s="3" t="str">
        <f>LOWER(SUBSTITUTE(SUBSTITUTE(SUBSTITUTE(SUBSTITUTE(SUBSTITUTE(SUBSTITUTE(db[[#This Row],[NB BM]]," ",),".",""),"-",""),"(",""),")",""),"/",""))</f>
        <v>balonfspolkadotputih20x5lkf3200pp</v>
      </c>
      <c r="C141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D141" s="3" t="str">
        <f>LOWER(SUBSTITUTE(SUBSTITUTE(SUBSTITUTE(SUBSTITUTE(SUBSTITUTE(SUBSTITUTE(SUBSTITUTE(SUBSTITUTE(SUBSTITUTE(db[[#This Row],[NB PAJAK]]," ",""),"-",""),"(",""),")",""),".",""),",",""),"/",""),"""",""),"+",""))</f>
        <v/>
      </c>
      <c r="E141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balonfspolkadotputih20x5lkf3200pp48lsn</v>
      </c>
      <c r="F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balonfspolkadotputih20x5lkf3200pp48lsnuntana</v>
      </c>
      <c r="G141" s="4" t="s">
        <v>5435</v>
      </c>
      <c r="H141" s="4" t="s">
        <v>5397</v>
      </c>
      <c r="I141" s="49"/>
      <c r="J141" s="1" t="s">
        <v>1621</v>
      </c>
      <c r="K141" s="28" t="e">
        <f>IF(db[[#This Row],[NB NOTA_C]]="","",COUNTIF([2]!B_MSK[concat],db[[#This Row],[NB NOTA_C]]))</f>
        <v>#REF!</v>
      </c>
      <c r="L141" s="7" t="s">
        <v>1638</v>
      </c>
      <c r="M141" s="3" t="s">
        <v>1715</v>
      </c>
      <c r="N141" s="1" t="s">
        <v>2790</v>
      </c>
      <c r="O141" s="3"/>
      <c r="P141" s="3" t="str">
        <f>IF(db[[#This Row],[QTY/ CTN]]="","",SUBSTITUTE(SUBSTITUTE(SUBSTITUTE(db[[#This Row],[QTY/ CTN]]," ","_",2),"(",""),")","")&amp;"_")</f>
        <v>48 LSN_</v>
      </c>
      <c r="Q141" s="3">
        <f>IF(db[[#This Row],[H_QTY/ CTN]]="","",SEARCH("_",db[[#This Row],[H_QTY/ CTN]]))</f>
        <v>7</v>
      </c>
      <c r="R141" s="3">
        <f>IF(db[[#This Row],[H_QTY/ CTN]]="","",LEN(db[[#This Row],[H_QTY/ CTN]]))</f>
        <v>7</v>
      </c>
      <c r="S141" s="87" t="str">
        <f>IF(db[[#This Row],[H_QTY/ CTN]]="","",LEFT(db[[#This Row],[H_QTY/ CTN]],db[[#This Row],[H_1]]-1))</f>
        <v>48 LSN</v>
      </c>
      <c r="T141" s="87" t="str">
        <f>IF(NOT(db[[#This Row],[H_1]]=db[[#This Row],[H_2]]),MID(db[[#This Row],[H_QTY/ CTN]],db[[#This Row],[H_1]]+1,db[[#This Row],[H_2]]-db[[#This Row],[H_1]]-1),"")</f>
        <v/>
      </c>
      <c r="U141" s="87" t="str">
        <f>IF(db[[#This Row],[QTY/ CTN B]]="","",LEFT(db[[#This Row],[QTY/ CTN B]],SEARCH(" ",db[[#This Row],[QTY/ CTN B]],1)-1))</f>
        <v>48</v>
      </c>
      <c r="V141" s="87" t="str">
        <f>IF(db[[#This Row],[QTY/ CTN B]]="","",RIGHT(db[[#This Row],[QTY/ CTN B]],LEN(db[[#This Row],[QTY/ CTN B]])-SEARCH(" ",db[[#This Row],[QTY/ CTN B]],1)))</f>
        <v>LSN</v>
      </c>
      <c r="W141" s="87">
        <f>IF(db[[#This Row],[QTY/ CTN TG]]="",IF(db[[#This Row],[STN TG]]="","",12),LEFT(db[[#This Row],[QTY/ CTN TG]],SEARCH(" ",db[[#This Row],[QTY/ CTN TG]],1)-1))</f>
        <v>12</v>
      </c>
      <c r="X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1" s="87" t="str">
        <f>IF(db[[#This Row],[STN K]]="","",IF(db[[#This Row],[STN TG]]="LSN",12,""))</f>
        <v/>
      </c>
      <c r="Z141" s="87" t="str">
        <f>IF(db[[#This Row],[STN TG]]="LSN","PCS","")</f>
        <v/>
      </c>
      <c r="AA141" s="87">
        <f>db[[#This Row],[QTY B]]*IF(db[[#This Row],[QTY TG]]="",1,db[[#This Row],[QTY TG]])*IF(db[[#This Row],[QTY K]]="",1,db[[#This Row],[QTY K]])</f>
        <v>576</v>
      </c>
      <c r="AB141" s="87" t="str">
        <f>IF(db[[#This Row],[STN K]]="",IF(db[[#This Row],[STN TG]]="",db[[#This Row],[STN B]],db[[#This Row],[STN TG]]),db[[#This Row],[STN K]])</f>
        <v>PCS</v>
      </c>
      <c r="AC141" s="87"/>
    </row>
    <row r="142" spans="1:29" ht="16.5" customHeight="1" x14ac:dyDescent="0.25">
      <c r="A142" s="87">
        <f>ROW()-1</f>
        <v>141</v>
      </c>
      <c r="B142" s="3" t="str">
        <f>LOWER(SUBSTITUTE(SUBSTITUTE(SUBSTITUTE(SUBSTITUTE(SUBSTITUTE(SUBSTITUTE(db[[#This Row],[NB BM]]," ",),".",""),"-",""),"(",""),")",""),"/",""))</f>
        <v>balonfspolkadotwarna20x5lkf3200pw</v>
      </c>
      <c r="C142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D142" s="3" t="str">
        <f>LOWER(SUBSTITUTE(SUBSTITUTE(SUBSTITUTE(SUBSTITUTE(SUBSTITUTE(SUBSTITUTE(SUBSTITUTE(SUBSTITUTE(SUBSTITUTE(db[[#This Row],[NB PAJAK]]," ",""),"-",""),"(",""),")",""),".",""),",",""),"/",""),"""",""),"+",""))</f>
        <v/>
      </c>
      <c r="E142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balonfspolkadotwarna20x5lkf3200pw50lpg</v>
      </c>
      <c r="F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balonfspolkadotwarna20x5lkf3200pw50lpguntana</v>
      </c>
      <c r="G142" s="1" t="s">
        <v>2638</v>
      </c>
      <c r="H142" s="4" t="s">
        <v>2632</v>
      </c>
      <c r="I142" s="49"/>
      <c r="J142" s="1" t="s">
        <v>1621</v>
      </c>
      <c r="K142" s="26" t="e">
        <f>IF(db[[#This Row],[NB NOTA_C]]="","",COUNTIF([2]!B_MSK[concat],db[[#This Row],[NB NOTA_C]]))</f>
        <v>#REF!</v>
      </c>
      <c r="L142" s="7" t="s">
        <v>1638</v>
      </c>
      <c r="M142" s="3" t="s">
        <v>1682</v>
      </c>
      <c r="N142" s="1" t="s">
        <v>2782</v>
      </c>
      <c r="P142" s="1" t="str">
        <f>IF(db[[#This Row],[QTY/ CTN]]="","",SUBSTITUTE(SUBSTITUTE(SUBSTITUTE(db[[#This Row],[QTY/ CTN]]," ","_",2),"(",""),")","")&amp;"_")</f>
        <v>50 LPG_</v>
      </c>
      <c r="Q142" s="1">
        <f>IF(db[[#This Row],[H_QTY/ CTN]]="","",SEARCH("_",db[[#This Row],[H_QTY/ CTN]]))</f>
        <v>7</v>
      </c>
      <c r="R142" s="1">
        <f>IF(db[[#This Row],[H_QTY/ CTN]]="","",LEN(db[[#This Row],[H_QTY/ CTN]]))</f>
        <v>7</v>
      </c>
      <c r="S142" s="90" t="str">
        <f>IF(db[[#This Row],[H_QTY/ CTN]]="","",LEFT(db[[#This Row],[H_QTY/ CTN]],db[[#This Row],[H_1]]-1))</f>
        <v>50 LPG</v>
      </c>
      <c r="T142" s="87" t="str">
        <f>IF(NOT(db[[#This Row],[H_1]]=db[[#This Row],[H_2]]),MID(db[[#This Row],[H_QTY/ CTN]],db[[#This Row],[H_1]]+1,db[[#This Row],[H_2]]-db[[#This Row],[H_1]]-1),"")</f>
        <v/>
      </c>
      <c r="U142" s="87" t="str">
        <f>IF(db[[#This Row],[QTY/ CTN B]]="","",LEFT(db[[#This Row],[QTY/ CTN B]],SEARCH(" ",db[[#This Row],[QTY/ CTN B]],1)-1))</f>
        <v>50</v>
      </c>
      <c r="V142" s="87" t="str">
        <f>IF(db[[#This Row],[QTY/ CTN B]]="","",RIGHT(db[[#This Row],[QTY/ CTN B]],LEN(db[[#This Row],[QTY/ CTN B]])-SEARCH(" ",db[[#This Row],[QTY/ CTN B]],1)))</f>
        <v>LPG</v>
      </c>
      <c r="W142" s="87" t="str">
        <f>IF(db[[#This Row],[QTY/ CTN TG]]="",IF(db[[#This Row],[STN TG]]="","",12),LEFT(db[[#This Row],[QTY/ CTN TG]],SEARCH(" ",db[[#This Row],[QTY/ CTN TG]],1)-1))</f>
        <v/>
      </c>
      <c r="X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2" s="87" t="str">
        <f>IF(db[[#This Row],[STN K]]="","",IF(db[[#This Row],[STN TG]]="LSN",12,""))</f>
        <v/>
      </c>
      <c r="Z142" s="87" t="str">
        <f>IF(db[[#This Row],[STN TG]]="LSN","PCS","")</f>
        <v/>
      </c>
      <c r="AA142" s="87">
        <f>db[[#This Row],[QTY B]]*IF(db[[#This Row],[QTY TG]]="",1,db[[#This Row],[QTY TG]])*IF(db[[#This Row],[QTY K]]="",1,db[[#This Row],[QTY K]])</f>
        <v>50</v>
      </c>
      <c r="AB142" s="87" t="str">
        <f>IF(db[[#This Row],[STN K]]="",IF(db[[#This Row],[STN TG]]="",db[[#This Row],[STN B]],db[[#This Row],[STN TG]]),db[[#This Row],[STN K]])</f>
        <v>LPG</v>
      </c>
      <c r="AC142" s="87"/>
    </row>
    <row r="143" spans="1:29" ht="16.5" customHeight="1" x14ac:dyDescent="0.25">
      <c r="A143" s="87">
        <f>ROW()-1</f>
        <v>142</v>
      </c>
      <c r="B143" s="3" t="str">
        <f>LOWER(SUBSTITUTE(SUBSTITUTE(SUBSTITUTE(SUBSTITUTE(SUBSTITUTE(SUBSTITUTE(db[[#This Row],[NB BM]]," ",),".",""),"-",""),"(",""),")",""),"/",""))</f>
        <v>balonjumbo12x3lj1836</v>
      </c>
      <c r="C143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43" s="3" t="str">
        <f>LOWER(SUBSTITUTE(SUBSTITUTE(SUBSTITUTE(SUBSTITUTE(SUBSTITUTE(SUBSTITUTE(SUBSTITUTE(SUBSTITUTE(SUBSTITUTE(db[[#This Row],[NB PAJAK]]," ",""),"-",""),"(",""),")",""),".",""),",",""),"/",""),"""",""),"+",""))</f>
        <v/>
      </c>
      <c r="E143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balonjumbo12x3lj183650lpg</v>
      </c>
      <c r="F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G143" s="1" t="s">
        <v>2642</v>
      </c>
      <c r="H143" s="4" t="s">
        <v>1323</v>
      </c>
      <c r="I143" s="49"/>
      <c r="J143" s="1" t="s">
        <v>1621</v>
      </c>
      <c r="K143" s="26" t="e">
        <f>IF(db[[#This Row],[NB NOTA_C]]="","",COUNTIF([2]!B_MSK[concat],db[[#This Row],[NB NOTA_C]]))</f>
        <v>#REF!</v>
      </c>
      <c r="L143" s="7" t="s">
        <v>1638</v>
      </c>
      <c r="M143" s="3" t="s">
        <v>1682</v>
      </c>
      <c r="N143" s="1" t="s">
        <v>2782</v>
      </c>
      <c r="P143" s="1" t="str">
        <f>IF(db[[#This Row],[QTY/ CTN]]="","",SUBSTITUTE(SUBSTITUTE(SUBSTITUTE(db[[#This Row],[QTY/ CTN]]," ","_",2),"(",""),")","")&amp;"_")</f>
        <v>50 LPG_</v>
      </c>
      <c r="Q143" s="1">
        <f>IF(db[[#This Row],[H_QTY/ CTN]]="","",SEARCH("_",db[[#This Row],[H_QTY/ CTN]]))</f>
        <v>7</v>
      </c>
      <c r="R143" s="1">
        <f>IF(db[[#This Row],[H_QTY/ CTN]]="","",LEN(db[[#This Row],[H_QTY/ CTN]]))</f>
        <v>7</v>
      </c>
      <c r="S143" s="90" t="str">
        <f>IF(db[[#This Row],[H_QTY/ CTN]]="","",LEFT(db[[#This Row],[H_QTY/ CTN]],db[[#This Row],[H_1]]-1))</f>
        <v>50 LPG</v>
      </c>
      <c r="T143" s="87" t="str">
        <f>IF(NOT(db[[#This Row],[H_1]]=db[[#This Row],[H_2]]),MID(db[[#This Row],[H_QTY/ CTN]],db[[#This Row],[H_1]]+1,db[[#This Row],[H_2]]-db[[#This Row],[H_1]]-1),"")</f>
        <v/>
      </c>
      <c r="U143" s="87" t="str">
        <f>IF(db[[#This Row],[QTY/ CTN B]]="","",LEFT(db[[#This Row],[QTY/ CTN B]],SEARCH(" ",db[[#This Row],[QTY/ CTN B]],1)-1))</f>
        <v>50</v>
      </c>
      <c r="V143" s="87" t="str">
        <f>IF(db[[#This Row],[QTY/ CTN B]]="","",RIGHT(db[[#This Row],[QTY/ CTN B]],LEN(db[[#This Row],[QTY/ CTN B]])-SEARCH(" ",db[[#This Row],[QTY/ CTN B]],1)))</f>
        <v>LPG</v>
      </c>
      <c r="W143" s="87" t="str">
        <f>IF(db[[#This Row],[QTY/ CTN TG]]="",IF(db[[#This Row],[STN TG]]="","",12),LEFT(db[[#This Row],[QTY/ CTN TG]],SEARCH(" ",db[[#This Row],[QTY/ CTN TG]],1)-1))</f>
        <v/>
      </c>
      <c r="X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3" s="87" t="str">
        <f>IF(db[[#This Row],[STN K]]="","",IF(db[[#This Row],[STN TG]]="LSN",12,""))</f>
        <v/>
      </c>
      <c r="Z143" s="87" t="str">
        <f>IF(db[[#This Row],[STN TG]]="LSN","PCS","")</f>
        <v/>
      </c>
      <c r="AA143" s="87">
        <f>db[[#This Row],[QTY B]]*IF(db[[#This Row],[QTY TG]]="",1,db[[#This Row],[QTY TG]])*IF(db[[#This Row],[QTY K]]="",1,db[[#This Row],[QTY K]])</f>
        <v>50</v>
      </c>
      <c r="AB143" s="87" t="str">
        <f>IF(db[[#This Row],[STN K]]="",IF(db[[#This Row],[STN TG]]="",db[[#This Row],[STN B]],db[[#This Row],[STN TG]]),db[[#This Row],[STN K]])</f>
        <v>LPG</v>
      </c>
      <c r="AC143" s="87"/>
    </row>
    <row r="144" spans="1:29" ht="16.5" customHeight="1" x14ac:dyDescent="0.25">
      <c r="A144" s="87">
        <f>ROW()-1</f>
        <v>143</v>
      </c>
      <c r="B144" s="3" t="str">
        <f>LOWER(SUBSTITUTE(SUBSTITUTE(SUBSTITUTE(SUBSTITUTE(SUBSTITUTE(SUBSTITUTE(db[[#This Row],[NB BM]]," ",),".",""),"-",""),"(",""),")",""),"/",""))</f>
        <v>balonjumbo12x5lj1836</v>
      </c>
      <c r="C14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44" s="3" t="str">
        <f>LOWER(SUBSTITUTE(SUBSTITUTE(SUBSTITUTE(SUBSTITUTE(SUBSTITUTE(SUBSTITUTE(SUBSTITUTE(SUBSTITUTE(SUBSTITUTE(db[[#This Row],[NB PAJAK]]," ",""),"-",""),"(",""),")",""),".",""),",",""),"/",""),"""",""),"+",""))</f>
        <v/>
      </c>
      <c r="E144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balonjumbo12x5lj183650lpg</v>
      </c>
      <c r="F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G144" s="1" t="s">
        <v>1019</v>
      </c>
      <c r="H144" s="4" t="s">
        <v>1323</v>
      </c>
      <c r="I144" s="49"/>
      <c r="J144" s="1" t="s">
        <v>1621</v>
      </c>
      <c r="K144" s="26" t="e">
        <f>IF(db[[#This Row],[NB NOTA_C]]="","",COUNTIF([2]!B_MSK[concat],db[[#This Row],[NB NOTA_C]]))</f>
        <v>#REF!</v>
      </c>
      <c r="L144" s="6" t="s">
        <v>1638</v>
      </c>
      <c r="M144" s="1" t="s">
        <v>1682</v>
      </c>
      <c r="N144" s="1" t="s">
        <v>2782</v>
      </c>
      <c r="P144" s="1" t="str">
        <f>IF(db[[#This Row],[QTY/ CTN]]="","",SUBSTITUTE(SUBSTITUTE(SUBSTITUTE(db[[#This Row],[QTY/ CTN]]," ","_",2),"(",""),")","")&amp;"_")</f>
        <v>50 LPG_</v>
      </c>
      <c r="Q144" s="1">
        <f>IF(db[[#This Row],[H_QTY/ CTN]]="","",SEARCH("_",db[[#This Row],[H_QTY/ CTN]]))</f>
        <v>7</v>
      </c>
      <c r="R144" s="1">
        <f>IF(db[[#This Row],[H_QTY/ CTN]]="","",LEN(db[[#This Row],[H_QTY/ CTN]]))</f>
        <v>7</v>
      </c>
      <c r="S144" s="90" t="str">
        <f>IF(db[[#This Row],[H_QTY/ CTN]]="","",LEFT(db[[#This Row],[H_QTY/ CTN]],db[[#This Row],[H_1]]-1))</f>
        <v>50 LPG</v>
      </c>
      <c r="T144" s="87" t="str">
        <f>IF(NOT(db[[#This Row],[H_1]]=db[[#This Row],[H_2]]),MID(db[[#This Row],[H_QTY/ CTN]],db[[#This Row],[H_1]]+1,db[[#This Row],[H_2]]-db[[#This Row],[H_1]]-1),"")</f>
        <v/>
      </c>
      <c r="U144" s="87" t="str">
        <f>IF(db[[#This Row],[QTY/ CTN B]]="","",LEFT(db[[#This Row],[QTY/ CTN B]],SEARCH(" ",db[[#This Row],[QTY/ CTN B]],1)-1))</f>
        <v>50</v>
      </c>
      <c r="V144" s="87" t="str">
        <f>IF(db[[#This Row],[QTY/ CTN B]]="","",RIGHT(db[[#This Row],[QTY/ CTN B]],LEN(db[[#This Row],[QTY/ CTN B]])-SEARCH(" ",db[[#This Row],[QTY/ CTN B]],1)))</f>
        <v>LPG</v>
      </c>
      <c r="W144" s="87" t="str">
        <f>IF(db[[#This Row],[QTY/ CTN TG]]="",IF(db[[#This Row],[STN TG]]="","",12),LEFT(db[[#This Row],[QTY/ CTN TG]],SEARCH(" ",db[[#This Row],[QTY/ CTN TG]],1)-1))</f>
        <v/>
      </c>
      <c r="X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" s="87" t="str">
        <f>IF(db[[#This Row],[STN K]]="","",IF(db[[#This Row],[STN TG]]="LSN",12,""))</f>
        <v/>
      </c>
      <c r="Z144" s="87" t="str">
        <f>IF(db[[#This Row],[STN TG]]="LSN","PCS","")</f>
        <v/>
      </c>
      <c r="AA144" s="87">
        <f>db[[#This Row],[QTY B]]*IF(db[[#This Row],[QTY TG]]="",1,db[[#This Row],[QTY TG]])*IF(db[[#This Row],[QTY K]]="",1,db[[#This Row],[QTY K]])</f>
        <v>50</v>
      </c>
      <c r="AB144" s="87" t="str">
        <f>IF(db[[#This Row],[STN K]]="",IF(db[[#This Row],[STN TG]]="",db[[#This Row],[STN B]],db[[#This Row],[STN TG]]),db[[#This Row],[STN K]])</f>
        <v>LPG</v>
      </c>
      <c r="AC144" s="87"/>
    </row>
    <row r="145" spans="1:29" ht="16.5" customHeight="1" x14ac:dyDescent="0.25">
      <c r="A145" s="87">
        <f>ROW()-1</f>
        <v>144</v>
      </c>
      <c r="B145" s="3" t="str">
        <f>LOWER(SUBSTITUTE(SUBSTITUTE(SUBSTITUTE(SUBSTITUTE(SUBSTITUTE(SUBSTITUTE(db[[#This Row],[NB BM]]," ",),".",""),"-",""),"(",""),")",""),"/",""))</f>
        <v>balonkilap102220x5lkp2200</v>
      </c>
      <c r="C145" s="3" t="str">
        <f>LOWER(SUBSTITUTE(SUBSTITUTE(SUBSTITUTE(SUBSTITUTE(SUBSTITUTE(SUBSTITUTE(SUBSTITUTE(SUBSTITUTE(SUBSTITUTE(db[[#This Row],[NB NOTA]]," ",),".",""),"-",""),"(",""),")",""),",",""),"/",""),"""",""),"+",""))</f>
        <v>balonkilap102220x5lkp2200</v>
      </c>
      <c r="D145" s="3" t="str">
        <f>LOWER(SUBSTITUTE(SUBSTITUTE(SUBSTITUTE(SUBSTITUTE(SUBSTITUTE(SUBSTITUTE(SUBSTITUTE(SUBSTITUTE(SUBSTITUTE(db[[#This Row],[NB PAJAK]]," ",""),"-",""),"(",""),")",""),".",""),",",""),"/",""),"""",""),"+",""))</f>
        <v/>
      </c>
      <c r="E145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balonkilap102220x5lkp220060lpg</v>
      </c>
      <c r="F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balonkilap102220x5lkp220060lpguntana</v>
      </c>
      <c r="G145" s="4" t="s">
        <v>6393</v>
      </c>
      <c r="H145" s="4" t="s">
        <v>6377</v>
      </c>
      <c r="I145" s="49"/>
      <c r="J145" s="1" t="s">
        <v>1621</v>
      </c>
      <c r="K145" s="28" t="e">
        <f>IF(db[[#This Row],[NB NOTA_C]]="","",COUNTIF([2]!B_MSK[concat],db[[#This Row],[NB NOTA_C]]))</f>
        <v>#REF!</v>
      </c>
      <c r="L145" s="7" t="s">
        <v>1638</v>
      </c>
      <c r="M145" s="3" t="s">
        <v>1684</v>
      </c>
      <c r="N145" s="1" t="s">
        <v>2790</v>
      </c>
      <c r="O145" s="3"/>
      <c r="P145" s="3" t="str">
        <f>IF(db[[#This Row],[QTY/ CTN]]="","",SUBSTITUTE(SUBSTITUTE(SUBSTITUTE(db[[#This Row],[QTY/ CTN]]," ","_",2),"(",""),")","")&amp;"_")</f>
        <v>60 LPG_</v>
      </c>
      <c r="Q145" s="3">
        <f>IF(db[[#This Row],[H_QTY/ CTN]]="","",SEARCH("_",db[[#This Row],[H_QTY/ CTN]]))</f>
        <v>7</v>
      </c>
      <c r="R145" s="3">
        <f>IF(db[[#This Row],[H_QTY/ CTN]]="","",LEN(db[[#This Row],[H_QTY/ CTN]]))</f>
        <v>7</v>
      </c>
      <c r="S145" s="87" t="str">
        <f>IF(db[[#This Row],[H_QTY/ CTN]]="","",LEFT(db[[#This Row],[H_QTY/ CTN]],db[[#This Row],[H_1]]-1))</f>
        <v>60 LPG</v>
      </c>
      <c r="T145" s="87" t="str">
        <f>IF(NOT(db[[#This Row],[H_1]]=db[[#This Row],[H_2]]),MID(db[[#This Row],[H_QTY/ CTN]],db[[#This Row],[H_1]]+1,db[[#This Row],[H_2]]-db[[#This Row],[H_1]]-1),"")</f>
        <v/>
      </c>
      <c r="U145" s="87" t="str">
        <f>IF(db[[#This Row],[QTY/ CTN B]]="","",LEFT(db[[#This Row],[QTY/ CTN B]],SEARCH(" ",db[[#This Row],[QTY/ CTN B]],1)-1))</f>
        <v>60</v>
      </c>
      <c r="V145" s="87" t="str">
        <f>IF(db[[#This Row],[QTY/ CTN B]]="","",RIGHT(db[[#This Row],[QTY/ CTN B]],LEN(db[[#This Row],[QTY/ CTN B]])-SEARCH(" ",db[[#This Row],[QTY/ CTN B]],1)))</f>
        <v>LPG</v>
      </c>
      <c r="W145" s="87" t="str">
        <f>IF(db[[#This Row],[QTY/ CTN TG]]="",IF(db[[#This Row],[STN TG]]="","",12),LEFT(db[[#This Row],[QTY/ CTN TG]],SEARCH(" ",db[[#This Row],[QTY/ CTN TG]],1)-1))</f>
        <v/>
      </c>
      <c r="X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5" s="87" t="str">
        <f>IF(db[[#This Row],[STN K]]="","",IF(db[[#This Row],[STN TG]]="LSN",12,""))</f>
        <v/>
      </c>
      <c r="Z145" s="87" t="str">
        <f>IF(db[[#This Row],[STN TG]]="LSN","PCS","")</f>
        <v/>
      </c>
      <c r="AA145" s="87">
        <f>db[[#This Row],[QTY B]]*IF(db[[#This Row],[QTY TG]]="",1,db[[#This Row],[QTY TG]])*IF(db[[#This Row],[QTY K]]="",1,db[[#This Row],[QTY K]])</f>
        <v>60</v>
      </c>
      <c r="AB145" s="87" t="str">
        <f>IF(db[[#This Row],[STN K]]="",IF(db[[#This Row],[STN TG]]="",db[[#This Row],[STN B]],db[[#This Row],[STN TG]]),db[[#This Row],[STN K]])</f>
        <v>LPG</v>
      </c>
      <c r="AC145" s="87"/>
    </row>
    <row r="146" spans="1:29" ht="16.5" customHeight="1" x14ac:dyDescent="0.25">
      <c r="A146" s="87">
        <f>ROW()-1</f>
        <v>145</v>
      </c>
      <c r="B146" s="3" t="str">
        <f>LOWER(SUBSTITUTE(SUBSTITUTE(SUBSTITUTE(SUBSTITUTE(SUBSTITUTE(SUBSTITUTE(db[[#This Row],[NB BM]]," ",),".",""),"-",""),"(",""),")",""),"/",""))</f>
        <v>balonkilap123220x5lkp3200</v>
      </c>
      <c r="C146" s="3" t="str">
        <f>LOWER(SUBSTITUTE(SUBSTITUTE(SUBSTITUTE(SUBSTITUTE(SUBSTITUTE(SUBSTITUTE(SUBSTITUTE(SUBSTITUTE(SUBSTITUTE(db[[#This Row],[NB NOTA]]," ",),".",""),"-",""),"(",""),")",""),",",""),"/",""),"""",""),"+",""))</f>
        <v>balonkilap123220x5lkp3200</v>
      </c>
      <c r="D146" s="3" t="str">
        <f>LOWER(SUBSTITUTE(SUBSTITUTE(SUBSTITUTE(SUBSTITUTE(SUBSTITUTE(SUBSTITUTE(SUBSTITUTE(SUBSTITUTE(SUBSTITUTE(db[[#This Row],[NB PAJAK]]," ",""),"-",""),"(",""),")",""),".",""),",",""),"/",""),"""",""),"+",""))</f>
        <v/>
      </c>
      <c r="E146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balonkilap123220x5lkp320050lpg</v>
      </c>
      <c r="F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balonkilap123220x5lkp320050lpguntana</v>
      </c>
      <c r="G146" s="4" t="s">
        <v>6394</v>
      </c>
      <c r="H146" s="4" t="s">
        <v>6378</v>
      </c>
      <c r="I146" s="49"/>
      <c r="J146" s="1" t="s">
        <v>1621</v>
      </c>
      <c r="K146" s="28" t="e">
        <f>IF(db[[#This Row],[NB NOTA_C]]="","",COUNTIF([2]!B_MSK[concat],db[[#This Row],[NB NOTA_C]]))</f>
        <v>#REF!</v>
      </c>
      <c r="L146" s="7" t="s">
        <v>1638</v>
      </c>
      <c r="M146" s="3" t="s">
        <v>1682</v>
      </c>
      <c r="N146" s="1" t="s">
        <v>2790</v>
      </c>
      <c r="O146" s="3"/>
      <c r="P146" s="3" t="str">
        <f>IF(db[[#This Row],[QTY/ CTN]]="","",SUBSTITUTE(SUBSTITUTE(SUBSTITUTE(db[[#This Row],[QTY/ CTN]]," ","_",2),"(",""),")","")&amp;"_")</f>
        <v>50 LPG_</v>
      </c>
      <c r="Q146" s="3">
        <f>IF(db[[#This Row],[H_QTY/ CTN]]="","",SEARCH("_",db[[#This Row],[H_QTY/ CTN]]))</f>
        <v>7</v>
      </c>
      <c r="R146" s="3">
        <f>IF(db[[#This Row],[H_QTY/ CTN]]="","",LEN(db[[#This Row],[H_QTY/ CTN]]))</f>
        <v>7</v>
      </c>
      <c r="S146" s="87" t="str">
        <f>IF(db[[#This Row],[H_QTY/ CTN]]="","",LEFT(db[[#This Row],[H_QTY/ CTN]],db[[#This Row],[H_1]]-1))</f>
        <v>50 LPG</v>
      </c>
      <c r="T146" s="87" t="str">
        <f>IF(NOT(db[[#This Row],[H_1]]=db[[#This Row],[H_2]]),MID(db[[#This Row],[H_QTY/ CTN]],db[[#This Row],[H_1]]+1,db[[#This Row],[H_2]]-db[[#This Row],[H_1]]-1),"")</f>
        <v/>
      </c>
      <c r="U146" s="87" t="str">
        <f>IF(db[[#This Row],[QTY/ CTN B]]="","",LEFT(db[[#This Row],[QTY/ CTN B]],SEARCH(" ",db[[#This Row],[QTY/ CTN B]],1)-1))</f>
        <v>50</v>
      </c>
      <c r="V146" s="87" t="str">
        <f>IF(db[[#This Row],[QTY/ CTN B]]="","",RIGHT(db[[#This Row],[QTY/ CTN B]],LEN(db[[#This Row],[QTY/ CTN B]])-SEARCH(" ",db[[#This Row],[QTY/ CTN B]],1)))</f>
        <v>LPG</v>
      </c>
      <c r="W146" s="87" t="str">
        <f>IF(db[[#This Row],[QTY/ CTN TG]]="",IF(db[[#This Row],[STN TG]]="","",12),LEFT(db[[#This Row],[QTY/ CTN TG]],SEARCH(" ",db[[#This Row],[QTY/ CTN TG]],1)-1))</f>
        <v/>
      </c>
      <c r="X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6" s="87" t="str">
        <f>IF(db[[#This Row],[STN K]]="","",IF(db[[#This Row],[STN TG]]="LSN",12,""))</f>
        <v/>
      </c>
      <c r="Z146" s="87" t="str">
        <f>IF(db[[#This Row],[STN TG]]="LSN","PCS","")</f>
        <v/>
      </c>
      <c r="AA146" s="87">
        <f>db[[#This Row],[QTY B]]*IF(db[[#This Row],[QTY TG]]="",1,db[[#This Row],[QTY TG]])*IF(db[[#This Row],[QTY K]]="",1,db[[#This Row],[QTY K]])</f>
        <v>50</v>
      </c>
      <c r="AB146" s="87" t="str">
        <f>IF(db[[#This Row],[STN K]]="",IF(db[[#This Row],[STN TG]]="",db[[#This Row],[STN B]],db[[#This Row],[STN TG]]),db[[#This Row],[STN K]])</f>
        <v>LPG</v>
      </c>
      <c r="AC146" s="87"/>
    </row>
    <row r="147" spans="1:29" ht="16.5" customHeight="1" x14ac:dyDescent="0.25">
      <c r="A147" s="87">
        <f>ROW()-1</f>
        <v>146</v>
      </c>
      <c r="B147" s="3" t="str">
        <f>LOWER(SUBSTITUTE(SUBSTITUTE(SUBSTITUTE(SUBSTITUTE(SUBSTITUTE(SUBSTITUTE(db[[#This Row],[NB BM]]," ",),".",""),"-",""),"(",""),")",""),"/",""))</f>
        <v>balonlove102220x5lkl2200</v>
      </c>
      <c r="C14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D147" s="3" t="str">
        <f>LOWER(SUBSTITUTE(SUBSTITUTE(SUBSTITUTE(SUBSTITUTE(SUBSTITUTE(SUBSTITUTE(SUBSTITUTE(SUBSTITUTE(SUBSTITUTE(db[[#This Row],[NB PAJAK]]," ",""),"-",""),"(",""),")",""),".",""),",",""),"/",""),"""",""),"+",""))</f>
        <v/>
      </c>
      <c r="E147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balonlove102220x5lkl220075lpg</v>
      </c>
      <c r="F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balonlove102220x5lkl220075lpguntana</v>
      </c>
      <c r="G147" s="1" t="s">
        <v>2639</v>
      </c>
      <c r="H147" s="4" t="s">
        <v>2633</v>
      </c>
      <c r="I147" s="49"/>
      <c r="J147" s="1" t="s">
        <v>1621</v>
      </c>
      <c r="K147" s="26" t="e">
        <f>IF(db[[#This Row],[NB NOTA_C]]="","",COUNTIF([2]!B_MSK[concat],db[[#This Row],[NB NOTA_C]]))</f>
        <v>#REF!</v>
      </c>
      <c r="L147" s="7" t="s">
        <v>1638</v>
      </c>
      <c r="M147" s="3" t="s">
        <v>2643</v>
      </c>
      <c r="N147" s="1" t="s">
        <v>2782</v>
      </c>
      <c r="P147" s="1" t="str">
        <f>IF(db[[#This Row],[QTY/ CTN]]="","",SUBSTITUTE(SUBSTITUTE(SUBSTITUTE(db[[#This Row],[QTY/ CTN]]," ","_",2),"(",""),")","")&amp;"_")</f>
        <v>75 LPG_</v>
      </c>
      <c r="Q147" s="1">
        <f>IF(db[[#This Row],[H_QTY/ CTN]]="","",SEARCH("_",db[[#This Row],[H_QTY/ CTN]]))</f>
        <v>7</v>
      </c>
      <c r="R147" s="1">
        <f>IF(db[[#This Row],[H_QTY/ CTN]]="","",LEN(db[[#This Row],[H_QTY/ CTN]]))</f>
        <v>7</v>
      </c>
      <c r="S147" s="90" t="str">
        <f>IF(db[[#This Row],[H_QTY/ CTN]]="","",LEFT(db[[#This Row],[H_QTY/ CTN]],db[[#This Row],[H_1]]-1))</f>
        <v>75 LPG</v>
      </c>
      <c r="T147" s="87" t="str">
        <f>IF(NOT(db[[#This Row],[H_1]]=db[[#This Row],[H_2]]),MID(db[[#This Row],[H_QTY/ CTN]],db[[#This Row],[H_1]]+1,db[[#This Row],[H_2]]-db[[#This Row],[H_1]]-1),"")</f>
        <v/>
      </c>
      <c r="U147" s="87" t="str">
        <f>IF(db[[#This Row],[QTY/ CTN B]]="","",LEFT(db[[#This Row],[QTY/ CTN B]],SEARCH(" ",db[[#This Row],[QTY/ CTN B]],1)-1))</f>
        <v>75</v>
      </c>
      <c r="V147" s="87" t="str">
        <f>IF(db[[#This Row],[QTY/ CTN B]]="","",RIGHT(db[[#This Row],[QTY/ CTN B]],LEN(db[[#This Row],[QTY/ CTN B]])-SEARCH(" ",db[[#This Row],[QTY/ CTN B]],1)))</f>
        <v>LPG</v>
      </c>
      <c r="W147" s="87" t="str">
        <f>IF(db[[#This Row],[QTY/ CTN TG]]="",IF(db[[#This Row],[STN TG]]="","",12),LEFT(db[[#This Row],[QTY/ CTN TG]],SEARCH(" ",db[[#This Row],[QTY/ CTN TG]],1)-1))</f>
        <v/>
      </c>
      <c r="X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7" s="87" t="str">
        <f>IF(db[[#This Row],[STN K]]="","",IF(db[[#This Row],[STN TG]]="LSN",12,""))</f>
        <v/>
      </c>
      <c r="Z147" s="87" t="str">
        <f>IF(db[[#This Row],[STN TG]]="LSN","PCS","")</f>
        <v/>
      </c>
      <c r="AA147" s="87">
        <f>db[[#This Row],[QTY B]]*IF(db[[#This Row],[QTY TG]]="",1,db[[#This Row],[QTY TG]])*IF(db[[#This Row],[QTY K]]="",1,db[[#This Row],[QTY K]])</f>
        <v>75</v>
      </c>
      <c r="AB147" s="87" t="str">
        <f>IF(db[[#This Row],[STN K]]="",IF(db[[#This Row],[STN TG]]="",db[[#This Row],[STN B]],db[[#This Row],[STN TG]]),db[[#This Row],[STN K]])</f>
        <v>LPG</v>
      </c>
      <c r="AC147" s="87"/>
    </row>
    <row r="148" spans="1:29" ht="16.5" customHeight="1" x14ac:dyDescent="0.25">
      <c r="A148" s="87">
        <f>ROW()-1</f>
        <v>147</v>
      </c>
      <c r="B148" s="3" t="str">
        <f>LOWER(SUBSTITUTE(SUBSTITUTE(SUBSTITUTE(SUBSTITUTE(SUBSTITUTE(SUBSTITUTE(db[[#This Row],[NB BM]]," ",),".",""),"-",""),"(",""),")",""),"/",""))</f>
        <v>balonmacaron1022lkm2200</v>
      </c>
      <c r="C14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48" s="3" t="str">
        <f>LOWER(SUBSTITUTE(SUBSTITUTE(SUBSTITUTE(SUBSTITUTE(SUBSTITUTE(SUBSTITUTE(SUBSTITUTE(SUBSTITUTE(SUBSTITUTE(db[[#This Row],[NB PAJAK]]," ",""),"-",""),"(",""),")",""),".",""),",",""),"/",""),"""",""),"+",""))</f>
        <v/>
      </c>
      <c r="E148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balonmacaron1022lkm220060lpg</v>
      </c>
      <c r="F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balonmacaron102220x5lkm220060lpguntana</v>
      </c>
      <c r="G148" s="1" t="s">
        <v>6666</v>
      </c>
      <c r="H148" s="4" t="s">
        <v>2635</v>
      </c>
      <c r="I148" s="49"/>
      <c r="J148" s="1" t="s">
        <v>1621</v>
      </c>
      <c r="K148" s="26" t="e">
        <f>IF(db[[#This Row],[NB NOTA_C]]="","",COUNTIF([2]!B_MSK[concat],db[[#This Row],[NB NOTA_C]]))</f>
        <v>#REF!</v>
      </c>
      <c r="L148" s="7" t="s">
        <v>1638</v>
      </c>
      <c r="M148" s="3" t="s">
        <v>1684</v>
      </c>
      <c r="N148" s="1" t="s">
        <v>2782</v>
      </c>
      <c r="P148" s="1" t="str">
        <f>IF(db[[#This Row],[QTY/ CTN]]="","",SUBSTITUTE(SUBSTITUTE(SUBSTITUTE(db[[#This Row],[QTY/ CTN]]," ","_",2),"(",""),")","")&amp;"_")</f>
        <v>60 LPG_</v>
      </c>
      <c r="Q148" s="1">
        <f>IF(db[[#This Row],[H_QTY/ CTN]]="","",SEARCH("_",db[[#This Row],[H_QTY/ CTN]]))</f>
        <v>7</v>
      </c>
      <c r="R148" s="1">
        <f>IF(db[[#This Row],[H_QTY/ CTN]]="","",LEN(db[[#This Row],[H_QTY/ CTN]]))</f>
        <v>7</v>
      </c>
      <c r="S148" s="90" t="str">
        <f>IF(db[[#This Row],[H_QTY/ CTN]]="","",LEFT(db[[#This Row],[H_QTY/ CTN]],db[[#This Row],[H_1]]-1))</f>
        <v>60 LPG</v>
      </c>
      <c r="T148" s="87" t="str">
        <f>IF(NOT(db[[#This Row],[H_1]]=db[[#This Row],[H_2]]),MID(db[[#This Row],[H_QTY/ CTN]],db[[#This Row],[H_1]]+1,db[[#This Row],[H_2]]-db[[#This Row],[H_1]]-1),"")</f>
        <v/>
      </c>
      <c r="U148" s="87" t="str">
        <f>IF(db[[#This Row],[QTY/ CTN B]]="","",LEFT(db[[#This Row],[QTY/ CTN B]],SEARCH(" ",db[[#This Row],[QTY/ CTN B]],1)-1))</f>
        <v>60</v>
      </c>
      <c r="V148" s="87" t="str">
        <f>IF(db[[#This Row],[QTY/ CTN B]]="","",RIGHT(db[[#This Row],[QTY/ CTN B]],LEN(db[[#This Row],[QTY/ CTN B]])-SEARCH(" ",db[[#This Row],[QTY/ CTN B]],1)))</f>
        <v>LPG</v>
      </c>
      <c r="W148" s="87" t="str">
        <f>IF(db[[#This Row],[QTY/ CTN TG]]="",IF(db[[#This Row],[STN TG]]="","",12),LEFT(db[[#This Row],[QTY/ CTN TG]],SEARCH(" ",db[[#This Row],[QTY/ CTN TG]],1)-1))</f>
        <v/>
      </c>
      <c r="X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8" s="87" t="str">
        <f>IF(db[[#This Row],[STN K]]="","",IF(db[[#This Row],[STN TG]]="LSN",12,""))</f>
        <v/>
      </c>
      <c r="Z148" s="87" t="str">
        <f>IF(db[[#This Row],[STN TG]]="LSN","PCS","")</f>
        <v/>
      </c>
      <c r="AA148" s="87">
        <f>db[[#This Row],[QTY B]]*IF(db[[#This Row],[QTY TG]]="",1,db[[#This Row],[QTY TG]])*IF(db[[#This Row],[QTY K]]="",1,db[[#This Row],[QTY K]])</f>
        <v>60</v>
      </c>
      <c r="AB148" s="87" t="str">
        <f>IF(db[[#This Row],[STN K]]="",IF(db[[#This Row],[STN TG]]="",db[[#This Row],[STN B]],db[[#This Row],[STN TG]]),db[[#This Row],[STN K]])</f>
        <v>LPG</v>
      </c>
      <c r="AC148" s="87"/>
    </row>
    <row r="149" spans="1:29" ht="16.5" customHeight="1" x14ac:dyDescent="0.25">
      <c r="A149" s="87">
        <f>ROW()-1</f>
        <v>148</v>
      </c>
      <c r="B149" s="3" t="str">
        <f>LOWER(SUBSTITUTE(SUBSTITUTE(SUBSTITUTE(SUBSTITUTE(SUBSTITUTE(SUBSTITUTE(db[[#This Row],[NB BM]]," ",),".",""),"-",""),"(",""),")",""),"/",""))</f>
        <v>balonmacaron122820x5lkm2800</v>
      </c>
      <c r="C14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D149" s="3" t="str">
        <f>LOWER(SUBSTITUTE(SUBSTITUTE(SUBSTITUTE(SUBSTITUTE(SUBSTITUTE(SUBSTITUTE(SUBSTITUTE(SUBSTITUTE(SUBSTITUTE(db[[#This Row],[NB PAJAK]]," ",""),"-",""),"(",""),")",""),".",""),",",""),"/",""),"""",""),"+",""))</f>
        <v/>
      </c>
      <c r="E149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balonmacaron122820x5lkm280050lpg</v>
      </c>
      <c r="F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balonmacaron122820x5lkm280050lpguntana</v>
      </c>
      <c r="G149" s="1" t="s">
        <v>1020</v>
      </c>
      <c r="H149" s="4" t="s">
        <v>1324</v>
      </c>
      <c r="I149" s="49"/>
      <c r="J149" s="1" t="s">
        <v>1621</v>
      </c>
      <c r="K149" s="26" t="e">
        <f>IF(db[[#This Row],[NB NOTA_C]]="","",COUNTIF([2]!B_MSK[concat],db[[#This Row],[NB NOTA_C]]))</f>
        <v>#REF!</v>
      </c>
      <c r="L149" s="6" t="s">
        <v>1638</v>
      </c>
      <c r="M149" s="1" t="s">
        <v>1682</v>
      </c>
      <c r="N149" s="1" t="s">
        <v>2782</v>
      </c>
      <c r="P149" s="1" t="str">
        <f>IF(db[[#This Row],[QTY/ CTN]]="","",SUBSTITUTE(SUBSTITUTE(SUBSTITUTE(db[[#This Row],[QTY/ CTN]]," ","_",2),"(",""),")","")&amp;"_")</f>
        <v>50 LPG_</v>
      </c>
      <c r="Q149" s="1">
        <f>IF(db[[#This Row],[H_QTY/ CTN]]="","",SEARCH("_",db[[#This Row],[H_QTY/ CTN]]))</f>
        <v>7</v>
      </c>
      <c r="R149" s="1">
        <f>IF(db[[#This Row],[H_QTY/ CTN]]="","",LEN(db[[#This Row],[H_QTY/ CTN]]))</f>
        <v>7</v>
      </c>
      <c r="S149" s="90" t="str">
        <f>IF(db[[#This Row],[H_QTY/ CTN]]="","",LEFT(db[[#This Row],[H_QTY/ CTN]],db[[#This Row],[H_1]]-1))</f>
        <v>50 LPG</v>
      </c>
      <c r="T149" s="87" t="str">
        <f>IF(NOT(db[[#This Row],[H_1]]=db[[#This Row],[H_2]]),MID(db[[#This Row],[H_QTY/ CTN]],db[[#This Row],[H_1]]+1,db[[#This Row],[H_2]]-db[[#This Row],[H_1]]-1),"")</f>
        <v/>
      </c>
      <c r="U149" s="87" t="str">
        <f>IF(db[[#This Row],[QTY/ CTN B]]="","",LEFT(db[[#This Row],[QTY/ CTN B]],SEARCH(" ",db[[#This Row],[QTY/ CTN B]],1)-1))</f>
        <v>50</v>
      </c>
      <c r="V149" s="87" t="str">
        <f>IF(db[[#This Row],[QTY/ CTN B]]="","",RIGHT(db[[#This Row],[QTY/ CTN B]],LEN(db[[#This Row],[QTY/ CTN B]])-SEARCH(" ",db[[#This Row],[QTY/ CTN B]],1)))</f>
        <v>LPG</v>
      </c>
      <c r="W149" s="87" t="str">
        <f>IF(db[[#This Row],[QTY/ CTN TG]]="",IF(db[[#This Row],[STN TG]]="","",12),LEFT(db[[#This Row],[QTY/ CTN TG]],SEARCH(" ",db[[#This Row],[QTY/ CTN TG]],1)-1))</f>
        <v/>
      </c>
      <c r="X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" s="87" t="str">
        <f>IF(db[[#This Row],[STN K]]="","",IF(db[[#This Row],[STN TG]]="LSN",12,""))</f>
        <v/>
      </c>
      <c r="Z149" s="87" t="str">
        <f>IF(db[[#This Row],[STN TG]]="LSN","PCS","")</f>
        <v/>
      </c>
      <c r="AA149" s="87">
        <f>db[[#This Row],[QTY B]]*IF(db[[#This Row],[QTY TG]]="",1,db[[#This Row],[QTY TG]])*IF(db[[#This Row],[QTY K]]="",1,db[[#This Row],[QTY K]])</f>
        <v>50</v>
      </c>
      <c r="AB149" s="87" t="str">
        <f>IF(db[[#This Row],[STN K]]="",IF(db[[#This Row],[STN TG]]="",db[[#This Row],[STN B]],db[[#This Row],[STN TG]]),db[[#This Row],[STN K]])</f>
        <v>LPG</v>
      </c>
      <c r="AC149" s="87"/>
    </row>
    <row r="150" spans="1:29" ht="16.5" customHeight="1" x14ac:dyDescent="0.25">
      <c r="A150" s="87">
        <f>ROW()-1</f>
        <v>149</v>
      </c>
      <c r="B150" s="3" t="str">
        <f>LOWER(SUBSTITUTE(SUBSTITUTE(SUBSTITUTE(SUBSTITUTE(SUBSTITUTE(SUBSTITUTE(db[[#This Row],[NB BM]]," ",),".",""),"-",""),"(",""),")",""),"/",""))</f>
        <v>balonmacaroni102220x5lkm2200</v>
      </c>
      <c r="C15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D150" s="3" t="str">
        <f>LOWER(SUBSTITUTE(SUBSTITUTE(SUBSTITUTE(SUBSTITUTE(SUBSTITUTE(SUBSTITUTE(SUBSTITUTE(SUBSTITUTE(SUBSTITUTE(db[[#This Row],[NB PAJAK]]," ",""),"-",""),"(",""),")",""),".",""),",",""),"/",""),"""",""),"+",""))</f>
        <v/>
      </c>
      <c r="E150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balonmacaroni102220x5lkm220060lpg</v>
      </c>
      <c r="F1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balonmacaroni102220x5lkm220060lpguntana</v>
      </c>
      <c r="G150" s="1" t="s">
        <v>1021</v>
      </c>
      <c r="H150" s="4" t="s">
        <v>1325</v>
      </c>
      <c r="I150" s="49"/>
      <c r="J150" s="1" t="s">
        <v>1621</v>
      </c>
      <c r="K150" s="26" t="e">
        <f>IF(db[[#This Row],[NB NOTA_C]]="","",COUNTIF([2]!B_MSK[concat],db[[#This Row],[NB NOTA_C]]))</f>
        <v>#REF!</v>
      </c>
      <c r="L150" s="6" t="s">
        <v>1638</v>
      </c>
      <c r="M150" s="1" t="s">
        <v>1684</v>
      </c>
      <c r="N150" s="1" t="s">
        <v>2782</v>
      </c>
      <c r="P150" s="1" t="str">
        <f>IF(db[[#This Row],[QTY/ CTN]]="","",SUBSTITUTE(SUBSTITUTE(SUBSTITUTE(db[[#This Row],[QTY/ CTN]]," ","_",2),"(",""),")","")&amp;"_")</f>
        <v>60 LPG_</v>
      </c>
      <c r="Q150" s="1">
        <f>IF(db[[#This Row],[H_QTY/ CTN]]="","",SEARCH("_",db[[#This Row],[H_QTY/ CTN]]))</f>
        <v>7</v>
      </c>
      <c r="R150" s="1">
        <f>IF(db[[#This Row],[H_QTY/ CTN]]="","",LEN(db[[#This Row],[H_QTY/ CTN]]))</f>
        <v>7</v>
      </c>
      <c r="S150" s="90" t="str">
        <f>IF(db[[#This Row],[H_QTY/ CTN]]="","",LEFT(db[[#This Row],[H_QTY/ CTN]],db[[#This Row],[H_1]]-1))</f>
        <v>60 LPG</v>
      </c>
      <c r="T150" s="87" t="str">
        <f>IF(NOT(db[[#This Row],[H_1]]=db[[#This Row],[H_2]]),MID(db[[#This Row],[H_QTY/ CTN]],db[[#This Row],[H_1]]+1,db[[#This Row],[H_2]]-db[[#This Row],[H_1]]-1),"")</f>
        <v/>
      </c>
      <c r="U150" s="87" t="str">
        <f>IF(db[[#This Row],[QTY/ CTN B]]="","",LEFT(db[[#This Row],[QTY/ CTN B]],SEARCH(" ",db[[#This Row],[QTY/ CTN B]],1)-1))</f>
        <v>60</v>
      </c>
      <c r="V150" s="87" t="str">
        <f>IF(db[[#This Row],[QTY/ CTN B]]="","",RIGHT(db[[#This Row],[QTY/ CTN B]],LEN(db[[#This Row],[QTY/ CTN B]])-SEARCH(" ",db[[#This Row],[QTY/ CTN B]],1)))</f>
        <v>LPG</v>
      </c>
      <c r="W150" s="87" t="str">
        <f>IF(db[[#This Row],[QTY/ CTN TG]]="",IF(db[[#This Row],[STN TG]]="","",12),LEFT(db[[#This Row],[QTY/ CTN TG]],SEARCH(" ",db[[#This Row],[QTY/ CTN TG]],1)-1))</f>
        <v/>
      </c>
      <c r="X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" s="87" t="str">
        <f>IF(db[[#This Row],[STN K]]="","",IF(db[[#This Row],[STN TG]]="LSN",12,""))</f>
        <v/>
      </c>
      <c r="Z150" s="87" t="str">
        <f>IF(db[[#This Row],[STN TG]]="LSN","PCS","")</f>
        <v/>
      </c>
      <c r="AA150" s="87">
        <f>db[[#This Row],[QTY B]]*IF(db[[#This Row],[QTY TG]]="",1,db[[#This Row],[QTY TG]])*IF(db[[#This Row],[QTY K]]="",1,db[[#This Row],[QTY K]])</f>
        <v>60</v>
      </c>
      <c r="AB150" s="87" t="str">
        <f>IF(db[[#This Row],[STN K]]="",IF(db[[#This Row],[STN TG]]="",db[[#This Row],[STN B]],db[[#This Row],[STN TG]]),db[[#This Row],[STN K]])</f>
        <v>LPG</v>
      </c>
      <c r="AC150" s="87"/>
    </row>
    <row r="151" spans="1:29" ht="16.5" customHeight="1" x14ac:dyDescent="0.25">
      <c r="A151" s="87">
        <f>ROW()-1</f>
        <v>150</v>
      </c>
      <c r="B151" s="3" t="str">
        <f>LOWER(SUBSTITUTE(SUBSTITUTE(SUBSTITUTE(SUBSTITUTE(SUBSTITUTE(SUBSTITUTE(db[[#This Row],[NB BM]]," ",),".",""),"-",""),"(",""),")",""),"/",""))</f>
        <v>balonmacaroni122820x5lkm2800</v>
      </c>
      <c r="C15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D151" s="3" t="str">
        <f>LOWER(SUBSTITUTE(SUBSTITUTE(SUBSTITUTE(SUBSTITUTE(SUBSTITUTE(SUBSTITUTE(SUBSTITUTE(SUBSTITUTE(SUBSTITUTE(db[[#This Row],[NB PAJAK]]," ",""),"-",""),"(",""),")",""),".",""),",",""),"/",""),"""",""),"+",""))</f>
        <v/>
      </c>
      <c r="E151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balonmacaroni122820x5lkm280050lpg</v>
      </c>
      <c r="F1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balonmacaroni122820x5lkm280050lpguntana</v>
      </c>
      <c r="G151" s="1" t="s">
        <v>1022</v>
      </c>
      <c r="H151" s="4" t="s">
        <v>1326</v>
      </c>
      <c r="I151" s="2"/>
      <c r="J151" s="1" t="s">
        <v>1621</v>
      </c>
      <c r="K151" s="26" t="e">
        <f>IF(db[[#This Row],[NB NOTA_C]]="","",COUNTIF([2]!B_MSK[concat],db[[#This Row],[NB NOTA_C]]))</f>
        <v>#REF!</v>
      </c>
      <c r="L151" s="6" t="s">
        <v>1638</v>
      </c>
      <c r="M151" s="1" t="s">
        <v>1682</v>
      </c>
      <c r="N151" s="1" t="s">
        <v>2782</v>
      </c>
      <c r="P151" s="1" t="str">
        <f>IF(db[[#This Row],[QTY/ CTN]]="","",SUBSTITUTE(SUBSTITUTE(SUBSTITUTE(db[[#This Row],[QTY/ CTN]]," ","_",2),"(",""),")","")&amp;"_")</f>
        <v>50 LPG_</v>
      </c>
      <c r="Q151" s="1">
        <f>IF(db[[#This Row],[H_QTY/ CTN]]="","",SEARCH("_",db[[#This Row],[H_QTY/ CTN]]))</f>
        <v>7</v>
      </c>
      <c r="R151" s="1">
        <f>IF(db[[#This Row],[H_QTY/ CTN]]="","",LEN(db[[#This Row],[H_QTY/ CTN]]))</f>
        <v>7</v>
      </c>
      <c r="S151" s="90" t="str">
        <f>IF(db[[#This Row],[H_QTY/ CTN]]="","",LEFT(db[[#This Row],[H_QTY/ CTN]],db[[#This Row],[H_1]]-1))</f>
        <v>50 LPG</v>
      </c>
      <c r="T151" s="87" t="str">
        <f>IF(NOT(db[[#This Row],[H_1]]=db[[#This Row],[H_2]]),MID(db[[#This Row],[H_QTY/ CTN]],db[[#This Row],[H_1]]+1,db[[#This Row],[H_2]]-db[[#This Row],[H_1]]-1),"")</f>
        <v/>
      </c>
      <c r="U151" s="87" t="str">
        <f>IF(db[[#This Row],[QTY/ CTN B]]="","",LEFT(db[[#This Row],[QTY/ CTN B]],SEARCH(" ",db[[#This Row],[QTY/ CTN B]],1)-1))</f>
        <v>50</v>
      </c>
      <c r="V151" s="87" t="str">
        <f>IF(db[[#This Row],[QTY/ CTN B]]="","",RIGHT(db[[#This Row],[QTY/ CTN B]],LEN(db[[#This Row],[QTY/ CTN B]])-SEARCH(" ",db[[#This Row],[QTY/ CTN B]],1)))</f>
        <v>LPG</v>
      </c>
      <c r="W151" s="87" t="str">
        <f>IF(db[[#This Row],[QTY/ CTN TG]]="",IF(db[[#This Row],[STN TG]]="","",12),LEFT(db[[#This Row],[QTY/ CTN TG]],SEARCH(" ",db[[#This Row],[QTY/ CTN TG]],1)-1))</f>
        <v/>
      </c>
      <c r="X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1" s="87" t="str">
        <f>IF(db[[#This Row],[STN K]]="","",IF(db[[#This Row],[STN TG]]="LSN",12,""))</f>
        <v/>
      </c>
      <c r="Z151" s="87" t="str">
        <f>IF(db[[#This Row],[STN TG]]="LSN","PCS","")</f>
        <v/>
      </c>
      <c r="AA151" s="87">
        <f>db[[#This Row],[QTY B]]*IF(db[[#This Row],[QTY TG]]="",1,db[[#This Row],[QTY TG]])*IF(db[[#This Row],[QTY K]]="",1,db[[#This Row],[QTY K]])</f>
        <v>50</v>
      </c>
      <c r="AB151" s="87" t="str">
        <f>IF(db[[#This Row],[STN K]]="",IF(db[[#This Row],[STN TG]]="",db[[#This Row],[STN B]],db[[#This Row],[STN TG]]),db[[#This Row],[STN K]])</f>
        <v>LPG</v>
      </c>
      <c r="AC151" s="87"/>
    </row>
    <row r="152" spans="1:29" ht="16.5" customHeight="1" x14ac:dyDescent="0.25">
      <c r="A152" s="87">
        <f>ROW()-1</f>
        <v>151</v>
      </c>
      <c r="B152" s="3" t="str">
        <f>LOWER(SUBSTITUTE(SUBSTITUTE(SUBSTITUTE(SUBSTITUTE(SUBSTITUTE(SUBSTITUTE(db[[#This Row],[NB BM]]," ",),".",""),"-",""),"(",""),")",""),"/",""))</f>
        <v>balonmetalik122820x5lmp2800</v>
      </c>
      <c r="C15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D152" s="3" t="str">
        <f>LOWER(SUBSTITUTE(SUBSTITUTE(SUBSTITUTE(SUBSTITUTE(SUBSTITUTE(SUBSTITUTE(SUBSTITUTE(SUBSTITUTE(SUBSTITUTE(db[[#This Row],[NB PAJAK]]," ",""),"-",""),"(",""),")",""),".",""),",",""),"/",""),"""",""),"+",""))</f>
        <v/>
      </c>
      <c r="E152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balonmetalik122820x5lmp280050lpg</v>
      </c>
      <c r="F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balonmetalik122820x5lmp280050lpguntana</v>
      </c>
      <c r="G152" s="1" t="s">
        <v>1023</v>
      </c>
      <c r="H152" s="4" t="s">
        <v>1327</v>
      </c>
      <c r="I152" s="49"/>
      <c r="J152" s="1" t="s">
        <v>1621</v>
      </c>
      <c r="K152" s="26" t="e">
        <f>IF(db[[#This Row],[NB NOTA_C]]="","",COUNTIF([2]!B_MSK[concat],db[[#This Row],[NB NOTA_C]]))</f>
        <v>#REF!</v>
      </c>
      <c r="L152" s="6" t="s">
        <v>1638</v>
      </c>
      <c r="M152" s="1" t="s">
        <v>1682</v>
      </c>
      <c r="N152" s="1" t="s">
        <v>2782</v>
      </c>
      <c r="P152" s="1" t="str">
        <f>IF(db[[#This Row],[QTY/ CTN]]="","",SUBSTITUTE(SUBSTITUTE(SUBSTITUTE(db[[#This Row],[QTY/ CTN]]," ","_",2),"(",""),")","")&amp;"_")</f>
        <v>50 LPG_</v>
      </c>
      <c r="Q152" s="1">
        <f>IF(db[[#This Row],[H_QTY/ CTN]]="","",SEARCH("_",db[[#This Row],[H_QTY/ CTN]]))</f>
        <v>7</v>
      </c>
      <c r="R152" s="1">
        <f>IF(db[[#This Row],[H_QTY/ CTN]]="","",LEN(db[[#This Row],[H_QTY/ CTN]]))</f>
        <v>7</v>
      </c>
      <c r="S152" s="90" t="str">
        <f>IF(db[[#This Row],[H_QTY/ CTN]]="","",LEFT(db[[#This Row],[H_QTY/ CTN]],db[[#This Row],[H_1]]-1))</f>
        <v>50 LPG</v>
      </c>
      <c r="T152" s="87" t="str">
        <f>IF(NOT(db[[#This Row],[H_1]]=db[[#This Row],[H_2]]),MID(db[[#This Row],[H_QTY/ CTN]],db[[#This Row],[H_1]]+1,db[[#This Row],[H_2]]-db[[#This Row],[H_1]]-1),"")</f>
        <v/>
      </c>
      <c r="U152" s="87" t="str">
        <f>IF(db[[#This Row],[QTY/ CTN B]]="","",LEFT(db[[#This Row],[QTY/ CTN B]],SEARCH(" ",db[[#This Row],[QTY/ CTN B]],1)-1))</f>
        <v>50</v>
      </c>
      <c r="V152" s="87" t="str">
        <f>IF(db[[#This Row],[QTY/ CTN B]]="","",RIGHT(db[[#This Row],[QTY/ CTN B]],LEN(db[[#This Row],[QTY/ CTN B]])-SEARCH(" ",db[[#This Row],[QTY/ CTN B]],1)))</f>
        <v>LPG</v>
      </c>
      <c r="W152" s="87" t="str">
        <f>IF(db[[#This Row],[QTY/ CTN TG]]="",IF(db[[#This Row],[STN TG]]="","",12),LEFT(db[[#This Row],[QTY/ CTN TG]],SEARCH(" ",db[[#This Row],[QTY/ CTN TG]],1)-1))</f>
        <v/>
      </c>
      <c r="X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2" s="87" t="str">
        <f>IF(db[[#This Row],[STN K]]="","",IF(db[[#This Row],[STN TG]]="LSN",12,""))</f>
        <v/>
      </c>
      <c r="Z152" s="87" t="str">
        <f>IF(db[[#This Row],[STN TG]]="LSN","PCS","")</f>
        <v/>
      </c>
      <c r="AA152" s="87">
        <f>db[[#This Row],[QTY B]]*IF(db[[#This Row],[QTY TG]]="",1,db[[#This Row],[QTY TG]])*IF(db[[#This Row],[QTY K]]="",1,db[[#This Row],[QTY K]])</f>
        <v>50</v>
      </c>
      <c r="AB152" s="87" t="str">
        <f>IF(db[[#This Row],[STN K]]="",IF(db[[#This Row],[STN TG]]="",db[[#This Row],[STN B]],db[[#This Row],[STN TG]]),db[[#This Row],[STN K]])</f>
        <v>LPG</v>
      </c>
      <c r="AC152" s="87"/>
    </row>
    <row r="153" spans="1:29" ht="16.5" customHeight="1" x14ac:dyDescent="0.25">
      <c r="A153" s="87">
        <f>ROW()-1</f>
        <v>152</v>
      </c>
      <c r="B153" s="3" t="str">
        <f>LOWER(SUBSTITUTE(SUBSTITUTE(SUBSTITUTE(SUBSTITUTE(SUBSTITUTE(SUBSTITUTE(db[[#This Row],[NB BM]]," ",),".",""),"-",""),"(",""),")",""),"/",""))</f>
        <v>balonmetalikhb122820x5lms2800hb</v>
      </c>
      <c r="C15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D153" s="3" t="str">
        <f>LOWER(SUBSTITUTE(SUBSTITUTE(SUBSTITUTE(SUBSTITUTE(SUBSTITUTE(SUBSTITUTE(SUBSTITUTE(SUBSTITUTE(SUBSTITUTE(db[[#This Row],[NB PAJAK]]," ",""),"-",""),"(",""),")",""),".",""),",",""),"/",""),"""",""),"+",""))</f>
        <v/>
      </c>
      <c r="E153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balonmetalikhb122820x5lms2800hb50lpg</v>
      </c>
      <c r="F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balonmetalikhb122820x5lms2800hb50lpguntana</v>
      </c>
      <c r="G153" s="1" t="s">
        <v>1024</v>
      </c>
      <c r="H153" s="4" t="s">
        <v>1328</v>
      </c>
      <c r="I153" s="49"/>
      <c r="J153" s="1" t="s">
        <v>1621</v>
      </c>
      <c r="K153" s="26" t="e">
        <f>IF(db[[#This Row],[NB NOTA_C]]="","",COUNTIF([2]!B_MSK[concat],db[[#This Row],[NB NOTA_C]]))</f>
        <v>#REF!</v>
      </c>
      <c r="L153" s="6" t="s">
        <v>1638</v>
      </c>
      <c r="M153" s="1" t="s">
        <v>1682</v>
      </c>
      <c r="N153" s="1" t="s">
        <v>2782</v>
      </c>
      <c r="P153" s="1" t="str">
        <f>IF(db[[#This Row],[QTY/ CTN]]="","",SUBSTITUTE(SUBSTITUTE(SUBSTITUTE(db[[#This Row],[QTY/ CTN]]," ","_",2),"(",""),")","")&amp;"_")</f>
        <v>50 LPG_</v>
      </c>
      <c r="Q153" s="1">
        <f>IF(db[[#This Row],[H_QTY/ CTN]]="","",SEARCH("_",db[[#This Row],[H_QTY/ CTN]]))</f>
        <v>7</v>
      </c>
      <c r="R153" s="1">
        <f>IF(db[[#This Row],[H_QTY/ CTN]]="","",LEN(db[[#This Row],[H_QTY/ CTN]]))</f>
        <v>7</v>
      </c>
      <c r="S153" s="90" t="str">
        <f>IF(db[[#This Row],[H_QTY/ CTN]]="","",LEFT(db[[#This Row],[H_QTY/ CTN]],db[[#This Row],[H_1]]-1))</f>
        <v>50 LPG</v>
      </c>
      <c r="T153" s="87" t="str">
        <f>IF(NOT(db[[#This Row],[H_1]]=db[[#This Row],[H_2]]),MID(db[[#This Row],[H_QTY/ CTN]],db[[#This Row],[H_1]]+1,db[[#This Row],[H_2]]-db[[#This Row],[H_1]]-1),"")</f>
        <v/>
      </c>
      <c r="U153" s="87" t="str">
        <f>IF(db[[#This Row],[QTY/ CTN B]]="","",LEFT(db[[#This Row],[QTY/ CTN B]],SEARCH(" ",db[[#This Row],[QTY/ CTN B]],1)-1))</f>
        <v>50</v>
      </c>
      <c r="V153" s="87" t="str">
        <f>IF(db[[#This Row],[QTY/ CTN B]]="","",RIGHT(db[[#This Row],[QTY/ CTN B]],LEN(db[[#This Row],[QTY/ CTN B]])-SEARCH(" ",db[[#This Row],[QTY/ CTN B]],1)))</f>
        <v>LPG</v>
      </c>
      <c r="W153" s="87" t="str">
        <f>IF(db[[#This Row],[QTY/ CTN TG]]="",IF(db[[#This Row],[STN TG]]="","",12),LEFT(db[[#This Row],[QTY/ CTN TG]],SEARCH(" ",db[[#This Row],[QTY/ CTN TG]],1)-1))</f>
        <v/>
      </c>
      <c r="X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" s="87" t="str">
        <f>IF(db[[#This Row],[STN K]]="","",IF(db[[#This Row],[STN TG]]="LSN",12,""))</f>
        <v/>
      </c>
      <c r="Z153" s="87" t="str">
        <f>IF(db[[#This Row],[STN TG]]="LSN","PCS","")</f>
        <v/>
      </c>
      <c r="AA153" s="87">
        <f>db[[#This Row],[QTY B]]*IF(db[[#This Row],[QTY TG]]="",1,db[[#This Row],[QTY TG]])*IF(db[[#This Row],[QTY K]]="",1,db[[#This Row],[QTY K]])</f>
        <v>50</v>
      </c>
      <c r="AB153" s="87" t="str">
        <f>IF(db[[#This Row],[STN K]]="",IF(db[[#This Row],[STN TG]]="",db[[#This Row],[STN B]],db[[#This Row],[STN TG]]),db[[#This Row],[STN K]])</f>
        <v>LPG</v>
      </c>
      <c r="AC153" s="87"/>
    </row>
    <row r="154" spans="1:29" ht="16.5" customHeight="1" x14ac:dyDescent="0.25">
      <c r="A154" s="87">
        <f>ROW()-1</f>
        <v>153</v>
      </c>
      <c r="B154" s="3" t="str">
        <f>LOWER(SUBSTITUTE(SUBSTITUTE(SUBSTITUTE(SUBSTITUTE(SUBSTITUTE(SUBSTITUTE(db[[#This Row],[NB BM]]," ",),".",""),"-",""),"(",""),")",""),"/",""))</f>
        <v>balonsmilekuning20x5lks3200sk</v>
      </c>
      <c r="C154" s="3" t="str">
        <f>LOWER(SUBSTITUTE(SUBSTITUTE(SUBSTITUTE(SUBSTITUTE(SUBSTITUTE(SUBSTITUTE(SUBSTITUTE(SUBSTITUTE(SUBSTITUTE(db[[#This Row],[NB NOTA]]," ",),".",""),"-",""),"(",""),")",""),",",""),"/",""),"""",""),"+",""))</f>
        <v>balonsmilekuning20x5lks3200sk</v>
      </c>
      <c r="D154" s="3" t="str">
        <f>LOWER(SUBSTITUTE(SUBSTITUTE(SUBSTITUTE(SUBSTITUTE(SUBSTITUTE(SUBSTITUTE(SUBSTITUTE(SUBSTITUTE(SUBSTITUTE(db[[#This Row],[NB PAJAK]]," ",""),"-",""),"(",""),")",""),".",""),",",""),"/",""),"""",""),"+",""))</f>
        <v/>
      </c>
      <c r="E154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balonsmilekuning20x5lks3200sk72lpg</v>
      </c>
      <c r="F1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balonsmilekuning20x5lks3200sk72lpguntana</v>
      </c>
      <c r="G154" s="4" t="s">
        <v>6391</v>
      </c>
      <c r="H154" s="4" t="s">
        <v>6375</v>
      </c>
      <c r="I154" s="49"/>
      <c r="J154" s="1" t="s">
        <v>1621</v>
      </c>
      <c r="K154" s="28" t="e">
        <f>IF(db[[#This Row],[NB NOTA_C]]="","",COUNTIF([2]!B_MSK[concat],db[[#This Row],[NB NOTA_C]]))</f>
        <v>#REF!</v>
      </c>
      <c r="L154" s="7" t="s">
        <v>1638</v>
      </c>
      <c r="M154" s="3" t="s">
        <v>6383</v>
      </c>
      <c r="N154" s="1" t="s">
        <v>2790</v>
      </c>
      <c r="O154" s="3"/>
      <c r="P154" s="3" t="str">
        <f>IF(db[[#This Row],[QTY/ CTN]]="","",SUBSTITUTE(SUBSTITUTE(SUBSTITUTE(db[[#This Row],[QTY/ CTN]]," ","_",2),"(",""),")","")&amp;"_")</f>
        <v>72 LPG_</v>
      </c>
      <c r="Q154" s="3">
        <f>IF(db[[#This Row],[H_QTY/ CTN]]="","",SEARCH("_",db[[#This Row],[H_QTY/ CTN]]))</f>
        <v>7</v>
      </c>
      <c r="R154" s="3">
        <f>IF(db[[#This Row],[H_QTY/ CTN]]="","",LEN(db[[#This Row],[H_QTY/ CTN]]))</f>
        <v>7</v>
      </c>
      <c r="S154" s="87" t="str">
        <f>IF(db[[#This Row],[H_QTY/ CTN]]="","",LEFT(db[[#This Row],[H_QTY/ CTN]],db[[#This Row],[H_1]]-1))</f>
        <v>72 LPG</v>
      </c>
      <c r="T154" s="87" t="str">
        <f>IF(NOT(db[[#This Row],[H_1]]=db[[#This Row],[H_2]]),MID(db[[#This Row],[H_QTY/ CTN]],db[[#This Row],[H_1]]+1,db[[#This Row],[H_2]]-db[[#This Row],[H_1]]-1),"")</f>
        <v/>
      </c>
      <c r="U154" s="87" t="str">
        <f>IF(db[[#This Row],[QTY/ CTN B]]="","",LEFT(db[[#This Row],[QTY/ CTN B]],SEARCH(" ",db[[#This Row],[QTY/ CTN B]],1)-1))</f>
        <v>72</v>
      </c>
      <c r="V154" s="87" t="str">
        <f>IF(db[[#This Row],[QTY/ CTN B]]="","",RIGHT(db[[#This Row],[QTY/ CTN B]],LEN(db[[#This Row],[QTY/ CTN B]])-SEARCH(" ",db[[#This Row],[QTY/ CTN B]],1)))</f>
        <v>LPG</v>
      </c>
      <c r="W154" s="87" t="str">
        <f>IF(db[[#This Row],[QTY/ CTN TG]]="",IF(db[[#This Row],[STN TG]]="","",12),LEFT(db[[#This Row],[QTY/ CTN TG]],SEARCH(" ",db[[#This Row],[QTY/ CTN TG]],1)-1))</f>
        <v/>
      </c>
      <c r="X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4" s="87" t="str">
        <f>IF(db[[#This Row],[STN K]]="","",IF(db[[#This Row],[STN TG]]="LSN",12,""))</f>
        <v/>
      </c>
      <c r="Z154" s="87" t="str">
        <f>IF(db[[#This Row],[STN TG]]="LSN","PCS","")</f>
        <v/>
      </c>
      <c r="AA154" s="87">
        <f>db[[#This Row],[QTY B]]*IF(db[[#This Row],[QTY TG]]="",1,db[[#This Row],[QTY TG]])*IF(db[[#This Row],[QTY K]]="",1,db[[#This Row],[QTY K]])</f>
        <v>72</v>
      </c>
      <c r="AB154" s="87" t="str">
        <f>IF(db[[#This Row],[STN K]]="",IF(db[[#This Row],[STN TG]]="",db[[#This Row],[STN B]],db[[#This Row],[STN TG]]),db[[#This Row],[STN K]])</f>
        <v>LPG</v>
      </c>
      <c r="AC154" s="87"/>
    </row>
    <row r="155" spans="1:29" ht="16.5" customHeight="1" x14ac:dyDescent="0.25">
      <c r="A155" s="87">
        <f>ROW()-1</f>
        <v>154</v>
      </c>
      <c r="B155" s="3" t="str">
        <f>LOWER(SUBSTITUTE(SUBSTITUTE(SUBSTITUTE(SUBSTITUTE(SUBSTITUTE(SUBSTITUTE(db[[#This Row],[NB BM]]," ",),".",""),"-",""),"(",""),")",""),"/",""))</f>
        <v>balonsmilewarna20x5lks3200sw</v>
      </c>
      <c r="C155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D155" s="3" t="str">
        <f>LOWER(SUBSTITUTE(SUBSTITUTE(SUBSTITUTE(SUBSTITUTE(SUBSTITUTE(SUBSTITUTE(SUBSTITUTE(SUBSTITUTE(SUBSTITUTE(db[[#This Row],[NB PAJAK]]," ",""),"-",""),"(",""),")",""),".",""),",",""),"/",""),"""",""),"+",""))</f>
        <v/>
      </c>
      <c r="E155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balonsmilewarna20x5lks3200sw50lpg</v>
      </c>
      <c r="F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balonsmilewarna20x5lks3200sw50lpguntana</v>
      </c>
      <c r="G155" s="1" t="s">
        <v>2640</v>
      </c>
      <c r="H155" s="4" t="s">
        <v>2634</v>
      </c>
      <c r="I155" s="2"/>
      <c r="J155" s="1" t="s">
        <v>1621</v>
      </c>
      <c r="K155" s="26" t="e">
        <f>IF(db[[#This Row],[NB NOTA_C]]="","",COUNTIF([2]!B_MSK[concat],db[[#This Row],[NB NOTA_C]]))</f>
        <v>#REF!</v>
      </c>
      <c r="L155" s="7" t="s">
        <v>1638</v>
      </c>
      <c r="M155" s="3" t="s">
        <v>1682</v>
      </c>
      <c r="N155" s="1" t="s">
        <v>2782</v>
      </c>
      <c r="P155" s="1" t="str">
        <f>IF(db[[#This Row],[QTY/ CTN]]="","",SUBSTITUTE(SUBSTITUTE(SUBSTITUTE(db[[#This Row],[QTY/ CTN]]," ","_",2),"(",""),")","")&amp;"_")</f>
        <v>50 LPG_</v>
      </c>
      <c r="Q155" s="1">
        <f>IF(db[[#This Row],[H_QTY/ CTN]]="","",SEARCH("_",db[[#This Row],[H_QTY/ CTN]]))</f>
        <v>7</v>
      </c>
      <c r="R155" s="1">
        <f>IF(db[[#This Row],[H_QTY/ CTN]]="","",LEN(db[[#This Row],[H_QTY/ CTN]]))</f>
        <v>7</v>
      </c>
      <c r="S155" s="90" t="str">
        <f>IF(db[[#This Row],[H_QTY/ CTN]]="","",LEFT(db[[#This Row],[H_QTY/ CTN]],db[[#This Row],[H_1]]-1))</f>
        <v>50 LPG</v>
      </c>
      <c r="T155" s="87" t="str">
        <f>IF(NOT(db[[#This Row],[H_1]]=db[[#This Row],[H_2]]),MID(db[[#This Row],[H_QTY/ CTN]],db[[#This Row],[H_1]]+1,db[[#This Row],[H_2]]-db[[#This Row],[H_1]]-1),"")</f>
        <v/>
      </c>
      <c r="U155" s="87" t="str">
        <f>IF(db[[#This Row],[QTY/ CTN B]]="","",LEFT(db[[#This Row],[QTY/ CTN B]],SEARCH(" ",db[[#This Row],[QTY/ CTN B]],1)-1))</f>
        <v>50</v>
      </c>
      <c r="V155" s="87" t="str">
        <f>IF(db[[#This Row],[QTY/ CTN B]]="","",RIGHT(db[[#This Row],[QTY/ CTN B]],LEN(db[[#This Row],[QTY/ CTN B]])-SEARCH(" ",db[[#This Row],[QTY/ CTN B]],1)))</f>
        <v>LPG</v>
      </c>
      <c r="W155" s="87" t="str">
        <f>IF(db[[#This Row],[QTY/ CTN TG]]="",IF(db[[#This Row],[STN TG]]="","",12),LEFT(db[[#This Row],[QTY/ CTN TG]],SEARCH(" ",db[[#This Row],[QTY/ CTN TG]],1)-1))</f>
        <v/>
      </c>
      <c r="X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" s="87" t="str">
        <f>IF(db[[#This Row],[STN K]]="","",IF(db[[#This Row],[STN TG]]="LSN",12,""))</f>
        <v/>
      </c>
      <c r="Z155" s="87" t="str">
        <f>IF(db[[#This Row],[STN TG]]="LSN","PCS","")</f>
        <v/>
      </c>
      <c r="AA155" s="87">
        <f>db[[#This Row],[QTY B]]*IF(db[[#This Row],[QTY TG]]="",1,db[[#This Row],[QTY TG]])*IF(db[[#This Row],[QTY K]]="",1,db[[#This Row],[QTY K]])</f>
        <v>50</v>
      </c>
      <c r="AB155" s="87" t="str">
        <f>IF(db[[#This Row],[STN K]]="",IF(db[[#This Row],[STN TG]]="",db[[#This Row],[STN B]],db[[#This Row],[STN TG]]),db[[#This Row],[STN K]])</f>
        <v>LPG</v>
      </c>
      <c r="AC155" s="87"/>
    </row>
    <row r="156" spans="1:29" ht="16.5" customHeight="1" x14ac:dyDescent="0.25">
      <c r="A156" s="87">
        <f>ROW()-1</f>
        <v>155</v>
      </c>
      <c r="B156" s="3" t="str">
        <f>LOWER(SUBSTITUTE(SUBSTITUTE(SUBSTITUTE(SUBSTITUTE(SUBSTITUTE(SUBSTITUTE(db[[#This Row],[NB BM]]," ",),".",""),"-",""),"(",""),")",""),"/",""))</f>
        <v>balontransparan122820x5ltp2800</v>
      </c>
      <c r="C156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D156" s="3" t="str">
        <f>LOWER(SUBSTITUTE(SUBSTITUTE(SUBSTITUTE(SUBSTITUTE(SUBSTITUTE(SUBSTITUTE(SUBSTITUTE(SUBSTITUTE(SUBSTITUTE(db[[#This Row],[NB PAJAK]]," ",""),"-",""),"(",""),")",""),".",""),",",""),"/",""),"""",""),"+",""))</f>
        <v/>
      </c>
      <c r="E156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balontransparan122820x5ltp280050lpg</v>
      </c>
      <c r="F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balontranparan122820x5ltp280050lpguntana</v>
      </c>
      <c r="G156" s="1" t="s">
        <v>1025</v>
      </c>
      <c r="H156" s="4" t="s">
        <v>1329</v>
      </c>
      <c r="I156" s="49"/>
      <c r="J156" s="1" t="s">
        <v>1621</v>
      </c>
      <c r="K156" s="26" t="e">
        <f>IF(db[[#This Row],[NB NOTA_C]]="","",COUNTIF([2]!B_MSK[concat],db[[#This Row],[NB NOTA_C]]))</f>
        <v>#REF!</v>
      </c>
      <c r="L156" s="6" t="s">
        <v>1638</v>
      </c>
      <c r="M156" s="1" t="s">
        <v>1682</v>
      </c>
      <c r="N156" s="1" t="s">
        <v>2782</v>
      </c>
      <c r="P156" s="1" t="str">
        <f>IF(db[[#This Row],[QTY/ CTN]]="","",SUBSTITUTE(SUBSTITUTE(SUBSTITUTE(db[[#This Row],[QTY/ CTN]]," ","_",2),"(",""),")","")&amp;"_")</f>
        <v>50 LPG_</v>
      </c>
      <c r="Q156" s="1">
        <f>IF(db[[#This Row],[H_QTY/ CTN]]="","",SEARCH("_",db[[#This Row],[H_QTY/ CTN]]))</f>
        <v>7</v>
      </c>
      <c r="R156" s="1">
        <f>IF(db[[#This Row],[H_QTY/ CTN]]="","",LEN(db[[#This Row],[H_QTY/ CTN]]))</f>
        <v>7</v>
      </c>
      <c r="S156" s="90" t="str">
        <f>IF(db[[#This Row],[H_QTY/ CTN]]="","",LEFT(db[[#This Row],[H_QTY/ CTN]],db[[#This Row],[H_1]]-1))</f>
        <v>50 LPG</v>
      </c>
      <c r="T156" s="87" t="str">
        <f>IF(NOT(db[[#This Row],[H_1]]=db[[#This Row],[H_2]]),MID(db[[#This Row],[H_QTY/ CTN]],db[[#This Row],[H_1]]+1,db[[#This Row],[H_2]]-db[[#This Row],[H_1]]-1),"")</f>
        <v/>
      </c>
      <c r="U156" s="87" t="str">
        <f>IF(db[[#This Row],[QTY/ CTN B]]="","",LEFT(db[[#This Row],[QTY/ CTN B]],SEARCH(" ",db[[#This Row],[QTY/ CTN B]],1)-1))</f>
        <v>50</v>
      </c>
      <c r="V156" s="87" t="str">
        <f>IF(db[[#This Row],[QTY/ CTN B]]="","",RIGHT(db[[#This Row],[QTY/ CTN B]],LEN(db[[#This Row],[QTY/ CTN B]])-SEARCH(" ",db[[#This Row],[QTY/ CTN B]],1)))</f>
        <v>LPG</v>
      </c>
      <c r="W156" s="87" t="str">
        <f>IF(db[[#This Row],[QTY/ CTN TG]]="",IF(db[[#This Row],[STN TG]]="","",12),LEFT(db[[#This Row],[QTY/ CTN TG]],SEARCH(" ",db[[#This Row],[QTY/ CTN TG]],1)-1))</f>
        <v/>
      </c>
      <c r="X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" s="87" t="str">
        <f>IF(db[[#This Row],[STN K]]="","",IF(db[[#This Row],[STN TG]]="LSN",12,""))</f>
        <v/>
      </c>
      <c r="Z156" s="87" t="str">
        <f>IF(db[[#This Row],[STN TG]]="LSN","PCS","")</f>
        <v/>
      </c>
      <c r="AA156" s="87">
        <f>db[[#This Row],[QTY B]]*IF(db[[#This Row],[QTY TG]]="",1,db[[#This Row],[QTY TG]])*IF(db[[#This Row],[QTY K]]="",1,db[[#This Row],[QTY K]])</f>
        <v>50</v>
      </c>
      <c r="AB156" s="87" t="str">
        <f>IF(db[[#This Row],[STN K]]="",IF(db[[#This Row],[STN TG]]="",db[[#This Row],[STN B]],db[[#This Row],[STN TG]]),db[[#This Row],[STN K]])</f>
        <v>LPG</v>
      </c>
      <c r="AC156" s="87"/>
    </row>
    <row r="157" spans="1:29" ht="16.5" customHeight="1" x14ac:dyDescent="0.25">
      <c r="A157" s="87">
        <f>ROW()-1</f>
        <v>156</v>
      </c>
      <c r="B157" s="3" t="str">
        <f>LOWER(SUBSTITUTE(SUBSTITUTE(SUBSTITUTE(SUBSTITUTE(SUBSTITUTE(SUBSTITUTE(db[[#This Row],[NB BM]]," ",),".",""),"-",""),"(",""),")",""),"/",""))</f>
        <v>balontransp122820x5ltp2800</v>
      </c>
      <c r="C157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D157" s="3" t="str">
        <f>LOWER(SUBSTITUTE(SUBSTITUTE(SUBSTITUTE(SUBSTITUTE(SUBSTITUTE(SUBSTITUTE(SUBSTITUTE(SUBSTITUTE(SUBSTITUTE(db[[#This Row],[NB PAJAK]]," ",""),"-",""),"(",""),")",""),".",""),",",""),"/",""),"""",""),"+",""))</f>
        <v/>
      </c>
      <c r="E157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balontransp122820x5ltp280050lpg</v>
      </c>
      <c r="F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balontransparan122820x5ltp280050lpguntana</v>
      </c>
      <c r="G157" s="1" t="s">
        <v>2641</v>
      </c>
      <c r="H157" s="4" t="s">
        <v>2636</v>
      </c>
      <c r="I157" s="49"/>
      <c r="J157" s="1" t="s">
        <v>1621</v>
      </c>
      <c r="K157" s="26" t="e">
        <f>IF(db[[#This Row],[NB NOTA_C]]="","",COUNTIF([2]!B_MSK[concat],db[[#This Row],[NB NOTA_C]]))</f>
        <v>#REF!</v>
      </c>
      <c r="L157" s="7" t="s">
        <v>1638</v>
      </c>
      <c r="M157" s="3" t="s">
        <v>1682</v>
      </c>
      <c r="N157" s="1" t="s">
        <v>2782</v>
      </c>
      <c r="P157" s="1" t="str">
        <f>IF(db[[#This Row],[QTY/ CTN]]="","",SUBSTITUTE(SUBSTITUTE(SUBSTITUTE(db[[#This Row],[QTY/ CTN]]," ","_",2),"(",""),")","")&amp;"_")</f>
        <v>50 LPG_</v>
      </c>
      <c r="Q157" s="1">
        <f>IF(db[[#This Row],[H_QTY/ CTN]]="","",SEARCH("_",db[[#This Row],[H_QTY/ CTN]]))</f>
        <v>7</v>
      </c>
      <c r="R157" s="1">
        <f>IF(db[[#This Row],[H_QTY/ CTN]]="","",LEN(db[[#This Row],[H_QTY/ CTN]]))</f>
        <v>7</v>
      </c>
      <c r="S157" s="90" t="str">
        <f>IF(db[[#This Row],[H_QTY/ CTN]]="","",LEFT(db[[#This Row],[H_QTY/ CTN]],db[[#This Row],[H_1]]-1))</f>
        <v>50 LPG</v>
      </c>
      <c r="T157" s="87" t="str">
        <f>IF(NOT(db[[#This Row],[H_1]]=db[[#This Row],[H_2]]),MID(db[[#This Row],[H_QTY/ CTN]],db[[#This Row],[H_1]]+1,db[[#This Row],[H_2]]-db[[#This Row],[H_1]]-1),"")</f>
        <v/>
      </c>
      <c r="U157" s="87" t="str">
        <f>IF(db[[#This Row],[QTY/ CTN B]]="","",LEFT(db[[#This Row],[QTY/ CTN B]],SEARCH(" ",db[[#This Row],[QTY/ CTN B]],1)-1))</f>
        <v>50</v>
      </c>
      <c r="V157" s="87" t="str">
        <f>IF(db[[#This Row],[QTY/ CTN B]]="","",RIGHT(db[[#This Row],[QTY/ CTN B]],LEN(db[[#This Row],[QTY/ CTN B]])-SEARCH(" ",db[[#This Row],[QTY/ CTN B]],1)))</f>
        <v>LPG</v>
      </c>
      <c r="W157" s="87" t="str">
        <f>IF(db[[#This Row],[QTY/ CTN TG]]="",IF(db[[#This Row],[STN TG]]="","",12),LEFT(db[[#This Row],[QTY/ CTN TG]],SEARCH(" ",db[[#This Row],[QTY/ CTN TG]],1)-1))</f>
        <v/>
      </c>
      <c r="X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7" s="87" t="str">
        <f>IF(db[[#This Row],[STN K]]="","",IF(db[[#This Row],[STN TG]]="LSN",12,""))</f>
        <v/>
      </c>
      <c r="Z157" s="87" t="str">
        <f>IF(db[[#This Row],[STN TG]]="LSN","PCS","")</f>
        <v/>
      </c>
      <c r="AA157" s="87">
        <f>db[[#This Row],[QTY B]]*IF(db[[#This Row],[QTY TG]]="",1,db[[#This Row],[QTY TG]])*IF(db[[#This Row],[QTY K]]="",1,db[[#This Row],[QTY K]])</f>
        <v>50</v>
      </c>
      <c r="AB157" s="87" t="str">
        <f>IF(db[[#This Row],[STN K]]="",IF(db[[#This Row],[STN TG]]="",db[[#This Row],[STN B]],db[[#This Row],[STN TG]]),db[[#This Row],[STN K]])</f>
        <v>LPG</v>
      </c>
      <c r="AC157" s="87"/>
    </row>
    <row r="158" spans="1:29" ht="16.5" customHeight="1" x14ac:dyDescent="0.25">
      <c r="A158" s="87">
        <f>ROW()-1</f>
        <v>157</v>
      </c>
      <c r="B158" s="3" t="str">
        <f>LOWER(SUBSTITUTE(SUBSTITUTE(SUBSTITUTE(SUBSTITUTE(SUBSTITUTE(SUBSTITUTE(db[[#This Row],[NB BM]]," ",),".",""),"-",""),"(",""),")",""),"/",""))</f>
        <v>bindera5duyuaniiomcdwa503</v>
      </c>
      <c r="C158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D158" s="3" t="str">
        <f>LOWER(SUBSTITUTE(SUBSTITUTE(SUBSTITUTE(SUBSTITUTE(SUBSTITUTE(SUBSTITUTE(SUBSTITUTE(SUBSTITUTE(SUBSTITUTE(db[[#This Row],[NB PAJAK]]," ",""),"-",""),"(",""),")",""),".",""),",",""),"/",""),"""",""),"+",""))</f>
        <v/>
      </c>
      <c r="E158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bindera5duyuaniiomcdwa503120pcs</v>
      </c>
      <c r="F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bindera5diyuaniiomcdwa503120pcsuntana</v>
      </c>
      <c r="G158" s="1" t="s">
        <v>1026</v>
      </c>
      <c r="H158" s="4" t="s">
        <v>1330</v>
      </c>
      <c r="I158" s="2"/>
      <c r="J158" s="1" t="s">
        <v>1621</v>
      </c>
      <c r="K158" s="26" t="e">
        <f>IF(db[[#This Row],[NB NOTA_C]]="","",COUNTIF([2]!B_MSK[concat],db[[#This Row],[NB NOTA_C]]))</f>
        <v>#REF!</v>
      </c>
      <c r="L158" s="6" t="s">
        <v>1639</v>
      </c>
      <c r="M158" s="1" t="s">
        <v>1667</v>
      </c>
      <c r="N158" s="1" t="s">
        <v>2807</v>
      </c>
      <c r="P158" s="1" t="str">
        <f>IF(db[[#This Row],[QTY/ CTN]]="","",SUBSTITUTE(SUBSTITUTE(SUBSTITUTE(db[[#This Row],[QTY/ CTN]]," ","_",2),"(",""),")","")&amp;"_")</f>
        <v>120 PCS_</v>
      </c>
      <c r="Q158" s="1">
        <f>IF(db[[#This Row],[H_QTY/ CTN]]="","",SEARCH("_",db[[#This Row],[H_QTY/ CTN]]))</f>
        <v>8</v>
      </c>
      <c r="R158" s="1">
        <f>IF(db[[#This Row],[H_QTY/ CTN]]="","",LEN(db[[#This Row],[H_QTY/ CTN]]))</f>
        <v>8</v>
      </c>
      <c r="S158" s="90" t="str">
        <f>IF(db[[#This Row],[H_QTY/ CTN]]="","",LEFT(db[[#This Row],[H_QTY/ CTN]],db[[#This Row],[H_1]]-1))</f>
        <v>120 PCS</v>
      </c>
      <c r="T158" s="87" t="str">
        <f>IF(NOT(db[[#This Row],[H_1]]=db[[#This Row],[H_2]]),MID(db[[#This Row],[H_QTY/ CTN]],db[[#This Row],[H_1]]+1,db[[#This Row],[H_2]]-db[[#This Row],[H_1]]-1),"")</f>
        <v/>
      </c>
      <c r="U158" s="87" t="str">
        <f>IF(db[[#This Row],[QTY/ CTN B]]="","",LEFT(db[[#This Row],[QTY/ CTN B]],SEARCH(" ",db[[#This Row],[QTY/ CTN B]],1)-1))</f>
        <v>120</v>
      </c>
      <c r="V158" s="87" t="str">
        <f>IF(db[[#This Row],[QTY/ CTN B]]="","",RIGHT(db[[#This Row],[QTY/ CTN B]],LEN(db[[#This Row],[QTY/ CTN B]])-SEARCH(" ",db[[#This Row],[QTY/ CTN B]],1)))</f>
        <v>PCS</v>
      </c>
      <c r="W158" s="87" t="str">
        <f>IF(db[[#This Row],[QTY/ CTN TG]]="",IF(db[[#This Row],[STN TG]]="","",12),LEFT(db[[#This Row],[QTY/ CTN TG]],SEARCH(" ",db[[#This Row],[QTY/ CTN TG]],1)-1))</f>
        <v/>
      </c>
      <c r="X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8" s="87" t="str">
        <f>IF(db[[#This Row],[STN K]]="","",IF(db[[#This Row],[STN TG]]="LSN",12,""))</f>
        <v/>
      </c>
      <c r="Z158" s="87" t="str">
        <f>IF(db[[#This Row],[STN TG]]="LSN","PCS","")</f>
        <v/>
      </c>
      <c r="AA158" s="87">
        <f>db[[#This Row],[QTY B]]*IF(db[[#This Row],[QTY TG]]="",1,db[[#This Row],[QTY TG]])*IF(db[[#This Row],[QTY K]]="",1,db[[#This Row],[QTY K]])</f>
        <v>120</v>
      </c>
      <c r="AB158" s="87" t="str">
        <f>IF(db[[#This Row],[STN K]]="",IF(db[[#This Row],[STN TG]]="",db[[#This Row],[STN B]],db[[#This Row],[STN TG]]),db[[#This Row],[STN K]])</f>
        <v>PCS</v>
      </c>
      <c r="AC158" s="87"/>
    </row>
    <row r="159" spans="1:29" ht="16.5" customHeight="1" x14ac:dyDescent="0.25">
      <c r="A159" s="87">
        <f>ROW()-1</f>
        <v>158</v>
      </c>
      <c r="B159" s="117" t="str">
        <f>LOWER(SUBSTITUTE(SUBSTITUTE(SUBSTITUTE(SUBSTITUTE(SUBSTITUTE(SUBSTITUTE(db[[#This Row],[NB BM]]," ",),".",""),"-",""),"(",""),")",""),"/",""))</f>
        <v>bindera5fancy</v>
      </c>
      <c r="C159" s="117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D159" s="117" t="str">
        <f>LOWER(SUBSTITUTE(SUBSTITUTE(SUBSTITUTE(SUBSTITUTE(SUBSTITUTE(SUBSTITUTE(SUBSTITUTE(SUBSTITUTE(SUBSTITUTE(db[[#This Row],[NB PAJAK]]," ",""),"-",""),"(",""),")",""),".",""),",",""),"/",""),"""",""),"+",""))</f>
        <v/>
      </c>
      <c r="E159" s="117" t="str">
        <f>LOWER(SUBSTITUTE(SUBSTITUTE(SUBSTITUTE(SUBSTITUTE(SUBSTITUTE(SUBSTITUTE(SUBSTITUTE(SUBSTITUTE(SUBSTITUTE(db[[#This Row],[NB BM]]&amp;db[[#This Row],[QTY/ CTN]]," ",),".",""),"-",""),"(",""),")",""),",",""),"/",""),"""",""),"+",""))</f>
        <v>bindera5fancy180pcs</v>
      </c>
      <c r="F15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bindera5fancy180pcsuntana</v>
      </c>
      <c r="G159" s="4" t="s">
        <v>5666</v>
      </c>
      <c r="H159" s="10" t="s">
        <v>5634</v>
      </c>
      <c r="I159" s="119"/>
      <c r="J159" s="1" t="s">
        <v>1621</v>
      </c>
      <c r="K159" s="121" t="e">
        <f>IF(db[[#This Row],[NB NOTA_C]]="","",COUNTIF([2]!B_MSK[concat],db[[#This Row],[NB NOTA_C]]))</f>
        <v>#REF!</v>
      </c>
      <c r="L159" s="7" t="s">
        <v>3560</v>
      </c>
      <c r="M159" s="3" t="s">
        <v>1781</v>
      </c>
      <c r="N159" s="1" t="s">
        <v>2807</v>
      </c>
      <c r="O159" s="117"/>
      <c r="P159" s="117" t="str">
        <f>IF(db[[#This Row],[QTY/ CTN]]="","",SUBSTITUTE(SUBSTITUTE(SUBSTITUTE(db[[#This Row],[QTY/ CTN]]," ","_",2),"(",""),")","")&amp;"_")</f>
        <v>180 PCS_</v>
      </c>
      <c r="Q159" s="117">
        <f>IF(db[[#This Row],[H_QTY/ CTN]]="","",SEARCH("_",db[[#This Row],[H_QTY/ CTN]]))</f>
        <v>8</v>
      </c>
      <c r="R159" s="117">
        <f>IF(db[[#This Row],[H_QTY/ CTN]]="","",LEN(db[[#This Row],[H_QTY/ CTN]]))</f>
        <v>8</v>
      </c>
      <c r="S159" s="123" t="str">
        <f>IF(db[[#This Row],[H_QTY/ CTN]]="","",LEFT(db[[#This Row],[H_QTY/ CTN]],db[[#This Row],[H_1]]-1))</f>
        <v>180 PCS</v>
      </c>
      <c r="T159" s="123" t="str">
        <f>IF(NOT(db[[#This Row],[H_1]]=db[[#This Row],[H_2]]),MID(db[[#This Row],[H_QTY/ CTN]],db[[#This Row],[H_1]]+1,db[[#This Row],[H_2]]-db[[#This Row],[H_1]]-1),"")</f>
        <v/>
      </c>
      <c r="U159" s="123" t="str">
        <f>IF(db[[#This Row],[QTY/ CTN B]]="","",LEFT(db[[#This Row],[QTY/ CTN B]],SEARCH(" ",db[[#This Row],[QTY/ CTN B]],1)-1))</f>
        <v>180</v>
      </c>
      <c r="V159" s="123" t="str">
        <f>IF(db[[#This Row],[QTY/ CTN B]]="","",RIGHT(db[[#This Row],[QTY/ CTN B]],LEN(db[[#This Row],[QTY/ CTN B]])-SEARCH(" ",db[[#This Row],[QTY/ CTN B]],1)))</f>
        <v>PCS</v>
      </c>
      <c r="W159" s="123" t="str">
        <f>IF(db[[#This Row],[QTY/ CTN TG]]="",IF(db[[#This Row],[STN TG]]="","",12),LEFT(db[[#This Row],[QTY/ CTN TG]],SEARCH(" ",db[[#This Row],[QTY/ CTN TG]],1)-1))</f>
        <v/>
      </c>
      <c r="X15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" s="123" t="str">
        <f>IF(db[[#This Row],[STN K]]="","",IF(db[[#This Row],[STN TG]]="LSN",12,""))</f>
        <v/>
      </c>
      <c r="Z159" s="123" t="str">
        <f>IF(db[[#This Row],[STN TG]]="LSN","PCS","")</f>
        <v/>
      </c>
      <c r="AA159" s="123">
        <f>db[[#This Row],[QTY B]]*IF(db[[#This Row],[QTY TG]]="",1,db[[#This Row],[QTY TG]])*IF(db[[#This Row],[QTY K]]="",1,db[[#This Row],[QTY K]])</f>
        <v>180</v>
      </c>
      <c r="AB159" s="123" t="str">
        <f>IF(db[[#This Row],[STN K]]="",IF(db[[#This Row],[STN TG]]="",db[[#This Row],[STN B]],db[[#This Row],[STN TG]]),db[[#This Row],[STN K]])</f>
        <v>PCS</v>
      </c>
      <c r="AC159" s="87"/>
    </row>
    <row r="160" spans="1:29" ht="16.5" customHeight="1" x14ac:dyDescent="0.25">
      <c r="A160" s="87">
        <f>ROW()-1</f>
        <v>159</v>
      </c>
      <c r="B160" s="3" t="str">
        <f>LOWER(SUBSTITUTE(SUBSTITUTE(SUBSTITUTE(SUBSTITUTE(SUBSTITUTE(SUBSTITUTE(db[[#This Row],[NB BM]]," ",),".",""),"-",""),"(",""),")",""),"/",""))</f>
        <v>bindera5pp</v>
      </c>
      <c r="C160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D160" s="3" t="str">
        <f>LOWER(SUBSTITUTE(SUBSTITUTE(SUBSTITUTE(SUBSTITUTE(SUBSTITUTE(SUBSTITUTE(SUBSTITUTE(SUBSTITUTE(SUBSTITUTE(db[[#This Row],[NB PAJAK]]," ",""),"-",""),"(",""),")",""),".",""),",",""),"/",""),"""",""),"+",""))</f>
        <v/>
      </c>
      <c r="E160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bindera5pp96pcs</v>
      </c>
      <c r="F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bindera5pp96pcsuntana</v>
      </c>
      <c r="G160" s="1" t="s">
        <v>2211</v>
      </c>
      <c r="H160" s="4" t="s">
        <v>2209</v>
      </c>
      <c r="I160" s="49"/>
      <c r="J160" s="1" t="s">
        <v>1621</v>
      </c>
      <c r="K160" s="26" t="e">
        <f>IF(db[[#This Row],[NB NOTA_C]]="","",COUNTIF([2]!B_MSK[concat],db[[#This Row],[NB NOTA_C]]))</f>
        <v>#REF!</v>
      </c>
      <c r="L160" s="7" t="s">
        <v>1639</v>
      </c>
      <c r="M160" s="3" t="s">
        <v>1673</v>
      </c>
      <c r="N160" s="1" t="s">
        <v>2807</v>
      </c>
      <c r="P160" s="1" t="str">
        <f>IF(db[[#This Row],[QTY/ CTN]]="","",SUBSTITUTE(SUBSTITUTE(SUBSTITUTE(db[[#This Row],[QTY/ CTN]]," ","_",2),"(",""),")","")&amp;"_")</f>
        <v>96 PCS_</v>
      </c>
      <c r="Q160" s="1">
        <f>IF(db[[#This Row],[H_QTY/ CTN]]="","",SEARCH("_",db[[#This Row],[H_QTY/ CTN]]))</f>
        <v>7</v>
      </c>
      <c r="R160" s="1">
        <f>IF(db[[#This Row],[H_QTY/ CTN]]="","",LEN(db[[#This Row],[H_QTY/ CTN]]))</f>
        <v>7</v>
      </c>
      <c r="S160" s="90" t="str">
        <f>IF(db[[#This Row],[H_QTY/ CTN]]="","",LEFT(db[[#This Row],[H_QTY/ CTN]],db[[#This Row],[H_1]]-1))</f>
        <v>96 PCS</v>
      </c>
      <c r="T160" s="87" t="str">
        <f>IF(NOT(db[[#This Row],[H_1]]=db[[#This Row],[H_2]]),MID(db[[#This Row],[H_QTY/ CTN]],db[[#This Row],[H_1]]+1,db[[#This Row],[H_2]]-db[[#This Row],[H_1]]-1),"")</f>
        <v/>
      </c>
      <c r="U160" s="87" t="str">
        <f>IF(db[[#This Row],[QTY/ CTN B]]="","",LEFT(db[[#This Row],[QTY/ CTN B]],SEARCH(" ",db[[#This Row],[QTY/ CTN B]],1)-1))</f>
        <v>96</v>
      </c>
      <c r="V160" s="87" t="str">
        <f>IF(db[[#This Row],[QTY/ CTN B]]="","",RIGHT(db[[#This Row],[QTY/ CTN B]],LEN(db[[#This Row],[QTY/ CTN B]])-SEARCH(" ",db[[#This Row],[QTY/ CTN B]],1)))</f>
        <v>PCS</v>
      </c>
      <c r="W160" s="87" t="str">
        <f>IF(db[[#This Row],[QTY/ CTN TG]]="",IF(db[[#This Row],[STN TG]]="","",12),LEFT(db[[#This Row],[QTY/ CTN TG]],SEARCH(" ",db[[#This Row],[QTY/ CTN TG]],1)-1))</f>
        <v/>
      </c>
      <c r="X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" s="87" t="str">
        <f>IF(db[[#This Row],[STN K]]="","",IF(db[[#This Row],[STN TG]]="LSN",12,""))</f>
        <v/>
      </c>
      <c r="Z160" s="87" t="str">
        <f>IF(db[[#This Row],[STN TG]]="LSN","PCS","")</f>
        <v/>
      </c>
      <c r="AA160" s="87">
        <f>db[[#This Row],[QTY B]]*IF(db[[#This Row],[QTY TG]]="",1,db[[#This Row],[QTY TG]])*IF(db[[#This Row],[QTY K]]="",1,db[[#This Row],[QTY K]])</f>
        <v>96</v>
      </c>
      <c r="AB160" s="87" t="str">
        <f>IF(db[[#This Row],[STN K]]="",IF(db[[#This Row],[STN TG]]="",db[[#This Row],[STN B]],db[[#This Row],[STN TG]]),db[[#This Row],[STN K]])</f>
        <v>PCS</v>
      </c>
      <c r="AC160" s="87"/>
    </row>
    <row r="161" spans="1:29" ht="16.5" customHeight="1" x14ac:dyDescent="0.25">
      <c r="A161" s="87">
        <f>ROW()-1</f>
        <v>160</v>
      </c>
      <c r="B161" s="32" t="str">
        <f>LOWER(SUBSTITUTE(SUBSTITUTE(SUBSTITUTE(SUBSTITUTE(SUBSTITUTE(SUBSTITUTE(db[[#This Row],[NB BM]]," ",),".",""),"-",""),"(",""),")",""),"/",""))</f>
        <v>bnotea5jkm479biru</v>
      </c>
      <c r="C161" s="32" t="str">
        <f>LOWER(SUBSTITUTE(SUBSTITUTE(SUBSTITUTE(SUBSTITUTE(SUBSTITUTE(SUBSTITUTE(SUBSTITUTE(SUBSTITUTE(SUBSTITUTE(db[[#This Row],[NB NOTA]]," ",),".",""),"-",""),"(",""),")",""),",",""),"/",""),"""",""),"+",""))</f>
        <v>bindera5mhacm479bluejku</v>
      </c>
      <c r="D161" s="32" t="str">
        <f>LOWER(SUBSTITUTE(SUBSTITUTE(SUBSTITUTE(SUBSTITUTE(SUBSTITUTE(SUBSTITUTE(SUBSTITUTE(SUBSTITUTE(SUBSTITUTE(db[[#This Row],[NB PAJAK]]," ",""),"-",""),"(",""),")",""),".",""),",",""),"/",""),"""",""),"+",""))</f>
        <v>bindernotejoykoa5mhacm479biruu</v>
      </c>
      <c r="E161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bnotea5jkm479biru72pcs</v>
      </c>
      <c r="F16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bindera5mhacm479bluejku72pcsartomoro</v>
      </c>
      <c r="G161" s="1" t="s">
        <v>5859</v>
      </c>
      <c r="H161" s="4" t="s">
        <v>5854</v>
      </c>
      <c r="I161" s="2" t="s">
        <v>5853</v>
      </c>
      <c r="J161" s="1" t="s">
        <v>1620</v>
      </c>
      <c r="K161" s="35" t="e">
        <f>IF(db[[#This Row],[NB NOTA_C]]="","",COUNTIF([2]!B_MSK[concat],db[[#This Row],[NB NOTA_C]]))</f>
        <v>#REF!</v>
      </c>
      <c r="L161" s="6" t="s">
        <v>1631</v>
      </c>
      <c r="M161" s="1" t="s">
        <v>1675</v>
      </c>
      <c r="N161" s="1" t="s">
        <v>2807</v>
      </c>
      <c r="O161" s="32"/>
      <c r="P161" s="32" t="str">
        <f>IF(db[[#This Row],[QTY/ CTN]]="","",SUBSTITUTE(SUBSTITUTE(SUBSTITUTE(db[[#This Row],[QTY/ CTN]]," ","_",2),"(",""),")","")&amp;"_")</f>
        <v>72 PCS_</v>
      </c>
      <c r="Q161" s="32">
        <f>IF(db[[#This Row],[H_QTY/ CTN]]="","",SEARCH("_",db[[#This Row],[H_QTY/ CTN]]))</f>
        <v>7</v>
      </c>
      <c r="R161" s="32">
        <f>IF(db[[#This Row],[H_QTY/ CTN]]="","",LEN(db[[#This Row],[H_QTY/ CTN]]))</f>
        <v>7</v>
      </c>
      <c r="S161" s="92" t="str">
        <f>IF(db[[#This Row],[H_QTY/ CTN]]="","",LEFT(db[[#This Row],[H_QTY/ CTN]],db[[#This Row],[H_1]]-1))</f>
        <v>72 PCS</v>
      </c>
      <c r="T161" s="92" t="str">
        <f>IF(NOT(db[[#This Row],[H_1]]=db[[#This Row],[H_2]]),MID(db[[#This Row],[H_QTY/ CTN]],db[[#This Row],[H_1]]+1,db[[#This Row],[H_2]]-db[[#This Row],[H_1]]-1),"")</f>
        <v/>
      </c>
      <c r="U161" s="87" t="str">
        <f>IF(db[[#This Row],[QTY/ CTN B]]="","",LEFT(db[[#This Row],[QTY/ CTN B]],SEARCH(" ",db[[#This Row],[QTY/ CTN B]],1)-1))</f>
        <v>72</v>
      </c>
      <c r="V161" s="87" t="str">
        <f>IF(db[[#This Row],[QTY/ CTN B]]="","",RIGHT(db[[#This Row],[QTY/ CTN B]],LEN(db[[#This Row],[QTY/ CTN B]])-SEARCH(" ",db[[#This Row],[QTY/ CTN B]],1)))</f>
        <v>PCS</v>
      </c>
      <c r="W161" s="87" t="str">
        <f>IF(db[[#This Row],[QTY/ CTN TG]]="",IF(db[[#This Row],[STN TG]]="","",12),LEFT(db[[#This Row],[QTY/ CTN TG]],SEARCH(" ",db[[#This Row],[QTY/ CTN TG]],1)-1))</f>
        <v/>
      </c>
      <c r="X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" s="87" t="str">
        <f>IF(db[[#This Row],[STN K]]="","",IF(db[[#This Row],[STN TG]]="LSN",12,""))</f>
        <v/>
      </c>
      <c r="Z161" s="87" t="str">
        <f>IF(db[[#This Row],[STN TG]]="LSN","PCS","")</f>
        <v/>
      </c>
      <c r="AA161" s="87">
        <f>db[[#This Row],[QTY B]]*IF(db[[#This Row],[QTY TG]]="",1,db[[#This Row],[QTY TG]])*IF(db[[#This Row],[QTY K]]="",1,db[[#This Row],[QTY K]])</f>
        <v>72</v>
      </c>
      <c r="AB161" s="87" t="str">
        <f>IF(db[[#This Row],[STN K]]="",IF(db[[#This Row],[STN TG]]="",db[[#This Row],[STN B]],db[[#This Row],[STN TG]]),db[[#This Row],[STN K]])</f>
        <v>PCS</v>
      </c>
      <c r="AC161" s="87"/>
    </row>
    <row r="162" spans="1:29" ht="16.5" customHeight="1" x14ac:dyDescent="0.25">
      <c r="A162" s="87">
        <f>ROW()-1</f>
        <v>161</v>
      </c>
      <c r="B162" s="32" t="str">
        <f>LOWER(SUBSTITUTE(SUBSTITUTE(SUBSTITUTE(SUBSTITUTE(SUBSTITUTE(SUBSTITUTE(db[[#This Row],[NB BM]]," ",),".",""),"-",""),"(",""),")",""),"/",""))</f>
        <v>bnotea5jkm479merah</v>
      </c>
      <c r="C162" s="32" t="str">
        <f>LOWER(SUBSTITUTE(SUBSTITUTE(SUBSTITUTE(SUBSTITUTE(SUBSTITUTE(SUBSTITUTE(SUBSTITUTE(SUBSTITUTE(SUBSTITUTE(db[[#This Row],[NB NOTA]]," ",),".",""),"-",""),"(",""),")",""),",",""),"/",""),"""",""),"+",""))</f>
        <v>bindera5mhacm479redjku</v>
      </c>
      <c r="D162" s="32" t="str">
        <f>LOWER(SUBSTITUTE(SUBSTITUTE(SUBSTITUTE(SUBSTITUTE(SUBSTITUTE(SUBSTITUTE(SUBSTITUTE(SUBSTITUTE(SUBSTITUTE(db[[#This Row],[NB PAJAK]]," ",""),"-",""),"(",""),")",""),".",""),",",""),"/",""),"""",""),"+",""))</f>
        <v>bindernotejoykoa5mhacm479merahu</v>
      </c>
      <c r="E162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bnotea5jkm479merah72pcs</v>
      </c>
      <c r="F16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bindera5mhacm479redjku72pcsartomoro</v>
      </c>
      <c r="G162" s="1" t="s">
        <v>5860</v>
      </c>
      <c r="H162" s="4" t="s">
        <v>5855</v>
      </c>
      <c r="I162" s="2" t="s">
        <v>5857</v>
      </c>
      <c r="J162" s="1" t="s">
        <v>1620</v>
      </c>
      <c r="K162" s="35" t="e">
        <f>IF(db[[#This Row],[NB NOTA_C]]="","",COUNTIF([2]!B_MSK[concat],db[[#This Row],[NB NOTA_C]]))</f>
        <v>#REF!</v>
      </c>
      <c r="L162" s="6" t="s">
        <v>1631</v>
      </c>
      <c r="M162" s="1" t="s">
        <v>1675</v>
      </c>
      <c r="N162" s="1" t="s">
        <v>2807</v>
      </c>
      <c r="O162" s="32"/>
      <c r="P162" s="32" t="str">
        <f>IF(db[[#This Row],[QTY/ CTN]]="","",SUBSTITUTE(SUBSTITUTE(SUBSTITUTE(db[[#This Row],[QTY/ CTN]]," ","_",2),"(",""),")","")&amp;"_")</f>
        <v>72 PCS_</v>
      </c>
      <c r="Q162" s="32">
        <f>IF(db[[#This Row],[H_QTY/ CTN]]="","",SEARCH("_",db[[#This Row],[H_QTY/ CTN]]))</f>
        <v>7</v>
      </c>
      <c r="R162" s="32">
        <f>IF(db[[#This Row],[H_QTY/ CTN]]="","",LEN(db[[#This Row],[H_QTY/ CTN]]))</f>
        <v>7</v>
      </c>
      <c r="S162" s="92" t="str">
        <f>IF(db[[#This Row],[H_QTY/ CTN]]="","",LEFT(db[[#This Row],[H_QTY/ CTN]],db[[#This Row],[H_1]]-1))</f>
        <v>72 PCS</v>
      </c>
      <c r="T162" s="92" t="str">
        <f>IF(NOT(db[[#This Row],[H_1]]=db[[#This Row],[H_2]]),MID(db[[#This Row],[H_QTY/ CTN]],db[[#This Row],[H_1]]+1,db[[#This Row],[H_2]]-db[[#This Row],[H_1]]-1),"")</f>
        <v/>
      </c>
      <c r="U162" s="87" t="str">
        <f>IF(db[[#This Row],[QTY/ CTN B]]="","",LEFT(db[[#This Row],[QTY/ CTN B]],SEARCH(" ",db[[#This Row],[QTY/ CTN B]],1)-1))</f>
        <v>72</v>
      </c>
      <c r="V162" s="87" t="str">
        <f>IF(db[[#This Row],[QTY/ CTN B]]="","",RIGHT(db[[#This Row],[QTY/ CTN B]],LEN(db[[#This Row],[QTY/ CTN B]])-SEARCH(" ",db[[#This Row],[QTY/ CTN B]],1)))</f>
        <v>PCS</v>
      </c>
      <c r="W162" s="87" t="str">
        <f>IF(db[[#This Row],[QTY/ CTN TG]]="",IF(db[[#This Row],[STN TG]]="","",12),LEFT(db[[#This Row],[QTY/ CTN TG]],SEARCH(" ",db[[#This Row],[QTY/ CTN TG]],1)-1))</f>
        <v/>
      </c>
      <c r="X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" s="87" t="str">
        <f>IF(db[[#This Row],[STN K]]="","",IF(db[[#This Row],[STN TG]]="LSN",12,""))</f>
        <v/>
      </c>
      <c r="Z162" s="87" t="str">
        <f>IF(db[[#This Row],[STN TG]]="LSN","PCS","")</f>
        <v/>
      </c>
      <c r="AA162" s="87">
        <f>db[[#This Row],[QTY B]]*IF(db[[#This Row],[QTY TG]]="",1,db[[#This Row],[QTY TG]])*IF(db[[#This Row],[QTY K]]="",1,db[[#This Row],[QTY K]])</f>
        <v>72</v>
      </c>
      <c r="AB162" s="87" t="str">
        <f>IF(db[[#This Row],[STN K]]="",IF(db[[#This Row],[STN TG]]="",db[[#This Row],[STN B]],db[[#This Row],[STN TG]]),db[[#This Row],[STN K]])</f>
        <v>PCS</v>
      </c>
      <c r="AC162" s="87"/>
    </row>
    <row r="163" spans="1:29" ht="16.5" customHeight="1" x14ac:dyDescent="0.25">
      <c r="A163" s="87">
        <f>ROW()-1</f>
        <v>162</v>
      </c>
      <c r="B163" s="32" t="str">
        <f>LOWER(SUBSTITUTE(SUBSTITUTE(SUBSTITUTE(SUBSTITUTE(SUBSTITUTE(SUBSTITUTE(db[[#This Row],[NB BM]]," ",),".",""),"-",""),"(",""),")",""),"/",""))</f>
        <v>bnotea5jkm479kuning</v>
      </c>
      <c r="C163" s="32" t="str">
        <f>LOWER(SUBSTITUTE(SUBSTITUTE(SUBSTITUTE(SUBSTITUTE(SUBSTITUTE(SUBSTITUTE(SUBSTITUTE(SUBSTITUTE(SUBSTITUTE(db[[#This Row],[NB NOTA]]," ",),".",""),"-",""),"(",""),")",""),",",""),"/",""),"""",""),"+",""))</f>
        <v>bindera5mhacm479yellowjku</v>
      </c>
      <c r="D163" s="32" t="str">
        <f>LOWER(SUBSTITUTE(SUBSTITUTE(SUBSTITUTE(SUBSTITUTE(SUBSTITUTE(SUBSTITUTE(SUBSTITUTE(SUBSTITUTE(SUBSTITUTE(db[[#This Row],[NB PAJAK]]," ",""),"-",""),"(",""),")",""),".",""),",",""),"/",""),"""",""),"+",""))</f>
        <v>bindernotejoykoa5mhacm479kuningu</v>
      </c>
      <c r="E163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bnotea5jkm479kuning72pcs</v>
      </c>
      <c r="F16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bindera5mhacm479yellowjku72pcsartomoro</v>
      </c>
      <c r="G163" s="1" t="s">
        <v>5861</v>
      </c>
      <c r="H163" s="4" t="s">
        <v>5856</v>
      </c>
      <c r="I163" s="2" t="s">
        <v>5858</v>
      </c>
      <c r="J163" s="1" t="s">
        <v>1620</v>
      </c>
      <c r="K163" s="35" t="e">
        <f>IF(db[[#This Row],[NB NOTA_C]]="","",COUNTIF([2]!B_MSK[concat],db[[#This Row],[NB NOTA_C]]))</f>
        <v>#REF!</v>
      </c>
      <c r="L163" s="6" t="s">
        <v>1631</v>
      </c>
      <c r="M163" s="1" t="s">
        <v>1675</v>
      </c>
      <c r="N163" s="1" t="s">
        <v>2807</v>
      </c>
      <c r="O163" s="32"/>
      <c r="P163" s="32" t="str">
        <f>IF(db[[#This Row],[QTY/ CTN]]="","",SUBSTITUTE(SUBSTITUTE(SUBSTITUTE(db[[#This Row],[QTY/ CTN]]," ","_",2),"(",""),")","")&amp;"_")</f>
        <v>72 PCS_</v>
      </c>
      <c r="Q163" s="32">
        <f>IF(db[[#This Row],[H_QTY/ CTN]]="","",SEARCH("_",db[[#This Row],[H_QTY/ CTN]]))</f>
        <v>7</v>
      </c>
      <c r="R163" s="32">
        <f>IF(db[[#This Row],[H_QTY/ CTN]]="","",LEN(db[[#This Row],[H_QTY/ CTN]]))</f>
        <v>7</v>
      </c>
      <c r="S163" s="92" t="str">
        <f>IF(db[[#This Row],[H_QTY/ CTN]]="","",LEFT(db[[#This Row],[H_QTY/ CTN]],db[[#This Row],[H_1]]-1))</f>
        <v>72 PCS</v>
      </c>
      <c r="T163" s="92" t="str">
        <f>IF(NOT(db[[#This Row],[H_1]]=db[[#This Row],[H_2]]),MID(db[[#This Row],[H_QTY/ CTN]],db[[#This Row],[H_1]]+1,db[[#This Row],[H_2]]-db[[#This Row],[H_1]]-1),"")</f>
        <v/>
      </c>
      <c r="U163" s="87" t="str">
        <f>IF(db[[#This Row],[QTY/ CTN B]]="","",LEFT(db[[#This Row],[QTY/ CTN B]],SEARCH(" ",db[[#This Row],[QTY/ CTN B]],1)-1))</f>
        <v>72</v>
      </c>
      <c r="V163" s="87" t="str">
        <f>IF(db[[#This Row],[QTY/ CTN B]]="","",RIGHT(db[[#This Row],[QTY/ CTN B]],LEN(db[[#This Row],[QTY/ CTN B]])-SEARCH(" ",db[[#This Row],[QTY/ CTN B]],1)))</f>
        <v>PCS</v>
      </c>
      <c r="W163" s="87" t="str">
        <f>IF(db[[#This Row],[QTY/ CTN TG]]="",IF(db[[#This Row],[STN TG]]="","",12),LEFT(db[[#This Row],[QTY/ CTN TG]],SEARCH(" ",db[[#This Row],[QTY/ CTN TG]],1)-1))</f>
        <v/>
      </c>
      <c r="X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" s="87" t="str">
        <f>IF(db[[#This Row],[STN K]]="","",IF(db[[#This Row],[STN TG]]="LSN",12,""))</f>
        <v/>
      </c>
      <c r="Z163" s="87" t="str">
        <f>IF(db[[#This Row],[STN TG]]="LSN","PCS","")</f>
        <v/>
      </c>
      <c r="AA163" s="87">
        <f>db[[#This Row],[QTY B]]*IF(db[[#This Row],[QTY TG]]="",1,db[[#This Row],[QTY TG]])*IF(db[[#This Row],[QTY K]]="",1,db[[#This Row],[QTY K]])</f>
        <v>72</v>
      </c>
      <c r="AB163" s="87" t="str">
        <f>IF(db[[#This Row],[STN K]]="",IF(db[[#This Row],[STN TG]]="",db[[#This Row],[STN B]],db[[#This Row],[STN TG]]),db[[#This Row],[STN K]])</f>
        <v>PCS</v>
      </c>
      <c r="AC163" s="87"/>
    </row>
    <row r="164" spans="1:29" ht="16.5" customHeight="1" x14ac:dyDescent="0.25">
      <c r="A164" s="87">
        <f>ROW()-1</f>
        <v>163</v>
      </c>
      <c r="B164" s="1" t="str">
        <f>LOWER(SUBSTITUTE(SUBSTITUTE(SUBSTITUTE(SUBSTITUTE(SUBSTITUTE(SUBSTITUTE(db[[#This Row],[NB BM]]," ",),".",""),"-",""),"(",""),")",""),"/",""))</f>
        <v>bnotea5jkm516biru</v>
      </c>
      <c r="C164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D164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E164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bnotea5jkm516biru72pcs</v>
      </c>
      <c r="F1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bindera5mhptm516bluejku72pcsartomoro</v>
      </c>
      <c r="G164" s="1" t="s">
        <v>11</v>
      </c>
      <c r="H164" s="4" t="s">
        <v>4423</v>
      </c>
      <c r="I164" s="2" t="s">
        <v>4437</v>
      </c>
      <c r="J164" s="1" t="s">
        <v>1620</v>
      </c>
      <c r="K164" s="26" t="e">
        <f>IF(db[[#This Row],[NB NOTA_C]]="","",COUNTIF([2]!B_MSK[concat],db[[#This Row],[NB NOTA_C]]))</f>
        <v>#REF!</v>
      </c>
      <c r="L164" s="6" t="s">
        <v>1631</v>
      </c>
      <c r="M164" s="1" t="s">
        <v>1675</v>
      </c>
      <c r="N164" s="1" t="s">
        <v>2807</v>
      </c>
      <c r="P164" s="1" t="str">
        <f>IF(db[[#This Row],[QTY/ CTN]]="","",SUBSTITUTE(SUBSTITUTE(SUBSTITUTE(db[[#This Row],[QTY/ CTN]]," ","_",2),"(",""),")","")&amp;"_")</f>
        <v>72 PCS_</v>
      </c>
      <c r="Q164" s="1">
        <f>IF(db[[#This Row],[H_QTY/ CTN]]="","",SEARCH("_",db[[#This Row],[H_QTY/ CTN]]))</f>
        <v>7</v>
      </c>
      <c r="R164" s="1">
        <f>IF(db[[#This Row],[H_QTY/ CTN]]="","",LEN(db[[#This Row],[H_QTY/ CTN]]))</f>
        <v>7</v>
      </c>
      <c r="S164" s="90" t="str">
        <f>IF(db[[#This Row],[H_QTY/ CTN]]="","",LEFT(db[[#This Row],[H_QTY/ CTN]],db[[#This Row],[H_1]]-1))</f>
        <v>72 PCS</v>
      </c>
      <c r="T164" s="87" t="str">
        <f>IF(NOT(db[[#This Row],[H_1]]=db[[#This Row],[H_2]]),MID(db[[#This Row],[H_QTY/ CTN]],db[[#This Row],[H_1]]+1,db[[#This Row],[H_2]]-db[[#This Row],[H_1]]-1),"")</f>
        <v/>
      </c>
      <c r="U164" s="87" t="str">
        <f>IF(db[[#This Row],[QTY/ CTN B]]="","",LEFT(db[[#This Row],[QTY/ CTN B]],SEARCH(" ",db[[#This Row],[QTY/ CTN B]],1)-1))</f>
        <v>72</v>
      </c>
      <c r="V164" s="87" t="str">
        <f>IF(db[[#This Row],[QTY/ CTN B]]="","",RIGHT(db[[#This Row],[QTY/ CTN B]],LEN(db[[#This Row],[QTY/ CTN B]])-SEARCH(" ",db[[#This Row],[QTY/ CTN B]],1)))</f>
        <v>PCS</v>
      </c>
      <c r="W164" s="87" t="str">
        <f>IF(db[[#This Row],[QTY/ CTN TG]]="",IF(db[[#This Row],[STN TG]]="","",12),LEFT(db[[#This Row],[QTY/ CTN TG]],SEARCH(" ",db[[#This Row],[QTY/ CTN TG]],1)-1))</f>
        <v/>
      </c>
      <c r="X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" s="87" t="str">
        <f>IF(db[[#This Row],[STN K]]="","",IF(db[[#This Row],[STN TG]]="LSN",12,""))</f>
        <v/>
      </c>
      <c r="Z164" s="87" t="str">
        <f>IF(db[[#This Row],[STN TG]]="LSN","PCS","")</f>
        <v/>
      </c>
      <c r="AA164" s="87">
        <f>db[[#This Row],[QTY B]]*IF(db[[#This Row],[QTY TG]]="",1,db[[#This Row],[QTY TG]])*IF(db[[#This Row],[QTY K]]="",1,db[[#This Row],[QTY K]])</f>
        <v>72</v>
      </c>
      <c r="AB164" s="87" t="str">
        <f>IF(db[[#This Row],[STN K]]="",IF(db[[#This Row],[STN TG]]="",db[[#This Row],[STN B]],db[[#This Row],[STN TG]]),db[[#This Row],[STN K]])</f>
        <v>PCS</v>
      </c>
      <c r="AC164" s="87"/>
    </row>
    <row r="165" spans="1:29" ht="16.5" customHeight="1" x14ac:dyDescent="0.25">
      <c r="A165" s="87">
        <f>ROW()-1</f>
        <v>164</v>
      </c>
      <c r="B165" s="1" t="str">
        <f>LOWER(SUBSTITUTE(SUBSTITUTE(SUBSTITUTE(SUBSTITUTE(SUBSTITUTE(SUBSTITUTE(db[[#This Row],[NB BM]]," ",),".",""),"-",""),"(",""),")",""),"/",""))</f>
        <v>bnotea5jkm516hijau</v>
      </c>
      <c r="C165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D165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E16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bnotea5jkm516hijau72pcs</v>
      </c>
      <c r="F1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bindera5mhptm516greenjku72pcsartomoro</v>
      </c>
      <c r="G165" s="1" t="s">
        <v>12</v>
      </c>
      <c r="H165" s="4" t="s">
        <v>4424</v>
      </c>
      <c r="I165" s="49" t="s">
        <v>4438</v>
      </c>
      <c r="J165" s="1" t="s">
        <v>1620</v>
      </c>
      <c r="K165" s="26" t="e">
        <f>IF(db[[#This Row],[NB NOTA_C]]="","",COUNTIF([2]!B_MSK[concat],db[[#This Row],[NB NOTA_C]]))</f>
        <v>#REF!</v>
      </c>
      <c r="L165" s="6" t="s">
        <v>1631</v>
      </c>
      <c r="M165" s="1" t="s">
        <v>1675</v>
      </c>
      <c r="N165" s="1" t="s">
        <v>2807</v>
      </c>
      <c r="P165" s="1" t="str">
        <f>IF(db[[#This Row],[QTY/ CTN]]="","",SUBSTITUTE(SUBSTITUTE(SUBSTITUTE(db[[#This Row],[QTY/ CTN]]," ","_",2),"(",""),")","")&amp;"_")</f>
        <v>72 PCS_</v>
      </c>
      <c r="Q165" s="1">
        <f>IF(db[[#This Row],[H_QTY/ CTN]]="","",SEARCH("_",db[[#This Row],[H_QTY/ CTN]]))</f>
        <v>7</v>
      </c>
      <c r="R165" s="1">
        <f>IF(db[[#This Row],[H_QTY/ CTN]]="","",LEN(db[[#This Row],[H_QTY/ CTN]]))</f>
        <v>7</v>
      </c>
      <c r="S165" s="90" t="str">
        <f>IF(db[[#This Row],[H_QTY/ CTN]]="","",LEFT(db[[#This Row],[H_QTY/ CTN]],db[[#This Row],[H_1]]-1))</f>
        <v>72 PCS</v>
      </c>
      <c r="T165" s="87" t="str">
        <f>IF(NOT(db[[#This Row],[H_1]]=db[[#This Row],[H_2]]),MID(db[[#This Row],[H_QTY/ CTN]],db[[#This Row],[H_1]]+1,db[[#This Row],[H_2]]-db[[#This Row],[H_1]]-1),"")</f>
        <v/>
      </c>
      <c r="U165" s="87" t="str">
        <f>IF(db[[#This Row],[QTY/ CTN B]]="","",LEFT(db[[#This Row],[QTY/ CTN B]],SEARCH(" ",db[[#This Row],[QTY/ CTN B]],1)-1))</f>
        <v>72</v>
      </c>
      <c r="V165" s="87" t="str">
        <f>IF(db[[#This Row],[QTY/ CTN B]]="","",RIGHT(db[[#This Row],[QTY/ CTN B]],LEN(db[[#This Row],[QTY/ CTN B]])-SEARCH(" ",db[[#This Row],[QTY/ CTN B]],1)))</f>
        <v>PCS</v>
      </c>
      <c r="W165" s="87" t="str">
        <f>IF(db[[#This Row],[QTY/ CTN TG]]="",IF(db[[#This Row],[STN TG]]="","",12),LEFT(db[[#This Row],[QTY/ CTN TG]],SEARCH(" ",db[[#This Row],[QTY/ CTN TG]],1)-1))</f>
        <v/>
      </c>
      <c r="X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5" s="87" t="str">
        <f>IF(db[[#This Row],[STN K]]="","",IF(db[[#This Row],[STN TG]]="LSN",12,""))</f>
        <v/>
      </c>
      <c r="Z165" s="87" t="str">
        <f>IF(db[[#This Row],[STN TG]]="LSN","PCS","")</f>
        <v/>
      </c>
      <c r="AA165" s="87">
        <f>db[[#This Row],[QTY B]]*IF(db[[#This Row],[QTY TG]]="",1,db[[#This Row],[QTY TG]])*IF(db[[#This Row],[QTY K]]="",1,db[[#This Row],[QTY K]])</f>
        <v>72</v>
      </c>
      <c r="AB165" s="87" t="str">
        <f>IF(db[[#This Row],[STN K]]="",IF(db[[#This Row],[STN TG]]="",db[[#This Row],[STN B]],db[[#This Row],[STN TG]]),db[[#This Row],[STN K]])</f>
        <v>PCS</v>
      </c>
      <c r="AC165" s="87"/>
    </row>
    <row r="166" spans="1:29" ht="16.5" customHeight="1" x14ac:dyDescent="0.25">
      <c r="A166" s="87">
        <f>ROW()-1</f>
        <v>165</v>
      </c>
      <c r="B166" s="1" t="str">
        <f>LOWER(SUBSTITUTE(SUBSTITUTE(SUBSTITUTE(SUBSTITUTE(SUBSTITUTE(SUBSTITUTE(db[[#This Row],[NB BM]]," ",),".",""),"-",""),"(",""),")",""),"/",""))</f>
        <v>bnotea5jkm516pink</v>
      </c>
      <c r="C166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D166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E16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bnotea5jkm516pink72pcs</v>
      </c>
      <c r="F1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bindera5mhptm516pinkjku72pcsartomoro</v>
      </c>
      <c r="G166" s="1" t="s">
        <v>13</v>
      </c>
      <c r="H166" s="4" t="s">
        <v>4425</v>
      </c>
      <c r="I166" s="49" t="s">
        <v>4439</v>
      </c>
      <c r="J166" s="1" t="s">
        <v>1620</v>
      </c>
      <c r="K166" s="26" t="e">
        <f>IF(db[[#This Row],[NB NOTA_C]]="","",COUNTIF([2]!B_MSK[concat],db[[#This Row],[NB NOTA_C]]))</f>
        <v>#REF!</v>
      </c>
      <c r="L166" s="6" t="s">
        <v>1631</v>
      </c>
      <c r="M166" s="1" t="s">
        <v>1675</v>
      </c>
      <c r="N166" s="1" t="s">
        <v>2807</v>
      </c>
      <c r="P166" s="1" t="str">
        <f>IF(db[[#This Row],[QTY/ CTN]]="","",SUBSTITUTE(SUBSTITUTE(SUBSTITUTE(db[[#This Row],[QTY/ CTN]]," ","_",2),"(",""),")","")&amp;"_")</f>
        <v>72 PCS_</v>
      </c>
      <c r="Q166" s="1">
        <f>IF(db[[#This Row],[H_QTY/ CTN]]="","",SEARCH("_",db[[#This Row],[H_QTY/ CTN]]))</f>
        <v>7</v>
      </c>
      <c r="R166" s="1">
        <f>IF(db[[#This Row],[H_QTY/ CTN]]="","",LEN(db[[#This Row],[H_QTY/ CTN]]))</f>
        <v>7</v>
      </c>
      <c r="S166" s="90" t="str">
        <f>IF(db[[#This Row],[H_QTY/ CTN]]="","",LEFT(db[[#This Row],[H_QTY/ CTN]],db[[#This Row],[H_1]]-1))</f>
        <v>72 PCS</v>
      </c>
      <c r="T166" s="87" t="str">
        <f>IF(NOT(db[[#This Row],[H_1]]=db[[#This Row],[H_2]]),MID(db[[#This Row],[H_QTY/ CTN]],db[[#This Row],[H_1]]+1,db[[#This Row],[H_2]]-db[[#This Row],[H_1]]-1),"")</f>
        <v/>
      </c>
      <c r="U166" s="87" t="str">
        <f>IF(db[[#This Row],[QTY/ CTN B]]="","",LEFT(db[[#This Row],[QTY/ CTN B]],SEARCH(" ",db[[#This Row],[QTY/ CTN B]],1)-1))</f>
        <v>72</v>
      </c>
      <c r="V166" s="87" t="str">
        <f>IF(db[[#This Row],[QTY/ CTN B]]="","",RIGHT(db[[#This Row],[QTY/ CTN B]],LEN(db[[#This Row],[QTY/ CTN B]])-SEARCH(" ",db[[#This Row],[QTY/ CTN B]],1)))</f>
        <v>PCS</v>
      </c>
      <c r="W166" s="87" t="str">
        <f>IF(db[[#This Row],[QTY/ CTN TG]]="",IF(db[[#This Row],[STN TG]]="","",12),LEFT(db[[#This Row],[QTY/ CTN TG]],SEARCH(" ",db[[#This Row],[QTY/ CTN TG]],1)-1))</f>
        <v/>
      </c>
      <c r="X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6" s="87" t="str">
        <f>IF(db[[#This Row],[STN K]]="","",IF(db[[#This Row],[STN TG]]="LSN",12,""))</f>
        <v/>
      </c>
      <c r="Z166" s="87" t="str">
        <f>IF(db[[#This Row],[STN TG]]="LSN","PCS","")</f>
        <v/>
      </c>
      <c r="AA166" s="87">
        <f>db[[#This Row],[QTY B]]*IF(db[[#This Row],[QTY TG]]="",1,db[[#This Row],[QTY TG]])*IF(db[[#This Row],[QTY K]]="",1,db[[#This Row],[QTY K]])</f>
        <v>72</v>
      </c>
      <c r="AB166" s="87" t="str">
        <f>IF(db[[#This Row],[STN K]]="",IF(db[[#This Row],[STN TG]]="",db[[#This Row],[STN B]],db[[#This Row],[STN TG]]),db[[#This Row],[STN K]])</f>
        <v>PCS</v>
      </c>
      <c r="AC166" s="87"/>
    </row>
    <row r="167" spans="1:29" ht="16.5" customHeight="1" x14ac:dyDescent="0.25">
      <c r="A167" s="87">
        <f>ROW()-1</f>
        <v>166</v>
      </c>
      <c r="B167" s="1" t="str">
        <f>LOWER(SUBSTITUTE(SUBSTITUTE(SUBSTITUTE(SUBSTITUTE(SUBSTITUTE(SUBSTITUTE(db[[#This Row],[NB BM]]," ",),".",""),"-",""),"(",""),")",""),"/",""))</f>
        <v>bnotea5jkm516ungu</v>
      </c>
      <c r="C167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D167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E167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bnotea5jkm516ungu72pcs</v>
      </c>
      <c r="F1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bindera5mhptm516purplejku72pcsartomoro</v>
      </c>
      <c r="G167" s="1" t="s">
        <v>14</v>
      </c>
      <c r="H167" s="4" t="s">
        <v>4426</v>
      </c>
      <c r="I167" s="2" t="s">
        <v>4440</v>
      </c>
      <c r="J167" s="1" t="s">
        <v>1620</v>
      </c>
      <c r="K167" s="26" t="e">
        <f>IF(db[[#This Row],[NB NOTA_C]]="","",COUNTIF([2]!B_MSK[concat],db[[#This Row],[NB NOTA_C]]))</f>
        <v>#REF!</v>
      </c>
      <c r="L167" s="6" t="s">
        <v>1631</v>
      </c>
      <c r="M167" s="1" t="s">
        <v>1675</v>
      </c>
      <c r="N167" s="1" t="s">
        <v>2807</v>
      </c>
      <c r="P167" s="1" t="str">
        <f>IF(db[[#This Row],[QTY/ CTN]]="","",SUBSTITUTE(SUBSTITUTE(SUBSTITUTE(db[[#This Row],[QTY/ CTN]]," ","_",2),"(",""),")","")&amp;"_")</f>
        <v>72 PCS_</v>
      </c>
      <c r="Q167" s="1">
        <f>IF(db[[#This Row],[H_QTY/ CTN]]="","",SEARCH("_",db[[#This Row],[H_QTY/ CTN]]))</f>
        <v>7</v>
      </c>
      <c r="R167" s="1">
        <f>IF(db[[#This Row],[H_QTY/ CTN]]="","",LEN(db[[#This Row],[H_QTY/ CTN]]))</f>
        <v>7</v>
      </c>
      <c r="S167" s="90" t="str">
        <f>IF(db[[#This Row],[H_QTY/ CTN]]="","",LEFT(db[[#This Row],[H_QTY/ CTN]],db[[#This Row],[H_1]]-1))</f>
        <v>72 PCS</v>
      </c>
      <c r="T167" s="87" t="str">
        <f>IF(NOT(db[[#This Row],[H_1]]=db[[#This Row],[H_2]]),MID(db[[#This Row],[H_QTY/ CTN]],db[[#This Row],[H_1]]+1,db[[#This Row],[H_2]]-db[[#This Row],[H_1]]-1),"")</f>
        <v/>
      </c>
      <c r="U167" s="87" t="str">
        <f>IF(db[[#This Row],[QTY/ CTN B]]="","",LEFT(db[[#This Row],[QTY/ CTN B]],SEARCH(" ",db[[#This Row],[QTY/ CTN B]],1)-1))</f>
        <v>72</v>
      </c>
      <c r="V167" s="87" t="str">
        <f>IF(db[[#This Row],[QTY/ CTN B]]="","",RIGHT(db[[#This Row],[QTY/ CTN B]],LEN(db[[#This Row],[QTY/ CTN B]])-SEARCH(" ",db[[#This Row],[QTY/ CTN B]],1)))</f>
        <v>PCS</v>
      </c>
      <c r="W167" s="87" t="str">
        <f>IF(db[[#This Row],[QTY/ CTN TG]]="",IF(db[[#This Row],[STN TG]]="","",12),LEFT(db[[#This Row],[QTY/ CTN TG]],SEARCH(" ",db[[#This Row],[QTY/ CTN TG]],1)-1))</f>
        <v/>
      </c>
      <c r="X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" s="87" t="str">
        <f>IF(db[[#This Row],[STN K]]="","",IF(db[[#This Row],[STN TG]]="LSN",12,""))</f>
        <v/>
      </c>
      <c r="Z167" s="87" t="str">
        <f>IF(db[[#This Row],[STN TG]]="LSN","PCS","")</f>
        <v/>
      </c>
      <c r="AA167" s="87">
        <f>db[[#This Row],[QTY B]]*IF(db[[#This Row],[QTY TG]]="",1,db[[#This Row],[QTY TG]])*IF(db[[#This Row],[QTY K]]="",1,db[[#This Row],[QTY K]])</f>
        <v>72</v>
      </c>
      <c r="AB167" s="87" t="str">
        <f>IF(db[[#This Row],[STN K]]="",IF(db[[#This Row],[STN TG]]="",db[[#This Row],[STN B]],db[[#This Row],[STN TG]]),db[[#This Row],[STN K]])</f>
        <v>PCS</v>
      </c>
      <c r="AC167" s="87"/>
    </row>
    <row r="168" spans="1:29" ht="16.5" customHeight="1" x14ac:dyDescent="0.25">
      <c r="A168" s="87">
        <f>ROW()-1</f>
        <v>167</v>
      </c>
      <c r="B168" s="1" t="str">
        <f>LOWER(SUBSTITUTE(SUBSTITUTE(SUBSTITUTE(SUBSTITUTE(SUBSTITUTE(SUBSTITUTE(db[[#This Row],[NB BM]]," ",),".",""),"-",""),"(",""),")",""),"/",""))</f>
        <v>bnotea5jk517biru</v>
      </c>
      <c r="C168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D168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E16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bnotea5jk517biru72pcs</v>
      </c>
      <c r="F1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bindera5mhptsm517bluejku72pcsartomoro</v>
      </c>
      <c r="G168" s="1" t="s">
        <v>15</v>
      </c>
      <c r="H168" s="4" t="s">
        <v>16</v>
      </c>
      <c r="I168" s="2" t="s">
        <v>4451</v>
      </c>
      <c r="J168" s="1" t="s">
        <v>1620</v>
      </c>
      <c r="K168" s="26" t="e">
        <f>IF(db[[#This Row],[NB NOTA_C]]="","",COUNTIF([2]!B_MSK[concat],db[[#This Row],[NB NOTA_C]]))</f>
        <v>#REF!</v>
      </c>
      <c r="L168" s="6" t="s">
        <v>1631</v>
      </c>
      <c r="M168" s="1" t="s">
        <v>1675</v>
      </c>
      <c r="N168" s="1" t="s">
        <v>2807</v>
      </c>
      <c r="P168" s="1" t="str">
        <f>IF(db[[#This Row],[QTY/ CTN]]="","",SUBSTITUTE(SUBSTITUTE(SUBSTITUTE(db[[#This Row],[QTY/ CTN]]," ","_",2),"(",""),")","")&amp;"_")</f>
        <v>72 PCS_</v>
      </c>
      <c r="Q168" s="1">
        <f>IF(db[[#This Row],[H_QTY/ CTN]]="","",SEARCH("_",db[[#This Row],[H_QTY/ CTN]]))</f>
        <v>7</v>
      </c>
      <c r="R168" s="1">
        <f>IF(db[[#This Row],[H_QTY/ CTN]]="","",LEN(db[[#This Row],[H_QTY/ CTN]]))</f>
        <v>7</v>
      </c>
      <c r="S168" s="90" t="str">
        <f>IF(db[[#This Row],[H_QTY/ CTN]]="","",LEFT(db[[#This Row],[H_QTY/ CTN]],db[[#This Row],[H_1]]-1))</f>
        <v>72 PCS</v>
      </c>
      <c r="T168" s="87" t="str">
        <f>IF(NOT(db[[#This Row],[H_1]]=db[[#This Row],[H_2]]),MID(db[[#This Row],[H_QTY/ CTN]],db[[#This Row],[H_1]]+1,db[[#This Row],[H_2]]-db[[#This Row],[H_1]]-1),"")</f>
        <v/>
      </c>
      <c r="U168" s="87" t="str">
        <f>IF(db[[#This Row],[QTY/ CTN B]]="","",LEFT(db[[#This Row],[QTY/ CTN B]],SEARCH(" ",db[[#This Row],[QTY/ CTN B]],1)-1))</f>
        <v>72</v>
      </c>
      <c r="V168" s="87" t="str">
        <f>IF(db[[#This Row],[QTY/ CTN B]]="","",RIGHT(db[[#This Row],[QTY/ CTN B]],LEN(db[[#This Row],[QTY/ CTN B]])-SEARCH(" ",db[[#This Row],[QTY/ CTN B]],1)))</f>
        <v>PCS</v>
      </c>
      <c r="W168" s="87" t="str">
        <f>IF(db[[#This Row],[QTY/ CTN TG]]="",IF(db[[#This Row],[STN TG]]="","",12),LEFT(db[[#This Row],[QTY/ CTN TG]],SEARCH(" ",db[[#This Row],[QTY/ CTN TG]],1)-1))</f>
        <v/>
      </c>
      <c r="X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" s="87" t="str">
        <f>IF(db[[#This Row],[STN K]]="","",IF(db[[#This Row],[STN TG]]="LSN",12,""))</f>
        <v/>
      </c>
      <c r="Z168" s="87" t="str">
        <f>IF(db[[#This Row],[STN TG]]="LSN","PCS","")</f>
        <v/>
      </c>
      <c r="AA168" s="87">
        <f>db[[#This Row],[QTY B]]*IF(db[[#This Row],[QTY TG]]="",1,db[[#This Row],[QTY TG]])*IF(db[[#This Row],[QTY K]]="",1,db[[#This Row],[QTY K]])</f>
        <v>72</v>
      </c>
      <c r="AB168" s="87" t="str">
        <f>IF(db[[#This Row],[STN K]]="",IF(db[[#This Row],[STN TG]]="",db[[#This Row],[STN B]],db[[#This Row],[STN TG]]),db[[#This Row],[STN K]])</f>
        <v>PCS</v>
      </c>
      <c r="AC168" s="87"/>
    </row>
    <row r="169" spans="1:29" ht="16.5" customHeight="1" x14ac:dyDescent="0.25">
      <c r="A169" s="87">
        <f>ROW()-1</f>
        <v>168</v>
      </c>
      <c r="B169" s="1" t="str">
        <f>LOWER(SUBSTITUTE(SUBSTITUTE(SUBSTITUTE(SUBSTITUTE(SUBSTITUTE(SUBSTITUTE(db[[#This Row],[NB BM]]," ",),".",""),"-",""),"(",""),")",""),"/",""))</f>
        <v>bnotea5jk517hijau</v>
      </c>
      <c r="C169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D169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E169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bnotea5jk517hijau72pcs</v>
      </c>
      <c r="F1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bindera5mhptsm517greenjku72pcsartomoro</v>
      </c>
      <c r="G169" s="1" t="s">
        <v>17</v>
      </c>
      <c r="H169" s="4" t="s">
        <v>18</v>
      </c>
      <c r="I169" s="2" t="s">
        <v>4502</v>
      </c>
      <c r="J169" s="1" t="s">
        <v>1620</v>
      </c>
      <c r="K169" s="26" t="e">
        <f>IF(db[[#This Row],[NB NOTA_C]]="","",COUNTIF([2]!B_MSK[concat],db[[#This Row],[NB NOTA_C]]))</f>
        <v>#REF!</v>
      </c>
      <c r="L169" s="6" t="s">
        <v>1631</v>
      </c>
      <c r="M169" s="1" t="s">
        <v>1675</v>
      </c>
      <c r="N169" s="1" t="s">
        <v>2807</v>
      </c>
      <c r="P169" s="1" t="str">
        <f>IF(db[[#This Row],[QTY/ CTN]]="","",SUBSTITUTE(SUBSTITUTE(SUBSTITUTE(db[[#This Row],[QTY/ CTN]]," ","_",2),"(",""),")","")&amp;"_")</f>
        <v>72 PCS_</v>
      </c>
      <c r="Q169" s="1">
        <f>IF(db[[#This Row],[H_QTY/ CTN]]="","",SEARCH("_",db[[#This Row],[H_QTY/ CTN]]))</f>
        <v>7</v>
      </c>
      <c r="R169" s="1">
        <f>IF(db[[#This Row],[H_QTY/ CTN]]="","",LEN(db[[#This Row],[H_QTY/ CTN]]))</f>
        <v>7</v>
      </c>
      <c r="S169" s="90" t="str">
        <f>IF(db[[#This Row],[H_QTY/ CTN]]="","",LEFT(db[[#This Row],[H_QTY/ CTN]],db[[#This Row],[H_1]]-1))</f>
        <v>72 PCS</v>
      </c>
      <c r="T169" s="87" t="str">
        <f>IF(NOT(db[[#This Row],[H_1]]=db[[#This Row],[H_2]]),MID(db[[#This Row],[H_QTY/ CTN]],db[[#This Row],[H_1]]+1,db[[#This Row],[H_2]]-db[[#This Row],[H_1]]-1),"")</f>
        <v/>
      </c>
      <c r="U169" s="87" t="str">
        <f>IF(db[[#This Row],[QTY/ CTN B]]="","",LEFT(db[[#This Row],[QTY/ CTN B]],SEARCH(" ",db[[#This Row],[QTY/ CTN B]],1)-1))</f>
        <v>72</v>
      </c>
      <c r="V169" s="87" t="str">
        <f>IF(db[[#This Row],[QTY/ CTN B]]="","",RIGHT(db[[#This Row],[QTY/ CTN B]],LEN(db[[#This Row],[QTY/ CTN B]])-SEARCH(" ",db[[#This Row],[QTY/ CTN B]],1)))</f>
        <v>PCS</v>
      </c>
      <c r="W169" s="87" t="str">
        <f>IF(db[[#This Row],[QTY/ CTN TG]]="",IF(db[[#This Row],[STN TG]]="","",12),LEFT(db[[#This Row],[QTY/ CTN TG]],SEARCH(" ",db[[#This Row],[QTY/ CTN TG]],1)-1))</f>
        <v/>
      </c>
      <c r="X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" s="87" t="str">
        <f>IF(db[[#This Row],[STN K]]="","",IF(db[[#This Row],[STN TG]]="LSN",12,""))</f>
        <v/>
      </c>
      <c r="Z169" s="87" t="str">
        <f>IF(db[[#This Row],[STN TG]]="LSN","PCS","")</f>
        <v/>
      </c>
      <c r="AA169" s="87">
        <f>db[[#This Row],[QTY B]]*IF(db[[#This Row],[QTY TG]]="",1,db[[#This Row],[QTY TG]])*IF(db[[#This Row],[QTY K]]="",1,db[[#This Row],[QTY K]])</f>
        <v>72</v>
      </c>
      <c r="AB169" s="87" t="str">
        <f>IF(db[[#This Row],[STN K]]="",IF(db[[#This Row],[STN TG]]="",db[[#This Row],[STN B]],db[[#This Row],[STN TG]]),db[[#This Row],[STN K]])</f>
        <v>PCS</v>
      </c>
      <c r="AC169" s="87"/>
    </row>
    <row r="170" spans="1:29" ht="16.5" customHeight="1" x14ac:dyDescent="0.25">
      <c r="A170" s="87">
        <f>ROW()-1</f>
        <v>169</v>
      </c>
      <c r="B170" s="1" t="str">
        <f>LOWER(SUBSTITUTE(SUBSTITUTE(SUBSTITUTE(SUBSTITUTE(SUBSTITUTE(SUBSTITUTE(db[[#This Row],[NB BM]]," ",),".",""),"-",""),"(",""),")",""),"/",""))</f>
        <v>bnotea5jk517pink</v>
      </c>
      <c r="C170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D170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E17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bnotea5jk517pink72pcs</v>
      </c>
      <c r="F1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bindera5mhptsm517pinkjku72pcsartomoro</v>
      </c>
      <c r="G170" s="1" t="s">
        <v>19</v>
      </c>
      <c r="H170" s="4" t="s">
        <v>20</v>
      </c>
      <c r="I170" s="2" t="s">
        <v>4452</v>
      </c>
      <c r="J170" s="1" t="s">
        <v>1620</v>
      </c>
      <c r="K170" s="26" t="e">
        <f>IF(db[[#This Row],[NB NOTA_C]]="","",COUNTIF([2]!B_MSK[concat],db[[#This Row],[NB NOTA_C]]))</f>
        <v>#REF!</v>
      </c>
      <c r="L170" s="6" t="s">
        <v>1631</v>
      </c>
      <c r="M170" s="1" t="s">
        <v>1675</v>
      </c>
      <c r="N170" s="1" t="s">
        <v>2807</v>
      </c>
      <c r="P170" s="1" t="str">
        <f>IF(db[[#This Row],[QTY/ CTN]]="","",SUBSTITUTE(SUBSTITUTE(SUBSTITUTE(db[[#This Row],[QTY/ CTN]]," ","_",2),"(",""),")","")&amp;"_")</f>
        <v>72 PCS_</v>
      </c>
      <c r="Q170" s="1">
        <f>IF(db[[#This Row],[H_QTY/ CTN]]="","",SEARCH("_",db[[#This Row],[H_QTY/ CTN]]))</f>
        <v>7</v>
      </c>
      <c r="R170" s="1">
        <f>IF(db[[#This Row],[H_QTY/ CTN]]="","",LEN(db[[#This Row],[H_QTY/ CTN]]))</f>
        <v>7</v>
      </c>
      <c r="S170" s="90" t="str">
        <f>IF(db[[#This Row],[H_QTY/ CTN]]="","",LEFT(db[[#This Row],[H_QTY/ CTN]],db[[#This Row],[H_1]]-1))</f>
        <v>72 PCS</v>
      </c>
      <c r="T170" s="87" t="str">
        <f>IF(NOT(db[[#This Row],[H_1]]=db[[#This Row],[H_2]]),MID(db[[#This Row],[H_QTY/ CTN]],db[[#This Row],[H_1]]+1,db[[#This Row],[H_2]]-db[[#This Row],[H_1]]-1),"")</f>
        <v/>
      </c>
      <c r="U170" s="87" t="str">
        <f>IF(db[[#This Row],[QTY/ CTN B]]="","",LEFT(db[[#This Row],[QTY/ CTN B]],SEARCH(" ",db[[#This Row],[QTY/ CTN B]],1)-1))</f>
        <v>72</v>
      </c>
      <c r="V170" s="87" t="str">
        <f>IF(db[[#This Row],[QTY/ CTN B]]="","",RIGHT(db[[#This Row],[QTY/ CTN B]],LEN(db[[#This Row],[QTY/ CTN B]])-SEARCH(" ",db[[#This Row],[QTY/ CTN B]],1)))</f>
        <v>PCS</v>
      </c>
      <c r="W170" s="87" t="str">
        <f>IF(db[[#This Row],[QTY/ CTN TG]]="",IF(db[[#This Row],[STN TG]]="","",12),LEFT(db[[#This Row],[QTY/ CTN TG]],SEARCH(" ",db[[#This Row],[QTY/ CTN TG]],1)-1))</f>
        <v/>
      </c>
      <c r="X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0" s="87" t="str">
        <f>IF(db[[#This Row],[STN K]]="","",IF(db[[#This Row],[STN TG]]="LSN",12,""))</f>
        <v/>
      </c>
      <c r="Z170" s="87" t="str">
        <f>IF(db[[#This Row],[STN TG]]="LSN","PCS","")</f>
        <v/>
      </c>
      <c r="AA170" s="87">
        <f>db[[#This Row],[QTY B]]*IF(db[[#This Row],[QTY TG]]="",1,db[[#This Row],[QTY TG]])*IF(db[[#This Row],[QTY K]]="",1,db[[#This Row],[QTY K]])</f>
        <v>72</v>
      </c>
      <c r="AB170" s="87" t="str">
        <f>IF(db[[#This Row],[STN K]]="",IF(db[[#This Row],[STN TG]]="",db[[#This Row],[STN B]],db[[#This Row],[STN TG]]),db[[#This Row],[STN K]])</f>
        <v>PCS</v>
      </c>
      <c r="AC170" s="87"/>
    </row>
    <row r="171" spans="1:29" ht="16.5" customHeight="1" x14ac:dyDescent="0.25">
      <c r="A171" s="87">
        <f>ROW()-1</f>
        <v>170</v>
      </c>
      <c r="B171" s="1" t="str">
        <f>LOWER(SUBSTITUTE(SUBSTITUTE(SUBSTITUTE(SUBSTITUTE(SUBSTITUTE(SUBSTITUTE(db[[#This Row],[NB BM]]," ",),".",""),"-",""),"(",""),")",""),"/",""))</f>
        <v>bnotea5jk517ungu</v>
      </c>
      <c r="C171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D171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E17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bnotea5jk517ungu72pcs</v>
      </c>
      <c r="F1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bindera5mhptsm517purplejku72pcsartomoro</v>
      </c>
      <c r="G171" s="1" t="s">
        <v>21</v>
      </c>
      <c r="H171" s="4" t="s">
        <v>22</v>
      </c>
      <c r="I171" s="2" t="s">
        <v>4503</v>
      </c>
      <c r="J171" s="1" t="s">
        <v>1620</v>
      </c>
      <c r="K171" s="26" t="e">
        <f>IF(db[[#This Row],[NB NOTA_C]]="","",COUNTIF([2]!B_MSK[concat],db[[#This Row],[NB NOTA_C]]))</f>
        <v>#REF!</v>
      </c>
      <c r="L171" s="6" t="s">
        <v>1631</v>
      </c>
      <c r="M171" s="1" t="s">
        <v>1675</v>
      </c>
      <c r="N171" s="1" t="s">
        <v>2807</v>
      </c>
      <c r="P171" s="1" t="str">
        <f>IF(db[[#This Row],[QTY/ CTN]]="","",SUBSTITUTE(SUBSTITUTE(SUBSTITUTE(db[[#This Row],[QTY/ CTN]]," ","_",2),"(",""),")","")&amp;"_")</f>
        <v>72 PCS_</v>
      </c>
      <c r="Q171" s="1">
        <f>IF(db[[#This Row],[H_QTY/ CTN]]="","",SEARCH("_",db[[#This Row],[H_QTY/ CTN]]))</f>
        <v>7</v>
      </c>
      <c r="R171" s="1">
        <f>IF(db[[#This Row],[H_QTY/ CTN]]="","",LEN(db[[#This Row],[H_QTY/ CTN]]))</f>
        <v>7</v>
      </c>
      <c r="S171" s="90" t="str">
        <f>IF(db[[#This Row],[H_QTY/ CTN]]="","",LEFT(db[[#This Row],[H_QTY/ CTN]],db[[#This Row],[H_1]]-1))</f>
        <v>72 PCS</v>
      </c>
      <c r="T171" s="87" t="str">
        <f>IF(NOT(db[[#This Row],[H_1]]=db[[#This Row],[H_2]]),MID(db[[#This Row],[H_QTY/ CTN]],db[[#This Row],[H_1]]+1,db[[#This Row],[H_2]]-db[[#This Row],[H_1]]-1),"")</f>
        <v/>
      </c>
      <c r="U171" s="87" t="str">
        <f>IF(db[[#This Row],[QTY/ CTN B]]="","",LEFT(db[[#This Row],[QTY/ CTN B]],SEARCH(" ",db[[#This Row],[QTY/ CTN B]],1)-1))</f>
        <v>72</v>
      </c>
      <c r="V171" s="87" t="str">
        <f>IF(db[[#This Row],[QTY/ CTN B]]="","",RIGHT(db[[#This Row],[QTY/ CTN B]],LEN(db[[#This Row],[QTY/ CTN B]])-SEARCH(" ",db[[#This Row],[QTY/ CTN B]],1)))</f>
        <v>PCS</v>
      </c>
      <c r="W171" s="87" t="str">
        <f>IF(db[[#This Row],[QTY/ CTN TG]]="",IF(db[[#This Row],[STN TG]]="","",12),LEFT(db[[#This Row],[QTY/ CTN TG]],SEARCH(" ",db[[#This Row],[QTY/ CTN TG]],1)-1))</f>
        <v/>
      </c>
      <c r="X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1" s="87" t="str">
        <f>IF(db[[#This Row],[STN K]]="","",IF(db[[#This Row],[STN TG]]="LSN",12,""))</f>
        <v/>
      </c>
      <c r="Z171" s="87" t="str">
        <f>IF(db[[#This Row],[STN TG]]="LSN","PCS","")</f>
        <v/>
      </c>
      <c r="AA171" s="87">
        <f>db[[#This Row],[QTY B]]*IF(db[[#This Row],[QTY TG]]="",1,db[[#This Row],[QTY TG]])*IF(db[[#This Row],[QTY K]]="",1,db[[#This Row],[QTY K]])</f>
        <v>72</v>
      </c>
      <c r="AB171" s="87" t="str">
        <f>IF(db[[#This Row],[STN K]]="",IF(db[[#This Row],[STN TG]]="",db[[#This Row],[STN B]],db[[#This Row],[STN TG]]),db[[#This Row],[STN K]])</f>
        <v>PCS</v>
      </c>
      <c r="AC171" s="87"/>
    </row>
    <row r="172" spans="1:29" ht="16.5" customHeight="1" x14ac:dyDescent="0.25">
      <c r="A172" s="87">
        <f>ROW()-1</f>
        <v>171</v>
      </c>
      <c r="B172" s="3" t="str">
        <f>LOWER(SUBSTITUTE(SUBSTITUTE(SUBSTITUTE(SUBSTITUTE(SUBSTITUTE(SUBSTITUTE(db[[#This Row],[NB BM]]," ",),".",""),"-",""),"(",""),")",""),"/",""))</f>
        <v>bnotea5jkmhtc518</v>
      </c>
      <c r="C172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D172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E172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bnotea5jkmhtc51872pcs</v>
      </c>
      <c r="F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bindera5mhtc518jku72pcsartomoro</v>
      </c>
      <c r="G172" s="1" t="s">
        <v>3987</v>
      </c>
      <c r="H172" s="4" t="s">
        <v>3988</v>
      </c>
      <c r="I172" s="49" t="s">
        <v>3998</v>
      </c>
      <c r="J172" s="1" t="s">
        <v>1620</v>
      </c>
      <c r="K172" s="28" t="e">
        <f>IF(db[[#This Row],[NB NOTA_C]]="","",COUNTIF([2]!B_MSK[concat],db[[#This Row],[NB NOTA_C]]))</f>
        <v>#REF!</v>
      </c>
      <c r="L172" s="7" t="s">
        <v>1631</v>
      </c>
      <c r="M172" s="3" t="s">
        <v>1675</v>
      </c>
      <c r="N172" s="1" t="s">
        <v>2807</v>
      </c>
      <c r="O172" s="3"/>
      <c r="P172" s="3" t="str">
        <f>IF(db[[#This Row],[QTY/ CTN]]="","",SUBSTITUTE(SUBSTITUTE(SUBSTITUTE(db[[#This Row],[QTY/ CTN]]," ","_",2),"(",""),")","")&amp;"_")</f>
        <v>72 PCS_</v>
      </c>
      <c r="Q172" s="3">
        <f>IF(db[[#This Row],[H_QTY/ CTN]]="","",SEARCH("_",db[[#This Row],[H_QTY/ CTN]]))</f>
        <v>7</v>
      </c>
      <c r="R172" s="3">
        <f>IF(db[[#This Row],[H_QTY/ CTN]]="","",LEN(db[[#This Row],[H_QTY/ CTN]]))</f>
        <v>7</v>
      </c>
      <c r="S172" s="87" t="str">
        <f>IF(db[[#This Row],[H_QTY/ CTN]]="","",LEFT(db[[#This Row],[H_QTY/ CTN]],db[[#This Row],[H_1]]-1))</f>
        <v>72 PCS</v>
      </c>
      <c r="T172" s="87" t="str">
        <f>IF(NOT(db[[#This Row],[H_1]]=db[[#This Row],[H_2]]),MID(db[[#This Row],[H_QTY/ CTN]],db[[#This Row],[H_1]]+1,db[[#This Row],[H_2]]-db[[#This Row],[H_1]]-1),"")</f>
        <v/>
      </c>
      <c r="U172" s="87" t="str">
        <f>IF(db[[#This Row],[QTY/ CTN B]]="","",LEFT(db[[#This Row],[QTY/ CTN B]],SEARCH(" ",db[[#This Row],[QTY/ CTN B]],1)-1))</f>
        <v>72</v>
      </c>
      <c r="V172" s="87" t="str">
        <f>IF(db[[#This Row],[QTY/ CTN B]]="","",RIGHT(db[[#This Row],[QTY/ CTN B]],LEN(db[[#This Row],[QTY/ CTN B]])-SEARCH(" ",db[[#This Row],[QTY/ CTN B]],1)))</f>
        <v>PCS</v>
      </c>
      <c r="W172" s="87" t="str">
        <f>IF(db[[#This Row],[QTY/ CTN TG]]="",IF(db[[#This Row],[STN TG]]="","",12),LEFT(db[[#This Row],[QTY/ CTN TG]],SEARCH(" ",db[[#This Row],[QTY/ CTN TG]],1)-1))</f>
        <v/>
      </c>
      <c r="X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2" s="87" t="str">
        <f>IF(db[[#This Row],[STN K]]="","",IF(db[[#This Row],[STN TG]]="LSN",12,""))</f>
        <v/>
      </c>
      <c r="Z172" s="87" t="str">
        <f>IF(db[[#This Row],[STN TG]]="LSN","PCS","")</f>
        <v/>
      </c>
      <c r="AA172" s="87">
        <f>db[[#This Row],[QTY B]]*IF(db[[#This Row],[QTY TG]]="",1,db[[#This Row],[QTY TG]])*IF(db[[#This Row],[QTY K]]="",1,db[[#This Row],[QTY K]])</f>
        <v>72</v>
      </c>
      <c r="AB172" s="87" t="str">
        <f>IF(db[[#This Row],[STN K]]="",IF(db[[#This Row],[STN TG]]="",db[[#This Row],[STN B]],db[[#This Row],[STN TG]]),db[[#This Row],[STN K]])</f>
        <v>PCS</v>
      </c>
      <c r="AC172" s="87"/>
    </row>
    <row r="173" spans="1:29" ht="16.5" customHeight="1" x14ac:dyDescent="0.25">
      <c r="A173" s="87">
        <f>ROW()-1</f>
        <v>172</v>
      </c>
      <c r="B173" s="1" t="str">
        <f>LOWER(SUBSTITUTE(SUBSTITUTE(SUBSTITUTE(SUBSTITUTE(SUBSTITUTE(SUBSTITUTE(db[[#This Row],[NB BM]]," ",),".",""),"-",""),"(",""),")",""),"/",""))</f>
        <v>bnotea5jkm477academy</v>
      </c>
      <c r="C173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D173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E17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bnotea5jkm477academy72pcs</v>
      </c>
      <c r="F1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bindera5tsacm477academyjku72pcsartomoro</v>
      </c>
      <c r="G173" s="1" t="s">
        <v>23</v>
      </c>
      <c r="H173" s="4" t="s">
        <v>24</v>
      </c>
      <c r="I173" s="49" t="s">
        <v>25</v>
      </c>
      <c r="J173" s="1" t="s">
        <v>1620</v>
      </c>
      <c r="K173" s="26" t="e">
        <f>IF(db[[#This Row],[NB NOTA_C]]="","",COUNTIF([2]!B_MSK[concat],db[[#This Row],[NB NOTA_C]]))</f>
        <v>#REF!</v>
      </c>
      <c r="L173" s="6" t="s">
        <v>1631</v>
      </c>
      <c r="M173" s="1" t="s">
        <v>1675</v>
      </c>
      <c r="N173" s="1" t="s">
        <v>2807</v>
      </c>
      <c r="P173" s="1" t="str">
        <f>IF(db[[#This Row],[QTY/ CTN]]="","",SUBSTITUTE(SUBSTITUTE(SUBSTITUTE(db[[#This Row],[QTY/ CTN]]," ","_",2),"(",""),")","")&amp;"_")</f>
        <v>72 PCS_</v>
      </c>
      <c r="Q173" s="1">
        <f>IF(db[[#This Row],[H_QTY/ CTN]]="","",SEARCH("_",db[[#This Row],[H_QTY/ CTN]]))</f>
        <v>7</v>
      </c>
      <c r="R173" s="1">
        <f>IF(db[[#This Row],[H_QTY/ CTN]]="","",LEN(db[[#This Row],[H_QTY/ CTN]]))</f>
        <v>7</v>
      </c>
      <c r="S173" s="90" t="str">
        <f>IF(db[[#This Row],[H_QTY/ CTN]]="","",LEFT(db[[#This Row],[H_QTY/ CTN]],db[[#This Row],[H_1]]-1))</f>
        <v>72 PCS</v>
      </c>
      <c r="T173" s="87" t="str">
        <f>IF(NOT(db[[#This Row],[H_1]]=db[[#This Row],[H_2]]),MID(db[[#This Row],[H_QTY/ CTN]],db[[#This Row],[H_1]]+1,db[[#This Row],[H_2]]-db[[#This Row],[H_1]]-1),"")</f>
        <v/>
      </c>
      <c r="U173" s="87" t="str">
        <f>IF(db[[#This Row],[QTY/ CTN B]]="","",LEFT(db[[#This Row],[QTY/ CTN B]],SEARCH(" ",db[[#This Row],[QTY/ CTN B]],1)-1))</f>
        <v>72</v>
      </c>
      <c r="V173" s="87" t="str">
        <f>IF(db[[#This Row],[QTY/ CTN B]]="","",RIGHT(db[[#This Row],[QTY/ CTN B]],LEN(db[[#This Row],[QTY/ CTN B]])-SEARCH(" ",db[[#This Row],[QTY/ CTN B]],1)))</f>
        <v>PCS</v>
      </c>
      <c r="W173" s="87" t="str">
        <f>IF(db[[#This Row],[QTY/ CTN TG]]="",IF(db[[#This Row],[STN TG]]="","",12),LEFT(db[[#This Row],[QTY/ CTN TG]],SEARCH(" ",db[[#This Row],[QTY/ CTN TG]],1)-1))</f>
        <v/>
      </c>
      <c r="X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3" s="87" t="str">
        <f>IF(db[[#This Row],[STN K]]="","",IF(db[[#This Row],[STN TG]]="LSN",12,""))</f>
        <v/>
      </c>
      <c r="Z173" s="87" t="str">
        <f>IF(db[[#This Row],[STN TG]]="LSN","PCS","")</f>
        <v/>
      </c>
      <c r="AA173" s="87">
        <f>db[[#This Row],[QTY B]]*IF(db[[#This Row],[QTY TG]]="",1,db[[#This Row],[QTY TG]])*IF(db[[#This Row],[QTY K]]="",1,db[[#This Row],[QTY K]])</f>
        <v>72</v>
      </c>
      <c r="AB173" s="87" t="str">
        <f>IF(db[[#This Row],[STN K]]="",IF(db[[#This Row],[STN TG]]="",db[[#This Row],[STN B]],db[[#This Row],[STN TG]]),db[[#This Row],[STN K]])</f>
        <v>PCS</v>
      </c>
      <c r="AC173" s="87"/>
    </row>
    <row r="174" spans="1:29" ht="16.5" customHeight="1" x14ac:dyDescent="0.25">
      <c r="A174" s="87">
        <f>ROW()-1</f>
        <v>173</v>
      </c>
      <c r="B174" s="14" t="str">
        <f>LOWER(SUBSTITUTE(SUBSTITUTE(SUBSTITUTE(SUBSTITUTE(SUBSTITUTE(SUBSTITUTE(db[[#This Row],[NB BM]]," ",),".",""),"-",""),"(",""),")",""),"/",""))</f>
        <v>bnotejka5tsaff511animalface</v>
      </c>
      <c r="C174" s="14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D174" s="14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E174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bnotejka5tsaff511animalface72pcs</v>
      </c>
      <c r="F1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bindera5tsaff511animalfacejkf72pcsartomoro</v>
      </c>
      <c r="G174" s="15" t="s">
        <v>4125</v>
      </c>
      <c r="H174" s="19" t="s">
        <v>3612</v>
      </c>
      <c r="I174" s="50" t="s">
        <v>4131</v>
      </c>
      <c r="J174" s="1" t="s">
        <v>1620</v>
      </c>
      <c r="K174" s="27" t="e">
        <f>IF(db[[#This Row],[NB NOTA_C]]="","",COUNTIF([2]!B_MSK[concat],db[[#This Row],[NB NOTA_C]]))</f>
        <v>#REF!</v>
      </c>
      <c r="L174" s="16" t="s">
        <v>1631</v>
      </c>
      <c r="M174" s="14" t="s">
        <v>1675</v>
      </c>
      <c r="N174" s="15" t="s">
        <v>2807</v>
      </c>
      <c r="O174" s="14"/>
      <c r="P174" s="14" t="str">
        <f>IF(db[[#This Row],[QTY/ CTN]]="","",SUBSTITUTE(SUBSTITUTE(SUBSTITUTE(db[[#This Row],[QTY/ CTN]]," ","_",2),"(",""),")","")&amp;"_")</f>
        <v>72 PCS_</v>
      </c>
      <c r="Q174" s="14">
        <f>IF(db[[#This Row],[H_QTY/ CTN]]="","",SEARCH("_",db[[#This Row],[H_QTY/ CTN]]))</f>
        <v>7</v>
      </c>
      <c r="R174" s="14">
        <f>IF(db[[#This Row],[H_QTY/ CTN]]="","",LEN(db[[#This Row],[H_QTY/ CTN]]))</f>
        <v>7</v>
      </c>
      <c r="S174" s="91" t="str">
        <f>IF(db[[#This Row],[H_QTY/ CTN]]="","",LEFT(db[[#This Row],[H_QTY/ CTN]],db[[#This Row],[H_1]]-1))</f>
        <v>72 PCS</v>
      </c>
      <c r="T174" s="91" t="str">
        <f>IF(NOT(db[[#This Row],[H_1]]=db[[#This Row],[H_2]]),MID(db[[#This Row],[H_QTY/ CTN]],db[[#This Row],[H_1]]+1,db[[#This Row],[H_2]]-db[[#This Row],[H_1]]-1),"")</f>
        <v/>
      </c>
      <c r="U174" s="87" t="str">
        <f>IF(db[[#This Row],[QTY/ CTN B]]="","",LEFT(db[[#This Row],[QTY/ CTN B]],SEARCH(" ",db[[#This Row],[QTY/ CTN B]],1)-1))</f>
        <v>72</v>
      </c>
      <c r="V174" s="87" t="str">
        <f>IF(db[[#This Row],[QTY/ CTN B]]="","",RIGHT(db[[#This Row],[QTY/ CTN B]],LEN(db[[#This Row],[QTY/ CTN B]])-SEARCH(" ",db[[#This Row],[QTY/ CTN B]],1)))</f>
        <v>PCS</v>
      </c>
      <c r="W174" s="87" t="str">
        <f>IF(db[[#This Row],[QTY/ CTN TG]]="",IF(db[[#This Row],[STN TG]]="","",12),LEFT(db[[#This Row],[QTY/ CTN TG]],SEARCH(" ",db[[#This Row],[QTY/ CTN TG]],1)-1))</f>
        <v/>
      </c>
      <c r="X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4" s="87" t="str">
        <f>IF(db[[#This Row],[STN K]]="","",IF(db[[#This Row],[STN TG]]="LSN",12,""))</f>
        <v/>
      </c>
      <c r="Z174" s="87" t="str">
        <f>IF(db[[#This Row],[STN TG]]="LSN","PCS","")</f>
        <v/>
      </c>
      <c r="AA174" s="87">
        <f>db[[#This Row],[QTY B]]*IF(db[[#This Row],[QTY TG]]="",1,db[[#This Row],[QTY TG]])*IF(db[[#This Row],[QTY K]]="",1,db[[#This Row],[QTY K]])</f>
        <v>72</v>
      </c>
      <c r="AB174" s="87" t="str">
        <f>IF(db[[#This Row],[STN K]]="",IF(db[[#This Row],[STN TG]]="",db[[#This Row],[STN B]],db[[#This Row],[STN TG]]),db[[#This Row],[STN K]])</f>
        <v>PCS</v>
      </c>
      <c r="AC174" s="87"/>
    </row>
    <row r="175" spans="1:29" ht="16.5" customHeight="1" x14ac:dyDescent="0.25">
      <c r="A175" s="87">
        <f>ROW()-1</f>
        <v>174</v>
      </c>
      <c r="B175" s="1" t="str">
        <f>LOWER(SUBSTITUTE(SUBSTITUTE(SUBSTITUTE(SUBSTITUTE(SUBSTITUTE(SUBSTITUTE(db[[#This Row],[NB BM]]," ",),".",""),"-",""),"(",""),")",""),"/",""))</f>
        <v>bnotea5jkf512animal</v>
      </c>
      <c r="C175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D175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E17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bnotea5jkf512animal72pcs</v>
      </c>
      <c r="F1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bindera5tsaff512animalfacejkf72pcsartomoro</v>
      </c>
      <c r="G175" s="1" t="s">
        <v>26</v>
      </c>
      <c r="H175" s="4" t="s">
        <v>27</v>
      </c>
      <c r="I175" s="49" t="s">
        <v>4132</v>
      </c>
      <c r="J175" s="1" t="s">
        <v>1620</v>
      </c>
      <c r="K175" s="26" t="e">
        <f>IF(db[[#This Row],[NB NOTA_C]]="","",COUNTIF([2]!B_MSK[concat],db[[#This Row],[NB NOTA_C]]))</f>
        <v>#REF!</v>
      </c>
      <c r="L175" s="6" t="s">
        <v>1631</v>
      </c>
      <c r="M175" s="1" t="s">
        <v>1675</v>
      </c>
      <c r="N175" s="1" t="s">
        <v>2807</v>
      </c>
      <c r="P175" s="1" t="str">
        <f>IF(db[[#This Row],[QTY/ CTN]]="","",SUBSTITUTE(SUBSTITUTE(SUBSTITUTE(db[[#This Row],[QTY/ CTN]]," ","_",2),"(",""),")","")&amp;"_")</f>
        <v>72 PCS_</v>
      </c>
      <c r="Q175" s="1">
        <f>IF(db[[#This Row],[H_QTY/ CTN]]="","",SEARCH("_",db[[#This Row],[H_QTY/ CTN]]))</f>
        <v>7</v>
      </c>
      <c r="R175" s="1">
        <f>IF(db[[#This Row],[H_QTY/ CTN]]="","",LEN(db[[#This Row],[H_QTY/ CTN]]))</f>
        <v>7</v>
      </c>
      <c r="S175" s="90" t="str">
        <f>IF(db[[#This Row],[H_QTY/ CTN]]="","",LEFT(db[[#This Row],[H_QTY/ CTN]],db[[#This Row],[H_1]]-1))</f>
        <v>72 PCS</v>
      </c>
      <c r="T175" s="87" t="str">
        <f>IF(NOT(db[[#This Row],[H_1]]=db[[#This Row],[H_2]]),MID(db[[#This Row],[H_QTY/ CTN]],db[[#This Row],[H_1]]+1,db[[#This Row],[H_2]]-db[[#This Row],[H_1]]-1),"")</f>
        <v/>
      </c>
      <c r="U175" s="87" t="str">
        <f>IF(db[[#This Row],[QTY/ CTN B]]="","",LEFT(db[[#This Row],[QTY/ CTN B]],SEARCH(" ",db[[#This Row],[QTY/ CTN B]],1)-1))</f>
        <v>72</v>
      </c>
      <c r="V175" s="87" t="str">
        <f>IF(db[[#This Row],[QTY/ CTN B]]="","",RIGHT(db[[#This Row],[QTY/ CTN B]],LEN(db[[#This Row],[QTY/ CTN B]])-SEARCH(" ",db[[#This Row],[QTY/ CTN B]],1)))</f>
        <v>PCS</v>
      </c>
      <c r="W175" s="87" t="str">
        <f>IF(db[[#This Row],[QTY/ CTN TG]]="",IF(db[[#This Row],[STN TG]]="","",12),LEFT(db[[#This Row],[QTY/ CTN TG]],SEARCH(" ",db[[#This Row],[QTY/ CTN TG]],1)-1))</f>
        <v/>
      </c>
      <c r="X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5" s="87" t="str">
        <f>IF(db[[#This Row],[STN K]]="","",IF(db[[#This Row],[STN TG]]="LSN",12,""))</f>
        <v/>
      </c>
      <c r="Z175" s="87" t="str">
        <f>IF(db[[#This Row],[STN TG]]="LSN","PCS","")</f>
        <v/>
      </c>
      <c r="AA175" s="87">
        <f>db[[#This Row],[QTY B]]*IF(db[[#This Row],[QTY TG]]="",1,db[[#This Row],[QTY TG]])*IF(db[[#This Row],[QTY K]]="",1,db[[#This Row],[QTY K]])</f>
        <v>72</v>
      </c>
      <c r="AB175" s="87" t="str">
        <f>IF(db[[#This Row],[STN K]]="",IF(db[[#This Row],[STN TG]]="",db[[#This Row],[STN B]],db[[#This Row],[STN TG]]),db[[#This Row],[STN K]])</f>
        <v>PCS</v>
      </c>
      <c r="AC175" s="87"/>
    </row>
    <row r="176" spans="1:29" ht="16.5" customHeight="1" x14ac:dyDescent="0.25">
      <c r="A176" s="87">
        <f>ROW()-1</f>
        <v>175</v>
      </c>
      <c r="B176" s="14" t="str">
        <f>LOWER(SUBSTITUTE(SUBSTITUTE(SUBSTITUTE(SUBSTITUTE(SUBSTITUTE(SUBSTITUTE(db[[#This Row],[NB BM]]," ",),".",""),"-",""),"(",""),")",""),"/",""))</f>
        <v>bnotea5jktsat521</v>
      </c>
      <c r="C176" s="14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D176" s="14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E176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bnotea5jktsat52172pcs</v>
      </c>
      <c r="F17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bindera5tsat521jku72pcsartomoro</v>
      </c>
      <c r="G176" s="15" t="s">
        <v>3877</v>
      </c>
      <c r="H176" s="19" t="s">
        <v>3876</v>
      </c>
      <c r="I176" s="49" t="s">
        <v>3878</v>
      </c>
      <c r="J176" s="1" t="s">
        <v>1620</v>
      </c>
      <c r="K176" s="27" t="e">
        <f>IF(db[[#This Row],[NB NOTA_C]]="","",COUNTIF([2]!B_MSK[concat],db[[#This Row],[NB NOTA_C]]))</f>
        <v>#REF!</v>
      </c>
      <c r="L176" s="16" t="s">
        <v>1631</v>
      </c>
      <c r="M176" s="14" t="s">
        <v>1675</v>
      </c>
      <c r="N176" s="15" t="s">
        <v>2807</v>
      </c>
      <c r="O176" s="14"/>
      <c r="P176" s="14" t="str">
        <f>IF(db[[#This Row],[QTY/ CTN]]="","",SUBSTITUTE(SUBSTITUTE(SUBSTITUTE(db[[#This Row],[QTY/ CTN]]," ","_",2),"(",""),")","")&amp;"_")</f>
        <v>72 PCS_</v>
      </c>
      <c r="Q176" s="14">
        <f>IF(db[[#This Row],[H_QTY/ CTN]]="","",SEARCH("_",db[[#This Row],[H_QTY/ CTN]]))</f>
        <v>7</v>
      </c>
      <c r="R176" s="14">
        <f>IF(db[[#This Row],[H_QTY/ CTN]]="","",LEN(db[[#This Row],[H_QTY/ CTN]]))</f>
        <v>7</v>
      </c>
      <c r="S176" s="91" t="str">
        <f>IF(db[[#This Row],[H_QTY/ CTN]]="","",LEFT(db[[#This Row],[H_QTY/ CTN]],db[[#This Row],[H_1]]-1))</f>
        <v>72 PCS</v>
      </c>
      <c r="T176" s="91" t="str">
        <f>IF(NOT(db[[#This Row],[H_1]]=db[[#This Row],[H_2]]),MID(db[[#This Row],[H_QTY/ CTN]],db[[#This Row],[H_1]]+1,db[[#This Row],[H_2]]-db[[#This Row],[H_1]]-1),"")</f>
        <v/>
      </c>
      <c r="U176" s="87" t="str">
        <f>IF(db[[#This Row],[QTY/ CTN B]]="","",LEFT(db[[#This Row],[QTY/ CTN B]],SEARCH(" ",db[[#This Row],[QTY/ CTN B]],1)-1))</f>
        <v>72</v>
      </c>
      <c r="V176" s="87" t="str">
        <f>IF(db[[#This Row],[QTY/ CTN B]]="","",RIGHT(db[[#This Row],[QTY/ CTN B]],LEN(db[[#This Row],[QTY/ CTN B]])-SEARCH(" ",db[[#This Row],[QTY/ CTN B]],1)))</f>
        <v>PCS</v>
      </c>
      <c r="W176" s="87" t="str">
        <f>IF(db[[#This Row],[QTY/ CTN TG]]="",IF(db[[#This Row],[STN TG]]="","",12),LEFT(db[[#This Row],[QTY/ CTN TG]],SEARCH(" ",db[[#This Row],[QTY/ CTN TG]],1)-1))</f>
        <v/>
      </c>
      <c r="X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" s="87" t="str">
        <f>IF(db[[#This Row],[STN K]]="","",IF(db[[#This Row],[STN TG]]="LSN",12,""))</f>
        <v/>
      </c>
      <c r="Z176" s="87" t="str">
        <f>IF(db[[#This Row],[STN TG]]="LSN","PCS","")</f>
        <v/>
      </c>
      <c r="AA176" s="87">
        <f>db[[#This Row],[QTY B]]*IF(db[[#This Row],[QTY TG]]="",1,db[[#This Row],[QTY TG]])*IF(db[[#This Row],[QTY K]]="",1,db[[#This Row],[QTY K]])</f>
        <v>72</v>
      </c>
      <c r="AB176" s="87" t="str">
        <f>IF(db[[#This Row],[STN K]]="",IF(db[[#This Row],[STN TG]]="",db[[#This Row],[STN B]],db[[#This Row],[STN TG]]),db[[#This Row],[STN K]])</f>
        <v>PCS</v>
      </c>
      <c r="AC176" s="87"/>
    </row>
    <row r="177" spans="1:29" ht="16.5" customHeight="1" x14ac:dyDescent="0.25">
      <c r="A177" s="87">
        <f>ROW()-1</f>
        <v>176</v>
      </c>
      <c r="B177" s="1" t="str">
        <f>LOWER(SUBSTITUTE(SUBSTITUTE(SUBSTITUTE(SUBSTITUTE(SUBSTITUTE(SUBSTITUTE(db[[#This Row],[NB BM]]," ",),".",""),"-",""),"(",""),")",""),"/",""))</f>
        <v>bnotea5jkm376basic</v>
      </c>
      <c r="C177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D177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E177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bnotea5jkm376basic72pcs</v>
      </c>
      <c r="F1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bindera5tsbsm376basicjku72pcsartomoro</v>
      </c>
      <c r="G177" s="1" t="s">
        <v>28</v>
      </c>
      <c r="H177" s="4" t="s">
        <v>29</v>
      </c>
      <c r="I177" s="49" t="s">
        <v>2832</v>
      </c>
      <c r="J177" s="1" t="s">
        <v>1620</v>
      </c>
      <c r="K177" s="26" t="e">
        <f>IF(db[[#This Row],[NB NOTA_C]]="","",COUNTIF([2]!B_MSK[concat],db[[#This Row],[NB NOTA_C]]))</f>
        <v>#REF!</v>
      </c>
      <c r="L177" s="6" t="s">
        <v>1631</v>
      </c>
      <c r="M177" s="1" t="s">
        <v>1675</v>
      </c>
      <c r="N177" s="1" t="s">
        <v>2807</v>
      </c>
      <c r="P177" s="1" t="str">
        <f>IF(db[[#This Row],[QTY/ CTN]]="","",SUBSTITUTE(SUBSTITUTE(SUBSTITUTE(db[[#This Row],[QTY/ CTN]]," ","_",2),"(",""),")","")&amp;"_")</f>
        <v>72 PCS_</v>
      </c>
      <c r="Q177" s="1">
        <f>IF(db[[#This Row],[H_QTY/ CTN]]="","",SEARCH("_",db[[#This Row],[H_QTY/ CTN]]))</f>
        <v>7</v>
      </c>
      <c r="R177" s="1">
        <f>IF(db[[#This Row],[H_QTY/ CTN]]="","",LEN(db[[#This Row],[H_QTY/ CTN]]))</f>
        <v>7</v>
      </c>
      <c r="S177" s="90" t="str">
        <f>IF(db[[#This Row],[H_QTY/ CTN]]="","",LEFT(db[[#This Row],[H_QTY/ CTN]],db[[#This Row],[H_1]]-1))</f>
        <v>72 PCS</v>
      </c>
      <c r="T177" s="87" t="str">
        <f>IF(NOT(db[[#This Row],[H_1]]=db[[#This Row],[H_2]]),MID(db[[#This Row],[H_QTY/ CTN]],db[[#This Row],[H_1]]+1,db[[#This Row],[H_2]]-db[[#This Row],[H_1]]-1),"")</f>
        <v/>
      </c>
      <c r="U177" s="87" t="str">
        <f>IF(db[[#This Row],[QTY/ CTN B]]="","",LEFT(db[[#This Row],[QTY/ CTN B]],SEARCH(" ",db[[#This Row],[QTY/ CTN B]],1)-1))</f>
        <v>72</v>
      </c>
      <c r="V177" s="87" t="str">
        <f>IF(db[[#This Row],[QTY/ CTN B]]="","",RIGHT(db[[#This Row],[QTY/ CTN B]],LEN(db[[#This Row],[QTY/ CTN B]])-SEARCH(" ",db[[#This Row],[QTY/ CTN B]],1)))</f>
        <v>PCS</v>
      </c>
      <c r="W177" s="87" t="str">
        <f>IF(db[[#This Row],[QTY/ CTN TG]]="",IF(db[[#This Row],[STN TG]]="","",12),LEFT(db[[#This Row],[QTY/ CTN TG]],SEARCH(" ",db[[#This Row],[QTY/ CTN TG]],1)-1))</f>
        <v/>
      </c>
      <c r="X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" s="87" t="str">
        <f>IF(db[[#This Row],[STN K]]="","",IF(db[[#This Row],[STN TG]]="LSN",12,""))</f>
        <v/>
      </c>
      <c r="Z177" s="87" t="str">
        <f>IF(db[[#This Row],[STN TG]]="LSN","PCS","")</f>
        <v/>
      </c>
      <c r="AA177" s="87">
        <f>db[[#This Row],[QTY B]]*IF(db[[#This Row],[QTY TG]]="",1,db[[#This Row],[QTY TG]])*IF(db[[#This Row],[QTY K]]="",1,db[[#This Row],[QTY K]])</f>
        <v>72</v>
      </c>
      <c r="AB177" s="87" t="str">
        <f>IF(db[[#This Row],[STN K]]="",IF(db[[#This Row],[STN TG]]="",db[[#This Row],[STN B]],db[[#This Row],[STN TG]]),db[[#This Row],[STN K]])</f>
        <v>PCS</v>
      </c>
      <c r="AC177" s="87"/>
    </row>
    <row r="178" spans="1:29" ht="16.5" customHeight="1" x14ac:dyDescent="0.25">
      <c r="A178" s="87">
        <f>ROW()-1</f>
        <v>177</v>
      </c>
      <c r="B178" s="1" t="str">
        <f>LOWER(SUBSTITUTE(SUBSTITUTE(SUBSTITUTE(SUBSTITUTE(SUBSTITUTE(SUBSTITUTE(db[[#This Row],[NB BM]]," ",),".",""),"-",""),"(",""),")",""),"/",""))</f>
        <v>bnotea5jkm401college</v>
      </c>
      <c r="C178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D178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E17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bnotea5jkm401college72pcs</v>
      </c>
      <c r="F1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bindera5tsclm401collegejku72pcsartomoro</v>
      </c>
      <c r="G178" s="1" t="s">
        <v>30</v>
      </c>
      <c r="H178" s="4" t="s">
        <v>31</v>
      </c>
      <c r="I178" s="2" t="s">
        <v>3458</v>
      </c>
      <c r="J178" s="1" t="s">
        <v>1620</v>
      </c>
      <c r="K178" s="26" t="e">
        <f>IF(db[[#This Row],[NB NOTA_C]]="","",COUNTIF([2]!B_MSK[concat],db[[#This Row],[NB NOTA_C]]))</f>
        <v>#REF!</v>
      </c>
      <c r="L178" s="6" t="s">
        <v>1631</v>
      </c>
      <c r="M178" s="1" t="s">
        <v>1675</v>
      </c>
      <c r="N178" s="1" t="s">
        <v>2807</v>
      </c>
      <c r="P178" s="1" t="str">
        <f>IF(db[[#This Row],[QTY/ CTN]]="","",SUBSTITUTE(SUBSTITUTE(SUBSTITUTE(db[[#This Row],[QTY/ CTN]]," ","_",2),"(",""),")","")&amp;"_")</f>
        <v>72 PCS_</v>
      </c>
      <c r="Q178" s="1">
        <f>IF(db[[#This Row],[H_QTY/ CTN]]="","",SEARCH("_",db[[#This Row],[H_QTY/ CTN]]))</f>
        <v>7</v>
      </c>
      <c r="R178" s="1">
        <f>IF(db[[#This Row],[H_QTY/ CTN]]="","",LEN(db[[#This Row],[H_QTY/ CTN]]))</f>
        <v>7</v>
      </c>
      <c r="S178" s="90" t="str">
        <f>IF(db[[#This Row],[H_QTY/ CTN]]="","",LEFT(db[[#This Row],[H_QTY/ CTN]],db[[#This Row],[H_1]]-1))</f>
        <v>72 PCS</v>
      </c>
      <c r="T178" s="87" t="str">
        <f>IF(NOT(db[[#This Row],[H_1]]=db[[#This Row],[H_2]]),MID(db[[#This Row],[H_QTY/ CTN]],db[[#This Row],[H_1]]+1,db[[#This Row],[H_2]]-db[[#This Row],[H_1]]-1),"")</f>
        <v/>
      </c>
      <c r="U178" s="87" t="str">
        <f>IF(db[[#This Row],[QTY/ CTN B]]="","",LEFT(db[[#This Row],[QTY/ CTN B]],SEARCH(" ",db[[#This Row],[QTY/ CTN B]],1)-1))</f>
        <v>72</v>
      </c>
      <c r="V178" s="87" t="str">
        <f>IF(db[[#This Row],[QTY/ CTN B]]="","",RIGHT(db[[#This Row],[QTY/ CTN B]],LEN(db[[#This Row],[QTY/ CTN B]])-SEARCH(" ",db[[#This Row],[QTY/ CTN B]],1)))</f>
        <v>PCS</v>
      </c>
      <c r="W178" s="87" t="str">
        <f>IF(db[[#This Row],[QTY/ CTN TG]]="",IF(db[[#This Row],[STN TG]]="","",12),LEFT(db[[#This Row],[QTY/ CTN TG]],SEARCH(" ",db[[#This Row],[QTY/ CTN TG]],1)-1))</f>
        <v/>
      </c>
      <c r="X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" s="87" t="str">
        <f>IF(db[[#This Row],[STN K]]="","",IF(db[[#This Row],[STN TG]]="LSN",12,""))</f>
        <v/>
      </c>
      <c r="Z178" s="87" t="str">
        <f>IF(db[[#This Row],[STN TG]]="LSN","PCS","")</f>
        <v/>
      </c>
      <c r="AA178" s="87">
        <f>db[[#This Row],[QTY B]]*IF(db[[#This Row],[QTY TG]]="",1,db[[#This Row],[QTY TG]])*IF(db[[#This Row],[QTY K]]="",1,db[[#This Row],[QTY K]])</f>
        <v>72</v>
      </c>
      <c r="AB178" s="87" t="str">
        <f>IF(db[[#This Row],[STN K]]="",IF(db[[#This Row],[STN TG]]="",db[[#This Row],[STN B]],db[[#This Row],[STN TG]]),db[[#This Row],[STN K]])</f>
        <v>PCS</v>
      </c>
      <c r="AC178" s="87"/>
    </row>
    <row r="179" spans="1:29" ht="16.5" customHeight="1" x14ac:dyDescent="0.25">
      <c r="A179" s="87">
        <f>ROW()-1</f>
        <v>178</v>
      </c>
      <c r="B179" s="1" t="str">
        <f>LOWER(SUBSTITUTE(SUBSTITUTE(SUBSTITUTE(SUBSTITUTE(SUBSTITUTE(SUBSTITUTE(db[[#This Row],[NB BM]]," ",),".",""),"-",""),"(",""),")",""),"/",""))</f>
        <v>bnotea5jkm474college</v>
      </c>
      <c r="C179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D179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E179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bnotea5jkm474college72pcs</v>
      </c>
      <c r="F1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bindera5tsclm474collegejku72pcsartomoro</v>
      </c>
      <c r="G179" s="1" t="s">
        <v>32</v>
      </c>
      <c r="H179" s="4" t="s">
        <v>33</v>
      </c>
      <c r="I179" s="49" t="s">
        <v>34</v>
      </c>
      <c r="J179" s="1" t="s">
        <v>1620</v>
      </c>
      <c r="K179" s="26" t="e">
        <f>IF(db[[#This Row],[NB NOTA_C]]="","",COUNTIF([2]!B_MSK[concat],db[[#This Row],[NB NOTA_C]]))</f>
        <v>#REF!</v>
      </c>
      <c r="L179" s="6" t="s">
        <v>1631</v>
      </c>
      <c r="M179" s="1" t="s">
        <v>1675</v>
      </c>
      <c r="N179" s="1" t="s">
        <v>2807</v>
      </c>
      <c r="P179" s="1" t="str">
        <f>IF(db[[#This Row],[QTY/ CTN]]="","",SUBSTITUTE(SUBSTITUTE(SUBSTITUTE(db[[#This Row],[QTY/ CTN]]," ","_",2),"(",""),")","")&amp;"_")</f>
        <v>72 PCS_</v>
      </c>
      <c r="Q179" s="1">
        <f>IF(db[[#This Row],[H_QTY/ CTN]]="","",SEARCH("_",db[[#This Row],[H_QTY/ CTN]]))</f>
        <v>7</v>
      </c>
      <c r="R179" s="1">
        <f>IF(db[[#This Row],[H_QTY/ CTN]]="","",LEN(db[[#This Row],[H_QTY/ CTN]]))</f>
        <v>7</v>
      </c>
      <c r="S179" s="90" t="str">
        <f>IF(db[[#This Row],[H_QTY/ CTN]]="","",LEFT(db[[#This Row],[H_QTY/ CTN]],db[[#This Row],[H_1]]-1))</f>
        <v>72 PCS</v>
      </c>
      <c r="T179" s="87" t="str">
        <f>IF(NOT(db[[#This Row],[H_1]]=db[[#This Row],[H_2]]),MID(db[[#This Row],[H_QTY/ CTN]],db[[#This Row],[H_1]]+1,db[[#This Row],[H_2]]-db[[#This Row],[H_1]]-1),"")</f>
        <v/>
      </c>
      <c r="U179" s="87" t="str">
        <f>IF(db[[#This Row],[QTY/ CTN B]]="","",LEFT(db[[#This Row],[QTY/ CTN B]],SEARCH(" ",db[[#This Row],[QTY/ CTN B]],1)-1))</f>
        <v>72</v>
      </c>
      <c r="V179" s="87" t="str">
        <f>IF(db[[#This Row],[QTY/ CTN B]]="","",RIGHT(db[[#This Row],[QTY/ CTN B]],LEN(db[[#This Row],[QTY/ CTN B]])-SEARCH(" ",db[[#This Row],[QTY/ CTN B]],1)))</f>
        <v>PCS</v>
      </c>
      <c r="W179" s="87" t="str">
        <f>IF(db[[#This Row],[QTY/ CTN TG]]="",IF(db[[#This Row],[STN TG]]="","",12),LEFT(db[[#This Row],[QTY/ CTN TG]],SEARCH(" ",db[[#This Row],[QTY/ CTN TG]],1)-1))</f>
        <v/>
      </c>
      <c r="X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9" s="87" t="str">
        <f>IF(db[[#This Row],[STN K]]="","",IF(db[[#This Row],[STN TG]]="LSN",12,""))</f>
        <v/>
      </c>
      <c r="Z179" s="87" t="str">
        <f>IF(db[[#This Row],[STN TG]]="LSN","PCS","")</f>
        <v/>
      </c>
      <c r="AA179" s="87">
        <f>db[[#This Row],[QTY B]]*IF(db[[#This Row],[QTY TG]]="",1,db[[#This Row],[QTY TG]])*IF(db[[#This Row],[QTY K]]="",1,db[[#This Row],[QTY K]])</f>
        <v>72</v>
      </c>
      <c r="AB179" s="87" t="str">
        <f>IF(db[[#This Row],[STN K]]="",IF(db[[#This Row],[STN TG]]="",db[[#This Row],[STN B]],db[[#This Row],[STN TG]]),db[[#This Row],[STN K]])</f>
        <v>PCS</v>
      </c>
      <c r="AC179" s="87"/>
    </row>
    <row r="180" spans="1:29" ht="16.5" customHeight="1" x14ac:dyDescent="0.25">
      <c r="A180" s="87">
        <f>ROW()-1</f>
        <v>179</v>
      </c>
      <c r="B180" s="1" t="str">
        <f>LOWER(SUBSTITUTE(SUBSTITUTE(SUBSTITUTE(SUBSTITUTE(SUBSTITUTE(SUBSTITUTE(db[[#This Row],[NB BM]]," ",),".",""),"-",""),"(",""),")",""),"/",""))</f>
        <v>bnotea5jkm491college</v>
      </c>
      <c r="C180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D180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E18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bnotea5jkm491college72pcs</v>
      </c>
      <c r="F1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bindera5tsclm491collegejku72pcsartomoro</v>
      </c>
      <c r="G180" s="1" t="s">
        <v>35</v>
      </c>
      <c r="H180" s="4" t="s">
        <v>36</v>
      </c>
      <c r="I180" s="49" t="s">
        <v>2835</v>
      </c>
      <c r="J180" s="1" t="s">
        <v>1620</v>
      </c>
      <c r="K180" s="26" t="e">
        <f>IF(db[[#This Row],[NB NOTA_C]]="","",COUNTIF([2]!B_MSK[concat],db[[#This Row],[NB NOTA_C]]))</f>
        <v>#REF!</v>
      </c>
      <c r="L180" s="6" t="s">
        <v>1631</v>
      </c>
      <c r="M180" s="1" t="s">
        <v>1675</v>
      </c>
      <c r="N180" s="1" t="s">
        <v>2807</v>
      </c>
      <c r="P180" s="1" t="str">
        <f>IF(db[[#This Row],[QTY/ CTN]]="","",SUBSTITUTE(SUBSTITUTE(SUBSTITUTE(db[[#This Row],[QTY/ CTN]]," ","_",2),"(",""),")","")&amp;"_")</f>
        <v>72 PCS_</v>
      </c>
      <c r="Q180" s="1">
        <f>IF(db[[#This Row],[H_QTY/ CTN]]="","",SEARCH("_",db[[#This Row],[H_QTY/ CTN]]))</f>
        <v>7</v>
      </c>
      <c r="R180" s="1">
        <f>IF(db[[#This Row],[H_QTY/ CTN]]="","",LEN(db[[#This Row],[H_QTY/ CTN]]))</f>
        <v>7</v>
      </c>
      <c r="S180" s="90" t="str">
        <f>IF(db[[#This Row],[H_QTY/ CTN]]="","",LEFT(db[[#This Row],[H_QTY/ CTN]],db[[#This Row],[H_1]]-1))</f>
        <v>72 PCS</v>
      </c>
      <c r="T180" s="87" t="str">
        <f>IF(NOT(db[[#This Row],[H_1]]=db[[#This Row],[H_2]]),MID(db[[#This Row],[H_QTY/ CTN]],db[[#This Row],[H_1]]+1,db[[#This Row],[H_2]]-db[[#This Row],[H_1]]-1),"")</f>
        <v/>
      </c>
      <c r="U180" s="87" t="str">
        <f>IF(db[[#This Row],[QTY/ CTN B]]="","",LEFT(db[[#This Row],[QTY/ CTN B]],SEARCH(" ",db[[#This Row],[QTY/ CTN B]],1)-1))</f>
        <v>72</v>
      </c>
      <c r="V180" s="87" t="str">
        <f>IF(db[[#This Row],[QTY/ CTN B]]="","",RIGHT(db[[#This Row],[QTY/ CTN B]],LEN(db[[#This Row],[QTY/ CTN B]])-SEARCH(" ",db[[#This Row],[QTY/ CTN B]],1)))</f>
        <v>PCS</v>
      </c>
      <c r="W180" s="87" t="str">
        <f>IF(db[[#This Row],[QTY/ CTN TG]]="",IF(db[[#This Row],[STN TG]]="","",12),LEFT(db[[#This Row],[QTY/ CTN TG]],SEARCH(" ",db[[#This Row],[QTY/ CTN TG]],1)-1))</f>
        <v/>
      </c>
      <c r="X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0" s="87" t="str">
        <f>IF(db[[#This Row],[STN K]]="","",IF(db[[#This Row],[STN TG]]="LSN",12,""))</f>
        <v/>
      </c>
      <c r="Z180" s="87" t="str">
        <f>IF(db[[#This Row],[STN TG]]="LSN","PCS","")</f>
        <v/>
      </c>
      <c r="AA180" s="87">
        <f>db[[#This Row],[QTY B]]*IF(db[[#This Row],[QTY TG]]="",1,db[[#This Row],[QTY TG]])*IF(db[[#This Row],[QTY K]]="",1,db[[#This Row],[QTY K]])</f>
        <v>72</v>
      </c>
      <c r="AB180" s="87" t="str">
        <f>IF(db[[#This Row],[STN K]]="",IF(db[[#This Row],[STN TG]]="",db[[#This Row],[STN B]],db[[#This Row],[STN TG]]),db[[#This Row],[STN K]])</f>
        <v>PCS</v>
      </c>
      <c r="AC180" s="87"/>
    </row>
    <row r="181" spans="1:29" ht="16.5" customHeight="1" x14ac:dyDescent="0.25">
      <c r="A181" s="87">
        <f>ROW()-1</f>
        <v>180</v>
      </c>
      <c r="B181" s="1" t="str">
        <f>LOWER(SUBSTITUTE(SUBSTITUTE(SUBSTITUTE(SUBSTITUTE(SUBSTITUTE(SUBSTITUTE(db[[#This Row],[NB BM]]," ",),".",""),"-",""),"(",""),")",""),"/",""))</f>
        <v>bnotea5jkm432classic</v>
      </c>
      <c r="C181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D181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E18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bnotea5jkm432classic72pcs</v>
      </c>
      <c r="F1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bindera5tscsm432classicjku72pcsartomoro</v>
      </c>
      <c r="G181" s="1" t="s">
        <v>37</v>
      </c>
      <c r="H181" s="4" t="s">
        <v>38</v>
      </c>
      <c r="I181" s="54" t="s">
        <v>39</v>
      </c>
      <c r="J181" s="1" t="s">
        <v>1620</v>
      </c>
      <c r="K181" s="26" t="e">
        <f>IF(db[[#This Row],[NB NOTA_C]]="","",COUNTIF([2]!B_MSK[concat],db[[#This Row],[NB NOTA_C]]))</f>
        <v>#REF!</v>
      </c>
      <c r="L181" s="6" t="s">
        <v>1631</v>
      </c>
      <c r="M181" s="1" t="s">
        <v>1675</v>
      </c>
      <c r="N181" s="1" t="s">
        <v>2807</v>
      </c>
      <c r="P181" s="1" t="str">
        <f>IF(db[[#This Row],[QTY/ CTN]]="","",SUBSTITUTE(SUBSTITUTE(SUBSTITUTE(db[[#This Row],[QTY/ CTN]]," ","_",2),"(",""),")","")&amp;"_")</f>
        <v>72 PCS_</v>
      </c>
      <c r="Q181" s="1">
        <f>IF(db[[#This Row],[H_QTY/ CTN]]="","",SEARCH("_",db[[#This Row],[H_QTY/ CTN]]))</f>
        <v>7</v>
      </c>
      <c r="R181" s="1">
        <f>IF(db[[#This Row],[H_QTY/ CTN]]="","",LEN(db[[#This Row],[H_QTY/ CTN]]))</f>
        <v>7</v>
      </c>
      <c r="S181" s="90" t="str">
        <f>IF(db[[#This Row],[H_QTY/ CTN]]="","",LEFT(db[[#This Row],[H_QTY/ CTN]],db[[#This Row],[H_1]]-1))</f>
        <v>72 PCS</v>
      </c>
      <c r="T181" s="87" t="str">
        <f>IF(NOT(db[[#This Row],[H_1]]=db[[#This Row],[H_2]]),MID(db[[#This Row],[H_QTY/ CTN]],db[[#This Row],[H_1]]+1,db[[#This Row],[H_2]]-db[[#This Row],[H_1]]-1),"")</f>
        <v/>
      </c>
      <c r="U181" s="87" t="str">
        <f>IF(db[[#This Row],[QTY/ CTN B]]="","",LEFT(db[[#This Row],[QTY/ CTN B]],SEARCH(" ",db[[#This Row],[QTY/ CTN B]],1)-1))</f>
        <v>72</v>
      </c>
      <c r="V181" s="87" t="str">
        <f>IF(db[[#This Row],[QTY/ CTN B]]="","",RIGHT(db[[#This Row],[QTY/ CTN B]],LEN(db[[#This Row],[QTY/ CTN B]])-SEARCH(" ",db[[#This Row],[QTY/ CTN B]],1)))</f>
        <v>PCS</v>
      </c>
      <c r="W181" s="87" t="str">
        <f>IF(db[[#This Row],[QTY/ CTN TG]]="",IF(db[[#This Row],[STN TG]]="","",12),LEFT(db[[#This Row],[QTY/ CTN TG]],SEARCH(" ",db[[#This Row],[QTY/ CTN TG]],1)-1))</f>
        <v/>
      </c>
      <c r="X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1" s="87" t="str">
        <f>IF(db[[#This Row],[STN K]]="","",IF(db[[#This Row],[STN TG]]="LSN",12,""))</f>
        <v/>
      </c>
      <c r="Z181" s="87" t="str">
        <f>IF(db[[#This Row],[STN TG]]="LSN","PCS","")</f>
        <v/>
      </c>
      <c r="AA181" s="87">
        <f>db[[#This Row],[QTY B]]*IF(db[[#This Row],[QTY TG]]="",1,db[[#This Row],[QTY TG]])*IF(db[[#This Row],[QTY K]]="",1,db[[#This Row],[QTY K]])</f>
        <v>72</v>
      </c>
      <c r="AB181" s="87" t="str">
        <f>IF(db[[#This Row],[STN K]]="",IF(db[[#This Row],[STN TG]]="",db[[#This Row],[STN B]],db[[#This Row],[STN TG]]),db[[#This Row],[STN K]])</f>
        <v>PCS</v>
      </c>
      <c r="AC181" s="87"/>
    </row>
    <row r="182" spans="1:29" ht="16.5" customHeight="1" x14ac:dyDescent="0.25">
      <c r="A182" s="87">
        <f>ROW()-1</f>
        <v>181</v>
      </c>
      <c r="B182" s="1" t="str">
        <f>LOWER(SUBSTITUTE(SUBSTITUTE(SUBSTITUTE(SUBSTITUTE(SUBSTITUTE(SUBSTITUTE(db[[#This Row],[NB BM]]," ",),".",""),"-",""),"(",""),")",""),"/",""))</f>
        <v>bnotea5jkm499dobujin</v>
      </c>
      <c r="C182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D182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E182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bnotea5jkm499dobujin72pcs</v>
      </c>
      <c r="F1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bindera5tsdbm499dobujinjkf72pcsartomoro</v>
      </c>
      <c r="G182" s="1" t="s">
        <v>40</v>
      </c>
      <c r="H182" s="4" t="s">
        <v>41</v>
      </c>
      <c r="I182" s="49" t="s">
        <v>4762</v>
      </c>
      <c r="J182" s="1" t="s">
        <v>1620</v>
      </c>
      <c r="K182" s="26" t="e">
        <f>IF(db[[#This Row],[NB NOTA_C]]="","",COUNTIF([2]!B_MSK[concat],db[[#This Row],[NB NOTA_C]]))</f>
        <v>#REF!</v>
      </c>
      <c r="L182" s="6" t="s">
        <v>1631</v>
      </c>
      <c r="M182" s="1" t="s">
        <v>1675</v>
      </c>
      <c r="N182" s="1" t="s">
        <v>2807</v>
      </c>
      <c r="P182" s="1" t="str">
        <f>IF(db[[#This Row],[QTY/ CTN]]="","",SUBSTITUTE(SUBSTITUTE(SUBSTITUTE(db[[#This Row],[QTY/ CTN]]," ","_",2),"(",""),")","")&amp;"_")</f>
        <v>72 PCS_</v>
      </c>
      <c r="Q182" s="1">
        <f>IF(db[[#This Row],[H_QTY/ CTN]]="","",SEARCH("_",db[[#This Row],[H_QTY/ CTN]]))</f>
        <v>7</v>
      </c>
      <c r="R182" s="1">
        <f>IF(db[[#This Row],[H_QTY/ CTN]]="","",LEN(db[[#This Row],[H_QTY/ CTN]]))</f>
        <v>7</v>
      </c>
      <c r="S182" s="90" t="str">
        <f>IF(db[[#This Row],[H_QTY/ CTN]]="","",LEFT(db[[#This Row],[H_QTY/ CTN]],db[[#This Row],[H_1]]-1))</f>
        <v>72 PCS</v>
      </c>
      <c r="T182" s="87" t="str">
        <f>IF(NOT(db[[#This Row],[H_1]]=db[[#This Row],[H_2]]),MID(db[[#This Row],[H_QTY/ CTN]],db[[#This Row],[H_1]]+1,db[[#This Row],[H_2]]-db[[#This Row],[H_1]]-1),"")</f>
        <v/>
      </c>
      <c r="U182" s="87" t="str">
        <f>IF(db[[#This Row],[QTY/ CTN B]]="","",LEFT(db[[#This Row],[QTY/ CTN B]],SEARCH(" ",db[[#This Row],[QTY/ CTN B]],1)-1))</f>
        <v>72</v>
      </c>
      <c r="V182" s="87" t="str">
        <f>IF(db[[#This Row],[QTY/ CTN B]]="","",RIGHT(db[[#This Row],[QTY/ CTN B]],LEN(db[[#This Row],[QTY/ CTN B]])-SEARCH(" ",db[[#This Row],[QTY/ CTN B]],1)))</f>
        <v>PCS</v>
      </c>
      <c r="W182" s="87" t="str">
        <f>IF(db[[#This Row],[QTY/ CTN TG]]="",IF(db[[#This Row],[STN TG]]="","",12),LEFT(db[[#This Row],[QTY/ CTN TG]],SEARCH(" ",db[[#This Row],[QTY/ CTN TG]],1)-1))</f>
        <v/>
      </c>
      <c r="X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" s="87" t="str">
        <f>IF(db[[#This Row],[STN K]]="","",IF(db[[#This Row],[STN TG]]="LSN",12,""))</f>
        <v/>
      </c>
      <c r="Z182" s="87" t="str">
        <f>IF(db[[#This Row],[STN TG]]="LSN","PCS","")</f>
        <v/>
      </c>
      <c r="AA182" s="87">
        <f>db[[#This Row],[QTY B]]*IF(db[[#This Row],[QTY TG]]="",1,db[[#This Row],[QTY TG]])*IF(db[[#This Row],[QTY K]]="",1,db[[#This Row],[QTY K]])</f>
        <v>72</v>
      </c>
      <c r="AB182" s="87" t="str">
        <f>IF(db[[#This Row],[STN K]]="",IF(db[[#This Row],[STN TG]]="",db[[#This Row],[STN B]],db[[#This Row],[STN TG]]),db[[#This Row],[STN K]])</f>
        <v>PCS</v>
      </c>
      <c r="AC182" s="87"/>
    </row>
    <row r="183" spans="1:29" ht="16.5" customHeight="1" x14ac:dyDescent="0.25">
      <c r="A183" s="87">
        <f>ROW()-1</f>
        <v>182</v>
      </c>
      <c r="B183" s="1" t="str">
        <f>LOWER(SUBSTITUTE(SUBSTITUTE(SUBSTITUTE(SUBSTITUTE(SUBSTITUTE(SUBSTITUTE(db[[#This Row],[NB BM]]," ",),".",""),"-",""),"(",""),")",""),"/",""))</f>
        <v>bnotea5jkm440discovery</v>
      </c>
      <c r="C183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D183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E18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bnotea5jkm440discovery72pcs</v>
      </c>
      <c r="F1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bindera5tsdsm440discoveryjku72pcsartomoro</v>
      </c>
      <c r="G183" s="1" t="s">
        <v>42</v>
      </c>
      <c r="H183" s="4" t="s">
        <v>43</v>
      </c>
      <c r="I183" s="49" t="s">
        <v>44</v>
      </c>
      <c r="J183" s="1" t="s">
        <v>1620</v>
      </c>
      <c r="K183" s="26" t="e">
        <f>IF(db[[#This Row],[NB NOTA_C]]="","",COUNTIF([2]!B_MSK[concat],db[[#This Row],[NB NOTA_C]]))</f>
        <v>#REF!</v>
      </c>
      <c r="L183" s="6" t="s">
        <v>1631</v>
      </c>
      <c r="M183" s="1" t="s">
        <v>1675</v>
      </c>
      <c r="N183" s="1" t="s">
        <v>2807</v>
      </c>
      <c r="P183" s="1" t="str">
        <f>IF(db[[#This Row],[QTY/ CTN]]="","",SUBSTITUTE(SUBSTITUTE(SUBSTITUTE(db[[#This Row],[QTY/ CTN]]," ","_",2),"(",""),")","")&amp;"_")</f>
        <v>72 PCS_</v>
      </c>
      <c r="Q183" s="1">
        <f>IF(db[[#This Row],[H_QTY/ CTN]]="","",SEARCH("_",db[[#This Row],[H_QTY/ CTN]]))</f>
        <v>7</v>
      </c>
      <c r="R183" s="1">
        <f>IF(db[[#This Row],[H_QTY/ CTN]]="","",LEN(db[[#This Row],[H_QTY/ CTN]]))</f>
        <v>7</v>
      </c>
      <c r="S183" s="90" t="str">
        <f>IF(db[[#This Row],[H_QTY/ CTN]]="","",LEFT(db[[#This Row],[H_QTY/ CTN]],db[[#This Row],[H_1]]-1))</f>
        <v>72 PCS</v>
      </c>
      <c r="T183" s="87" t="str">
        <f>IF(NOT(db[[#This Row],[H_1]]=db[[#This Row],[H_2]]),MID(db[[#This Row],[H_QTY/ CTN]],db[[#This Row],[H_1]]+1,db[[#This Row],[H_2]]-db[[#This Row],[H_1]]-1),"")</f>
        <v/>
      </c>
      <c r="U183" s="87" t="str">
        <f>IF(db[[#This Row],[QTY/ CTN B]]="","",LEFT(db[[#This Row],[QTY/ CTN B]],SEARCH(" ",db[[#This Row],[QTY/ CTN B]],1)-1))</f>
        <v>72</v>
      </c>
      <c r="V183" s="87" t="str">
        <f>IF(db[[#This Row],[QTY/ CTN B]]="","",RIGHT(db[[#This Row],[QTY/ CTN B]],LEN(db[[#This Row],[QTY/ CTN B]])-SEARCH(" ",db[[#This Row],[QTY/ CTN B]],1)))</f>
        <v>PCS</v>
      </c>
      <c r="W183" s="87" t="str">
        <f>IF(db[[#This Row],[QTY/ CTN TG]]="",IF(db[[#This Row],[STN TG]]="","",12),LEFT(db[[#This Row],[QTY/ CTN TG]],SEARCH(" ",db[[#This Row],[QTY/ CTN TG]],1)-1))</f>
        <v/>
      </c>
      <c r="X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" s="87" t="str">
        <f>IF(db[[#This Row],[STN K]]="","",IF(db[[#This Row],[STN TG]]="LSN",12,""))</f>
        <v/>
      </c>
      <c r="Z183" s="87" t="str">
        <f>IF(db[[#This Row],[STN TG]]="LSN","PCS","")</f>
        <v/>
      </c>
      <c r="AA183" s="87">
        <f>db[[#This Row],[QTY B]]*IF(db[[#This Row],[QTY TG]]="",1,db[[#This Row],[QTY TG]])*IF(db[[#This Row],[QTY K]]="",1,db[[#This Row],[QTY K]])</f>
        <v>72</v>
      </c>
      <c r="AB183" s="87" t="str">
        <f>IF(db[[#This Row],[STN K]]="",IF(db[[#This Row],[STN TG]]="",db[[#This Row],[STN B]],db[[#This Row],[STN TG]]),db[[#This Row],[STN K]])</f>
        <v>PCS</v>
      </c>
      <c r="AC183" s="87"/>
    </row>
    <row r="184" spans="1:29" ht="16.5" customHeight="1" x14ac:dyDescent="0.25">
      <c r="A184" s="87">
        <f>ROW()-1</f>
        <v>183</v>
      </c>
      <c r="B184" s="1" t="str">
        <f>LOWER(SUBSTITUTE(SUBSTITUTE(SUBSTITUTE(SUBSTITUTE(SUBSTITUTE(SUBSTITUTE(db[[#This Row],[NB BM]]," ",),".",""),"-",""),"(",""),")",""),"/",""))</f>
        <v>bnotea5jkm476education</v>
      </c>
      <c r="C184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D184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E184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bnotea5jkm476education72pcs</v>
      </c>
      <c r="F1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bindera5tsedm476educationjku72pcsartomoro</v>
      </c>
      <c r="G184" s="1" t="s">
        <v>973</v>
      </c>
      <c r="H184" s="4" t="s">
        <v>2870</v>
      </c>
      <c r="I184" s="49" t="s">
        <v>3457</v>
      </c>
      <c r="J184" s="1" t="s">
        <v>1620</v>
      </c>
      <c r="K184" s="26" t="e">
        <f>IF(db[[#This Row],[NB NOTA_C]]="","",COUNTIF([2]!B_MSK[concat],db[[#This Row],[NB NOTA_C]]))</f>
        <v>#REF!</v>
      </c>
      <c r="L184" s="6" t="s">
        <v>1631</v>
      </c>
      <c r="M184" s="1" t="s">
        <v>1675</v>
      </c>
      <c r="N184" s="1" t="s">
        <v>2807</v>
      </c>
      <c r="P184" s="1" t="str">
        <f>IF(db[[#This Row],[QTY/ CTN]]="","",SUBSTITUTE(SUBSTITUTE(SUBSTITUTE(db[[#This Row],[QTY/ CTN]]," ","_",2),"(",""),")","")&amp;"_")</f>
        <v>72 PCS_</v>
      </c>
      <c r="Q184" s="1">
        <f>IF(db[[#This Row],[H_QTY/ CTN]]="","",SEARCH("_",db[[#This Row],[H_QTY/ CTN]]))</f>
        <v>7</v>
      </c>
      <c r="R184" s="1">
        <f>IF(db[[#This Row],[H_QTY/ CTN]]="","",LEN(db[[#This Row],[H_QTY/ CTN]]))</f>
        <v>7</v>
      </c>
      <c r="S184" s="90" t="str">
        <f>IF(db[[#This Row],[H_QTY/ CTN]]="","",LEFT(db[[#This Row],[H_QTY/ CTN]],db[[#This Row],[H_1]]-1))</f>
        <v>72 PCS</v>
      </c>
      <c r="T184" s="87" t="str">
        <f>IF(NOT(db[[#This Row],[H_1]]=db[[#This Row],[H_2]]),MID(db[[#This Row],[H_QTY/ CTN]],db[[#This Row],[H_1]]+1,db[[#This Row],[H_2]]-db[[#This Row],[H_1]]-1),"")</f>
        <v/>
      </c>
      <c r="U184" s="87" t="str">
        <f>IF(db[[#This Row],[QTY/ CTN B]]="","",LEFT(db[[#This Row],[QTY/ CTN B]],SEARCH(" ",db[[#This Row],[QTY/ CTN B]],1)-1))</f>
        <v>72</v>
      </c>
      <c r="V184" s="87" t="str">
        <f>IF(db[[#This Row],[QTY/ CTN B]]="","",RIGHT(db[[#This Row],[QTY/ CTN B]],LEN(db[[#This Row],[QTY/ CTN B]])-SEARCH(" ",db[[#This Row],[QTY/ CTN B]],1)))</f>
        <v>PCS</v>
      </c>
      <c r="W184" s="87" t="str">
        <f>IF(db[[#This Row],[QTY/ CTN TG]]="",IF(db[[#This Row],[STN TG]]="","",12),LEFT(db[[#This Row],[QTY/ CTN TG]],SEARCH(" ",db[[#This Row],[QTY/ CTN TG]],1)-1))</f>
        <v/>
      </c>
      <c r="X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" s="87" t="str">
        <f>IF(db[[#This Row],[STN K]]="","",IF(db[[#This Row],[STN TG]]="LSN",12,""))</f>
        <v/>
      </c>
      <c r="Z184" s="87" t="str">
        <f>IF(db[[#This Row],[STN TG]]="LSN","PCS","")</f>
        <v/>
      </c>
      <c r="AA184" s="87">
        <f>db[[#This Row],[QTY B]]*IF(db[[#This Row],[QTY TG]]="",1,db[[#This Row],[QTY TG]])*IF(db[[#This Row],[QTY K]]="",1,db[[#This Row],[QTY K]])</f>
        <v>72</v>
      </c>
      <c r="AB184" s="87" t="str">
        <f>IF(db[[#This Row],[STN K]]="",IF(db[[#This Row],[STN TG]]="",db[[#This Row],[STN B]],db[[#This Row],[STN TG]]),db[[#This Row],[STN K]])</f>
        <v>PCS</v>
      </c>
      <c r="AC184" s="87"/>
    </row>
    <row r="185" spans="1:29" ht="16.5" customHeight="1" x14ac:dyDescent="0.25">
      <c r="A185" s="87">
        <f>ROW()-1</f>
        <v>184</v>
      </c>
      <c r="B185" s="1" t="str">
        <f>LOWER(SUBSTITUTE(SUBSTITUTE(SUBSTITUTE(SUBSTITUTE(SUBSTITUTE(SUBSTITUTE(db[[#This Row],[NB BM]]," ",),".",""),"-",""),"(",""),")",""),"/",""))</f>
        <v>bnotea5jkm479education</v>
      </c>
      <c r="C185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D185" s="1" t="str">
        <f>LOWER(SUBSTITUTE(SUBSTITUTE(SUBSTITUTE(SUBSTITUTE(SUBSTITUTE(SUBSTITUTE(SUBSTITUTE(SUBSTITUTE(SUBSTITUTE(db[[#This Row],[NB PAJAK]]," ",""),"-",""),"(",""),")",""),".",""),",",""),"/",""),"""",""),"+",""))</f>
        <v/>
      </c>
      <c r="E18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bnotea5jkm479education72pcs</v>
      </c>
      <c r="F1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bindera5tsedm479educationjku72pcsartomoro</v>
      </c>
      <c r="G185" s="1" t="s">
        <v>45</v>
      </c>
      <c r="H185" s="4" t="s">
        <v>46</v>
      </c>
      <c r="I185" s="49"/>
      <c r="J185" s="1" t="s">
        <v>1620</v>
      </c>
      <c r="K185" s="26" t="e">
        <f>IF(db[[#This Row],[NB NOTA_C]]="","",COUNTIF([2]!B_MSK[concat],db[[#This Row],[NB NOTA_C]]))</f>
        <v>#REF!</v>
      </c>
      <c r="L185" s="6" t="s">
        <v>1631</v>
      </c>
      <c r="M185" s="1" t="s">
        <v>1675</v>
      </c>
      <c r="N185" s="1" t="s">
        <v>2807</v>
      </c>
      <c r="P185" s="1" t="str">
        <f>IF(db[[#This Row],[QTY/ CTN]]="","",SUBSTITUTE(SUBSTITUTE(SUBSTITUTE(db[[#This Row],[QTY/ CTN]]," ","_",2),"(",""),")","")&amp;"_")</f>
        <v>72 PCS_</v>
      </c>
      <c r="Q185" s="1">
        <f>IF(db[[#This Row],[H_QTY/ CTN]]="","",SEARCH("_",db[[#This Row],[H_QTY/ CTN]]))</f>
        <v>7</v>
      </c>
      <c r="R185" s="1">
        <f>IF(db[[#This Row],[H_QTY/ CTN]]="","",LEN(db[[#This Row],[H_QTY/ CTN]]))</f>
        <v>7</v>
      </c>
      <c r="S185" s="90" t="str">
        <f>IF(db[[#This Row],[H_QTY/ CTN]]="","",LEFT(db[[#This Row],[H_QTY/ CTN]],db[[#This Row],[H_1]]-1))</f>
        <v>72 PCS</v>
      </c>
      <c r="T185" s="87" t="str">
        <f>IF(NOT(db[[#This Row],[H_1]]=db[[#This Row],[H_2]]),MID(db[[#This Row],[H_QTY/ CTN]],db[[#This Row],[H_1]]+1,db[[#This Row],[H_2]]-db[[#This Row],[H_1]]-1),"")</f>
        <v/>
      </c>
      <c r="U185" s="87" t="str">
        <f>IF(db[[#This Row],[QTY/ CTN B]]="","",LEFT(db[[#This Row],[QTY/ CTN B]],SEARCH(" ",db[[#This Row],[QTY/ CTN B]],1)-1))</f>
        <v>72</v>
      </c>
      <c r="V185" s="87" t="str">
        <f>IF(db[[#This Row],[QTY/ CTN B]]="","",RIGHT(db[[#This Row],[QTY/ CTN B]],LEN(db[[#This Row],[QTY/ CTN B]])-SEARCH(" ",db[[#This Row],[QTY/ CTN B]],1)))</f>
        <v>PCS</v>
      </c>
      <c r="W185" s="87" t="str">
        <f>IF(db[[#This Row],[QTY/ CTN TG]]="",IF(db[[#This Row],[STN TG]]="","",12),LEFT(db[[#This Row],[QTY/ CTN TG]],SEARCH(" ",db[[#This Row],[QTY/ CTN TG]],1)-1))</f>
        <v/>
      </c>
      <c r="X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" s="87" t="str">
        <f>IF(db[[#This Row],[STN K]]="","",IF(db[[#This Row],[STN TG]]="LSN",12,""))</f>
        <v/>
      </c>
      <c r="Z185" s="87" t="str">
        <f>IF(db[[#This Row],[STN TG]]="LSN","PCS","")</f>
        <v/>
      </c>
      <c r="AA185" s="87">
        <f>db[[#This Row],[QTY B]]*IF(db[[#This Row],[QTY TG]]="",1,db[[#This Row],[QTY TG]])*IF(db[[#This Row],[QTY K]]="",1,db[[#This Row],[QTY K]])</f>
        <v>72</v>
      </c>
      <c r="AB185" s="87" t="str">
        <f>IF(db[[#This Row],[STN K]]="",IF(db[[#This Row],[STN TG]]="",db[[#This Row],[STN B]],db[[#This Row],[STN TG]]),db[[#This Row],[STN K]])</f>
        <v>PCS</v>
      </c>
      <c r="AC185" s="87"/>
    </row>
    <row r="186" spans="1:29" ht="16.5" customHeight="1" x14ac:dyDescent="0.25">
      <c r="A186" s="87">
        <f>ROW()-1</f>
        <v>185</v>
      </c>
      <c r="B186" s="1" t="str">
        <f>LOWER(SUBSTITUTE(SUBSTITUTE(SUBSTITUTE(SUBSTITUTE(SUBSTITUTE(SUBSTITUTE(db[[#This Row],[NB BM]]," ",),".",""),"-",""),"(",""),")",""),"/",""))</f>
        <v>bnotea5jkm503education</v>
      </c>
      <c r="C186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D186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E18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bnotea5jkm503education72pcs</v>
      </c>
      <c r="F1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bindera5tsedm503educationjku72pcsartomoro</v>
      </c>
      <c r="G186" s="1" t="s">
        <v>47</v>
      </c>
      <c r="H186" s="4" t="s">
        <v>48</v>
      </c>
      <c r="I186" s="49" t="s">
        <v>4441</v>
      </c>
      <c r="J186" s="1" t="s">
        <v>1620</v>
      </c>
      <c r="K186" s="26" t="e">
        <f>IF(db[[#This Row],[NB NOTA_C]]="","",COUNTIF([2]!B_MSK[concat],db[[#This Row],[NB NOTA_C]]))</f>
        <v>#REF!</v>
      </c>
      <c r="L186" s="6" t="s">
        <v>1631</v>
      </c>
      <c r="M186" s="1" t="s">
        <v>1675</v>
      </c>
      <c r="N186" s="1" t="s">
        <v>2807</v>
      </c>
      <c r="P186" s="1" t="str">
        <f>IF(db[[#This Row],[QTY/ CTN]]="","",SUBSTITUTE(SUBSTITUTE(SUBSTITUTE(db[[#This Row],[QTY/ CTN]]," ","_",2),"(",""),")","")&amp;"_")</f>
        <v>72 PCS_</v>
      </c>
      <c r="Q186" s="1">
        <f>IF(db[[#This Row],[H_QTY/ CTN]]="","",SEARCH("_",db[[#This Row],[H_QTY/ CTN]]))</f>
        <v>7</v>
      </c>
      <c r="R186" s="1">
        <f>IF(db[[#This Row],[H_QTY/ CTN]]="","",LEN(db[[#This Row],[H_QTY/ CTN]]))</f>
        <v>7</v>
      </c>
      <c r="S186" s="90" t="str">
        <f>IF(db[[#This Row],[H_QTY/ CTN]]="","",LEFT(db[[#This Row],[H_QTY/ CTN]],db[[#This Row],[H_1]]-1))</f>
        <v>72 PCS</v>
      </c>
      <c r="T186" s="87" t="str">
        <f>IF(NOT(db[[#This Row],[H_1]]=db[[#This Row],[H_2]]),MID(db[[#This Row],[H_QTY/ CTN]],db[[#This Row],[H_1]]+1,db[[#This Row],[H_2]]-db[[#This Row],[H_1]]-1),"")</f>
        <v/>
      </c>
      <c r="U186" s="87" t="str">
        <f>IF(db[[#This Row],[QTY/ CTN B]]="","",LEFT(db[[#This Row],[QTY/ CTN B]],SEARCH(" ",db[[#This Row],[QTY/ CTN B]],1)-1))</f>
        <v>72</v>
      </c>
      <c r="V186" s="87" t="str">
        <f>IF(db[[#This Row],[QTY/ CTN B]]="","",RIGHT(db[[#This Row],[QTY/ CTN B]],LEN(db[[#This Row],[QTY/ CTN B]])-SEARCH(" ",db[[#This Row],[QTY/ CTN B]],1)))</f>
        <v>PCS</v>
      </c>
      <c r="W186" s="87" t="str">
        <f>IF(db[[#This Row],[QTY/ CTN TG]]="",IF(db[[#This Row],[STN TG]]="","",12),LEFT(db[[#This Row],[QTY/ CTN TG]],SEARCH(" ",db[[#This Row],[QTY/ CTN TG]],1)-1))</f>
        <v/>
      </c>
      <c r="X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" s="87" t="str">
        <f>IF(db[[#This Row],[STN K]]="","",IF(db[[#This Row],[STN TG]]="LSN",12,""))</f>
        <v/>
      </c>
      <c r="Z186" s="87" t="str">
        <f>IF(db[[#This Row],[STN TG]]="LSN","PCS","")</f>
        <v/>
      </c>
      <c r="AA186" s="87">
        <f>db[[#This Row],[QTY B]]*IF(db[[#This Row],[QTY TG]]="",1,db[[#This Row],[QTY TG]])*IF(db[[#This Row],[QTY K]]="",1,db[[#This Row],[QTY K]])</f>
        <v>72</v>
      </c>
      <c r="AB186" s="87" t="str">
        <f>IF(db[[#This Row],[STN K]]="",IF(db[[#This Row],[STN TG]]="",db[[#This Row],[STN B]],db[[#This Row],[STN TG]]),db[[#This Row],[STN K]])</f>
        <v>PCS</v>
      </c>
      <c r="AC186" s="87"/>
    </row>
    <row r="187" spans="1:29" ht="16.5" customHeight="1" x14ac:dyDescent="0.25">
      <c r="A187" s="87">
        <f>ROW()-1</f>
        <v>186</v>
      </c>
      <c r="B187" s="3" t="str">
        <f>LOWER(SUBSTITUTE(SUBSTITUTE(SUBSTITUTE(SUBSTITUTE(SUBSTITUTE(SUBSTITUTE(db[[#This Row],[NB BM]]," ",),".",""),"-",""),"(",""),")",""),"/",""))</f>
        <v>bnotea5jkm480faculty</v>
      </c>
      <c r="C187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D187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E187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bnotea5jkm480faculty72pcs</v>
      </c>
      <c r="F1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bindera5tsfcm480facultyjku72pcsartomoro</v>
      </c>
      <c r="G187" s="1" t="s">
        <v>1841</v>
      </c>
      <c r="H187" s="4" t="s">
        <v>2043</v>
      </c>
      <c r="I187" s="49" t="s">
        <v>2097</v>
      </c>
      <c r="J187" s="1" t="s">
        <v>1620</v>
      </c>
      <c r="K187" s="26" t="e">
        <f>IF(db[[#This Row],[NB NOTA_C]]="","",COUNTIF([2]!B_MSK[concat],db[[#This Row],[NB NOTA_C]]))</f>
        <v>#REF!</v>
      </c>
      <c r="L187" s="7" t="s">
        <v>1631</v>
      </c>
      <c r="M187" s="3" t="s">
        <v>1675</v>
      </c>
      <c r="N187" s="1" t="s">
        <v>2807</v>
      </c>
      <c r="P187" s="1" t="str">
        <f>IF(db[[#This Row],[QTY/ CTN]]="","",SUBSTITUTE(SUBSTITUTE(SUBSTITUTE(db[[#This Row],[QTY/ CTN]]," ","_",2),"(",""),")","")&amp;"_")</f>
        <v>72 PCS_</v>
      </c>
      <c r="Q187" s="1">
        <f>IF(db[[#This Row],[H_QTY/ CTN]]="","",SEARCH("_",db[[#This Row],[H_QTY/ CTN]]))</f>
        <v>7</v>
      </c>
      <c r="R187" s="1">
        <f>IF(db[[#This Row],[H_QTY/ CTN]]="","",LEN(db[[#This Row],[H_QTY/ CTN]]))</f>
        <v>7</v>
      </c>
      <c r="S187" s="90" t="str">
        <f>IF(db[[#This Row],[H_QTY/ CTN]]="","",LEFT(db[[#This Row],[H_QTY/ CTN]],db[[#This Row],[H_1]]-1))</f>
        <v>72 PCS</v>
      </c>
      <c r="T187" s="87" t="str">
        <f>IF(NOT(db[[#This Row],[H_1]]=db[[#This Row],[H_2]]),MID(db[[#This Row],[H_QTY/ CTN]],db[[#This Row],[H_1]]+1,db[[#This Row],[H_2]]-db[[#This Row],[H_1]]-1),"")</f>
        <v/>
      </c>
      <c r="U187" s="87" t="str">
        <f>IF(db[[#This Row],[QTY/ CTN B]]="","",LEFT(db[[#This Row],[QTY/ CTN B]],SEARCH(" ",db[[#This Row],[QTY/ CTN B]],1)-1))</f>
        <v>72</v>
      </c>
      <c r="V187" s="87" t="str">
        <f>IF(db[[#This Row],[QTY/ CTN B]]="","",RIGHT(db[[#This Row],[QTY/ CTN B]],LEN(db[[#This Row],[QTY/ CTN B]])-SEARCH(" ",db[[#This Row],[QTY/ CTN B]],1)))</f>
        <v>PCS</v>
      </c>
      <c r="W187" s="87" t="str">
        <f>IF(db[[#This Row],[QTY/ CTN TG]]="",IF(db[[#This Row],[STN TG]]="","",12),LEFT(db[[#This Row],[QTY/ CTN TG]],SEARCH(" ",db[[#This Row],[QTY/ CTN TG]],1)-1))</f>
        <v/>
      </c>
      <c r="X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" s="87" t="str">
        <f>IF(db[[#This Row],[STN K]]="","",IF(db[[#This Row],[STN TG]]="LSN",12,""))</f>
        <v/>
      </c>
      <c r="Z187" s="87" t="str">
        <f>IF(db[[#This Row],[STN TG]]="LSN","PCS","")</f>
        <v/>
      </c>
      <c r="AA187" s="87">
        <f>db[[#This Row],[QTY B]]*IF(db[[#This Row],[QTY TG]]="",1,db[[#This Row],[QTY TG]])*IF(db[[#This Row],[QTY K]]="",1,db[[#This Row],[QTY K]])</f>
        <v>72</v>
      </c>
      <c r="AB187" s="87" t="str">
        <f>IF(db[[#This Row],[STN K]]="",IF(db[[#This Row],[STN TG]]="",db[[#This Row],[STN B]],db[[#This Row],[STN TG]]),db[[#This Row],[STN K]])</f>
        <v>PCS</v>
      </c>
      <c r="AC187" s="87"/>
    </row>
    <row r="188" spans="1:29" ht="16.5" customHeight="1" x14ac:dyDescent="0.25">
      <c r="A188" s="87">
        <f>ROW()-1</f>
        <v>187</v>
      </c>
      <c r="B188" s="1" t="str">
        <f>LOWER(SUBSTITUTE(SUBSTITUTE(SUBSTITUTE(SUBSTITUTE(SUBSTITUTE(SUBSTITUTE(db[[#This Row],[NB BM]]," ",),".",""),"-",""),"(",""),")",""),"/",""))</f>
        <v>bnotea5jkf506paradise</v>
      </c>
      <c r="C188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D188" s="1" t="str">
        <f>LOWER(SUBSTITUTE(SUBSTITUTE(SUBSTITUTE(SUBSTITUTE(SUBSTITUTE(SUBSTITUTE(SUBSTITUTE(SUBSTITUTE(SUBSTITUTE(db[[#This Row],[NB PAJAK]]," ",""),"-",""),"(",""),")",""),".",""),",",""),"/",""),"""",""),"+",""))</f>
        <v/>
      </c>
      <c r="E18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bnotea5jkf506paradise72pcs</v>
      </c>
      <c r="F1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bindera5tsfrf506parafisejkf72pcsartomoro</v>
      </c>
      <c r="G188" s="1" t="s">
        <v>49</v>
      </c>
      <c r="H188" s="4" t="s">
        <v>50</v>
      </c>
      <c r="I188" s="49"/>
      <c r="J188" s="1" t="s">
        <v>1620</v>
      </c>
      <c r="K188" s="26" t="e">
        <f>IF(db[[#This Row],[NB NOTA_C]]="","",COUNTIF([2]!B_MSK[concat],db[[#This Row],[NB NOTA_C]]))</f>
        <v>#REF!</v>
      </c>
      <c r="L188" s="6" t="s">
        <v>1631</v>
      </c>
      <c r="M188" s="1" t="s">
        <v>1675</v>
      </c>
      <c r="N188" s="1" t="s">
        <v>2807</v>
      </c>
      <c r="P188" s="1" t="str">
        <f>IF(db[[#This Row],[QTY/ CTN]]="","",SUBSTITUTE(SUBSTITUTE(SUBSTITUTE(db[[#This Row],[QTY/ CTN]]," ","_",2),"(",""),")","")&amp;"_")</f>
        <v>72 PCS_</v>
      </c>
      <c r="Q188" s="1">
        <f>IF(db[[#This Row],[H_QTY/ CTN]]="","",SEARCH("_",db[[#This Row],[H_QTY/ CTN]]))</f>
        <v>7</v>
      </c>
      <c r="R188" s="1">
        <f>IF(db[[#This Row],[H_QTY/ CTN]]="","",LEN(db[[#This Row],[H_QTY/ CTN]]))</f>
        <v>7</v>
      </c>
      <c r="S188" s="90" t="str">
        <f>IF(db[[#This Row],[H_QTY/ CTN]]="","",LEFT(db[[#This Row],[H_QTY/ CTN]],db[[#This Row],[H_1]]-1))</f>
        <v>72 PCS</v>
      </c>
      <c r="T188" s="87" t="str">
        <f>IF(NOT(db[[#This Row],[H_1]]=db[[#This Row],[H_2]]),MID(db[[#This Row],[H_QTY/ CTN]],db[[#This Row],[H_1]]+1,db[[#This Row],[H_2]]-db[[#This Row],[H_1]]-1),"")</f>
        <v/>
      </c>
      <c r="U188" s="87" t="str">
        <f>IF(db[[#This Row],[QTY/ CTN B]]="","",LEFT(db[[#This Row],[QTY/ CTN B]],SEARCH(" ",db[[#This Row],[QTY/ CTN B]],1)-1))</f>
        <v>72</v>
      </c>
      <c r="V188" s="87" t="str">
        <f>IF(db[[#This Row],[QTY/ CTN B]]="","",RIGHT(db[[#This Row],[QTY/ CTN B]],LEN(db[[#This Row],[QTY/ CTN B]])-SEARCH(" ",db[[#This Row],[QTY/ CTN B]],1)))</f>
        <v>PCS</v>
      </c>
      <c r="W188" s="87" t="str">
        <f>IF(db[[#This Row],[QTY/ CTN TG]]="",IF(db[[#This Row],[STN TG]]="","",12),LEFT(db[[#This Row],[QTY/ CTN TG]],SEARCH(" ",db[[#This Row],[QTY/ CTN TG]],1)-1))</f>
        <v/>
      </c>
      <c r="X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8" s="87" t="str">
        <f>IF(db[[#This Row],[STN K]]="","",IF(db[[#This Row],[STN TG]]="LSN",12,""))</f>
        <v/>
      </c>
      <c r="Z188" s="87" t="str">
        <f>IF(db[[#This Row],[STN TG]]="LSN","PCS","")</f>
        <v/>
      </c>
      <c r="AA188" s="87">
        <f>db[[#This Row],[QTY B]]*IF(db[[#This Row],[QTY TG]]="",1,db[[#This Row],[QTY TG]])*IF(db[[#This Row],[QTY K]]="",1,db[[#This Row],[QTY K]])</f>
        <v>72</v>
      </c>
      <c r="AB188" s="87" t="str">
        <f>IF(db[[#This Row],[STN K]]="",IF(db[[#This Row],[STN TG]]="",db[[#This Row],[STN B]],db[[#This Row],[STN TG]]),db[[#This Row],[STN K]])</f>
        <v>PCS</v>
      </c>
      <c r="AC188" s="87"/>
    </row>
    <row r="189" spans="1:29" ht="16.5" customHeight="1" x14ac:dyDescent="0.25">
      <c r="A189" s="87">
        <f>ROW()-1</f>
        <v>188</v>
      </c>
      <c r="B189" s="14" t="str">
        <f>LOWER(SUBSTITUTE(SUBSTITUTE(SUBSTITUTE(SUBSTITUTE(SUBSTITUTE(SUBSTITUTE(db[[#This Row],[NB BM]]," ",),".",""),"-",""),"(",""),")",""),"/",""))</f>
        <v>bnotejka5tsfs514friendship</v>
      </c>
      <c r="C189" s="14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D189" s="14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89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bnotejka5tsfs514friendship72pcs</v>
      </c>
      <c r="F18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bindera5tsfs514friendshipjku72pcsartomoro</v>
      </c>
      <c r="G189" s="15" t="s">
        <v>4119</v>
      </c>
      <c r="H189" s="19" t="s">
        <v>4113</v>
      </c>
      <c r="I189" s="49" t="s">
        <v>3997</v>
      </c>
      <c r="J189" s="1" t="s">
        <v>1620</v>
      </c>
      <c r="K189" s="27" t="e">
        <f>IF(db[[#This Row],[NB NOTA_C]]="","",COUNTIF([2]!B_MSK[concat],db[[#This Row],[NB NOTA_C]]))</f>
        <v>#REF!</v>
      </c>
      <c r="L189" s="16" t="s">
        <v>1631</v>
      </c>
      <c r="M189" s="14" t="s">
        <v>1675</v>
      </c>
      <c r="N189" s="15" t="s">
        <v>2807</v>
      </c>
      <c r="O189" s="14"/>
      <c r="P189" s="14" t="str">
        <f>IF(db[[#This Row],[QTY/ CTN]]="","",SUBSTITUTE(SUBSTITUTE(SUBSTITUTE(db[[#This Row],[QTY/ CTN]]," ","_",2),"(",""),")","")&amp;"_")</f>
        <v>72 PCS_</v>
      </c>
      <c r="Q189" s="14">
        <f>IF(db[[#This Row],[H_QTY/ CTN]]="","",SEARCH("_",db[[#This Row],[H_QTY/ CTN]]))</f>
        <v>7</v>
      </c>
      <c r="R189" s="14">
        <f>IF(db[[#This Row],[H_QTY/ CTN]]="","",LEN(db[[#This Row],[H_QTY/ CTN]]))</f>
        <v>7</v>
      </c>
      <c r="S189" s="91" t="str">
        <f>IF(db[[#This Row],[H_QTY/ CTN]]="","",LEFT(db[[#This Row],[H_QTY/ CTN]],db[[#This Row],[H_1]]-1))</f>
        <v>72 PCS</v>
      </c>
      <c r="T189" s="91" t="str">
        <f>IF(NOT(db[[#This Row],[H_1]]=db[[#This Row],[H_2]]),MID(db[[#This Row],[H_QTY/ CTN]],db[[#This Row],[H_1]]+1,db[[#This Row],[H_2]]-db[[#This Row],[H_1]]-1),"")</f>
        <v/>
      </c>
      <c r="U189" s="87" t="str">
        <f>IF(db[[#This Row],[QTY/ CTN B]]="","",LEFT(db[[#This Row],[QTY/ CTN B]],SEARCH(" ",db[[#This Row],[QTY/ CTN B]],1)-1))</f>
        <v>72</v>
      </c>
      <c r="V189" s="87" t="str">
        <f>IF(db[[#This Row],[QTY/ CTN B]]="","",RIGHT(db[[#This Row],[QTY/ CTN B]],LEN(db[[#This Row],[QTY/ CTN B]])-SEARCH(" ",db[[#This Row],[QTY/ CTN B]],1)))</f>
        <v>PCS</v>
      </c>
      <c r="W189" s="87" t="str">
        <f>IF(db[[#This Row],[QTY/ CTN TG]]="",IF(db[[#This Row],[STN TG]]="","",12),LEFT(db[[#This Row],[QTY/ CTN TG]],SEARCH(" ",db[[#This Row],[QTY/ CTN TG]],1)-1))</f>
        <v/>
      </c>
      <c r="X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" s="87" t="str">
        <f>IF(db[[#This Row],[STN K]]="","",IF(db[[#This Row],[STN TG]]="LSN",12,""))</f>
        <v/>
      </c>
      <c r="Z189" s="87" t="str">
        <f>IF(db[[#This Row],[STN TG]]="LSN","PCS","")</f>
        <v/>
      </c>
      <c r="AA189" s="87">
        <f>db[[#This Row],[QTY B]]*IF(db[[#This Row],[QTY TG]]="",1,db[[#This Row],[QTY TG]])*IF(db[[#This Row],[QTY K]]="",1,db[[#This Row],[QTY K]])</f>
        <v>72</v>
      </c>
      <c r="AB189" s="87" t="str">
        <f>IF(db[[#This Row],[STN K]]="",IF(db[[#This Row],[STN TG]]="",db[[#This Row],[STN B]],db[[#This Row],[STN TG]]),db[[#This Row],[STN K]])</f>
        <v>PCS</v>
      </c>
      <c r="AC189" s="87"/>
    </row>
    <row r="190" spans="1:29" ht="16.5" customHeight="1" x14ac:dyDescent="0.25">
      <c r="A190" s="87">
        <f>ROW()-1</f>
        <v>189</v>
      </c>
      <c r="B190" s="1" t="str">
        <f>LOWER(SUBSTITUTE(SUBSTITUTE(SUBSTITUTE(SUBSTITUTE(SUBSTITUTE(SUBSTITUTE(db[[#This Row],[NB BM]]," ",),".",""),"-",""),"(",""),")",""),"/",""))</f>
        <v>bnotea5jk514friendship</v>
      </c>
      <c r="C190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D190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9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bnotea5jk514friendship72pcs</v>
      </c>
      <c r="F1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bindera5tsfss14friendshipjku72pcsartomoro</v>
      </c>
      <c r="G190" s="1" t="s">
        <v>51</v>
      </c>
      <c r="H190" s="4" t="s">
        <v>3277</v>
      </c>
      <c r="I190" s="49" t="s">
        <v>3997</v>
      </c>
      <c r="J190" s="1" t="s">
        <v>1620</v>
      </c>
      <c r="K190" s="26" t="e">
        <f>IF(db[[#This Row],[NB NOTA_C]]="","",COUNTIF([2]!B_MSK[concat],db[[#This Row],[NB NOTA_C]]))</f>
        <v>#REF!</v>
      </c>
      <c r="L190" s="6" t="s">
        <v>1631</v>
      </c>
      <c r="M190" s="1" t="s">
        <v>1675</v>
      </c>
      <c r="N190" s="1" t="s">
        <v>2807</v>
      </c>
      <c r="P190" s="1" t="str">
        <f>IF(db[[#This Row],[QTY/ CTN]]="","",SUBSTITUTE(SUBSTITUTE(SUBSTITUTE(db[[#This Row],[QTY/ CTN]]," ","_",2),"(",""),")","")&amp;"_")</f>
        <v>72 PCS_</v>
      </c>
      <c r="Q190" s="1">
        <f>IF(db[[#This Row],[H_QTY/ CTN]]="","",SEARCH("_",db[[#This Row],[H_QTY/ CTN]]))</f>
        <v>7</v>
      </c>
      <c r="R190" s="1">
        <f>IF(db[[#This Row],[H_QTY/ CTN]]="","",LEN(db[[#This Row],[H_QTY/ CTN]]))</f>
        <v>7</v>
      </c>
      <c r="S190" s="90" t="str">
        <f>IF(db[[#This Row],[H_QTY/ CTN]]="","",LEFT(db[[#This Row],[H_QTY/ CTN]],db[[#This Row],[H_1]]-1))</f>
        <v>72 PCS</v>
      </c>
      <c r="T190" s="87" t="str">
        <f>IF(NOT(db[[#This Row],[H_1]]=db[[#This Row],[H_2]]),MID(db[[#This Row],[H_QTY/ CTN]],db[[#This Row],[H_1]]+1,db[[#This Row],[H_2]]-db[[#This Row],[H_1]]-1),"")</f>
        <v/>
      </c>
      <c r="U190" s="87" t="str">
        <f>IF(db[[#This Row],[QTY/ CTN B]]="","",LEFT(db[[#This Row],[QTY/ CTN B]],SEARCH(" ",db[[#This Row],[QTY/ CTN B]],1)-1))</f>
        <v>72</v>
      </c>
      <c r="V190" s="87" t="str">
        <f>IF(db[[#This Row],[QTY/ CTN B]]="","",RIGHT(db[[#This Row],[QTY/ CTN B]],LEN(db[[#This Row],[QTY/ CTN B]])-SEARCH(" ",db[[#This Row],[QTY/ CTN B]],1)))</f>
        <v>PCS</v>
      </c>
      <c r="W190" s="87" t="str">
        <f>IF(db[[#This Row],[QTY/ CTN TG]]="",IF(db[[#This Row],[STN TG]]="","",12),LEFT(db[[#This Row],[QTY/ CTN TG]],SEARCH(" ",db[[#This Row],[QTY/ CTN TG]],1)-1))</f>
        <v/>
      </c>
      <c r="X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0" s="87" t="str">
        <f>IF(db[[#This Row],[STN K]]="","",IF(db[[#This Row],[STN TG]]="LSN",12,""))</f>
        <v/>
      </c>
      <c r="Z190" s="87" t="str">
        <f>IF(db[[#This Row],[STN TG]]="LSN","PCS","")</f>
        <v/>
      </c>
      <c r="AA190" s="87">
        <f>db[[#This Row],[QTY B]]*IF(db[[#This Row],[QTY TG]]="",1,db[[#This Row],[QTY TG]])*IF(db[[#This Row],[QTY K]]="",1,db[[#This Row],[QTY K]])</f>
        <v>72</v>
      </c>
      <c r="AB190" s="87" t="str">
        <f>IF(db[[#This Row],[STN K]]="",IF(db[[#This Row],[STN TG]]="",db[[#This Row],[STN B]],db[[#This Row],[STN TG]]),db[[#This Row],[STN K]])</f>
        <v>PCS</v>
      </c>
      <c r="AC190" s="87"/>
    </row>
    <row r="191" spans="1:29" ht="16.5" customHeight="1" x14ac:dyDescent="0.25">
      <c r="A191" s="87">
        <f>ROW()-1</f>
        <v>190</v>
      </c>
      <c r="B191" s="1" t="str">
        <f>LOWER(SUBSTITUTE(SUBSTITUTE(SUBSTITUTE(SUBSTITUTE(SUBSTITUTE(SUBSTITUTE(db[[#This Row],[NB BM]]," ",),".",""),"-",""),"(",""),")",""),"/",""))</f>
        <v>bnotea5jkm484hobakci</v>
      </c>
      <c r="C191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D191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E19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bnotea5jkm484hobakci72pcs</v>
      </c>
      <c r="F1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bindera5tshbm484hobakcijkf72pcsartomoro</v>
      </c>
      <c r="G191" s="1" t="s">
        <v>52</v>
      </c>
      <c r="H191" s="4" t="s">
        <v>53</v>
      </c>
      <c r="I191" s="49" t="s">
        <v>4763</v>
      </c>
      <c r="J191" s="1" t="s">
        <v>1620</v>
      </c>
      <c r="K191" s="26" t="e">
        <f>IF(db[[#This Row],[NB NOTA_C]]="","",COUNTIF([2]!B_MSK[concat],db[[#This Row],[NB NOTA_C]]))</f>
        <v>#REF!</v>
      </c>
      <c r="L191" s="6" t="s">
        <v>1631</v>
      </c>
      <c r="M191" s="1" t="s">
        <v>1675</v>
      </c>
      <c r="N191" s="1" t="s">
        <v>2807</v>
      </c>
      <c r="P191" s="1" t="str">
        <f>IF(db[[#This Row],[QTY/ CTN]]="","",SUBSTITUTE(SUBSTITUTE(SUBSTITUTE(db[[#This Row],[QTY/ CTN]]," ","_",2),"(",""),")","")&amp;"_")</f>
        <v>72 PCS_</v>
      </c>
      <c r="Q191" s="1">
        <f>IF(db[[#This Row],[H_QTY/ CTN]]="","",SEARCH("_",db[[#This Row],[H_QTY/ CTN]]))</f>
        <v>7</v>
      </c>
      <c r="R191" s="1">
        <f>IF(db[[#This Row],[H_QTY/ CTN]]="","",LEN(db[[#This Row],[H_QTY/ CTN]]))</f>
        <v>7</v>
      </c>
      <c r="S191" s="90" t="str">
        <f>IF(db[[#This Row],[H_QTY/ CTN]]="","",LEFT(db[[#This Row],[H_QTY/ CTN]],db[[#This Row],[H_1]]-1))</f>
        <v>72 PCS</v>
      </c>
      <c r="T191" s="87" t="str">
        <f>IF(NOT(db[[#This Row],[H_1]]=db[[#This Row],[H_2]]),MID(db[[#This Row],[H_QTY/ CTN]],db[[#This Row],[H_1]]+1,db[[#This Row],[H_2]]-db[[#This Row],[H_1]]-1),"")</f>
        <v/>
      </c>
      <c r="U191" s="87" t="str">
        <f>IF(db[[#This Row],[QTY/ CTN B]]="","",LEFT(db[[#This Row],[QTY/ CTN B]],SEARCH(" ",db[[#This Row],[QTY/ CTN B]],1)-1))</f>
        <v>72</v>
      </c>
      <c r="V191" s="87" t="str">
        <f>IF(db[[#This Row],[QTY/ CTN B]]="","",RIGHT(db[[#This Row],[QTY/ CTN B]],LEN(db[[#This Row],[QTY/ CTN B]])-SEARCH(" ",db[[#This Row],[QTY/ CTN B]],1)))</f>
        <v>PCS</v>
      </c>
      <c r="W191" s="87" t="str">
        <f>IF(db[[#This Row],[QTY/ CTN TG]]="",IF(db[[#This Row],[STN TG]]="","",12),LEFT(db[[#This Row],[QTY/ CTN TG]],SEARCH(" ",db[[#This Row],[QTY/ CTN TG]],1)-1))</f>
        <v/>
      </c>
      <c r="X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" s="87" t="str">
        <f>IF(db[[#This Row],[STN K]]="","",IF(db[[#This Row],[STN TG]]="LSN",12,""))</f>
        <v/>
      </c>
      <c r="Z191" s="87" t="str">
        <f>IF(db[[#This Row],[STN TG]]="LSN","PCS","")</f>
        <v/>
      </c>
      <c r="AA191" s="87">
        <f>db[[#This Row],[QTY B]]*IF(db[[#This Row],[QTY TG]]="",1,db[[#This Row],[QTY TG]])*IF(db[[#This Row],[QTY K]]="",1,db[[#This Row],[QTY K]])</f>
        <v>72</v>
      </c>
      <c r="AB191" s="87" t="str">
        <f>IF(db[[#This Row],[STN K]]="",IF(db[[#This Row],[STN TG]]="",db[[#This Row],[STN B]],db[[#This Row],[STN TG]]),db[[#This Row],[STN K]])</f>
        <v>PCS</v>
      </c>
      <c r="AC191" s="87"/>
    </row>
    <row r="192" spans="1:29" ht="16.5" customHeight="1" x14ac:dyDescent="0.25">
      <c r="A192" s="87">
        <f>ROW()-1</f>
        <v>191</v>
      </c>
      <c r="B192" s="3" t="str">
        <f>LOWER(SUBSTITUTE(SUBSTITUTE(SUBSTITUTE(SUBSTITUTE(SUBSTITUTE(SUBSTITUTE(db[[#This Row],[NB BM]]," ",),".",""),"-",""),"(",""),")",""),"/",""))</f>
        <v>bnotea5jkm416image</v>
      </c>
      <c r="C192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D192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E192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bnotea5jkm416image72pcs</v>
      </c>
      <c r="F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bindera5tsimm416imagejku72pcsartomoro</v>
      </c>
      <c r="G192" s="1" t="s">
        <v>1840</v>
      </c>
      <c r="H192" s="4" t="s">
        <v>2041</v>
      </c>
      <c r="I192" s="49" t="s">
        <v>2096</v>
      </c>
      <c r="J192" s="1" t="s">
        <v>1620</v>
      </c>
      <c r="K192" s="26" t="e">
        <f>IF(db[[#This Row],[NB NOTA_C]]="","",COUNTIF([2]!B_MSK[concat],db[[#This Row],[NB NOTA_C]]))</f>
        <v>#REF!</v>
      </c>
      <c r="L192" s="7" t="s">
        <v>1631</v>
      </c>
      <c r="M192" s="3" t="s">
        <v>1675</v>
      </c>
      <c r="N192" s="1" t="s">
        <v>2807</v>
      </c>
      <c r="P192" s="1" t="str">
        <f>IF(db[[#This Row],[QTY/ CTN]]="","",SUBSTITUTE(SUBSTITUTE(SUBSTITUTE(db[[#This Row],[QTY/ CTN]]," ","_",2),"(",""),")","")&amp;"_")</f>
        <v>72 PCS_</v>
      </c>
      <c r="Q192" s="1">
        <f>IF(db[[#This Row],[H_QTY/ CTN]]="","",SEARCH("_",db[[#This Row],[H_QTY/ CTN]]))</f>
        <v>7</v>
      </c>
      <c r="R192" s="1">
        <f>IF(db[[#This Row],[H_QTY/ CTN]]="","",LEN(db[[#This Row],[H_QTY/ CTN]]))</f>
        <v>7</v>
      </c>
      <c r="S192" s="90" t="str">
        <f>IF(db[[#This Row],[H_QTY/ CTN]]="","",LEFT(db[[#This Row],[H_QTY/ CTN]],db[[#This Row],[H_1]]-1))</f>
        <v>72 PCS</v>
      </c>
      <c r="T192" s="87" t="str">
        <f>IF(NOT(db[[#This Row],[H_1]]=db[[#This Row],[H_2]]),MID(db[[#This Row],[H_QTY/ CTN]],db[[#This Row],[H_1]]+1,db[[#This Row],[H_2]]-db[[#This Row],[H_1]]-1),"")</f>
        <v/>
      </c>
      <c r="U192" s="87" t="str">
        <f>IF(db[[#This Row],[QTY/ CTN B]]="","",LEFT(db[[#This Row],[QTY/ CTN B]],SEARCH(" ",db[[#This Row],[QTY/ CTN B]],1)-1))</f>
        <v>72</v>
      </c>
      <c r="V192" s="87" t="str">
        <f>IF(db[[#This Row],[QTY/ CTN B]]="","",RIGHT(db[[#This Row],[QTY/ CTN B]],LEN(db[[#This Row],[QTY/ CTN B]])-SEARCH(" ",db[[#This Row],[QTY/ CTN B]],1)))</f>
        <v>PCS</v>
      </c>
      <c r="W192" s="87" t="str">
        <f>IF(db[[#This Row],[QTY/ CTN TG]]="",IF(db[[#This Row],[STN TG]]="","",12),LEFT(db[[#This Row],[QTY/ CTN TG]],SEARCH(" ",db[[#This Row],[QTY/ CTN TG]],1)-1))</f>
        <v/>
      </c>
      <c r="X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" s="87" t="str">
        <f>IF(db[[#This Row],[STN K]]="","",IF(db[[#This Row],[STN TG]]="LSN",12,""))</f>
        <v/>
      </c>
      <c r="Z192" s="87" t="str">
        <f>IF(db[[#This Row],[STN TG]]="LSN","PCS","")</f>
        <v/>
      </c>
      <c r="AA192" s="87">
        <f>db[[#This Row],[QTY B]]*IF(db[[#This Row],[QTY TG]]="",1,db[[#This Row],[QTY TG]])*IF(db[[#This Row],[QTY K]]="",1,db[[#This Row],[QTY K]])</f>
        <v>72</v>
      </c>
      <c r="AB192" s="87" t="str">
        <f>IF(db[[#This Row],[STN K]]="",IF(db[[#This Row],[STN TG]]="",db[[#This Row],[STN B]],db[[#This Row],[STN TG]]),db[[#This Row],[STN K]])</f>
        <v>PCS</v>
      </c>
      <c r="AC192" s="87"/>
    </row>
    <row r="193" spans="1:29" ht="16.5" customHeight="1" x14ac:dyDescent="0.25">
      <c r="A193" s="87">
        <f>ROW()-1</f>
        <v>192</v>
      </c>
      <c r="B193" s="1" t="str">
        <f>LOWER(SUBSTITUTE(SUBSTITUTE(SUBSTITUTE(SUBSTITUTE(SUBSTITUTE(SUBSTITUTE(db[[#This Row],[NB BM]]," ",),".",""),"-",""),"(",""),")",""),"/",""))</f>
        <v>bnotea5jkm478imagination</v>
      </c>
      <c r="C193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D193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E19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bnotea5jkm478imagination72pcs</v>
      </c>
      <c r="F1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bindera5tsimm478imagintnjku72pcsartomoro</v>
      </c>
      <c r="G193" s="1" t="s">
        <v>54</v>
      </c>
      <c r="H193" s="4" t="s">
        <v>55</v>
      </c>
      <c r="I193" s="49" t="s">
        <v>5867</v>
      </c>
      <c r="J193" s="1" t="s">
        <v>1620</v>
      </c>
      <c r="K193" s="26" t="e">
        <f>IF(db[[#This Row],[NB NOTA_C]]="","",COUNTIF([2]!B_MSK[concat],db[[#This Row],[NB NOTA_C]]))</f>
        <v>#REF!</v>
      </c>
      <c r="L193" s="6" t="s">
        <v>1631</v>
      </c>
      <c r="M193" s="1" t="s">
        <v>1675</v>
      </c>
      <c r="N193" s="1" t="s">
        <v>2807</v>
      </c>
      <c r="P193" s="1" t="str">
        <f>IF(db[[#This Row],[QTY/ CTN]]="","",SUBSTITUTE(SUBSTITUTE(SUBSTITUTE(db[[#This Row],[QTY/ CTN]]," ","_",2),"(",""),")","")&amp;"_")</f>
        <v>72 PCS_</v>
      </c>
      <c r="Q193" s="1">
        <f>IF(db[[#This Row],[H_QTY/ CTN]]="","",SEARCH("_",db[[#This Row],[H_QTY/ CTN]]))</f>
        <v>7</v>
      </c>
      <c r="R193" s="1">
        <f>IF(db[[#This Row],[H_QTY/ CTN]]="","",LEN(db[[#This Row],[H_QTY/ CTN]]))</f>
        <v>7</v>
      </c>
      <c r="S193" s="90" t="str">
        <f>IF(db[[#This Row],[H_QTY/ CTN]]="","",LEFT(db[[#This Row],[H_QTY/ CTN]],db[[#This Row],[H_1]]-1))</f>
        <v>72 PCS</v>
      </c>
      <c r="T193" s="87" t="str">
        <f>IF(NOT(db[[#This Row],[H_1]]=db[[#This Row],[H_2]]),MID(db[[#This Row],[H_QTY/ CTN]],db[[#This Row],[H_1]]+1,db[[#This Row],[H_2]]-db[[#This Row],[H_1]]-1),"")</f>
        <v/>
      </c>
      <c r="U193" s="87" t="str">
        <f>IF(db[[#This Row],[QTY/ CTN B]]="","",LEFT(db[[#This Row],[QTY/ CTN B]],SEARCH(" ",db[[#This Row],[QTY/ CTN B]],1)-1))</f>
        <v>72</v>
      </c>
      <c r="V193" s="87" t="str">
        <f>IF(db[[#This Row],[QTY/ CTN B]]="","",RIGHT(db[[#This Row],[QTY/ CTN B]],LEN(db[[#This Row],[QTY/ CTN B]])-SEARCH(" ",db[[#This Row],[QTY/ CTN B]],1)))</f>
        <v>PCS</v>
      </c>
      <c r="W193" s="87" t="str">
        <f>IF(db[[#This Row],[QTY/ CTN TG]]="",IF(db[[#This Row],[STN TG]]="","",12),LEFT(db[[#This Row],[QTY/ CTN TG]],SEARCH(" ",db[[#This Row],[QTY/ CTN TG]],1)-1))</f>
        <v/>
      </c>
      <c r="X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" s="87" t="str">
        <f>IF(db[[#This Row],[STN K]]="","",IF(db[[#This Row],[STN TG]]="LSN",12,""))</f>
        <v/>
      </c>
      <c r="Z193" s="87" t="str">
        <f>IF(db[[#This Row],[STN TG]]="LSN","PCS","")</f>
        <v/>
      </c>
      <c r="AA193" s="87">
        <f>db[[#This Row],[QTY B]]*IF(db[[#This Row],[QTY TG]]="",1,db[[#This Row],[QTY TG]])*IF(db[[#This Row],[QTY K]]="",1,db[[#This Row],[QTY K]])</f>
        <v>72</v>
      </c>
      <c r="AB193" s="87" t="str">
        <f>IF(db[[#This Row],[STN K]]="",IF(db[[#This Row],[STN TG]]="",db[[#This Row],[STN B]],db[[#This Row],[STN TG]]),db[[#This Row],[STN K]])</f>
        <v>PCS</v>
      </c>
      <c r="AC193" s="87"/>
    </row>
    <row r="194" spans="1:29" ht="16.5" customHeight="1" x14ac:dyDescent="0.25">
      <c r="A194" s="87">
        <f>ROW()-1</f>
        <v>193</v>
      </c>
      <c r="B194" s="1" t="str">
        <f>LOWER(SUBSTITUTE(SUBSTITUTE(SUBSTITUTE(SUBSTITUTE(SUBSTITUTE(SUBSTITUTE(db[[#This Row],[NB BM]]," ",),".",""),"-",""),"(",""),")",""),"/",""))</f>
        <v>bnotea5jkf509lifegoeson</v>
      </c>
      <c r="C194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D194" s="1" t="str">
        <f>LOWER(SUBSTITUTE(SUBSTITUTE(SUBSTITUTE(SUBSTITUTE(SUBSTITUTE(SUBSTITUTE(SUBSTITUTE(SUBSTITUTE(SUBSTITUTE(db[[#This Row],[NB PAJAK]]," ",""),"-",""),"(",""),")",""),".",""),",",""),"/",""),"""",""),"+",""))</f>
        <v/>
      </c>
      <c r="E194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bnotea5jkf509lifegoeson72pcs</v>
      </c>
      <c r="F1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bindera5tslgf509lifegoesonjkf72pcsartomoro</v>
      </c>
      <c r="G194" s="1" t="s">
        <v>56</v>
      </c>
      <c r="H194" s="4" t="s">
        <v>57</v>
      </c>
      <c r="I194" s="49"/>
      <c r="J194" s="1" t="s">
        <v>1620</v>
      </c>
      <c r="K194" s="26" t="e">
        <f>IF(db[[#This Row],[NB NOTA_C]]="","",COUNTIF([2]!B_MSK[concat],db[[#This Row],[NB NOTA_C]]))</f>
        <v>#REF!</v>
      </c>
      <c r="L194" s="6" t="s">
        <v>1631</v>
      </c>
      <c r="M194" s="1" t="s">
        <v>1675</v>
      </c>
      <c r="N194" s="1" t="s">
        <v>2807</v>
      </c>
      <c r="P194" s="1" t="str">
        <f>IF(db[[#This Row],[QTY/ CTN]]="","",SUBSTITUTE(SUBSTITUTE(SUBSTITUTE(db[[#This Row],[QTY/ CTN]]," ","_",2),"(",""),")","")&amp;"_")</f>
        <v>72 PCS_</v>
      </c>
      <c r="Q194" s="1">
        <f>IF(db[[#This Row],[H_QTY/ CTN]]="","",SEARCH("_",db[[#This Row],[H_QTY/ CTN]]))</f>
        <v>7</v>
      </c>
      <c r="R194" s="1">
        <f>IF(db[[#This Row],[H_QTY/ CTN]]="","",LEN(db[[#This Row],[H_QTY/ CTN]]))</f>
        <v>7</v>
      </c>
      <c r="S194" s="90" t="str">
        <f>IF(db[[#This Row],[H_QTY/ CTN]]="","",LEFT(db[[#This Row],[H_QTY/ CTN]],db[[#This Row],[H_1]]-1))</f>
        <v>72 PCS</v>
      </c>
      <c r="T194" s="87" t="str">
        <f>IF(NOT(db[[#This Row],[H_1]]=db[[#This Row],[H_2]]),MID(db[[#This Row],[H_QTY/ CTN]],db[[#This Row],[H_1]]+1,db[[#This Row],[H_2]]-db[[#This Row],[H_1]]-1),"")</f>
        <v/>
      </c>
      <c r="U194" s="87" t="str">
        <f>IF(db[[#This Row],[QTY/ CTN B]]="","",LEFT(db[[#This Row],[QTY/ CTN B]],SEARCH(" ",db[[#This Row],[QTY/ CTN B]],1)-1))</f>
        <v>72</v>
      </c>
      <c r="V194" s="87" t="str">
        <f>IF(db[[#This Row],[QTY/ CTN B]]="","",RIGHT(db[[#This Row],[QTY/ CTN B]],LEN(db[[#This Row],[QTY/ CTN B]])-SEARCH(" ",db[[#This Row],[QTY/ CTN B]],1)))</f>
        <v>PCS</v>
      </c>
      <c r="W194" s="87" t="str">
        <f>IF(db[[#This Row],[QTY/ CTN TG]]="",IF(db[[#This Row],[STN TG]]="","",12),LEFT(db[[#This Row],[QTY/ CTN TG]],SEARCH(" ",db[[#This Row],[QTY/ CTN TG]],1)-1))</f>
        <v/>
      </c>
      <c r="X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" s="87" t="str">
        <f>IF(db[[#This Row],[STN K]]="","",IF(db[[#This Row],[STN TG]]="LSN",12,""))</f>
        <v/>
      </c>
      <c r="Z194" s="87" t="str">
        <f>IF(db[[#This Row],[STN TG]]="LSN","PCS","")</f>
        <v/>
      </c>
      <c r="AA194" s="87">
        <f>db[[#This Row],[QTY B]]*IF(db[[#This Row],[QTY TG]]="",1,db[[#This Row],[QTY TG]])*IF(db[[#This Row],[QTY K]]="",1,db[[#This Row],[QTY K]])</f>
        <v>72</v>
      </c>
      <c r="AB194" s="87" t="str">
        <f>IF(db[[#This Row],[STN K]]="",IF(db[[#This Row],[STN TG]]="",db[[#This Row],[STN B]],db[[#This Row],[STN TG]]),db[[#This Row],[STN K]])</f>
        <v>PCS</v>
      </c>
      <c r="AC194" s="87"/>
    </row>
    <row r="195" spans="1:29" ht="16.5" customHeight="1" x14ac:dyDescent="0.25">
      <c r="A195" s="87">
        <f>ROW()-1</f>
        <v>194</v>
      </c>
      <c r="B195" s="1" t="str">
        <f>LOWER(SUBSTITUTE(SUBSTITUTE(SUBSTITUTE(SUBSTITUTE(SUBSTITUTE(SUBSTITUTE(db[[#This Row],[NB BM]]," ",),".",""),"-",""),"(",""),")",""),"/",""))</f>
        <v>bnotea5jkm505biru</v>
      </c>
      <c r="C195" s="1" t="str">
        <f>LOWER(SUBSTITUTE(SUBSTITUTE(SUBSTITUTE(SUBSTITUTE(SUBSTITUTE(SUBSTITUTE(SUBSTITUTE(SUBSTITUTE(SUBSTITUTE(db[[#This Row],[NB NOTA]]," ",),".",""),"-",""),"(",""),")",""),",",""),"/",""),"""",""),"+",""))</f>
        <v>bindera5tsplm505bluejku</v>
      </c>
      <c r="D195" s="1" t="str">
        <f>LOWER(SUBSTITUTE(SUBSTITUTE(SUBSTITUTE(SUBSTITUTE(SUBSTITUTE(SUBSTITUTE(SUBSTITUTE(SUBSTITUTE(SUBSTITUTE(db[[#This Row],[NB PAJAK]]," ",""),"-",""),"(",""),")",""),".",""),",",""),"/",""),"""",""),"+",""))</f>
        <v>bindernotejoykoa5tsplm505biruu</v>
      </c>
      <c r="E19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bnotea5jkm505biru72pcs</v>
      </c>
      <c r="F1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bindera5tsplm505bluejku72pcsartomoro</v>
      </c>
      <c r="G195" s="1" t="s">
        <v>5871</v>
      </c>
      <c r="H195" s="4" t="s">
        <v>5862</v>
      </c>
      <c r="I195" s="49" t="s">
        <v>5866</v>
      </c>
      <c r="J195" s="1" t="s">
        <v>1620</v>
      </c>
      <c r="K195" s="26" t="e">
        <f>IF(db[[#This Row],[NB NOTA_C]]="","",COUNTIF([2]!B_MSK[concat],db[[#This Row],[NB NOTA_C]]))</f>
        <v>#REF!</v>
      </c>
      <c r="L195" s="6" t="s">
        <v>1631</v>
      </c>
      <c r="M195" s="1" t="s">
        <v>1675</v>
      </c>
      <c r="N195" s="1" t="s">
        <v>2807</v>
      </c>
      <c r="P195" s="1" t="str">
        <f>IF(db[[#This Row],[QTY/ CTN]]="","",SUBSTITUTE(SUBSTITUTE(SUBSTITUTE(db[[#This Row],[QTY/ CTN]]," ","_",2),"(",""),")","")&amp;"_")</f>
        <v>72 PCS_</v>
      </c>
      <c r="Q195" s="1">
        <f>IF(db[[#This Row],[H_QTY/ CTN]]="","",SEARCH("_",db[[#This Row],[H_QTY/ CTN]]))</f>
        <v>7</v>
      </c>
      <c r="R195" s="1">
        <f>IF(db[[#This Row],[H_QTY/ CTN]]="","",LEN(db[[#This Row],[H_QTY/ CTN]]))</f>
        <v>7</v>
      </c>
      <c r="S195" s="90" t="str">
        <f>IF(db[[#This Row],[H_QTY/ CTN]]="","",LEFT(db[[#This Row],[H_QTY/ CTN]],db[[#This Row],[H_1]]-1))</f>
        <v>72 PCS</v>
      </c>
      <c r="T195" s="87" t="str">
        <f>IF(NOT(db[[#This Row],[H_1]]=db[[#This Row],[H_2]]),MID(db[[#This Row],[H_QTY/ CTN]],db[[#This Row],[H_1]]+1,db[[#This Row],[H_2]]-db[[#This Row],[H_1]]-1),"")</f>
        <v/>
      </c>
      <c r="U195" s="87" t="str">
        <f>IF(db[[#This Row],[QTY/ CTN B]]="","",LEFT(db[[#This Row],[QTY/ CTN B]],SEARCH(" ",db[[#This Row],[QTY/ CTN B]],1)-1))</f>
        <v>72</v>
      </c>
      <c r="V195" s="87" t="str">
        <f>IF(db[[#This Row],[QTY/ CTN B]]="","",RIGHT(db[[#This Row],[QTY/ CTN B]],LEN(db[[#This Row],[QTY/ CTN B]])-SEARCH(" ",db[[#This Row],[QTY/ CTN B]],1)))</f>
        <v>PCS</v>
      </c>
      <c r="W195" s="87" t="str">
        <f>IF(db[[#This Row],[QTY/ CTN TG]]="",IF(db[[#This Row],[STN TG]]="","",12),LEFT(db[[#This Row],[QTY/ CTN TG]],SEARCH(" ",db[[#This Row],[QTY/ CTN TG]],1)-1))</f>
        <v/>
      </c>
      <c r="X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" s="87" t="str">
        <f>IF(db[[#This Row],[STN K]]="","",IF(db[[#This Row],[STN TG]]="LSN",12,""))</f>
        <v/>
      </c>
      <c r="Z195" s="87" t="str">
        <f>IF(db[[#This Row],[STN TG]]="LSN","PCS","")</f>
        <v/>
      </c>
      <c r="AA195" s="87">
        <f>db[[#This Row],[QTY B]]*IF(db[[#This Row],[QTY TG]]="",1,db[[#This Row],[QTY TG]])*IF(db[[#This Row],[QTY K]]="",1,db[[#This Row],[QTY K]])</f>
        <v>72</v>
      </c>
      <c r="AB195" s="87" t="str">
        <f>IF(db[[#This Row],[STN K]]="",IF(db[[#This Row],[STN TG]]="",db[[#This Row],[STN B]],db[[#This Row],[STN TG]]),db[[#This Row],[STN K]])</f>
        <v>PCS</v>
      </c>
      <c r="AC195" s="87"/>
    </row>
    <row r="196" spans="1:29" ht="16.5" customHeight="1" x14ac:dyDescent="0.25">
      <c r="A196" s="87">
        <f>ROW()-1</f>
        <v>195</v>
      </c>
      <c r="B196" s="1" t="str">
        <f>LOWER(SUBSTITUTE(SUBSTITUTE(SUBSTITUTE(SUBSTITUTE(SUBSTITUTE(SUBSTITUTE(db[[#This Row],[NB BM]]," ",),".",""),"-",""),"(",""),")",""),"/",""))</f>
        <v>bnotea5jkm505hijau</v>
      </c>
      <c r="C196" s="1" t="str">
        <f>LOWER(SUBSTITUTE(SUBSTITUTE(SUBSTITUTE(SUBSTITUTE(SUBSTITUTE(SUBSTITUTE(SUBSTITUTE(SUBSTITUTE(SUBSTITUTE(db[[#This Row],[NB NOTA]]," ",),".",""),"-",""),"(",""),")",""),",",""),"/",""),"""",""),"+",""))</f>
        <v>bindera5tsplm505greenjku</v>
      </c>
      <c r="D196" s="1" t="str">
        <f>LOWER(SUBSTITUTE(SUBSTITUTE(SUBSTITUTE(SUBSTITUTE(SUBSTITUTE(SUBSTITUTE(SUBSTITUTE(SUBSTITUTE(SUBSTITUTE(db[[#This Row],[NB PAJAK]]," ",""),"-",""),"(",""),")",""),".",""),",",""),"/",""),"""",""),"+",""))</f>
        <v>bindernotejoykoa5tsplm505greenu</v>
      </c>
      <c r="E19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bnotea5jkm505hijau72pcs</v>
      </c>
      <c r="F1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bindera5tsplm505greenjku72pcsartomoro</v>
      </c>
      <c r="G196" s="1" t="s">
        <v>5872</v>
      </c>
      <c r="H196" s="4" t="s">
        <v>5863</v>
      </c>
      <c r="I196" s="49" t="s">
        <v>5868</v>
      </c>
      <c r="J196" s="1" t="s">
        <v>1620</v>
      </c>
      <c r="K196" s="26" t="e">
        <f>IF(db[[#This Row],[NB NOTA_C]]="","",COUNTIF([2]!B_MSK[concat],db[[#This Row],[NB NOTA_C]]))</f>
        <v>#REF!</v>
      </c>
      <c r="L196" s="6" t="s">
        <v>1631</v>
      </c>
      <c r="M196" s="1" t="s">
        <v>1675</v>
      </c>
      <c r="N196" s="1" t="s">
        <v>2807</v>
      </c>
      <c r="P196" s="1" t="str">
        <f>IF(db[[#This Row],[QTY/ CTN]]="","",SUBSTITUTE(SUBSTITUTE(SUBSTITUTE(db[[#This Row],[QTY/ CTN]]," ","_",2),"(",""),")","")&amp;"_")</f>
        <v>72 PCS_</v>
      </c>
      <c r="Q196" s="1">
        <f>IF(db[[#This Row],[H_QTY/ CTN]]="","",SEARCH("_",db[[#This Row],[H_QTY/ CTN]]))</f>
        <v>7</v>
      </c>
      <c r="R196" s="1">
        <f>IF(db[[#This Row],[H_QTY/ CTN]]="","",LEN(db[[#This Row],[H_QTY/ CTN]]))</f>
        <v>7</v>
      </c>
      <c r="S196" s="90" t="str">
        <f>IF(db[[#This Row],[H_QTY/ CTN]]="","",LEFT(db[[#This Row],[H_QTY/ CTN]],db[[#This Row],[H_1]]-1))</f>
        <v>72 PCS</v>
      </c>
      <c r="T196" s="87" t="str">
        <f>IF(NOT(db[[#This Row],[H_1]]=db[[#This Row],[H_2]]),MID(db[[#This Row],[H_QTY/ CTN]],db[[#This Row],[H_1]]+1,db[[#This Row],[H_2]]-db[[#This Row],[H_1]]-1),"")</f>
        <v/>
      </c>
      <c r="U196" s="87" t="str">
        <f>IF(db[[#This Row],[QTY/ CTN B]]="","",LEFT(db[[#This Row],[QTY/ CTN B]],SEARCH(" ",db[[#This Row],[QTY/ CTN B]],1)-1))</f>
        <v>72</v>
      </c>
      <c r="V196" s="87" t="str">
        <f>IF(db[[#This Row],[QTY/ CTN B]]="","",RIGHT(db[[#This Row],[QTY/ CTN B]],LEN(db[[#This Row],[QTY/ CTN B]])-SEARCH(" ",db[[#This Row],[QTY/ CTN B]],1)))</f>
        <v>PCS</v>
      </c>
      <c r="W196" s="87" t="str">
        <f>IF(db[[#This Row],[QTY/ CTN TG]]="",IF(db[[#This Row],[STN TG]]="","",12),LEFT(db[[#This Row],[QTY/ CTN TG]],SEARCH(" ",db[[#This Row],[QTY/ CTN TG]],1)-1))</f>
        <v/>
      </c>
      <c r="X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" s="87" t="str">
        <f>IF(db[[#This Row],[STN K]]="","",IF(db[[#This Row],[STN TG]]="LSN",12,""))</f>
        <v/>
      </c>
      <c r="Z196" s="87" t="str">
        <f>IF(db[[#This Row],[STN TG]]="LSN","PCS","")</f>
        <v/>
      </c>
      <c r="AA196" s="87">
        <f>db[[#This Row],[QTY B]]*IF(db[[#This Row],[QTY TG]]="",1,db[[#This Row],[QTY TG]])*IF(db[[#This Row],[QTY K]]="",1,db[[#This Row],[QTY K]])</f>
        <v>72</v>
      </c>
      <c r="AB196" s="87" t="str">
        <f>IF(db[[#This Row],[STN K]]="",IF(db[[#This Row],[STN TG]]="",db[[#This Row],[STN B]],db[[#This Row],[STN TG]]),db[[#This Row],[STN K]])</f>
        <v>PCS</v>
      </c>
      <c r="AC196" s="87"/>
    </row>
    <row r="197" spans="1:29" ht="16.5" customHeight="1" x14ac:dyDescent="0.25">
      <c r="A197" s="87">
        <f>ROW()-1</f>
        <v>196</v>
      </c>
      <c r="B197" s="1" t="str">
        <f>LOWER(SUBSTITUTE(SUBSTITUTE(SUBSTITUTE(SUBSTITUTE(SUBSTITUTE(SUBSTITUTE(db[[#This Row],[NB BM]]," ",),".",""),"-",""),"(",""),")",""),"/",""))</f>
        <v>bnotea5jkm505merah</v>
      </c>
      <c r="C197" s="1" t="str">
        <f>LOWER(SUBSTITUTE(SUBSTITUTE(SUBSTITUTE(SUBSTITUTE(SUBSTITUTE(SUBSTITUTE(SUBSTITUTE(SUBSTITUTE(SUBSTITUTE(db[[#This Row],[NB NOTA]]," ",),".",""),"-",""),"(",""),")",""),",",""),"/",""),"""",""),"+",""))</f>
        <v>bindera5tsplm505redjku</v>
      </c>
      <c r="D197" s="1" t="str">
        <f>LOWER(SUBSTITUTE(SUBSTITUTE(SUBSTITUTE(SUBSTITUTE(SUBSTITUTE(SUBSTITUTE(SUBSTITUTE(SUBSTITUTE(SUBSTITUTE(db[[#This Row],[NB PAJAK]]," ",""),"-",""),"(",""),")",""),".",""),",",""),"/",""),"""",""),"+",""))</f>
        <v>bindernotejoykoa5tsplm505redu</v>
      </c>
      <c r="E197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bnotea5jkm505merah72pcs</v>
      </c>
      <c r="F1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bindera5tsplm505redjku72pcsartomoro</v>
      </c>
      <c r="G197" s="1" t="s">
        <v>5873</v>
      </c>
      <c r="H197" s="4" t="s">
        <v>5864</v>
      </c>
      <c r="I197" s="49" t="s">
        <v>5869</v>
      </c>
      <c r="J197" s="1" t="s">
        <v>1620</v>
      </c>
      <c r="K197" s="26" t="e">
        <f>IF(db[[#This Row],[NB NOTA_C]]="","",COUNTIF([2]!B_MSK[concat],db[[#This Row],[NB NOTA_C]]))</f>
        <v>#REF!</v>
      </c>
      <c r="L197" s="6" t="s">
        <v>1631</v>
      </c>
      <c r="M197" s="1" t="s">
        <v>1675</v>
      </c>
      <c r="N197" s="1" t="s">
        <v>2807</v>
      </c>
      <c r="P197" s="1" t="str">
        <f>IF(db[[#This Row],[QTY/ CTN]]="","",SUBSTITUTE(SUBSTITUTE(SUBSTITUTE(db[[#This Row],[QTY/ CTN]]," ","_",2),"(",""),")","")&amp;"_")</f>
        <v>72 PCS_</v>
      </c>
      <c r="Q197" s="1">
        <f>IF(db[[#This Row],[H_QTY/ CTN]]="","",SEARCH("_",db[[#This Row],[H_QTY/ CTN]]))</f>
        <v>7</v>
      </c>
      <c r="R197" s="1">
        <f>IF(db[[#This Row],[H_QTY/ CTN]]="","",LEN(db[[#This Row],[H_QTY/ CTN]]))</f>
        <v>7</v>
      </c>
      <c r="S197" s="90" t="str">
        <f>IF(db[[#This Row],[H_QTY/ CTN]]="","",LEFT(db[[#This Row],[H_QTY/ CTN]],db[[#This Row],[H_1]]-1))</f>
        <v>72 PCS</v>
      </c>
      <c r="T197" s="87" t="str">
        <f>IF(NOT(db[[#This Row],[H_1]]=db[[#This Row],[H_2]]),MID(db[[#This Row],[H_QTY/ CTN]],db[[#This Row],[H_1]]+1,db[[#This Row],[H_2]]-db[[#This Row],[H_1]]-1),"")</f>
        <v/>
      </c>
      <c r="U197" s="87" t="str">
        <f>IF(db[[#This Row],[QTY/ CTN B]]="","",LEFT(db[[#This Row],[QTY/ CTN B]],SEARCH(" ",db[[#This Row],[QTY/ CTN B]],1)-1))</f>
        <v>72</v>
      </c>
      <c r="V197" s="87" t="str">
        <f>IF(db[[#This Row],[QTY/ CTN B]]="","",RIGHT(db[[#This Row],[QTY/ CTN B]],LEN(db[[#This Row],[QTY/ CTN B]])-SEARCH(" ",db[[#This Row],[QTY/ CTN B]],1)))</f>
        <v>PCS</v>
      </c>
      <c r="W197" s="87" t="str">
        <f>IF(db[[#This Row],[QTY/ CTN TG]]="",IF(db[[#This Row],[STN TG]]="","",12),LEFT(db[[#This Row],[QTY/ CTN TG]],SEARCH(" ",db[[#This Row],[QTY/ CTN TG]],1)-1))</f>
        <v/>
      </c>
      <c r="X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" s="87" t="str">
        <f>IF(db[[#This Row],[STN K]]="","",IF(db[[#This Row],[STN TG]]="LSN",12,""))</f>
        <v/>
      </c>
      <c r="Z197" s="87" t="str">
        <f>IF(db[[#This Row],[STN TG]]="LSN","PCS","")</f>
        <v/>
      </c>
      <c r="AA197" s="87">
        <f>db[[#This Row],[QTY B]]*IF(db[[#This Row],[QTY TG]]="",1,db[[#This Row],[QTY TG]])*IF(db[[#This Row],[QTY K]]="",1,db[[#This Row],[QTY K]])</f>
        <v>72</v>
      </c>
      <c r="AB197" s="87" t="str">
        <f>IF(db[[#This Row],[STN K]]="",IF(db[[#This Row],[STN TG]]="",db[[#This Row],[STN B]],db[[#This Row],[STN TG]]),db[[#This Row],[STN K]])</f>
        <v>PCS</v>
      </c>
      <c r="AC197" s="87"/>
    </row>
    <row r="198" spans="1:29" ht="16.5" customHeight="1" x14ac:dyDescent="0.25">
      <c r="A198" s="87">
        <f>ROW()-1</f>
        <v>197</v>
      </c>
      <c r="B198" s="1" t="str">
        <f>LOWER(SUBSTITUTE(SUBSTITUTE(SUBSTITUTE(SUBSTITUTE(SUBSTITUTE(SUBSTITUTE(db[[#This Row],[NB BM]]," ",),".",""),"-",""),"(",""),")",""),"/",""))</f>
        <v>bnotea5jkm505kuning</v>
      </c>
      <c r="C198" s="1" t="str">
        <f>LOWER(SUBSTITUTE(SUBSTITUTE(SUBSTITUTE(SUBSTITUTE(SUBSTITUTE(SUBSTITUTE(SUBSTITUTE(SUBSTITUTE(SUBSTITUTE(db[[#This Row],[NB NOTA]]," ",),".",""),"-",""),"(",""),")",""),",",""),"/",""),"""",""),"+",""))</f>
        <v>bindera5tsplm505yellowjku</v>
      </c>
      <c r="D198" s="1" t="str">
        <f>LOWER(SUBSTITUTE(SUBSTITUTE(SUBSTITUTE(SUBSTITUTE(SUBSTITUTE(SUBSTITUTE(SUBSTITUTE(SUBSTITUTE(SUBSTITUTE(db[[#This Row],[NB PAJAK]]," ",""),"-",""),"(",""),")",""),".",""),",",""),"/",""),"""",""),"+",""))</f>
        <v>bindernotejoykoa5tsplm505kuningu</v>
      </c>
      <c r="E19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bnotea5jkm505kuning72pcs</v>
      </c>
      <c r="F1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bindera5tsplm505yellowjku72pcsartomoro</v>
      </c>
      <c r="G198" s="1" t="s">
        <v>5874</v>
      </c>
      <c r="H198" s="4" t="s">
        <v>5865</v>
      </c>
      <c r="I198" s="49" t="s">
        <v>5870</v>
      </c>
      <c r="J198" s="1" t="s">
        <v>1620</v>
      </c>
      <c r="K198" s="26" t="e">
        <f>IF(db[[#This Row],[NB NOTA_C]]="","",COUNTIF([2]!B_MSK[concat],db[[#This Row],[NB NOTA_C]]))</f>
        <v>#REF!</v>
      </c>
      <c r="L198" s="6" t="s">
        <v>1631</v>
      </c>
      <c r="M198" s="1" t="s">
        <v>1675</v>
      </c>
      <c r="N198" s="1" t="s">
        <v>2807</v>
      </c>
      <c r="P198" s="1" t="str">
        <f>IF(db[[#This Row],[QTY/ CTN]]="","",SUBSTITUTE(SUBSTITUTE(SUBSTITUTE(db[[#This Row],[QTY/ CTN]]," ","_",2),"(",""),")","")&amp;"_")</f>
        <v>72 PCS_</v>
      </c>
      <c r="Q198" s="1">
        <f>IF(db[[#This Row],[H_QTY/ CTN]]="","",SEARCH("_",db[[#This Row],[H_QTY/ CTN]]))</f>
        <v>7</v>
      </c>
      <c r="R198" s="1">
        <f>IF(db[[#This Row],[H_QTY/ CTN]]="","",LEN(db[[#This Row],[H_QTY/ CTN]]))</f>
        <v>7</v>
      </c>
      <c r="S198" s="90" t="str">
        <f>IF(db[[#This Row],[H_QTY/ CTN]]="","",LEFT(db[[#This Row],[H_QTY/ CTN]],db[[#This Row],[H_1]]-1))</f>
        <v>72 PCS</v>
      </c>
      <c r="T198" s="87" t="str">
        <f>IF(NOT(db[[#This Row],[H_1]]=db[[#This Row],[H_2]]),MID(db[[#This Row],[H_QTY/ CTN]],db[[#This Row],[H_1]]+1,db[[#This Row],[H_2]]-db[[#This Row],[H_1]]-1),"")</f>
        <v/>
      </c>
      <c r="U198" s="87" t="str">
        <f>IF(db[[#This Row],[QTY/ CTN B]]="","",LEFT(db[[#This Row],[QTY/ CTN B]],SEARCH(" ",db[[#This Row],[QTY/ CTN B]],1)-1))</f>
        <v>72</v>
      </c>
      <c r="V198" s="87" t="str">
        <f>IF(db[[#This Row],[QTY/ CTN B]]="","",RIGHT(db[[#This Row],[QTY/ CTN B]],LEN(db[[#This Row],[QTY/ CTN B]])-SEARCH(" ",db[[#This Row],[QTY/ CTN B]],1)))</f>
        <v>PCS</v>
      </c>
      <c r="W198" s="87" t="str">
        <f>IF(db[[#This Row],[QTY/ CTN TG]]="",IF(db[[#This Row],[STN TG]]="","",12),LEFT(db[[#This Row],[QTY/ CTN TG]],SEARCH(" ",db[[#This Row],[QTY/ CTN TG]],1)-1))</f>
        <v/>
      </c>
      <c r="X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" s="87" t="str">
        <f>IF(db[[#This Row],[STN K]]="","",IF(db[[#This Row],[STN TG]]="LSN",12,""))</f>
        <v/>
      </c>
      <c r="Z198" s="87" t="str">
        <f>IF(db[[#This Row],[STN TG]]="LSN","PCS","")</f>
        <v/>
      </c>
      <c r="AA198" s="87">
        <f>db[[#This Row],[QTY B]]*IF(db[[#This Row],[QTY TG]]="",1,db[[#This Row],[QTY TG]])*IF(db[[#This Row],[QTY K]]="",1,db[[#This Row],[QTY K]])</f>
        <v>72</v>
      </c>
      <c r="AB198" s="87" t="str">
        <f>IF(db[[#This Row],[STN K]]="",IF(db[[#This Row],[STN TG]]="",db[[#This Row],[STN B]],db[[#This Row],[STN TG]]),db[[#This Row],[STN K]])</f>
        <v>PCS</v>
      </c>
      <c r="AC198" s="87"/>
    </row>
    <row r="199" spans="1:29" ht="16.5" customHeight="1" x14ac:dyDescent="0.25">
      <c r="A199" s="87">
        <f>ROW()-1</f>
        <v>198</v>
      </c>
      <c r="B199" s="14" t="str">
        <f>LOWER(SUBSTITUTE(SUBSTITUTE(SUBSTITUTE(SUBSTITUTE(SUBSTITUTE(SUBSTITUTE(db[[#This Row],[NB BM]]," ",),".",""),"-",""),"(",""),")",""),"/",""))</f>
        <v>bnotejka5tsplm507darkgrey</v>
      </c>
      <c r="C199" s="14" t="str">
        <f>LOWER(SUBSTITUTE(SUBSTITUTE(SUBSTITUTE(SUBSTITUTE(SUBSTITUTE(SUBSTITUTE(SUBSTITUTE(SUBSTITUTE(SUBSTITUTE(db[[#This Row],[NB NOTA]]," ",),".",""),"-",""),"(",""),")",""),",",""),"/",""),"""",""),"+",""))</f>
        <v>bindera5tsplm507darkgreyjku</v>
      </c>
      <c r="D199" s="14" t="str">
        <f>LOWER(SUBSTITUTE(SUBSTITUTE(SUBSTITUTE(SUBSTITUTE(SUBSTITUTE(SUBSTITUTE(SUBSTITUTE(SUBSTITUTE(SUBSTITUTE(db[[#This Row],[NB PAJAK]]," ",""),"-",""),"(",""),")",""),".",""),",",""),"/",""),"""",""),"+",""))</f>
        <v>bindernotejoykoa5tsplm507darkgreyjku</v>
      </c>
      <c r="E199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bnotejka5tsplm507darkgrey72pcs</v>
      </c>
      <c r="F1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bindera5tsplm507darkgreyjku72pcsartomoro</v>
      </c>
      <c r="G199" s="1" t="s">
        <v>6141</v>
      </c>
      <c r="H199" s="4" t="s">
        <v>6142</v>
      </c>
      <c r="I199" s="49" t="s">
        <v>6143</v>
      </c>
      <c r="J199" s="1" t="s">
        <v>1620</v>
      </c>
      <c r="K199" s="27" t="e">
        <f>IF(db[[#This Row],[NB NOTA_C]]="","",COUNTIF([2]!B_MSK[concat],db[[#This Row],[NB NOTA_C]]))</f>
        <v>#REF!</v>
      </c>
      <c r="L199" s="16" t="s">
        <v>1631</v>
      </c>
      <c r="M199" s="14" t="s">
        <v>1675</v>
      </c>
      <c r="N199" s="15" t="s">
        <v>2807</v>
      </c>
      <c r="O199" s="14"/>
      <c r="P199" s="14" t="str">
        <f>IF(db[[#This Row],[QTY/ CTN]]="","",SUBSTITUTE(SUBSTITUTE(SUBSTITUTE(db[[#This Row],[QTY/ CTN]]," ","_",2),"(",""),")","")&amp;"_")</f>
        <v>72 PCS_</v>
      </c>
      <c r="Q199" s="14">
        <f>IF(db[[#This Row],[H_QTY/ CTN]]="","",SEARCH("_",db[[#This Row],[H_QTY/ CTN]]))</f>
        <v>7</v>
      </c>
      <c r="R199" s="14">
        <f>IF(db[[#This Row],[H_QTY/ CTN]]="","",LEN(db[[#This Row],[H_QTY/ CTN]]))</f>
        <v>7</v>
      </c>
      <c r="S199" s="91" t="str">
        <f>IF(db[[#This Row],[H_QTY/ CTN]]="","",LEFT(db[[#This Row],[H_QTY/ CTN]],db[[#This Row],[H_1]]-1))</f>
        <v>72 PCS</v>
      </c>
      <c r="T199" s="91" t="str">
        <f>IF(NOT(db[[#This Row],[H_1]]=db[[#This Row],[H_2]]),MID(db[[#This Row],[H_QTY/ CTN]],db[[#This Row],[H_1]]+1,db[[#This Row],[H_2]]-db[[#This Row],[H_1]]-1),"")</f>
        <v/>
      </c>
      <c r="U199" s="87" t="str">
        <f>IF(db[[#This Row],[QTY/ CTN B]]="","",LEFT(db[[#This Row],[QTY/ CTN B]],SEARCH(" ",db[[#This Row],[QTY/ CTN B]],1)-1))</f>
        <v>72</v>
      </c>
      <c r="V199" s="87" t="str">
        <f>IF(db[[#This Row],[QTY/ CTN B]]="","",RIGHT(db[[#This Row],[QTY/ CTN B]],LEN(db[[#This Row],[QTY/ CTN B]])-SEARCH(" ",db[[#This Row],[QTY/ CTN B]],1)))</f>
        <v>PCS</v>
      </c>
      <c r="W199" s="87" t="str">
        <f>IF(db[[#This Row],[QTY/ CTN TG]]="",IF(db[[#This Row],[STN TG]]="","",12),LEFT(db[[#This Row],[QTY/ CTN TG]],SEARCH(" ",db[[#This Row],[QTY/ CTN TG]],1)-1))</f>
        <v/>
      </c>
      <c r="X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" s="87" t="str">
        <f>IF(db[[#This Row],[STN K]]="","",IF(db[[#This Row],[STN TG]]="LSN",12,""))</f>
        <v/>
      </c>
      <c r="Z199" s="87" t="str">
        <f>IF(db[[#This Row],[STN TG]]="LSN","PCS","")</f>
        <v/>
      </c>
      <c r="AA199" s="87">
        <f>db[[#This Row],[QTY B]]*IF(db[[#This Row],[QTY TG]]="",1,db[[#This Row],[QTY TG]])*IF(db[[#This Row],[QTY K]]="",1,db[[#This Row],[QTY K]])</f>
        <v>72</v>
      </c>
      <c r="AB199" s="87" t="str">
        <f>IF(db[[#This Row],[STN K]]="",IF(db[[#This Row],[STN TG]]="",db[[#This Row],[STN B]],db[[#This Row],[STN TG]]),db[[#This Row],[STN K]])</f>
        <v>PCS</v>
      </c>
      <c r="AC199" s="87"/>
    </row>
    <row r="200" spans="1:29" ht="16.5" customHeight="1" x14ac:dyDescent="0.25">
      <c r="A200" s="87">
        <f>ROW()-1</f>
        <v>199</v>
      </c>
      <c r="B200" s="14" t="str">
        <f>LOWER(SUBSTITUTE(SUBSTITUTE(SUBSTITUTE(SUBSTITUTE(SUBSTITUTE(SUBSTITUTE(db[[#This Row],[NB BM]]," ",),".",""),"-",""),"(",""),")",""),"/",""))</f>
        <v>bnotejka5tsplm507pearldarkbrown</v>
      </c>
      <c r="C200" s="14" t="str">
        <f>LOWER(SUBSTITUTE(SUBSTITUTE(SUBSTITUTE(SUBSTITUTE(SUBSTITUTE(SUBSTITUTE(SUBSTITUTE(SUBSTITUTE(SUBSTITUTE(db[[#This Row],[NB NOTA]]," ",),".",""),"-",""),"(",""),")",""),",",""),"/",""),"""",""),"+",""))</f>
        <v>bindera5tsplm507pearldarkbrownjku</v>
      </c>
      <c r="D200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bindernotejoykoa5tsplm507pearldarkbrownjku</v>
      </c>
      <c r="E200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bnotejka5tsplm507pearldarkbrown72pcs</v>
      </c>
      <c r="F2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bindera5tsplm507pearldarkbrownjku72pcsartomoro</v>
      </c>
      <c r="G200" s="1" t="s">
        <v>6138</v>
      </c>
      <c r="H200" s="4" t="s">
        <v>6132</v>
      </c>
      <c r="I200" s="49" t="s">
        <v>6135</v>
      </c>
      <c r="J200" s="1" t="s">
        <v>1620</v>
      </c>
      <c r="K200" s="27" t="e">
        <f>IF(db[[#This Row],[NB NOTA_C]]="","",COUNTIF([2]!B_MSK[concat],db[[#This Row],[NB NOTA_C]]))</f>
        <v>#REF!</v>
      </c>
      <c r="L200" s="16" t="s">
        <v>1631</v>
      </c>
      <c r="M200" s="14" t="s">
        <v>1675</v>
      </c>
      <c r="N200" s="15" t="s">
        <v>2807</v>
      </c>
      <c r="O200" s="14"/>
      <c r="P200" s="14" t="str">
        <f>IF(db[[#This Row],[QTY/ CTN]]="","",SUBSTITUTE(SUBSTITUTE(SUBSTITUTE(db[[#This Row],[QTY/ CTN]]," ","_",2),"(",""),")","")&amp;"_")</f>
        <v>72 PCS_</v>
      </c>
      <c r="Q200" s="14">
        <f>IF(db[[#This Row],[H_QTY/ CTN]]="","",SEARCH("_",db[[#This Row],[H_QTY/ CTN]]))</f>
        <v>7</v>
      </c>
      <c r="R200" s="14">
        <f>IF(db[[#This Row],[H_QTY/ CTN]]="","",LEN(db[[#This Row],[H_QTY/ CTN]]))</f>
        <v>7</v>
      </c>
      <c r="S200" s="91" t="str">
        <f>IF(db[[#This Row],[H_QTY/ CTN]]="","",LEFT(db[[#This Row],[H_QTY/ CTN]],db[[#This Row],[H_1]]-1))</f>
        <v>72 PCS</v>
      </c>
      <c r="T200" s="91" t="str">
        <f>IF(NOT(db[[#This Row],[H_1]]=db[[#This Row],[H_2]]),MID(db[[#This Row],[H_QTY/ CTN]],db[[#This Row],[H_1]]+1,db[[#This Row],[H_2]]-db[[#This Row],[H_1]]-1),"")</f>
        <v/>
      </c>
      <c r="U200" s="87" t="str">
        <f>IF(db[[#This Row],[QTY/ CTN B]]="","",LEFT(db[[#This Row],[QTY/ CTN B]],SEARCH(" ",db[[#This Row],[QTY/ CTN B]],1)-1))</f>
        <v>72</v>
      </c>
      <c r="V200" s="87" t="str">
        <f>IF(db[[#This Row],[QTY/ CTN B]]="","",RIGHT(db[[#This Row],[QTY/ CTN B]],LEN(db[[#This Row],[QTY/ CTN B]])-SEARCH(" ",db[[#This Row],[QTY/ CTN B]],1)))</f>
        <v>PCS</v>
      </c>
      <c r="W200" s="87" t="str">
        <f>IF(db[[#This Row],[QTY/ CTN TG]]="",IF(db[[#This Row],[STN TG]]="","",12),LEFT(db[[#This Row],[QTY/ CTN TG]],SEARCH(" ",db[[#This Row],[QTY/ CTN TG]],1)-1))</f>
        <v/>
      </c>
      <c r="X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" s="87" t="str">
        <f>IF(db[[#This Row],[STN K]]="","",IF(db[[#This Row],[STN TG]]="LSN",12,""))</f>
        <v/>
      </c>
      <c r="Z200" s="87" t="str">
        <f>IF(db[[#This Row],[STN TG]]="LSN","PCS","")</f>
        <v/>
      </c>
      <c r="AA200" s="87">
        <f>db[[#This Row],[QTY B]]*IF(db[[#This Row],[QTY TG]]="",1,db[[#This Row],[QTY TG]])*IF(db[[#This Row],[QTY K]]="",1,db[[#This Row],[QTY K]])</f>
        <v>72</v>
      </c>
      <c r="AB200" s="87" t="str">
        <f>IF(db[[#This Row],[STN K]]="",IF(db[[#This Row],[STN TG]]="",db[[#This Row],[STN B]],db[[#This Row],[STN TG]]),db[[#This Row],[STN K]])</f>
        <v>PCS</v>
      </c>
      <c r="AC200" s="87"/>
    </row>
    <row r="201" spans="1:29" ht="16.5" customHeight="1" x14ac:dyDescent="0.25">
      <c r="A201" s="87">
        <f>ROW()-1</f>
        <v>200</v>
      </c>
      <c r="B201" s="14" t="str">
        <f>LOWER(SUBSTITUTE(SUBSTITUTE(SUBSTITUTE(SUBSTITUTE(SUBSTITUTE(SUBSTITUTE(db[[#This Row],[NB BM]]," ",),".",""),"-",""),"(",""),")",""),"/",""))</f>
        <v>bnotejka5tsplm507pearllightbrown</v>
      </c>
      <c r="C201" s="14" t="str">
        <f>LOWER(SUBSTITUTE(SUBSTITUTE(SUBSTITUTE(SUBSTITUTE(SUBSTITUTE(SUBSTITUTE(SUBSTITUTE(SUBSTITUTE(SUBSTITUTE(db[[#This Row],[NB NOTA]]," ",),".",""),"-",""),"(",""),")",""),",",""),"/",""),"""",""),"+",""))</f>
        <v>bindera5tsplm507pearllightbrownjku</v>
      </c>
      <c r="D201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bindernotejoykoa5tsplm507pearllightbrownjku</v>
      </c>
      <c r="E201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bnotejka5tsplm507pearllightbrown72pcs</v>
      </c>
      <c r="F2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bindera5tsplm507pearllightbrownjku72pcsartomoro</v>
      </c>
      <c r="G201" s="1" t="s">
        <v>6139</v>
      </c>
      <c r="H201" s="4" t="s">
        <v>6134</v>
      </c>
      <c r="I201" s="49" t="s">
        <v>6136</v>
      </c>
      <c r="J201" s="1" t="s">
        <v>1620</v>
      </c>
      <c r="K201" s="27" t="e">
        <f>IF(db[[#This Row],[NB NOTA_C]]="","",COUNTIF([2]!B_MSK[concat],db[[#This Row],[NB NOTA_C]]))</f>
        <v>#REF!</v>
      </c>
      <c r="L201" s="16" t="s">
        <v>1631</v>
      </c>
      <c r="M201" s="14" t="s">
        <v>1675</v>
      </c>
      <c r="N201" s="15" t="s">
        <v>2807</v>
      </c>
      <c r="O201" s="14"/>
      <c r="P201" s="14" t="str">
        <f>IF(db[[#This Row],[QTY/ CTN]]="","",SUBSTITUTE(SUBSTITUTE(SUBSTITUTE(db[[#This Row],[QTY/ CTN]]," ","_",2),"(",""),")","")&amp;"_")</f>
        <v>72 PCS_</v>
      </c>
      <c r="Q201" s="14">
        <f>IF(db[[#This Row],[H_QTY/ CTN]]="","",SEARCH("_",db[[#This Row],[H_QTY/ CTN]]))</f>
        <v>7</v>
      </c>
      <c r="R201" s="14">
        <f>IF(db[[#This Row],[H_QTY/ CTN]]="","",LEN(db[[#This Row],[H_QTY/ CTN]]))</f>
        <v>7</v>
      </c>
      <c r="S201" s="91" t="str">
        <f>IF(db[[#This Row],[H_QTY/ CTN]]="","",LEFT(db[[#This Row],[H_QTY/ CTN]],db[[#This Row],[H_1]]-1))</f>
        <v>72 PCS</v>
      </c>
      <c r="T201" s="91" t="str">
        <f>IF(NOT(db[[#This Row],[H_1]]=db[[#This Row],[H_2]]),MID(db[[#This Row],[H_QTY/ CTN]],db[[#This Row],[H_1]]+1,db[[#This Row],[H_2]]-db[[#This Row],[H_1]]-1),"")</f>
        <v/>
      </c>
      <c r="U201" s="87" t="str">
        <f>IF(db[[#This Row],[QTY/ CTN B]]="","",LEFT(db[[#This Row],[QTY/ CTN B]],SEARCH(" ",db[[#This Row],[QTY/ CTN B]],1)-1))</f>
        <v>72</v>
      </c>
      <c r="V201" s="87" t="str">
        <f>IF(db[[#This Row],[QTY/ CTN B]]="","",RIGHT(db[[#This Row],[QTY/ CTN B]],LEN(db[[#This Row],[QTY/ CTN B]])-SEARCH(" ",db[[#This Row],[QTY/ CTN B]],1)))</f>
        <v>PCS</v>
      </c>
      <c r="W201" s="87" t="str">
        <f>IF(db[[#This Row],[QTY/ CTN TG]]="",IF(db[[#This Row],[STN TG]]="","",12),LEFT(db[[#This Row],[QTY/ CTN TG]],SEARCH(" ",db[[#This Row],[QTY/ CTN TG]],1)-1))</f>
        <v/>
      </c>
      <c r="X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" s="87" t="str">
        <f>IF(db[[#This Row],[STN K]]="","",IF(db[[#This Row],[STN TG]]="LSN",12,""))</f>
        <v/>
      </c>
      <c r="Z201" s="87" t="str">
        <f>IF(db[[#This Row],[STN TG]]="LSN","PCS","")</f>
        <v/>
      </c>
      <c r="AA201" s="87">
        <f>db[[#This Row],[QTY B]]*IF(db[[#This Row],[QTY TG]]="",1,db[[#This Row],[QTY TG]])*IF(db[[#This Row],[QTY K]]="",1,db[[#This Row],[QTY K]])</f>
        <v>72</v>
      </c>
      <c r="AB201" s="87" t="str">
        <f>IF(db[[#This Row],[STN K]]="",IF(db[[#This Row],[STN TG]]="",db[[#This Row],[STN B]],db[[#This Row],[STN TG]]),db[[#This Row],[STN K]])</f>
        <v>PCS</v>
      </c>
      <c r="AC201" s="87"/>
    </row>
    <row r="202" spans="1:29" ht="16.5" customHeight="1" x14ac:dyDescent="0.25">
      <c r="A202" s="87">
        <f>ROW()-1</f>
        <v>201</v>
      </c>
      <c r="B202" s="14" t="str">
        <f>LOWER(SUBSTITUTE(SUBSTITUTE(SUBSTITUTE(SUBSTITUTE(SUBSTITUTE(SUBSTITUTE(db[[#This Row],[NB BM]]," ",),".",""),"-",""),"(",""),")",""),"/",""))</f>
        <v>bnotejka5tsplm507pearlwhite</v>
      </c>
      <c r="C202" s="14" t="str">
        <f>LOWER(SUBSTITUTE(SUBSTITUTE(SUBSTITUTE(SUBSTITUTE(SUBSTITUTE(SUBSTITUTE(SUBSTITUTE(SUBSTITUTE(SUBSTITUTE(db[[#This Row],[NB NOTA]]," ",),".",""),"-",""),"(",""),")",""),",",""),"/",""),"""",""),"+",""))</f>
        <v>bindera5tsplm507pearlwhitejku</v>
      </c>
      <c r="D202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bindernotejoykoa5tsplm507pearlwhitejku</v>
      </c>
      <c r="E202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bnotejka5tsplm507pearlwhite72pcs</v>
      </c>
      <c r="F2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bindera5tsplm507pearlwhitejku72pcsartomoro</v>
      </c>
      <c r="G202" s="1" t="s">
        <v>6140</v>
      </c>
      <c r="H202" s="4" t="s">
        <v>6133</v>
      </c>
      <c r="I202" s="49" t="s">
        <v>6137</v>
      </c>
      <c r="J202" s="1" t="s">
        <v>1620</v>
      </c>
      <c r="K202" s="27" t="e">
        <f>IF(db[[#This Row],[NB NOTA_C]]="","",COUNTIF([2]!B_MSK[concat],db[[#This Row],[NB NOTA_C]]))</f>
        <v>#REF!</v>
      </c>
      <c r="L202" s="16" t="s">
        <v>1631</v>
      </c>
      <c r="M202" s="14" t="s">
        <v>1675</v>
      </c>
      <c r="N202" s="15" t="s">
        <v>2807</v>
      </c>
      <c r="O202" s="14"/>
      <c r="P202" s="14" t="str">
        <f>IF(db[[#This Row],[QTY/ CTN]]="","",SUBSTITUTE(SUBSTITUTE(SUBSTITUTE(db[[#This Row],[QTY/ CTN]]," ","_",2),"(",""),")","")&amp;"_")</f>
        <v>72 PCS_</v>
      </c>
      <c r="Q202" s="14">
        <f>IF(db[[#This Row],[H_QTY/ CTN]]="","",SEARCH("_",db[[#This Row],[H_QTY/ CTN]]))</f>
        <v>7</v>
      </c>
      <c r="R202" s="14">
        <f>IF(db[[#This Row],[H_QTY/ CTN]]="","",LEN(db[[#This Row],[H_QTY/ CTN]]))</f>
        <v>7</v>
      </c>
      <c r="S202" s="91" t="str">
        <f>IF(db[[#This Row],[H_QTY/ CTN]]="","",LEFT(db[[#This Row],[H_QTY/ CTN]],db[[#This Row],[H_1]]-1))</f>
        <v>72 PCS</v>
      </c>
      <c r="T202" s="91" t="str">
        <f>IF(NOT(db[[#This Row],[H_1]]=db[[#This Row],[H_2]]),MID(db[[#This Row],[H_QTY/ CTN]],db[[#This Row],[H_1]]+1,db[[#This Row],[H_2]]-db[[#This Row],[H_1]]-1),"")</f>
        <v/>
      </c>
      <c r="U202" s="87" t="str">
        <f>IF(db[[#This Row],[QTY/ CTN B]]="","",LEFT(db[[#This Row],[QTY/ CTN B]],SEARCH(" ",db[[#This Row],[QTY/ CTN B]],1)-1))</f>
        <v>72</v>
      </c>
      <c r="V202" s="87" t="str">
        <f>IF(db[[#This Row],[QTY/ CTN B]]="","",RIGHT(db[[#This Row],[QTY/ CTN B]],LEN(db[[#This Row],[QTY/ CTN B]])-SEARCH(" ",db[[#This Row],[QTY/ CTN B]],1)))</f>
        <v>PCS</v>
      </c>
      <c r="W202" s="87" t="str">
        <f>IF(db[[#This Row],[QTY/ CTN TG]]="",IF(db[[#This Row],[STN TG]]="","",12),LEFT(db[[#This Row],[QTY/ CTN TG]],SEARCH(" ",db[[#This Row],[QTY/ CTN TG]],1)-1))</f>
        <v/>
      </c>
      <c r="X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" s="87" t="str">
        <f>IF(db[[#This Row],[STN K]]="","",IF(db[[#This Row],[STN TG]]="LSN",12,""))</f>
        <v/>
      </c>
      <c r="Z202" s="87" t="str">
        <f>IF(db[[#This Row],[STN TG]]="LSN","PCS","")</f>
        <v/>
      </c>
      <c r="AA202" s="87">
        <f>db[[#This Row],[QTY B]]*IF(db[[#This Row],[QTY TG]]="",1,db[[#This Row],[QTY TG]])*IF(db[[#This Row],[QTY K]]="",1,db[[#This Row],[QTY K]])</f>
        <v>72</v>
      </c>
      <c r="AB202" s="87" t="str">
        <f>IF(db[[#This Row],[STN K]]="",IF(db[[#This Row],[STN TG]]="",db[[#This Row],[STN B]],db[[#This Row],[STN TG]]),db[[#This Row],[STN K]])</f>
        <v>PCS</v>
      </c>
      <c r="AC202" s="87"/>
    </row>
    <row r="203" spans="1:29" ht="16.5" customHeight="1" x14ac:dyDescent="0.25">
      <c r="A203" s="87">
        <f>ROW()-1</f>
        <v>202</v>
      </c>
      <c r="B203" s="14" t="str">
        <f>LOWER(SUBSTITUTE(SUBSTITUTE(SUBSTITUTE(SUBSTITUTE(SUBSTITUTE(SUBSTITUTE(db[[#This Row],[NB BM]]," ",),".",""),"-",""),"(",""),")",""),"/",""))</f>
        <v>bnotejka5tsplm508darkgrey</v>
      </c>
      <c r="C203" s="14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D203" s="14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E203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bnotejka5tsplm508darkgrey72pcs</v>
      </c>
      <c r="F2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bindera5tsplm508darkgreyjku72pcsartomoro</v>
      </c>
      <c r="G203" s="15" t="s">
        <v>4120</v>
      </c>
      <c r="H203" s="19" t="s">
        <v>4114</v>
      </c>
      <c r="I203" s="49" t="s">
        <v>4126</v>
      </c>
      <c r="J203" s="1" t="s">
        <v>1620</v>
      </c>
      <c r="K203" s="27" t="e">
        <f>IF(db[[#This Row],[NB NOTA_C]]="","",COUNTIF([2]!B_MSK[concat],db[[#This Row],[NB NOTA_C]]))</f>
        <v>#REF!</v>
      </c>
      <c r="L203" s="16" t="s">
        <v>1631</v>
      </c>
      <c r="M203" s="14" t="s">
        <v>1675</v>
      </c>
      <c r="N203" s="15" t="s">
        <v>2807</v>
      </c>
      <c r="O203" s="14"/>
      <c r="P203" s="14" t="str">
        <f>IF(db[[#This Row],[QTY/ CTN]]="","",SUBSTITUTE(SUBSTITUTE(SUBSTITUTE(db[[#This Row],[QTY/ CTN]]," ","_",2),"(",""),")","")&amp;"_")</f>
        <v>72 PCS_</v>
      </c>
      <c r="Q203" s="14">
        <f>IF(db[[#This Row],[H_QTY/ CTN]]="","",SEARCH("_",db[[#This Row],[H_QTY/ CTN]]))</f>
        <v>7</v>
      </c>
      <c r="R203" s="14">
        <f>IF(db[[#This Row],[H_QTY/ CTN]]="","",LEN(db[[#This Row],[H_QTY/ CTN]]))</f>
        <v>7</v>
      </c>
      <c r="S203" s="91" t="str">
        <f>IF(db[[#This Row],[H_QTY/ CTN]]="","",LEFT(db[[#This Row],[H_QTY/ CTN]],db[[#This Row],[H_1]]-1))</f>
        <v>72 PCS</v>
      </c>
      <c r="T203" s="91" t="str">
        <f>IF(NOT(db[[#This Row],[H_1]]=db[[#This Row],[H_2]]),MID(db[[#This Row],[H_QTY/ CTN]],db[[#This Row],[H_1]]+1,db[[#This Row],[H_2]]-db[[#This Row],[H_1]]-1),"")</f>
        <v/>
      </c>
      <c r="U203" s="87" t="str">
        <f>IF(db[[#This Row],[QTY/ CTN B]]="","",LEFT(db[[#This Row],[QTY/ CTN B]],SEARCH(" ",db[[#This Row],[QTY/ CTN B]],1)-1))</f>
        <v>72</v>
      </c>
      <c r="V203" s="87" t="str">
        <f>IF(db[[#This Row],[QTY/ CTN B]]="","",RIGHT(db[[#This Row],[QTY/ CTN B]],LEN(db[[#This Row],[QTY/ CTN B]])-SEARCH(" ",db[[#This Row],[QTY/ CTN B]],1)))</f>
        <v>PCS</v>
      </c>
      <c r="W203" s="87" t="str">
        <f>IF(db[[#This Row],[QTY/ CTN TG]]="",IF(db[[#This Row],[STN TG]]="","",12),LEFT(db[[#This Row],[QTY/ CTN TG]],SEARCH(" ",db[[#This Row],[QTY/ CTN TG]],1)-1))</f>
        <v/>
      </c>
      <c r="X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" s="87" t="str">
        <f>IF(db[[#This Row],[STN K]]="","",IF(db[[#This Row],[STN TG]]="LSN",12,""))</f>
        <v/>
      </c>
      <c r="Z203" s="87" t="str">
        <f>IF(db[[#This Row],[STN TG]]="LSN","PCS","")</f>
        <v/>
      </c>
      <c r="AA203" s="87">
        <f>db[[#This Row],[QTY B]]*IF(db[[#This Row],[QTY TG]]="",1,db[[#This Row],[QTY TG]])*IF(db[[#This Row],[QTY K]]="",1,db[[#This Row],[QTY K]])</f>
        <v>72</v>
      </c>
      <c r="AB203" s="87" t="str">
        <f>IF(db[[#This Row],[STN K]]="",IF(db[[#This Row],[STN TG]]="",db[[#This Row],[STN B]],db[[#This Row],[STN TG]]),db[[#This Row],[STN K]])</f>
        <v>PCS</v>
      </c>
      <c r="AC203" s="87"/>
    </row>
    <row r="204" spans="1:29" ht="16.5" customHeight="1" x14ac:dyDescent="0.25">
      <c r="A204" s="87">
        <f>ROW()-1</f>
        <v>203</v>
      </c>
      <c r="B204" s="14" t="str">
        <f>LOWER(SUBSTITUTE(SUBSTITUTE(SUBSTITUTE(SUBSTITUTE(SUBSTITUTE(SUBSTITUTE(db[[#This Row],[NB BM]]," ",),".",""),"-",""),"(",""),")",""),"/",""))</f>
        <v>bnotejka5tsplm508pearldarkbrown</v>
      </c>
      <c r="C204" s="14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D204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E204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bnotejka5tsplm508pearldarkbrown72pcs</v>
      </c>
      <c r="F2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bindera5tsplm508pearldarkbrownjku72pcsartomoro</v>
      </c>
      <c r="G204" s="15" t="s">
        <v>4121</v>
      </c>
      <c r="H204" s="19" t="s">
        <v>4115</v>
      </c>
      <c r="I204" s="49" t="s">
        <v>4127</v>
      </c>
      <c r="J204" s="1" t="s">
        <v>1620</v>
      </c>
      <c r="K204" s="27" t="e">
        <f>IF(db[[#This Row],[NB NOTA_C]]="","",COUNTIF([2]!B_MSK[concat],db[[#This Row],[NB NOTA_C]]))</f>
        <v>#REF!</v>
      </c>
      <c r="L204" s="16" t="s">
        <v>1631</v>
      </c>
      <c r="M204" s="14" t="s">
        <v>1675</v>
      </c>
      <c r="N204" s="15" t="s">
        <v>2807</v>
      </c>
      <c r="O204" s="14"/>
      <c r="P204" s="14" t="str">
        <f>IF(db[[#This Row],[QTY/ CTN]]="","",SUBSTITUTE(SUBSTITUTE(SUBSTITUTE(db[[#This Row],[QTY/ CTN]]," ","_",2),"(",""),")","")&amp;"_")</f>
        <v>72 PCS_</v>
      </c>
      <c r="Q204" s="14">
        <f>IF(db[[#This Row],[H_QTY/ CTN]]="","",SEARCH("_",db[[#This Row],[H_QTY/ CTN]]))</f>
        <v>7</v>
      </c>
      <c r="R204" s="14">
        <f>IF(db[[#This Row],[H_QTY/ CTN]]="","",LEN(db[[#This Row],[H_QTY/ CTN]]))</f>
        <v>7</v>
      </c>
      <c r="S204" s="91" t="str">
        <f>IF(db[[#This Row],[H_QTY/ CTN]]="","",LEFT(db[[#This Row],[H_QTY/ CTN]],db[[#This Row],[H_1]]-1))</f>
        <v>72 PCS</v>
      </c>
      <c r="T204" s="91" t="str">
        <f>IF(NOT(db[[#This Row],[H_1]]=db[[#This Row],[H_2]]),MID(db[[#This Row],[H_QTY/ CTN]],db[[#This Row],[H_1]]+1,db[[#This Row],[H_2]]-db[[#This Row],[H_1]]-1),"")</f>
        <v/>
      </c>
      <c r="U204" s="87" t="str">
        <f>IF(db[[#This Row],[QTY/ CTN B]]="","",LEFT(db[[#This Row],[QTY/ CTN B]],SEARCH(" ",db[[#This Row],[QTY/ CTN B]],1)-1))</f>
        <v>72</v>
      </c>
      <c r="V204" s="87" t="str">
        <f>IF(db[[#This Row],[QTY/ CTN B]]="","",RIGHT(db[[#This Row],[QTY/ CTN B]],LEN(db[[#This Row],[QTY/ CTN B]])-SEARCH(" ",db[[#This Row],[QTY/ CTN B]],1)))</f>
        <v>PCS</v>
      </c>
      <c r="W204" s="87" t="str">
        <f>IF(db[[#This Row],[QTY/ CTN TG]]="",IF(db[[#This Row],[STN TG]]="","",12),LEFT(db[[#This Row],[QTY/ CTN TG]],SEARCH(" ",db[[#This Row],[QTY/ CTN TG]],1)-1))</f>
        <v/>
      </c>
      <c r="X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" s="87" t="str">
        <f>IF(db[[#This Row],[STN K]]="","",IF(db[[#This Row],[STN TG]]="LSN",12,""))</f>
        <v/>
      </c>
      <c r="Z204" s="87" t="str">
        <f>IF(db[[#This Row],[STN TG]]="LSN","PCS","")</f>
        <v/>
      </c>
      <c r="AA204" s="87">
        <f>db[[#This Row],[QTY B]]*IF(db[[#This Row],[QTY TG]]="",1,db[[#This Row],[QTY TG]])*IF(db[[#This Row],[QTY K]]="",1,db[[#This Row],[QTY K]])</f>
        <v>72</v>
      </c>
      <c r="AB204" s="87" t="str">
        <f>IF(db[[#This Row],[STN K]]="",IF(db[[#This Row],[STN TG]]="",db[[#This Row],[STN B]],db[[#This Row],[STN TG]]),db[[#This Row],[STN K]])</f>
        <v>PCS</v>
      </c>
      <c r="AC204" s="87"/>
    </row>
    <row r="205" spans="1:29" ht="16.5" customHeight="1" x14ac:dyDescent="0.25">
      <c r="A205" s="87">
        <f>ROW()-1</f>
        <v>204</v>
      </c>
      <c r="B205" s="14" t="str">
        <f>LOWER(SUBSTITUTE(SUBSTITUTE(SUBSTITUTE(SUBSTITUTE(SUBSTITUTE(SUBSTITUTE(db[[#This Row],[NB BM]]," ",),".",""),"-",""),"(",""),")",""),"/",""))</f>
        <v>bnotejka5tsplm508pearllightbrown</v>
      </c>
      <c r="C205" s="14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D205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E205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bnotejka5tsplm508pearllightbrown72pcs</v>
      </c>
      <c r="F2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bindera5tsplm508pearllightbrownjku72pcsartomoro</v>
      </c>
      <c r="G205" s="15" t="s">
        <v>4122</v>
      </c>
      <c r="H205" s="19" t="s">
        <v>4116</v>
      </c>
      <c r="I205" s="49" t="s">
        <v>4128</v>
      </c>
      <c r="J205" s="1" t="s">
        <v>1620</v>
      </c>
      <c r="K205" s="27" t="e">
        <f>IF(db[[#This Row],[NB NOTA_C]]="","",COUNTIF([2]!B_MSK[concat],db[[#This Row],[NB NOTA_C]]))</f>
        <v>#REF!</v>
      </c>
      <c r="L205" s="16" t="s">
        <v>1631</v>
      </c>
      <c r="M205" s="14" t="s">
        <v>1675</v>
      </c>
      <c r="N205" s="15" t="s">
        <v>2807</v>
      </c>
      <c r="O205" s="14"/>
      <c r="P205" s="14" t="str">
        <f>IF(db[[#This Row],[QTY/ CTN]]="","",SUBSTITUTE(SUBSTITUTE(SUBSTITUTE(db[[#This Row],[QTY/ CTN]]," ","_",2),"(",""),")","")&amp;"_")</f>
        <v>72 PCS_</v>
      </c>
      <c r="Q205" s="14">
        <f>IF(db[[#This Row],[H_QTY/ CTN]]="","",SEARCH("_",db[[#This Row],[H_QTY/ CTN]]))</f>
        <v>7</v>
      </c>
      <c r="R205" s="14">
        <f>IF(db[[#This Row],[H_QTY/ CTN]]="","",LEN(db[[#This Row],[H_QTY/ CTN]]))</f>
        <v>7</v>
      </c>
      <c r="S205" s="91" t="str">
        <f>IF(db[[#This Row],[H_QTY/ CTN]]="","",LEFT(db[[#This Row],[H_QTY/ CTN]],db[[#This Row],[H_1]]-1))</f>
        <v>72 PCS</v>
      </c>
      <c r="T205" s="91" t="str">
        <f>IF(NOT(db[[#This Row],[H_1]]=db[[#This Row],[H_2]]),MID(db[[#This Row],[H_QTY/ CTN]],db[[#This Row],[H_1]]+1,db[[#This Row],[H_2]]-db[[#This Row],[H_1]]-1),"")</f>
        <v/>
      </c>
      <c r="U205" s="87" t="str">
        <f>IF(db[[#This Row],[QTY/ CTN B]]="","",LEFT(db[[#This Row],[QTY/ CTN B]],SEARCH(" ",db[[#This Row],[QTY/ CTN B]],1)-1))</f>
        <v>72</v>
      </c>
      <c r="V205" s="87" t="str">
        <f>IF(db[[#This Row],[QTY/ CTN B]]="","",RIGHT(db[[#This Row],[QTY/ CTN B]],LEN(db[[#This Row],[QTY/ CTN B]])-SEARCH(" ",db[[#This Row],[QTY/ CTN B]],1)))</f>
        <v>PCS</v>
      </c>
      <c r="W205" s="87" t="str">
        <f>IF(db[[#This Row],[QTY/ CTN TG]]="",IF(db[[#This Row],[STN TG]]="","",12),LEFT(db[[#This Row],[QTY/ CTN TG]],SEARCH(" ",db[[#This Row],[QTY/ CTN TG]],1)-1))</f>
        <v/>
      </c>
      <c r="X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" s="87" t="str">
        <f>IF(db[[#This Row],[STN K]]="","",IF(db[[#This Row],[STN TG]]="LSN",12,""))</f>
        <v/>
      </c>
      <c r="Z205" s="87" t="str">
        <f>IF(db[[#This Row],[STN TG]]="LSN","PCS","")</f>
        <v/>
      </c>
      <c r="AA205" s="87">
        <f>db[[#This Row],[QTY B]]*IF(db[[#This Row],[QTY TG]]="",1,db[[#This Row],[QTY TG]])*IF(db[[#This Row],[QTY K]]="",1,db[[#This Row],[QTY K]])</f>
        <v>72</v>
      </c>
      <c r="AB205" s="87" t="str">
        <f>IF(db[[#This Row],[STN K]]="",IF(db[[#This Row],[STN TG]]="",db[[#This Row],[STN B]],db[[#This Row],[STN TG]]),db[[#This Row],[STN K]])</f>
        <v>PCS</v>
      </c>
      <c r="AC205" s="87"/>
    </row>
    <row r="206" spans="1:29" ht="16.5" customHeight="1" x14ac:dyDescent="0.25">
      <c r="A206" s="87">
        <f>ROW()-1</f>
        <v>205</v>
      </c>
      <c r="B206" s="14" t="str">
        <f>LOWER(SUBSTITUTE(SUBSTITUTE(SUBSTITUTE(SUBSTITUTE(SUBSTITUTE(SUBSTITUTE(db[[#This Row],[NB BM]]," ",),".",""),"-",""),"(",""),")",""),"/",""))</f>
        <v>bnotejka5tsplm508pearlwhite</v>
      </c>
      <c r="C206" s="14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D206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E206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bnotejka5tsplm508pearlwhite72pcs</v>
      </c>
      <c r="F2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bindera5tsplm508pearlwhitejku72pcsartomoro</v>
      </c>
      <c r="G206" s="15" t="s">
        <v>4123</v>
      </c>
      <c r="H206" s="19" t="s">
        <v>4117</v>
      </c>
      <c r="I206" s="49" t="s">
        <v>4129</v>
      </c>
      <c r="J206" s="1" t="s">
        <v>1620</v>
      </c>
      <c r="K206" s="27" t="e">
        <f>IF(db[[#This Row],[NB NOTA_C]]="","",COUNTIF([2]!B_MSK[concat],db[[#This Row],[NB NOTA_C]]))</f>
        <v>#REF!</v>
      </c>
      <c r="L206" s="16" t="s">
        <v>1631</v>
      </c>
      <c r="M206" s="14" t="s">
        <v>1675</v>
      </c>
      <c r="N206" s="15" t="s">
        <v>2807</v>
      </c>
      <c r="O206" s="14"/>
      <c r="P206" s="14" t="str">
        <f>IF(db[[#This Row],[QTY/ CTN]]="","",SUBSTITUTE(SUBSTITUTE(SUBSTITUTE(db[[#This Row],[QTY/ CTN]]," ","_",2),"(",""),")","")&amp;"_")</f>
        <v>72 PCS_</v>
      </c>
      <c r="Q206" s="14">
        <f>IF(db[[#This Row],[H_QTY/ CTN]]="","",SEARCH("_",db[[#This Row],[H_QTY/ CTN]]))</f>
        <v>7</v>
      </c>
      <c r="R206" s="14">
        <f>IF(db[[#This Row],[H_QTY/ CTN]]="","",LEN(db[[#This Row],[H_QTY/ CTN]]))</f>
        <v>7</v>
      </c>
      <c r="S206" s="91" t="str">
        <f>IF(db[[#This Row],[H_QTY/ CTN]]="","",LEFT(db[[#This Row],[H_QTY/ CTN]],db[[#This Row],[H_1]]-1))</f>
        <v>72 PCS</v>
      </c>
      <c r="T206" s="91" t="str">
        <f>IF(NOT(db[[#This Row],[H_1]]=db[[#This Row],[H_2]]),MID(db[[#This Row],[H_QTY/ CTN]],db[[#This Row],[H_1]]+1,db[[#This Row],[H_2]]-db[[#This Row],[H_1]]-1),"")</f>
        <v/>
      </c>
      <c r="U206" s="87" t="str">
        <f>IF(db[[#This Row],[QTY/ CTN B]]="","",LEFT(db[[#This Row],[QTY/ CTN B]],SEARCH(" ",db[[#This Row],[QTY/ CTN B]],1)-1))</f>
        <v>72</v>
      </c>
      <c r="V206" s="87" t="str">
        <f>IF(db[[#This Row],[QTY/ CTN B]]="","",RIGHT(db[[#This Row],[QTY/ CTN B]],LEN(db[[#This Row],[QTY/ CTN B]])-SEARCH(" ",db[[#This Row],[QTY/ CTN B]],1)))</f>
        <v>PCS</v>
      </c>
      <c r="W206" s="87" t="str">
        <f>IF(db[[#This Row],[QTY/ CTN TG]]="",IF(db[[#This Row],[STN TG]]="","",12),LEFT(db[[#This Row],[QTY/ CTN TG]],SEARCH(" ",db[[#This Row],[QTY/ CTN TG]],1)-1))</f>
        <v/>
      </c>
      <c r="X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6" s="87" t="str">
        <f>IF(db[[#This Row],[STN K]]="","",IF(db[[#This Row],[STN TG]]="LSN",12,""))</f>
        <v/>
      </c>
      <c r="Z206" s="87" t="str">
        <f>IF(db[[#This Row],[STN TG]]="LSN","PCS","")</f>
        <v/>
      </c>
      <c r="AA206" s="87">
        <f>db[[#This Row],[QTY B]]*IF(db[[#This Row],[QTY TG]]="",1,db[[#This Row],[QTY TG]])*IF(db[[#This Row],[QTY K]]="",1,db[[#This Row],[QTY K]])</f>
        <v>72</v>
      </c>
      <c r="AB206" s="87" t="str">
        <f>IF(db[[#This Row],[STN K]]="",IF(db[[#This Row],[STN TG]]="",db[[#This Row],[STN B]],db[[#This Row],[STN TG]]),db[[#This Row],[STN K]])</f>
        <v>PCS</v>
      </c>
      <c r="AC206" s="87"/>
    </row>
    <row r="207" spans="1:29" ht="16.5" customHeight="1" x14ac:dyDescent="0.25">
      <c r="A207" s="87">
        <f>ROW()-1</f>
        <v>206</v>
      </c>
      <c r="B207" s="1" t="str">
        <f>LOWER(SUBSTITUTE(SUBSTITUTE(SUBSTITUTE(SUBSTITUTE(SUBSTITUTE(SUBSTITUTE(db[[#This Row],[NB BM]]," ",),".",""),"-",""),"(",""),")",""),"/",""))</f>
        <v>bnotea5jkm498spirit</v>
      </c>
      <c r="C207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D207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E207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bnotea5jkm498spirit72pcs</v>
      </c>
      <c r="F2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bindera5tssrm498spiritjku72pcsartomoro</v>
      </c>
      <c r="G207" s="1" t="s">
        <v>58</v>
      </c>
      <c r="H207" s="4" t="s">
        <v>59</v>
      </c>
      <c r="I207" s="49" t="s">
        <v>3456</v>
      </c>
      <c r="J207" s="1" t="s">
        <v>1620</v>
      </c>
      <c r="K207" s="26" t="e">
        <f>IF(db[[#This Row],[NB NOTA_C]]="","",COUNTIF([2]!B_MSK[concat],db[[#This Row],[NB NOTA_C]]))</f>
        <v>#REF!</v>
      </c>
      <c r="L207" s="6" t="s">
        <v>1631</v>
      </c>
      <c r="M207" s="1" t="s">
        <v>1675</v>
      </c>
      <c r="N207" s="1" t="s">
        <v>2807</v>
      </c>
      <c r="P207" s="1" t="str">
        <f>IF(db[[#This Row],[QTY/ CTN]]="","",SUBSTITUTE(SUBSTITUTE(SUBSTITUTE(db[[#This Row],[QTY/ CTN]]," ","_",2),"(",""),")","")&amp;"_")</f>
        <v>72 PCS_</v>
      </c>
      <c r="Q207" s="1">
        <f>IF(db[[#This Row],[H_QTY/ CTN]]="","",SEARCH("_",db[[#This Row],[H_QTY/ CTN]]))</f>
        <v>7</v>
      </c>
      <c r="R207" s="1">
        <f>IF(db[[#This Row],[H_QTY/ CTN]]="","",LEN(db[[#This Row],[H_QTY/ CTN]]))</f>
        <v>7</v>
      </c>
      <c r="S207" s="90" t="str">
        <f>IF(db[[#This Row],[H_QTY/ CTN]]="","",LEFT(db[[#This Row],[H_QTY/ CTN]],db[[#This Row],[H_1]]-1))</f>
        <v>72 PCS</v>
      </c>
      <c r="T207" s="87" t="str">
        <f>IF(NOT(db[[#This Row],[H_1]]=db[[#This Row],[H_2]]),MID(db[[#This Row],[H_QTY/ CTN]],db[[#This Row],[H_1]]+1,db[[#This Row],[H_2]]-db[[#This Row],[H_1]]-1),"")</f>
        <v/>
      </c>
      <c r="U207" s="87" t="str">
        <f>IF(db[[#This Row],[QTY/ CTN B]]="","",LEFT(db[[#This Row],[QTY/ CTN B]],SEARCH(" ",db[[#This Row],[QTY/ CTN B]],1)-1))</f>
        <v>72</v>
      </c>
      <c r="V207" s="87" t="str">
        <f>IF(db[[#This Row],[QTY/ CTN B]]="","",RIGHT(db[[#This Row],[QTY/ CTN B]],LEN(db[[#This Row],[QTY/ CTN B]])-SEARCH(" ",db[[#This Row],[QTY/ CTN B]],1)))</f>
        <v>PCS</v>
      </c>
      <c r="W207" s="87" t="str">
        <f>IF(db[[#This Row],[QTY/ CTN TG]]="",IF(db[[#This Row],[STN TG]]="","",12),LEFT(db[[#This Row],[QTY/ CTN TG]],SEARCH(" ",db[[#This Row],[QTY/ CTN TG]],1)-1))</f>
        <v/>
      </c>
      <c r="X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7" s="87" t="str">
        <f>IF(db[[#This Row],[STN K]]="","",IF(db[[#This Row],[STN TG]]="LSN",12,""))</f>
        <v/>
      </c>
      <c r="Z207" s="87" t="str">
        <f>IF(db[[#This Row],[STN TG]]="LSN","PCS","")</f>
        <v/>
      </c>
      <c r="AA207" s="87">
        <f>db[[#This Row],[QTY B]]*IF(db[[#This Row],[QTY TG]]="",1,db[[#This Row],[QTY TG]])*IF(db[[#This Row],[QTY K]]="",1,db[[#This Row],[QTY K]])</f>
        <v>72</v>
      </c>
      <c r="AB207" s="87" t="str">
        <f>IF(db[[#This Row],[STN K]]="",IF(db[[#This Row],[STN TG]]="",db[[#This Row],[STN B]],db[[#This Row],[STN TG]]),db[[#This Row],[STN K]])</f>
        <v>PCS</v>
      </c>
      <c r="AC207" s="87"/>
    </row>
    <row r="208" spans="1:29" ht="16.5" customHeight="1" x14ac:dyDescent="0.25">
      <c r="A208" s="87">
        <f>ROW()-1</f>
        <v>207</v>
      </c>
      <c r="B208" s="1" t="str">
        <f>LOWER(SUBSTITUTE(SUBSTITUTE(SUBSTITUTE(SUBSTITUTE(SUBSTITUTE(SUBSTITUTE(db[[#This Row],[NB BM]]," ",),".",""),"-",""),"(",""),")",""),"/",""))</f>
        <v>bnotea5jk513temporary</v>
      </c>
      <c r="C208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D208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E20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bnotea5jk513temporary72pcs</v>
      </c>
      <c r="F2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bindera5tstp513temporaryjku72pcsartomoro</v>
      </c>
      <c r="G208" s="1" t="s">
        <v>60</v>
      </c>
      <c r="H208" s="4" t="s">
        <v>61</v>
      </c>
      <c r="I208" s="49" t="s">
        <v>2833</v>
      </c>
      <c r="J208" s="1" t="s">
        <v>1620</v>
      </c>
      <c r="K208" s="26" t="e">
        <f>IF(db[[#This Row],[NB NOTA_C]]="","",COUNTIF([2]!B_MSK[concat],db[[#This Row],[NB NOTA_C]]))</f>
        <v>#REF!</v>
      </c>
      <c r="L208" s="6" t="s">
        <v>1631</v>
      </c>
      <c r="M208" s="1" t="s">
        <v>1675</v>
      </c>
      <c r="N208" s="1" t="s">
        <v>2807</v>
      </c>
      <c r="P208" s="1" t="str">
        <f>IF(db[[#This Row],[QTY/ CTN]]="","",SUBSTITUTE(SUBSTITUTE(SUBSTITUTE(db[[#This Row],[QTY/ CTN]]," ","_",2),"(",""),")","")&amp;"_")</f>
        <v>72 PCS_</v>
      </c>
      <c r="Q208" s="1">
        <f>IF(db[[#This Row],[H_QTY/ CTN]]="","",SEARCH("_",db[[#This Row],[H_QTY/ CTN]]))</f>
        <v>7</v>
      </c>
      <c r="R208" s="1">
        <f>IF(db[[#This Row],[H_QTY/ CTN]]="","",LEN(db[[#This Row],[H_QTY/ CTN]]))</f>
        <v>7</v>
      </c>
      <c r="S208" s="90" t="str">
        <f>IF(db[[#This Row],[H_QTY/ CTN]]="","",LEFT(db[[#This Row],[H_QTY/ CTN]],db[[#This Row],[H_1]]-1))</f>
        <v>72 PCS</v>
      </c>
      <c r="T208" s="87" t="str">
        <f>IF(NOT(db[[#This Row],[H_1]]=db[[#This Row],[H_2]]),MID(db[[#This Row],[H_QTY/ CTN]],db[[#This Row],[H_1]]+1,db[[#This Row],[H_2]]-db[[#This Row],[H_1]]-1),"")</f>
        <v/>
      </c>
      <c r="U208" s="87" t="str">
        <f>IF(db[[#This Row],[QTY/ CTN B]]="","",LEFT(db[[#This Row],[QTY/ CTN B]],SEARCH(" ",db[[#This Row],[QTY/ CTN B]],1)-1))</f>
        <v>72</v>
      </c>
      <c r="V208" s="87" t="str">
        <f>IF(db[[#This Row],[QTY/ CTN B]]="","",RIGHT(db[[#This Row],[QTY/ CTN B]],LEN(db[[#This Row],[QTY/ CTN B]])-SEARCH(" ",db[[#This Row],[QTY/ CTN B]],1)))</f>
        <v>PCS</v>
      </c>
      <c r="W208" s="87" t="str">
        <f>IF(db[[#This Row],[QTY/ CTN TG]]="",IF(db[[#This Row],[STN TG]]="","",12),LEFT(db[[#This Row],[QTY/ CTN TG]],SEARCH(" ",db[[#This Row],[QTY/ CTN TG]],1)-1))</f>
        <v/>
      </c>
      <c r="X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8" s="87" t="str">
        <f>IF(db[[#This Row],[STN K]]="","",IF(db[[#This Row],[STN TG]]="LSN",12,""))</f>
        <v/>
      </c>
      <c r="Z208" s="87" t="str">
        <f>IF(db[[#This Row],[STN TG]]="LSN","PCS","")</f>
        <v/>
      </c>
      <c r="AA208" s="87">
        <f>db[[#This Row],[QTY B]]*IF(db[[#This Row],[QTY TG]]="",1,db[[#This Row],[QTY TG]])*IF(db[[#This Row],[QTY K]]="",1,db[[#This Row],[QTY K]])</f>
        <v>72</v>
      </c>
      <c r="AB208" s="87" t="str">
        <f>IF(db[[#This Row],[STN K]]="",IF(db[[#This Row],[STN TG]]="",db[[#This Row],[STN B]],db[[#This Row],[STN TG]]),db[[#This Row],[STN K]])</f>
        <v>PCS</v>
      </c>
      <c r="AC208" s="87"/>
    </row>
    <row r="209" spans="1:29" ht="16.5" customHeight="1" x14ac:dyDescent="0.25">
      <c r="A209" s="87">
        <f>ROW()-1</f>
        <v>208</v>
      </c>
      <c r="B209" s="3" t="str">
        <f>LOWER(SUBSTITUTE(SUBSTITUTE(SUBSTITUTE(SUBSTITUTE(SUBSTITUTE(SUBSTITUTE(db[[#This Row],[NB BM]]," ",),".",""),"-",""),"(",""),")",""),"/",""))</f>
        <v>bnotea5jkm473university</v>
      </c>
      <c r="C209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D209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0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bnotea5jkm473university72pcs</v>
      </c>
      <c r="F2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bindera5tsunm473univrtyjku72pcsartomoro</v>
      </c>
      <c r="G209" s="1" t="s">
        <v>62</v>
      </c>
      <c r="H209" s="4" t="s">
        <v>2831</v>
      </c>
      <c r="I209" s="49" t="s">
        <v>2098</v>
      </c>
      <c r="J209" s="1" t="s">
        <v>1620</v>
      </c>
      <c r="K209" s="26" t="e">
        <f>IF(db[[#This Row],[NB NOTA_C]]="","",COUNTIF([2]!B_MSK[concat],db[[#This Row],[NB NOTA_C]]))</f>
        <v>#REF!</v>
      </c>
      <c r="L209" s="7" t="s">
        <v>1631</v>
      </c>
      <c r="M209" s="3" t="s">
        <v>1675</v>
      </c>
      <c r="N209" s="1" t="s">
        <v>2807</v>
      </c>
      <c r="P209" s="1" t="str">
        <f>IF(db[[#This Row],[QTY/ CTN]]="","",SUBSTITUTE(SUBSTITUTE(SUBSTITUTE(db[[#This Row],[QTY/ CTN]]," ","_",2),"(",""),")","")&amp;"_")</f>
        <v>72 PCS_</v>
      </c>
      <c r="Q209" s="1">
        <f>IF(db[[#This Row],[H_QTY/ CTN]]="","",SEARCH("_",db[[#This Row],[H_QTY/ CTN]]))</f>
        <v>7</v>
      </c>
      <c r="R209" s="1">
        <f>IF(db[[#This Row],[H_QTY/ CTN]]="","",LEN(db[[#This Row],[H_QTY/ CTN]]))</f>
        <v>7</v>
      </c>
      <c r="S209" s="90" t="str">
        <f>IF(db[[#This Row],[H_QTY/ CTN]]="","",LEFT(db[[#This Row],[H_QTY/ CTN]],db[[#This Row],[H_1]]-1))</f>
        <v>72 PCS</v>
      </c>
      <c r="T209" s="87" t="str">
        <f>IF(NOT(db[[#This Row],[H_1]]=db[[#This Row],[H_2]]),MID(db[[#This Row],[H_QTY/ CTN]],db[[#This Row],[H_1]]+1,db[[#This Row],[H_2]]-db[[#This Row],[H_1]]-1),"")</f>
        <v/>
      </c>
      <c r="U209" s="87" t="str">
        <f>IF(db[[#This Row],[QTY/ CTN B]]="","",LEFT(db[[#This Row],[QTY/ CTN B]],SEARCH(" ",db[[#This Row],[QTY/ CTN B]],1)-1))</f>
        <v>72</v>
      </c>
      <c r="V209" s="87" t="str">
        <f>IF(db[[#This Row],[QTY/ CTN B]]="","",RIGHT(db[[#This Row],[QTY/ CTN B]],LEN(db[[#This Row],[QTY/ CTN B]])-SEARCH(" ",db[[#This Row],[QTY/ CTN B]],1)))</f>
        <v>PCS</v>
      </c>
      <c r="W209" s="87" t="str">
        <f>IF(db[[#This Row],[QTY/ CTN TG]]="",IF(db[[#This Row],[STN TG]]="","",12),LEFT(db[[#This Row],[QTY/ CTN TG]],SEARCH(" ",db[[#This Row],[QTY/ CTN TG]],1)-1))</f>
        <v/>
      </c>
      <c r="X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9" s="87" t="str">
        <f>IF(db[[#This Row],[STN K]]="","",IF(db[[#This Row],[STN TG]]="LSN",12,""))</f>
        <v/>
      </c>
      <c r="Z209" s="87" t="str">
        <f>IF(db[[#This Row],[STN TG]]="LSN","PCS","")</f>
        <v/>
      </c>
      <c r="AA209" s="87">
        <f>db[[#This Row],[QTY B]]*IF(db[[#This Row],[QTY TG]]="",1,db[[#This Row],[QTY TG]])*IF(db[[#This Row],[QTY K]]="",1,db[[#This Row],[QTY K]])</f>
        <v>72</v>
      </c>
      <c r="AB209" s="87" t="str">
        <f>IF(db[[#This Row],[STN K]]="",IF(db[[#This Row],[STN TG]]="",db[[#This Row],[STN B]],db[[#This Row],[STN TG]]),db[[#This Row],[STN K]])</f>
        <v>PCS</v>
      </c>
      <c r="AC209" s="87"/>
    </row>
    <row r="210" spans="1:29" ht="16.5" customHeight="1" x14ac:dyDescent="0.25">
      <c r="A210" s="87">
        <f>ROW()-1</f>
        <v>209</v>
      </c>
      <c r="B210" s="3" t="str">
        <f>LOWER(SUBSTITUTE(SUBSTITUTE(SUBSTITUTE(SUBSTITUTE(SUBSTITUTE(SUBSTITUTE(db[[#This Row],[NB BM]]," ",),".",""),"-",""),"(",""),")",""),"/",""))</f>
        <v>bnotea5jkm473university</v>
      </c>
      <c r="C210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D210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1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bnotea5jkm473university72pcs</v>
      </c>
      <c r="F2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bindera5tsunm473universityjku72pcsartomoro</v>
      </c>
      <c r="G210" s="1" t="s">
        <v>62</v>
      </c>
      <c r="H210" s="4" t="s">
        <v>2042</v>
      </c>
      <c r="I210" s="49" t="s">
        <v>2098</v>
      </c>
      <c r="J210" s="1" t="s">
        <v>1620</v>
      </c>
      <c r="K210" s="26" t="e">
        <f>IF(db[[#This Row],[NB NOTA_C]]="","",COUNTIF([2]!B_MSK[concat],db[[#This Row],[NB NOTA_C]]))</f>
        <v>#REF!</v>
      </c>
      <c r="L210" s="7" t="s">
        <v>1631</v>
      </c>
      <c r="M210" s="3" t="s">
        <v>1675</v>
      </c>
      <c r="N210" s="1" t="s">
        <v>2807</v>
      </c>
      <c r="P210" s="1" t="str">
        <f>IF(db[[#This Row],[QTY/ CTN]]="","",SUBSTITUTE(SUBSTITUTE(SUBSTITUTE(db[[#This Row],[QTY/ CTN]]," ","_",2),"(",""),")","")&amp;"_")</f>
        <v>72 PCS_</v>
      </c>
      <c r="Q210" s="1">
        <f>IF(db[[#This Row],[H_QTY/ CTN]]="","",SEARCH("_",db[[#This Row],[H_QTY/ CTN]]))</f>
        <v>7</v>
      </c>
      <c r="R210" s="1">
        <f>IF(db[[#This Row],[H_QTY/ CTN]]="","",LEN(db[[#This Row],[H_QTY/ CTN]]))</f>
        <v>7</v>
      </c>
      <c r="S210" s="90" t="str">
        <f>IF(db[[#This Row],[H_QTY/ CTN]]="","",LEFT(db[[#This Row],[H_QTY/ CTN]],db[[#This Row],[H_1]]-1))</f>
        <v>72 PCS</v>
      </c>
      <c r="T210" s="87" t="str">
        <f>IF(NOT(db[[#This Row],[H_1]]=db[[#This Row],[H_2]]),MID(db[[#This Row],[H_QTY/ CTN]],db[[#This Row],[H_1]]+1,db[[#This Row],[H_2]]-db[[#This Row],[H_1]]-1),"")</f>
        <v/>
      </c>
      <c r="U210" s="87" t="str">
        <f>IF(db[[#This Row],[QTY/ CTN B]]="","",LEFT(db[[#This Row],[QTY/ CTN B]],SEARCH(" ",db[[#This Row],[QTY/ CTN B]],1)-1))</f>
        <v>72</v>
      </c>
      <c r="V210" s="87" t="str">
        <f>IF(db[[#This Row],[QTY/ CTN B]]="","",RIGHT(db[[#This Row],[QTY/ CTN B]],LEN(db[[#This Row],[QTY/ CTN B]])-SEARCH(" ",db[[#This Row],[QTY/ CTN B]],1)))</f>
        <v>PCS</v>
      </c>
      <c r="W210" s="87" t="str">
        <f>IF(db[[#This Row],[QTY/ CTN TG]]="",IF(db[[#This Row],[STN TG]]="","",12),LEFT(db[[#This Row],[QTY/ CTN TG]],SEARCH(" ",db[[#This Row],[QTY/ CTN TG]],1)-1))</f>
        <v/>
      </c>
      <c r="X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0" s="87" t="str">
        <f>IF(db[[#This Row],[STN K]]="","",IF(db[[#This Row],[STN TG]]="LSN",12,""))</f>
        <v/>
      </c>
      <c r="Z210" s="87" t="str">
        <f>IF(db[[#This Row],[STN TG]]="LSN","PCS","")</f>
        <v/>
      </c>
      <c r="AA210" s="87">
        <f>db[[#This Row],[QTY B]]*IF(db[[#This Row],[QTY TG]]="",1,db[[#This Row],[QTY TG]])*IF(db[[#This Row],[QTY K]]="",1,db[[#This Row],[QTY K]])</f>
        <v>72</v>
      </c>
      <c r="AB210" s="87" t="str">
        <f>IF(db[[#This Row],[STN K]]="",IF(db[[#This Row],[STN TG]]="",db[[#This Row],[STN B]],db[[#This Row],[STN TG]]),db[[#This Row],[STN K]])</f>
        <v>PCS</v>
      </c>
      <c r="AC210" s="87"/>
    </row>
    <row r="211" spans="1:29" ht="16.5" customHeight="1" x14ac:dyDescent="0.25">
      <c r="A211" s="87">
        <f>ROW()-1</f>
        <v>210</v>
      </c>
      <c r="B211" s="1" t="str">
        <f>LOWER(SUBSTITUTE(SUBSTITUTE(SUBSTITUTE(SUBSTITUTE(SUBSTITUTE(SUBSTITUTE(db[[#This Row],[NB BM]]," ",),".",""),"-",""),"(",""),")",""),"/",""))</f>
        <v>bnoteb5jkm1314color</v>
      </c>
      <c r="C211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D211" s="1" t="str">
        <f>LOWER(SUBSTITUTE(SUBSTITUTE(SUBSTITUTE(SUBSTITUTE(SUBSTITUTE(SUBSTITUTE(SUBSTITUTE(SUBSTITUTE(SUBSTITUTE(db[[#This Row],[NB PAJAK]]," ",""),"-",""),"(",""),")",""),".",""),",",""),"/",""),"""",""),"+",""))</f>
        <v/>
      </c>
      <c r="E21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bnoteb5jkm1314color72pcs</v>
      </c>
      <c r="F2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binderb5mhacm1314colorjku72pcsartomoro</v>
      </c>
      <c r="G211" s="1" t="s">
        <v>63</v>
      </c>
      <c r="H211" s="4" t="s">
        <v>64</v>
      </c>
      <c r="I211" s="49"/>
      <c r="J211" s="1" t="s">
        <v>1620</v>
      </c>
      <c r="K211" s="26" t="e">
        <f>IF(db[[#This Row],[NB NOTA_C]]="","",COUNTIF([2]!B_MSK[concat],db[[#This Row],[NB NOTA_C]]))</f>
        <v>#REF!</v>
      </c>
      <c r="L211" s="6" t="s">
        <v>1631</v>
      </c>
      <c r="M211" s="1" t="s">
        <v>1675</v>
      </c>
      <c r="N211" s="1" t="s">
        <v>2807</v>
      </c>
      <c r="P211" s="1" t="str">
        <f>IF(db[[#This Row],[QTY/ CTN]]="","",SUBSTITUTE(SUBSTITUTE(SUBSTITUTE(db[[#This Row],[QTY/ CTN]]," ","_",2),"(",""),")","")&amp;"_")</f>
        <v>72 PCS_</v>
      </c>
      <c r="Q211" s="1">
        <f>IF(db[[#This Row],[H_QTY/ CTN]]="","",SEARCH("_",db[[#This Row],[H_QTY/ CTN]]))</f>
        <v>7</v>
      </c>
      <c r="R211" s="1">
        <f>IF(db[[#This Row],[H_QTY/ CTN]]="","",LEN(db[[#This Row],[H_QTY/ CTN]]))</f>
        <v>7</v>
      </c>
      <c r="S211" s="90" t="str">
        <f>IF(db[[#This Row],[H_QTY/ CTN]]="","",LEFT(db[[#This Row],[H_QTY/ CTN]],db[[#This Row],[H_1]]-1))</f>
        <v>72 PCS</v>
      </c>
      <c r="T211" s="87" t="str">
        <f>IF(NOT(db[[#This Row],[H_1]]=db[[#This Row],[H_2]]),MID(db[[#This Row],[H_QTY/ CTN]],db[[#This Row],[H_1]]+1,db[[#This Row],[H_2]]-db[[#This Row],[H_1]]-1),"")</f>
        <v/>
      </c>
      <c r="U211" s="87" t="str">
        <f>IF(db[[#This Row],[QTY/ CTN B]]="","",LEFT(db[[#This Row],[QTY/ CTN B]],SEARCH(" ",db[[#This Row],[QTY/ CTN B]],1)-1))</f>
        <v>72</v>
      </c>
      <c r="V211" s="87" t="str">
        <f>IF(db[[#This Row],[QTY/ CTN B]]="","",RIGHT(db[[#This Row],[QTY/ CTN B]],LEN(db[[#This Row],[QTY/ CTN B]])-SEARCH(" ",db[[#This Row],[QTY/ CTN B]],1)))</f>
        <v>PCS</v>
      </c>
      <c r="W211" s="87" t="str">
        <f>IF(db[[#This Row],[QTY/ CTN TG]]="",IF(db[[#This Row],[STN TG]]="","",12),LEFT(db[[#This Row],[QTY/ CTN TG]],SEARCH(" ",db[[#This Row],[QTY/ CTN TG]],1)-1))</f>
        <v/>
      </c>
      <c r="X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1" s="87" t="str">
        <f>IF(db[[#This Row],[STN K]]="","",IF(db[[#This Row],[STN TG]]="LSN",12,""))</f>
        <v/>
      </c>
      <c r="Z211" s="87" t="str">
        <f>IF(db[[#This Row],[STN TG]]="LSN","PCS","")</f>
        <v/>
      </c>
      <c r="AA211" s="87">
        <f>db[[#This Row],[QTY B]]*IF(db[[#This Row],[QTY TG]]="",1,db[[#This Row],[QTY TG]])*IF(db[[#This Row],[QTY K]]="",1,db[[#This Row],[QTY K]])</f>
        <v>72</v>
      </c>
      <c r="AB211" s="87" t="str">
        <f>IF(db[[#This Row],[STN K]]="",IF(db[[#This Row],[STN TG]]="",db[[#This Row],[STN B]],db[[#This Row],[STN TG]]),db[[#This Row],[STN K]])</f>
        <v>PCS</v>
      </c>
      <c r="AC211" s="87"/>
    </row>
    <row r="212" spans="1:29" ht="16.5" customHeight="1" x14ac:dyDescent="0.25">
      <c r="A212" s="87">
        <f>ROW()-1</f>
        <v>211</v>
      </c>
      <c r="B212" s="32" t="str">
        <f>LOWER(SUBSTITUTE(SUBSTITUTE(SUBSTITUTE(SUBSTITUTE(SUBSTITUTE(SUBSTITUTE(db[[#This Row],[NB BM]]," ",),".",""),"-",""),"(",""),")",""),"/",""))</f>
        <v>bnoteb5jkm138biru</v>
      </c>
      <c r="C212" s="32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D212" s="32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E212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bnoteb5jkm138biru72pcs</v>
      </c>
      <c r="F21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binderb5mhacm138bluejku72pcsartomoro</v>
      </c>
      <c r="G212" s="1" t="s">
        <v>4595</v>
      </c>
      <c r="H212" s="34" t="s">
        <v>4416</v>
      </c>
      <c r="I212" s="2" t="s">
        <v>4442</v>
      </c>
      <c r="J212" s="1" t="s">
        <v>1620</v>
      </c>
      <c r="K212" s="35" t="e">
        <f>IF(db[[#This Row],[NB NOTA_C]]="","",COUNTIF([2]!B_MSK[concat],db[[#This Row],[NB NOTA_C]]))</f>
        <v>#REF!</v>
      </c>
      <c r="L212" s="6" t="s">
        <v>1631</v>
      </c>
      <c r="M212" s="1" t="s">
        <v>1675</v>
      </c>
      <c r="N212" s="1" t="s">
        <v>2807</v>
      </c>
      <c r="O212" s="32"/>
      <c r="P212" s="32" t="str">
        <f>IF(db[[#This Row],[QTY/ CTN]]="","",SUBSTITUTE(SUBSTITUTE(SUBSTITUTE(db[[#This Row],[QTY/ CTN]]," ","_",2),"(",""),")","")&amp;"_")</f>
        <v>72 PCS_</v>
      </c>
      <c r="Q212" s="32">
        <f>IF(db[[#This Row],[H_QTY/ CTN]]="","",SEARCH("_",db[[#This Row],[H_QTY/ CTN]]))</f>
        <v>7</v>
      </c>
      <c r="R212" s="32">
        <f>IF(db[[#This Row],[H_QTY/ CTN]]="","",LEN(db[[#This Row],[H_QTY/ CTN]]))</f>
        <v>7</v>
      </c>
      <c r="S212" s="92" t="str">
        <f>IF(db[[#This Row],[H_QTY/ CTN]]="","",LEFT(db[[#This Row],[H_QTY/ CTN]],db[[#This Row],[H_1]]-1))</f>
        <v>72 PCS</v>
      </c>
      <c r="T212" s="92" t="str">
        <f>IF(NOT(db[[#This Row],[H_1]]=db[[#This Row],[H_2]]),MID(db[[#This Row],[H_QTY/ CTN]],db[[#This Row],[H_1]]+1,db[[#This Row],[H_2]]-db[[#This Row],[H_1]]-1),"")</f>
        <v/>
      </c>
      <c r="U212" s="87" t="str">
        <f>IF(db[[#This Row],[QTY/ CTN B]]="","",LEFT(db[[#This Row],[QTY/ CTN B]],SEARCH(" ",db[[#This Row],[QTY/ CTN B]],1)-1))</f>
        <v>72</v>
      </c>
      <c r="V212" s="87" t="str">
        <f>IF(db[[#This Row],[QTY/ CTN B]]="","",RIGHT(db[[#This Row],[QTY/ CTN B]],LEN(db[[#This Row],[QTY/ CTN B]])-SEARCH(" ",db[[#This Row],[QTY/ CTN B]],1)))</f>
        <v>PCS</v>
      </c>
      <c r="W212" s="87" t="str">
        <f>IF(db[[#This Row],[QTY/ CTN TG]]="",IF(db[[#This Row],[STN TG]]="","",12),LEFT(db[[#This Row],[QTY/ CTN TG]],SEARCH(" ",db[[#This Row],[QTY/ CTN TG]],1)-1))</f>
        <v/>
      </c>
      <c r="X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2" s="87" t="str">
        <f>IF(db[[#This Row],[STN K]]="","",IF(db[[#This Row],[STN TG]]="LSN",12,""))</f>
        <v/>
      </c>
      <c r="Z212" s="87" t="str">
        <f>IF(db[[#This Row],[STN TG]]="LSN","PCS","")</f>
        <v/>
      </c>
      <c r="AA212" s="87">
        <f>db[[#This Row],[QTY B]]*IF(db[[#This Row],[QTY TG]]="",1,db[[#This Row],[QTY TG]])*IF(db[[#This Row],[QTY K]]="",1,db[[#This Row],[QTY K]])</f>
        <v>72</v>
      </c>
      <c r="AB212" s="87" t="str">
        <f>IF(db[[#This Row],[STN K]]="",IF(db[[#This Row],[STN TG]]="",db[[#This Row],[STN B]],db[[#This Row],[STN TG]]),db[[#This Row],[STN K]])</f>
        <v>PCS</v>
      </c>
      <c r="AC212" s="87"/>
    </row>
    <row r="213" spans="1:29" ht="16.5" customHeight="1" x14ac:dyDescent="0.25">
      <c r="A213" s="87">
        <f>ROW()-1</f>
        <v>212</v>
      </c>
      <c r="B213" s="32" t="str">
        <f>LOWER(SUBSTITUTE(SUBSTITUTE(SUBSTITUTE(SUBSTITUTE(SUBSTITUTE(SUBSTITUTE(db[[#This Row],[NB BM]]," ",),".",""),"-",""),"(",""),")",""),"/",""))</f>
        <v>bnoteb5jkm138hijau</v>
      </c>
      <c r="C213" s="32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D213" s="32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E213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bnoteb5jkm138hijau72pcs</v>
      </c>
      <c r="F21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binderb5mhacm138greenjku72pcsartomoro</v>
      </c>
      <c r="G213" s="1" t="s">
        <v>4596</v>
      </c>
      <c r="H213" s="34" t="s">
        <v>4417</v>
      </c>
      <c r="I213" s="2" t="s">
        <v>4500</v>
      </c>
      <c r="J213" s="1" t="s">
        <v>1620</v>
      </c>
      <c r="K213" s="35" t="e">
        <f>IF(db[[#This Row],[NB NOTA_C]]="","",COUNTIF([2]!B_MSK[concat],db[[#This Row],[NB NOTA_C]]))</f>
        <v>#REF!</v>
      </c>
      <c r="L213" s="6" t="s">
        <v>1631</v>
      </c>
      <c r="M213" s="1" t="s">
        <v>1675</v>
      </c>
      <c r="N213" s="1" t="s">
        <v>2807</v>
      </c>
      <c r="O213" s="32"/>
      <c r="P213" s="32" t="str">
        <f>IF(db[[#This Row],[QTY/ CTN]]="","",SUBSTITUTE(SUBSTITUTE(SUBSTITUTE(db[[#This Row],[QTY/ CTN]]," ","_",2),"(",""),")","")&amp;"_")</f>
        <v>72 PCS_</v>
      </c>
      <c r="Q213" s="32">
        <f>IF(db[[#This Row],[H_QTY/ CTN]]="","",SEARCH("_",db[[#This Row],[H_QTY/ CTN]]))</f>
        <v>7</v>
      </c>
      <c r="R213" s="32">
        <f>IF(db[[#This Row],[H_QTY/ CTN]]="","",LEN(db[[#This Row],[H_QTY/ CTN]]))</f>
        <v>7</v>
      </c>
      <c r="S213" s="92" t="str">
        <f>IF(db[[#This Row],[H_QTY/ CTN]]="","",LEFT(db[[#This Row],[H_QTY/ CTN]],db[[#This Row],[H_1]]-1))</f>
        <v>72 PCS</v>
      </c>
      <c r="T213" s="92" t="str">
        <f>IF(NOT(db[[#This Row],[H_1]]=db[[#This Row],[H_2]]),MID(db[[#This Row],[H_QTY/ CTN]],db[[#This Row],[H_1]]+1,db[[#This Row],[H_2]]-db[[#This Row],[H_1]]-1),"")</f>
        <v/>
      </c>
      <c r="U213" s="87" t="str">
        <f>IF(db[[#This Row],[QTY/ CTN B]]="","",LEFT(db[[#This Row],[QTY/ CTN B]],SEARCH(" ",db[[#This Row],[QTY/ CTN B]],1)-1))</f>
        <v>72</v>
      </c>
      <c r="V213" s="87" t="str">
        <f>IF(db[[#This Row],[QTY/ CTN B]]="","",RIGHT(db[[#This Row],[QTY/ CTN B]],LEN(db[[#This Row],[QTY/ CTN B]])-SEARCH(" ",db[[#This Row],[QTY/ CTN B]],1)))</f>
        <v>PCS</v>
      </c>
      <c r="W213" s="87" t="str">
        <f>IF(db[[#This Row],[QTY/ CTN TG]]="",IF(db[[#This Row],[STN TG]]="","",12),LEFT(db[[#This Row],[QTY/ CTN TG]],SEARCH(" ",db[[#This Row],[QTY/ CTN TG]],1)-1))</f>
        <v/>
      </c>
      <c r="X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3" s="87" t="str">
        <f>IF(db[[#This Row],[STN K]]="","",IF(db[[#This Row],[STN TG]]="LSN",12,""))</f>
        <v/>
      </c>
      <c r="Z213" s="87" t="str">
        <f>IF(db[[#This Row],[STN TG]]="LSN","PCS","")</f>
        <v/>
      </c>
      <c r="AA213" s="87">
        <f>db[[#This Row],[QTY B]]*IF(db[[#This Row],[QTY TG]]="",1,db[[#This Row],[QTY TG]])*IF(db[[#This Row],[QTY K]]="",1,db[[#This Row],[QTY K]])</f>
        <v>72</v>
      </c>
      <c r="AB213" s="87" t="str">
        <f>IF(db[[#This Row],[STN K]]="",IF(db[[#This Row],[STN TG]]="",db[[#This Row],[STN B]],db[[#This Row],[STN TG]]),db[[#This Row],[STN K]])</f>
        <v>PCS</v>
      </c>
      <c r="AC213" s="87"/>
    </row>
    <row r="214" spans="1:29" ht="16.5" customHeight="1" x14ac:dyDescent="0.25">
      <c r="A214" s="87">
        <f>ROW()-1</f>
        <v>213</v>
      </c>
      <c r="B214" s="32" t="str">
        <f>LOWER(SUBSTITUTE(SUBSTITUTE(SUBSTITUTE(SUBSTITUTE(SUBSTITUTE(SUBSTITUTE(db[[#This Row],[NB BM]]," ",),".",""),"-",""),"(",""),")",""),"/",""))</f>
        <v>bnoteb5jkm138merah</v>
      </c>
      <c r="C214" s="32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D214" s="32" t="str">
        <f>LOWER(SUBSTITUTE(SUBSTITUTE(SUBSTITUTE(SUBSTITUTE(SUBSTITUTE(SUBSTITUTE(SUBSTITUTE(SUBSTITUTE(SUBSTITUTE(db[[#This Row],[NB PAJAK]]," ",""),"-",""),"(",""),")",""),".",""),",",""),"/",""),"""",""),"+",""))</f>
        <v/>
      </c>
      <c r="E214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bnoteb5jkm138merah72pcs</v>
      </c>
      <c r="F21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binderb5mhacm138redjku72pcsartomoro</v>
      </c>
      <c r="G214" s="1" t="s">
        <v>4597</v>
      </c>
      <c r="H214" s="34" t="s">
        <v>4418</v>
      </c>
      <c r="I214" s="2"/>
      <c r="J214" s="1" t="s">
        <v>1620</v>
      </c>
      <c r="K214" s="35" t="e">
        <f>IF(db[[#This Row],[NB NOTA_C]]="","",COUNTIF([2]!B_MSK[concat],db[[#This Row],[NB NOTA_C]]))</f>
        <v>#REF!</v>
      </c>
      <c r="L214" s="6" t="s">
        <v>1631</v>
      </c>
      <c r="M214" s="1" t="s">
        <v>1675</v>
      </c>
      <c r="N214" s="1" t="s">
        <v>2807</v>
      </c>
      <c r="O214" s="32"/>
      <c r="P214" s="32" t="str">
        <f>IF(db[[#This Row],[QTY/ CTN]]="","",SUBSTITUTE(SUBSTITUTE(SUBSTITUTE(db[[#This Row],[QTY/ CTN]]," ","_",2),"(",""),")","")&amp;"_")</f>
        <v>72 PCS_</v>
      </c>
      <c r="Q214" s="32">
        <f>IF(db[[#This Row],[H_QTY/ CTN]]="","",SEARCH("_",db[[#This Row],[H_QTY/ CTN]]))</f>
        <v>7</v>
      </c>
      <c r="R214" s="32">
        <f>IF(db[[#This Row],[H_QTY/ CTN]]="","",LEN(db[[#This Row],[H_QTY/ CTN]]))</f>
        <v>7</v>
      </c>
      <c r="S214" s="92" t="str">
        <f>IF(db[[#This Row],[H_QTY/ CTN]]="","",LEFT(db[[#This Row],[H_QTY/ CTN]],db[[#This Row],[H_1]]-1))</f>
        <v>72 PCS</v>
      </c>
      <c r="T214" s="92" t="str">
        <f>IF(NOT(db[[#This Row],[H_1]]=db[[#This Row],[H_2]]),MID(db[[#This Row],[H_QTY/ CTN]],db[[#This Row],[H_1]]+1,db[[#This Row],[H_2]]-db[[#This Row],[H_1]]-1),"")</f>
        <v/>
      </c>
      <c r="U214" s="87" t="str">
        <f>IF(db[[#This Row],[QTY/ CTN B]]="","",LEFT(db[[#This Row],[QTY/ CTN B]],SEARCH(" ",db[[#This Row],[QTY/ CTN B]],1)-1))</f>
        <v>72</v>
      </c>
      <c r="V214" s="87" t="str">
        <f>IF(db[[#This Row],[QTY/ CTN B]]="","",RIGHT(db[[#This Row],[QTY/ CTN B]],LEN(db[[#This Row],[QTY/ CTN B]])-SEARCH(" ",db[[#This Row],[QTY/ CTN B]],1)))</f>
        <v>PCS</v>
      </c>
      <c r="W214" s="87" t="str">
        <f>IF(db[[#This Row],[QTY/ CTN TG]]="",IF(db[[#This Row],[STN TG]]="","",12),LEFT(db[[#This Row],[QTY/ CTN TG]],SEARCH(" ",db[[#This Row],[QTY/ CTN TG]],1)-1))</f>
        <v/>
      </c>
      <c r="X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4" s="87" t="str">
        <f>IF(db[[#This Row],[STN K]]="","",IF(db[[#This Row],[STN TG]]="LSN",12,""))</f>
        <v/>
      </c>
      <c r="Z214" s="87" t="str">
        <f>IF(db[[#This Row],[STN TG]]="LSN","PCS","")</f>
        <v/>
      </c>
      <c r="AA214" s="87">
        <f>db[[#This Row],[QTY B]]*IF(db[[#This Row],[QTY TG]]="",1,db[[#This Row],[QTY TG]])*IF(db[[#This Row],[QTY K]]="",1,db[[#This Row],[QTY K]])</f>
        <v>72</v>
      </c>
      <c r="AB214" s="87" t="str">
        <f>IF(db[[#This Row],[STN K]]="",IF(db[[#This Row],[STN TG]]="",db[[#This Row],[STN B]],db[[#This Row],[STN TG]]),db[[#This Row],[STN K]])</f>
        <v>PCS</v>
      </c>
      <c r="AC214" s="87"/>
    </row>
    <row r="215" spans="1:29" ht="16.5" customHeight="1" x14ac:dyDescent="0.25">
      <c r="A215" s="87">
        <f>ROW()-1</f>
        <v>214</v>
      </c>
      <c r="B215" s="32" t="str">
        <f>LOWER(SUBSTITUTE(SUBSTITUTE(SUBSTITUTE(SUBSTITUTE(SUBSTITUTE(SUBSTITUTE(db[[#This Row],[NB BM]]," ",),".",""),"-",""),"(",""),")",""),"/",""))</f>
        <v>bnoteb5jkm138kuning</v>
      </c>
      <c r="C215" s="32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D215" s="32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E215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bnoteb5jkm138kuning72pcs</v>
      </c>
      <c r="F21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binderb5mhacm138yellowjku72pcsartomoro</v>
      </c>
      <c r="G215" s="1" t="s">
        <v>4598</v>
      </c>
      <c r="H215" s="34" t="s">
        <v>4419</v>
      </c>
      <c r="I215" s="2" t="s">
        <v>4443</v>
      </c>
      <c r="J215" s="1" t="s">
        <v>1620</v>
      </c>
      <c r="K215" s="35" t="e">
        <f>IF(db[[#This Row],[NB NOTA_C]]="","",COUNTIF([2]!B_MSK[concat],db[[#This Row],[NB NOTA_C]]))</f>
        <v>#REF!</v>
      </c>
      <c r="L215" s="6" t="s">
        <v>1631</v>
      </c>
      <c r="M215" s="1" t="s">
        <v>1675</v>
      </c>
      <c r="N215" s="1" t="s">
        <v>2807</v>
      </c>
      <c r="O215" s="32"/>
      <c r="P215" s="32" t="str">
        <f>IF(db[[#This Row],[QTY/ CTN]]="","",SUBSTITUTE(SUBSTITUTE(SUBSTITUTE(db[[#This Row],[QTY/ CTN]]," ","_",2),"(",""),")","")&amp;"_")</f>
        <v>72 PCS_</v>
      </c>
      <c r="Q215" s="32">
        <f>IF(db[[#This Row],[H_QTY/ CTN]]="","",SEARCH("_",db[[#This Row],[H_QTY/ CTN]]))</f>
        <v>7</v>
      </c>
      <c r="R215" s="32">
        <f>IF(db[[#This Row],[H_QTY/ CTN]]="","",LEN(db[[#This Row],[H_QTY/ CTN]]))</f>
        <v>7</v>
      </c>
      <c r="S215" s="92" t="str">
        <f>IF(db[[#This Row],[H_QTY/ CTN]]="","",LEFT(db[[#This Row],[H_QTY/ CTN]],db[[#This Row],[H_1]]-1))</f>
        <v>72 PCS</v>
      </c>
      <c r="T215" s="92" t="str">
        <f>IF(NOT(db[[#This Row],[H_1]]=db[[#This Row],[H_2]]),MID(db[[#This Row],[H_QTY/ CTN]],db[[#This Row],[H_1]]+1,db[[#This Row],[H_2]]-db[[#This Row],[H_1]]-1),"")</f>
        <v/>
      </c>
      <c r="U215" s="87" t="str">
        <f>IF(db[[#This Row],[QTY/ CTN B]]="","",LEFT(db[[#This Row],[QTY/ CTN B]],SEARCH(" ",db[[#This Row],[QTY/ CTN B]],1)-1))</f>
        <v>72</v>
      </c>
      <c r="V215" s="87" t="str">
        <f>IF(db[[#This Row],[QTY/ CTN B]]="","",RIGHT(db[[#This Row],[QTY/ CTN B]],LEN(db[[#This Row],[QTY/ CTN B]])-SEARCH(" ",db[[#This Row],[QTY/ CTN B]],1)))</f>
        <v>PCS</v>
      </c>
      <c r="W215" s="87" t="str">
        <f>IF(db[[#This Row],[QTY/ CTN TG]]="",IF(db[[#This Row],[STN TG]]="","",12),LEFT(db[[#This Row],[QTY/ CTN TG]],SEARCH(" ",db[[#This Row],[QTY/ CTN TG]],1)-1))</f>
        <v/>
      </c>
      <c r="X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" s="87" t="str">
        <f>IF(db[[#This Row],[STN K]]="","",IF(db[[#This Row],[STN TG]]="LSN",12,""))</f>
        <v/>
      </c>
      <c r="Z215" s="87" t="str">
        <f>IF(db[[#This Row],[STN TG]]="LSN","PCS","")</f>
        <v/>
      </c>
      <c r="AA215" s="87">
        <f>db[[#This Row],[QTY B]]*IF(db[[#This Row],[QTY TG]]="",1,db[[#This Row],[QTY TG]])*IF(db[[#This Row],[QTY K]]="",1,db[[#This Row],[QTY K]])</f>
        <v>72</v>
      </c>
      <c r="AB215" s="87" t="str">
        <f>IF(db[[#This Row],[STN K]]="",IF(db[[#This Row],[STN TG]]="",db[[#This Row],[STN B]],db[[#This Row],[STN TG]]),db[[#This Row],[STN K]])</f>
        <v>PCS</v>
      </c>
      <c r="AC215" s="87"/>
    </row>
    <row r="216" spans="1:29" ht="16.5" customHeight="1" x14ac:dyDescent="0.25">
      <c r="A216" s="87">
        <f>ROW()-1</f>
        <v>215</v>
      </c>
      <c r="B216" s="32" t="str">
        <f>LOWER(SUBSTITUTE(SUBSTITUTE(SUBSTITUTE(SUBSTITUTE(SUBSTITUTE(SUBSTITUTE(db[[#This Row],[NB BM]]," ",),".",""),"-",""),"(",""),")",""),"/",""))</f>
        <v>bnoteb5jkm140pearldarkbrown</v>
      </c>
      <c r="C216" s="32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D216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E216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bnoteb5jkm140pearldarkbrown72pcs</v>
      </c>
      <c r="F21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binderb5mhimm140pearldarkbrownjku72pcsartomoro</v>
      </c>
      <c r="G216" s="1" t="s">
        <v>4599</v>
      </c>
      <c r="H216" s="34" t="s">
        <v>4420</v>
      </c>
      <c r="I216" s="2" t="s">
        <v>4444</v>
      </c>
      <c r="J216" s="1" t="s">
        <v>1620</v>
      </c>
      <c r="K216" s="35" t="e">
        <f>IF(db[[#This Row],[NB NOTA_C]]="","",COUNTIF([2]!B_MSK[concat],db[[#This Row],[NB NOTA_C]]))</f>
        <v>#REF!</v>
      </c>
      <c r="L216" s="36" t="s">
        <v>1631</v>
      </c>
      <c r="M216" s="32" t="s">
        <v>1675</v>
      </c>
      <c r="N216" s="33" t="s">
        <v>2807</v>
      </c>
      <c r="O216" s="32"/>
      <c r="P216" s="32" t="str">
        <f>IF(db[[#This Row],[QTY/ CTN]]="","",SUBSTITUTE(SUBSTITUTE(SUBSTITUTE(db[[#This Row],[QTY/ CTN]]," ","_",2),"(",""),")","")&amp;"_")</f>
        <v>72 PCS_</v>
      </c>
      <c r="Q216" s="32">
        <f>IF(db[[#This Row],[H_QTY/ CTN]]="","",SEARCH("_",db[[#This Row],[H_QTY/ CTN]]))</f>
        <v>7</v>
      </c>
      <c r="R216" s="32">
        <f>IF(db[[#This Row],[H_QTY/ CTN]]="","",LEN(db[[#This Row],[H_QTY/ CTN]]))</f>
        <v>7</v>
      </c>
      <c r="S216" s="92" t="str">
        <f>IF(db[[#This Row],[H_QTY/ CTN]]="","",LEFT(db[[#This Row],[H_QTY/ CTN]],db[[#This Row],[H_1]]-1))</f>
        <v>72 PCS</v>
      </c>
      <c r="T216" s="92" t="str">
        <f>IF(NOT(db[[#This Row],[H_1]]=db[[#This Row],[H_2]]),MID(db[[#This Row],[H_QTY/ CTN]],db[[#This Row],[H_1]]+1,db[[#This Row],[H_2]]-db[[#This Row],[H_1]]-1),"")</f>
        <v/>
      </c>
      <c r="U216" s="87" t="str">
        <f>IF(db[[#This Row],[QTY/ CTN B]]="","",LEFT(db[[#This Row],[QTY/ CTN B]],SEARCH(" ",db[[#This Row],[QTY/ CTN B]],1)-1))</f>
        <v>72</v>
      </c>
      <c r="V216" s="87" t="str">
        <f>IF(db[[#This Row],[QTY/ CTN B]]="","",RIGHT(db[[#This Row],[QTY/ CTN B]],LEN(db[[#This Row],[QTY/ CTN B]])-SEARCH(" ",db[[#This Row],[QTY/ CTN B]],1)))</f>
        <v>PCS</v>
      </c>
      <c r="W216" s="87" t="str">
        <f>IF(db[[#This Row],[QTY/ CTN TG]]="",IF(db[[#This Row],[STN TG]]="","",12),LEFT(db[[#This Row],[QTY/ CTN TG]],SEARCH(" ",db[[#This Row],[QTY/ CTN TG]],1)-1))</f>
        <v/>
      </c>
      <c r="X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" s="87" t="str">
        <f>IF(db[[#This Row],[STN K]]="","",IF(db[[#This Row],[STN TG]]="LSN",12,""))</f>
        <v/>
      </c>
      <c r="Z216" s="87" t="str">
        <f>IF(db[[#This Row],[STN TG]]="LSN","PCS","")</f>
        <v/>
      </c>
      <c r="AA216" s="87">
        <f>db[[#This Row],[QTY B]]*IF(db[[#This Row],[QTY TG]]="",1,db[[#This Row],[QTY TG]])*IF(db[[#This Row],[QTY K]]="",1,db[[#This Row],[QTY K]])</f>
        <v>72</v>
      </c>
      <c r="AB216" s="87" t="str">
        <f>IF(db[[#This Row],[STN K]]="",IF(db[[#This Row],[STN TG]]="",db[[#This Row],[STN B]],db[[#This Row],[STN TG]]),db[[#This Row],[STN K]])</f>
        <v>PCS</v>
      </c>
      <c r="AC216" s="87"/>
    </row>
    <row r="217" spans="1:29" ht="16.5" customHeight="1" x14ac:dyDescent="0.25">
      <c r="A217" s="87">
        <f>ROW()-1</f>
        <v>216</v>
      </c>
      <c r="B217" s="32" t="str">
        <f>LOWER(SUBSTITUTE(SUBSTITUTE(SUBSTITUTE(SUBSTITUTE(SUBSTITUTE(SUBSTITUTE(db[[#This Row],[NB BM]]," ",),".",""),"-",""),"(",""),")",""),"/",""))</f>
        <v>bnoteb5jkm140pearllightbrown</v>
      </c>
      <c r="C217" s="32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D217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E217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bnoteb5jkm140pearllightbrown72pcs</v>
      </c>
      <c r="F21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binderb5mhimm140pearllightbrownjku72pcsartomoro</v>
      </c>
      <c r="G217" s="1" t="s">
        <v>4600</v>
      </c>
      <c r="H217" s="34" t="s">
        <v>4421</v>
      </c>
      <c r="I217" s="2" t="s">
        <v>4445</v>
      </c>
      <c r="J217" s="1" t="s">
        <v>1620</v>
      </c>
      <c r="K217" s="35" t="e">
        <f>IF(db[[#This Row],[NB NOTA_C]]="","",COUNTIF([2]!B_MSK[concat],db[[#This Row],[NB NOTA_C]]))</f>
        <v>#REF!</v>
      </c>
      <c r="L217" s="36" t="s">
        <v>1631</v>
      </c>
      <c r="M217" s="32" t="s">
        <v>1675</v>
      </c>
      <c r="N217" s="33" t="s">
        <v>2807</v>
      </c>
      <c r="O217" s="32"/>
      <c r="P217" s="32" t="str">
        <f>IF(db[[#This Row],[QTY/ CTN]]="","",SUBSTITUTE(SUBSTITUTE(SUBSTITUTE(db[[#This Row],[QTY/ CTN]]," ","_",2),"(",""),")","")&amp;"_")</f>
        <v>72 PCS_</v>
      </c>
      <c r="Q217" s="32">
        <f>IF(db[[#This Row],[H_QTY/ CTN]]="","",SEARCH("_",db[[#This Row],[H_QTY/ CTN]]))</f>
        <v>7</v>
      </c>
      <c r="R217" s="32">
        <f>IF(db[[#This Row],[H_QTY/ CTN]]="","",LEN(db[[#This Row],[H_QTY/ CTN]]))</f>
        <v>7</v>
      </c>
      <c r="S217" s="92" t="str">
        <f>IF(db[[#This Row],[H_QTY/ CTN]]="","",LEFT(db[[#This Row],[H_QTY/ CTN]],db[[#This Row],[H_1]]-1))</f>
        <v>72 PCS</v>
      </c>
      <c r="T217" s="92" t="str">
        <f>IF(NOT(db[[#This Row],[H_1]]=db[[#This Row],[H_2]]),MID(db[[#This Row],[H_QTY/ CTN]],db[[#This Row],[H_1]]+1,db[[#This Row],[H_2]]-db[[#This Row],[H_1]]-1),"")</f>
        <v/>
      </c>
      <c r="U217" s="87" t="str">
        <f>IF(db[[#This Row],[QTY/ CTN B]]="","",LEFT(db[[#This Row],[QTY/ CTN B]],SEARCH(" ",db[[#This Row],[QTY/ CTN B]],1)-1))</f>
        <v>72</v>
      </c>
      <c r="V217" s="87" t="str">
        <f>IF(db[[#This Row],[QTY/ CTN B]]="","",RIGHT(db[[#This Row],[QTY/ CTN B]],LEN(db[[#This Row],[QTY/ CTN B]])-SEARCH(" ",db[[#This Row],[QTY/ CTN B]],1)))</f>
        <v>PCS</v>
      </c>
      <c r="W217" s="87" t="str">
        <f>IF(db[[#This Row],[QTY/ CTN TG]]="",IF(db[[#This Row],[STN TG]]="","",12),LEFT(db[[#This Row],[QTY/ CTN TG]],SEARCH(" ",db[[#This Row],[QTY/ CTN TG]],1)-1))</f>
        <v/>
      </c>
      <c r="X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" s="87" t="str">
        <f>IF(db[[#This Row],[STN K]]="","",IF(db[[#This Row],[STN TG]]="LSN",12,""))</f>
        <v/>
      </c>
      <c r="Z217" s="87" t="str">
        <f>IF(db[[#This Row],[STN TG]]="LSN","PCS","")</f>
        <v/>
      </c>
      <c r="AA217" s="87">
        <f>db[[#This Row],[QTY B]]*IF(db[[#This Row],[QTY TG]]="",1,db[[#This Row],[QTY TG]])*IF(db[[#This Row],[QTY K]]="",1,db[[#This Row],[QTY K]])</f>
        <v>72</v>
      </c>
      <c r="AB217" s="87" t="str">
        <f>IF(db[[#This Row],[STN K]]="",IF(db[[#This Row],[STN TG]]="",db[[#This Row],[STN B]],db[[#This Row],[STN TG]]),db[[#This Row],[STN K]])</f>
        <v>PCS</v>
      </c>
      <c r="AC217" s="87"/>
    </row>
    <row r="218" spans="1:29" ht="16.5" customHeight="1" x14ac:dyDescent="0.25">
      <c r="A218" s="87">
        <f>ROW()-1</f>
        <v>217</v>
      </c>
      <c r="B218" s="32" t="str">
        <f>LOWER(SUBSTITUTE(SUBSTITUTE(SUBSTITUTE(SUBSTITUTE(SUBSTITUTE(SUBSTITUTE(db[[#This Row],[NB BM]]," ",),".",""),"-",""),"(",""),")",""),"/",""))</f>
        <v>bnoteb5jkm140pear;white</v>
      </c>
      <c r="C218" s="32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D218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E218" s="32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bnoteb5jkm140pear;white72pcs</v>
      </c>
      <c r="F21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binderb5mhimm140pearlwhitejku72pcsartomoro</v>
      </c>
      <c r="G218" s="1" t="s">
        <v>4601</v>
      </c>
      <c r="H218" s="34" t="s">
        <v>4422</v>
      </c>
      <c r="I218" s="2" t="s">
        <v>4446</v>
      </c>
      <c r="J218" s="1" t="s">
        <v>1620</v>
      </c>
      <c r="K218" s="35" t="e">
        <f>IF(db[[#This Row],[NB NOTA_C]]="","",COUNTIF([2]!B_MSK[concat],db[[#This Row],[NB NOTA_C]]))</f>
        <v>#REF!</v>
      </c>
      <c r="L218" s="36" t="s">
        <v>1631</v>
      </c>
      <c r="M218" s="32" t="s">
        <v>1675</v>
      </c>
      <c r="N218" s="33" t="s">
        <v>2807</v>
      </c>
      <c r="O218" s="32"/>
      <c r="P218" s="32" t="str">
        <f>IF(db[[#This Row],[QTY/ CTN]]="","",SUBSTITUTE(SUBSTITUTE(SUBSTITUTE(db[[#This Row],[QTY/ CTN]]," ","_",2),"(",""),")","")&amp;"_")</f>
        <v>72 PCS_</v>
      </c>
      <c r="Q218" s="32">
        <f>IF(db[[#This Row],[H_QTY/ CTN]]="","",SEARCH("_",db[[#This Row],[H_QTY/ CTN]]))</f>
        <v>7</v>
      </c>
      <c r="R218" s="32">
        <f>IF(db[[#This Row],[H_QTY/ CTN]]="","",LEN(db[[#This Row],[H_QTY/ CTN]]))</f>
        <v>7</v>
      </c>
      <c r="S218" s="92" t="str">
        <f>IF(db[[#This Row],[H_QTY/ CTN]]="","",LEFT(db[[#This Row],[H_QTY/ CTN]],db[[#This Row],[H_1]]-1))</f>
        <v>72 PCS</v>
      </c>
      <c r="T218" s="92" t="str">
        <f>IF(NOT(db[[#This Row],[H_1]]=db[[#This Row],[H_2]]),MID(db[[#This Row],[H_QTY/ CTN]],db[[#This Row],[H_1]]+1,db[[#This Row],[H_2]]-db[[#This Row],[H_1]]-1),"")</f>
        <v/>
      </c>
      <c r="U218" s="87" t="str">
        <f>IF(db[[#This Row],[QTY/ CTN B]]="","",LEFT(db[[#This Row],[QTY/ CTN B]],SEARCH(" ",db[[#This Row],[QTY/ CTN B]],1)-1))</f>
        <v>72</v>
      </c>
      <c r="V218" s="87" t="str">
        <f>IF(db[[#This Row],[QTY/ CTN B]]="","",RIGHT(db[[#This Row],[QTY/ CTN B]],LEN(db[[#This Row],[QTY/ CTN B]])-SEARCH(" ",db[[#This Row],[QTY/ CTN B]],1)))</f>
        <v>PCS</v>
      </c>
      <c r="W218" s="87" t="str">
        <f>IF(db[[#This Row],[QTY/ CTN TG]]="",IF(db[[#This Row],[STN TG]]="","",12),LEFT(db[[#This Row],[QTY/ CTN TG]],SEARCH(" ",db[[#This Row],[QTY/ CTN TG]],1)-1))</f>
        <v/>
      </c>
      <c r="X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" s="87" t="str">
        <f>IF(db[[#This Row],[STN K]]="","",IF(db[[#This Row],[STN TG]]="LSN",12,""))</f>
        <v/>
      </c>
      <c r="Z218" s="87" t="str">
        <f>IF(db[[#This Row],[STN TG]]="LSN","PCS","")</f>
        <v/>
      </c>
      <c r="AA218" s="87">
        <f>db[[#This Row],[QTY B]]*IF(db[[#This Row],[QTY TG]]="",1,db[[#This Row],[QTY TG]])*IF(db[[#This Row],[QTY K]]="",1,db[[#This Row],[QTY K]])</f>
        <v>72</v>
      </c>
      <c r="AB218" s="87" t="str">
        <f>IF(db[[#This Row],[STN K]]="",IF(db[[#This Row],[STN TG]]="",db[[#This Row],[STN B]],db[[#This Row],[STN TG]]),db[[#This Row],[STN K]])</f>
        <v>PCS</v>
      </c>
      <c r="AC218" s="87"/>
    </row>
    <row r="219" spans="1:29" ht="16.5" customHeight="1" x14ac:dyDescent="0.25">
      <c r="A219" s="87">
        <f>ROW()-1</f>
        <v>218</v>
      </c>
      <c r="B219" s="1" t="str">
        <f>LOWER(SUBSTITUTE(SUBSTITUTE(SUBSTITUTE(SUBSTITUTE(SUBSTITUTE(SUBSTITUTE(db[[#This Row],[NB BM]]," ",),".",""),"-",""),"(",""),")",""),"/",""))</f>
        <v>bnoteb5jk143biru</v>
      </c>
      <c r="C219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D219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E219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bnoteb5jk143biru18pcs</v>
      </c>
      <c r="F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binderb5mhpt143bluejku18pcsartomoro</v>
      </c>
      <c r="G219" s="1" t="s">
        <v>65</v>
      </c>
      <c r="H219" s="4" t="s">
        <v>66</v>
      </c>
      <c r="I219" s="2" t="s">
        <v>4447</v>
      </c>
      <c r="J219" s="1" t="s">
        <v>1620</v>
      </c>
      <c r="K219" s="26" t="e">
        <f>IF(db[[#This Row],[NB NOTA_C]]="","",COUNTIF([2]!B_MSK[concat],db[[#This Row],[NB NOTA_C]]))</f>
        <v>#REF!</v>
      </c>
      <c r="L219" s="6" t="s">
        <v>1631</v>
      </c>
      <c r="M219" s="1" t="s">
        <v>1676</v>
      </c>
      <c r="N219" s="1" t="s">
        <v>2807</v>
      </c>
      <c r="P219" s="1" t="str">
        <f>IF(db[[#This Row],[QTY/ CTN]]="","",SUBSTITUTE(SUBSTITUTE(SUBSTITUTE(db[[#This Row],[QTY/ CTN]]," ","_",2),"(",""),")","")&amp;"_")</f>
        <v>18 PCS_</v>
      </c>
      <c r="Q219" s="1">
        <f>IF(db[[#This Row],[H_QTY/ CTN]]="","",SEARCH("_",db[[#This Row],[H_QTY/ CTN]]))</f>
        <v>7</v>
      </c>
      <c r="R219" s="1">
        <f>IF(db[[#This Row],[H_QTY/ CTN]]="","",LEN(db[[#This Row],[H_QTY/ CTN]]))</f>
        <v>7</v>
      </c>
      <c r="S219" s="90" t="str">
        <f>IF(db[[#This Row],[H_QTY/ CTN]]="","",LEFT(db[[#This Row],[H_QTY/ CTN]],db[[#This Row],[H_1]]-1))</f>
        <v>18 PCS</v>
      </c>
      <c r="T219" s="87" t="str">
        <f>IF(NOT(db[[#This Row],[H_1]]=db[[#This Row],[H_2]]),MID(db[[#This Row],[H_QTY/ CTN]],db[[#This Row],[H_1]]+1,db[[#This Row],[H_2]]-db[[#This Row],[H_1]]-1),"")</f>
        <v/>
      </c>
      <c r="U219" s="87" t="str">
        <f>IF(db[[#This Row],[QTY/ CTN B]]="","",LEFT(db[[#This Row],[QTY/ CTN B]],SEARCH(" ",db[[#This Row],[QTY/ CTN B]],1)-1))</f>
        <v>18</v>
      </c>
      <c r="V219" s="87" t="str">
        <f>IF(db[[#This Row],[QTY/ CTN B]]="","",RIGHT(db[[#This Row],[QTY/ CTN B]],LEN(db[[#This Row],[QTY/ CTN B]])-SEARCH(" ",db[[#This Row],[QTY/ CTN B]],1)))</f>
        <v>PCS</v>
      </c>
      <c r="W219" s="87" t="str">
        <f>IF(db[[#This Row],[QTY/ CTN TG]]="",IF(db[[#This Row],[STN TG]]="","",12),LEFT(db[[#This Row],[QTY/ CTN TG]],SEARCH(" ",db[[#This Row],[QTY/ CTN TG]],1)-1))</f>
        <v/>
      </c>
      <c r="X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" s="87" t="str">
        <f>IF(db[[#This Row],[STN K]]="","",IF(db[[#This Row],[STN TG]]="LSN",12,""))</f>
        <v/>
      </c>
      <c r="Z219" s="87" t="str">
        <f>IF(db[[#This Row],[STN TG]]="LSN","PCS","")</f>
        <v/>
      </c>
      <c r="AA219" s="87">
        <f>db[[#This Row],[QTY B]]*IF(db[[#This Row],[QTY TG]]="",1,db[[#This Row],[QTY TG]])*IF(db[[#This Row],[QTY K]]="",1,db[[#This Row],[QTY K]])</f>
        <v>18</v>
      </c>
      <c r="AB219" s="87" t="str">
        <f>IF(db[[#This Row],[STN K]]="",IF(db[[#This Row],[STN TG]]="",db[[#This Row],[STN B]],db[[#This Row],[STN TG]]),db[[#This Row],[STN K]])</f>
        <v>PCS</v>
      </c>
      <c r="AC219" s="87"/>
    </row>
    <row r="220" spans="1:29" ht="16.5" customHeight="1" x14ac:dyDescent="0.25">
      <c r="A220" s="87">
        <f>ROW()-1</f>
        <v>219</v>
      </c>
      <c r="B220" s="1" t="str">
        <f>LOWER(SUBSTITUTE(SUBSTITUTE(SUBSTITUTE(SUBSTITUTE(SUBSTITUTE(SUBSTITUTE(db[[#This Row],[NB BM]]," ",),".",""),"-",""),"(",""),")",""),"/",""))</f>
        <v>bnoteb5jk143hijau</v>
      </c>
      <c r="C220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D220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E22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bnoteb5jk143hijau18pcs</v>
      </c>
      <c r="F2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binderb5mhpt143greenjku18pcsartomoro</v>
      </c>
      <c r="G220" s="1" t="s">
        <v>67</v>
      </c>
      <c r="H220" s="4" t="s">
        <v>68</v>
      </c>
      <c r="I220" s="2" t="s">
        <v>4448</v>
      </c>
      <c r="J220" s="1" t="s">
        <v>1620</v>
      </c>
      <c r="K220" s="26" t="e">
        <f>IF(db[[#This Row],[NB NOTA_C]]="","",COUNTIF([2]!B_MSK[concat],db[[#This Row],[NB NOTA_C]]))</f>
        <v>#REF!</v>
      </c>
      <c r="L220" s="6" t="s">
        <v>1631</v>
      </c>
      <c r="M220" s="1" t="s">
        <v>1676</v>
      </c>
      <c r="N220" s="1" t="s">
        <v>2807</v>
      </c>
      <c r="P220" s="1" t="str">
        <f>IF(db[[#This Row],[QTY/ CTN]]="","",SUBSTITUTE(SUBSTITUTE(SUBSTITUTE(db[[#This Row],[QTY/ CTN]]," ","_",2),"(",""),")","")&amp;"_")</f>
        <v>18 PCS_</v>
      </c>
      <c r="Q220" s="1">
        <f>IF(db[[#This Row],[H_QTY/ CTN]]="","",SEARCH("_",db[[#This Row],[H_QTY/ CTN]]))</f>
        <v>7</v>
      </c>
      <c r="R220" s="1">
        <f>IF(db[[#This Row],[H_QTY/ CTN]]="","",LEN(db[[#This Row],[H_QTY/ CTN]]))</f>
        <v>7</v>
      </c>
      <c r="S220" s="90" t="str">
        <f>IF(db[[#This Row],[H_QTY/ CTN]]="","",LEFT(db[[#This Row],[H_QTY/ CTN]],db[[#This Row],[H_1]]-1))</f>
        <v>18 PCS</v>
      </c>
      <c r="T220" s="87" t="str">
        <f>IF(NOT(db[[#This Row],[H_1]]=db[[#This Row],[H_2]]),MID(db[[#This Row],[H_QTY/ CTN]],db[[#This Row],[H_1]]+1,db[[#This Row],[H_2]]-db[[#This Row],[H_1]]-1),"")</f>
        <v/>
      </c>
      <c r="U220" s="87" t="str">
        <f>IF(db[[#This Row],[QTY/ CTN B]]="","",LEFT(db[[#This Row],[QTY/ CTN B]],SEARCH(" ",db[[#This Row],[QTY/ CTN B]],1)-1))</f>
        <v>18</v>
      </c>
      <c r="V220" s="87" t="str">
        <f>IF(db[[#This Row],[QTY/ CTN B]]="","",RIGHT(db[[#This Row],[QTY/ CTN B]],LEN(db[[#This Row],[QTY/ CTN B]])-SEARCH(" ",db[[#This Row],[QTY/ CTN B]],1)))</f>
        <v>PCS</v>
      </c>
      <c r="W220" s="87" t="str">
        <f>IF(db[[#This Row],[QTY/ CTN TG]]="",IF(db[[#This Row],[STN TG]]="","",12),LEFT(db[[#This Row],[QTY/ CTN TG]],SEARCH(" ",db[[#This Row],[QTY/ CTN TG]],1)-1))</f>
        <v/>
      </c>
      <c r="X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" s="87" t="str">
        <f>IF(db[[#This Row],[STN K]]="","",IF(db[[#This Row],[STN TG]]="LSN",12,""))</f>
        <v/>
      </c>
      <c r="Z220" s="87" t="str">
        <f>IF(db[[#This Row],[STN TG]]="LSN","PCS","")</f>
        <v/>
      </c>
      <c r="AA220" s="87">
        <f>db[[#This Row],[QTY B]]*IF(db[[#This Row],[QTY TG]]="",1,db[[#This Row],[QTY TG]])*IF(db[[#This Row],[QTY K]]="",1,db[[#This Row],[QTY K]])</f>
        <v>18</v>
      </c>
      <c r="AB220" s="87" t="str">
        <f>IF(db[[#This Row],[STN K]]="",IF(db[[#This Row],[STN TG]]="",db[[#This Row],[STN B]],db[[#This Row],[STN TG]]),db[[#This Row],[STN K]])</f>
        <v>PCS</v>
      </c>
      <c r="AC220" s="87"/>
    </row>
    <row r="221" spans="1:29" ht="16.5" customHeight="1" x14ac:dyDescent="0.25">
      <c r="A221" s="87">
        <f>ROW()-1</f>
        <v>220</v>
      </c>
      <c r="B221" s="1" t="str">
        <f>LOWER(SUBSTITUTE(SUBSTITUTE(SUBSTITUTE(SUBSTITUTE(SUBSTITUTE(SUBSTITUTE(db[[#This Row],[NB BM]]," ",),".",""),"-",""),"(",""),")",""),"/",""))</f>
        <v>bnoteb5jk143pink</v>
      </c>
      <c r="C221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D221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E22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bnoteb5jk143pink18pcs</v>
      </c>
      <c r="F2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binderb5mhpt143pinkjku18pcsartomoro</v>
      </c>
      <c r="G221" s="1" t="s">
        <v>69</v>
      </c>
      <c r="H221" s="4" t="s">
        <v>70</v>
      </c>
      <c r="I221" s="2" t="s">
        <v>4449</v>
      </c>
      <c r="J221" s="1" t="s">
        <v>1620</v>
      </c>
      <c r="K221" s="26" t="e">
        <f>IF(db[[#This Row],[NB NOTA_C]]="","",COUNTIF([2]!B_MSK[concat],db[[#This Row],[NB NOTA_C]]))</f>
        <v>#REF!</v>
      </c>
      <c r="L221" s="6" t="s">
        <v>1631</v>
      </c>
      <c r="M221" s="1" t="s">
        <v>1676</v>
      </c>
      <c r="N221" s="1" t="s">
        <v>2807</v>
      </c>
      <c r="P221" s="1" t="str">
        <f>IF(db[[#This Row],[QTY/ CTN]]="","",SUBSTITUTE(SUBSTITUTE(SUBSTITUTE(db[[#This Row],[QTY/ CTN]]," ","_",2),"(",""),")","")&amp;"_")</f>
        <v>18 PCS_</v>
      </c>
      <c r="Q221" s="1">
        <f>IF(db[[#This Row],[H_QTY/ CTN]]="","",SEARCH("_",db[[#This Row],[H_QTY/ CTN]]))</f>
        <v>7</v>
      </c>
      <c r="R221" s="1">
        <f>IF(db[[#This Row],[H_QTY/ CTN]]="","",LEN(db[[#This Row],[H_QTY/ CTN]]))</f>
        <v>7</v>
      </c>
      <c r="S221" s="90" t="str">
        <f>IF(db[[#This Row],[H_QTY/ CTN]]="","",LEFT(db[[#This Row],[H_QTY/ CTN]],db[[#This Row],[H_1]]-1))</f>
        <v>18 PCS</v>
      </c>
      <c r="T221" s="87" t="str">
        <f>IF(NOT(db[[#This Row],[H_1]]=db[[#This Row],[H_2]]),MID(db[[#This Row],[H_QTY/ CTN]],db[[#This Row],[H_1]]+1,db[[#This Row],[H_2]]-db[[#This Row],[H_1]]-1),"")</f>
        <v/>
      </c>
      <c r="U221" s="87" t="str">
        <f>IF(db[[#This Row],[QTY/ CTN B]]="","",LEFT(db[[#This Row],[QTY/ CTN B]],SEARCH(" ",db[[#This Row],[QTY/ CTN B]],1)-1))</f>
        <v>18</v>
      </c>
      <c r="V221" s="87" t="str">
        <f>IF(db[[#This Row],[QTY/ CTN B]]="","",RIGHT(db[[#This Row],[QTY/ CTN B]],LEN(db[[#This Row],[QTY/ CTN B]])-SEARCH(" ",db[[#This Row],[QTY/ CTN B]],1)))</f>
        <v>PCS</v>
      </c>
      <c r="W221" s="87" t="str">
        <f>IF(db[[#This Row],[QTY/ CTN TG]]="",IF(db[[#This Row],[STN TG]]="","",12),LEFT(db[[#This Row],[QTY/ CTN TG]],SEARCH(" ",db[[#This Row],[QTY/ CTN TG]],1)-1))</f>
        <v/>
      </c>
      <c r="X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1" s="87" t="str">
        <f>IF(db[[#This Row],[STN K]]="","",IF(db[[#This Row],[STN TG]]="LSN",12,""))</f>
        <v/>
      </c>
      <c r="Z221" s="87" t="str">
        <f>IF(db[[#This Row],[STN TG]]="LSN","PCS","")</f>
        <v/>
      </c>
      <c r="AA221" s="87">
        <f>db[[#This Row],[QTY B]]*IF(db[[#This Row],[QTY TG]]="",1,db[[#This Row],[QTY TG]])*IF(db[[#This Row],[QTY K]]="",1,db[[#This Row],[QTY K]])</f>
        <v>18</v>
      </c>
      <c r="AB221" s="87" t="str">
        <f>IF(db[[#This Row],[STN K]]="",IF(db[[#This Row],[STN TG]]="",db[[#This Row],[STN B]],db[[#This Row],[STN TG]]),db[[#This Row],[STN K]])</f>
        <v>PCS</v>
      </c>
      <c r="AC221" s="87"/>
    </row>
    <row r="222" spans="1:29" ht="16.5" customHeight="1" x14ac:dyDescent="0.25">
      <c r="A222" s="87">
        <f>ROW()-1</f>
        <v>221</v>
      </c>
      <c r="B222" s="1" t="str">
        <f>LOWER(SUBSTITUTE(SUBSTITUTE(SUBSTITUTE(SUBSTITUTE(SUBSTITUTE(SUBSTITUTE(db[[#This Row],[NB BM]]," ",),".",""),"-",""),"(",""),")",""),"/",""))</f>
        <v>bnoteb5jk143ungu</v>
      </c>
      <c r="C222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D222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E222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bnoteb5jk143ungu18pcs</v>
      </c>
      <c r="F2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binderb5mhpt143purplejku18pcsartomoro</v>
      </c>
      <c r="G222" s="1" t="s">
        <v>71</v>
      </c>
      <c r="H222" s="4" t="s">
        <v>72</v>
      </c>
      <c r="I222" s="2" t="s">
        <v>4450</v>
      </c>
      <c r="J222" s="1" t="s">
        <v>1620</v>
      </c>
      <c r="K222" s="26" t="e">
        <f>IF(db[[#This Row],[NB NOTA_C]]="","",COUNTIF([2]!B_MSK[concat],db[[#This Row],[NB NOTA_C]]))</f>
        <v>#REF!</v>
      </c>
      <c r="L222" s="6" t="s">
        <v>1631</v>
      </c>
      <c r="M222" s="1" t="s">
        <v>1676</v>
      </c>
      <c r="N222" s="1" t="s">
        <v>2807</v>
      </c>
      <c r="P222" s="1" t="str">
        <f>IF(db[[#This Row],[QTY/ CTN]]="","",SUBSTITUTE(SUBSTITUTE(SUBSTITUTE(db[[#This Row],[QTY/ CTN]]," ","_",2),"(",""),")","")&amp;"_")</f>
        <v>18 PCS_</v>
      </c>
      <c r="Q222" s="1">
        <f>IF(db[[#This Row],[H_QTY/ CTN]]="","",SEARCH("_",db[[#This Row],[H_QTY/ CTN]]))</f>
        <v>7</v>
      </c>
      <c r="R222" s="1">
        <f>IF(db[[#This Row],[H_QTY/ CTN]]="","",LEN(db[[#This Row],[H_QTY/ CTN]]))</f>
        <v>7</v>
      </c>
      <c r="S222" s="90" t="str">
        <f>IF(db[[#This Row],[H_QTY/ CTN]]="","",LEFT(db[[#This Row],[H_QTY/ CTN]],db[[#This Row],[H_1]]-1))</f>
        <v>18 PCS</v>
      </c>
      <c r="T222" s="87" t="str">
        <f>IF(NOT(db[[#This Row],[H_1]]=db[[#This Row],[H_2]]),MID(db[[#This Row],[H_QTY/ CTN]],db[[#This Row],[H_1]]+1,db[[#This Row],[H_2]]-db[[#This Row],[H_1]]-1),"")</f>
        <v/>
      </c>
      <c r="U222" s="87" t="str">
        <f>IF(db[[#This Row],[QTY/ CTN B]]="","",LEFT(db[[#This Row],[QTY/ CTN B]],SEARCH(" ",db[[#This Row],[QTY/ CTN B]],1)-1))</f>
        <v>18</v>
      </c>
      <c r="V222" s="87" t="str">
        <f>IF(db[[#This Row],[QTY/ CTN B]]="","",RIGHT(db[[#This Row],[QTY/ CTN B]],LEN(db[[#This Row],[QTY/ CTN B]])-SEARCH(" ",db[[#This Row],[QTY/ CTN B]],1)))</f>
        <v>PCS</v>
      </c>
      <c r="W222" s="87" t="str">
        <f>IF(db[[#This Row],[QTY/ CTN TG]]="",IF(db[[#This Row],[STN TG]]="","",12),LEFT(db[[#This Row],[QTY/ CTN TG]],SEARCH(" ",db[[#This Row],[QTY/ CTN TG]],1)-1))</f>
        <v/>
      </c>
      <c r="X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" s="87" t="str">
        <f>IF(db[[#This Row],[STN K]]="","",IF(db[[#This Row],[STN TG]]="LSN",12,""))</f>
        <v/>
      </c>
      <c r="Z222" s="87" t="str">
        <f>IF(db[[#This Row],[STN TG]]="LSN","PCS","")</f>
        <v/>
      </c>
      <c r="AA222" s="87">
        <f>db[[#This Row],[QTY B]]*IF(db[[#This Row],[QTY TG]]="",1,db[[#This Row],[QTY TG]])*IF(db[[#This Row],[QTY K]]="",1,db[[#This Row],[QTY K]])</f>
        <v>18</v>
      </c>
      <c r="AB222" s="87" t="str">
        <f>IF(db[[#This Row],[STN K]]="",IF(db[[#This Row],[STN TG]]="",db[[#This Row],[STN B]],db[[#This Row],[STN TG]]),db[[#This Row],[STN K]])</f>
        <v>PCS</v>
      </c>
      <c r="AC222" s="87"/>
    </row>
    <row r="223" spans="1:29" ht="16.5" customHeight="1" x14ac:dyDescent="0.25">
      <c r="A223" s="87">
        <f>ROW()-1</f>
        <v>222</v>
      </c>
      <c r="B223" s="1" t="str">
        <f>LOWER(SUBSTITUTE(SUBSTITUTE(SUBSTITUTE(SUBSTITUTE(SUBSTITUTE(SUBSTITUTE(db[[#This Row],[NB BM]]," ",),".",""),"-",""),"(",""),")",""),"/",""))</f>
        <v>bnoteb5jkm129academy</v>
      </c>
      <c r="C223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D223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E22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bnoteb5jkm129academy72pcs</v>
      </c>
      <c r="F2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binderb5tsacm129academyjku72pcsartomoro</v>
      </c>
      <c r="G223" s="1" t="s">
        <v>73</v>
      </c>
      <c r="H223" s="4" t="s">
        <v>74</v>
      </c>
      <c r="I223" s="2" t="s">
        <v>3996</v>
      </c>
      <c r="J223" s="1" t="s">
        <v>1620</v>
      </c>
      <c r="K223" s="26" t="e">
        <f>IF(db[[#This Row],[NB NOTA_C]]="","",COUNTIF([2]!B_MSK[concat],db[[#This Row],[NB NOTA_C]]))</f>
        <v>#REF!</v>
      </c>
      <c r="L223" s="6" t="s">
        <v>1631</v>
      </c>
      <c r="M223" s="1" t="s">
        <v>1675</v>
      </c>
      <c r="N223" s="1" t="s">
        <v>2807</v>
      </c>
      <c r="P223" s="1" t="str">
        <f>IF(db[[#This Row],[QTY/ CTN]]="","",SUBSTITUTE(SUBSTITUTE(SUBSTITUTE(db[[#This Row],[QTY/ CTN]]," ","_",2),"(",""),")","")&amp;"_")</f>
        <v>72 PCS_</v>
      </c>
      <c r="Q223" s="1">
        <f>IF(db[[#This Row],[H_QTY/ CTN]]="","",SEARCH("_",db[[#This Row],[H_QTY/ CTN]]))</f>
        <v>7</v>
      </c>
      <c r="R223" s="1">
        <f>IF(db[[#This Row],[H_QTY/ CTN]]="","",LEN(db[[#This Row],[H_QTY/ CTN]]))</f>
        <v>7</v>
      </c>
      <c r="S223" s="90" t="str">
        <f>IF(db[[#This Row],[H_QTY/ CTN]]="","",LEFT(db[[#This Row],[H_QTY/ CTN]],db[[#This Row],[H_1]]-1))</f>
        <v>72 PCS</v>
      </c>
      <c r="T223" s="87" t="str">
        <f>IF(NOT(db[[#This Row],[H_1]]=db[[#This Row],[H_2]]),MID(db[[#This Row],[H_QTY/ CTN]],db[[#This Row],[H_1]]+1,db[[#This Row],[H_2]]-db[[#This Row],[H_1]]-1),"")</f>
        <v/>
      </c>
      <c r="U223" s="87" t="str">
        <f>IF(db[[#This Row],[QTY/ CTN B]]="","",LEFT(db[[#This Row],[QTY/ CTN B]],SEARCH(" ",db[[#This Row],[QTY/ CTN B]],1)-1))</f>
        <v>72</v>
      </c>
      <c r="V223" s="87" t="str">
        <f>IF(db[[#This Row],[QTY/ CTN B]]="","",RIGHT(db[[#This Row],[QTY/ CTN B]],LEN(db[[#This Row],[QTY/ CTN B]])-SEARCH(" ",db[[#This Row],[QTY/ CTN B]],1)))</f>
        <v>PCS</v>
      </c>
      <c r="W223" s="87" t="str">
        <f>IF(db[[#This Row],[QTY/ CTN TG]]="",IF(db[[#This Row],[STN TG]]="","",12),LEFT(db[[#This Row],[QTY/ CTN TG]],SEARCH(" ",db[[#This Row],[QTY/ CTN TG]],1)-1))</f>
        <v/>
      </c>
      <c r="X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" s="87" t="str">
        <f>IF(db[[#This Row],[STN K]]="","",IF(db[[#This Row],[STN TG]]="LSN",12,""))</f>
        <v/>
      </c>
      <c r="Z223" s="87" t="str">
        <f>IF(db[[#This Row],[STN TG]]="LSN","PCS","")</f>
        <v/>
      </c>
      <c r="AA223" s="87">
        <f>db[[#This Row],[QTY B]]*IF(db[[#This Row],[QTY TG]]="",1,db[[#This Row],[QTY TG]])*IF(db[[#This Row],[QTY K]]="",1,db[[#This Row],[QTY K]])</f>
        <v>72</v>
      </c>
      <c r="AB223" s="87" t="str">
        <f>IF(db[[#This Row],[STN K]]="",IF(db[[#This Row],[STN TG]]="",db[[#This Row],[STN B]],db[[#This Row],[STN TG]]),db[[#This Row],[STN K]])</f>
        <v>PCS</v>
      </c>
      <c r="AC223" s="87"/>
    </row>
    <row r="224" spans="1:29" ht="16.5" customHeight="1" x14ac:dyDescent="0.25">
      <c r="A224" s="87">
        <f>ROW()-1</f>
        <v>223</v>
      </c>
      <c r="B224" s="14" t="str">
        <f>LOWER(SUBSTITUTE(SUBSTITUTE(SUBSTITUTE(SUBSTITUTE(SUBSTITUTE(SUBSTITUTE(db[[#This Row],[NB BM]]," ",),".",""),"-",""),"(",""),")",""),"/",""))</f>
        <v>bnotejkb5tsaff141animalface</v>
      </c>
      <c r="C224" s="14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D224" s="14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E224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bnotejkb5tsaff141animalface72pcs</v>
      </c>
      <c r="F2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binderb5tsaff141animalfacejkf72pcsartomoro</v>
      </c>
      <c r="G224" s="15" t="s">
        <v>4124</v>
      </c>
      <c r="H224" s="19" t="s">
        <v>75</v>
      </c>
      <c r="I224" s="50" t="s">
        <v>4130</v>
      </c>
      <c r="J224" s="1" t="s">
        <v>1620</v>
      </c>
      <c r="K224" s="27" t="e">
        <f>IF(db[[#This Row],[NB NOTA_C]]="","",COUNTIF([2]!B_MSK[concat],db[[#This Row],[NB NOTA_C]]))</f>
        <v>#REF!</v>
      </c>
      <c r="L224" s="16" t="s">
        <v>1631</v>
      </c>
      <c r="M224" s="14" t="s">
        <v>1675</v>
      </c>
      <c r="N224" s="15" t="s">
        <v>2807</v>
      </c>
      <c r="O224" s="14"/>
      <c r="P224" s="14" t="str">
        <f>IF(db[[#This Row],[QTY/ CTN]]="","",SUBSTITUTE(SUBSTITUTE(SUBSTITUTE(db[[#This Row],[QTY/ CTN]]," ","_",2),"(",""),")","")&amp;"_")</f>
        <v>72 PCS_</v>
      </c>
      <c r="Q224" s="14">
        <f>IF(db[[#This Row],[H_QTY/ CTN]]="","",SEARCH("_",db[[#This Row],[H_QTY/ CTN]]))</f>
        <v>7</v>
      </c>
      <c r="R224" s="14">
        <f>IF(db[[#This Row],[H_QTY/ CTN]]="","",LEN(db[[#This Row],[H_QTY/ CTN]]))</f>
        <v>7</v>
      </c>
      <c r="S224" s="91" t="str">
        <f>IF(db[[#This Row],[H_QTY/ CTN]]="","",LEFT(db[[#This Row],[H_QTY/ CTN]],db[[#This Row],[H_1]]-1))</f>
        <v>72 PCS</v>
      </c>
      <c r="T224" s="91" t="str">
        <f>IF(NOT(db[[#This Row],[H_1]]=db[[#This Row],[H_2]]),MID(db[[#This Row],[H_QTY/ CTN]],db[[#This Row],[H_1]]+1,db[[#This Row],[H_2]]-db[[#This Row],[H_1]]-1),"")</f>
        <v/>
      </c>
      <c r="U224" s="87" t="str">
        <f>IF(db[[#This Row],[QTY/ CTN B]]="","",LEFT(db[[#This Row],[QTY/ CTN B]],SEARCH(" ",db[[#This Row],[QTY/ CTN B]],1)-1))</f>
        <v>72</v>
      </c>
      <c r="V224" s="87" t="str">
        <f>IF(db[[#This Row],[QTY/ CTN B]]="","",RIGHT(db[[#This Row],[QTY/ CTN B]],LEN(db[[#This Row],[QTY/ CTN B]])-SEARCH(" ",db[[#This Row],[QTY/ CTN B]],1)))</f>
        <v>PCS</v>
      </c>
      <c r="W224" s="87" t="str">
        <f>IF(db[[#This Row],[QTY/ CTN TG]]="",IF(db[[#This Row],[STN TG]]="","",12),LEFT(db[[#This Row],[QTY/ CTN TG]],SEARCH(" ",db[[#This Row],[QTY/ CTN TG]],1)-1))</f>
        <v/>
      </c>
      <c r="X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" s="87" t="str">
        <f>IF(db[[#This Row],[STN K]]="","",IF(db[[#This Row],[STN TG]]="LSN",12,""))</f>
        <v/>
      </c>
      <c r="Z224" s="87" t="str">
        <f>IF(db[[#This Row],[STN TG]]="LSN","PCS","")</f>
        <v/>
      </c>
      <c r="AA224" s="87">
        <f>db[[#This Row],[QTY B]]*IF(db[[#This Row],[QTY TG]]="",1,db[[#This Row],[QTY TG]])*IF(db[[#This Row],[QTY K]]="",1,db[[#This Row],[QTY K]])</f>
        <v>72</v>
      </c>
      <c r="AB224" s="87" t="str">
        <f>IF(db[[#This Row],[STN K]]="",IF(db[[#This Row],[STN TG]]="",db[[#This Row],[STN B]],db[[#This Row],[STN TG]]),db[[#This Row],[STN K]])</f>
        <v>PCS</v>
      </c>
      <c r="AC224" s="87"/>
    </row>
    <row r="225" spans="1:29" ht="16.5" customHeight="1" x14ac:dyDescent="0.25">
      <c r="A225" s="87">
        <f>ROW()-1</f>
        <v>224</v>
      </c>
      <c r="B225" s="1" t="str">
        <f>LOWER(SUBSTITUTE(SUBSTITUTE(SUBSTITUTE(SUBSTITUTE(SUBSTITUTE(SUBSTITUTE(db[[#This Row],[NB BM]]," ",),".",""),"-",""),"(",""),")",""),"/",""))</f>
        <v>bnoteb5jkm119believe</v>
      </c>
      <c r="C225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D225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E22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bnoteb5jkm119believe72pcs</v>
      </c>
      <c r="F2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binderb5tsblm119believejku72pcsartomoro</v>
      </c>
      <c r="G225" s="1" t="s">
        <v>76</v>
      </c>
      <c r="H225" s="4" t="s">
        <v>77</v>
      </c>
      <c r="I225" s="56" t="s">
        <v>3204</v>
      </c>
      <c r="J225" s="1" t="s">
        <v>1620</v>
      </c>
      <c r="K225" s="26" t="e">
        <f>IF(db[[#This Row],[NB NOTA_C]]="","",COUNTIF([2]!B_MSK[concat],db[[#This Row],[NB NOTA_C]]))</f>
        <v>#REF!</v>
      </c>
      <c r="L225" s="6" t="s">
        <v>1631</v>
      </c>
      <c r="M225" s="1" t="s">
        <v>1675</v>
      </c>
      <c r="N225" s="1" t="s">
        <v>2807</v>
      </c>
      <c r="P225" s="1" t="str">
        <f>IF(db[[#This Row],[QTY/ CTN]]="","",SUBSTITUTE(SUBSTITUTE(SUBSTITUTE(db[[#This Row],[QTY/ CTN]]," ","_",2),"(",""),")","")&amp;"_")</f>
        <v>72 PCS_</v>
      </c>
      <c r="Q225" s="1">
        <f>IF(db[[#This Row],[H_QTY/ CTN]]="","",SEARCH("_",db[[#This Row],[H_QTY/ CTN]]))</f>
        <v>7</v>
      </c>
      <c r="R225" s="1">
        <f>IF(db[[#This Row],[H_QTY/ CTN]]="","",LEN(db[[#This Row],[H_QTY/ CTN]]))</f>
        <v>7</v>
      </c>
      <c r="S225" s="90" t="str">
        <f>IF(db[[#This Row],[H_QTY/ CTN]]="","",LEFT(db[[#This Row],[H_QTY/ CTN]],db[[#This Row],[H_1]]-1))</f>
        <v>72 PCS</v>
      </c>
      <c r="T225" s="87" t="str">
        <f>IF(NOT(db[[#This Row],[H_1]]=db[[#This Row],[H_2]]),MID(db[[#This Row],[H_QTY/ CTN]],db[[#This Row],[H_1]]+1,db[[#This Row],[H_2]]-db[[#This Row],[H_1]]-1),"")</f>
        <v/>
      </c>
      <c r="U225" s="87" t="str">
        <f>IF(db[[#This Row],[QTY/ CTN B]]="","",LEFT(db[[#This Row],[QTY/ CTN B]],SEARCH(" ",db[[#This Row],[QTY/ CTN B]],1)-1))</f>
        <v>72</v>
      </c>
      <c r="V225" s="87" t="str">
        <f>IF(db[[#This Row],[QTY/ CTN B]]="","",RIGHT(db[[#This Row],[QTY/ CTN B]],LEN(db[[#This Row],[QTY/ CTN B]])-SEARCH(" ",db[[#This Row],[QTY/ CTN B]],1)))</f>
        <v>PCS</v>
      </c>
      <c r="W225" s="87" t="str">
        <f>IF(db[[#This Row],[QTY/ CTN TG]]="",IF(db[[#This Row],[STN TG]]="","",12),LEFT(db[[#This Row],[QTY/ CTN TG]],SEARCH(" ",db[[#This Row],[QTY/ CTN TG]],1)-1))</f>
        <v/>
      </c>
      <c r="X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5" s="87" t="str">
        <f>IF(db[[#This Row],[STN K]]="","",IF(db[[#This Row],[STN TG]]="LSN",12,""))</f>
        <v/>
      </c>
      <c r="Z225" s="87" t="str">
        <f>IF(db[[#This Row],[STN TG]]="LSN","PCS","")</f>
        <v/>
      </c>
      <c r="AA225" s="87">
        <f>db[[#This Row],[QTY B]]*IF(db[[#This Row],[QTY TG]]="",1,db[[#This Row],[QTY TG]])*IF(db[[#This Row],[QTY K]]="",1,db[[#This Row],[QTY K]])</f>
        <v>72</v>
      </c>
      <c r="AB225" s="87" t="str">
        <f>IF(db[[#This Row],[STN K]]="",IF(db[[#This Row],[STN TG]]="",db[[#This Row],[STN B]],db[[#This Row],[STN TG]]),db[[#This Row],[STN K]])</f>
        <v>PCS</v>
      </c>
      <c r="AC225" s="87"/>
    </row>
    <row r="226" spans="1:29" ht="16.5" customHeight="1" x14ac:dyDescent="0.25">
      <c r="A226" s="87">
        <f>ROW()-1</f>
        <v>225</v>
      </c>
      <c r="B226" s="1" t="str">
        <f>LOWER(SUBSTITUTE(SUBSTITUTE(SUBSTITUTE(SUBSTITUTE(SUBSTITUTE(SUBSTITUTE(db[[#This Row],[NB BM]]," ",),".",""),"-",""),"(",""),")",""),"/",""))</f>
        <v>bnoteb5jkm125college</v>
      </c>
      <c r="C226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D226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E22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bnoteb5jkm125college72pcs</v>
      </c>
      <c r="F2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binderb5tsclm125collegejku72pcsartomoro</v>
      </c>
      <c r="G226" s="1" t="s">
        <v>78</v>
      </c>
      <c r="H226" s="4" t="s">
        <v>79</v>
      </c>
      <c r="I226" s="49" t="s">
        <v>2102</v>
      </c>
      <c r="J226" s="1" t="s">
        <v>1620</v>
      </c>
      <c r="K226" s="26" t="e">
        <f>IF(db[[#This Row],[NB NOTA_C]]="","",COUNTIF([2]!B_MSK[concat],db[[#This Row],[NB NOTA_C]]))</f>
        <v>#REF!</v>
      </c>
      <c r="L226" s="6" t="s">
        <v>1631</v>
      </c>
      <c r="M226" s="1" t="s">
        <v>1675</v>
      </c>
      <c r="N226" s="1" t="s">
        <v>2807</v>
      </c>
      <c r="P226" s="1" t="str">
        <f>IF(db[[#This Row],[QTY/ CTN]]="","",SUBSTITUTE(SUBSTITUTE(SUBSTITUTE(db[[#This Row],[QTY/ CTN]]," ","_",2),"(",""),")","")&amp;"_")</f>
        <v>72 PCS_</v>
      </c>
      <c r="Q226" s="1">
        <f>IF(db[[#This Row],[H_QTY/ CTN]]="","",SEARCH("_",db[[#This Row],[H_QTY/ CTN]]))</f>
        <v>7</v>
      </c>
      <c r="R226" s="1">
        <f>IF(db[[#This Row],[H_QTY/ CTN]]="","",LEN(db[[#This Row],[H_QTY/ CTN]]))</f>
        <v>7</v>
      </c>
      <c r="S226" s="90" t="str">
        <f>IF(db[[#This Row],[H_QTY/ CTN]]="","",LEFT(db[[#This Row],[H_QTY/ CTN]],db[[#This Row],[H_1]]-1))</f>
        <v>72 PCS</v>
      </c>
      <c r="T226" s="87" t="str">
        <f>IF(NOT(db[[#This Row],[H_1]]=db[[#This Row],[H_2]]),MID(db[[#This Row],[H_QTY/ CTN]],db[[#This Row],[H_1]]+1,db[[#This Row],[H_2]]-db[[#This Row],[H_1]]-1),"")</f>
        <v/>
      </c>
      <c r="U226" s="87" t="str">
        <f>IF(db[[#This Row],[QTY/ CTN B]]="","",LEFT(db[[#This Row],[QTY/ CTN B]],SEARCH(" ",db[[#This Row],[QTY/ CTN B]],1)-1))</f>
        <v>72</v>
      </c>
      <c r="V226" s="87" t="str">
        <f>IF(db[[#This Row],[QTY/ CTN B]]="","",RIGHT(db[[#This Row],[QTY/ CTN B]],LEN(db[[#This Row],[QTY/ CTN B]])-SEARCH(" ",db[[#This Row],[QTY/ CTN B]],1)))</f>
        <v>PCS</v>
      </c>
      <c r="W226" s="87" t="str">
        <f>IF(db[[#This Row],[QTY/ CTN TG]]="",IF(db[[#This Row],[STN TG]]="","",12),LEFT(db[[#This Row],[QTY/ CTN TG]],SEARCH(" ",db[[#This Row],[QTY/ CTN TG]],1)-1))</f>
        <v/>
      </c>
      <c r="X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6" s="87" t="str">
        <f>IF(db[[#This Row],[STN K]]="","",IF(db[[#This Row],[STN TG]]="LSN",12,""))</f>
        <v/>
      </c>
      <c r="Z226" s="87" t="str">
        <f>IF(db[[#This Row],[STN TG]]="LSN","PCS","")</f>
        <v/>
      </c>
      <c r="AA226" s="87">
        <f>db[[#This Row],[QTY B]]*IF(db[[#This Row],[QTY TG]]="",1,db[[#This Row],[QTY TG]])*IF(db[[#This Row],[QTY K]]="",1,db[[#This Row],[QTY K]])</f>
        <v>72</v>
      </c>
      <c r="AB226" s="87" t="str">
        <f>IF(db[[#This Row],[STN K]]="",IF(db[[#This Row],[STN TG]]="",db[[#This Row],[STN B]],db[[#This Row],[STN TG]]),db[[#This Row],[STN K]])</f>
        <v>PCS</v>
      </c>
      <c r="AC226" s="87"/>
    </row>
    <row r="227" spans="1:29" ht="16.5" customHeight="1" x14ac:dyDescent="0.25">
      <c r="A227" s="87">
        <f>ROW()-1</f>
        <v>226</v>
      </c>
      <c r="B227" s="1" t="str">
        <f>LOWER(SUBSTITUTE(SUBSTITUTE(SUBSTITUTE(SUBSTITUTE(SUBSTITUTE(SUBSTITUTE(db[[#This Row],[NB BM]]," ",),".",""),"-",""),"(",""),")",""),"/",""))</f>
        <v>bnoteb5jkm79classic</v>
      </c>
      <c r="C227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D227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E227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bnoteb5jkm79classic72pcs</v>
      </c>
      <c r="F2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binderb5tscsm79classicjku72pcsartomoro</v>
      </c>
      <c r="G227" s="1" t="s">
        <v>80</v>
      </c>
      <c r="H227" s="4" t="s">
        <v>81</v>
      </c>
      <c r="I227" s="49" t="s">
        <v>3879</v>
      </c>
      <c r="J227" s="1" t="s">
        <v>1620</v>
      </c>
      <c r="K227" s="26" t="e">
        <f>IF(db[[#This Row],[NB NOTA_C]]="","",COUNTIF([2]!B_MSK[concat],db[[#This Row],[NB NOTA_C]]))</f>
        <v>#REF!</v>
      </c>
      <c r="L227" s="6" t="s">
        <v>1631</v>
      </c>
      <c r="M227" s="1" t="s">
        <v>1675</v>
      </c>
      <c r="N227" s="1" t="s">
        <v>2807</v>
      </c>
      <c r="P227" s="1" t="str">
        <f>IF(db[[#This Row],[QTY/ CTN]]="","",SUBSTITUTE(SUBSTITUTE(SUBSTITUTE(db[[#This Row],[QTY/ CTN]]," ","_",2),"(",""),")","")&amp;"_")</f>
        <v>72 PCS_</v>
      </c>
      <c r="Q227" s="1">
        <f>IF(db[[#This Row],[H_QTY/ CTN]]="","",SEARCH("_",db[[#This Row],[H_QTY/ CTN]]))</f>
        <v>7</v>
      </c>
      <c r="R227" s="1">
        <f>IF(db[[#This Row],[H_QTY/ CTN]]="","",LEN(db[[#This Row],[H_QTY/ CTN]]))</f>
        <v>7</v>
      </c>
      <c r="S227" s="90" t="str">
        <f>IF(db[[#This Row],[H_QTY/ CTN]]="","",LEFT(db[[#This Row],[H_QTY/ CTN]],db[[#This Row],[H_1]]-1))</f>
        <v>72 PCS</v>
      </c>
      <c r="T227" s="87" t="str">
        <f>IF(NOT(db[[#This Row],[H_1]]=db[[#This Row],[H_2]]),MID(db[[#This Row],[H_QTY/ CTN]],db[[#This Row],[H_1]]+1,db[[#This Row],[H_2]]-db[[#This Row],[H_1]]-1),"")</f>
        <v/>
      </c>
      <c r="U227" s="87" t="str">
        <f>IF(db[[#This Row],[QTY/ CTN B]]="","",LEFT(db[[#This Row],[QTY/ CTN B]],SEARCH(" ",db[[#This Row],[QTY/ CTN B]],1)-1))</f>
        <v>72</v>
      </c>
      <c r="V227" s="87" t="str">
        <f>IF(db[[#This Row],[QTY/ CTN B]]="","",RIGHT(db[[#This Row],[QTY/ CTN B]],LEN(db[[#This Row],[QTY/ CTN B]])-SEARCH(" ",db[[#This Row],[QTY/ CTN B]],1)))</f>
        <v>PCS</v>
      </c>
      <c r="W227" s="87" t="str">
        <f>IF(db[[#This Row],[QTY/ CTN TG]]="",IF(db[[#This Row],[STN TG]]="","",12),LEFT(db[[#This Row],[QTY/ CTN TG]],SEARCH(" ",db[[#This Row],[QTY/ CTN TG]],1)-1))</f>
        <v/>
      </c>
      <c r="X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7" s="87" t="str">
        <f>IF(db[[#This Row],[STN K]]="","",IF(db[[#This Row],[STN TG]]="LSN",12,""))</f>
        <v/>
      </c>
      <c r="Z227" s="87" t="str">
        <f>IF(db[[#This Row],[STN TG]]="LSN","PCS","")</f>
        <v/>
      </c>
      <c r="AA227" s="87">
        <f>db[[#This Row],[QTY B]]*IF(db[[#This Row],[QTY TG]]="",1,db[[#This Row],[QTY TG]])*IF(db[[#This Row],[QTY K]]="",1,db[[#This Row],[QTY K]])</f>
        <v>72</v>
      </c>
      <c r="AB227" s="87" t="str">
        <f>IF(db[[#This Row],[STN K]]="",IF(db[[#This Row],[STN TG]]="",db[[#This Row],[STN B]],db[[#This Row],[STN TG]]),db[[#This Row],[STN K]])</f>
        <v>PCS</v>
      </c>
      <c r="AC227" s="87"/>
    </row>
    <row r="228" spans="1:29" ht="16.5" customHeight="1" x14ac:dyDescent="0.25">
      <c r="A228" s="87">
        <f>ROW()-1</f>
        <v>227</v>
      </c>
      <c r="B228" s="1" t="str">
        <f>LOWER(SUBSTITUTE(SUBSTITUTE(SUBSTITUTE(SUBSTITUTE(SUBSTITUTE(SUBSTITUTE(db[[#This Row],[NB BM]]," ",),".",""),"-",""),"(",""),")",""),"/",""))</f>
        <v>bnoteb5jkm127education</v>
      </c>
      <c r="C228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D228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E228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bnoteb5jkm127education72pcs</v>
      </c>
      <c r="F2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binderb5tsedm127educationjku72pcsartomoro</v>
      </c>
      <c r="G228" s="1" t="s">
        <v>82</v>
      </c>
      <c r="H228" s="4" t="s">
        <v>4206</v>
      </c>
      <c r="I228" s="49" t="s">
        <v>4207</v>
      </c>
      <c r="J228" s="1" t="s">
        <v>1620</v>
      </c>
      <c r="K228" s="26" t="e">
        <f>IF(db[[#This Row],[NB NOTA_C]]="","",COUNTIF([2]!B_MSK[concat],db[[#This Row],[NB NOTA_C]]))</f>
        <v>#REF!</v>
      </c>
      <c r="L228" s="6" t="s">
        <v>1631</v>
      </c>
      <c r="M228" s="1" t="s">
        <v>1675</v>
      </c>
      <c r="N228" s="1" t="s">
        <v>2807</v>
      </c>
      <c r="P228" s="1" t="str">
        <f>IF(db[[#This Row],[QTY/ CTN]]="","",SUBSTITUTE(SUBSTITUTE(SUBSTITUTE(db[[#This Row],[QTY/ CTN]]," ","_",2),"(",""),")","")&amp;"_")</f>
        <v>72 PCS_</v>
      </c>
      <c r="Q228" s="1">
        <f>IF(db[[#This Row],[H_QTY/ CTN]]="","",SEARCH("_",db[[#This Row],[H_QTY/ CTN]]))</f>
        <v>7</v>
      </c>
      <c r="R228" s="1">
        <f>IF(db[[#This Row],[H_QTY/ CTN]]="","",LEN(db[[#This Row],[H_QTY/ CTN]]))</f>
        <v>7</v>
      </c>
      <c r="S228" s="90" t="str">
        <f>IF(db[[#This Row],[H_QTY/ CTN]]="","",LEFT(db[[#This Row],[H_QTY/ CTN]],db[[#This Row],[H_1]]-1))</f>
        <v>72 PCS</v>
      </c>
      <c r="T228" s="87" t="str">
        <f>IF(NOT(db[[#This Row],[H_1]]=db[[#This Row],[H_2]]),MID(db[[#This Row],[H_QTY/ CTN]],db[[#This Row],[H_1]]+1,db[[#This Row],[H_2]]-db[[#This Row],[H_1]]-1),"")</f>
        <v/>
      </c>
      <c r="U228" s="87" t="str">
        <f>IF(db[[#This Row],[QTY/ CTN B]]="","",LEFT(db[[#This Row],[QTY/ CTN B]],SEARCH(" ",db[[#This Row],[QTY/ CTN B]],1)-1))</f>
        <v>72</v>
      </c>
      <c r="V228" s="87" t="str">
        <f>IF(db[[#This Row],[QTY/ CTN B]]="","",RIGHT(db[[#This Row],[QTY/ CTN B]],LEN(db[[#This Row],[QTY/ CTN B]])-SEARCH(" ",db[[#This Row],[QTY/ CTN B]],1)))</f>
        <v>PCS</v>
      </c>
      <c r="W228" s="87" t="str">
        <f>IF(db[[#This Row],[QTY/ CTN TG]]="",IF(db[[#This Row],[STN TG]]="","",12),LEFT(db[[#This Row],[QTY/ CTN TG]],SEARCH(" ",db[[#This Row],[QTY/ CTN TG]],1)-1))</f>
        <v/>
      </c>
      <c r="X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8" s="87" t="str">
        <f>IF(db[[#This Row],[STN K]]="","",IF(db[[#This Row],[STN TG]]="LSN",12,""))</f>
        <v/>
      </c>
      <c r="Z228" s="87" t="str">
        <f>IF(db[[#This Row],[STN TG]]="LSN","PCS","")</f>
        <v/>
      </c>
      <c r="AA228" s="87">
        <f>db[[#This Row],[QTY B]]*IF(db[[#This Row],[QTY TG]]="",1,db[[#This Row],[QTY TG]])*IF(db[[#This Row],[QTY K]]="",1,db[[#This Row],[QTY K]])</f>
        <v>72</v>
      </c>
      <c r="AB228" s="87" t="str">
        <f>IF(db[[#This Row],[STN K]]="",IF(db[[#This Row],[STN TG]]="",db[[#This Row],[STN B]],db[[#This Row],[STN TG]]),db[[#This Row],[STN K]])</f>
        <v>PCS</v>
      </c>
      <c r="AC228" s="87"/>
    </row>
    <row r="229" spans="1:29" ht="16.5" customHeight="1" x14ac:dyDescent="0.25">
      <c r="A229" s="87">
        <f>ROW()-1</f>
        <v>228</v>
      </c>
      <c r="B229" s="1" t="str">
        <f>LOWER(SUBSTITUTE(SUBSTITUTE(SUBSTITUTE(SUBSTITUTE(SUBSTITUTE(SUBSTITUTE(db[[#This Row],[NB BM]]," ",),".",""),"-",""),"(",""),")",""),"/",""))</f>
        <v>bnoteb5jkm128education</v>
      </c>
      <c r="C229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D229" s="1" t="str">
        <f>LOWER(SUBSTITUTE(SUBSTITUTE(SUBSTITUTE(SUBSTITUTE(SUBSTITUTE(SUBSTITUTE(SUBSTITUTE(SUBSTITUTE(SUBSTITUTE(db[[#This Row],[NB PAJAK]]," ",""),"-",""),"(",""),")",""),".",""),",",""),"/",""),"""",""),"+",""))</f>
        <v/>
      </c>
      <c r="E229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bnoteb5jkm128education72pcs</v>
      </c>
      <c r="F2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binderb5tsedm128educationjku72pcsartomoro</v>
      </c>
      <c r="G229" s="1" t="s">
        <v>83</v>
      </c>
      <c r="H229" s="4" t="s">
        <v>84</v>
      </c>
      <c r="I229" s="2"/>
      <c r="J229" s="1" t="s">
        <v>1620</v>
      </c>
      <c r="K229" s="26" t="e">
        <f>IF(db[[#This Row],[NB NOTA_C]]="","",COUNTIF([2]!B_MSK[concat],db[[#This Row],[NB NOTA_C]]))</f>
        <v>#REF!</v>
      </c>
      <c r="L229" s="6" t="s">
        <v>1631</v>
      </c>
      <c r="M229" s="1" t="s">
        <v>1675</v>
      </c>
      <c r="N229" s="1" t="s">
        <v>2807</v>
      </c>
      <c r="P229" s="1" t="str">
        <f>IF(db[[#This Row],[QTY/ CTN]]="","",SUBSTITUTE(SUBSTITUTE(SUBSTITUTE(db[[#This Row],[QTY/ CTN]]," ","_",2),"(",""),")","")&amp;"_")</f>
        <v>72 PCS_</v>
      </c>
      <c r="Q229" s="1">
        <f>IF(db[[#This Row],[H_QTY/ CTN]]="","",SEARCH("_",db[[#This Row],[H_QTY/ CTN]]))</f>
        <v>7</v>
      </c>
      <c r="R229" s="1">
        <f>IF(db[[#This Row],[H_QTY/ CTN]]="","",LEN(db[[#This Row],[H_QTY/ CTN]]))</f>
        <v>7</v>
      </c>
      <c r="S229" s="90" t="str">
        <f>IF(db[[#This Row],[H_QTY/ CTN]]="","",LEFT(db[[#This Row],[H_QTY/ CTN]],db[[#This Row],[H_1]]-1))</f>
        <v>72 PCS</v>
      </c>
      <c r="T229" s="87" t="str">
        <f>IF(NOT(db[[#This Row],[H_1]]=db[[#This Row],[H_2]]),MID(db[[#This Row],[H_QTY/ CTN]],db[[#This Row],[H_1]]+1,db[[#This Row],[H_2]]-db[[#This Row],[H_1]]-1),"")</f>
        <v/>
      </c>
      <c r="U229" s="87" t="str">
        <f>IF(db[[#This Row],[QTY/ CTN B]]="","",LEFT(db[[#This Row],[QTY/ CTN B]],SEARCH(" ",db[[#This Row],[QTY/ CTN B]],1)-1))</f>
        <v>72</v>
      </c>
      <c r="V229" s="87" t="str">
        <f>IF(db[[#This Row],[QTY/ CTN B]]="","",RIGHT(db[[#This Row],[QTY/ CTN B]],LEN(db[[#This Row],[QTY/ CTN B]])-SEARCH(" ",db[[#This Row],[QTY/ CTN B]],1)))</f>
        <v>PCS</v>
      </c>
      <c r="W229" s="87" t="str">
        <f>IF(db[[#This Row],[QTY/ CTN TG]]="",IF(db[[#This Row],[STN TG]]="","",12),LEFT(db[[#This Row],[QTY/ CTN TG]],SEARCH(" ",db[[#This Row],[QTY/ CTN TG]],1)-1))</f>
        <v/>
      </c>
      <c r="X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" s="87" t="str">
        <f>IF(db[[#This Row],[STN K]]="","",IF(db[[#This Row],[STN TG]]="LSN",12,""))</f>
        <v/>
      </c>
      <c r="Z229" s="87" t="str">
        <f>IF(db[[#This Row],[STN TG]]="LSN","PCS","")</f>
        <v/>
      </c>
      <c r="AA229" s="87">
        <f>db[[#This Row],[QTY B]]*IF(db[[#This Row],[QTY TG]]="",1,db[[#This Row],[QTY TG]])*IF(db[[#This Row],[QTY K]]="",1,db[[#This Row],[QTY K]])</f>
        <v>72</v>
      </c>
      <c r="AB229" s="87" t="str">
        <f>IF(db[[#This Row],[STN K]]="",IF(db[[#This Row],[STN TG]]="",db[[#This Row],[STN B]],db[[#This Row],[STN TG]]),db[[#This Row],[STN K]])</f>
        <v>PCS</v>
      </c>
      <c r="AC229" s="87"/>
    </row>
    <row r="230" spans="1:29" ht="16.5" customHeight="1" x14ac:dyDescent="0.25">
      <c r="A230" s="87">
        <f>ROW()-1</f>
        <v>229</v>
      </c>
      <c r="B230" s="1" t="str">
        <f>LOWER(SUBSTITUTE(SUBSTITUTE(SUBSTITUTE(SUBSTITUTE(SUBSTITUTE(SUBSTITUTE(db[[#This Row],[NB BM]]," ",),".",""),"-",""),"(",""),")",""),"/",""))</f>
        <v>bnoteb5jkm137education</v>
      </c>
      <c r="C230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D230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E23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bnoteb5jkm137education72pcs</v>
      </c>
      <c r="F2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binderb5tsedm137educationjku72pcsartomoro</v>
      </c>
      <c r="G230" s="1" t="s">
        <v>85</v>
      </c>
      <c r="H230" s="4" t="s">
        <v>86</v>
      </c>
      <c r="I230" s="49" t="s">
        <v>3995</v>
      </c>
      <c r="J230" s="1" t="s">
        <v>1620</v>
      </c>
      <c r="K230" s="26" t="e">
        <f>IF(db[[#This Row],[NB NOTA_C]]="","",COUNTIF([2]!B_MSK[concat],db[[#This Row],[NB NOTA_C]]))</f>
        <v>#REF!</v>
      </c>
      <c r="L230" s="6" t="s">
        <v>1631</v>
      </c>
      <c r="M230" s="1" t="s">
        <v>1675</v>
      </c>
      <c r="N230" s="1" t="s">
        <v>2807</v>
      </c>
      <c r="P230" s="1" t="str">
        <f>IF(db[[#This Row],[QTY/ CTN]]="","",SUBSTITUTE(SUBSTITUTE(SUBSTITUTE(db[[#This Row],[QTY/ CTN]]," ","_",2),"(",""),")","")&amp;"_")</f>
        <v>72 PCS_</v>
      </c>
      <c r="Q230" s="1">
        <f>IF(db[[#This Row],[H_QTY/ CTN]]="","",SEARCH("_",db[[#This Row],[H_QTY/ CTN]]))</f>
        <v>7</v>
      </c>
      <c r="R230" s="1">
        <f>IF(db[[#This Row],[H_QTY/ CTN]]="","",LEN(db[[#This Row],[H_QTY/ CTN]]))</f>
        <v>7</v>
      </c>
      <c r="S230" s="90" t="str">
        <f>IF(db[[#This Row],[H_QTY/ CTN]]="","",LEFT(db[[#This Row],[H_QTY/ CTN]],db[[#This Row],[H_1]]-1))</f>
        <v>72 PCS</v>
      </c>
      <c r="T230" s="87" t="str">
        <f>IF(NOT(db[[#This Row],[H_1]]=db[[#This Row],[H_2]]),MID(db[[#This Row],[H_QTY/ CTN]],db[[#This Row],[H_1]]+1,db[[#This Row],[H_2]]-db[[#This Row],[H_1]]-1),"")</f>
        <v/>
      </c>
      <c r="U230" s="87" t="str">
        <f>IF(db[[#This Row],[QTY/ CTN B]]="","",LEFT(db[[#This Row],[QTY/ CTN B]],SEARCH(" ",db[[#This Row],[QTY/ CTN B]],1)-1))</f>
        <v>72</v>
      </c>
      <c r="V230" s="87" t="str">
        <f>IF(db[[#This Row],[QTY/ CTN B]]="","",RIGHT(db[[#This Row],[QTY/ CTN B]],LEN(db[[#This Row],[QTY/ CTN B]])-SEARCH(" ",db[[#This Row],[QTY/ CTN B]],1)))</f>
        <v>PCS</v>
      </c>
      <c r="W230" s="87" t="str">
        <f>IF(db[[#This Row],[QTY/ CTN TG]]="",IF(db[[#This Row],[STN TG]]="","",12),LEFT(db[[#This Row],[QTY/ CTN TG]],SEARCH(" ",db[[#This Row],[QTY/ CTN TG]],1)-1))</f>
        <v/>
      </c>
      <c r="X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0" s="87" t="str">
        <f>IF(db[[#This Row],[STN K]]="","",IF(db[[#This Row],[STN TG]]="LSN",12,""))</f>
        <v/>
      </c>
      <c r="Z230" s="87" t="str">
        <f>IF(db[[#This Row],[STN TG]]="LSN","PCS","")</f>
        <v/>
      </c>
      <c r="AA230" s="87">
        <f>db[[#This Row],[QTY B]]*IF(db[[#This Row],[QTY TG]]="",1,db[[#This Row],[QTY TG]])*IF(db[[#This Row],[QTY K]]="",1,db[[#This Row],[QTY K]])</f>
        <v>72</v>
      </c>
      <c r="AB230" s="87" t="str">
        <f>IF(db[[#This Row],[STN K]]="",IF(db[[#This Row],[STN TG]]="",db[[#This Row],[STN B]],db[[#This Row],[STN TG]]),db[[#This Row],[STN K]])</f>
        <v>PCS</v>
      </c>
      <c r="AC230" s="87"/>
    </row>
    <row r="231" spans="1:29" ht="16.5" customHeight="1" x14ac:dyDescent="0.25">
      <c r="A231" s="87">
        <f>ROW()-1</f>
        <v>230</v>
      </c>
      <c r="B231" s="1" t="str">
        <f>LOWER(SUBSTITUTE(SUBSTITUTE(SUBSTITUTE(SUBSTITUTE(SUBSTITUTE(SUBSTITUTE(db[[#This Row],[NB BM]]," ",),".",""),"-",""),"(",""),")",""),"/",""))</f>
        <v>bnoteb5jkm132faculty</v>
      </c>
      <c r="C231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D231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E23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bnoteb5jkm132faculty72pcs</v>
      </c>
      <c r="F2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binderb5tsfcm132facultyjku72pcsartomoro</v>
      </c>
      <c r="G231" s="1" t="s">
        <v>87</v>
      </c>
      <c r="H231" s="4" t="s">
        <v>88</v>
      </c>
      <c r="I231" s="2" t="s">
        <v>3203</v>
      </c>
      <c r="J231" s="1" t="s">
        <v>1620</v>
      </c>
      <c r="K231" s="26" t="e">
        <f>IF(db[[#This Row],[NB NOTA_C]]="","",COUNTIF([2]!B_MSK[concat],db[[#This Row],[NB NOTA_C]]))</f>
        <v>#REF!</v>
      </c>
      <c r="L231" s="6" t="s">
        <v>1631</v>
      </c>
      <c r="M231" s="1" t="s">
        <v>1675</v>
      </c>
      <c r="N231" s="1" t="s">
        <v>2807</v>
      </c>
      <c r="P231" s="1" t="str">
        <f>IF(db[[#This Row],[QTY/ CTN]]="","",SUBSTITUTE(SUBSTITUTE(SUBSTITUTE(db[[#This Row],[QTY/ CTN]]," ","_",2),"(",""),")","")&amp;"_")</f>
        <v>72 PCS_</v>
      </c>
      <c r="Q231" s="1">
        <f>IF(db[[#This Row],[H_QTY/ CTN]]="","",SEARCH("_",db[[#This Row],[H_QTY/ CTN]]))</f>
        <v>7</v>
      </c>
      <c r="R231" s="1">
        <f>IF(db[[#This Row],[H_QTY/ CTN]]="","",LEN(db[[#This Row],[H_QTY/ CTN]]))</f>
        <v>7</v>
      </c>
      <c r="S231" s="90" t="str">
        <f>IF(db[[#This Row],[H_QTY/ CTN]]="","",LEFT(db[[#This Row],[H_QTY/ CTN]],db[[#This Row],[H_1]]-1))</f>
        <v>72 PCS</v>
      </c>
      <c r="T231" s="87" t="str">
        <f>IF(NOT(db[[#This Row],[H_1]]=db[[#This Row],[H_2]]),MID(db[[#This Row],[H_QTY/ CTN]],db[[#This Row],[H_1]]+1,db[[#This Row],[H_2]]-db[[#This Row],[H_1]]-1),"")</f>
        <v/>
      </c>
      <c r="U231" s="87" t="str">
        <f>IF(db[[#This Row],[QTY/ CTN B]]="","",LEFT(db[[#This Row],[QTY/ CTN B]],SEARCH(" ",db[[#This Row],[QTY/ CTN B]],1)-1))</f>
        <v>72</v>
      </c>
      <c r="V231" s="87" t="str">
        <f>IF(db[[#This Row],[QTY/ CTN B]]="","",RIGHT(db[[#This Row],[QTY/ CTN B]],LEN(db[[#This Row],[QTY/ CTN B]])-SEARCH(" ",db[[#This Row],[QTY/ CTN B]],1)))</f>
        <v>PCS</v>
      </c>
      <c r="W231" s="87" t="str">
        <f>IF(db[[#This Row],[QTY/ CTN TG]]="",IF(db[[#This Row],[STN TG]]="","",12),LEFT(db[[#This Row],[QTY/ CTN TG]],SEARCH(" ",db[[#This Row],[QTY/ CTN TG]],1)-1))</f>
        <v/>
      </c>
      <c r="X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1" s="87" t="str">
        <f>IF(db[[#This Row],[STN K]]="","",IF(db[[#This Row],[STN TG]]="LSN",12,""))</f>
        <v/>
      </c>
      <c r="Z231" s="87" t="str">
        <f>IF(db[[#This Row],[STN TG]]="LSN","PCS","")</f>
        <v/>
      </c>
      <c r="AA231" s="87">
        <f>db[[#This Row],[QTY B]]*IF(db[[#This Row],[QTY TG]]="",1,db[[#This Row],[QTY TG]])*IF(db[[#This Row],[QTY K]]="",1,db[[#This Row],[QTY K]])</f>
        <v>72</v>
      </c>
      <c r="AB231" s="87" t="str">
        <f>IF(db[[#This Row],[STN K]]="",IF(db[[#This Row],[STN TG]]="",db[[#This Row],[STN B]],db[[#This Row],[STN TG]]),db[[#This Row],[STN K]])</f>
        <v>PCS</v>
      </c>
      <c r="AC231" s="87"/>
    </row>
    <row r="232" spans="1:29" ht="16.5" customHeight="1" x14ac:dyDescent="0.25">
      <c r="A232" s="87">
        <f>ROW()-1</f>
        <v>231</v>
      </c>
      <c r="B232" s="1" t="str">
        <f>LOWER(SUBSTITUTE(SUBSTITUTE(SUBSTITUTE(SUBSTITUTE(SUBSTITUTE(SUBSTITUTE(db[[#This Row],[NB BM]]," ",),".",""),"-",""),"(",""),")",""),"/",""))</f>
        <v>bnoteb5jkm114image</v>
      </c>
      <c r="C232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D232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E232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bnoteb5jkm114image72pcs</v>
      </c>
      <c r="F2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binderb5tsimm114imagejku72pcsartomoro</v>
      </c>
      <c r="G232" s="1" t="s">
        <v>89</v>
      </c>
      <c r="H232" s="4" t="s">
        <v>90</v>
      </c>
      <c r="I232" s="2" t="s">
        <v>3205</v>
      </c>
      <c r="J232" s="1" t="s">
        <v>1620</v>
      </c>
      <c r="K232" s="26" t="e">
        <f>IF(db[[#This Row],[NB NOTA_C]]="","",COUNTIF([2]!B_MSK[concat],db[[#This Row],[NB NOTA_C]]))</f>
        <v>#REF!</v>
      </c>
      <c r="L232" s="6" t="s">
        <v>1631</v>
      </c>
      <c r="M232" s="1" t="s">
        <v>1675</v>
      </c>
      <c r="N232" s="1" t="s">
        <v>2807</v>
      </c>
      <c r="P232" s="1" t="str">
        <f>IF(db[[#This Row],[QTY/ CTN]]="","",SUBSTITUTE(SUBSTITUTE(SUBSTITUTE(db[[#This Row],[QTY/ CTN]]," ","_",2),"(",""),")","")&amp;"_")</f>
        <v>72 PCS_</v>
      </c>
      <c r="Q232" s="1">
        <f>IF(db[[#This Row],[H_QTY/ CTN]]="","",SEARCH("_",db[[#This Row],[H_QTY/ CTN]]))</f>
        <v>7</v>
      </c>
      <c r="R232" s="1">
        <f>IF(db[[#This Row],[H_QTY/ CTN]]="","",LEN(db[[#This Row],[H_QTY/ CTN]]))</f>
        <v>7</v>
      </c>
      <c r="S232" s="90" t="str">
        <f>IF(db[[#This Row],[H_QTY/ CTN]]="","",LEFT(db[[#This Row],[H_QTY/ CTN]],db[[#This Row],[H_1]]-1))</f>
        <v>72 PCS</v>
      </c>
      <c r="T232" s="87" t="str">
        <f>IF(NOT(db[[#This Row],[H_1]]=db[[#This Row],[H_2]]),MID(db[[#This Row],[H_QTY/ CTN]],db[[#This Row],[H_1]]+1,db[[#This Row],[H_2]]-db[[#This Row],[H_1]]-1),"")</f>
        <v/>
      </c>
      <c r="U232" s="87" t="str">
        <f>IF(db[[#This Row],[QTY/ CTN B]]="","",LEFT(db[[#This Row],[QTY/ CTN B]],SEARCH(" ",db[[#This Row],[QTY/ CTN B]],1)-1))</f>
        <v>72</v>
      </c>
      <c r="V232" s="87" t="str">
        <f>IF(db[[#This Row],[QTY/ CTN B]]="","",RIGHT(db[[#This Row],[QTY/ CTN B]],LEN(db[[#This Row],[QTY/ CTN B]])-SEARCH(" ",db[[#This Row],[QTY/ CTN B]],1)))</f>
        <v>PCS</v>
      </c>
      <c r="W232" s="87" t="str">
        <f>IF(db[[#This Row],[QTY/ CTN TG]]="",IF(db[[#This Row],[STN TG]]="","",12),LEFT(db[[#This Row],[QTY/ CTN TG]],SEARCH(" ",db[[#This Row],[QTY/ CTN TG]],1)-1))</f>
        <v/>
      </c>
      <c r="X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2" s="87" t="str">
        <f>IF(db[[#This Row],[STN K]]="","",IF(db[[#This Row],[STN TG]]="LSN",12,""))</f>
        <v/>
      </c>
      <c r="Z232" s="87" t="str">
        <f>IF(db[[#This Row],[STN TG]]="LSN","PCS","")</f>
        <v/>
      </c>
      <c r="AA232" s="87">
        <f>db[[#This Row],[QTY B]]*IF(db[[#This Row],[QTY TG]]="",1,db[[#This Row],[QTY TG]])*IF(db[[#This Row],[QTY K]]="",1,db[[#This Row],[QTY K]])</f>
        <v>72</v>
      </c>
      <c r="AB232" s="87" t="str">
        <f>IF(db[[#This Row],[STN K]]="",IF(db[[#This Row],[STN TG]]="",db[[#This Row],[STN B]],db[[#This Row],[STN TG]]),db[[#This Row],[STN K]])</f>
        <v>PCS</v>
      </c>
      <c r="AC232" s="87"/>
    </row>
    <row r="233" spans="1:29" ht="16.5" customHeight="1" x14ac:dyDescent="0.25">
      <c r="A233" s="87">
        <f>ROW()-1</f>
        <v>232</v>
      </c>
      <c r="B233" s="1" t="str">
        <f>LOWER(SUBSTITUTE(SUBSTITUTE(SUBSTITUTE(SUBSTITUTE(SUBSTITUTE(SUBSTITUTE(db[[#This Row],[NB BM]]," ",),".",""),"-",""),"(",""),")",""),"/",""))</f>
        <v>bnoteb5jkm127education</v>
      </c>
      <c r="C233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D233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E23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bnoteb5jkm127education72pcs</v>
      </c>
      <c r="F2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binderb5tsimm127educationjku72pcsartomoro</v>
      </c>
      <c r="G233" s="1" t="s">
        <v>82</v>
      </c>
      <c r="H233" s="4" t="s">
        <v>2072</v>
      </c>
      <c r="I233" s="2" t="s">
        <v>2103</v>
      </c>
      <c r="J233" s="1" t="s">
        <v>1620</v>
      </c>
      <c r="K233" s="26" t="e">
        <f>IF(db[[#This Row],[NB NOTA_C]]="","",COUNTIF([2]!B_MSK[concat],db[[#This Row],[NB NOTA_C]]))</f>
        <v>#REF!</v>
      </c>
      <c r="L233" s="6" t="s">
        <v>1631</v>
      </c>
      <c r="M233" s="1" t="s">
        <v>1675</v>
      </c>
      <c r="N233" s="1" t="s">
        <v>2807</v>
      </c>
      <c r="P233" s="1" t="str">
        <f>IF(db[[#This Row],[QTY/ CTN]]="","",SUBSTITUTE(SUBSTITUTE(SUBSTITUTE(db[[#This Row],[QTY/ CTN]]," ","_",2),"(",""),")","")&amp;"_")</f>
        <v>72 PCS_</v>
      </c>
      <c r="Q233" s="1">
        <f>IF(db[[#This Row],[H_QTY/ CTN]]="","",SEARCH("_",db[[#This Row],[H_QTY/ CTN]]))</f>
        <v>7</v>
      </c>
      <c r="R233" s="1">
        <f>IF(db[[#This Row],[H_QTY/ CTN]]="","",LEN(db[[#This Row],[H_QTY/ CTN]]))</f>
        <v>7</v>
      </c>
      <c r="S233" s="90" t="str">
        <f>IF(db[[#This Row],[H_QTY/ CTN]]="","",LEFT(db[[#This Row],[H_QTY/ CTN]],db[[#This Row],[H_1]]-1))</f>
        <v>72 PCS</v>
      </c>
      <c r="T233" s="87" t="str">
        <f>IF(NOT(db[[#This Row],[H_1]]=db[[#This Row],[H_2]]),MID(db[[#This Row],[H_QTY/ CTN]],db[[#This Row],[H_1]]+1,db[[#This Row],[H_2]]-db[[#This Row],[H_1]]-1),"")</f>
        <v/>
      </c>
      <c r="U233" s="87" t="str">
        <f>IF(db[[#This Row],[QTY/ CTN B]]="","",LEFT(db[[#This Row],[QTY/ CTN B]],SEARCH(" ",db[[#This Row],[QTY/ CTN B]],1)-1))</f>
        <v>72</v>
      </c>
      <c r="V233" s="87" t="str">
        <f>IF(db[[#This Row],[QTY/ CTN B]]="","",RIGHT(db[[#This Row],[QTY/ CTN B]],LEN(db[[#This Row],[QTY/ CTN B]])-SEARCH(" ",db[[#This Row],[QTY/ CTN B]],1)))</f>
        <v>PCS</v>
      </c>
      <c r="W233" s="87" t="str">
        <f>IF(db[[#This Row],[QTY/ CTN TG]]="",IF(db[[#This Row],[STN TG]]="","",12),LEFT(db[[#This Row],[QTY/ CTN TG]],SEARCH(" ",db[[#This Row],[QTY/ CTN TG]],1)-1))</f>
        <v/>
      </c>
      <c r="X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3" s="87" t="str">
        <f>IF(db[[#This Row],[STN K]]="","",IF(db[[#This Row],[STN TG]]="LSN",12,""))</f>
        <v/>
      </c>
      <c r="Z233" s="87" t="str">
        <f>IF(db[[#This Row],[STN TG]]="LSN","PCS","")</f>
        <v/>
      </c>
      <c r="AA233" s="87">
        <f>db[[#This Row],[QTY B]]*IF(db[[#This Row],[QTY TG]]="",1,db[[#This Row],[QTY TG]])*IF(db[[#This Row],[QTY K]]="",1,db[[#This Row],[QTY K]])</f>
        <v>72</v>
      </c>
      <c r="AB233" s="87" t="str">
        <f>IF(db[[#This Row],[STN K]]="",IF(db[[#This Row],[STN TG]]="",db[[#This Row],[STN B]],db[[#This Row],[STN TG]]),db[[#This Row],[STN K]])</f>
        <v>PCS</v>
      </c>
      <c r="AC233" s="87"/>
    </row>
    <row r="234" spans="1:29" ht="16.5" customHeight="1" x14ac:dyDescent="0.25">
      <c r="A234" s="87">
        <f>ROW()-1</f>
        <v>233</v>
      </c>
      <c r="B234" s="1" t="str">
        <f>LOWER(SUBSTITUTE(SUBSTITUTE(SUBSTITUTE(SUBSTITUTE(SUBSTITUTE(SUBSTITUTE(db[[#This Row],[NB BM]]," ",),".",""),"-",""),"(",""),")",""),"/",""))</f>
        <v>bnoteb5jkm130imagination</v>
      </c>
      <c r="C234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D234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E234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bnoteb5jkm130imagination72pcs</v>
      </c>
      <c r="F2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binderb5tsimm130imagintnjku72pcsartomoro</v>
      </c>
      <c r="G234" s="1" t="s">
        <v>91</v>
      </c>
      <c r="H234" s="4" t="s">
        <v>2875</v>
      </c>
      <c r="I234" s="2" t="s">
        <v>2874</v>
      </c>
      <c r="J234" s="1" t="s">
        <v>1620</v>
      </c>
      <c r="K234" s="26" t="e">
        <f>IF(db[[#This Row],[NB NOTA_C]]="","",COUNTIF([2]!B_MSK[concat],db[[#This Row],[NB NOTA_C]]))</f>
        <v>#REF!</v>
      </c>
      <c r="L234" s="6" t="s">
        <v>1631</v>
      </c>
      <c r="M234" s="1" t="s">
        <v>1675</v>
      </c>
      <c r="N234" s="1" t="s">
        <v>2807</v>
      </c>
      <c r="P234" s="1" t="str">
        <f>IF(db[[#This Row],[QTY/ CTN]]="","",SUBSTITUTE(SUBSTITUTE(SUBSTITUTE(db[[#This Row],[QTY/ CTN]]," ","_",2),"(",""),")","")&amp;"_")</f>
        <v>72 PCS_</v>
      </c>
      <c r="Q234" s="1">
        <f>IF(db[[#This Row],[H_QTY/ CTN]]="","",SEARCH("_",db[[#This Row],[H_QTY/ CTN]]))</f>
        <v>7</v>
      </c>
      <c r="R234" s="1">
        <f>IF(db[[#This Row],[H_QTY/ CTN]]="","",LEN(db[[#This Row],[H_QTY/ CTN]]))</f>
        <v>7</v>
      </c>
      <c r="S234" s="90" t="str">
        <f>IF(db[[#This Row],[H_QTY/ CTN]]="","",LEFT(db[[#This Row],[H_QTY/ CTN]],db[[#This Row],[H_1]]-1))</f>
        <v>72 PCS</v>
      </c>
      <c r="T234" s="87" t="str">
        <f>IF(NOT(db[[#This Row],[H_1]]=db[[#This Row],[H_2]]),MID(db[[#This Row],[H_QTY/ CTN]],db[[#This Row],[H_1]]+1,db[[#This Row],[H_2]]-db[[#This Row],[H_1]]-1),"")</f>
        <v/>
      </c>
      <c r="U234" s="87" t="str">
        <f>IF(db[[#This Row],[QTY/ CTN B]]="","",LEFT(db[[#This Row],[QTY/ CTN B]],SEARCH(" ",db[[#This Row],[QTY/ CTN B]],1)-1))</f>
        <v>72</v>
      </c>
      <c r="V234" s="87" t="str">
        <f>IF(db[[#This Row],[QTY/ CTN B]]="","",RIGHT(db[[#This Row],[QTY/ CTN B]],LEN(db[[#This Row],[QTY/ CTN B]])-SEARCH(" ",db[[#This Row],[QTY/ CTN B]],1)))</f>
        <v>PCS</v>
      </c>
      <c r="W234" s="87" t="str">
        <f>IF(db[[#This Row],[QTY/ CTN TG]]="",IF(db[[#This Row],[STN TG]]="","",12),LEFT(db[[#This Row],[QTY/ CTN TG]],SEARCH(" ",db[[#This Row],[QTY/ CTN TG]],1)-1))</f>
        <v/>
      </c>
      <c r="X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" s="87" t="str">
        <f>IF(db[[#This Row],[STN K]]="","",IF(db[[#This Row],[STN TG]]="LSN",12,""))</f>
        <v/>
      </c>
      <c r="Z234" s="87" t="str">
        <f>IF(db[[#This Row],[STN TG]]="LSN","PCS","")</f>
        <v/>
      </c>
      <c r="AA234" s="87">
        <f>db[[#This Row],[QTY B]]*IF(db[[#This Row],[QTY TG]]="",1,db[[#This Row],[QTY TG]])*IF(db[[#This Row],[QTY K]]="",1,db[[#This Row],[QTY K]])</f>
        <v>72</v>
      </c>
      <c r="AB234" s="87" t="str">
        <f>IF(db[[#This Row],[STN K]]="",IF(db[[#This Row],[STN TG]]="",db[[#This Row],[STN B]],db[[#This Row],[STN TG]]),db[[#This Row],[STN K]])</f>
        <v>PCS</v>
      </c>
      <c r="AC234" s="87"/>
    </row>
    <row r="235" spans="1:29" ht="16.5" customHeight="1" x14ac:dyDescent="0.25">
      <c r="A235" s="87">
        <f>ROW()-1</f>
        <v>234</v>
      </c>
      <c r="B235" s="1" t="str">
        <f>LOWER(SUBSTITUTE(SUBSTITUTE(SUBSTITUTE(SUBSTITUTE(SUBSTITUTE(SUBSTITUTE(db[[#This Row],[NB BM]]," ",),".",""),"-",""),"(",""),")",""),"/",""))</f>
        <v>bnoteb5jkm133image</v>
      </c>
      <c r="C235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D235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E23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bnoteb5jkm133image72pcs</v>
      </c>
      <c r="F2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binderb5tsimm133imagejku72pcsartomoro</v>
      </c>
      <c r="G235" s="1" t="s">
        <v>92</v>
      </c>
      <c r="H235" s="4" t="s">
        <v>93</v>
      </c>
      <c r="I235" s="49" t="s">
        <v>3994</v>
      </c>
      <c r="J235" s="1" t="s">
        <v>1620</v>
      </c>
      <c r="K235" s="26" t="e">
        <f>IF(db[[#This Row],[NB NOTA_C]]="","",COUNTIF([2]!B_MSK[concat],db[[#This Row],[NB NOTA_C]]))</f>
        <v>#REF!</v>
      </c>
      <c r="L235" s="6" t="s">
        <v>1631</v>
      </c>
      <c r="M235" s="1" t="s">
        <v>1675</v>
      </c>
      <c r="N235" s="1" t="s">
        <v>2807</v>
      </c>
      <c r="P235" s="1" t="str">
        <f>IF(db[[#This Row],[QTY/ CTN]]="","",SUBSTITUTE(SUBSTITUTE(SUBSTITUTE(db[[#This Row],[QTY/ CTN]]," ","_",2),"(",""),")","")&amp;"_")</f>
        <v>72 PCS_</v>
      </c>
      <c r="Q235" s="1">
        <f>IF(db[[#This Row],[H_QTY/ CTN]]="","",SEARCH("_",db[[#This Row],[H_QTY/ CTN]]))</f>
        <v>7</v>
      </c>
      <c r="R235" s="1">
        <f>IF(db[[#This Row],[H_QTY/ CTN]]="","",LEN(db[[#This Row],[H_QTY/ CTN]]))</f>
        <v>7</v>
      </c>
      <c r="S235" s="90" t="str">
        <f>IF(db[[#This Row],[H_QTY/ CTN]]="","",LEFT(db[[#This Row],[H_QTY/ CTN]],db[[#This Row],[H_1]]-1))</f>
        <v>72 PCS</v>
      </c>
      <c r="T235" s="87" t="str">
        <f>IF(NOT(db[[#This Row],[H_1]]=db[[#This Row],[H_2]]),MID(db[[#This Row],[H_QTY/ CTN]],db[[#This Row],[H_1]]+1,db[[#This Row],[H_2]]-db[[#This Row],[H_1]]-1),"")</f>
        <v/>
      </c>
      <c r="U235" s="87" t="str">
        <f>IF(db[[#This Row],[QTY/ CTN B]]="","",LEFT(db[[#This Row],[QTY/ CTN B]],SEARCH(" ",db[[#This Row],[QTY/ CTN B]],1)-1))</f>
        <v>72</v>
      </c>
      <c r="V235" s="87" t="str">
        <f>IF(db[[#This Row],[QTY/ CTN B]]="","",RIGHT(db[[#This Row],[QTY/ CTN B]],LEN(db[[#This Row],[QTY/ CTN B]])-SEARCH(" ",db[[#This Row],[QTY/ CTN B]],1)))</f>
        <v>PCS</v>
      </c>
      <c r="W235" s="87" t="str">
        <f>IF(db[[#This Row],[QTY/ CTN TG]]="",IF(db[[#This Row],[STN TG]]="","",12),LEFT(db[[#This Row],[QTY/ CTN TG]],SEARCH(" ",db[[#This Row],[QTY/ CTN TG]],1)-1))</f>
        <v/>
      </c>
      <c r="X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" s="87" t="str">
        <f>IF(db[[#This Row],[STN K]]="","",IF(db[[#This Row],[STN TG]]="LSN",12,""))</f>
        <v/>
      </c>
      <c r="Z235" s="87" t="str">
        <f>IF(db[[#This Row],[STN TG]]="LSN","PCS","")</f>
        <v/>
      </c>
      <c r="AA235" s="87">
        <f>db[[#This Row],[QTY B]]*IF(db[[#This Row],[QTY TG]]="",1,db[[#This Row],[QTY TG]])*IF(db[[#This Row],[QTY K]]="",1,db[[#This Row],[QTY K]])</f>
        <v>72</v>
      </c>
      <c r="AB235" s="87" t="str">
        <f>IF(db[[#This Row],[STN K]]="",IF(db[[#This Row],[STN TG]]="",db[[#This Row],[STN B]],db[[#This Row],[STN TG]]),db[[#This Row],[STN K]])</f>
        <v>PCS</v>
      </c>
      <c r="AC235" s="87"/>
    </row>
    <row r="236" spans="1:29" ht="16.5" customHeight="1" x14ac:dyDescent="0.25">
      <c r="A236" s="87">
        <f>ROW()-1</f>
        <v>235</v>
      </c>
      <c r="B236" s="1" t="str">
        <f>LOWER(SUBSTITUTE(SUBSTITUTE(SUBSTITUTE(SUBSTITUTE(SUBSTITUTE(SUBSTITUTE(db[[#This Row],[NB BM]]," ",),".",""),"-",""),"(",""),")",""),"/",""))</f>
        <v>bnoteb5jk142kindness</v>
      </c>
      <c r="C236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D236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E23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bnoteb5jk142kindness72pcs</v>
      </c>
      <c r="F2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binderb5tskd142kindnessjku72pcsartomoro</v>
      </c>
      <c r="G236" s="1" t="s">
        <v>94</v>
      </c>
      <c r="H236" s="124" t="s">
        <v>95</v>
      </c>
      <c r="I236" s="49" t="s">
        <v>3993</v>
      </c>
      <c r="J236" s="1" t="s">
        <v>1620</v>
      </c>
      <c r="K236" s="26" t="e">
        <f>IF(db[[#This Row],[NB NOTA_C]]="","",COUNTIF([2]!B_MSK[concat],db[[#This Row],[NB NOTA_C]]))</f>
        <v>#REF!</v>
      </c>
      <c r="L236" s="6" t="s">
        <v>1631</v>
      </c>
      <c r="M236" s="1" t="s">
        <v>1675</v>
      </c>
      <c r="N236" s="1" t="s">
        <v>2807</v>
      </c>
      <c r="P236" s="1" t="str">
        <f>IF(db[[#This Row],[QTY/ CTN]]="","",SUBSTITUTE(SUBSTITUTE(SUBSTITUTE(db[[#This Row],[QTY/ CTN]]," ","_",2),"(",""),")","")&amp;"_")</f>
        <v>72 PCS_</v>
      </c>
      <c r="Q236" s="1">
        <f>IF(db[[#This Row],[H_QTY/ CTN]]="","",SEARCH("_",db[[#This Row],[H_QTY/ CTN]]))</f>
        <v>7</v>
      </c>
      <c r="R236" s="1">
        <f>IF(db[[#This Row],[H_QTY/ CTN]]="","",LEN(db[[#This Row],[H_QTY/ CTN]]))</f>
        <v>7</v>
      </c>
      <c r="S236" s="90" t="str">
        <f>IF(db[[#This Row],[H_QTY/ CTN]]="","",LEFT(db[[#This Row],[H_QTY/ CTN]],db[[#This Row],[H_1]]-1))</f>
        <v>72 PCS</v>
      </c>
      <c r="T236" s="87" t="str">
        <f>IF(NOT(db[[#This Row],[H_1]]=db[[#This Row],[H_2]]),MID(db[[#This Row],[H_QTY/ CTN]],db[[#This Row],[H_1]]+1,db[[#This Row],[H_2]]-db[[#This Row],[H_1]]-1),"")</f>
        <v/>
      </c>
      <c r="U236" s="87" t="str">
        <f>IF(db[[#This Row],[QTY/ CTN B]]="","",LEFT(db[[#This Row],[QTY/ CTN B]],SEARCH(" ",db[[#This Row],[QTY/ CTN B]],1)-1))</f>
        <v>72</v>
      </c>
      <c r="V236" s="87" t="str">
        <f>IF(db[[#This Row],[QTY/ CTN B]]="","",RIGHT(db[[#This Row],[QTY/ CTN B]],LEN(db[[#This Row],[QTY/ CTN B]])-SEARCH(" ",db[[#This Row],[QTY/ CTN B]],1)))</f>
        <v>PCS</v>
      </c>
      <c r="W236" s="87" t="str">
        <f>IF(db[[#This Row],[QTY/ CTN TG]]="",IF(db[[#This Row],[STN TG]]="","",12),LEFT(db[[#This Row],[QTY/ CTN TG]],SEARCH(" ",db[[#This Row],[QTY/ CTN TG]],1)-1))</f>
        <v/>
      </c>
      <c r="X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" s="87" t="str">
        <f>IF(db[[#This Row],[STN K]]="","",IF(db[[#This Row],[STN TG]]="LSN",12,""))</f>
        <v/>
      </c>
      <c r="Z236" s="87" t="str">
        <f>IF(db[[#This Row],[STN TG]]="LSN","PCS","")</f>
        <v/>
      </c>
      <c r="AA236" s="87">
        <f>db[[#This Row],[QTY B]]*IF(db[[#This Row],[QTY TG]]="",1,db[[#This Row],[QTY TG]])*IF(db[[#This Row],[QTY K]]="",1,db[[#This Row],[QTY K]])</f>
        <v>72</v>
      </c>
      <c r="AB236" s="87" t="str">
        <f>IF(db[[#This Row],[STN K]]="",IF(db[[#This Row],[STN TG]]="",db[[#This Row],[STN B]],db[[#This Row],[STN TG]]),db[[#This Row],[STN K]])</f>
        <v>PCS</v>
      </c>
      <c r="AC236" s="87"/>
    </row>
    <row r="237" spans="1:29" ht="16.5" customHeight="1" x14ac:dyDescent="0.25">
      <c r="A237" s="87">
        <f>ROW()-1</f>
        <v>236</v>
      </c>
      <c r="B237" s="1" t="str">
        <f>LOWER(SUBSTITUTE(SUBSTITUTE(SUBSTITUTE(SUBSTITUTE(SUBSTITUTE(SUBSTITUTE(db[[#This Row],[NB BM]]," ",),".",""),"-",""),"(",""),")",""),"/",""))</f>
        <v>binderclipjk105cd</v>
      </c>
      <c r="C237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D237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E237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binderclipjk105cd48drm60pcs</v>
      </c>
      <c r="F2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binderclip105cdjk48drm60pcsartomoro</v>
      </c>
      <c r="G237" s="1" t="s">
        <v>96</v>
      </c>
      <c r="H237" s="4" t="s">
        <v>97</v>
      </c>
      <c r="I237" s="49" t="s">
        <v>98</v>
      </c>
      <c r="J237" s="1" t="s">
        <v>1620</v>
      </c>
      <c r="K237" s="26" t="e">
        <f>IF(db[[#This Row],[NB NOTA_C]]="","",COUNTIF([2]!B_MSK[concat],db[[#This Row],[NB NOTA_C]]))</f>
        <v>#REF!</v>
      </c>
      <c r="L237" s="6" t="s">
        <v>1631</v>
      </c>
      <c r="M237" s="1" t="s">
        <v>1686</v>
      </c>
      <c r="N237" s="1" t="s">
        <v>2786</v>
      </c>
      <c r="P237" s="1" t="str">
        <f>IF(db[[#This Row],[QTY/ CTN]]="","",SUBSTITUTE(SUBSTITUTE(SUBSTITUTE(db[[#This Row],[QTY/ CTN]]," ","_",2),"(",""),")","")&amp;"_")</f>
        <v>48 DRM_60 PCS_</v>
      </c>
      <c r="Q237" s="1">
        <f>IF(db[[#This Row],[H_QTY/ CTN]]="","",SEARCH("_",db[[#This Row],[H_QTY/ CTN]]))</f>
        <v>7</v>
      </c>
      <c r="R237" s="1">
        <f>IF(db[[#This Row],[H_QTY/ CTN]]="","",LEN(db[[#This Row],[H_QTY/ CTN]]))</f>
        <v>14</v>
      </c>
      <c r="S237" s="90" t="str">
        <f>IF(db[[#This Row],[H_QTY/ CTN]]="","",LEFT(db[[#This Row],[H_QTY/ CTN]],db[[#This Row],[H_1]]-1))</f>
        <v>48 DRM</v>
      </c>
      <c r="T237" s="87" t="str">
        <f>IF(NOT(db[[#This Row],[H_1]]=db[[#This Row],[H_2]]),MID(db[[#This Row],[H_QTY/ CTN]],db[[#This Row],[H_1]]+1,db[[#This Row],[H_2]]-db[[#This Row],[H_1]]-1),"")</f>
        <v>60 PCS</v>
      </c>
      <c r="U237" s="87" t="str">
        <f>IF(db[[#This Row],[QTY/ CTN B]]="","",LEFT(db[[#This Row],[QTY/ CTN B]],SEARCH(" ",db[[#This Row],[QTY/ CTN B]],1)-1))</f>
        <v>48</v>
      </c>
      <c r="V237" s="87" t="str">
        <f>IF(db[[#This Row],[QTY/ CTN B]]="","",RIGHT(db[[#This Row],[QTY/ CTN B]],LEN(db[[#This Row],[QTY/ CTN B]])-SEARCH(" ",db[[#This Row],[QTY/ CTN B]],1)))</f>
        <v>DRM</v>
      </c>
      <c r="W237" s="87" t="str">
        <f>IF(db[[#This Row],[QTY/ CTN TG]]="",IF(db[[#This Row],[STN TG]]="","",12),LEFT(db[[#This Row],[QTY/ CTN TG]],SEARCH(" ",db[[#This Row],[QTY/ CTN TG]],1)-1))</f>
        <v>60</v>
      </c>
      <c r="X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7" s="87" t="str">
        <f>IF(db[[#This Row],[STN K]]="","",IF(db[[#This Row],[STN TG]]="LSN",12,""))</f>
        <v/>
      </c>
      <c r="Z237" s="87" t="str">
        <f>IF(db[[#This Row],[STN TG]]="LSN","PCS","")</f>
        <v/>
      </c>
      <c r="AA237" s="87">
        <f>db[[#This Row],[QTY B]]*IF(db[[#This Row],[QTY TG]]="",1,db[[#This Row],[QTY TG]])*IF(db[[#This Row],[QTY K]]="",1,db[[#This Row],[QTY K]])</f>
        <v>2880</v>
      </c>
      <c r="AB237" s="87" t="str">
        <f>IF(db[[#This Row],[STN K]]="",IF(db[[#This Row],[STN TG]]="",db[[#This Row],[STN B]],db[[#This Row],[STN TG]]),db[[#This Row],[STN K]])</f>
        <v>PCS</v>
      </c>
      <c r="AC237" s="87"/>
    </row>
    <row r="238" spans="1:29" ht="16.5" customHeight="1" x14ac:dyDescent="0.25">
      <c r="A238" s="87">
        <f>ROW()-1</f>
        <v>237</v>
      </c>
      <c r="B238" s="1" t="str">
        <f>LOWER(SUBSTITUTE(SUBSTITUTE(SUBSTITUTE(SUBSTITUTE(SUBSTITUTE(SUBSTITUTE(db[[#This Row],[NB BM]]," ",),".",""),"-",""),"(",""),")",""),"/",""))</f>
        <v>binderclipjk105</v>
      </c>
      <c r="C238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D238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E238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binderclipjk10560grs</v>
      </c>
      <c r="F2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binderclip105jk60grsartomoro</v>
      </c>
      <c r="G238" s="1" t="s">
        <v>99</v>
      </c>
      <c r="H238" s="4" t="s">
        <v>100</v>
      </c>
      <c r="I238" s="49" t="s">
        <v>2606</v>
      </c>
      <c r="J238" s="1" t="s">
        <v>1620</v>
      </c>
      <c r="K238" s="26" t="e">
        <f>IF(db[[#This Row],[NB NOTA_C]]="","",COUNTIF([2]!B_MSK[concat],db[[#This Row],[NB NOTA_C]]))</f>
        <v>#REF!</v>
      </c>
      <c r="L238" s="6" t="s">
        <v>1631</v>
      </c>
      <c r="M238" s="1" t="s">
        <v>1685</v>
      </c>
      <c r="N238" s="1" t="s">
        <v>2786</v>
      </c>
      <c r="O238" s="1" t="s">
        <v>5463</v>
      </c>
      <c r="P238" s="1" t="str">
        <f>IF(db[[#This Row],[QTY/ CTN]]="","",SUBSTITUTE(SUBSTITUTE(SUBSTITUTE(db[[#This Row],[QTY/ CTN]]," ","_",2),"(",""),")","")&amp;"_")</f>
        <v>60 GRS_</v>
      </c>
      <c r="Q238" s="1">
        <f>IF(db[[#This Row],[H_QTY/ CTN]]="","",SEARCH("_",db[[#This Row],[H_QTY/ CTN]]))</f>
        <v>7</v>
      </c>
      <c r="R238" s="1">
        <f>IF(db[[#This Row],[H_QTY/ CTN]]="","",LEN(db[[#This Row],[H_QTY/ CTN]]))</f>
        <v>7</v>
      </c>
      <c r="S238" s="90" t="str">
        <f>IF(db[[#This Row],[H_QTY/ CTN]]="","",LEFT(db[[#This Row],[H_QTY/ CTN]],db[[#This Row],[H_1]]-1))</f>
        <v>60 GRS</v>
      </c>
      <c r="T238" s="87" t="str">
        <f>IF(NOT(db[[#This Row],[H_1]]=db[[#This Row],[H_2]]),MID(db[[#This Row],[H_QTY/ CTN]],db[[#This Row],[H_1]]+1,db[[#This Row],[H_2]]-db[[#This Row],[H_1]]-1),"")</f>
        <v/>
      </c>
      <c r="U238" s="87" t="str">
        <f>IF(db[[#This Row],[QTY/ CTN B]]="","",LEFT(db[[#This Row],[QTY/ CTN B]],SEARCH(" ",db[[#This Row],[QTY/ CTN B]],1)-1))</f>
        <v>60</v>
      </c>
      <c r="V238" s="87" t="str">
        <f>IF(db[[#This Row],[QTY/ CTN B]]="","",RIGHT(db[[#This Row],[QTY/ CTN B]],LEN(db[[#This Row],[QTY/ CTN B]])-SEARCH(" ",db[[#This Row],[QTY/ CTN B]],1)))</f>
        <v>GRS</v>
      </c>
      <c r="W238" s="87">
        <f>IF(db[[#This Row],[QTY/ CTN TG]]="",IF(db[[#This Row],[STN TG]]="","",12),LEFT(db[[#This Row],[QTY/ CTN TG]],SEARCH(" ",db[[#This Row],[QTY/ CTN TG]],1)-1))</f>
        <v>12</v>
      </c>
      <c r="X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38" s="87">
        <f>IF(db[[#This Row],[STN K]]="","",IF(db[[#This Row],[STN TG]]="LSN",12,""))</f>
        <v>12</v>
      </c>
      <c r="Z238" s="87" t="str">
        <f>IF(db[[#This Row],[STN TG]]="LSN","PCS","")</f>
        <v>PCS</v>
      </c>
      <c r="AA238" s="87">
        <f>db[[#This Row],[QTY B]]*IF(db[[#This Row],[QTY TG]]="",1,db[[#This Row],[QTY TG]])*IF(db[[#This Row],[QTY K]]="",1,db[[#This Row],[QTY K]])</f>
        <v>8640</v>
      </c>
      <c r="AB238" s="87" t="str">
        <f>IF(db[[#This Row],[STN K]]="",IF(db[[#This Row],[STN TG]]="",db[[#This Row],[STN B]],db[[#This Row],[STN TG]]),db[[#This Row],[STN K]])</f>
        <v>PCS</v>
      </c>
      <c r="AC238" s="87"/>
    </row>
    <row r="239" spans="1:29" ht="16.5" customHeight="1" x14ac:dyDescent="0.25">
      <c r="A239" s="87">
        <f>ROW()-1</f>
        <v>238</v>
      </c>
      <c r="B239" s="32" t="str">
        <f>LOWER(SUBSTITUTE(SUBSTITUTE(SUBSTITUTE(SUBSTITUTE(SUBSTITUTE(SUBSTITUTE(db[[#This Row],[NB BM]]," ",),".",""),"-",""),"(",""),")",""),"/",""))</f>
        <v>binderclipjk105ptl</v>
      </c>
      <c r="C239" s="32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D239" s="32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E239" s="32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binderclipjk105ptl96drm</v>
      </c>
      <c r="F23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binderclip105ptljk96drmartomoro</v>
      </c>
      <c r="G239" s="1" t="s">
        <v>4592</v>
      </c>
      <c r="H239" s="34" t="s">
        <v>4427</v>
      </c>
      <c r="I239" s="55" t="s">
        <v>4453</v>
      </c>
      <c r="J239" s="1" t="s">
        <v>1620</v>
      </c>
      <c r="K239" s="35" t="e">
        <f>IF(db[[#This Row],[NB NOTA_C]]="","",COUNTIF([2]!B_MSK[concat],db[[#This Row],[NB NOTA_C]]))</f>
        <v>#REF!</v>
      </c>
      <c r="L239" s="36" t="s">
        <v>1631</v>
      </c>
      <c r="M239" s="32" t="s">
        <v>4429</v>
      </c>
      <c r="N239" s="33" t="s">
        <v>2786</v>
      </c>
      <c r="O239" s="3"/>
      <c r="P239" s="32" t="str">
        <f>IF(db[[#This Row],[QTY/ CTN]]="","",SUBSTITUTE(SUBSTITUTE(SUBSTITUTE(db[[#This Row],[QTY/ CTN]]," ","_",2),"(",""),")","")&amp;"_")</f>
        <v>96 DRM_</v>
      </c>
      <c r="Q239" s="32">
        <f>IF(db[[#This Row],[H_QTY/ CTN]]="","",SEARCH("_",db[[#This Row],[H_QTY/ CTN]]))</f>
        <v>7</v>
      </c>
      <c r="R239" s="32">
        <f>IF(db[[#This Row],[H_QTY/ CTN]]="","",LEN(db[[#This Row],[H_QTY/ CTN]]))</f>
        <v>7</v>
      </c>
      <c r="S239" s="92" t="str">
        <f>IF(db[[#This Row],[H_QTY/ CTN]]="","",LEFT(db[[#This Row],[H_QTY/ CTN]],db[[#This Row],[H_1]]-1))</f>
        <v>96 DRM</v>
      </c>
      <c r="T239" s="92" t="str">
        <f>IF(NOT(db[[#This Row],[H_1]]=db[[#This Row],[H_2]]),MID(db[[#This Row],[H_QTY/ CTN]],db[[#This Row],[H_1]]+1,db[[#This Row],[H_2]]-db[[#This Row],[H_1]]-1),"")</f>
        <v/>
      </c>
      <c r="U239" s="87" t="str">
        <f>IF(db[[#This Row],[QTY/ CTN B]]="","",LEFT(db[[#This Row],[QTY/ CTN B]],SEARCH(" ",db[[#This Row],[QTY/ CTN B]],1)-1))</f>
        <v>96</v>
      </c>
      <c r="V239" s="87" t="str">
        <f>IF(db[[#This Row],[QTY/ CTN B]]="","",RIGHT(db[[#This Row],[QTY/ CTN B]],LEN(db[[#This Row],[QTY/ CTN B]])-SEARCH(" ",db[[#This Row],[QTY/ CTN B]],1)))</f>
        <v>DRM</v>
      </c>
      <c r="W239" s="87" t="str">
        <f>IF(db[[#This Row],[QTY/ CTN TG]]="",IF(db[[#This Row],[STN TG]]="","",12),LEFT(db[[#This Row],[QTY/ CTN TG]],SEARCH(" ",db[[#This Row],[QTY/ CTN TG]],1)-1))</f>
        <v/>
      </c>
      <c r="X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" s="87" t="str">
        <f>IF(db[[#This Row],[STN K]]="","",IF(db[[#This Row],[STN TG]]="LSN",12,""))</f>
        <v/>
      </c>
      <c r="Z239" s="87" t="str">
        <f>IF(db[[#This Row],[STN TG]]="LSN","PCS","")</f>
        <v/>
      </c>
      <c r="AA239" s="87">
        <f>db[[#This Row],[QTY B]]*IF(db[[#This Row],[QTY TG]]="",1,db[[#This Row],[QTY TG]])*IF(db[[#This Row],[QTY K]]="",1,db[[#This Row],[QTY K]])</f>
        <v>96</v>
      </c>
      <c r="AB239" s="87" t="str">
        <f>IF(db[[#This Row],[STN K]]="",IF(db[[#This Row],[STN TG]]="",db[[#This Row],[STN B]],db[[#This Row],[STN TG]]),db[[#This Row],[STN K]])</f>
        <v>DRM</v>
      </c>
      <c r="AC239" s="87"/>
    </row>
    <row r="240" spans="1:29" ht="16.5" customHeight="1" x14ac:dyDescent="0.25">
      <c r="A240" s="87">
        <f>ROW()-1</f>
        <v>239</v>
      </c>
      <c r="B240" s="1" t="str">
        <f>LOWER(SUBSTITUTE(SUBSTITUTE(SUBSTITUTE(SUBSTITUTE(SUBSTITUTE(SUBSTITUTE(db[[#This Row],[NB BM]]," ",),".",""),"-",""),"(",""),")",""),"/",""))</f>
        <v>binderclipjk107</v>
      </c>
      <c r="C240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D240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E240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binderclipjk10750grs</v>
      </c>
      <c r="F2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binderclip107jk50grsartomoro</v>
      </c>
      <c r="G240" s="1" t="s">
        <v>101</v>
      </c>
      <c r="H240" s="4" t="s">
        <v>102</v>
      </c>
      <c r="I240" s="49" t="s">
        <v>103</v>
      </c>
      <c r="J240" s="1" t="s">
        <v>1620</v>
      </c>
      <c r="K240" s="26" t="e">
        <f>IF(db[[#This Row],[NB NOTA_C]]="","",COUNTIF([2]!B_MSK[concat],db[[#This Row],[NB NOTA_C]]))</f>
        <v>#REF!</v>
      </c>
      <c r="L240" s="6" t="s">
        <v>1631</v>
      </c>
      <c r="M240" s="1" t="s">
        <v>1687</v>
      </c>
      <c r="N240" s="1" t="s">
        <v>2786</v>
      </c>
      <c r="O240" s="1" t="s">
        <v>5787</v>
      </c>
      <c r="P240" s="1" t="str">
        <f>IF(db[[#This Row],[QTY/ CTN]]="","",SUBSTITUTE(SUBSTITUTE(SUBSTITUTE(db[[#This Row],[QTY/ CTN]]," ","_",2),"(",""),")","")&amp;"_")</f>
        <v>50 GRS_</v>
      </c>
      <c r="Q240" s="1">
        <f>IF(db[[#This Row],[H_QTY/ CTN]]="","",SEARCH("_",db[[#This Row],[H_QTY/ CTN]]))</f>
        <v>7</v>
      </c>
      <c r="R240" s="1">
        <f>IF(db[[#This Row],[H_QTY/ CTN]]="","",LEN(db[[#This Row],[H_QTY/ CTN]]))</f>
        <v>7</v>
      </c>
      <c r="S240" s="90" t="str">
        <f>IF(db[[#This Row],[H_QTY/ CTN]]="","",LEFT(db[[#This Row],[H_QTY/ CTN]],db[[#This Row],[H_1]]-1))</f>
        <v>50 GRS</v>
      </c>
      <c r="T240" s="87" t="str">
        <f>IF(NOT(db[[#This Row],[H_1]]=db[[#This Row],[H_2]]),MID(db[[#This Row],[H_QTY/ CTN]],db[[#This Row],[H_1]]+1,db[[#This Row],[H_2]]-db[[#This Row],[H_1]]-1),"")</f>
        <v/>
      </c>
      <c r="U240" s="87" t="str">
        <f>IF(db[[#This Row],[QTY/ CTN B]]="","",LEFT(db[[#This Row],[QTY/ CTN B]],SEARCH(" ",db[[#This Row],[QTY/ CTN B]],1)-1))</f>
        <v>50</v>
      </c>
      <c r="V240" s="87" t="str">
        <f>IF(db[[#This Row],[QTY/ CTN B]]="","",RIGHT(db[[#This Row],[QTY/ CTN B]],LEN(db[[#This Row],[QTY/ CTN B]])-SEARCH(" ",db[[#This Row],[QTY/ CTN B]],1)))</f>
        <v>GRS</v>
      </c>
      <c r="W240" s="87">
        <f>IF(db[[#This Row],[QTY/ CTN TG]]="",IF(db[[#This Row],[STN TG]]="","",12),LEFT(db[[#This Row],[QTY/ CTN TG]],SEARCH(" ",db[[#This Row],[QTY/ CTN TG]],1)-1))</f>
        <v>12</v>
      </c>
      <c r="X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0" s="87">
        <f>IF(db[[#This Row],[STN K]]="","",IF(db[[#This Row],[STN TG]]="LSN",12,""))</f>
        <v>12</v>
      </c>
      <c r="Z240" s="87" t="str">
        <f>IF(db[[#This Row],[STN TG]]="LSN","PCS","")</f>
        <v>PCS</v>
      </c>
      <c r="AA240" s="87">
        <f>db[[#This Row],[QTY B]]*IF(db[[#This Row],[QTY TG]]="",1,db[[#This Row],[QTY TG]])*IF(db[[#This Row],[QTY K]]="",1,db[[#This Row],[QTY K]])</f>
        <v>7200</v>
      </c>
      <c r="AB240" s="87" t="str">
        <f>IF(db[[#This Row],[STN K]]="",IF(db[[#This Row],[STN TG]]="",db[[#This Row],[STN B]],db[[#This Row],[STN TG]]),db[[#This Row],[STN K]])</f>
        <v>PCS</v>
      </c>
      <c r="AC240" s="87"/>
    </row>
    <row r="241" spans="1:29" ht="16.5" customHeight="1" x14ac:dyDescent="0.25">
      <c r="A241" s="87">
        <f>ROW()-1</f>
        <v>240</v>
      </c>
      <c r="B241" s="32" t="str">
        <f>LOWER(SUBSTITUTE(SUBSTITUTE(SUBSTITUTE(SUBSTITUTE(SUBSTITUTE(SUBSTITUTE(db[[#This Row],[NB BM]]," ",),".",""),"-",""),"(",""),")",""),"/",""))</f>
        <v>binderclipjk107fc2</v>
      </c>
      <c r="C241" s="32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D241" s="32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E241" s="32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binderclipjk107fc296drm</v>
      </c>
      <c r="F24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binderclip107fc2jk96drmartomoro</v>
      </c>
      <c r="G241" s="1" t="s">
        <v>4593</v>
      </c>
      <c r="H241" s="34" t="s">
        <v>4428</v>
      </c>
      <c r="I241" s="2" t="s">
        <v>5333</v>
      </c>
      <c r="J241" s="1" t="s">
        <v>1620</v>
      </c>
      <c r="K241" s="35" t="e">
        <f>IF(db[[#This Row],[NB NOTA_C]]="","",COUNTIF([2]!B_MSK[concat],db[[#This Row],[NB NOTA_C]]))</f>
        <v>#REF!</v>
      </c>
      <c r="L241" s="36" t="s">
        <v>1631</v>
      </c>
      <c r="M241" s="32" t="s">
        <v>4429</v>
      </c>
      <c r="N241" s="33" t="s">
        <v>2786</v>
      </c>
      <c r="O241" s="32"/>
      <c r="P241" s="32" t="str">
        <f>IF(db[[#This Row],[QTY/ CTN]]="","",SUBSTITUTE(SUBSTITUTE(SUBSTITUTE(db[[#This Row],[QTY/ CTN]]," ","_",2),"(",""),")","")&amp;"_")</f>
        <v>96 DRM_</v>
      </c>
      <c r="Q241" s="32">
        <f>IF(db[[#This Row],[H_QTY/ CTN]]="","",SEARCH("_",db[[#This Row],[H_QTY/ CTN]]))</f>
        <v>7</v>
      </c>
      <c r="R241" s="32">
        <f>IF(db[[#This Row],[H_QTY/ CTN]]="","",LEN(db[[#This Row],[H_QTY/ CTN]]))</f>
        <v>7</v>
      </c>
      <c r="S241" s="92" t="str">
        <f>IF(db[[#This Row],[H_QTY/ CTN]]="","",LEFT(db[[#This Row],[H_QTY/ CTN]],db[[#This Row],[H_1]]-1))</f>
        <v>96 DRM</v>
      </c>
      <c r="T241" s="92" t="str">
        <f>IF(NOT(db[[#This Row],[H_1]]=db[[#This Row],[H_2]]),MID(db[[#This Row],[H_QTY/ CTN]],db[[#This Row],[H_1]]+1,db[[#This Row],[H_2]]-db[[#This Row],[H_1]]-1),"")</f>
        <v/>
      </c>
      <c r="U241" s="87" t="str">
        <f>IF(db[[#This Row],[QTY/ CTN B]]="","",LEFT(db[[#This Row],[QTY/ CTN B]],SEARCH(" ",db[[#This Row],[QTY/ CTN B]],1)-1))</f>
        <v>96</v>
      </c>
      <c r="V241" s="87" t="str">
        <f>IF(db[[#This Row],[QTY/ CTN B]]="","",RIGHT(db[[#This Row],[QTY/ CTN B]],LEN(db[[#This Row],[QTY/ CTN B]])-SEARCH(" ",db[[#This Row],[QTY/ CTN B]],1)))</f>
        <v>DRM</v>
      </c>
      <c r="W241" s="87" t="str">
        <f>IF(db[[#This Row],[QTY/ CTN TG]]="",IF(db[[#This Row],[STN TG]]="","",12),LEFT(db[[#This Row],[QTY/ CTN TG]],SEARCH(" ",db[[#This Row],[QTY/ CTN TG]],1)-1))</f>
        <v/>
      </c>
      <c r="X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" s="87" t="str">
        <f>IF(db[[#This Row],[STN K]]="","",IF(db[[#This Row],[STN TG]]="LSN",12,""))</f>
        <v/>
      </c>
      <c r="Z241" s="87" t="str">
        <f>IF(db[[#This Row],[STN TG]]="LSN","PCS","")</f>
        <v/>
      </c>
      <c r="AA241" s="87">
        <f>db[[#This Row],[QTY B]]*IF(db[[#This Row],[QTY TG]]="",1,db[[#This Row],[QTY TG]])*IF(db[[#This Row],[QTY K]]="",1,db[[#This Row],[QTY K]])</f>
        <v>96</v>
      </c>
      <c r="AB241" s="87" t="str">
        <f>IF(db[[#This Row],[STN K]]="",IF(db[[#This Row],[STN TG]]="",db[[#This Row],[STN B]],db[[#This Row],[STN TG]]),db[[#This Row],[STN K]])</f>
        <v>DRM</v>
      </c>
      <c r="AC241" s="87"/>
    </row>
    <row r="242" spans="1:29" ht="16.5" customHeight="1" x14ac:dyDescent="0.25">
      <c r="A242" s="87">
        <f>ROW()-1</f>
        <v>241</v>
      </c>
      <c r="B242" s="1" t="str">
        <f>LOWER(SUBSTITUTE(SUBSTITUTE(SUBSTITUTE(SUBSTITUTE(SUBSTITUTE(SUBSTITUTE(db[[#This Row],[NB BM]]," ",),".",""),"-",""),"(",""),")",""),"/",""))</f>
        <v>binderclipjk111</v>
      </c>
      <c r="C242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D242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E242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binderclipjk11130grs</v>
      </c>
      <c r="F2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binderclip111jk30grsartomoro</v>
      </c>
      <c r="G242" s="1" t="s">
        <v>104</v>
      </c>
      <c r="H242" s="4" t="s">
        <v>105</v>
      </c>
      <c r="I242" s="2" t="s">
        <v>106</v>
      </c>
      <c r="J242" s="1" t="s">
        <v>1620</v>
      </c>
      <c r="K242" s="26" t="e">
        <f>IF(db[[#This Row],[NB NOTA_C]]="","",COUNTIF([2]!B_MSK[concat],db[[#This Row],[NB NOTA_C]]))</f>
        <v>#REF!</v>
      </c>
      <c r="L242" s="6" t="s">
        <v>1631</v>
      </c>
      <c r="M242" s="1" t="s">
        <v>1688</v>
      </c>
      <c r="N242" s="1" t="s">
        <v>2786</v>
      </c>
      <c r="P242" s="1" t="str">
        <f>IF(db[[#This Row],[QTY/ CTN]]="","",SUBSTITUTE(SUBSTITUTE(SUBSTITUTE(db[[#This Row],[QTY/ CTN]]," ","_",2),"(",""),")","")&amp;"_")</f>
        <v>30 GRS_</v>
      </c>
      <c r="Q242" s="1">
        <f>IF(db[[#This Row],[H_QTY/ CTN]]="","",SEARCH("_",db[[#This Row],[H_QTY/ CTN]]))</f>
        <v>7</v>
      </c>
      <c r="R242" s="1">
        <f>IF(db[[#This Row],[H_QTY/ CTN]]="","",LEN(db[[#This Row],[H_QTY/ CTN]]))</f>
        <v>7</v>
      </c>
      <c r="S242" s="90" t="str">
        <f>IF(db[[#This Row],[H_QTY/ CTN]]="","",LEFT(db[[#This Row],[H_QTY/ CTN]],db[[#This Row],[H_1]]-1))</f>
        <v>30 GRS</v>
      </c>
      <c r="T242" s="87" t="str">
        <f>IF(NOT(db[[#This Row],[H_1]]=db[[#This Row],[H_2]]),MID(db[[#This Row],[H_QTY/ CTN]],db[[#This Row],[H_1]]+1,db[[#This Row],[H_2]]-db[[#This Row],[H_1]]-1),"")</f>
        <v/>
      </c>
      <c r="U242" s="87" t="str">
        <f>IF(db[[#This Row],[QTY/ CTN B]]="","",LEFT(db[[#This Row],[QTY/ CTN B]],SEARCH(" ",db[[#This Row],[QTY/ CTN B]],1)-1))</f>
        <v>30</v>
      </c>
      <c r="V242" s="87" t="str">
        <f>IF(db[[#This Row],[QTY/ CTN B]]="","",RIGHT(db[[#This Row],[QTY/ CTN B]],LEN(db[[#This Row],[QTY/ CTN B]])-SEARCH(" ",db[[#This Row],[QTY/ CTN B]],1)))</f>
        <v>GRS</v>
      </c>
      <c r="W242" s="87">
        <f>IF(db[[#This Row],[QTY/ CTN TG]]="",IF(db[[#This Row],[STN TG]]="","",12),LEFT(db[[#This Row],[QTY/ CTN TG]],SEARCH(" ",db[[#This Row],[QTY/ CTN TG]],1)-1))</f>
        <v>12</v>
      </c>
      <c r="X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2" s="87">
        <f>IF(db[[#This Row],[STN K]]="","",IF(db[[#This Row],[STN TG]]="LSN",12,""))</f>
        <v>12</v>
      </c>
      <c r="Z242" s="87" t="str">
        <f>IF(db[[#This Row],[STN TG]]="LSN","PCS","")</f>
        <v>PCS</v>
      </c>
      <c r="AA242" s="87">
        <f>db[[#This Row],[QTY B]]*IF(db[[#This Row],[QTY TG]]="",1,db[[#This Row],[QTY TG]])*IF(db[[#This Row],[QTY K]]="",1,db[[#This Row],[QTY K]])</f>
        <v>4320</v>
      </c>
      <c r="AB242" s="87" t="str">
        <f>IF(db[[#This Row],[STN K]]="",IF(db[[#This Row],[STN TG]]="",db[[#This Row],[STN B]],db[[#This Row],[STN TG]]),db[[#This Row],[STN K]])</f>
        <v>PCS</v>
      </c>
      <c r="AC242" s="87"/>
    </row>
    <row r="243" spans="1:29" ht="16.5" customHeight="1" x14ac:dyDescent="0.25">
      <c r="A243" s="87">
        <f>ROW()-1</f>
        <v>242</v>
      </c>
      <c r="B243" s="1" t="str">
        <f>LOWER(SUBSTITUTE(SUBSTITUTE(SUBSTITUTE(SUBSTITUTE(SUBSTITUTE(SUBSTITUTE(db[[#This Row],[NB BM]]," ",),".",""),"-",""),"(",""),")",""),"/",""))</f>
        <v>binderclipjk155</v>
      </c>
      <c r="C243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D243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E243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binderclipjk15520grs</v>
      </c>
      <c r="F2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binderclip155jk20grsartomoro</v>
      </c>
      <c r="G243" s="1" t="s">
        <v>107</v>
      </c>
      <c r="H243" s="4" t="s">
        <v>108</v>
      </c>
      <c r="I243" s="2" t="s">
        <v>109</v>
      </c>
      <c r="J243" s="1" t="s">
        <v>1620</v>
      </c>
      <c r="K243" s="26" t="e">
        <f>IF(db[[#This Row],[NB NOTA_C]]="","",COUNTIF([2]!B_MSK[concat],db[[#This Row],[NB NOTA_C]]))</f>
        <v>#REF!</v>
      </c>
      <c r="L243" s="6" t="s">
        <v>1631</v>
      </c>
      <c r="M243" s="1" t="s">
        <v>1689</v>
      </c>
      <c r="N243" s="1" t="s">
        <v>2786</v>
      </c>
      <c r="O243" s="1" t="s">
        <v>5131</v>
      </c>
      <c r="P243" s="1" t="str">
        <f>IF(db[[#This Row],[QTY/ CTN]]="","",SUBSTITUTE(SUBSTITUTE(SUBSTITUTE(db[[#This Row],[QTY/ CTN]]," ","_",2),"(",""),")","")&amp;"_")</f>
        <v>20 GRS_</v>
      </c>
      <c r="Q243" s="1">
        <f>IF(db[[#This Row],[H_QTY/ CTN]]="","",SEARCH("_",db[[#This Row],[H_QTY/ CTN]]))</f>
        <v>7</v>
      </c>
      <c r="R243" s="1">
        <f>IF(db[[#This Row],[H_QTY/ CTN]]="","",LEN(db[[#This Row],[H_QTY/ CTN]]))</f>
        <v>7</v>
      </c>
      <c r="S243" s="90" t="str">
        <f>IF(db[[#This Row],[H_QTY/ CTN]]="","",LEFT(db[[#This Row],[H_QTY/ CTN]],db[[#This Row],[H_1]]-1))</f>
        <v>20 GRS</v>
      </c>
      <c r="T243" s="87" t="str">
        <f>IF(NOT(db[[#This Row],[H_1]]=db[[#This Row],[H_2]]),MID(db[[#This Row],[H_QTY/ CTN]],db[[#This Row],[H_1]]+1,db[[#This Row],[H_2]]-db[[#This Row],[H_1]]-1),"")</f>
        <v/>
      </c>
      <c r="U243" s="87" t="str">
        <f>IF(db[[#This Row],[QTY/ CTN B]]="","",LEFT(db[[#This Row],[QTY/ CTN B]],SEARCH(" ",db[[#This Row],[QTY/ CTN B]],1)-1))</f>
        <v>20</v>
      </c>
      <c r="V243" s="87" t="str">
        <f>IF(db[[#This Row],[QTY/ CTN B]]="","",RIGHT(db[[#This Row],[QTY/ CTN B]],LEN(db[[#This Row],[QTY/ CTN B]])-SEARCH(" ",db[[#This Row],[QTY/ CTN B]],1)))</f>
        <v>GRS</v>
      </c>
      <c r="W243" s="87">
        <f>IF(db[[#This Row],[QTY/ CTN TG]]="",IF(db[[#This Row],[STN TG]]="","",12),LEFT(db[[#This Row],[QTY/ CTN TG]],SEARCH(" ",db[[#This Row],[QTY/ CTN TG]],1)-1))</f>
        <v>12</v>
      </c>
      <c r="X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3" s="87">
        <f>IF(db[[#This Row],[STN K]]="","",IF(db[[#This Row],[STN TG]]="LSN",12,""))</f>
        <v>12</v>
      </c>
      <c r="Z243" s="87" t="str">
        <f>IF(db[[#This Row],[STN TG]]="LSN","PCS","")</f>
        <v>PCS</v>
      </c>
      <c r="AA243" s="87">
        <f>db[[#This Row],[QTY B]]*IF(db[[#This Row],[QTY TG]]="",1,db[[#This Row],[QTY TG]])*IF(db[[#This Row],[QTY K]]="",1,db[[#This Row],[QTY K]])</f>
        <v>2880</v>
      </c>
      <c r="AB243" s="87" t="str">
        <f>IF(db[[#This Row],[STN K]]="",IF(db[[#This Row],[STN TG]]="",db[[#This Row],[STN B]],db[[#This Row],[STN TG]]),db[[#This Row],[STN K]])</f>
        <v>PCS</v>
      </c>
      <c r="AC243" s="87"/>
    </row>
    <row r="244" spans="1:29" ht="16.5" customHeight="1" x14ac:dyDescent="0.25">
      <c r="A244" s="87">
        <f>ROW()-1</f>
        <v>243</v>
      </c>
      <c r="B244" s="1" t="str">
        <f>LOWER(SUBSTITUTE(SUBSTITUTE(SUBSTITUTE(SUBSTITUTE(SUBSTITUTE(SUBSTITUTE(db[[#This Row],[NB BM]]," ",),".",""),"-",""),"(",""),")",""),"/",""))</f>
        <v>binderclipjk200cd</v>
      </c>
      <c r="C244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D244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E244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binderclipjk200cd24drm24pcs</v>
      </c>
      <c r="F2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binderclip200cdjk24drm24pcsartomoro</v>
      </c>
      <c r="G244" s="1" t="s">
        <v>110</v>
      </c>
      <c r="H244" s="4" t="s">
        <v>111</v>
      </c>
      <c r="I244" s="49" t="s">
        <v>112</v>
      </c>
      <c r="J244" s="1" t="s">
        <v>1620</v>
      </c>
      <c r="K244" s="26" t="e">
        <f>IF(db[[#This Row],[NB NOTA_C]]="","",COUNTIF([2]!B_MSK[concat],db[[#This Row],[NB NOTA_C]]))</f>
        <v>#REF!</v>
      </c>
      <c r="L244" s="6" t="s">
        <v>1631</v>
      </c>
      <c r="M244" s="1" t="s">
        <v>1691</v>
      </c>
      <c r="N244" s="1" t="s">
        <v>2786</v>
      </c>
      <c r="P244" s="1" t="str">
        <f>IF(db[[#This Row],[QTY/ CTN]]="","",SUBSTITUTE(SUBSTITUTE(SUBSTITUTE(db[[#This Row],[QTY/ CTN]]," ","_",2),"(",""),")","")&amp;"_")</f>
        <v>24 DRM_24 PCS_</v>
      </c>
      <c r="Q244" s="1">
        <f>IF(db[[#This Row],[H_QTY/ CTN]]="","",SEARCH("_",db[[#This Row],[H_QTY/ CTN]]))</f>
        <v>7</v>
      </c>
      <c r="R244" s="1">
        <f>IF(db[[#This Row],[H_QTY/ CTN]]="","",LEN(db[[#This Row],[H_QTY/ CTN]]))</f>
        <v>14</v>
      </c>
      <c r="S244" s="90" t="str">
        <f>IF(db[[#This Row],[H_QTY/ CTN]]="","",LEFT(db[[#This Row],[H_QTY/ CTN]],db[[#This Row],[H_1]]-1))</f>
        <v>24 DRM</v>
      </c>
      <c r="T244" s="87" t="str">
        <f>IF(NOT(db[[#This Row],[H_1]]=db[[#This Row],[H_2]]),MID(db[[#This Row],[H_QTY/ CTN]],db[[#This Row],[H_1]]+1,db[[#This Row],[H_2]]-db[[#This Row],[H_1]]-1),"")</f>
        <v>24 PCS</v>
      </c>
      <c r="U244" s="87" t="str">
        <f>IF(db[[#This Row],[QTY/ CTN B]]="","",LEFT(db[[#This Row],[QTY/ CTN B]],SEARCH(" ",db[[#This Row],[QTY/ CTN B]],1)-1))</f>
        <v>24</v>
      </c>
      <c r="V244" s="87" t="str">
        <f>IF(db[[#This Row],[QTY/ CTN B]]="","",RIGHT(db[[#This Row],[QTY/ CTN B]],LEN(db[[#This Row],[QTY/ CTN B]])-SEARCH(" ",db[[#This Row],[QTY/ CTN B]],1)))</f>
        <v>DRM</v>
      </c>
      <c r="W244" s="87" t="str">
        <f>IF(db[[#This Row],[QTY/ CTN TG]]="",IF(db[[#This Row],[STN TG]]="","",12),LEFT(db[[#This Row],[QTY/ CTN TG]],SEARCH(" ",db[[#This Row],[QTY/ CTN TG]],1)-1))</f>
        <v>24</v>
      </c>
      <c r="X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4" s="87" t="str">
        <f>IF(db[[#This Row],[STN K]]="","",IF(db[[#This Row],[STN TG]]="LSN",12,""))</f>
        <v/>
      </c>
      <c r="Z244" s="87" t="str">
        <f>IF(db[[#This Row],[STN TG]]="LSN","PCS","")</f>
        <v/>
      </c>
      <c r="AA244" s="87">
        <f>db[[#This Row],[QTY B]]*IF(db[[#This Row],[QTY TG]]="",1,db[[#This Row],[QTY TG]])*IF(db[[#This Row],[QTY K]]="",1,db[[#This Row],[QTY K]])</f>
        <v>576</v>
      </c>
      <c r="AB244" s="87" t="str">
        <f>IF(db[[#This Row],[STN K]]="",IF(db[[#This Row],[STN TG]]="",db[[#This Row],[STN B]],db[[#This Row],[STN TG]]),db[[#This Row],[STN K]])</f>
        <v>PCS</v>
      </c>
      <c r="AC244" s="87"/>
    </row>
    <row r="245" spans="1:29" ht="16.5" customHeight="1" x14ac:dyDescent="0.25">
      <c r="A245" s="87">
        <f>ROW()-1</f>
        <v>244</v>
      </c>
      <c r="B245" s="1" t="str">
        <f>LOWER(SUBSTITUTE(SUBSTITUTE(SUBSTITUTE(SUBSTITUTE(SUBSTITUTE(SUBSTITUTE(db[[#This Row],[NB BM]]," ",),".",""),"-",""),"(",""),")",""),"/",""))</f>
        <v>binderclipjk200</v>
      </c>
      <c r="C245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D245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E245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binderclipjk20010grs</v>
      </c>
      <c r="F2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binderclip200jk10grsartomoro</v>
      </c>
      <c r="G245" s="1" t="s">
        <v>113</v>
      </c>
      <c r="H245" s="4" t="s">
        <v>114</v>
      </c>
      <c r="I245" s="49" t="s">
        <v>115</v>
      </c>
      <c r="J245" s="1" t="s">
        <v>1620</v>
      </c>
      <c r="K245" s="26" t="e">
        <f>IF(db[[#This Row],[NB NOTA_C]]="","",COUNTIF([2]!B_MSK[concat],db[[#This Row],[NB NOTA_C]]))</f>
        <v>#REF!</v>
      </c>
      <c r="L245" s="6" t="s">
        <v>1631</v>
      </c>
      <c r="M245" s="1" t="s">
        <v>1690</v>
      </c>
      <c r="N245" s="1" t="s">
        <v>2786</v>
      </c>
      <c r="P245" s="1" t="str">
        <f>IF(db[[#This Row],[QTY/ CTN]]="","",SUBSTITUTE(SUBSTITUTE(SUBSTITUTE(db[[#This Row],[QTY/ CTN]]," ","_",2),"(",""),")","")&amp;"_")</f>
        <v>10 GRS_</v>
      </c>
      <c r="Q245" s="1">
        <f>IF(db[[#This Row],[H_QTY/ CTN]]="","",SEARCH("_",db[[#This Row],[H_QTY/ CTN]]))</f>
        <v>7</v>
      </c>
      <c r="R245" s="1">
        <f>IF(db[[#This Row],[H_QTY/ CTN]]="","",LEN(db[[#This Row],[H_QTY/ CTN]]))</f>
        <v>7</v>
      </c>
      <c r="S245" s="90" t="str">
        <f>IF(db[[#This Row],[H_QTY/ CTN]]="","",LEFT(db[[#This Row],[H_QTY/ CTN]],db[[#This Row],[H_1]]-1))</f>
        <v>10 GRS</v>
      </c>
      <c r="T245" s="87" t="str">
        <f>IF(NOT(db[[#This Row],[H_1]]=db[[#This Row],[H_2]]),MID(db[[#This Row],[H_QTY/ CTN]],db[[#This Row],[H_1]]+1,db[[#This Row],[H_2]]-db[[#This Row],[H_1]]-1),"")</f>
        <v/>
      </c>
      <c r="U245" s="87" t="str">
        <f>IF(db[[#This Row],[QTY/ CTN B]]="","",LEFT(db[[#This Row],[QTY/ CTN B]],SEARCH(" ",db[[#This Row],[QTY/ CTN B]],1)-1))</f>
        <v>10</v>
      </c>
      <c r="V245" s="87" t="str">
        <f>IF(db[[#This Row],[QTY/ CTN B]]="","",RIGHT(db[[#This Row],[QTY/ CTN B]],LEN(db[[#This Row],[QTY/ CTN B]])-SEARCH(" ",db[[#This Row],[QTY/ CTN B]],1)))</f>
        <v>GRS</v>
      </c>
      <c r="W245" s="87">
        <f>IF(db[[#This Row],[QTY/ CTN TG]]="",IF(db[[#This Row],[STN TG]]="","",12),LEFT(db[[#This Row],[QTY/ CTN TG]],SEARCH(" ",db[[#This Row],[QTY/ CTN TG]],1)-1))</f>
        <v>12</v>
      </c>
      <c r="X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5" s="87">
        <f>IF(db[[#This Row],[STN K]]="","",IF(db[[#This Row],[STN TG]]="LSN",12,""))</f>
        <v>12</v>
      </c>
      <c r="Z245" s="87" t="str">
        <f>IF(db[[#This Row],[STN TG]]="LSN","PCS","")</f>
        <v>PCS</v>
      </c>
      <c r="AA245" s="87">
        <f>db[[#This Row],[QTY B]]*IF(db[[#This Row],[QTY TG]]="",1,db[[#This Row],[QTY TG]])*IF(db[[#This Row],[QTY K]]="",1,db[[#This Row],[QTY K]])</f>
        <v>1440</v>
      </c>
      <c r="AB245" s="87" t="str">
        <f>IF(db[[#This Row],[STN K]]="",IF(db[[#This Row],[STN TG]]="",db[[#This Row],[STN B]],db[[#This Row],[STN TG]]),db[[#This Row],[STN K]])</f>
        <v>PCS</v>
      </c>
      <c r="AC245" s="87"/>
    </row>
    <row r="246" spans="1:29" ht="16.5" customHeight="1" x14ac:dyDescent="0.25">
      <c r="A246" s="87">
        <f>ROW()-1</f>
        <v>245</v>
      </c>
      <c r="B246" s="1" t="str">
        <f>LOWER(SUBSTITUTE(SUBSTITUTE(SUBSTITUTE(SUBSTITUTE(SUBSTITUTE(SUBSTITUTE(db[[#This Row],[NB BM]]," ",),".",""),"-",""),"(",""),")",""),"/",""))</f>
        <v>binderclipjk260cd</v>
      </c>
      <c r="C246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D246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E246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binderclipjk260cd24drm12pcs</v>
      </c>
      <c r="F2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binderclip260cdjk24drm12pcsartomoro</v>
      </c>
      <c r="G246" s="1" t="s">
        <v>116</v>
      </c>
      <c r="H246" s="4" t="s">
        <v>117</v>
      </c>
      <c r="I246" s="2" t="s">
        <v>118</v>
      </c>
      <c r="J246" s="1" t="s">
        <v>1620</v>
      </c>
      <c r="K246" s="26" t="e">
        <f>IF(db[[#This Row],[NB NOTA_C]]="","",COUNTIF([2]!B_MSK[concat],db[[#This Row],[NB NOTA_C]]))</f>
        <v>#REF!</v>
      </c>
      <c r="L246" s="6" t="s">
        <v>1631</v>
      </c>
      <c r="M246" s="1" t="s">
        <v>1693</v>
      </c>
      <c r="N246" s="1" t="s">
        <v>2786</v>
      </c>
      <c r="P246" s="1" t="str">
        <f>IF(db[[#This Row],[QTY/ CTN]]="","",SUBSTITUTE(SUBSTITUTE(SUBSTITUTE(db[[#This Row],[QTY/ CTN]]," ","_",2),"(",""),")","")&amp;"_")</f>
        <v>24 DRM_12 PCS_</v>
      </c>
      <c r="Q246" s="1">
        <f>IF(db[[#This Row],[H_QTY/ CTN]]="","",SEARCH("_",db[[#This Row],[H_QTY/ CTN]]))</f>
        <v>7</v>
      </c>
      <c r="R246" s="1">
        <f>IF(db[[#This Row],[H_QTY/ CTN]]="","",LEN(db[[#This Row],[H_QTY/ CTN]]))</f>
        <v>14</v>
      </c>
      <c r="S246" s="90" t="str">
        <f>IF(db[[#This Row],[H_QTY/ CTN]]="","",LEFT(db[[#This Row],[H_QTY/ CTN]],db[[#This Row],[H_1]]-1))</f>
        <v>24 DRM</v>
      </c>
      <c r="T246" s="87" t="str">
        <f>IF(NOT(db[[#This Row],[H_1]]=db[[#This Row],[H_2]]),MID(db[[#This Row],[H_QTY/ CTN]],db[[#This Row],[H_1]]+1,db[[#This Row],[H_2]]-db[[#This Row],[H_1]]-1),"")</f>
        <v>12 PCS</v>
      </c>
      <c r="U246" s="87" t="str">
        <f>IF(db[[#This Row],[QTY/ CTN B]]="","",LEFT(db[[#This Row],[QTY/ CTN B]],SEARCH(" ",db[[#This Row],[QTY/ CTN B]],1)-1))</f>
        <v>24</v>
      </c>
      <c r="V246" s="87" t="str">
        <f>IF(db[[#This Row],[QTY/ CTN B]]="","",RIGHT(db[[#This Row],[QTY/ CTN B]],LEN(db[[#This Row],[QTY/ CTN B]])-SEARCH(" ",db[[#This Row],[QTY/ CTN B]],1)))</f>
        <v>DRM</v>
      </c>
      <c r="W246" s="87" t="str">
        <f>IF(db[[#This Row],[QTY/ CTN TG]]="",IF(db[[#This Row],[STN TG]]="","",12),LEFT(db[[#This Row],[QTY/ CTN TG]],SEARCH(" ",db[[#This Row],[QTY/ CTN TG]],1)-1))</f>
        <v>12</v>
      </c>
      <c r="X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6" s="87" t="str">
        <f>IF(db[[#This Row],[STN K]]="","",IF(db[[#This Row],[STN TG]]="LSN",12,""))</f>
        <v/>
      </c>
      <c r="Z246" s="87" t="str">
        <f>IF(db[[#This Row],[STN TG]]="LSN","PCS","")</f>
        <v/>
      </c>
      <c r="AA246" s="87">
        <f>db[[#This Row],[QTY B]]*IF(db[[#This Row],[QTY TG]]="",1,db[[#This Row],[QTY TG]])*IF(db[[#This Row],[QTY K]]="",1,db[[#This Row],[QTY K]])</f>
        <v>288</v>
      </c>
      <c r="AB246" s="87" t="str">
        <f>IF(db[[#This Row],[STN K]]="",IF(db[[#This Row],[STN TG]]="",db[[#This Row],[STN B]],db[[#This Row],[STN TG]]),db[[#This Row],[STN K]])</f>
        <v>PCS</v>
      </c>
      <c r="AC246" s="87"/>
    </row>
    <row r="247" spans="1:29" ht="16.5" customHeight="1" x14ac:dyDescent="0.25">
      <c r="A247" s="87">
        <f>ROW()-1</f>
        <v>246</v>
      </c>
      <c r="B247" s="1" t="str">
        <f>LOWER(SUBSTITUTE(SUBSTITUTE(SUBSTITUTE(SUBSTITUTE(SUBSTITUTE(SUBSTITUTE(db[[#This Row],[NB BM]]," ",),".",""),"-",""),"(",""),")",""),"/",""))</f>
        <v>binderclipjk260</v>
      </c>
      <c r="C247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D247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E247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binderclipjk2605grs</v>
      </c>
      <c r="F2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binderclip260jk5grsartomoro</v>
      </c>
      <c r="G247" s="1" t="s">
        <v>119</v>
      </c>
      <c r="H247" s="4" t="s">
        <v>120</v>
      </c>
      <c r="I247" s="49" t="s">
        <v>121</v>
      </c>
      <c r="J247" s="1" t="s">
        <v>1620</v>
      </c>
      <c r="K247" s="26" t="e">
        <f>IF(db[[#This Row],[NB NOTA_C]]="","",COUNTIF([2]!B_MSK[concat],db[[#This Row],[NB NOTA_C]]))</f>
        <v>#REF!</v>
      </c>
      <c r="L247" s="6" t="s">
        <v>1631</v>
      </c>
      <c r="M247" s="1" t="s">
        <v>1692</v>
      </c>
      <c r="N247" s="1" t="s">
        <v>2786</v>
      </c>
      <c r="O247" s="1" t="s">
        <v>4818</v>
      </c>
      <c r="P247" s="1" t="str">
        <f>IF(db[[#This Row],[QTY/ CTN]]="","",SUBSTITUTE(SUBSTITUTE(SUBSTITUTE(db[[#This Row],[QTY/ CTN]]," ","_",2),"(",""),")","")&amp;"_")</f>
        <v>5 GRS_</v>
      </c>
      <c r="Q247" s="1">
        <f>IF(db[[#This Row],[H_QTY/ CTN]]="","",SEARCH("_",db[[#This Row],[H_QTY/ CTN]]))</f>
        <v>6</v>
      </c>
      <c r="R247" s="1">
        <f>IF(db[[#This Row],[H_QTY/ CTN]]="","",LEN(db[[#This Row],[H_QTY/ CTN]]))</f>
        <v>6</v>
      </c>
      <c r="S247" s="90" t="str">
        <f>IF(db[[#This Row],[H_QTY/ CTN]]="","",LEFT(db[[#This Row],[H_QTY/ CTN]],db[[#This Row],[H_1]]-1))</f>
        <v>5 GRS</v>
      </c>
      <c r="T247" s="87" t="str">
        <f>IF(NOT(db[[#This Row],[H_1]]=db[[#This Row],[H_2]]),MID(db[[#This Row],[H_QTY/ CTN]],db[[#This Row],[H_1]]+1,db[[#This Row],[H_2]]-db[[#This Row],[H_1]]-1),"")</f>
        <v/>
      </c>
      <c r="U247" s="87" t="str">
        <f>IF(db[[#This Row],[QTY/ CTN B]]="","",LEFT(db[[#This Row],[QTY/ CTN B]],SEARCH(" ",db[[#This Row],[QTY/ CTN B]],1)-1))</f>
        <v>5</v>
      </c>
      <c r="V247" s="87" t="str">
        <f>IF(db[[#This Row],[QTY/ CTN B]]="","",RIGHT(db[[#This Row],[QTY/ CTN B]],LEN(db[[#This Row],[QTY/ CTN B]])-SEARCH(" ",db[[#This Row],[QTY/ CTN B]],1)))</f>
        <v>GRS</v>
      </c>
      <c r="W247" s="87">
        <f>IF(db[[#This Row],[QTY/ CTN TG]]="",IF(db[[#This Row],[STN TG]]="","",12),LEFT(db[[#This Row],[QTY/ CTN TG]],SEARCH(" ",db[[#This Row],[QTY/ CTN TG]],1)-1))</f>
        <v>12</v>
      </c>
      <c r="X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7" s="87">
        <f>IF(db[[#This Row],[STN K]]="","",IF(db[[#This Row],[STN TG]]="LSN",12,""))</f>
        <v>12</v>
      </c>
      <c r="Z247" s="87" t="str">
        <f>IF(db[[#This Row],[STN TG]]="LSN","PCS","")</f>
        <v>PCS</v>
      </c>
      <c r="AA247" s="87">
        <f>db[[#This Row],[QTY B]]*IF(db[[#This Row],[QTY TG]]="",1,db[[#This Row],[QTY TG]])*IF(db[[#This Row],[QTY K]]="",1,db[[#This Row],[QTY K]])</f>
        <v>720</v>
      </c>
      <c r="AB247" s="87" t="str">
        <f>IF(db[[#This Row],[STN K]]="",IF(db[[#This Row],[STN TG]]="",db[[#This Row],[STN B]],db[[#This Row],[STN TG]]),db[[#This Row],[STN K]])</f>
        <v>PCS</v>
      </c>
      <c r="AC247" s="87"/>
    </row>
    <row r="248" spans="1:29" ht="16.5" customHeight="1" x14ac:dyDescent="0.25">
      <c r="A248" s="87">
        <f>ROW()-1</f>
        <v>247</v>
      </c>
      <c r="B248" s="1" t="str">
        <f>LOWER(SUBSTITUTE(SUBSTITUTE(SUBSTITUTE(SUBSTITUTE(SUBSTITUTE(SUBSTITUTE(db[[#This Row],[NB BM]]," ",),".",""),"-",""),"(",""),")",""),"/",""))</f>
        <v>binderclipjk280</v>
      </c>
      <c r="C248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D248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E248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binderclipjk2803grs</v>
      </c>
      <c r="F2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binderclip280jk3grsartomoro</v>
      </c>
      <c r="G248" s="1" t="s">
        <v>122</v>
      </c>
      <c r="H248" s="4" t="s">
        <v>123</v>
      </c>
      <c r="I248" s="49" t="s">
        <v>124</v>
      </c>
      <c r="J248" s="1" t="s">
        <v>1620</v>
      </c>
      <c r="K248" s="26" t="e">
        <f>IF(db[[#This Row],[NB NOTA_C]]="","",COUNTIF([2]!B_MSK[concat],db[[#This Row],[NB NOTA_C]]))</f>
        <v>#REF!</v>
      </c>
      <c r="L248" s="6" t="s">
        <v>1631</v>
      </c>
      <c r="M248" s="1" t="s">
        <v>1694</v>
      </c>
      <c r="N248" s="1" t="s">
        <v>2786</v>
      </c>
      <c r="O248" s="1" t="s">
        <v>4819</v>
      </c>
      <c r="P248" s="1" t="str">
        <f>IF(db[[#This Row],[QTY/ CTN]]="","",SUBSTITUTE(SUBSTITUTE(SUBSTITUTE(db[[#This Row],[QTY/ CTN]]," ","_",2),"(",""),")","")&amp;"_")</f>
        <v>3 GRS_</v>
      </c>
      <c r="Q248" s="1">
        <f>IF(db[[#This Row],[H_QTY/ CTN]]="","",SEARCH("_",db[[#This Row],[H_QTY/ CTN]]))</f>
        <v>6</v>
      </c>
      <c r="R248" s="1">
        <f>IF(db[[#This Row],[H_QTY/ CTN]]="","",LEN(db[[#This Row],[H_QTY/ CTN]]))</f>
        <v>6</v>
      </c>
      <c r="S248" s="90" t="str">
        <f>IF(db[[#This Row],[H_QTY/ CTN]]="","",LEFT(db[[#This Row],[H_QTY/ CTN]],db[[#This Row],[H_1]]-1))</f>
        <v>3 GRS</v>
      </c>
      <c r="T248" s="87" t="str">
        <f>IF(NOT(db[[#This Row],[H_1]]=db[[#This Row],[H_2]]),MID(db[[#This Row],[H_QTY/ CTN]],db[[#This Row],[H_1]]+1,db[[#This Row],[H_2]]-db[[#This Row],[H_1]]-1),"")</f>
        <v/>
      </c>
      <c r="U248" s="87" t="str">
        <f>IF(db[[#This Row],[QTY/ CTN B]]="","",LEFT(db[[#This Row],[QTY/ CTN B]],SEARCH(" ",db[[#This Row],[QTY/ CTN B]],1)-1))</f>
        <v>3</v>
      </c>
      <c r="V248" s="87" t="str">
        <f>IF(db[[#This Row],[QTY/ CTN B]]="","",RIGHT(db[[#This Row],[QTY/ CTN B]],LEN(db[[#This Row],[QTY/ CTN B]])-SEARCH(" ",db[[#This Row],[QTY/ CTN B]],1)))</f>
        <v>GRS</v>
      </c>
      <c r="W248" s="87">
        <f>IF(db[[#This Row],[QTY/ CTN TG]]="",IF(db[[#This Row],[STN TG]]="","",12),LEFT(db[[#This Row],[QTY/ CTN TG]],SEARCH(" ",db[[#This Row],[QTY/ CTN TG]],1)-1))</f>
        <v>12</v>
      </c>
      <c r="X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8" s="87">
        <f>IF(db[[#This Row],[STN K]]="","",IF(db[[#This Row],[STN TG]]="LSN",12,""))</f>
        <v>12</v>
      </c>
      <c r="Z248" s="87" t="str">
        <f>IF(db[[#This Row],[STN TG]]="LSN","PCS","")</f>
        <v>PCS</v>
      </c>
      <c r="AA248" s="87">
        <f>db[[#This Row],[QTY B]]*IF(db[[#This Row],[QTY TG]]="",1,db[[#This Row],[QTY TG]])*IF(db[[#This Row],[QTY K]]="",1,db[[#This Row],[QTY K]])</f>
        <v>432</v>
      </c>
      <c r="AB248" s="87" t="str">
        <f>IF(db[[#This Row],[STN K]]="",IF(db[[#This Row],[STN TG]]="",db[[#This Row],[STN B]],db[[#This Row],[STN TG]]),db[[#This Row],[STN K]])</f>
        <v>PCS</v>
      </c>
      <c r="AC248" s="87"/>
    </row>
    <row r="249" spans="1:29" ht="16.5" customHeight="1" x14ac:dyDescent="0.25">
      <c r="A249" s="87">
        <f>ROW()-1</f>
        <v>248</v>
      </c>
      <c r="B249" s="134" t="str">
        <f>LOWER(SUBSTITUTE(SUBSTITUTE(SUBSTITUTE(SUBSTITUTE(SUBSTITUTE(SUBSTITUTE(db[[#This Row],[NB BM]]," ",),".",""),"-",""),"(",""),")",""),"/",""))</f>
        <v>binderclipjk300</v>
      </c>
      <c r="C249" s="134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D249" s="134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E249" s="134" t="str">
        <f>LOWER(SUBSTITUTE(SUBSTITUTE(SUBSTITUTE(SUBSTITUTE(SUBSTITUTE(SUBSTITUTE(SUBSTITUTE(SUBSTITUTE(SUBSTITUTE(db[[#This Row],[NB BM]]&amp;db[[#This Row],[QTY/ CTN]]," ",),".",""),"-",""),"(",""),")",""),",",""),"/",""),"""",""),"+",""))</f>
        <v>binderclipjk3002grs</v>
      </c>
      <c r="F24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binderclip300jk2grsartomoro</v>
      </c>
      <c r="G249" s="135" t="s">
        <v>6063</v>
      </c>
      <c r="H249" s="135" t="s">
        <v>5803</v>
      </c>
      <c r="I249" s="136" t="s">
        <v>5805</v>
      </c>
      <c r="J249" s="137" t="s">
        <v>1620</v>
      </c>
      <c r="K249" s="138" t="e">
        <f>IF(db[[#This Row],[NB NOTA_C]]="","",COUNTIF([2]!B_MSK[concat],db[[#This Row],[NB NOTA_C]]))</f>
        <v>#REF!</v>
      </c>
      <c r="L249" s="139" t="s">
        <v>1631</v>
      </c>
      <c r="M249" s="134" t="s">
        <v>5806</v>
      </c>
      <c r="N249" s="137" t="s">
        <v>2786</v>
      </c>
      <c r="O249" s="134"/>
      <c r="P249" s="134" t="str">
        <f>IF(db[[#This Row],[QTY/ CTN]]="","",SUBSTITUTE(SUBSTITUTE(SUBSTITUTE(db[[#This Row],[QTY/ CTN]]," ","_",2),"(",""),")","")&amp;"_")</f>
        <v>2 GRS_</v>
      </c>
      <c r="Q249" s="134">
        <f>IF(db[[#This Row],[H_QTY/ CTN]]="","",SEARCH("_",db[[#This Row],[H_QTY/ CTN]]))</f>
        <v>6</v>
      </c>
      <c r="R249" s="134">
        <f>IF(db[[#This Row],[H_QTY/ CTN]]="","",LEN(db[[#This Row],[H_QTY/ CTN]]))</f>
        <v>6</v>
      </c>
      <c r="S249" s="140" t="str">
        <f>IF(db[[#This Row],[H_QTY/ CTN]]="","",LEFT(db[[#This Row],[H_QTY/ CTN]],db[[#This Row],[H_1]]-1))</f>
        <v>2 GRS</v>
      </c>
      <c r="T249" s="140" t="str">
        <f>IF(NOT(db[[#This Row],[H_1]]=db[[#This Row],[H_2]]),MID(db[[#This Row],[H_QTY/ CTN]],db[[#This Row],[H_1]]+1,db[[#This Row],[H_2]]-db[[#This Row],[H_1]]-1),"")</f>
        <v/>
      </c>
      <c r="U249" s="140" t="str">
        <f>IF(db[[#This Row],[QTY/ CTN B]]="","",LEFT(db[[#This Row],[QTY/ CTN B]],SEARCH(" ",db[[#This Row],[QTY/ CTN B]],1)-1))</f>
        <v>2</v>
      </c>
      <c r="V249" s="140" t="str">
        <f>IF(db[[#This Row],[QTY/ CTN B]]="","",RIGHT(db[[#This Row],[QTY/ CTN B]],LEN(db[[#This Row],[QTY/ CTN B]])-SEARCH(" ",db[[#This Row],[QTY/ CTN B]],1)))</f>
        <v>GRS</v>
      </c>
      <c r="W249" s="140">
        <f>IF(db[[#This Row],[QTY/ CTN TG]]="",IF(db[[#This Row],[STN TG]]="","",12),LEFT(db[[#This Row],[QTY/ CTN TG]],SEARCH(" ",db[[#This Row],[QTY/ CTN TG]],1)-1))</f>
        <v>12</v>
      </c>
      <c r="X24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49" s="140">
        <f>IF(db[[#This Row],[STN K]]="","",IF(db[[#This Row],[STN TG]]="LSN",12,""))</f>
        <v>12</v>
      </c>
      <c r="Z249" s="140" t="str">
        <f>IF(db[[#This Row],[STN TG]]="LSN","PCS","")</f>
        <v>PCS</v>
      </c>
      <c r="AA249" s="140">
        <f>db[[#This Row],[QTY B]]*IF(db[[#This Row],[QTY TG]]="",1,db[[#This Row],[QTY TG]])*IF(db[[#This Row],[QTY K]]="",1,db[[#This Row],[QTY K]])</f>
        <v>288</v>
      </c>
      <c r="AB249" s="140" t="str">
        <f>IF(db[[#This Row],[STN K]]="",IF(db[[#This Row],[STN TG]]="",db[[#This Row],[STN B]],db[[#This Row],[STN TG]]),db[[#This Row],[STN K]])</f>
        <v>PCS</v>
      </c>
      <c r="AC249" s="87"/>
    </row>
    <row r="250" spans="1:29" ht="16.5" customHeight="1" x14ac:dyDescent="0.25">
      <c r="A250" s="87">
        <f>ROW()-1</f>
        <v>249</v>
      </c>
      <c r="B250" s="1" t="str">
        <f>LOWER(SUBSTITUTE(SUBSTITUTE(SUBSTITUTE(SUBSTITUTE(SUBSTITUTE(SUBSTITUTE(db[[#This Row],[NB BM]]," ",),".",""),"-",""),"(",""),")",""),"/",""))</f>
        <v>bnotea5jkm510hijau</v>
      </c>
      <c r="C250" s="1" t="str">
        <f>LOWER(SUBSTITUTE(SUBSTITUTE(SUBSTITUTE(SUBSTITUTE(SUBSTITUTE(SUBSTITUTE(SUBSTITUTE(SUBSTITUTE(SUBSTITUTE(db[[#This Row],[NB NOTA]]," ",),".",""),"-",""),"(",""),")",""),",",""),"/",""),"""",""),"+",""))</f>
        <v>bindermhknm510greenjku</v>
      </c>
      <c r="D250" s="1" t="str">
        <f>LOWER(SUBSTITUTE(SUBSTITUTE(SUBSTITUTE(SUBSTITUTE(SUBSTITUTE(SUBSTITUTE(SUBSTITUTE(SUBSTITUTE(SUBSTITUTE(db[[#This Row],[NB PAJAK]]," ",""),"-",""),"(",""),")",""),".",""),",",""),"/",""),"""",""),"+",""))</f>
        <v>bindernotejoykoa5mhknm510hijauu</v>
      </c>
      <c r="E250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bnotea5jkm510hijau72pcs</v>
      </c>
      <c r="F2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bindermhknm510greenjku72pcsartomoro</v>
      </c>
      <c r="G250" s="1" t="s">
        <v>5882</v>
      </c>
      <c r="H250" s="4" t="s">
        <v>5875</v>
      </c>
      <c r="I250" s="49" t="s">
        <v>5878</v>
      </c>
      <c r="J250" s="1" t="s">
        <v>1620</v>
      </c>
      <c r="K250" s="26" t="e">
        <f>IF(db[[#This Row],[NB NOTA_C]]="","",COUNTIF([2]!B_MSK[concat],db[[#This Row],[NB NOTA_C]]))</f>
        <v>#REF!</v>
      </c>
      <c r="L250" s="6" t="s">
        <v>1631</v>
      </c>
      <c r="M250" s="1" t="s">
        <v>1675</v>
      </c>
      <c r="N250" s="1" t="s">
        <v>2807</v>
      </c>
      <c r="P250" s="1" t="str">
        <f>IF(db[[#This Row],[QTY/ CTN]]="","",SUBSTITUTE(SUBSTITUTE(SUBSTITUTE(db[[#This Row],[QTY/ CTN]]," ","_",2),"(",""),")","")&amp;"_")</f>
        <v>72 PCS_</v>
      </c>
      <c r="Q250" s="1">
        <f>IF(db[[#This Row],[H_QTY/ CTN]]="","",SEARCH("_",db[[#This Row],[H_QTY/ CTN]]))</f>
        <v>7</v>
      </c>
      <c r="R250" s="1">
        <f>IF(db[[#This Row],[H_QTY/ CTN]]="","",LEN(db[[#This Row],[H_QTY/ CTN]]))</f>
        <v>7</v>
      </c>
      <c r="S250" s="90" t="str">
        <f>IF(db[[#This Row],[H_QTY/ CTN]]="","",LEFT(db[[#This Row],[H_QTY/ CTN]],db[[#This Row],[H_1]]-1))</f>
        <v>72 PCS</v>
      </c>
      <c r="T250" s="87" t="str">
        <f>IF(NOT(db[[#This Row],[H_1]]=db[[#This Row],[H_2]]),MID(db[[#This Row],[H_QTY/ CTN]],db[[#This Row],[H_1]]+1,db[[#This Row],[H_2]]-db[[#This Row],[H_1]]-1),"")</f>
        <v/>
      </c>
      <c r="U250" s="87" t="str">
        <f>IF(db[[#This Row],[QTY/ CTN B]]="","",LEFT(db[[#This Row],[QTY/ CTN B]],SEARCH(" ",db[[#This Row],[QTY/ CTN B]],1)-1))</f>
        <v>72</v>
      </c>
      <c r="V250" s="87" t="str">
        <f>IF(db[[#This Row],[QTY/ CTN B]]="","",RIGHT(db[[#This Row],[QTY/ CTN B]],LEN(db[[#This Row],[QTY/ CTN B]])-SEARCH(" ",db[[#This Row],[QTY/ CTN B]],1)))</f>
        <v>PCS</v>
      </c>
      <c r="W250" s="87" t="str">
        <f>IF(db[[#This Row],[QTY/ CTN TG]]="",IF(db[[#This Row],[STN TG]]="","",12),LEFT(db[[#This Row],[QTY/ CTN TG]],SEARCH(" ",db[[#This Row],[QTY/ CTN TG]],1)-1))</f>
        <v/>
      </c>
      <c r="X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" s="87" t="str">
        <f>IF(db[[#This Row],[STN K]]="","",IF(db[[#This Row],[STN TG]]="LSN",12,""))</f>
        <v/>
      </c>
      <c r="Z250" s="87" t="str">
        <f>IF(db[[#This Row],[STN TG]]="LSN","PCS","")</f>
        <v/>
      </c>
      <c r="AA250" s="87">
        <f>db[[#This Row],[QTY B]]*IF(db[[#This Row],[QTY TG]]="",1,db[[#This Row],[QTY TG]])*IF(db[[#This Row],[QTY K]]="",1,db[[#This Row],[QTY K]])</f>
        <v>72</v>
      </c>
      <c r="AB250" s="87" t="str">
        <f>IF(db[[#This Row],[STN K]]="",IF(db[[#This Row],[STN TG]]="",db[[#This Row],[STN B]],db[[#This Row],[STN TG]]),db[[#This Row],[STN K]])</f>
        <v>PCS</v>
      </c>
      <c r="AC250" s="87"/>
    </row>
    <row r="251" spans="1:29" ht="16.5" customHeight="1" x14ac:dyDescent="0.25">
      <c r="A251" s="87">
        <f>ROW()-1</f>
        <v>250</v>
      </c>
      <c r="B251" s="1" t="str">
        <f>LOWER(SUBSTITUTE(SUBSTITUTE(SUBSTITUTE(SUBSTITUTE(SUBSTITUTE(SUBSTITUTE(db[[#This Row],[NB BM]]," ",),".",""),"-",""),"(",""),")",""),"/",""))</f>
        <v>bnotea5jkm510orange</v>
      </c>
      <c r="C251" s="1" t="str">
        <f>LOWER(SUBSTITUTE(SUBSTITUTE(SUBSTITUTE(SUBSTITUTE(SUBSTITUTE(SUBSTITUTE(SUBSTITUTE(SUBSTITUTE(SUBSTITUTE(db[[#This Row],[NB NOTA]]," ",),".",""),"-",""),"(",""),")",""),",",""),"/",""),"""",""),"+",""))</f>
        <v>bindermhknm510orangejku</v>
      </c>
      <c r="D251" s="1" t="str">
        <f>LOWER(SUBSTITUTE(SUBSTITUTE(SUBSTITUTE(SUBSTITUTE(SUBSTITUTE(SUBSTITUTE(SUBSTITUTE(SUBSTITUTE(SUBSTITUTE(db[[#This Row],[NB PAJAK]]," ",""),"-",""),"(",""),")",""),".",""),",",""),"/",""),"""",""),"+",""))</f>
        <v>bindernotejoykoa5mhknm510orangeu</v>
      </c>
      <c r="E251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bnotea5jkm510orange72pcs</v>
      </c>
      <c r="F2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bindermhknm510orangejku72pcsartomoro</v>
      </c>
      <c r="G251" s="1" t="s">
        <v>5883</v>
      </c>
      <c r="H251" s="4" t="s">
        <v>5876</v>
      </c>
      <c r="I251" s="49" t="s">
        <v>5879</v>
      </c>
      <c r="J251" s="1" t="s">
        <v>1620</v>
      </c>
      <c r="K251" s="26" t="e">
        <f>IF(db[[#This Row],[NB NOTA_C]]="","",COUNTIF([2]!B_MSK[concat],db[[#This Row],[NB NOTA_C]]))</f>
        <v>#REF!</v>
      </c>
      <c r="L251" s="6" t="s">
        <v>1631</v>
      </c>
      <c r="M251" s="1" t="s">
        <v>1675</v>
      </c>
      <c r="N251" s="1" t="s">
        <v>2807</v>
      </c>
      <c r="P251" s="1" t="str">
        <f>IF(db[[#This Row],[QTY/ CTN]]="","",SUBSTITUTE(SUBSTITUTE(SUBSTITUTE(db[[#This Row],[QTY/ CTN]]," ","_",2),"(",""),")","")&amp;"_")</f>
        <v>72 PCS_</v>
      </c>
      <c r="Q251" s="1">
        <f>IF(db[[#This Row],[H_QTY/ CTN]]="","",SEARCH("_",db[[#This Row],[H_QTY/ CTN]]))</f>
        <v>7</v>
      </c>
      <c r="R251" s="1">
        <f>IF(db[[#This Row],[H_QTY/ CTN]]="","",LEN(db[[#This Row],[H_QTY/ CTN]]))</f>
        <v>7</v>
      </c>
      <c r="S251" s="90" t="str">
        <f>IF(db[[#This Row],[H_QTY/ CTN]]="","",LEFT(db[[#This Row],[H_QTY/ CTN]],db[[#This Row],[H_1]]-1))</f>
        <v>72 PCS</v>
      </c>
      <c r="T251" s="87" t="str">
        <f>IF(NOT(db[[#This Row],[H_1]]=db[[#This Row],[H_2]]),MID(db[[#This Row],[H_QTY/ CTN]],db[[#This Row],[H_1]]+1,db[[#This Row],[H_2]]-db[[#This Row],[H_1]]-1),"")</f>
        <v/>
      </c>
      <c r="U251" s="87" t="str">
        <f>IF(db[[#This Row],[QTY/ CTN B]]="","",LEFT(db[[#This Row],[QTY/ CTN B]],SEARCH(" ",db[[#This Row],[QTY/ CTN B]],1)-1))</f>
        <v>72</v>
      </c>
      <c r="V251" s="87" t="str">
        <f>IF(db[[#This Row],[QTY/ CTN B]]="","",RIGHT(db[[#This Row],[QTY/ CTN B]],LEN(db[[#This Row],[QTY/ CTN B]])-SEARCH(" ",db[[#This Row],[QTY/ CTN B]],1)))</f>
        <v>PCS</v>
      </c>
      <c r="W251" s="87" t="str">
        <f>IF(db[[#This Row],[QTY/ CTN TG]]="",IF(db[[#This Row],[STN TG]]="","",12),LEFT(db[[#This Row],[QTY/ CTN TG]],SEARCH(" ",db[[#This Row],[QTY/ CTN TG]],1)-1))</f>
        <v/>
      </c>
      <c r="X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" s="87" t="str">
        <f>IF(db[[#This Row],[STN K]]="","",IF(db[[#This Row],[STN TG]]="LSN",12,""))</f>
        <v/>
      </c>
      <c r="Z251" s="87" t="str">
        <f>IF(db[[#This Row],[STN TG]]="LSN","PCS","")</f>
        <v/>
      </c>
      <c r="AA251" s="87">
        <f>db[[#This Row],[QTY B]]*IF(db[[#This Row],[QTY TG]]="",1,db[[#This Row],[QTY TG]])*IF(db[[#This Row],[QTY K]]="",1,db[[#This Row],[QTY K]])</f>
        <v>72</v>
      </c>
      <c r="AB251" s="87" t="str">
        <f>IF(db[[#This Row],[STN K]]="",IF(db[[#This Row],[STN TG]]="",db[[#This Row],[STN B]],db[[#This Row],[STN TG]]),db[[#This Row],[STN K]])</f>
        <v>PCS</v>
      </c>
      <c r="AC251" s="87"/>
    </row>
    <row r="252" spans="1:29" ht="16.5" customHeight="1" x14ac:dyDescent="0.25">
      <c r="A252" s="87">
        <f>ROW()-1</f>
        <v>251</v>
      </c>
      <c r="B252" s="1" t="str">
        <f>LOWER(SUBSTITUTE(SUBSTITUTE(SUBSTITUTE(SUBSTITUTE(SUBSTITUTE(SUBSTITUTE(db[[#This Row],[NB BM]]," ",),".",""),"-",""),"(",""),")",""),"/",""))</f>
        <v>bnotea5jkm510kuning</v>
      </c>
      <c r="C252" s="1" t="str">
        <f>LOWER(SUBSTITUTE(SUBSTITUTE(SUBSTITUTE(SUBSTITUTE(SUBSTITUTE(SUBSTITUTE(SUBSTITUTE(SUBSTITUTE(SUBSTITUTE(db[[#This Row],[NB NOTA]]," ",),".",""),"-",""),"(",""),")",""),",",""),"/",""),"""",""),"+",""))</f>
        <v>bindermhknm510yellowjku</v>
      </c>
      <c r="D252" s="1" t="str">
        <f>LOWER(SUBSTITUTE(SUBSTITUTE(SUBSTITUTE(SUBSTITUTE(SUBSTITUTE(SUBSTITUTE(SUBSTITUTE(SUBSTITUTE(SUBSTITUTE(db[[#This Row],[NB PAJAK]]," ",""),"-",""),"(",""),")",""),".",""),",",""),"/",""),"""",""),"+",""))</f>
        <v>bindernotejoykoa5mhknm510kuningu</v>
      </c>
      <c r="E252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bnotea5jkm510kuning72pcs</v>
      </c>
      <c r="F2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bindermhknm510yellowjku72pcsartomoro</v>
      </c>
      <c r="G252" s="1" t="s">
        <v>5881</v>
      </c>
      <c r="H252" s="4" t="s">
        <v>5877</v>
      </c>
      <c r="I252" s="49" t="s">
        <v>5880</v>
      </c>
      <c r="J252" s="1" t="s">
        <v>1620</v>
      </c>
      <c r="K252" s="26" t="e">
        <f>IF(db[[#This Row],[NB NOTA_C]]="","",COUNTIF([2]!B_MSK[concat],db[[#This Row],[NB NOTA_C]]))</f>
        <v>#REF!</v>
      </c>
      <c r="L252" s="6" t="s">
        <v>1631</v>
      </c>
      <c r="M252" s="1" t="s">
        <v>1675</v>
      </c>
      <c r="N252" s="1" t="s">
        <v>2807</v>
      </c>
      <c r="P252" s="1" t="str">
        <f>IF(db[[#This Row],[QTY/ CTN]]="","",SUBSTITUTE(SUBSTITUTE(SUBSTITUTE(db[[#This Row],[QTY/ CTN]]," ","_",2),"(",""),")","")&amp;"_")</f>
        <v>72 PCS_</v>
      </c>
      <c r="Q252" s="1">
        <f>IF(db[[#This Row],[H_QTY/ CTN]]="","",SEARCH("_",db[[#This Row],[H_QTY/ CTN]]))</f>
        <v>7</v>
      </c>
      <c r="R252" s="1">
        <f>IF(db[[#This Row],[H_QTY/ CTN]]="","",LEN(db[[#This Row],[H_QTY/ CTN]]))</f>
        <v>7</v>
      </c>
      <c r="S252" s="90" t="str">
        <f>IF(db[[#This Row],[H_QTY/ CTN]]="","",LEFT(db[[#This Row],[H_QTY/ CTN]],db[[#This Row],[H_1]]-1))</f>
        <v>72 PCS</v>
      </c>
      <c r="T252" s="87" t="str">
        <f>IF(NOT(db[[#This Row],[H_1]]=db[[#This Row],[H_2]]),MID(db[[#This Row],[H_QTY/ CTN]],db[[#This Row],[H_1]]+1,db[[#This Row],[H_2]]-db[[#This Row],[H_1]]-1),"")</f>
        <v/>
      </c>
      <c r="U252" s="87" t="str">
        <f>IF(db[[#This Row],[QTY/ CTN B]]="","",LEFT(db[[#This Row],[QTY/ CTN B]],SEARCH(" ",db[[#This Row],[QTY/ CTN B]],1)-1))</f>
        <v>72</v>
      </c>
      <c r="V252" s="87" t="str">
        <f>IF(db[[#This Row],[QTY/ CTN B]]="","",RIGHT(db[[#This Row],[QTY/ CTN B]],LEN(db[[#This Row],[QTY/ CTN B]])-SEARCH(" ",db[[#This Row],[QTY/ CTN B]],1)))</f>
        <v>PCS</v>
      </c>
      <c r="W252" s="87" t="str">
        <f>IF(db[[#This Row],[QTY/ CTN TG]]="",IF(db[[#This Row],[STN TG]]="","",12),LEFT(db[[#This Row],[QTY/ CTN TG]],SEARCH(" ",db[[#This Row],[QTY/ CTN TG]],1)-1))</f>
        <v/>
      </c>
      <c r="X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2" s="87" t="str">
        <f>IF(db[[#This Row],[STN K]]="","",IF(db[[#This Row],[STN TG]]="LSN",12,""))</f>
        <v/>
      </c>
      <c r="Z252" s="87" t="str">
        <f>IF(db[[#This Row],[STN TG]]="LSN","PCS","")</f>
        <v/>
      </c>
      <c r="AA252" s="87">
        <f>db[[#This Row],[QTY B]]*IF(db[[#This Row],[QTY TG]]="",1,db[[#This Row],[QTY TG]])*IF(db[[#This Row],[QTY K]]="",1,db[[#This Row],[QTY K]])</f>
        <v>72</v>
      </c>
      <c r="AB252" s="87" t="str">
        <f>IF(db[[#This Row],[STN K]]="",IF(db[[#This Row],[STN TG]]="",db[[#This Row],[STN B]],db[[#This Row],[STN TG]]),db[[#This Row],[STN K]])</f>
        <v>PCS</v>
      </c>
      <c r="AC252" s="87"/>
    </row>
    <row r="253" spans="1:29" ht="16.5" customHeight="1" x14ac:dyDescent="0.25">
      <c r="A253" s="87">
        <f>ROW()-1</f>
        <v>252</v>
      </c>
      <c r="B253" s="3" t="str">
        <f>LOWER(SUBSTITUTE(SUBSTITUTE(SUBSTITUTE(SUBSTITUTE(SUBSTITUTE(SUBSTITUTE(db[[#This Row],[NB BM]]," ",),".",""),"-",""),"(",""),")",""),"/",""))</f>
        <v>bnote7102a520</v>
      </c>
      <c r="C253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D253" s="3" t="str">
        <f>LOWER(SUBSTITUTE(SUBSTITUTE(SUBSTITUTE(SUBSTITUTE(SUBSTITUTE(SUBSTITUTE(SUBSTITUTE(SUBSTITUTE(SUBSTITUTE(db[[#This Row],[NB PAJAK]]," ",""),"-",""),"(",""),")",""),".",""),",",""),"/",""),"""",""),"+",""))</f>
        <v/>
      </c>
      <c r="E253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bnote7102a5202pak48pcs</v>
      </c>
      <c r="F2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bindernote7102a5202pak48pcsuntana</v>
      </c>
      <c r="G253" s="1" t="s">
        <v>2894</v>
      </c>
      <c r="H253" s="4" t="s">
        <v>2881</v>
      </c>
      <c r="I253" s="2"/>
      <c r="J253" s="1" t="s">
        <v>1621</v>
      </c>
      <c r="K253" s="26" t="e">
        <f>IF(db[[#This Row],[NB NOTA_C]]="","",COUNTIF([2]!B_MSK[concat],db[[#This Row],[NB NOTA_C]]))</f>
        <v>#REF!</v>
      </c>
      <c r="L253" s="7" t="s">
        <v>1632</v>
      </c>
      <c r="M253" s="3" t="s">
        <v>2900</v>
      </c>
      <c r="N253" s="1" t="s">
        <v>2807</v>
      </c>
      <c r="P253" s="1" t="str">
        <f>IF(db[[#This Row],[QTY/ CTN]]="","",SUBSTITUTE(SUBSTITUTE(SUBSTITUTE(db[[#This Row],[QTY/ CTN]]," ","_",2),"(",""),")","")&amp;"_")</f>
        <v>2 PAK_48 PCS_</v>
      </c>
      <c r="Q253" s="1">
        <f>IF(db[[#This Row],[H_QTY/ CTN]]="","",SEARCH("_",db[[#This Row],[H_QTY/ CTN]]))</f>
        <v>6</v>
      </c>
      <c r="R253" s="1">
        <f>IF(db[[#This Row],[H_QTY/ CTN]]="","",LEN(db[[#This Row],[H_QTY/ CTN]]))</f>
        <v>13</v>
      </c>
      <c r="S253" s="90" t="str">
        <f>IF(db[[#This Row],[H_QTY/ CTN]]="","",LEFT(db[[#This Row],[H_QTY/ CTN]],db[[#This Row],[H_1]]-1))</f>
        <v>2 PAK</v>
      </c>
      <c r="T253" s="87" t="str">
        <f>IF(NOT(db[[#This Row],[H_1]]=db[[#This Row],[H_2]]),MID(db[[#This Row],[H_QTY/ CTN]],db[[#This Row],[H_1]]+1,db[[#This Row],[H_2]]-db[[#This Row],[H_1]]-1),"")</f>
        <v>48 PCS</v>
      </c>
      <c r="U253" s="87" t="str">
        <f>IF(db[[#This Row],[QTY/ CTN B]]="","",LEFT(db[[#This Row],[QTY/ CTN B]],SEARCH(" ",db[[#This Row],[QTY/ CTN B]],1)-1))</f>
        <v>2</v>
      </c>
      <c r="V253" s="87" t="str">
        <f>IF(db[[#This Row],[QTY/ CTN B]]="","",RIGHT(db[[#This Row],[QTY/ CTN B]],LEN(db[[#This Row],[QTY/ CTN B]])-SEARCH(" ",db[[#This Row],[QTY/ CTN B]],1)))</f>
        <v>PAK</v>
      </c>
      <c r="W253" s="87" t="str">
        <f>IF(db[[#This Row],[QTY/ CTN TG]]="",IF(db[[#This Row],[STN TG]]="","",12),LEFT(db[[#This Row],[QTY/ CTN TG]],SEARCH(" ",db[[#This Row],[QTY/ CTN TG]],1)-1))</f>
        <v>48</v>
      </c>
      <c r="X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3" s="87" t="str">
        <f>IF(db[[#This Row],[STN K]]="","",IF(db[[#This Row],[STN TG]]="LSN",12,""))</f>
        <v/>
      </c>
      <c r="Z253" s="87" t="str">
        <f>IF(db[[#This Row],[STN TG]]="LSN","PCS","")</f>
        <v/>
      </c>
      <c r="AA253" s="87">
        <f>db[[#This Row],[QTY B]]*IF(db[[#This Row],[QTY TG]]="",1,db[[#This Row],[QTY TG]])*IF(db[[#This Row],[QTY K]]="",1,db[[#This Row],[QTY K]])</f>
        <v>96</v>
      </c>
      <c r="AB253" s="87" t="str">
        <f>IF(db[[#This Row],[STN K]]="",IF(db[[#This Row],[STN TG]]="",db[[#This Row],[STN B]],db[[#This Row],[STN TG]]),db[[#This Row],[STN K]])</f>
        <v>PCS</v>
      </c>
      <c r="AC253" s="87"/>
    </row>
    <row r="254" spans="1:29" x14ac:dyDescent="0.25">
      <c r="A254" s="87">
        <f>ROW()-1</f>
        <v>253</v>
      </c>
      <c r="B254" s="3" t="str">
        <f>LOWER(SUBSTITUTE(SUBSTITUTE(SUBSTITUTE(SUBSTITUTE(SUBSTITUTE(SUBSTITUTE(db[[#This Row],[NB BM]]," ",),".",""),"-",""),"(",""),")",""),"/",""))</f>
        <v>bnote8102b520</v>
      </c>
      <c r="C254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D254" s="3" t="str">
        <f>LOWER(SUBSTITUTE(SUBSTITUTE(SUBSTITUTE(SUBSTITUTE(SUBSTITUTE(SUBSTITUTE(SUBSTITUTE(SUBSTITUTE(SUBSTITUTE(db[[#This Row],[NB PAJAK]]," ",""),"-",""),"(",""),")",""),".",""),",",""),"/",""),"""",""),"+",""))</f>
        <v/>
      </c>
      <c r="E254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bnote8102b5202pak48pcs</v>
      </c>
      <c r="F2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bindernote8102b5201pak@36pc2pak48pcsuntana</v>
      </c>
      <c r="G254" s="1" t="s">
        <v>2895</v>
      </c>
      <c r="H254" s="4" t="s">
        <v>3279</v>
      </c>
      <c r="I254" s="2"/>
      <c r="J254" s="1" t="s">
        <v>1621</v>
      </c>
      <c r="K254" s="26" t="e">
        <f>IF(db[[#This Row],[NB NOTA_C]]="","",COUNTIF([2]!B_MSK[concat],db[[#This Row],[NB NOTA_C]]))</f>
        <v>#REF!</v>
      </c>
      <c r="L254" s="7" t="s">
        <v>1632</v>
      </c>
      <c r="M254" s="3" t="s">
        <v>2900</v>
      </c>
      <c r="N254" s="1" t="s">
        <v>2807</v>
      </c>
      <c r="P254" s="1" t="str">
        <f>IF(db[[#This Row],[QTY/ CTN]]="","",SUBSTITUTE(SUBSTITUTE(SUBSTITUTE(db[[#This Row],[QTY/ CTN]]," ","_",2),"(",""),")","")&amp;"_")</f>
        <v>2 PAK_48 PCS_</v>
      </c>
      <c r="Q254" s="1">
        <f>IF(db[[#This Row],[H_QTY/ CTN]]="","",SEARCH("_",db[[#This Row],[H_QTY/ CTN]]))</f>
        <v>6</v>
      </c>
      <c r="R254" s="1">
        <f>IF(db[[#This Row],[H_QTY/ CTN]]="","",LEN(db[[#This Row],[H_QTY/ CTN]]))</f>
        <v>13</v>
      </c>
      <c r="S254" s="90" t="str">
        <f>IF(db[[#This Row],[H_QTY/ CTN]]="","",LEFT(db[[#This Row],[H_QTY/ CTN]],db[[#This Row],[H_1]]-1))</f>
        <v>2 PAK</v>
      </c>
      <c r="T254" s="87" t="str">
        <f>IF(NOT(db[[#This Row],[H_1]]=db[[#This Row],[H_2]]),MID(db[[#This Row],[H_QTY/ CTN]],db[[#This Row],[H_1]]+1,db[[#This Row],[H_2]]-db[[#This Row],[H_1]]-1),"")</f>
        <v>48 PCS</v>
      </c>
      <c r="U254" s="87" t="str">
        <f>IF(db[[#This Row],[QTY/ CTN B]]="","",LEFT(db[[#This Row],[QTY/ CTN B]],SEARCH(" ",db[[#This Row],[QTY/ CTN B]],1)-1))</f>
        <v>2</v>
      </c>
      <c r="V254" s="87" t="str">
        <f>IF(db[[#This Row],[QTY/ CTN B]]="","",RIGHT(db[[#This Row],[QTY/ CTN B]],LEN(db[[#This Row],[QTY/ CTN B]])-SEARCH(" ",db[[#This Row],[QTY/ CTN B]],1)))</f>
        <v>PAK</v>
      </c>
      <c r="W254" s="87" t="str">
        <f>IF(db[[#This Row],[QTY/ CTN TG]]="",IF(db[[#This Row],[STN TG]]="","",12),LEFT(db[[#This Row],[QTY/ CTN TG]],SEARCH(" ",db[[#This Row],[QTY/ CTN TG]],1)-1))</f>
        <v>48</v>
      </c>
      <c r="X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4" s="87" t="str">
        <f>IF(db[[#This Row],[STN K]]="","",IF(db[[#This Row],[STN TG]]="LSN",12,""))</f>
        <v/>
      </c>
      <c r="Z254" s="87" t="str">
        <f>IF(db[[#This Row],[STN TG]]="LSN","PCS","")</f>
        <v/>
      </c>
      <c r="AA254" s="87">
        <f>db[[#This Row],[QTY B]]*IF(db[[#This Row],[QTY TG]]="",1,db[[#This Row],[QTY TG]])*IF(db[[#This Row],[QTY K]]="",1,db[[#This Row],[QTY K]])</f>
        <v>96</v>
      </c>
      <c r="AB254" s="87" t="str">
        <f>IF(db[[#This Row],[STN K]]="",IF(db[[#This Row],[STN TG]]="",db[[#This Row],[STN B]],db[[#This Row],[STN TG]]),db[[#This Row],[STN K]])</f>
        <v>PCS</v>
      </c>
      <c r="AC254" s="87"/>
    </row>
    <row r="255" spans="1:29" ht="16.5" customHeight="1" x14ac:dyDescent="0.25">
      <c r="A255" s="87">
        <f>ROW()-1</f>
        <v>254</v>
      </c>
      <c r="B255" s="14" t="str">
        <f>LOWER(SUBSTITUTE(SUBSTITUTE(SUBSTITUTE(SUBSTITUTE(SUBSTITUTE(SUBSTITUTE(db[[#This Row],[NB BM]]," ",),".",""),"-",""),"(",""),")",""),"/",""))</f>
        <v>bnotetopla998hijau</v>
      </c>
      <c r="C255" s="14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D255" s="14" t="str">
        <f>LOWER(SUBSTITUTE(SUBSTITUTE(SUBSTITUTE(SUBSTITUTE(SUBSTITUTE(SUBSTITUTE(SUBSTITUTE(SUBSTITUTE(SUBSTITUTE(db[[#This Row],[NB PAJAK]]," ",""),"-",""),"(",""),")",""),".",""),",",""),"/",""),"""",""),"+",""))</f>
        <v/>
      </c>
      <c r="E255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bnotetopla998hijau144pcs</v>
      </c>
      <c r="F2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bindernote998colortoplagreen144pcsuntana</v>
      </c>
      <c r="G255" s="15" t="s">
        <v>3835</v>
      </c>
      <c r="H255" s="19" t="s">
        <v>3831</v>
      </c>
      <c r="I255" s="52"/>
      <c r="J255" s="1" t="s">
        <v>1621</v>
      </c>
      <c r="K255" s="27" t="e">
        <f>IF(db[[#This Row],[NB NOTA_C]]="","",COUNTIF([2]!B_MSK[concat],db[[#This Row],[NB NOTA_C]]))</f>
        <v>#REF!</v>
      </c>
      <c r="L255" s="16" t="s">
        <v>1642</v>
      </c>
      <c r="M255" s="14" t="s">
        <v>1664</v>
      </c>
      <c r="N255" s="15" t="s">
        <v>2807</v>
      </c>
      <c r="O255" s="14"/>
      <c r="P255" s="14" t="str">
        <f>IF(db[[#This Row],[QTY/ CTN]]="","",SUBSTITUTE(SUBSTITUTE(SUBSTITUTE(db[[#This Row],[QTY/ CTN]]," ","_",2),"(",""),")","")&amp;"_")</f>
        <v>144 PCS_</v>
      </c>
      <c r="Q255" s="14">
        <f>IF(db[[#This Row],[H_QTY/ CTN]]="","",SEARCH("_",db[[#This Row],[H_QTY/ CTN]]))</f>
        <v>8</v>
      </c>
      <c r="R255" s="14">
        <f>IF(db[[#This Row],[H_QTY/ CTN]]="","",LEN(db[[#This Row],[H_QTY/ CTN]]))</f>
        <v>8</v>
      </c>
      <c r="S255" s="91" t="str">
        <f>IF(db[[#This Row],[H_QTY/ CTN]]="","",LEFT(db[[#This Row],[H_QTY/ CTN]],db[[#This Row],[H_1]]-1))</f>
        <v>144 PCS</v>
      </c>
      <c r="T255" s="91" t="str">
        <f>IF(NOT(db[[#This Row],[H_1]]=db[[#This Row],[H_2]]),MID(db[[#This Row],[H_QTY/ CTN]],db[[#This Row],[H_1]]+1,db[[#This Row],[H_2]]-db[[#This Row],[H_1]]-1),"")</f>
        <v/>
      </c>
      <c r="U255" s="87" t="str">
        <f>IF(db[[#This Row],[QTY/ CTN B]]="","",LEFT(db[[#This Row],[QTY/ CTN B]],SEARCH(" ",db[[#This Row],[QTY/ CTN B]],1)-1))</f>
        <v>144</v>
      </c>
      <c r="V255" s="87" t="str">
        <f>IF(db[[#This Row],[QTY/ CTN B]]="","",RIGHT(db[[#This Row],[QTY/ CTN B]],LEN(db[[#This Row],[QTY/ CTN B]])-SEARCH(" ",db[[#This Row],[QTY/ CTN B]],1)))</f>
        <v>PCS</v>
      </c>
      <c r="W255" s="87" t="str">
        <f>IF(db[[#This Row],[QTY/ CTN TG]]="",IF(db[[#This Row],[STN TG]]="","",12),LEFT(db[[#This Row],[QTY/ CTN TG]],SEARCH(" ",db[[#This Row],[QTY/ CTN TG]],1)-1))</f>
        <v/>
      </c>
      <c r="X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" s="87" t="str">
        <f>IF(db[[#This Row],[STN K]]="","",IF(db[[#This Row],[STN TG]]="LSN",12,""))</f>
        <v/>
      </c>
      <c r="Z255" s="87" t="str">
        <f>IF(db[[#This Row],[STN TG]]="LSN","PCS","")</f>
        <v/>
      </c>
      <c r="AA255" s="87">
        <f>db[[#This Row],[QTY B]]*IF(db[[#This Row],[QTY TG]]="",1,db[[#This Row],[QTY TG]])*IF(db[[#This Row],[QTY K]]="",1,db[[#This Row],[QTY K]])</f>
        <v>144</v>
      </c>
      <c r="AB255" s="87" t="str">
        <f>IF(db[[#This Row],[STN K]]="",IF(db[[#This Row],[STN TG]]="",db[[#This Row],[STN B]],db[[#This Row],[STN TG]]),db[[#This Row],[STN K]])</f>
        <v>PCS</v>
      </c>
      <c r="AC255" s="87"/>
    </row>
    <row r="256" spans="1:29" ht="16.5" customHeight="1" x14ac:dyDescent="0.25">
      <c r="A256" s="87">
        <f>ROW()-1</f>
        <v>255</v>
      </c>
      <c r="B256" s="14" t="str">
        <f>LOWER(SUBSTITUTE(SUBSTITUTE(SUBSTITUTE(SUBSTITUTE(SUBSTITUTE(SUBSTITUTE(db[[#This Row],[NB BM]]," ",),".",""),"-",""),"(",""),")",""),"/",""))</f>
        <v>bnotetopla998orange</v>
      </c>
      <c r="C256" s="14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D256" s="14" t="str">
        <f>LOWER(SUBSTITUTE(SUBSTITUTE(SUBSTITUTE(SUBSTITUTE(SUBSTITUTE(SUBSTITUTE(SUBSTITUTE(SUBSTITUTE(SUBSTITUTE(db[[#This Row],[NB PAJAK]]," ",""),"-",""),"(",""),")",""),".",""),",",""),"/",""),"""",""),"+",""))</f>
        <v/>
      </c>
      <c r="E256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bnotetopla998orange144pcs</v>
      </c>
      <c r="F2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bindernote998colortoplaorange144pcsuntana</v>
      </c>
      <c r="G256" s="15" t="s">
        <v>3834</v>
      </c>
      <c r="H256" s="19" t="s">
        <v>3830</v>
      </c>
      <c r="I256" s="50"/>
      <c r="J256" s="1" t="s">
        <v>1621</v>
      </c>
      <c r="K256" s="27" t="e">
        <f>IF(db[[#This Row],[NB NOTA_C]]="","",COUNTIF([2]!B_MSK[concat],db[[#This Row],[NB NOTA_C]]))</f>
        <v>#REF!</v>
      </c>
      <c r="L256" s="16" t="s">
        <v>1642</v>
      </c>
      <c r="M256" s="14" t="s">
        <v>1664</v>
      </c>
      <c r="N256" s="15" t="s">
        <v>2807</v>
      </c>
      <c r="O256" s="14"/>
      <c r="P256" s="14" t="str">
        <f>IF(db[[#This Row],[QTY/ CTN]]="","",SUBSTITUTE(SUBSTITUTE(SUBSTITUTE(db[[#This Row],[QTY/ CTN]]," ","_",2),"(",""),")","")&amp;"_")</f>
        <v>144 PCS_</v>
      </c>
      <c r="Q256" s="14">
        <f>IF(db[[#This Row],[H_QTY/ CTN]]="","",SEARCH("_",db[[#This Row],[H_QTY/ CTN]]))</f>
        <v>8</v>
      </c>
      <c r="R256" s="14">
        <f>IF(db[[#This Row],[H_QTY/ CTN]]="","",LEN(db[[#This Row],[H_QTY/ CTN]]))</f>
        <v>8</v>
      </c>
      <c r="S256" s="91" t="str">
        <f>IF(db[[#This Row],[H_QTY/ CTN]]="","",LEFT(db[[#This Row],[H_QTY/ CTN]],db[[#This Row],[H_1]]-1))</f>
        <v>144 PCS</v>
      </c>
      <c r="T256" s="91" t="str">
        <f>IF(NOT(db[[#This Row],[H_1]]=db[[#This Row],[H_2]]),MID(db[[#This Row],[H_QTY/ CTN]],db[[#This Row],[H_1]]+1,db[[#This Row],[H_2]]-db[[#This Row],[H_1]]-1),"")</f>
        <v/>
      </c>
      <c r="U256" s="87" t="str">
        <f>IF(db[[#This Row],[QTY/ CTN B]]="","",LEFT(db[[#This Row],[QTY/ CTN B]],SEARCH(" ",db[[#This Row],[QTY/ CTN B]],1)-1))</f>
        <v>144</v>
      </c>
      <c r="V256" s="87" t="str">
        <f>IF(db[[#This Row],[QTY/ CTN B]]="","",RIGHT(db[[#This Row],[QTY/ CTN B]],LEN(db[[#This Row],[QTY/ CTN B]])-SEARCH(" ",db[[#This Row],[QTY/ CTN B]],1)))</f>
        <v>PCS</v>
      </c>
      <c r="W256" s="87" t="str">
        <f>IF(db[[#This Row],[QTY/ CTN TG]]="",IF(db[[#This Row],[STN TG]]="","",12),LEFT(db[[#This Row],[QTY/ CTN TG]],SEARCH(" ",db[[#This Row],[QTY/ CTN TG]],1)-1))</f>
        <v/>
      </c>
      <c r="X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6" s="87" t="str">
        <f>IF(db[[#This Row],[STN K]]="","",IF(db[[#This Row],[STN TG]]="LSN",12,""))</f>
        <v/>
      </c>
      <c r="Z256" s="87" t="str">
        <f>IF(db[[#This Row],[STN TG]]="LSN","PCS","")</f>
        <v/>
      </c>
      <c r="AA256" s="87">
        <f>db[[#This Row],[QTY B]]*IF(db[[#This Row],[QTY TG]]="",1,db[[#This Row],[QTY TG]])*IF(db[[#This Row],[QTY K]]="",1,db[[#This Row],[QTY K]])</f>
        <v>144</v>
      </c>
      <c r="AB256" s="87" t="str">
        <f>IF(db[[#This Row],[STN K]]="",IF(db[[#This Row],[STN TG]]="",db[[#This Row],[STN B]],db[[#This Row],[STN TG]]),db[[#This Row],[STN K]])</f>
        <v>PCS</v>
      </c>
      <c r="AC256" s="87"/>
    </row>
    <row r="257" spans="1:29" x14ac:dyDescent="0.25">
      <c r="A257" s="87">
        <f>ROW()-1</f>
        <v>256</v>
      </c>
      <c r="B257" s="14" t="str">
        <f>LOWER(SUBSTITUTE(SUBSTITUTE(SUBSTITUTE(SUBSTITUTE(SUBSTITUTE(SUBSTITUTE(db[[#This Row],[NB BM]]," ",),".",""),"-",""),"(",""),")",""),"/",""))</f>
        <v>bnotetopla998merah</v>
      </c>
      <c r="C257" s="14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D257" s="14" t="str">
        <f>LOWER(SUBSTITUTE(SUBSTITUTE(SUBSTITUTE(SUBSTITUTE(SUBSTITUTE(SUBSTITUTE(SUBSTITUTE(SUBSTITUTE(SUBSTITUTE(db[[#This Row],[NB PAJAK]]," ",""),"-",""),"(",""),")",""),".",""),",",""),"/",""),"""",""),"+",""))</f>
        <v/>
      </c>
      <c r="E257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bnotetopla998merah144pcs</v>
      </c>
      <c r="F2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bindernote998colortoplared144pcsuntana</v>
      </c>
      <c r="G257" s="15" t="s">
        <v>3832</v>
      </c>
      <c r="H257" s="19" t="s">
        <v>3828</v>
      </c>
      <c r="I257" s="50"/>
      <c r="J257" s="1" t="s">
        <v>1621</v>
      </c>
      <c r="K257" s="27" t="e">
        <f>IF(db[[#This Row],[NB NOTA_C]]="","",COUNTIF([2]!B_MSK[concat],db[[#This Row],[NB NOTA_C]]))</f>
        <v>#REF!</v>
      </c>
      <c r="L257" s="16" t="s">
        <v>1642</v>
      </c>
      <c r="M257" s="14" t="s">
        <v>1664</v>
      </c>
      <c r="N257" s="15" t="s">
        <v>2807</v>
      </c>
      <c r="O257" s="14"/>
      <c r="P257" s="14" t="str">
        <f>IF(db[[#This Row],[QTY/ CTN]]="","",SUBSTITUTE(SUBSTITUTE(SUBSTITUTE(db[[#This Row],[QTY/ CTN]]," ","_",2),"(",""),")","")&amp;"_")</f>
        <v>144 PCS_</v>
      </c>
      <c r="Q257" s="14">
        <f>IF(db[[#This Row],[H_QTY/ CTN]]="","",SEARCH("_",db[[#This Row],[H_QTY/ CTN]]))</f>
        <v>8</v>
      </c>
      <c r="R257" s="14">
        <f>IF(db[[#This Row],[H_QTY/ CTN]]="","",LEN(db[[#This Row],[H_QTY/ CTN]]))</f>
        <v>8</v>
      </c>
      <c r="S257" s="91" t="str">
        <f>IF(db[[#This Row],[H_QTY/ CTN]]="","",LEFT(db[[#This Row],[H_QTY/ CTN]],db[[#This Row],[H_1]]-1))</f>
        <v>144 PCS</v>
      </c>
      <c r="T257" s="91" t="str">
        <f>IF(NOT(db[[#This Row],[H_1]]=db[[#This Row],[H_2]]),MID(db[[#This Row],[H_QTY/ CTN]],db[[#This Row],[H_1]]+1,db[[#This Row],[H_2]]-db[[#This Row],[H_1]]-1),"")</f>
        <v/>
      </c>
      <c r="U257" s="87" t="str">
        <f>IF(db[[#This Row],[QTY/ CTN B]]="","",LEFT(db[[#This Row],[QTY/ CTN B]],SEARCH(" ",db[[#This Row],[QTY/ CTN B]],1)-1))</f>
        <v>144</v>
      </c>
      <c r="V257" s="87" t="str">
        <f>IF(db[[#This Row],[QTY/ CTN B]]="","",RIGHT(db[[#This Row],[QTY/ CTN B]],LEN(db[[#This Row],[QTY/ CTN B]])-SEARCH(" ",db[[#This Row],[QTY/ CTN B]],1)))</f>
        <v>PCS</v>
      </c>
      <c r="W257" s="87" t="str">
        <f>IF(db[[#This Row],[QTY/ CTN TG]]="",IF(db[[#This Row],[STN TG]]="","",12),LEFT(db[[#This Row],[QTY/ CTN TG]],SEARCH(" ",db[[#This Row],[QTY/ CTN TG]],1)-1))</f>
        <v/>
      </c>
      <c r="X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" s="87" t="str">
        <f>IF(db[[#This Row],[STN K]]="","",IF(db[[#This Row],[STN TG]]="LSN",12,""))</f>
        <v/>
      </c>
      <c r="Z257" s="87" t="str">
        <f>IF(db[[#This Row],[STN TG]]="LSN","PCS","")</f>
        <v/>
      </c>
      <c r="AA257" s="87">
        <f>db[[#This Row],[QTY B]]*IF(db[[#This Row],[QTY TG]]="",1,db[[#This Row],[QTY TG]])*IF(db[[#This Row],[QTY K]]="",1,db[[#This Row],[QTY K]])</f>
        <v>144</v>
      </c>
      <c r="AB257" s="87" t="str">
        <f>IF(db[[#This Row],[STN K]]="",IF(db[[#This Row],[STN TG]]="",db[[#This Row],[STN B]],db[[#This Row],[STN TG]]),db[[#This Row],[STN K]])</f>
        <v>PCS</v>
      </c>
      <c r="AC257" s="87"/>
    </row>
    <row r="258" spans="1:29" x14ac:dyDescent="0.25">
      <c r="A258" s="87">
        <f>ROW()-1</f>
        <v>257</v>
      </c>
      <c r="B258" s="14" t="str">
        <f>LOWER(SUBSTITUTE(SUBSTITUTE(SUBSTITUTE(SUBSTITUTE(SUBSTITUTE(SUBSTITUTE(db[[#This Row],[NB BM]]," ",),".",""),"-",""),"(",""),")",""),"/",""))</f>
        <v>bnotetopla998kuning</v>
      </c>
      <c r="C258" s="14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D258" s="14" t="str">
        <f>LOWER(SUBSTITUTE(SUBSTITUTE(SUBSTITUTE(SUBSTITUTE(SUBSTITUTE(SUBSTITUTE(SUBSTITUTE(SUBSTITUTE(SUBSTITUTE(db[[#This Row],[NB PAJAK]]," ",""),"-",""),"(",""),")",""),".",""),",",""),"/",""),"""",""),"+",""))</f>
        <v/>
      </c>
      <c r="E258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bnotetopla998kuning144pcs</v>
      </c>
      <c r="F2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bindernote998colortoplayellow144pcsuntana</v>
      </c>
      <c r="G258" s="15" t="s">
        <v>3833</v>
      </c>
      <c r="H258" s="19" t="s">
        <v>3829</v>
      </c>
      <c r="I258" s="50"/>
      <c r="J258" s="1" t="s">
        <v>1621</v>
      </c>
      <c r="K258" s="27" t="e">
        <f>IF(db[[#This Row],[NB NOTA_C]]="","",COUNTIF([2]!B_MSK[concat],db[[#This Row],[NB NOTA_C]]))</f>
        <v>#REF!</v>
      </c>
      <c r="L258" s="16" t="s">
        <v>1642</v>
      </c>
      <c r="M258" s="14" t="s">
        <v>1664</v>
      </c>
      <c r="N258" s="15" t="s">
        <v>2807</v>
      </c>
      <c r="O258" s="14"/>
      <c r="P258" s="14" t="str">
        <f>IF(db[[#This Row],[QTY/ CTN]]="","",SUBSTITUTE(SUBSTITUTE(SUBSTITUTE(db[[#This Row],[QTY/ CTN]]," ","_",2),"(",""),")","")&amp;"_")</f>
        <v>144 PCS_</v>
      </c>
      <c r="Q258" s="14">
        <f>IF(db[[#This Row],[H_QTY/ CTN]]="","",SEARCH("_",db[[#This Row],[H_QTY/ CTN]]))</f>
        <v>8</v>
      </c>
      <c r="R258" s="14">
        <f>IF(db[[#This Row],[H_QTY/ CTN]]="","",LEN(db[[#This Row],[H_QTY/ CTN]]))</f>
        <v>8</v>
      </c>
      <c r="S258" s="91" t="str">
        <f>IF(db[[#This Row],[H_QTY/ CTN]]="","",LEFT(db[[#This Row],[H_QTY/ CTN]],db[[#This Row],[H_1]]-1))</f>
        <v>144 PCS</v>
      </c>
      <c r="T258" s="91" t="str">
        <f>IF(NOT(db[[#This Row],[H_1]]=db[[#This Row],[H_2]]),MID(db[[#This Row],[H_QTY/ CTN]],db[[#This Row],[H_1]]+1,db[[#This Row],[H_2]]-db[[#This Row],[H_1]]-1),"")</f>
        <v/>
      </c>
      <c r="U258" s="87" t="str">
        <f>IF(db[[#This Row],[QTY/ CTN B]]="","",LEFT(db[[#This Row],[QTY/ CTN B]],SEARCH(" ",db[[#This Row],[QTY/ CTN B]],1)-1))</f>
        <v>144</v>
      </c>
      <c r="V258" s="87" t="str">
        <f>IF(db[[#This Row],[QTY/ CTN B]]="","",RIGHT(db[[#This Row],[QTY/ CTN B]],LEN(db[[#This Row],[QTY/ CTN B]])-SEARCH(" ",db[[#This Row],[QTY/ CTN B]],1)))</f>
        <v>PCS</v>
      </c>
      <c r="W258" s="87" t="str">
        <f>IF(db[[#This Row],[QTY/ CTN TG]]="",IF(db[[#This Row],[STN TG]]="","",12),LEFT(db[[#This Row],[QTY/ CTN TG]],SEARCH(" ",db[[#This Row],[QTY/ CTN TG]],1)-1))</f>
        <v/>
      </c>
      <c r="X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8" s="87" t="str">
        <f>IF(db[[#This Row],[STN K]]="","",IF(db[[#This Row],[STN TG]]="LSN",12,""))</f>
        <v/>
      </c>
      <c r="Z258" s="87" t="str">
        <f>IF(db[[#This Row],[STN TG]]="LSN","PCS","")</f>
        <v/>
      </c>
      <c r="AA258" s="87">
        <f>db[[#This Row],[QTY B]]*IF(db[[#This Row],[QTY TG]]="",1,db[[#This Row],[QTY TG]])*IF(db[[#This Row],[QTY K]]="",1,db[[#This Row],[QTY K]])</f>
        <v>144</v>
      </c>
      <c r="AB258" s="87" t="str">
        <f>IF(db[[#This Row],[STN K]]="",IF(db[[#This Row],[STN TG]]="",db[[#This Row],[STN B]],db[[#This Row],[STN TG]]),db[[#This Row],[STN K]])</f>
        <v>PCS</v>
      </c>
      <c r="AC258" s="87"/>
    </row>
    <row r="259" spans="1:29" x14ac:dyDescent="0.25">
      <c r="A259" s="87">
        <f>ROW()-1</f>
        <v>258</v>
      </c>
      <c r="B259" s="3" t="str">
        <f>LOWER(SUBSTITUTE(SUBSTITUTE(SUBSTITUTE(SUBSTITUTE(SUBSTITUTE(SUBSTITUTE(db[[#This Row],[NB BM]]," ",),".",""),"-",""),"(",""),")",""),"/",""))</f>
        <v>bnotea510h1</v>
      </c>
      <c r="C259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D259" s="3" t="str">
        <f>LOWER(SUBSTITUTE(SUBSTITUTE(SUBSTITUTE(SUBSTITUTE(SUBSTITUTE(SUBSTITUTE(SUBSTITUTE(SUBSTITUTE(SUBSTITUTE(db[[#This Row],[NB PAJAK]]," ",""),"-",""),"(",""),")",""),".",""),",",""),"/",""),"""",""),"+",""))</f>
        <v/>
      </c>
      <c r="E25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bnotea510h196pcs</v>
      </c>
      <c r="F2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bindernotea510h196pcsuntana</v>
      </c>
      <c r="G259" s="1" t="s">
        <v>994</v>
      </c>
      <c r="H259" s="4" t="s">
        <v>3280</v>
      </c>
      <c r="I259" s="49"/>
      <c r="J259" s="1" t="s">
        <v>1621</v>
      </c>
      <c r="K259" s="26" t="e">
        <f>IF(db[[#This Row],[NB NOTA_C]]="","",COUNTIF([2]!B_MSK[concat],db[[#This Row],[NB NOTA_C]]))</f>
        <v>#REF!</v>
      </c>
      <c r="L259" s="6" t="s">
        <v>1632</v>
      </c>
      <c r="M259" s="1" t="s">
        <v>1673</v>
      </c>
      <c r="N259" s="1" t="s">
        <v>2807</v>
      </c>
      <c r="P259" s="1" t="str">
        <f>IF(db[[#This Row],[QTY/ CTN]]="","",SUBSTITUTE(SUBSTITUTE(SUBSTITUTE(db[[#This Row],[QTY/ CTN]]," ","_",2),"(",""),")","")&amp;"_")</f>
        <v>96 PCS_</v>
      </c>
      <c r="Q259" s="1">
        <f>IF(db[[#This Row],[H_QTY/ CTN]]="","",SEARCH("_",db[[#This Row],[H_QTY/ CTN]]))</f>
        <v>7</v>
      </c>
      <c r="R259" s="1">
        <f>IF(db[[#This Row],[H_QTY/ CTN]]="","",LEN(db[[#This Row],[H_QTY/ CTN]]))</f>
        <v>7</v>
      </c>
      <c r="S259" s="90" t="str">
        <f>IF(db[[#This Row],[H_QTY/ CTN]]="","",LEFT(db[[#This Row],[H_QTY/ CTN]],db[[#This Row],[H_1]]-1))</f>
        <v>96 PCS</v>
      </c>
      <c r="T259" s="87" t="str">
        <f>IF(NOT(db[[#This Row],[H_1]]=db[[#This Row],[H_2]]),MID(db[[#This Row],[H_QTY/ CTN]],db[[#This Row],[H_1]]+1,db[[#This Row],[H_2]]-db[[#This Row],[H_1]]-1),"")</f>
        <v/>
      </c>
      <c r="U259" s="87" t="str">
        <f>IF(db[[#This Row],[QTY/ CTN B]]="","",LEFT(db[[#This Row],[QTY/ CTN B]],SEARCH(" ",db[[#This Row],[QTY/ CTN B]],1)-1))</f>
        <v>96</v>
      </c>
      <c r="V259" s="87" t="str">
        <f>IF(db[[#This Row],[QTY/ CTN B]]="","",RIGHT(db[[#This Row],[QTY/ CTN B]],LEN(db[[#This Row],[QTY/ CTN B]])-SEARCH(" ",db[[#This Row],[QTY/ CTN B]],1)))</f>
        <v>PCS</v>
      </c>
      <c r="W259" s="87" t="str">
        <f>IF(db[[#This Row],[QTY/ CTN TG]]="",IF(db[[#This Row],[STN TG]]="","",12),LEFT(db[[#This Row],[QTY/ CTN TG]],SEARCH(" ",db[[#This Row],[QTY/ CTN TG]],1)-1))</f>
        <v/>
      </c>
      <c r="X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9" s="87" t="str">
        <f>IF(db[[#This Row],[STN K]]="","",IF(db[[#This Row],[STN TG]]="LSN",12,""))</f>
        <v/>
      </c>
      <c r="Z259" s="87" t="str">
        <f>IF(db[[#This Row],[STN TG]]="LSN","PCS","")</f>
        <v/>
      </c>
      <c r="AA259" s="87">
        <f>db[[#This Row],[QTY B]]*IF(db[[#This Row],[QTY TG]]="",1,db[[#This Row],[QTY TG]])*IF(db[[#This Row],[QTY K]]="",1,db[[#This Row],[QTY K]])</f>
        <v>96</v>
      </c>
      <c r="AB259" s="87" t="str">
        <f>IF(db[[#This Row],[STN K]]="",IF(db[[#This Row],[STN TG]]="",db[[#This Row],[STN B]],db[[#This Row],[STN TG]]),db[[#This Row],[STN K]])</f>
        <v>PCS</v>
      </c>
      <c r="AC259" s="87"/>
    </row>
    <row r="260" spans="1:29" ht="16.5" customHeight="1" x14ac:dyDescent="0.25">
      <c r="A260" s="87">
        <f>ROW()-1</f>
        <v>259</v>
      </c>
      <c r="B260" s="3" t="str">
        <f>LOWER(SUBSTITUTE(SUBSTITUTE(SUBSTITUTE(SUBSTITUTE(SUBSTITUTE(SUBSTITUTE(db[[#This Row],[NB BM]]," ",),".",""),"-",""),"(",""),")",""),"/",""))</f>
        <v>bnotea510h1</v>
      </c>
      <c r="C260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D260" s="3" t="str">
        <f>LOWER(SUBSTITUTE(SUBSTITUTE(SUBSTITUTE(SUBSTITUTE(SUBSTITUTE(SUBSTITUTE(SUBSTITUTE(SUBSTITUTE(SUBSTITUTE(db[[#This Row],[NB PAJAK]]," ",""),"-",""),"(",""),")",""),".",""),",",""),"/",""),"""",""),"+",""))</f>
        <v/>
      </c>
      <c r="E26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bnotea510h196pcs</v>
      </c>
      <c r="F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bindernotea510h11650025%96pcsuntana</v>
      </c>
      <c r="G260" s="1" t="s">
        <v>994</v>
      </c>
      <c r="H260" s="4" t="s">
        <v>1298</v>
      </c>
      <c r="I260" s="2"/>
      <c r="J260" s="1" t="s">
        <v>1621</v>
      </c>
      <c r="K260" s="26" t="e">
        <f>IF(db[[#This Row],[NB NOTA_C]]="","",COUNTIF([2]!B_MSK[concat],db[[#This Row],[NB NOTA_C]]))</f>
        <v>#REF!</v>
      </c>
      <c r="L260" s="6" t="s">
        <v>1632</v>
      </c>
      <c r="M260" s="1" t="s">
        <v>1673</v>
      </c>
      <c r="N260" s="1" t="s">
        <v>2807</v>
      </c>
      <c r="P260" s="1" t="str">
        <f>IF(db[[#This Row],[QTY/ CTN]]="","",SUBSTITUTE(SUBSTITUTE(SUBSTITUTE(db[[#This Row],[QTY/ CTN]]," ","_",2),"(",""),")","")&amp;"_")</f>
        <v>96 PCS_</v>
      </c>
      <c r="Q260" s="1">
        <f>IF(db[[#This Row],[H_QTY/ CTN]]="","",SEARCH("_",db[[#This Row],[H_QTY/ CTN]]))</f>
        <v>7</v>
      </c>
      <c r="R260" s="1">
        <f>IF(db[[#This Row],[H_QTY/ CTN]]="","",LEN(db[[#This Row],[H_QTY/ CTN]]))</f>
        <v>7</v>
      </c>
      <c r="S260" s="90" t="str">
        <f>IF(db[[#This Row],[H_QTY/ CTN]]="","",LEFT(db[[#This Row],[H_QTY/ CTN]],db[[#This Row],[H_1]]-1))</f>
        <v>96 PCS</v>
      </c>
      <c r="T260" s="87" t="str">
        <f>IF(NOT(db[[#This Row],[H_1]]=db[[#This Row],[H_2]]),MID(db[[#This Row],[H_QTY/ CTN]],db[[#This Row],[H_1]]+1,db[[#This Row],[H_2]]-db[[#This Row],[H_1]]-1),"")</f>
        <v/>
      </c>
      <c r="U260" s="87" t="str">
        <f>IF(db[[#This Row],[QTY/ CTN B]]="","",LEFT(db[[#This Row],[QTY/ CTN B]],SEARCH(" ",db[[#This Row],[QTY/ CTN B]],1)-1))</f>
        <v>96</v>
      </c>
      <c r="V260" s="87" t="str">
        <f>IF(db[[#This Row],[QTY/ CTN B]]="","",RIGHT(db[[#This Row],[QTY/ CTN B]],LEN(db[[#This Row],[QTY/ CTN B]])-SEARCH(" ",db[[#This Row],[QTY/ CTN B]],1)))</f>
        <v>PCS</v>
      </c>
      <c r="W260" s="87" t="str">
        <f>IF(db[[#This Row],[QTY/ CTN TG]]="",IF(db[[#This Row],[STN TG]]="","",12),LEFT(db[[#This Row],[QTY/ CTN TG]],SEARCH(" ",db[[#This Row],[QTY/ CTN TG]],1)-1))</f>
        <v/>
      </c>
      <c r="X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" s="87" t="str">
        <f>IF(db[[#This Row],[STN K]]="","",IF(db[[#This Row],[STN TG]]="LSN",12,""))</f>
        <v/>
      </c>
      <c r="Z260" s="87" t="str">
        <f>IF(db[[#This Row],[STN TG]]="LSN","PCS","")</f>
        <v/>
      </c>
      <c r="AA260" s="87">
        <f>db[[#This Row],[QTY B]]*IF(db[[#This Row],[QTY TG]]="",1,db[[#This Row],[QTY TG]])*IF(db[[#This Row],[QTY K]]="",1,db[[#This Row],[QTY K]])</f>
        <v>96</v>
      </c>
      <c r="AB260" s="87" t="str">
        <f>IF(db[[#This Row],[STN K]]="",IF(db[[#This Row],[STN TG]]="",db[[#This Row],[STN B]],db[[#This Row],[STN TG]]),db[[#This Row],[STN K]])</f>
        <v>PCS</v>
      </c>
      <c r="AC260" s="87"/>
    </row>
    <row r="261" spans="1:29" ht="16.5" customHeight="1" x14ac:dyDescent="0.25">
      <c r="A261" s="87">
        <f>ROW()-1</f>
        <v>260</v>
      </c>
      <c r="B261" s="3" t="str">
        <f>LOWER(SUBSTITUTE(SUBSTITUTE(SUBSTITUTE(SUBSTITUTE(SUBSTITUTE(SUBSTITUTE(db[[#This Row],[NB BM]]," ",),".",""),"-",""),"(",""),")",""),"/",""))</f>
        <v>bindernotea51903bcbycycle</v>
      </c>
      <c r="C261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D261" s="3" t="str">
        <f>LOWER(SUBSTITUTE(SUBSTITUTE(SUBSTITUTE(SUBSTITUTE(SUBSTITUTE(SUBSTITUTE(SUBSTITUTE(SUBSTITUTE(SUBSTITUTE(db[[#This Row],[NB PAJAK]]," ",""),"-",""),"(",""),")",""),".",""),",",""),"/",""),"""",""),"+",""))</f>
        <v/>
      </c>
      <c r="E261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bindernotea51903bcbycycle120pcs</v>
      </c>
      <c r="F2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bindernotea51903bcbycycle120pcsuntana</v>
      </c>
      <c r="G261" s="1" t="s">
        <v>1027</v>
      </c>
      <c r="H261" s="4" t="s">
        <v>1331</v>
      </c>
      <c r="I261" s="49"/>
      <c r="J261" s="1" t="s">
        <v>1621</v>
      </c>
      <c r="K261" s="26" t="e">
        <f>IF(db[[#This Row],[NB NOTA_C]]="","",COUNTIF([2]!B_MSK[concat],db[[#This Row],[NB NOTA_C]]))</f>
        <v>#REF!</v>
      </c>
      <c r="L261" s="6" t="s">
        <v>1637</v>
      </c>
      <c r="M261" s="1" t="s">
        <v>1667</v>
      </c>
      <c r="N261" s="1" t="s">
        <v>2807</v>
      </c>
      <c r="P261" s="1" t="str">
        <f>IF(db[[#This Row],[QTY/ CTN]]="","",SUBSTITUTE(SUBSTITUTE(SUBSTITUTE(db[[#This Row],[QTY/ CTN]]," ","_",2),"(",""),")","")&amp;"_")</f>
        <v>120 PCS_</v>
      </c>
      <c r="Q261" s="1">
        <f>IF(db[[#This Row],[H_QTY/ CTN]]="","",SEARCH("_",db[[#This Row],[H_QTY/ CTN]]))</f>
        <v>8</v>
      </c>
      <c r="R261" s="1">
        <f>IF(db[[#This Row],[H_QTY/ CTN]]="","",LEN(db[[#This Row],[H_QTY/ CTN]]))</f>
        <v>8</v>
      </c>
      <c r="S261" s="90" t="str">
        <f>IF(db[[#This Row],[H_QTY/ CTN]]="","",LEFT(db[[#This Row],[H_QTY/ CTN]],db[[#This Row],[H_1]]-1))</f>
        <v>120 PCS</v>
      </c>
      <c r="T261" s="87" t="str">
        <f>IF(NOT(db[[#This Row],[H_1]]=db[[#This Row],[H_2]]),MID(db[[#This Row],[H_QTY/ CTN]],db[[#This Row],[H_1]]+1,db[[#This Row],[H_2]]-db[[#This Row],[H_1]]-1),"")</f>
        <v/>
      </c>
      <c r="U261" s="87" t="str">
        <f>IF(db[[#This Row],[QTY/ CTN B]]="","",LEFT(db[[#This Row],[QTY/ CTN B]],SEARCH(" ",db[[#This Row],[QTY/ CTN B]],1)-1))</f>
        <v>120</v>
      </c>
      <c r="V261" s="87" t="str">
        <f>IF(db[[#This Row],[QTY/ CTN B]]="","",RIGHT(db[[#This Row],[QTY/ CTN B]],LEN(db[[#This Row],[QTY/ CTN B]])-SEARCH(" ",db[[#This Row],[QTY/ CTN B]],1)))</f>
        <v>PCS</v>
      </c>
      <c r="W261" s="87" t="str">
        <f>IF(db[[#This Row],[QTY/ CTN TG]]="",IF(db[[#This Row],[STN TG]]="","",12),LEFT(db[[#This Row],[QTY/ CTN TG]],SEARCH(" ",db[[#This Row],[QTY/ CTN TG]],1)-1))</f>
        <v/>
      </c>
      <c r="X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1" s="87" t="str">
        <f>IF(db[[#This Row],[STN K]]="","",IF(db[[#This Row],[STN TG]]="LSN",12,""))</f>
        <v/>
      </c>
      <c r="Z261" s="87" t="str">
        <f>IF(db[[#This Row],[STN TG]]="LSN","PCS","")</f>
        <v/>
      </c>
      <c r="AA261" s="87">
        <f>db[[#This Row],[QTY B]]*IF(db[[#This Row],[QTY TG]]="",1,db[[#This Row],[QTY TG]])*IF(db[[#This Row],[QTY K]]="",1,db[[#This Row],[QTY K]])</f>
        <v>120</v>
      </c>
      <c r="AB261" s="87" t="str">
        <f>IF(db[[#This Row],[STN K]]="",IF(db[[#This Row],[STN TG]]="",db[[#This Row],[STN B]],db[[#This Row],[STN TG]]),db[[#This Row],[STN K]])</f>
        <v>PCS</v>
      </c>
      <c r="AC261" s="87"/>
    </row>
    <row r="262" spans="1:29" ht="16.5" customHeight="1" x14ac:dyDescent="0.25">
      <c r="A262" s="87">
        <f>ROW()-1</f>
        <v>261</v>
      </c>
      <c r="B262" s="3" t="str">
        <f>LOWER(SUBSTITUTE(SUBSTITUTE(SUBSTITUTE(SUBSTITUTE(SUBSTITUTE(SUBSTITUTE(db[[#This Row],[NB BM]]," ",),".",""),"-",""),"(",""),")",""),"/",""))</f>
        <v>bindernotea51903ctcity</v>
      </c>
      <c r="C262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D262" s="3" t="str">
        <f>LOWER(SUBSTITUTE(SUBSTITUTE(SUBSTITUTE(SUBSTITUTE(SUBSTITUTE(SUBSTITUTE(SUBSTITUTE(SUBSTITUTE(SUBSTITUTE(db[[#This Row],[NB PAJAK]]," ",""),"-",""),"(",""),")",""),".",""),",",""),"/",""),"""",""),"+",""))</f>
        <v/>
      </c>
      <c r="E262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bindernotea51903ctcity120pcs</v>
      </c>
      <c r="F2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bindernotea51903ctcity120pcsuntana</v>
      </c>
      <c r="G262" s="1" t="s">
        <v>1028</v>
      </c>
      <c r="H262" s="4" t="s">
        <v>1332</v>
      </c>
      <c r="I262" s="49"/>
      <c r="J262" s="1" t="s">
        <v>1621</v>
      </c>
      <c r="K262" s="26" t="e">
        <f>IF(db[[#This Row],[NB NOTA_C]]="","",COUNTIF([2]!B_MSK[concat],db[[#This Row],[NB NOTA_C]]))</f>
        <v>#REF!</v>
      </c>
      <c r="L262" s="6" t="s">
        <v>1637</v>
      </c>
      <c r="M262" s="1" t="s">
        <v>1667</v>
      </c>
      <c r="N262" s="1" t="s">
        <v>2807</v>
      </c>
      <c r="P262" s="1" t="str">
        <f>IF(db[[#This Row],[QTY/ CTN]]="","",SUBSTITUTE(SUBSTITUTE(SUBSTITUTE(db[[#This Row],[QTY/ CTN]]," ","_",2),"(",""),")","")&amp;"_")</f>
        <v>120 PCS_</v>
      </c>
      <c r="Q262" s="1">
        <f>IF(db[[#This Row],[H_QTY/ CTN]]="","",SEARCH("_",db[[#This Row],[H_QTY/ CTN]]))</f>
        <v>8</v>
      </c>
      <c r="R262" s="1">
        <f>IF(db[[#This Row],[H_QTY/ CTN]]="","",LEN(db[[#This Row],[H_QTY/ CTN]]))</f>
        <v>8</v>
      </c>
      <c r="S262" s="90" t="str">
        <f>IF(db[[#This Row],[H_QTY/ CTN]]="","",LEFT(db[[#This Row],[H_QTY/ CTN]],db[[#This Row],[H_1]]-1))</f>
        <v>120 PCS</v>
      </c>
      <c r="T262" s="87" t="str">
        <f>IF(NOT(db[[#This Row],[H_1]]=db[[#This Row],[H_2]]),MID(db[[#This Row],[H_QTY/ CTN]],db[[#This Row],[H_1]]+1,db[[#This Row],[H_2]]-db[[#This Row],[H_1]]-1),"")</f>
        <v/>
      </c>
      <c r="U262" s="87" t="str">
        <f>IF(db[[#This Row],[QTY/ CTN B]]="","",LEFT(db[[#This Row],[QTY/ CTN B]],SEARCH(" ",db[[#This Row],[QTY/ CTN B]],1)-1))</f>
        <v>120</v>
      </c>
      <c r="V262" s="87" t="str">
        <f>IF(db[[#This Row],[QTY/ CTN B]]="","",RIGHT(db[[#This Row],[QTY/ CTN B]],LEN(db[[#This Row],[QTY/ CTN B]])-SEARCH(" ",db[[#This Row],[QTY/ CTN B]],1)))</f>
        <v>PCS</v>
      </c>
      <c r="W262" s="87" t="str">
        <f>IF(db[[#This Row],[QTY/ CTN TG]]="",IF(db[[#This Row],[STN TG]]="","",12),LEFT(db[[#This Row],[QTY/ CTN TG]],SEARCH(" ",db[[#This Row],[QTY/ CTN TG]],1)-1))</f>
        <v/>
      </c>
      <c r="X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" s="87" t="str">
        <f>IF(db[[#This Row],[STN K]]="","",IF(db[[#This Row],[STN TG]]="LSN",12,""))</f>
        <v/>
      </c>
      <c r="Z262" s="87" t="str">
        <f>IF(db[[#This Row],[STN TG]]="LSN","PCS","")</f>
        <v/>
      </c>
      <c r="AA262" s="87">
        <f>db[[#This Row],[QTY B]]*IF(db[[#This Row],[QTY TG]]="",1,db[[#This Row],[QTY TG]])*IF(db[[#This Row],[QTY K]]="",1,db[[#This Row],[QTY K]])</f>
        <v>120</v>
      </c>
      <c r="AB262" s="87" t="str">
        <f>IF(db[[#This Row],[STN K]]="",IF(db[[#This Row],[STN TG]]="",db[[#This Row],[STN B]],db[[#This Row],[STN TG]]),db[[#This Row],[STN K]])</f>
        <v>PCS</v>
      </c>
      <c r="AC262" s="87"/>
    </row>
    <row r="263" spans="1:29" ht="16.5" customHeight="1" x14ac:dyDescent="0.25">
      <c r="A263" s="87">
        <f>ROW()-1</f>
        <v>262</v>
      </c>
      <c r="B263" s="3" t="str">
        <f>LOWER(SUBSTITUTE(SUBSTITUTE(SUBSTITUTE(SUBSTITUTE(SUBSTITUTE(SUBSTITUTE(db[[#This Row],[NB BM]]," ",),".",""),"-",""),"(",""),")",""),"/",""))</f>
        <v>bnotea520h1</v>
      </c>
      <c r="C263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D263" s="3" t="str">
        <f>LOWER(SUBSTITUTE(SUBSTITUTE(SUBSTITUTE(SUBSTITUTE(SUBSTITUTE(SUBSTITUTE(SUBSTITUTE(SUBSTITUTE(SUBSTITUTE(db[[#This Row],[NB PAJAK]]," ",""),"-",""),"(",""),")",""),".",""),",",""),"/",""),"""",""),"+",""))</f>
        <v/>
      </c>
      <c r="E263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bnotea520h196pcs</v>
      </c>
      <c r="F2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bindernotea520h196pcsuntana</v>
      </c>
      <c r="G263" s="1" t="s">
        <v>995</v>
      </c>
      <c r="H263" s="4" t="s">
        <v>1299</v>
      </c>
      <c r="I263" s="2"/>
      <c r="J263" s="1" t="s">
        <v>1621</v>
      </c>
      <c r="K263" s="26" t="e">
        <f>IF(db[[#This Row],[NB NOTA_C]]="","",COUNTIF([2]!B_MSK[concat],db[[#This Row],[NB NOTA_C]]))</f>
        <v>#REF!</v>
      </c>
      <c r="L263" s="6" t="s">
        <v>1632</v>
      </c>
      <c r="M263" s="1" t="s">
        <v>1673</v>
      </c>
      <c r="N263" s="1" t="s">
        <v>2807</v>
      </c>
      <c r="P263" s="1" t="str">
        <f>IF(db[[#This Row],[QTY/ CTN]]="","",SUBSTITUTE(SUBSTITUTE(SUBSTITUTE(db[[#This Row],[QTY/ CTN]]," ","_",2),"(",""),")","")&amp;"_")</f>
        <v>96 PCS_</v>
      </c>
      <c r="Q263" s="1">
        <f>IF(db[[#This Row],[H_QTY/ CTN]]="","",SEARCH("_",db[[#This Row],[H_QTY/ CTN]]))</f>
        <v>7</v>
      </c>
      <c r="R263" s="1">
        <f>IF(db[[#This Row],[H_QTY/ CTN]]="","",LEN(db[[#This Row],[H_QTY/ CTN]]))</f>
        <v>7</v>
      </c>
      <c r="S263" s="90" t="str">
        <f>IF(db[[#This Row],[H_QTY/ CTN]]="","",LEFT(db[[#This Row],[H_QTY/ CTN]],db[[#This Row],[H_1]]-1))</f>
        <v>96 PCS</v>
      </c>
      <c r="T263" s="87" t="str">
        <f>IF(NOT(db[[#This Row],[H_1]]=db[[#This Row],[H_2]]),MID(db[[#This Row],[H_QTY/ CTN]],db[[#This Row],[H_1]]+1,db[[#This Row],[H_2]]-db[[#This Row],[H_1]]-1),"")</f>
        <v/>
      </c>
      <c r="U263" s="87" t="str">
        <f>IF(db[[#This Row],[QTY/ CTN B]]="","",LEFT(db[[#This Row],[QTY/ CTN B]],SEARCH(" ",db[[#This Row],[QTY/ CTN B]],1)-1))</f>
        <v>96</v>
      </c>
      <c r="V263" s="87" t="str">
        <f>IF(db[[#This Row],[QTY/ CTN B]]="","",RIGHT(db[[#This Row],[QTY/ CTN B]],LEN(db[[#This Row],[QTY/ CTN B]])-SEARCH(" ",db[[#This Row],[QTY/ CTN B]],1)))</f>
        <v>PCS</v>
      </c>
      <c r="W263" s="87" t="str">
        <f>IF(db[[#This Row],[QTY/ CTN TG]]="",IF(db[[#This Row],[STN TG]]="","",12),LEFT(db[[#This Row],[QTY/ CTN TG]],SEARCH(" ",db[[#This Row],[QTY/ CTN TG]],1)-1))</f>
        <v/>
      </c>
      <c r="X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" s="87" t="str">
        <f>IF(db[[#This Row],[STN K]]="","",IF(db[[#This Row],[STN TG]]="LSN",12,""))</f>
        <v/>
      </c>
      <c r="Z263" s="87" t="str">
        <f>IF(db[[#This Row],[STN TG]]="LSN","PCS","")</f>
        <v/>
      </c>
      <c r="AA263" s="87">
        <f>db[[#This Row],[QTY B]]*IF(db[[#This Row],[QTY TG]]="",1,db[[#This Row],[QTY TG]])*IF(db[[#This Row],[QTY K]]="",1,db[[#This Row],[QTY K]])</f>
        <v>96</v>
      </c>
      <c r="AB263" s="87" t="str">
        <f>IF(db[[#This Row],[STN K]]="",IF(db[[#This Row],[STN TG]]="",db[[#This Row],[STN B]],db[[#This Row],[STN TG]]),db[[#This Row],[STN K]])</f>
        <v>PCS</v>
      </c>
      <c r="AC263" s="87"/>
    </row>
    <row r="264" spans="1:29" ht="16.5" customHeight="1" x14ac:dyDescent="0.25">
      <c r="A264" s="87">
        <f>ROW()-1</f>
        <v>263</v>
      </c>
      <c r="B264" s="3" t="str">
        <f>LOWER(SUBSTITUTE(SUBSTITUTE(SUBSTITUTE(SUBSTITUTE(SUBSTITUTE(SUBSTITUTE(db[[#This Row],[NB BM]]," ",),".",""),"-",""),"(",""),")",""),"/",""))</f>
        <v>bnotea520h3</v>
      </c>
      <c r="C264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D264" s="3" t="str">
        <f>LOWER(SUBSTITUTE(SUBSTITUTE(SUBSTITUTE(SUBSTITUTE(SUBSTITUTE(SUBSTITUTE(SUBSTITUTE(SUBSTITUTE(SUBSTITUTE(db[[#This Row],[NB PAJAK]]," ",""),"-",""),"(",""),")",""),".",""),",",""),"/",""),"""",""),"+",""))</f>
        <v/>
      </c>
      <c r="E264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bnotea520h396pcs</v>
      </c>
      <c r="F2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bindernotea520h31650025%96pcsuntana</v>
      </c>
      <c r="G264" s="1" t="s">
        <v>996</v>
      </c>
      <c r="H264" s="4" t="s">
        <v>1300</v>
      </c>
      <c r="I264" s="2"/>
      <c r="J264" s="1" t="s">
        <v>1621</v>
      </c>
      <c r="K264" s="26" t="e">
        <f>IF(db[[#This Row],[NB NOTA_C]]="","",COUNTIF([2]!B_MSK[concat],db[[#This Row],[NB NOTA_C]]))</f>
        <v>#REF!</v>
      </c>
      <c r="L264" s="6" t="s">
        <v>1632</v>
      </c>
      <c r="M264" s="1" t="s">
        <v>1673</v>
      </c>
      <c r="N264" s="1" t="s">
        <v>2807</v>
      </c>
      <c r="P264" s="1" t="str">
        <f>IF(db[[#This Row],[QTY/ CTN]]="","",SUBSTITUTE(SUBSTITUTE(SUBSTITUTE(db[[#This Row],[QTY/ CTN]]," ","_",2),"(",""),")","")&amp;"_")</f>
        <v>96 PCS_</v>
      </c>
      <c r="Q264" s="1">
        <f>IF(db[[#This Row],[H_QTY/ CTN]]="","",SEARCH("_",db[[#This Row],[H_QTY/ CTN]]))</f>
        <v>7</v>
      </c>
      <c r="R264" s="1">
        <f>IF(db[[#This Row],[H_QTY/ CTN]]="","",LEN(db[[#This Row],[H_QTY/ CTN]]))</f>
        <v>7</v>
      </c>
      <c r="S264" s="90" t="str">
        <f>IF(db[[#This Row],[H_QTY/ CTN]]="","",LEFT(db[[#This Row],[H_QTY/ CTN]],db[[#This Row],[H_1]]-1))</f>
        <v>96 PCS</v>
      </c>
      <c r="T264" s="87" t="str">
        <f>IF(NOT(db[[#This Row],[H_1]]=db[[#This Row],[H_2]]),MID(db[[#This Row],[H_QTY/ CTN]],db[[#This Row],[H_1]]+1,db[[#This Row],[H_2]]-db[[#This Row],[H_1]]-1),"")</f>
        <v/>
      </c>
      <c r="U264" s="87" t="str">
        <f>IF(db[[#This Row],[QTY/ CTN B]]="","",LEFT(db[[#This Row],[QTY/ CTN B]],SEARCH(" ",db[[#This Row],[QTY/ CTN B]],1)-1))</f>
        <v>96</v>
      </c>
      <c r="V264" s="87" t="str">
        <f>IF(db[[#This Row],[QTY/ CTN B]]="","",RIGHT(db[[#This Row],[QTY/ CTN B]],LEN(db[[#This Row],[QTY/ CTN B]])-SEARCH(" ",db[[#This Row],[QTY/ CTN B]],1)))</f>
        <v>PCS</v>
      </c>
      <c r="W264" s="87" t="str">
        <f>IF(db[[#This Row],[QTY/ CTN TG]]="",IF(db[[#This Row],[STN TG]]="","",12),LEFT(db[[#This Row],[QTY/ CTN TG]],SEARCH(" ",db[[#This Row],[QTY/ CTN TG]],1)-1))</f>
        <v/>
      </c>
      <c r="X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4" s="87" t="str">
        <f>IF(db[[#This Row],[STN K]]="","",IF(db[[#This Row],[STN TG]]="LSN",12,""))</f>
        <v/>
      </c>
      <c r="Z264" s="87" t="str">
        <f>IF(db[[#This Row],[STN TG]]="LSN","PCS","")</f>
        <v/>
      </c>
      <c r="AA264" s="87">
        <f>db[[#This Row],[QTY B]]*IF(db[[#This Row],[QTY TG]]="",1,db[[#This Row],[QTY TG]])*IF(db[[#This Row],[QTY K]]="",1,db[[#This Row],[QTY K]])</f>
        <v>96</v>
      </c>
      <c r="AB264" s="87" t="str">
        <f>IF(db[[#This Row],[STN K]]="",IF(db[[#This Row],[STN TG]]="",db[[#This Row],[STN B]],db[[#This Row],[STN TG]]),db[[#This Row],[STN K]])</f>
        <v>PCS</v>
      </c>
      <c r="AC264" s="87"/>
    </row>
    <row r="265" spans="1:29" ht="16.5" customHeight="1" x14ac:dyDescent="0.25">
      <c r="A265" s="87">
        <f>ROW()-1</f>
        <v>264</v>
      </c>
      <c r="B265" s="3" t="str">
        <f>LOWER(SUBSTITUTE(SUBSTITUTE(SUBSTITUTE(SUBSTITUTE(SUBSTITUTE(SUBSTITUTE(db[[#This Row],[NB BM]]," ",),".",""),"-",""),"(",""),")",""),"/",""))</f>
        <v>bnotea526h34wrkancing</v>
      </c>
      <c r="C265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D265" s="3" t="str">
        <f>LOWER(SUBSTITUTE(SUBSTITUTE(SUBSTITUTE(SUBSTITUTE(SUBSTITUTE(SUBSTITUTE(SUBSTITUTE(SUBSTITUTE(SUBSTITUTE(db[[#This Row],[NB PAJAK]]," ",""),"-",""),"(",""),")",""),".",""),",",""),"/",""),"""",""),"+",""))</f>
        <v/>
      </c>
      <c r="E265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bnotea526h34wrkancing96pcs</v>
      </c>
      <c r="F2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bindernotea520h34wrkancing96pcsuntana</v>
      </c>
      <c r="G265" s="1" t="s">
        <v>997</v>
      </c>
      <c r="H265" s="4" t="s">
        <v>1301</v>
      </c>
      <c r="I265" s="49"/>
      <c r="J265" s="1" t="s">
        <v>1621</v>
      </c>
      <c r="K265" s="26" t="e">
        <f>IF(db[[#This Row],[NB NOTA_C]]="","",COUNTIF([2]!B_MSK[concat],db[[#This Row],[NB NOTA_C]]))</f>
        <v>#REF!</v>
      </c>
      <c r="L265" s="6" t="s">
        <v>1627</v>
      </c>
      <c r="M265" s="1" t="s">
        <v>1673</v>
      </c>
      <c r="N265" s="1" t="s">
        <v>2807</v>
      </c>
      <c r="P265" s="1" t="str">
        <f>IF(db[[#This Row],[QTY/ CTN]]="","",SUBSTITUTE(SUBSTITUTE(SUBSTITUTE(db[[#This Row],[QTY/ CTN]]," ","_",2),"(",""),")","")&amp;"_")</f>
        <v>96 PCS_</v>
      </c>
      <c r="Q265" s="1">
        <f>IF(db[[#This Row],[H_QTY/ CTN]]="","",SEARCH("_",db[[#This Row],[H_QTY/ CTN]]))</f>
        <v>7</v>
      </c>
      <c r="R265" s="1">
        <f>IF(db[[#This Row],[H_QTY/ CTN]]="","",LEN(db[[#This Row],[H_QTY/ CTN]]))</f>
        <v>7</v>
      </c>
      <c r="S265" s="90" t="str">
        <f>IF(db[[#This Row],[H_QTY/ CTN]]="","",LEFT(db[[#This Row],[H_QTY/ CTN]],db[[#This Row],[H_1]]-1))</f>
        <v>96 PCS</v>
      </c>
      <c r="T265" s="87" t="str">
        <f>IF(NOT(db[[#This Row],[H_1]]=db[[#This Row],[H_2]]),MID(db[[#This Row],[H_QTY/ CTN]],db[[#This Row],[H_1]]+1,db[[#This Row],[H_2]]-db[[#This Row],[H_1]]-1),"")</f>
        <v/>
      </c>
      <c r="U265" s="87" t="str">
        <f>IF(db[[#This Row],[QTY/ CTN B]]="","",LEFT(db[[#This Row],[QTY/ CTN B]],SEARCH(" ",db[[#This Row],[QTY/ CTN B]],1)-1))</f>
        <v>96</v>
      </c>
      <c r="V265" s="87" t="str">
        <f>IF(db[[#This Row],[QTY/ CTN B]]="","",RIGHT(db[[#This Row],[QTY/ CTN B]],LEN(db[[#This Row],[QTY/ CTN B]])-SEARCH(" ",db[[#This Row],[QTY/ CTN B]],1)))</f>
        <v>PCS</v>
      </c>
      <c r="W265" s="87" t="str">
        <f>IF(db[[#This Row],[QTY/ CTN TG]]="",IF(db[[#This Row],[STN TG]]="","",12),LEFT(db[[#This Row],[QTY/ CTN TG]],SEARCH(" ",db[[#This Row],[QTY/ CTN TG]],1)-1))</f>
        <v/>
      </c>
      <c r="X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5" s="87" t="str">
        <f>IF(db[[#This Row],[STN K]]="","",IF(db[[#This Row],[STN TG]]="LSN",12,""))</f>
        <v/>
      </c>
      <c r="Z265" s="87" t="str">
        <f>IF(db[[#This Row],[STN TG]]="LSN","PCS","")</f>
        <v/>
      </c>
      <c r="AA265" s="87">
        <f>db[[#This Row],[QTY B]]*IF(db[[#This Row],[QTY TG]]="",1,db[[#This Row],[QTY TG]])*IF(db[[#This Row],[QTY K]]="",1,db[[#This Row],[QTY K]])</f>
        <v>96</v>
      </c>
      <c r="AB265" s="87" t="str">
        <f>IF(db[[#This Row],[STN K]]="",IF(db[[#This Row],[STN TG]]="",db[[#This Row],[STN B]],db[[#This Row],[STN TG]]),db[[#This Row],[STN K]])</f>
        <v>PCS</v>
      </c>
      <c r="AC265" s="87"/>
    </row>
    <row r="266" spans="1:29" ht="16.5" customHeight="1" x14ac:dyDescent="0.25">
      <c r="A266" s="87">
        <f>ROW()-1</f>
        <v>265</v>
      </c>
      <c r="B266" s="3" t="str">
        <f>LOWER(SUBSTITUTE(SUBSTITUTE(SUBSTITUTE(SUBSTITUTE(SUBSTITUTE(SUBSTITUTE(db[[#This Row],[NB BM]]," ",),".",""),"-",""),"(",""),")",""),"/",""))</f>
        <v>bindernotea5hp200sp</v>
      </c>
      <c r="C266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D266" s="3" t="str">
        <f>LOWER(SUBSTITUTE(SUBSTITUTE(SUBSTITUTE(SUBSTITUTE(SUBSTITUTE(SUBSTITUTE(SUBSTITUTE(SUBSTITUTE(SUBSTITUTE(db[[#This Row],[NB PAJAK]]," ",""),"-",""),"(",""),")",""),".",""),",",""),"/",""),"""",""),"+",""))</f>
        <v/>
      </c>
      <c r="E266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bindernotea5hp200sp72pcs</v>
      </c>
      <c r="F2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bindernotea5hp200sp72pcsuntana</v>
      </c>
      <c r="G266" s="1" t="s">
        <v>1029</v>
      </c>
      <c r="H266" s="4" t="s">
        <v>1333</v>
      </c>
      <c r="I266" s="49"/>
      <c r="J266" s="1" t="s">
        <v>1621</v>
      </c>
      <c r="K266" s="26" t="e">
        <f>IF(db[[#This Row],[NB NOTA_C]]="","",COUNTIF([2]!B_MSK[concat],db[[#This Row],[NB NOTA_C]]))</f>
        <v>#REF!</v>
      </c>
      <c r="L266" s="6" t="s">
        <v>1637</v>
      </c>
      <c r="M266" s="1" t="s">
        <v>1675</v>
      </c>
      <c r="N266" s="1" t="s">
        <v>2807</v>
      </c>
      <c r="P266" s="1" t="str">
        <f>IF(db[[#This Row],[QTY/ CTN]]="","",SUBSTITUTE(SUBSTITUTE(SUBSTITUTE(db[[#This Row],[QTY/ CTN]]," ","_",2),"(",""),")","")&amp;"_")</f>
        <v>72 PCS_</v>
      </c>
      <c r="Q266" s="1">
        <f>IF(db[[#This Row],[H_QTY/ CTN]]="","",SEARCH("_",db[[#This Row],[H_QTY/ CTN]]))</f>
        <v>7</v>
      </c>
      <c r="R266" s="1">
        <f>IF(db[[#This Row],[H_QTY/ CTN]]="","",LEN(db[[#This Row],[H_QTY/ CTN]]))</f>
        <v>7</v>
      </c>
      <c r="S266" s="90" t="str">
        <f>IF(db[[#This Row],[H_QTY/ CTN]]="","",LEFT(db[[#This Row],[H_QTY/ CTN]],db[[#This Row],[H_1]]-1))</f>
        <v>72 PCS</v>
      </c>
      <c r="T266" s="87" t="str">
        <f>IF(NOT(db[[#This Row],[H_1]]=db[[#This Row],[H_2]]),MID(db[[#This Row],[H_QTY/ CTN]],db[[#This Row],[H_1]]+1,db[[#This Row],[H_2]]-db[[#This Row],[H_1]]-1),"")</f>
        <v/>
      </c>
      <c r="U266" s="87" t="str">
        <f>IF(db[[#This Row],[QTY/ CTN B]]="","",LEFT(db[[#This Row],[QTY/ CTN B]],SEARCH(" ",db[[#This Row],[QTY/ CTN B]],1)-1))</f>
        <v>72</v>
      </c>
      <c r="V266" s="87" t="str">
        <f>IF(db[[#This Row],[QTY/ CTN B]]="","",RIGHT(db[[#This Row],[QTY/ CTN B]],LEN(db[[#This Row],[QTY/ CTN B]])-SEARCH(" ",db[[#This Row],[QTY/ CTN B]],1)))</f>
        <v>PCS</v>
      </c>
      <c r="W266" s="87" t="str">
        <f>IF(db[[#This Row],[QTY/ CTN TG]]="",IF(db[[#This Row],[STN TG]]="","",12),LEFT(db[[#This Row],[QTY/ CTN TG]],SEARCH(" ",db[[#This Row],[QTY/ CTN TG]],1)-1))</f>
        <v/>
      </c>
      <c r="X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6" s="87" t="str">
        <f>IF(db[[#This Row],[STN K]]="","",IF(db[[#This Row],[STN TG]]="LSN",12,""))</f>
        <v/>
      </c>
      <c r="Z266" s="87" t="str">
        <f>IF(db[[#This Row],[STN TG]]="LSN","PCS","")</f>
        <v/>
      </c>
      <c r="AA266" s="87">
        <f>db[[#This Row],[QTY B]]*IF(db[[#This Row],[QTY TG]]="",1,db[[#This Row],[QTY TG]])*IF(db[[#This Row],[QTY K]]="",1,db[[#This Row],[QTY K]])</f>
        <v>72</v>
      </c>
      <c r="AB266" s="87" t="str">
        <f>IF(db[[#This Row],[STN K]]="",IF(db[[#This Row],[STN TG]]="",db[[#This Row],[STN B]],db[[#This Row],[STN TG]]),db[[#This Row],[STN K]])</f>
        <v>PCS</v>
      </c>
      <c r="AC266" s="87"/>
    </row>
    <row r="267" spans="1:29" ht="16.5" customHeight="1" x14ac:dyDescent="0.25">
      <c r="A267" s="87">
        <f>ROW()-1</f>
        <v>266</v>
      </c>
      <c r="B267" s="14" t="str">
        <f>LOWER(SUBSTITUTE(SUBSTITUTE(SUBSTITUTE(SUBSTITUTE(SUBSTITUTE(SUBSTITUTE(db[[#This Row],[NB BM]]," ",),".",""),"-",""),"(",""),")",""),"/",""))</f>
        <v>bnotejka5tpp519</v>
      </c>
      <c r="C267" s="14" t="str">
        <f>LOWER(SUBSTITUTE(SUBSTITUTE(SUBSTITUTE(SUBSTITUTE(SUBSTITUTE(SUBSTITUTE(SUBSTITUTE(SUBSTITUTE(SUBSTITUTE(db[[#This Row],[NB NOTA]]," ",),".",""),"-",""),"(",""),")",""),",",""),"/",""),"""",""),"+",""))</f>
        <v>bindernotea5tpp519jk</v>
      </c>
      <c r="D267" s="14" t="str">
        <f>LOWER(SUBSTITUTE(SUBSTITUTE(SUBSTITUTE(SUBSTITUTE(SUBSTITUTE(SUBSTITUTE(SUBSTITUTE(SUBSTITUTE(SUBSTITUTE(db[[#This Row],[NB PAJAK]]," ",""),"-",""),"(",""),")",""),".",""),",",""),"/",""),"""",""),"+",""))</f>
        <v>bindernotejoykoa5tpp519</v>
      </c>
      <c r="E267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bnotejka5tpp51996pcs</v>
      </c>
      <c r="F2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bindernotea5tpp519jk96pcsartomoro</v>
      </c>
      <c r="G267" s="1" t="s">
        <v>6145</v>
      </c>
      <c r="H267" s="19" t="s">
        <v>6144</v>
      </c>
      <c r="I267" s="49" t="s">
        <v>6232</v>
      </c>
      <c r="J267" s="1" t="s">
        <v>1620</v>
      </c>
      <c r="K267" s="27" t="e">
        <f>IF(db[[#This Row],[NB NOTA_C]]="","",COUNTIF([2]!B_MSK[concat],db[[#This Row],[NB NOTA_C]]))</f>
        <v>#REF!</v>
      </c>
      <c r="L267" s="7" t="s">
        <v>1631</v>
      </c>
      <c r="M267" s="3" t="s">
        <v>1673</v>
      </c>
      <c r="N267" s="1" t="s">
        <v>2807</v>
      </c>
      <c r="O267" s="3" t="s">
        <v>6146</v>
      </c>
      <c r="P267" s="14" t="str">
        <f>IF(db[[#This Row],[QTY/ CTN]]="","",SUBSTITUTE(SUBSTITUTE(SUBSTITUTE(db[[#This Row],[QTY/ CTN]]," ","_",2),"(",""),")","")&amp;"_")</f>
        <v>96 PCS_</v>
      </c>
      <c r="Q267" s="14">
        <f>IF(db[[#This Row],[H_QTY/ CTN]]="","",SEARCH("_",db[[#This Row],[H_QTY/ CTN]]))</f>
        <v>7</v>
      </c>
      <c r="R267" s="14">
        <f>IF(db[[#This Row],[H_QTY/ CTN]]="","",LEN(db[[#This Row],[H_QTY/ CTN]]))</f>
        <v>7</v>
      </c>
      <c r="S267" s="91" t="str">
        <f>IF(db[[#This Row],[H_QTY/ CTN]]="","",LEFT(db[[#This Row],[H_QTY/ CTN]],db[[#This Row],[H_1]]-1))</f>
        <v>96 PCS</v>
      </c>
      <c r="T267" s="91" t="str">
        <f>IF(NOT(db[[#This Row],[H_1]]=db[[#This Row],[H_2]]),MID(db[[#This Row],[H_QTY/ CTN]],db[[#This Row],[H_1]]+1,db[[#This Row],[H_2]]-db[[#This Row],[H_1]]-1),"")</f>
        <v/>
      </c>
      <c r="U267" s="87" t="str">
        <f>IF(db[[#This Row],[QTY/ CTN B]]="","",LEFT(db[[#This Row],[QTY/ CTN B]],SEARCH(" ",db[[#This Row],[QTY/ CTN B]],1)-1))</f>
        <v>96</v>
      </c>
      <c r="V267" s="87" t="str">
        <f>IF(db[[#This Row],[QTY/ CTN B]]="","",RIGHT(db[[#This Row],[QTY/ CTN B]],LEN(db[[#This Row],[QTY/ CTN B]])-SEARCH(" ",db[[#This Row],[QTY/ CTN B]],1)))</f>
        <v>PCS</v>
      </c>
      <c r="W267" s="87" t="str">
        <f>IF(db[[#This Row],[QTY/ CTN TG]]="",IF(db[[#This Row],[STN TG]]="","",12),LEFT(db[[#This Row],[QTY/ CTN TG]],SEARCH(" ",db[[#This Row],[QTY/ CTN TG]],1)-1))</f>
        <v/>
      </c>
      <c r="X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7" s="87" t="str">
        <f>IF(db[[#This Row],[STN K]]="","",IF(db[[#This Row],[STN TG]]="LSN",12,""))</f>
        <v/>
      </c>
      <c r="Z267" s="87" t="str">
        <f>IF(db[[#This Row],[STN TG]]="LSN","PCS","")</f>
        <v/>
      </c>
      <c r="AA267" s="87">
        <f>db[[#This Row],[QTY B]]*IF(db[[#This Row],[QTY TG]]="",1,db[[#This Row],[QTY TG]])*IF(db[[#This Row],[QTY K]]="",1,db[[#This Row],[QTY K]])</f>
        <v>96</v>
      </c>
      <c r="AB267" s="87" t="str">
        <f>IF(db[[#This Row],[STN K]]="",IF(db[[#This Row],[STN TG]]="",db[[#This Row],[STN B]],db[[#This Row],[STN TG]]),db[[#This Row],[STN K]])</f>
        <v>PCS</v>
      </c>
      <c r="AC267" s="87"/>
    </row>
    <row r="268" spans="1:29" ht="16.5" customHeight="1" x14ac:dyDescent="0.25">
      <c r="A268" s="87">
        <f>ROW()-1</f>
        <v>267</v>
      </c>
      <c r="B268" s="3" t="str">
        <f>LOWER(SUBSTITUTE(SUBSTITUTE(SUBSTITUTE(SUBSTITUTE(SUBSTITUTE(SUBSTITUTE(db[[#This Row],[NB BM]]," ",),".",""),"-",""),"(",""),")",""),"/",""))</f>
        <v>bnoteb0159b526h</v>
      </c>
      <c r="C26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D268" s="3" t="str">
        <f>LOWER(SUBSTITUTE(SUBSTITUTE(SUBSTITUTE(SUBSTITUTE(SUBSTITUTE(SUBSTITUTE(SUBSTITUTE(SUBSTITUTE(SUBSTITUTE(db[[#This Row],[NB PAJAK]]," ",""),"-",""),"(",""),")",""),".",""),",",""),"/",""),"""",""),"+",""))</f>
        <v/>
      </c>
      <c r="E268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bnoteb0159b526h72pcs</v>
      </c>
      <c r="F2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bindernoteb0159b526h72pcsuntana</v>
      </c>
      <c r="G268" s="1" t="s">
        <v>998</v>
      </c>
      <c r="H268" s="4" t="s">
        <v>1302</v>
      </c>
      <c r="I268" s="49"/>
      <c r="J268" s="1" t="s">
        <v>1621</v>
      </c>
      <c r="K268" s="26" t="e">
        <f>IF(db[[#This Row],[NB NOTA_C]]="","",COUNTIF([2]!B_MSK[concat],db[[#This Row],[NB NOTA_C]]))</f>
        <v>#REF!</v>
      </c>
      <c r="L268" s="6" t="s">
        <v>1627</v>
      </c>
      <c r="M268" s="1" t="s">
        <v>1675</v>
      </c>
      <c r="N268" s="1" t="s">
        <v>2807</v>
      </c>
      <c r="P268" s="1" t="str">
        <f>IF(db[[#This Row],[QTY/ CTN]]="","",SUBSTITUTE(SUBSTITUTE(SUBSTITUTE(db[[#This Row],[QTY/ CTN]]," ","_",2),"(",""),")","")&amp;"_")</f>
        <v>72 PCS_</v>
      </c>
      <c r="Q268" s="1">
        <f>IF(db[[#This Row],[H_QTY/ CTN]]="","",SEARCH("_",db[[#This Row],[H_QTY/ CTN]]))</f>
        <v>7</v>
      </c>
      <c r="R268" s="1">
        <f>IF(db[[#This Row],[H_QTY/ CTN]]="","",LEN(db[[#This Row],[H_QTY/ CTN]]))</f>
        <v>7</v>
      </c>
      <c r="S268" s="90" t="str">
        <f>IF(db[[#This Row],[H_QTY/ CTN]]="","",LEFT(db[[#This Row],[H_QTY/ CTN]],db[[#This Row],[H_1]]-1))</f>
        <v>72 PCS</v>
      </c>
      <c r="T268" s="87" t="str">
        <f>IF(NOT(db[[#This Row],[H_1]]=db[[#This Row],[H_2]]),MID(db[[#This Row],[H_QTY/ CTN]],db[[#This Row],[H_1]]+1,db[[#This Row],[H_2]]-db[[#This Row],[H_1]]-1),"")</f>
        <v/>
      </c>
      <c r="U268" s="87" t="str">
        <f>IF(db[[#This Row],[QTY/ CTN B]]="","",LEFT(db[[#This Row],[QTY/ CTN B]],SEARCH(" ",db[[#This Row],[QTY/ CTN B]],1)-1))</f>
        <v>72</v>
      </c>
      <c r="V268" s="87" t="str">
        <f>IF(db[[#This Row],[QTY/ CTN B]]="","",RIGHT(db[[#This Row],[QTY/ CTN B]],LEN(db[[#This Row],[QTY/ CTN B]])-SEARCH(" ",db[[#This Row],[QTY/ CTN B]],1)))</f>
        <v>PCS</v>
      </c>
      <c r="W268" s="87" t="str">
        <f>IF(db[[#This Row],[QTY/ CTN TG]]="",IF(db[[#This Row],[STN TG]]="","",12),LEFT(db[[#This Row],[QTY/ CTN TG]],SEARCH(" ",db[[#This Row],[QTY/ CTN TG]],1)-1))</f>
        <v/>
      </c>
      <c r="X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8" s="87" t="str">
        <f>IF(db[[#This Row],[STN K]]="","",IF(db[[#This Row],[STN TG]]="LSN",12,""))</f>
        <v/>
      </c>
      <c r="Z268" s="87" t="str">
        <f>IF(db[[#This Row],[STN TG]]="LSN","PCS","")</f>
        <v/>
      </c>
      <c r="AA268" s="87">
        <f>db[[#This Row],[QTY B]]*IF(db[[#This Row],[QTY TG]]="",1,db[[#This Row],[QTY TG]])*IF(db[[#This Row],[QTY K]]="",1,db[[#This Row],[QTY K]])</f>
        <v>72</v>
      </c>
      <c r="AB268" s="87" t="str">
        <f>IF(db[[#This Row],[STN K]]="",IF(db[[#This Row],[STN TG]]="",db[[#This Row],[STN B]],db[[#This Row],[STN TG]]),db[[#This Row],[STN K]])</f>
        <v>PCS</v>
      </c>
      <c r="AC268" s="87"/>
    </row>
    <row r="269" spans="1:29" ht="16.5" customHeight="1" x14ac:dyDescent="0.25">
      <c r="A269" s="87">
        <f>ROW()-1</f>
        <v>268</v>
      </c>
      <c r="B269" s="3" t="str">
        <f>LOWER(SUBSTITUTE(SUBSTITUTE(SUBSTITUTE(SUBSTITUTE(SUBSTITUTE(SUBSTITUTE(db[[#This Row],[NB BM]]," ",),".",""),"-",""),"(",""),")",""),"/",""))</f>
        <v>bnoteb0160b526h</v>
      </c>
      <c r="C26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D269" s="3" t="str">
        <f>LOWER(SUBSTITUTE(SUBSTITUTE(SUBSTITUTE(SUBSTITUTE(SUBSTITUTE(SUBSTITUTE(SUBSTITUTE(SUBSTITUTE(SUBSTITUTE(db[[#This Row],[NB PAJAK]]," ",""),"-",""),"(",""),")",""),".",""),",",""),"/",""),"""",""),"+",""))</f>
        <v/>
      </c>
      <c r="E26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bnoteb0160b526h72pcs</v>
      </c>
      <c r="F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bindernoteb0160b526h72pcsuntana</v>
      </c>
      <c r="G269" s="1" t="s">
        <v>999</v>
      </c>
      <c r="H269" s="4" t="s">
        <v>1303</v>
      </c>
      <c r="I269" s="2"/>
      <c r="J269" s="1" t="s">
        <v>1621</v>
      </c>
      <c r="K269" s="26" t="e">
        <f>IF(db[[#This Row],[NB NOTA_C]]="","",COUNTIF([2]!B_MSK[concat],db[[#This Row],[NB NOTA_C]]))</f>
        <v>#REF!</v>
      </c>
      <c r="L269" s="6" t="s">
        <v>1627</v>
      </c>
      <c r="M269" s="1" t="s">
        <v>1675</v>
      </c>
      <c r="N269" s="1" t="s">
        <v>2807</v>
      </c>
      <c r="P269" s="1" t="str">
        <f>IF(db[[#This Row],[QTY/ CTN]]="","",SUBSTITUTE(SUBSTITUTE(SUBSTITUTE(db[[#This Row],[QTY/ CTN]]," ","_",2),"(",""),")","")&amp;"_")</f>
        <v>72 PCS_</v>
      </c>
      <c r="Q269" s="1">
        <f>IF(db[[#This Row],[H_QTY/ CTN]]="","",SEARCH("_",db[[#This Row],[H_QTY/ CTN]]))</f>
        <v>7</v>
      </c>
      <c r="R269" s="1">
        <f>IF(db[[#This Row],[H_QTY/ CTN]]="","",LEN(db[[#This Row],[H_QTY/ CTN]]))</f>
        <v>7</v>
      </c>
      <c r="S269" s="90" t="str">
        <f>IF(db[[#This Row],[H_QTY/ CTN]]="","",LEFT(db[[#This Row],[H_QTY/ CTN]],db[[#This Row],[H_1]]-1))</f>
        <v>72 PCS</v>
      </c>
      <c r="T269" s="87" t="str">
        <f>IF(NOT(db[[#This Row],[H_1]]=db[[#This Row],[H_2]]),MID(db[[#This Row],[H_QTY/ CTN]],db[[#This Row],[H_1]]+1,db[[#This Row],[H_2]]-db[[#This Row],[H_1]]-1),"")</f>
        <v/>
      </c>
      <c r="U269" s="87" t="str">
        <f>IF(db[[#This Row],[QTY/ CTN B]]="","",LEFT(db[[#This Row],[QTY/ CTN B]],SEARCH(" ",db[[#This Row],[QTY/ CTN B]],1)-1))</f>
        <v>72</v>
      </c>
      <c r="V269" s="87" t="str">
        <f>IF(db[[#This Row],[QTY/ CTN B]]="","",RIGHT(db[[#This Row],[QTY/ CTN B]],LEN(db[[#This Row],[QTY/ CTN B]])-SEARCH(" ",db[[#This Row],[QTY/ CTN B]],1)))</f>
        <v>PCS</v>
      </c>
      <c r="W269" s="87" t="str">
        <f>IF(db[[#This Row],[QTY/ CTN TG]]="",IF(db[[#This Row],[STN TG]]="","",12),LEFT(db[[#This Row],[QTY/ CTN TG]],SEARCH(" ",db[[#This Row],[QTY/ CTN TG]],1)-1))</f>
        <v/>
      </c>
      <c r="X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9" s="87" t="str">
        <f>IF(db[[#This Row],[STN K]]="","",IF(db[[#This Row],[STN TG]]="LSN",12,""))</f>
        <v/>
      </c>
      <c r="Z269" s="87" t="str">
        <f>IF(db[[#This Row],[STN TG]]="LSN","PCS","")</f>
        <v/>
      </c>
      <c r="AA269" s="87">
        <f>db[[#This Row],[QTY B]]*IF(db[[#This Row],[QTY TG]]="",1,db[[#This Row],[QTY TG]])*IF(db[[#This Row],[QTY K]]="",1,db[[#This Row],[QTY K]])</f>
        <v>72</v>
      </c>
      <c r="AB269" s="87" t="str">
        <f>IF(db[[#This Row],[STN K]]="",IF(db[[#This Row],[STN TG]]="",db[[#This Row],[STN B]],db[[#This Row],[STN TG]]),db[[#This Row],[STN K]])</f>
        <v>PCS</v>
      </c>
      <c r="AC269" s="87"/>
    </row>
    <row r="270" spans="1:29" ht="16.5" customHeight="1" x14ac:dyDescent="0.25">
      <c r="A270" s="87">
        <f>ROW()-1</f>
        <v>269</v>
      </c>
      <c r="B270" s="3" t="str">
        <f>LOWER(SUBSTITUTE(SUBSTITUTE(SUBSTITUTE(SUBSTITUTE(SUBSTITUTE(SUBSTITUTE(db[[#This Row],[NB BM]]," ",),".",""),"-",""),"(",""),")",""),"/",""))</f>
        <v>bnoteb0164a53wr</v>
      </c>
      <c r="C27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D270" s="3" t="str">
        <f>LOWER(SUBSTITUTE(SUBSTITUTE(SUBSTITUTE(SUBSTITUTE(SUBSTITUTE(SUBSTITUTE(SUBSTITUTE(SUBSTITUTE(SUBSTITUTE(db[[#This Row],[NB PAJAK]]," ",""),"-",""),"(",""),")",""),".",""),",",""),"/",""),"""",""),"+",""))</f>
        <v/>
      </c>
      <c r="E27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bnoteb0164a53wr96pcs</v>
      </c>
      <c r="F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bindernoteb0164a53wr96pcsuntana</v>
      </c>
      <c r="G270" s="1" t="s">
        <v>2223</v>
      </c>
      <c r="H270" s="4" t="s">
        <v>2220</v>
      </c>
      <c r="I270" s="49"/>
      <c r="J270" s="1" t="s">
        <v>1621</v>
      </c>
      <c r="K270" s="26" t="e">
        <f>IF(db[[#This Row],[NB NOTA_C]]="","",COUNTIF([2]!B_MSK[concat],db[[#This Row],[NB NOTA_C]]))</f>
        <v>#REF!</v>
      </c>
      <c r="L270" s="7" t="s">
        <v>1656</v>
      </c>
      <c r="M270" s="3" t="s">
        <v>1673</v>
      </c>
      <c r="N270" s="1" t="s">
        <v>2807</v>
      </c>
      <c r="P270" s="1" t="str">
        <f>IF(db[[#This Row],[QTY/ CTN]]="","",SUBSTITUTE(SUBSTITUTE(SUBSTITUTE(db[[#This Row],[QTY/ CTN]]," ","_",2),"(",""),")","")&amp;"_")</f>
        <v>96 PCS_</v>
      </c>
      <c r="Q270" s="1">
        <f>IF(db[[#This Row],[H_QTY/ CTN]]="","",SEARCH("_",db[[#This Row],[H_QTY/ CTN]]))</f>
        <v>7</v>
      </c>
      <c r="R270" s="1">
        <f>IF(db[[#This Row],[H_QTY/ CTN]]="","",LEN(db[[#This Row],[H_QTY/ CTN]]))</f>
        <v>7</v>
      </c>
      <c r="S270" s="90" t="str">
        <f>IF(db[[#This Row],[H_QTY/ CTN]]="","",LEFT(db[[#This Row],[H_QTY/ CTN]],db[[#This Row],[H_1]]-1))</f>
        <v>96 PCS</v>
      </c>
      <c r="T270" s="87" t="str">
        <f>IF(NOT(db[[#This Row],[H_1]]=db[[#This Row],[H_2]]),MID(db[[#This Row],[H_QTY/ CTN]],db[[#This Row],[H_1]]+1,db[[#This Row],[H_2]]-db[[#This Row],[H_1]]-1),"")</f>
        <v/>
      </c>
      <c r="U270" s="87" t="str">
        <f>IF(db[[#This Row],[QTY/ CTN B]]="","",LEFT(db[[#This Row],[QTY/ CTN B]],SEARCH(" ",db[[#This Row],[QTY/ CTN B]],1)-1))</f>
        <v>96</v>
      </c>
      <c r="V270" s="87" t="str">
        <f>IF(db[[#This Row],[QTY/ CTN B]]="","",RIGHT(db[[#This Row],[QTY/ CTN B]],LEN(db[[#This Row],[QTY/ CTN B]])-SEARCH(" ",db[[#This Row],[QTY/ CTN B]],1)))</f>
        <v>PCS</v>
      </c>
      <c r="W270" s="87" t="str">
        <f>IF(db[[#This Row],[QTY/ CTN TG]]="",IF(db[[#This Row],[STN TG]]="","",12),LEFT(db[[#This Row],[QTY/ CTN TG]],SEARCH(" ",db[[#This Row],[QTY/ CTN TG]],1)-1))</f>
        <v/>
      </c>
      <c r="X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0" s="87" t="str">
        <f>IF(db[[#This Row],[STN K]]="","",IF(db[[#This Row],[STN TG]]="LSN",12,""))</f>
        <v/>
      </c>
      <c r="Z270" s="87" t="str">
        <f>IF(db[[#This Row],[STN TG]]="LSN","PCS","")</f>
        <v/>
      </c>
      <c r="AA270" s="87">
        <f>db[[#This Row],[QTY B]]*IF(db[[#This Row],[QTY TG]]="",1,db[[#This Row],[QTY TG]])*IF(db[[#This Row],[QTY K]]="",1,db[[#This Row],[QTY K]])</f>
        <v>96</v>
      </c>
      <c r="AB270" s="87" t="str">
        <f>IF(db[[#This Row],[STN K]]="",IF(db[[#This Row],[STN TG]]="",db[[#This Row],[STN B]],db[[#This Row],[STN TG]]),db[[#This Row],[STN K]])</f>
        <v>PCS</v>
      </c>
      <c r="AC270" s="87"/>
    </row>
    <row r="271" spans="1:29" ht="16.5" customHeight="1" x14ac:dyDescent="0.25">
      <c r="A271" s="87">
        <f>ROW()-1</f>
        <v>270</v>
      </c>
      <c r="B271" s="3" t="str">
        <f>LOWER(SUBSTITUTE(SUBSTITUTE(SUBSTITUTE(SUBSTITUTE(SUBSTITUTE(SUBSTITUTE(db[[#This Row],[NB BM]]," ",),".",""),"-",""),"(",""),")",""),"/",""))</f>
        <v>bnoteb0164a54wr</v>
      </c>
      <c r="C27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D271" s="3" t="str">
        <f>LOWER(SUBSTITUTE(SUBSTITUTE(SUBSTITUTE(SUBSTITUTE(SUBSTITUTE(SUBSTITUTE(SUBSTITUTE(SUBSTITUTE(SUBSTITUTE(db[[#This Row],[NB PAJAK]]," ",""),"-",""),"(",""),")",""),".",""),",",""),"/",""),"""",""),"+",""))</f>
        <v/>
      </c>
      <c r="E271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bnoteb0164a54wr96pcs</v>
      </c>
      <c r="F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bindernoteb0164a54wr96pcsuntana</v>
      </c>
      <c r="G271" s="1" t="s">
        <v>2222</v>
      </c>
      <c r="H271" s="4" t="s">
        <v>2219</v>
      </c>
      <c r="I271" s="2"/>
      <c r="J271" s="1" t="s">
        <v>1621</v>
      </c>
      <c r="K271" s="26" t="e">
        <f>IF(db[[#This Row],[NB NOTA_C]]="","",COUNTIF([2]!B_MSK[concat],db[[#This Row],[NB NOTA_C]]))</f>
        <v>#REF!</v>
      </c>
      <c r="L271" s="7" t="s">
        <v>1656</v>
      </c>
      <c r="M271" s="3" t="s">
        <v>1673</v>
      </c>
      <c r="N271" s="1" t="s">
        <v>2807</v>
      </c>
      <c r="P271" s="1" t="str">
        <f>IF(db[[#This Row],[QTY/ CTN]]="","",SUBSTITUTE(SUBSTITUTE(SUBSTITUTE(db[[#This Row],[QTY/ CTN]]," ","_",2),"(",""),")","")&amp;"_")</f>
        <v>96 PCS_</v>
      </c>
      <c r="Q271" s="1">
        <f>IF(db[[#This Row],[H_QTY/ CTN]]="","",SEARCH("_",db[[#This Row],[H_QTY/ CTN]]))</f>
        <v>7</v>
      </c>
      <c r="R271" s="1">
        <f>IF(db[[#This Row],[H_QTY/ CTN]]="","",LEN(db[[#This Row],[H_QTY/ CTN]]))</f>
        <v>7</v>
      </c>
      <c r="S271" s="90" t="str">
        <f>IF(db[[#This Row],[H_QTY/ CTN]]="","",LEFT(db[[#This Row],[H_QTY/ CTN]],db[[#This Row],[H_1]]-1))</f>
        <v>96 PCS</v>
      </c>
      <c r="T271" s="87" t="str">
        <f>IF(NOT(db[[#This Row],[H_1]]=db[[#This Row],[H_2]]),MID(db[[#This Row],[H_QTY/ CTN]],db[[#This Row],[H_1]]+1,db[[#This Row],[H_2]]-db[[#This Row],[H_1]]-1),"")</f>
        <v/>
      </c>
      <c r="U271" s="87" t="str">
        <f>IF(db[[#This Row],[QTY/ CTN B]]="","",LEFT(db[[#This Row],[QTY/ CTN B]],SEARCH(" ",db[[#This Row],[QTY/ CTN B]],1)-1))</f>
        <v>96</v>
      </c>
      <c r="V271" s="87" t="str">
        <f>IF(db[[#This Row],[QTY/ CTN B]]="","",RIGHT(db[[#This Row],[QTY/ CTN B]],LEN(db[[#This Row],[QTY/ CTN B]])-SEARCH(" ",db[[#This Row],[QTY/ CTN B]],1)))</f>
        <v>PCS</v>
      </c>
      <c r="W271" s="87" t="str">
        <f>IF(db[[#This Row],[QTY/ CTN TG]]="",IF(db[[#This Row],[STN TG]]="","",12),LEFT(db[[#This Row],[QTY/ CTN TG]],SEARCH(" ",db[[#This Row],[QTY/ CTN TG]],1)-1))</f>
        <v/>
      </c>
      <c r="X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1" s="87" t="str">
        <f>IF(db[[#This Row],[STN K]]="","",IF(db[[#This Row],[STN TG]]="LSN",12,""))</f>
        <v/>
      </c>
      <c r="Z271" s="87" t="str">
        <f>IF(db[[#This Row],[STN TG]]="LSN","PCS","")</f>
        <v/>
      </c>
      <c r="AA271" s="87">
        <f>db[[#This Row],[QTY B]]*IF(db[[#This Row],[QTY TG]]="",1,db[[#This Row],[QTY TG]])*IF(db[[#This Row],[QTY K]]="",1,db[[#This Row],[QTY K]])</f>
        <v>96</v>
      </c>
      <c r="AB271" s="87" t="str">
        <f>IF(db[[#This Row],[STN K]]="",IF(db[[#This Row],[STN TG]]="",db[[#This Row],[STN B]],db[[#This Row],[STN TG]]),db[[#This Row],[STN K]])</f>
        <v>PCS</v>
      </c>
      <c r="AC271" s="87"/>
    </row>
    <row r="272" spans="1:29" ht="16.5" customHeight="1" x14ac:dyDescent="0.25">
      <c r="A272" s="87">
        <f>ROW()-1</f>
        <v>271</v>
      </c>
      <c r="B272" s="3" t="str">
        <f>LOWER(SUBSTITUTE(SUBSTITUTE(SUBSTITUTE(SUBSTITUTE(SUBSTITUTE(SUBSTITUTE(db[[#This Row],[NB BM]]," ",),".",""),"-",""),"(",""),")",""),"/",""))</f>
        <v>bindernoteb0164b5pantone3w</v>
      </c>
      <c r="C27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D272" s="3" t="str">
        <f>LOWER(SUBSTITUTE(SUBSTITUTE(SUBSTITUTE(SUBSTITUTE(SUBSTITUTE(SUBSTITUTE(SUBSTITUTE(SUBSTITUTE(SUBSTITUTE(db[[#This Row],[NB PAJAK]]," ",""),"-",""),"(",""),")",""),".",""),",",""),"/",""),"""",""),"+",""))</f>
        <v/>
      </c>
      <c r="E272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bindernoteb0164b5pantone3w96pcs</v>
      </c>
      <c r="F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bindernoteb0164a5pantone3wr96pcsuntana</v>
      </c>
      <c r="G272" s="1" t="s">
        <v>2322</v>
      </c>
      <c r="H272" s="4" t="s">
        <v>2321</v>
      </c>
      <c r="I272" s="49"/>
      <c r="J272" s="1" t="s">
        <v>1621</v>
      </c>
      <c r="K272" s="26" t="e">
        <f>IF(db[[#This Row],[NB NOTA_C]]="","",COUNTIF([2]!B_MSK[concat],db[[#This Row],[NB NOTA_C]]))</f>
        <v>#REF!</v>
      </c>
      <c r="L272" s="6" t="s">
        <v>1634</v>
      </c>
      <c r="M272" s="1" t="s">
        <v>1673</v>
      </c>
      <c r="N272" s="1" t="s">
        <v>2807</v>
      </c>
      <c r="P272" s="1" t="str">
        <f>IF(db[[#This Row],[QTY/ CTN]]="","",SUBSTITUTE(SUBSTITUTE(SUBSTITUTE(db[[#This Row],[QTY/ CTN]]," ","_",2),"(",""),")","")&amp;"_")</f>
        <v>96 PCS_</v>
      </c>
      <c r="Q272" s="1">
        <f>IF(db[[#This Row],[H_QTY/ CTN]]="","",SEARCH("_",db[[#This Row],[H_QTY/ CTN]]))</f>
        <v>7</v>
      </c>
      <c r="R272" s="1">
        <f>IF(db[[#This Row],[H_QTY/ CTN]]="","",LEN(db[[#This Row],[H_QTY/ CTN]]))</f>
        <v>7</v>
      </c>
      <c r="S272" s="90" t="str">
        <f>IF(db[[#This Row],[H_QTY/ CTN]]="","",LEFT(db[[#This Row],[H_QTY/ CTN]],db[[#This Row],[H_1]]-1))</f>
        <v>96 PCS</v>
      </c>
      <c r="T272" s="87" t="str">
        <f>IF(NOT(db[[#This Row],[H_1]]=db[[#This Row],[H_2]]),MID(db[[#This Row],[H_QTY/ CTN]],db[[#This Row],[H_1]]+1,db[[#This Row],[H_2]]-db[[#This Row],[H_1]]-1),"")</f>
        <v/>
      </c>
      <c r="U272" s="87" t="str">
        <f>IF(db[[#This Row],[QTY/ CTN B]]="","",LEFT(db[[#This Row],[QTY/ CTN B]],SEARCH(" ",db[[#This Row],[QTY/ CTN B]],1)-1))</f>
        <v>96</v>
      </c>
      <c r="V272" s="87" t="str">
        <f>IF(db[[#This Row],[QTY/ CTN B]]="","",RIGHT(db[[#This Row],[QTY/ CTN B]],LEN(db[[#This Row],[QTY/ CTN B]])-SEARCH(" ",db[[#This Row],[QTY/ CTN B]],1)))</f>
        <v>PCS</v>
      </c>
      <c r="W272" s="87" t="str">
        <f>IF(db[[#This Row],[QTY/ CTN TG]]="",IF(db[[#This Row],[STN TG]]="","",12),LEFT(db[[#This Row],[QTY/ CTN TG]],SEARCH(" ",db[[#This Row],[QTY/ CTN TG]],1)-1))</f>
        <v/>
      </c>
      <c r="X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2" s="87" t="str">
        <f>IF(db[[#This Row],[STN K]]="","",IF(db[[#This Row],[STN TG]]="LSN",12,""))</f>
        <v/>
      </c>
      <c r="Z272" s="87" t="str">
        <f>IF(db[[#This Row],[STN TG]]="LSN","PCS","")</f>
        <v/>
      </c>
      <c r="AA272" s="87">
        <f>db[[#This Row],[QTY B]]*IF(db[[#This Row],[QTY TG]]="",1,db[[#This Row],[QTY TG]])*IF(db[[#This Row],[QTY K]]="",1,db[[#This Row],[QTY K]])</f>
        <v>96</v>
      </c>
      <c r="AB272" s="87" t="str">
        <f>IF(db[[#This Row],[STN K]]="",IF(db[[#This Row],[STN TG]]="",db[[#This Row],[STN B]],db[[#This Row],[STN TG]]),db[[#This Row],[STN K]])</f>
        <v>PCS</v>
      </c>
      <c r="AC272" s="87"/>
    </row>
    <row r="273" spans="1:29" ht="16.5" customHeight="1" x14ac:dyDescent="0.25">
      <c r="A273" s="87">
        <f>ROW()-1</f>
        <v>272</v>
      </c>
      <c r="B273" s="3" t="str">
        <f>LOWER(SUBSTITUTE(SUBSTITUTE(SUBSTITUTE(SUBSTITUTE(SUBSTITUTE(SUBSTITUTE(db[[#This Row],[NB BM]]," ",),".",""),"-",""),"(",""),")",""),"/",""))</f>
        <v>bindernoteb0164a5pantone4w</v>
      </c>
      <c r="C27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D273" s="3" t="str">
        <f>LOWER(SUBSTITUTE(SUBSTITUTE(SUBSTITUTE(SUBSTITUTE(SUBSTITUTE(SUBSTITUTE(SUBSTITUTE(SUBSTITUTE(SUBSTITUTE(db[[#This Row],[NB PAJAK]]," ",""),"-",""),"(",""),")",""),".",""),",",""),"/",""),"""",""),"+",""))</f>
        <v/>
      </c>
      <c r="E273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bindernoteb0164a5pantone4w96pcs</v>
      </c>
      <c r="F2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bindernoteb0164a5pantone4wr96pcsuntana</v>
      </c>
      <c r="G273" s="1" t="s">
        <v>1030</v>
      </c>
      <c r="H273" s="4" t="s">
        <v>1334</v>
      </c>
      <c r="I273" s="49"/>
      <c r="J273" s="1" t="s">
        <v>1621</v>
      </c>
      <c r="K273" s="26" t="e">
        <f>IF(db[[#This Row],[NB NOTA_C]]="","",COUNTIF([2]!B_MSK[concat],db[[#This Row],[NB NOTA_C]]))</f>
        <v>#REF!</v>
      </c>
      <c r="L273" s="6" t="s">
        <v>1632</v>
      </c>
      <c r="M273" s="1" t="s">
        <v>1673</v>
      </c>
      <c r="N273" s="1" t="s">
        <v>2807</v>
      </c>
      <c r="P273" s="1" t="str">
        <f>IF(db[[#This Row],[QTY/ CTN]]="","",SUBSTITUTE(SUBSTITUTE(SUBSTITUTE(db[[#This Row],[QTY/ CTN]]," ","_",2),"(",""),")","")&amp;"_")</f>
        <v>96 PCS_</v>
      </c>
      <c r="Q273" s="1">
        <f>IF(db[[#This Row],[H_QTY/ CTN]]="","",SEARCH("_",db[[#This Row],[H_QTY/ CTN]]))</f>
        <v>7</v>
      </c>
      <c r="R273" s="1">
        <f>IF(db[[#This Row],[H_QTY/ CTN]]="","",LEN(db[[#This Row],[H_QTY/ CTN]]))</f>
        <v>7</v>
      </c>
      <c r="S273" s="90" t="str">
        <f>IF(db[[#This Row],[H_QTY/ CTN]]="","",LEFT(db[[#This Row],[H_QTY/ CTN]],db[[#This Row],[H_1]]-1))</f>
        <v>96 PCS</v>
      </c>
      <c r="T273" s="87" t="str">
        <f>IF(NOT(db[[#This Row],[H_1]]=db[[#This Row],[H_2]]),MID(db[[#This Row],[H_QTY/ CTN]],db[[#This Row],[H_1]]+1,db[[#This Row],[H_2]]-db[[#This Row],[H_1]]-1),"")</f>
        <v/>
      </c>
      <c r="U273" s="87" t="str">
        <f>IF(db[[#This Row],[QTY/ CTN B]]="","",LEFT(db[[#This Row],[QTY/ CTN B]],SEARCH(" ",db[[#This Row],[QTY/ CTN B]],1)-1))</f>
        <v>96</v>
      </c>
      <c r="V273" s="87" t="str">
        <f>IF(db[[#This Row],[QTY/ CTN B]]="","",RIGHT(db[[#This Row],[QTY/ CTN B]],LEN(db[[#This Row],[QTY/ CTN B]])-SEARCH(" ",db[[#This Row],[QTY/ CTN B]],1)))</f>
        <v>PCS</v>
      </c>
      <c r="W273" s="87" t="str">
        <f>IF(db[[#This Row],[QTY/ CTN TG]]="",IF(db[[#This Row],[STN TG]]="","",12),LEFT(db[[#This Row],[QTY/ CTN TG]],SEARCH(" ",db[[#This Row],[QTY/ CTN TG]],1)-1))</f>
        <v/>
      </c>
      <c r="X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3" s="87" t="str">
        <f>IF(db[[#This Row],[STN K]]="","",IF(db[[#This Row],[STN TG]]="LSN",12,""))</f>
        <v/>
      </c>
      <c r="Z273" s="87" t="str">
        <f>IF(db[[#This Row],[STN TG]]="LSN","PCS","")</f>
        <v/>
      </c>
      <c r="AA273" s="87">
        <f>db[[#This Row],[QTY B]]*IF(db[[#This Row],[QTY TG]]="",1,db[[#This Row],[QTY TG]])*IF(db[[#This Row],[QTY K]]="",1,db[[#This Row],[QTY K]])</f>
        <v>96</v>
      </c>
      <c r="AB273" s="87" t="str">
        <f>IF(db[[#This Row],[STN K]]="",IF(db[[#This Row],[STN TG]]="",db[[#This Row],[STN B]],db[[#This Row],[STN TG]]),db[[#This Row],[STN K]])</f>
        <v>PCS</v>
      </c>
      <c r="AC273" s="87"/>
    </row>
    <row r="274" spans="1:29" ht="16.5" customHeight="1" x14ac:dyDescent="0.25">
      <c r="A274" s="87">
        <f>ROW()-1</f>
        <v>273</v>
      </c>
      <c r="B274" s="3" t="str">
        <f>LOWER(SUBSTITUTE(SUBSTITUTE(SUBSTITUTE(SUBSTITUTE(SUBSTITUTE(SUBSTITUTE(db[[#This Row],[NB BM]]," ",),".",""),"-",""),"(",""),")",""),"/",""))</f>
        <v>bnoteb0164b54wr</v>
      </c>
      <c r="C27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D274" s="3" t="str">
        <f>LOWER(SUBSTITUTE(SUBSTITUTE(SUBSTITUTE(SUBSTITUTE(SUBSTITUTE(SUBSTITUTE(SUBSTITUTE(SUBSTITUTE(SUBSTITUTE(db[[#This Row],[NB PAJAK]]," ",""),"-",""),"(",""),")",""),".",""),",",""),"/",""),"""",""),"+",""))</f>
        <v/>
      </c>
      <c r="E274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bnoteb0164b54wr72pcs</v>
      </c>
      <c r="F2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bindernoteb0164b54wr72pcsuntana</v>
      </c>
      <c r="G274" s="1" t="s">
        <v>2221</v>
      </c>
      <c r="H274" s="4" t="s">
        <v>2218</v>
      </c>
      <c r="I274" s="2"/>
      <c r="J274" s="1" t="s">
        <v>1621</v>
      </c>
      <c r="K274" s="26" t="e">
        <f>IF(db[[#This Row],[NB NOTA_C]]="","",COUNTIF([2]!B_MSK[concat],db[[#This Row],[NB NOTA_C]]))</f>
        <v>#REF!</v>
      </c>
      <c r="L274" s="7" t="s">
        <v>1656</v>
      </c>
      <c r="M274" s="3" t="s">
        <v>1675</v>
      </c>
      <c r="N274" s="1" t="s">
        <v>2807</v>
      </c>
      <c r="P274" s="1" t="str">
        <f>IF(db[[#This Row],[QTY/ CTN]]="","",SUBSTITUTE(SUBSTITUTE(SUBSTITUTE(db[[#This Row],[QTY/ CTN]]," ","_",2),"(",""),")","")&amp;"_")</f>
        <v>72 PCS_</v>
      </c>
      <c r="Q274" s="1">
        <f>IF(db[[#This Row],[H_QTY/ CTN]]="","",SEARCH("_",db[[#This Row],[H_QTY/ CTN]]))</f>
        <v>7</v>
      </c>
      <c r="R274" s="1">
        <f>IF(db[[#This Row],[H_QTY/ CTN]]="","",LEN(db[[#This Row],[H_QTY/ CTN]]))</f>
        <v>7</v>
      </c>
      <c r="S274" s="90" t="str">
        <f>IF(db[[#This Row],[H_QTY/ CTN]]="","",LEFT(db[[#This Row],[H_QTY/ CTN]],db[[#This Row],[H_1]]-1))</f>
        <v>72 PCS</v>
      </c>
      <c r="T274" s="87" t="str">
        <f>IF(NOT(db[[#This Row],[H_1]]=db[[#This Row],[H_2]]),MID(db[[#This Row],[H_QTY/ CTN]],db[[#This Row],[H_1]]+1,db[[#This Row],[H_2]]-db[[#This Row],[H_1]]-1),"")</f>
        <v/>
      </c>
      <c r="U274" s="87" t="str">
        <f>IF(db[[#This Row],[QTY/ CTN B]]="","",LEFT(db[[#This Row],[QTY/ CTN B]],SEARCH(" ",db[[#This Row],[QTY/ CTN B]],1)-1))</f>
        <v>72</v>
      </c>
      <c r="V274" s="87" t="str">
        <f>IF(db[[#This Row],[QTY/ CTN B]]="","",RIGHT(db[[#This Row],[QTY/ CTN B]],LEN(db[[#This Row],[QTY/ CTN B]])-SEARCH(" ",db[[#This Row],[QTY/ CTN B]],1)))</f>
        <v>PCS</v>
      </c>
      <c r="W274" s="87" t="str">
        <f>IF(db[[#This Row],[QTY/ CTN TG]]="",IF(db[[#This Row],[STN TG]]="","",12),LEFT(db[[#This Row],[QTY/ CTN TG]],SEARCH(" ",db[[#This Row],[QTY/ CTN TG]],1)-1))</f>
        <v/>
      </c>
      <c r="X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4" s="87" t="str">
        <f>IF(db[[#This Row],[STN K]]="","",IF(db[[#This Row],[STN TG]]="LSN",12,""))</f>
        <v/>
      </c>
      <c r="Z274" s="87" t="str">
        <f>IF(db[[#This Row],[STN TG]]="LSN","PCS","")</f>
        <v/>
      </c>
      <c r="AA274" s="87">
        <f>db[[#This Row],[QTY B]]*IF(db[[#This Row],[QTY TG]]="",1,db[[#This Row],[QTY TG]])*IF(db[[#This Row],[QTY K]]="",1,db[[#This Row],[QTY K]])</f>
        <v>72</v>
      </c>
      <c r="AB274" s="87" t="str">
        <f>IF(db[[#This Row],[STN K]]="",IF(db[[#This Row],[STN TG]]="",db[[#This Row],[STN B]],db[[#This Row],[STN TG]]),db[[#This Row],[STN K]])</f>
        <v>PCS</v>
      </c>
      <c r="AC274" s="87"/>
    </row>
    <row r="275" spans="1:29" ht="16.5" customHeight="1" x14ac:dyDescent="0.25">
      <c r="A275" s="87">
        <f>ROW()-1</f>
        <v>274</v>
      </c>
      <c r="B275" s="3" t="str">
        <f>LOWER(SUBSTITUTE(SUBSTITUTE(SUBSTITUTE(SUBSTITUTE(SUBSTITUTE(SUBSTITUTE(db[[#This Row],[NB BM]]," ",),".",""),"-",""),"(",""),")",""),"/",""))</f>
        <v>bindernoteb0164b5pantone4w</v>
      </c>
      <c r="C27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D275" s="3" t="str">
        <f>LOWER(SUBSTITUTE(SUBSTITUTE(SUBSTITUTE(SUBSTITUTE(SUBSTITUTE(SUBSTITUTE(SUBSTITUTE(SUBSTITUTE(SUBSTITUTE(db[[#This Row],[NB PAJAK]]," ",""),"-",""),"(",""),")",""),".",""),",",""),"/",""),"""",""),"+",""))</f>
        <v/>
      </c>
      <c r="E275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bindernoteb0164b5pantone4w72pcs</v>
      </c>
      <c r="F2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bindernoteb0164b5pantone4wr72pcsuntana</v>
      </c>
      <c r="G275" s="1" t="s">
        <v>1031</v>
      </c>
      <c r="H275" s="4" t="s">
        <v>1335</v>
      </c>
      <c r="I275" s="49"/>
      <c r="J275" s="1" t="s">
        <v>1621</v>
      </c>
      <c r="K275" s="26" t="e">
        <f>IF(db[[#This Row],[NB NOTA_C]]="","",COUNTIF([2]!B_MSK[concat],db[[#This Row],[NB NOTA_C]]))</f>
        <v>#REF!</v>
      </c>
      <c r="L275" s="6" t="s">
        <v>1632</v>
      </c>
      <c r="M275" s="1" t="s">
        <v>1675</v>
      </c>
      <c r="N275" s="1" t="s">
        <v>2807</v>
      </c>
      <c r="P275" s="1" t="str">
        <f>IF(db[[#This Row],[QTY/ CTN]]="","",SUBSTITUTE(SUBSTITUTE(SUBSTITUTE(db[[#This Row],[QTY/ CTN]]," ","_",2),"(",""),")","")&amp;"_")</f>
        <v>72 PCS_</v>
      </c>
      <c r="Q275" s="1">
        <f>IF(db[[#This Row],[H_QTY/ CTN]]="","",SEARCH("_",db[[#This Row],[H_QTY/ CTN]]))</f>
        <v>7</v>
      </c>
      <c r="R275" s="1">
        <f>IF(db[[#This Row],[H_QTY/ CTN]]="","",LEN(db[[#This Row],[H_QTY/ CTN]]))</f>
        <v>7</v>
      </c>
      <c r="S275" s="90" t="str">
        <f>IF(db[[#This Row],[H_QTY/ CTN]]="","",LEFT(db[[#This Row],[H_QTY/ CTN]],db[[#This Row],[H_1]]-1))</f>
        <v>72 PCS</v>
      </c>
      <c r="T275" s="87" t="str">
        <f>IF(NOT(db[[#This Row],[H_1]]=db[[#This Row],[H_2]]),MID(db[[#This Row],[H_QTY/ CTN]],db[[#This Row],[H_1]]+1,db[[#This Row],[H_2]]-db[[#This Row],[H_1]]-1),"")</f>
        <v/>
      </c>
      <c r="U275" s="87" t="str">
        <f>IF(db[[#This Row],[QTY/ CTN B]]="","",LEFT(db[[#This Row],[QTY/ CTN B]],SEARCH(" ",db[[#This Row],[QTY/ CTN B]],1)-1))</f>
        <v>72</v>
      </c>
      <c r="V275" s="87" t="str">
        <f>IF(db[[#This Row],[QTY/ CTN B]]="","",RIGHT(db[[#This Row],[QTY/ CTN B]],LEN(db[[#This Row],[QTY/ CTN B]])-SEARCH(" ",db[[#This Row],[QTY/ CTN B]],1)))</f>
        <v>PCS</v>
      </c>
      <c r="W275" s="87" t="str">
        <f>IF(db[[#This Row],[QTY/ CTN TG]]="",IF(db[[#This Row],[STN TG]]="","",12),LEFT(db[[#This Row],[QTY/ CTN TG]],SEARCH(" ",db[[#This Row],[QTY/ CTN TG]],1)-1))</f>
        <v/>
      </c>
      <c r="X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5" s="87" t="str">
        <f>IF(db[[#This Row],[STN K]]="","",IF(db[[#This Row],[STN TG]]="LSN",12,""))</f>
        <v/>
      </c>
      <c r="Z275" s="87" t="str">
        <f>IF(db[[#This Row],[STN TG]]="LSN","PCS","")</f>
        <v/>
      </c>
      <c r="AA275" s="87">
        <f>db[[#This Row],[QTY B]]*IF(db[[#This Row],[QTY TG]]="",1,db[[#This Row],[QTY TG]])*IF(db[[#This Row],[QTY K]]="",1,db[[#This Row],[QTY K]])</f>
        <v>72</v>
      </c>
      <c r="AB275" s="87" t="str">
        <f>IF(db[[#This Row],[STN K]]="",IF(db[[#This Row],[STN TG]]="",db[[#This Row],[STN B]],db[[#This Row],[STN TG]]),db[[#This Row],[STN K]])</f>
        <v>PCS</v>
      </c>
      <c r="AC275" s="87"/>
    </row>
    <row r="276" spans="1:29" ht="16.5" customHeight="1" x14ac:dyDescent="0.25">
      <c r="A276" s="87">
        <f>ROW()-1</f>
        <v>275</v>
      </c>
      <c r="B276" s="3" t="str">
        <f>LOWER(SUBSTITUTE(SUBSTITUTE(SUBSTITUTE(SUBSTITUTE(SUBSTITUTE(SUBSTITUTE(db[[#This Row],[NB BM]]," ",),".",""),"-",""),"(",""),")",""),"/",""))</f>
        <v>bindernoteb01744b5jx3t</v>
      </c>
      <c r="C27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D276" s="3" t="str">
        <f>LOWER(SUBSTITUTE(SUBSTITUTE(SUBSTITUTE(SUBSTITUTE(SUBSTITUTE(SUBSTITUTE(SUBSTITUTE(SUBSTITUTE(SUBSTITUTE(db[[#This Row],[NB PAJAK]]," ",""),"-",""),"(",""),")",""),".",""),",",""),"/",""),"""",""),"+",""))</f>
        <v/>
      </c>
      <c r="E276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bindernoteb01744b5jx3t72pcs</v>
      </c>
      <c r="F2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bindernoteb0174b5jx3wr72pcsuntana</v>
      </c>
      <c r="G276" s="1" t="s">
        <v>1032</v>
      </c>
      <c r="H276" s="4" t="s">
        <v>1336</v>
      </c>
      <c r="I276" s="49"/>
      <c r="J276" s="1" t="s">
        <v>1621</v>
      </c>
      <c r="K276" s="26" t="e">
        <f>IF(db[[#This Row],[NB NOTA_C]]="","",COUNTIF([2]!B_MSK[concat],db[[#This Row],[NB NOTA_C]]))</f>
        <v>#REF!</v>
      </c>
      <c r="L276" s="6" t="s">
        <v>1632</v>
      </c>
      <c r="M276" s="1" t="s">
        <v>1675</v>
      </c>
      <c r="N276" s="1" t="s">
        <v>2807</v>
      </c>
      <c r="P276" s="1" t="str">
        <f>IF(db[[#This Row],[QTY/ CTN]]="","",SUBSTITUTE(SUBSTITUTE(SUBSTITUTE(db[[#This Row],[QTY/ CTN]]," ","_",2),"(",""),")","")&amp;"_")</f>
        <v>72 PCS_</v>
      </c>
      <c r="Q276" s="1">
        <f>IF(db[[#This Row],[H_QTY/ CTN]]="","",SEARCH("_",db[[#This Row],[H_QTY/ CTN]]))</f>
        <v>7</v>
      </c>
      <c r="R276" s="1">
        <f>IF(db[[#This Row],[H_QTY/ CTN]]="","",LEN(db[[#This Row],[H_QTY/ CTN]]))</f>
        <v>7</v>
      </c>
      <c r="S276" s="90" t="str">
        <f>IF(db[[#This Row],[H_QTY/ CTN]]="","",LEFT(db[[#This Row],[H_QTY/ CTN]],db[[#This Row],[H_1]]-1))</f>
        <v>72 PCS</v>
      </c>
      <c r="T276" s="87" t="str">
        <f>IF(NOT(db[[#This Row],[H_1]]=db[[#This Row],[H_2]]),MID(db[[#This Row],[H_QTY/ CTN]],db[[#This Row],[H_1]]+1,db[[#This Row],[H_2]]-db[[#This Row],[H_1]]-1),"")</f>
        <v/>
      </c>
      <c r="U276" s="87" t="str">
        <f>IF(db[[#This Row],[QTY/ CTN B]]="","",LEFT(db[[#This Row],[QTY/ CTN B]],SEARCH(" ",db[[#This Row],[QTY/ CTN B]],1)-1))</f>
        <v>72</v>
      </c>
      <c r="V276" s="87" t="str">
        <f>IF(db[[#This Row],[QTY/ CTN B]]="","",RIGHT(db[[#This Row],[QTY/ CTN B]],LEN(db[[#This Row],[QTY/ CTN B]])-SEARCH(" ",db[[#This Row],[QTY/ CTN B]],1)))</f>
        <v>PCS</v>
      </c>
      <c r="W276" s="87" t="str">
        <f>IF(db[[#This Row],[QTY/ CTN TG]]="",IF(db[[#This Row],[STN TG]]="","",12),LEFT(db[[#This Row],[QTY/ CTN TG]],SEARCH(" ",db[[#This Row],[QTY/ CTN TG]],1)-1))</f>
        <v/>
      </c>
      <c r="X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6" s="87" t="str">
        <f>IF(db[[#This Row],[STN K]]="","",IF(db[[#This Row],[STN TG]]="LSN",12,""))</f>
        <v/>
      </c>
      <c r="Z276" s="87" t="str">
        <f>IF(db[[#This Row],[STN TG]]="LSN","PCS","")</f>
        <v/>
      </c>
      <c r="AA276" s="87">
        <f>db[[#This Row],[QTY B]]*IF(db[[#This Row],[QTY TG]]="",1,db[[#This Row],[QTY TG]])*IF(db[[#This Row],[QTY K]]="",1,db[[#This Row],[QTY K]])</f>
        <v>72</v>
      </c>
      <c r="AB276" s="87" t="str">
        <f>IF(db[[#This Row],[STN K]]="",IF(db[[#This Row],[STN TG]]="",db[[#This Row],[STN B]],db[[#This Row],[STN TG]]),db[[#This Row],[STN K]])</f>
        <v>PCS</v>
      </c>
      <c r="AC276" s="87"/>
    </row>
    <row r="277" spans="1:29" ht="16.5" customHeight="1" x14ac:dyDescent="0.25">
      <c r="A277" s="87">
        <f>ROW()-1</f>
        <v>276</v>
      </c>
      <c r="B277" s="3" t="str">
        <f>LOWER(SUBSTITUTE(SUBSTITUTE(SUBSTITUTE(SUBSTITUTE(SUBSTITUTE(SUBSTITUTE(db[[#This Row],[NB BM]]," ",),".",""),"-",""),"(",""),")",""),"/",""))</f>
        <v>bnoteb0174b5jx3wr</v>
      </c>
      <c r="C27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D277" s="3" t="str">
        <f>LOWER(SUBSTITUTE(SUBSTITUTE(SUBSTITUTE(SUBSTITUTE(SUBSTITUTE(SUBSTITUTE(SUBSTITUTE(SUBSTITUTE(SUBSTITUTE(db[[#This Row],[NB PAJAK]]," ",""),"-",""),"(",""),")",""),".",""),",",""),"/",""),"""",""),"+",""))</f>
        <v/>
      </c>
      <c r="E277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bnoteb0174b5jx3wr72pcs</v>
      </c>
      <c r="F2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bindernoteb0174b5jx3wr25rb25%72pcsuntana</v>
      </c>
      <c r="G277" s="1" t="s">
        <v>1000</v>
      </c>
      <c r="H277" s="4" t="s">
        <v>1304</v>
      </c>
      <c r="I277" s="49"/>
      <c r="J277" s="1" t="s">
        <v>1621</v>
      </c>
      <c r="K277" s="26" t="e">
        <f>IF(db[[#This Row],[NB NOTA_C]]="","",COUNTIF([2]!B_MSK[concat],db[[#This Row],[NB NOTA_C]]))</f>
        <v>#REF!</v>
      </c>
      <c r="L277" s="6" t="s">
        <v>1632</v>
      </c>
      <c r="M277" s="1" t="s">
        <v>1675</v>
      </c>
      <c r="N277" s="1" t="s">
        <v>2807</v>
      </c>
      <c r="P277" s="1" t="str">
        <f>IF(db[[#This Row],[QTY/ CTN]]="","",SUBSTITUTE(SUBSTITUTE(SUBSTITUTE(db[[#This Row],[QTY/ CTN]]," ","_",2),"(",""),")","")&amp;"_")</f>
        <v>72 PCS_</v>
      </c>
      <c r="Q277" s="1">
        <f>IF(db[[#This Row],[H_QTY/ CTN]]="","",SEARCH("_",db[[#This Row],[H_QTY/ CTN]]))</f>
        <v>7</v>
      </c>
      <c r="R277" s="1">
        <f>IF(db[[#This Row],[H_QTY/ CTN]]="","",LEN(db[[#This Row],[H_QTY/ CTN]]))</f>
        <v>7</v>
      </c>
      <c r="S277" s="90" t="str">
        <f>IF(db[[#This Row],[H_QTY/ CTN]]="","",LEFT(db[[#This Row],[H_QTY/ CTN]],db[[#This Row],[H_1]]-1))</f>
        <v>72 PCS</v>
      </c>
      <c r="T277" s="87" t="str">
        <f>IF(NOT(db[[#This Row],[H_1]]=db[[#This Row],[H_2]]),MID(db[[#This Row],[H_QTY/ CTN]],db[[#This Row],[H_1]]+1,db[[#This Row],[H_2]]-db[[#This Row],[H_1]]-1),"")</f>
        <v/>
      </c>
      <c r="U277" s="87" t="str">
        <f>IF(db[[#This Row],[QTY/ CTN B]]="","",LEFT(db[[#This Row],[QTY/ CTN B]],SEARCH(" ",db[[#This Row],[QTY/ CTN B]],1)-1))</f>
        <v>72</v>
      </c>
      <c r="V277" s="87" t="str">
        <f>IF(db[[#This Row],[QTY/ CTN B]]="","",RIGHT(db[[#This Row],[QTY/ CTN B]],LEN(db[[#This Row],[QTY/ CTN B]])-SEARCH(" ",db[[#This Row],[QTY/ CTN B]],1)))</f>
        <v>PCS</v>
      </c>
      <c r="W277" s="87" t="str">
        <f>IF(db[[#This Row],[QTY/ CTN TG]]="",IF(db[[#This Row],[STN TG]]="","",12),LEFT(db[[#This Row],[QTY/ CTN TG]],SEARCH(" ",db[[#This Row],[QTY/ CTN TG]],1)-1))</f>
        <v/>
      </c>
      <c r="X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7" s="87" t="str">
        <f>IF(db[[#This Row],[STN K]]="","",IF(db[[#This Row],[STN TG]]="LSN",12,""))</f>
        <v/>
      </c>
      <c r="Z277" s="87" t="str">
        <f>IF(db[[#This Row],[STN TG]]="LSN","PCS","")</f>
        <v/>
      </c>
      <c r="AA277" s="87">
        <f>db[[#This Row],[QTY B]]*IF(db[[#This Row],[QTY TG]]="",1,db[[#This Row],[QTY TG]])*IF(db[[#This Row],[QTY K]]="",1,db[[#This Row],[QTY K]])</f>
        <v>72</v>
      </c>
      <c r="AB277" s="87" t="str">
        <f>IF(db[[#This Row],[STN K]]="",IF(db[[#This Row],[STN TG]]="",db[[#This Row],[STN B]],db[[#This Row],[STN TG]]),db[[#This Row],[STN K]])</f>
        <v>PCS</v>
      </c>
      <c r="AC277" s="87"/>
    </row>
    <row r="278" spans="1:29" ht="16.5" customHeight="1" x14ac:dyDescent="0.25">
      <c r="A278" s="87">
        <f>ROW()-1</f>
        <v>277</v>
      </c>
      <c r="B278" s="3" t="str">
        <f>LOWER(SUBSTITUTE(SUBSTITUTE(SUBSTITUTE(SUBSTITUTE(SUBSTITUTE(SUBSTITUTE(db[[#This Row],[NB BM]]," ",),".",""),"-",""),"(",""),")",""),"/",""))</f>
        <v>bnoteb0181a5gelinplastik</v>
      </c>
      <c r="C27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D278" s="3" t="str">
        <f>LOWER(SUBSTITUTE(SUBSTITUTE(SUBSTITUTE(SUBSTITUTE(SUBSTITUTE(SUBSTITUTE(SUBSTITUTE(SUBSTITUTE(SUBSTITUTE(db[[#This Row],[NB PAJAK]]," ",""),"-",""),"(",""),")",""),".",""),",",""),"/",""),"""",""),"+",""))</f>
        <v/>
      </c>
      <c r="E278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bnoteb0181a5gelinplastik96pcs</v>
      </c>
      <c r="F2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bindernoteb0181a5gelinplstk96pcsuntana</v>
      </c>
      <c r="G278" s="1" t="s">
        <v>3486</v>
      </c>
      <c r="H278" s="4" t="s">
        <v>3483</v>
      </c>
      <c r="I278" s="49"/>
      <c r="J278" s="1" t="s">
        <v>1621</v>
      </c>
      <c r="K278" s="28" t="e">
        <f>IF(db[[#This Row],[NB NOTA_C]]="","",COUNTIF([2]!B_MSK[concat],db[[#This Row],[NB NOTA_C]]))</f>
        <v>#REF!</v>
      </c>
      <c r="L278" s="7" t="s">
        <v>1632</v>
      </c>
      <c r="M278" s="3" t="s">
        <v>1673</v>
      </c>
      <c r="N278" s="1" t="s">
        <v>2807</v>
      </c>
      <c r="O278" s="3"/>
      <c r="P278" s="3" t="str">
        <f>IF(db[[#This Row],[QTY/ CTN]]="","",SUBSTITUTE(SUBSTITUTE(SUBSTITUTE(db[[#This Row],[QTY/ CTN]]," ","_",2),"(",""),")","")&amp;"_")</f>
        <v>96 PCS_</v>
      </c>
      <c r="Q278" s="3">
        <f>IF(db[[#This Row],[H_QTY/ CTN]]="","",SEARCH("_",db[[#This Row],[H_QTY/ CTN]]))</f>
        <v>7</v>
      </c>
      <c r="R278" s="3">
        <f>IF(db[[#This Row],[H_QTY/ CTN]]="","",LEN(db[[#This Row],[H_QTY/ CTN]]))</f>
        <v>7</v>
      </c>
      <c r="S278" s="87" t="str">
        <f>IF(db[[#This Row],[H_QTY/ CTN]]="","",LEFT(db[[#This Row],[H_QTY/ CTN]],db[[#This Row],[H_1]]-1))</f>
        <v>96 PCS</v>
      </c>
      <c r="T278" s="87" t="str">
        <f>IF(NOT(db[[#This Row],[H_1]]=db[[#This Row],[H_2]]),MID(db[[#This Row],[H_QTY/ CTN]],db[[#This Row],[H_1]]+1,db[[#This Row],[H_2]]-db[[#This Row],[H_1]]-1),"")</f>
        <v/>
      </c>
      <c r="U278" s="87" t="str">
        <f>IF(db[[#This Row],[QTY/ CTN B]]="","",LEFT(db[[#This Row],[QTY/ CTN B]],SEARCH(" ",db[[#This Row],[QTY/ CTN B]],1)-1))</f>
        <v>96</v>
      </c>
      <c r="V278" s="87" t="str">
        <f>IF(db[[#This Row],[QTY/ CTN B]]="","",RIGHT(db[[#This Row],[QTY/ CTN B]],LEN(db[[#This Row],[QTY/ CTN B]])-SEARCH(" ",db[[#This Row],[QTY/ CTN B]],1)))</f>
        <v>PCS</v>
      </c>
      <c r="W278" s="87" t="str">
        <f>IF(db[[#This Row],[QTY/ CTN TG]]="",IF(db[[#This Row],[STN TG]]="","",12),LEFT(db[[#This Row],[QTY/ CTN TG]],SEARCH(" ",db[[#This Row],[QTY/ CTN TG]],1)-1))</f>
        <v/>
      </c>
      <c r="X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8" s="87" t="str">
        <f>IF(db[[#This Row],[STN K]]="","",IF(db[[#This Row],[STN TG]]="LSN",12,""))</f>
        <v/>
      </c>
      <c r="Z278" s="87" t="str">
        <f>IF(db[[#This Row],[STN TG]]="LSN","PCS","")</f>
        <v/>
      </c>
      <c r="AA278" s="87">
        <f>db[[#This Row],[QTY B]]*IF(db[[#This Row],[QTY TG]]="",1,db[[#This Row],[QTY TG]])*IF(db[[#This Row],[QTY K]]="",1,db[[#This Row],[QTY K]])</f>
        <v>96</v>
      </c>
      <c r="AB278" s="87" t="str">
        <f>IF(db[[#This Row],[STN K]]="",IF(db[[#This Row],[STN TG]]="",db[[#This Row],[STN B]],db[[#This Row],[STN TG]]),db[[#This Row],[STN K]])</f>
        <v>PCS</v>
      </c>
      <c r="AC278" s="87"/>
    </row>
    <row r="279" spans="1:29" ht="16.5" customHeight="1" x14ac:dyDescent="0.25">
      <c r="A279" s="87">
        <f>ROW()-1</f>
        <v>278</v>
      </c>
      <c r="B279" s="3" t="str">
        <f>LOWER(SUBSTITUTE(SUBSTITUTE(SUBSTITUTE(SUBSTITUTE(SUBSTITUTE(SUBSTITUTE(db[[#This Row],[NB BM]]," ",),".",""),"-",""),"(",""),")",""),"/",""))</f>
        <v>bnoteb0181b5gelinplastik</v>
      </c>
      <c r="C27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D279" s="3" t="str">
        <f>LOWER(SUBSTITUTE(SUBSTITUTE(SUBSTITUTE(SUBSTITUTE(SUBSTITUTE(SUBSTITUTE(SUBSTITUTE(SUBSTITUTE(SUBSTITUTE(db[[#This Row],[NB PAJAK]]," ",""),"-",""),"(",""),")",""),".",""),",",""),"/",""),"""",""),"+",""))</f>
        <v/>
      </c>
      <c r="E27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bnoteb0181b5gelinplastik72pcs</v>
      </c>
      <c r="F2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bindernoteb0181b5gelinplstk72pcsuntana</v>
      </c>
      <c r="G279" s="1" t="s">
        <v>3485</v>
      </c>
      <c r="H279" s="4" t="s">
        <v>3484</v>
      </c>
      <c r="I279" s="49"/>
      <c r="J279" s="1" t="s">
        <v>1621</v>
      </c>
      <c r="K279" s="28" t="e">
        <f>IF(db[[#This Row],[NB NOTA_C]]="","",COUNTIF([2]!B_MSK[concat],db[[#This Row],[NB NOTA_C]]))</f>
        <v>#REF!</v>
      </c>
      <c r="L279" s="7" t="s">
        <v>1632</v>
      </c>
      <c r="M279" s="3" t="s">
        <v>1675</v>
      </c>
      <c r="N279" s="1" t="s">
        <v>2807</v>
      </c>
      <c r="O279" s="3"/>
      <c r="P279" s="3" t="str">
        <f>IF(db[[#This Row],[QTY/ CTN]]="","",SUBSTITUTE(SUBSTITUTE(SUBSTITUTE(db[[#This Row],[QTY/ CTN]]," ","_",2),"(",""),")","")&amp;"_")</f>
        <v>72 PCS_</v>
      </c>
      <c r="Q279" s="3">
        <f>IF(db[[#This Row],[H_QTY/ CTN]]="","",SEARCH("_",db[[#This Row],[H_QTY/ CTN]]))</f>
        <v>7</v>
      </c>
      <c r="R279" s="3">
        <f>IF(db[[#This Row],[H_QTY/ CTN]]="","",LEN(db[[#This Row],[H_QTY/ CTN]]))</f>
        <v>7</v>
      </c>
      <c r="S279" s="87" t="str">
        <f>IF(db[[#This Row],[H_QTY/ CTN]]="","",LEFT(db[[#This Row],[H_QTY/ CTN]],db[[#This Row],[H_1]]-1))</f>
        <v>72 PCS</v>
      </c>
      <c r="T279" s="87" t="str">
        <f>IF(NOT(db[[#This Row],[H_1]]=db[[#This Row],[H_2]]),MID(db[[#This Row],[H_QTY/ CTN]],db[[#This Row],[H_1]]+1,db[[#This Row],[H_2]]-db[[#This Row],[H_1]]-1),"")</f>
        <v/>
      </c>
      <c r="U279" s="87" t="str">
        <f>IF(db[[#This Row],[QTY/ CTN B]]="","",LEFT(db[[#This Row],[QTY/ CTN B]],SEARCH(" ",db[[#This Row],[QTY/ CTN B]],1)-1))</f>
        <v>72</v>
      </c>
      <c r="V279" s="87" t="str">
        <f>IF(db[[#This Row],[QTY/ CTN B]]="","",RIGHT(db[[#This Row],[QTY/ CTN B]],LEN(db[[#This Row],[QTY/ CTN B]])-SEARCH(" ",db[[#This Row],[QTY/ CTN B]],1)))</f>
        <v>PCS</v>
      </c>
      <c r="W279" s="87" t="str">
        <f>IF(db[[#This Row],[QTY/ CTN TG]]="",IF(db[[#This Row],[STN TG]]="","",12),LEFT(db[[#This Row],[QTY/ CTN TG]],SEARCH(" ",db[[#This Row],[QTY/ CTN TG]],1)-1))</f>
        <v/>
      </c>
      <c r="X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79" s="87" t="str">
        <f>IF(db[[#This Row],[STN K]]="","",IF(db[[#This Row],[STN TG]]="LSN",12,""))</f>
        <v/>
      </c>
      <c r="Z279" s="87" t="str">
        <f>IF(db[[#This Row],[STN TG]]="LSN","PCS","")</f>
        <v/>
      </c>
      <c r="AA279" s="87">
        <f>db[[#This Row],[QTY B]]*IF(db[[#This Row],[QTY TG]]="",1,db[[#This Row],[QTY TG]])*IF(db[[#This Row],[QTY K]]="",1,db[[#This Row],[QTY K]])</f>
        <v>72</v>
      </c>
      <c r="AB279" s="87" t="str">
        <f>IF(db[[#This Row],[STN K]]="",IF(db[[#This Row],[STN TG]]="",db[[#This Row],[STN B]],db[[#This Row],[STN TG]]),db[[#This Row],[STN K]])</f>
        <v>PCS</v>
      </c>
      <c r="AC279" s="87"/>
    </row>
    <row r="280" spans="1:29" ht="16.5" customHeight="1" x14ac:dyDescent="0.25">
      <c r="A280" s="87">
        <f>ROW()-1</f>
        <v>279</v>
      </c>
      <c r="B280" s="3" t="str">
        <f>LOWER(SUBSTITUTE(SUBSTITUTE(SUBSTITUTE(SUBSTITUTE(SUBSTITUTE(SUBSTITUTE(db[[#This Row],[NB BM]]," ",),".",""),"-",""),"(",""),")",""),"/",""))</f>
        <v>bnoteb526hynb5</v>
      </c>
      <c r="C280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D280" s="3" t="str">
        <f>LOWER(SUBSTITUTE(SUBSTITUTE(SUBSTITUTE(SUBSTITUTE(SUBSTITUTE(SUBSTITUTE(SUBSTITUTE(SUBSTITUTE(SUBSTITUTE(db[[#This Row],[NB PAJAK]]," ",""),"-",""),"(",""),")",""),".",""),",",""),"/",""),"""",""),"+",""))</f>
        <v/>
      </c>
      <c r="E28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bnoteb526hynb572pcs</v>
      </c>
      <c r="F2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bindernoteb526hynb572pcsuntana</v>
      </c>
      <c r="G280" s="1" t="s">
        <v>1001</v>
      </c>
      <c r="H280" s="4" t="s">
        <v>1305</v>
      </c>
      <c r="I280" s="49"/>
      <c r="J280" s="1" t="s">
        <v>1621</v>
      </c>
      <c r="K280" s="26" t="e">
        <f>IF(db[[#This Row],[NB NOTA_C]]="","",COUNTIF([2]!B_MSK[concat],db[[#This Row],[NB NOTA_C]]))</f>
        <v>#REF!</v>
      </c>
      <c r="L280" s="6" t="s">
        <v>1632</v>
      </c>
      <c r="M280" s="1" t="s">
        <v>1675</v>
      </c>
      <c r="N280" s="1" t="s">
        <v>2807</v>
      </c>
      <c r="P280" s="1" t="str">
        <f>IF(db[[#This Row],[QTY/ CTN]]="","",SUBSTITUTE(SUBSTITUTE(SUBSTITUTE(db[[#This Row],[QTY/ CTN]]," ","_",2),"(",""),")","")&amp;"_")</f>
        <v>72 PCS_</v>
      </c>
      <c r="Q280" s="1">
        <f>IF(db[[#This Row],[H_QTY/ CTN]]="","",SEARCH("_",db[[#This Row],[H_QTY/ CTN]]))</f>
        <v>7</v>
      </c>
      <c r="R280" s="1">
        <f>IF(db[[#This Row],[H_QTY/ CTN]]="","",LEN(db[[#This Row],[H_QTY/ CTN]]))</f>
        <v>7</v>
      </c>
      <c r="S280" s="90" t="str">
        <f>IF(db[[#This Row],[H_QTY/ CTN]]="","",LEFT(db[[#This Row],[H_QTY/ CTN]],db[[#This Row],[H_1]]-1))</f>
        <v>72 PCS</v>
      </c>
      <c r="T280" s="87" t="str">
        <f>IF(NOT(db[[#This Row],[H_1]]=db[[#This Row],[H_2]]),MID(db[[#This Row],[H_QTY/ CTN]],db[[#This Row],[H_1]]+1,db[[#This Row],[H_2]]-db[[#This Row],[H_1]]-1),"")</f>
        <v/>
      </c>
      <c r="U280" s="87" t="str">
        <f>IF(db[[#This Row],[QTY/ CTN B]]="","",LEFT(db[[#This Row],[QTY/ CTN B]],SEARCH(" ",db[[#This Row],[QTY/ CTN B]],1)-1))</f>
        <v>72</v>
      </c>
      <c r="V280" s="87" t="str">
        <f>IF(db[[#This Row],[QTY/ CTN B]]="","",RIGHT(db[[#This Row],[QTY/ CTN B]],LEN(db[[#This Row],[QTY/ CTN B]])-SEARCH(" ",db[[#This Row],[QTY/ CTN B]],1)))</f>
        <v>PCS</v>
      </c>
      <c r="W280" s="87" t="str">
        <f>IF(db[[#This Row],[QTY/ CTN TG]]="",IF(db[[#This Row],[STN TG]]="","",12),LEFT(db[[#This Row],[QTY/ CTN TG]],SEARCH(" ",db[[#This Row],[QTY/ CTN TG]],1)-1))</f>
        <v/>
      </c>
      <c r="X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0" s="87" t="str">
        <f>IF(db[[#This Row],[STN K]]="","",IF(db[[#This Row],[STN TG]]="LSN",12,""))</f>
        <v/>
      </c>
      <c r="Z280" s="87" t="str">
        <f>IF(db[[#This Row],[STN TG]]="LSN","PCS","")</f>
        <v/>
      </c>
      <c r="AA280" s="87">
        <f>db[[#This Row],[QTY B]]*IF(db[[#This Row],[QTY TG]]="",1,db[[#This Row],[QTY TG]])*IF(db[[#This Row],[QTY K]]="",1,db[[#This Row],[QTY K]])</f>
        <v>72</v>
      </c>
      <c r="AB280" s="87" t="str">
        <f>IF(db[[#This Row],[STN K]]="",IF(db[[#This Row],[STN TG]]="",db[[#This Row],[STN B]],db[[#This Row],[STN TG]]),db[[#This Row],[STN K]])</f>
        <v>PCS</v>
      </c>
      <c r="AC280" s="87"/>
    </row>
    <row r="281" spans="1:29" ht="16.5" customHeight="1" x14ac:dyDescent="0.25">
      <c r="A281" s="87">
        <f>ROW()-1</f>
        <v>280</v>
      </c>
      <c r="B281" s="3" t="str">
        <f>LOWER(SUBSTITUTE(SUBSTITUTE(SUBSTITUTE(SUBSTITUTE(SUBSTITUTE(SUBSTITUTE(db[[#This Row],[NB BM]]," ",),".",""),"-",""),"(",""),")",""),"/",""))</f>
        <v>bnoteb526hynb5polos</v>
      </c>
      <c r="C281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D281" s="3" t="str">
        <f>LOWER(SUBSTITUTE(SUBSTITUTE(SUBSTITUTE(SUBSTITUTE(SUBSTITUTE(SUBSTITUTE(SUBSTITUTE(SUBSTITUTE(SUBSTITUTE(db[[#This Row],[NB PAJAK]]," ",""),"-",""),"(",""),")",""),".",""),",",""),"/",""),"""",""),"+",""))</f>
        <v/>
      </c>
      <c r="E281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bnoteb526hynb5polos72pcs</v>
      </c>
      <c r="F2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bindernoteb526hynb5polos72pcsuntana</v>
      </c>
      <c r="G281" s="1" t="s">
        <v>1002</v>
      </c>
      <c r="H281" s="4" t="s">
        <v>1306</v>
      </c>
      <c r="I281" s="2"/>
      <c r="J281" s="1" t="s">
        <v>1621</v>
      </c>
      <c r="K281" s="26" t="e">
        <f>IF(db[[#This Row],[NB NOTA_C]]="","",COUNTIF([2]!B_MSK[concat],db[[#This Row],[NB NOTA_C]]))</f>
        <v>#REF!</v>
      </c>
      <c r="L281" s="6" t="s">
        <v>1632</v>
      </c>
      <c r="M281" s="1" t="s">
        <v>1675</v>
      </c>
      <c r="N281" s="1" t="s">
        <v>2807</v>
      </c>
      <c r="P281" s="1" t="str">
        <f>IF(db[[#This Row],[QTY/ CTN]]="","",SUBSTITUTE(SUBSTITUTE(SUBSTITUTE(db[[#This Row],[QTY/ CTN]]," ","_",2),"(",""),")","")&amp;"_")</f>
        <v>72 PCS_</v>
      </c>
      <c r="Q281" s="1">
        <f>IF(db[[#This Row],[H_QTY/ CTN]]="","",SEARCH("_",db[[#This Row],[H_QTY/ CTN]]))</f>
        <v>7</v>
      </c>
      <c r="R281" s="1">
        <f>IF(db[[#This Row],[H_QTY/ CTN]]="","",LEN(db[[#This Row],[H_QTY/ CTN]]))</f>
        <v>7</v>
      </c>
      <c r="S281" s="90" t="str">
        <f>IF(db[[#This Row],[H_QTY/ CTN]]="","",LEFT(db[[#This Row],[H_QTY/ CTN]],db[[#This Row],[H_1]]-1))</f>
        <v>72 PCS</v>
      </c>
      <c r="T281" s="87" t="str">
        <f>IF(NOT(db[[#This Row],[H_1]]=db[[#This Row],[H_2]]),MID(db[[#This Row],[H_QTY/ CTN]],db[[#This Row],[H_1]]+1,db[[#This Row],[H_2]]-db[[#This Row],[H_1]]-1),"")</f>
        <v/>
      </c>
      <c r="U281" s="87" t="str">
        <f>IF(db[[#This Row],[QTY/ CTN B]]="","",LEFT(db[[#This Row],[QTY/ CTN B]],SEARCH(" ",db[[#This Row],[QTY/ CTN B]],1)-1))</f>
        <v>72</v>
      </c>
      <c r="V281" s="87" t="str">
        <f>IF(db[[#This Row],[QTY/ CTN B]]="","",RIGHT(db[[#This Row],[QTY/ CTN B]],LEN(db[[#This Row],[QTY/ CTN B]])-SEARCH(" ",db[[#This Row],[QTY/ CTN B]],1)))</f>
        <v>PCS</v>
      </c>
      <c r="W281" s="87" t="str">
        <f>IF(db[[#This Row],[QTY/ CTN TG]]="",IF(db[[#This Row],[STN TG]]="","",12),LEFT(db[[#This Row],[QTY/ CTN TG]],SEARCH(" ",db[[#This Row],[QTY/ CTN TG]],1)-1))</f>
        <v/>
      </c>
      <c r="X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1" s="87" t="str">
        <f>IF(db[[#This Row],[STN K]]="","",IF(db[[#This Row],[STN TG]]="LSN",12,""))</f>
        <v/>
      </c>
      <c r="Z281" s="87" t="str">
        <f>IF(db[[#This Row],[STN TG]]="LSN","PCS","")</f>
        <v/>
      </c>
      <c r="AA281" s="87">
        <f>db[[#This Row],[QTY B]]*IF(db[[#This Row],[QTY TG]]="",1,db[[#This Row],[QTY TG]])*IF(db[[#This Row],[QTY K]]="",1,db[[#This Row],[QTY K]])</f>
        <v>72</v>
      </c>
      <c r="AB281" s="87" t="str">
        <f>IF(db[[#This Row],[STN K]]="",IF(db[[#This Row],[STN TG]]="",db[[#This Row],[STN B]],db[[#This Row],[STN TG]]),db[[#This Row],[STN K]])</f>
        <v>PCS</v>
      </c>
      <c r="AC281" s="87"/>
    </row>
    <row r="282" spans="1:29" ht="16.5" customHeight="1" x14ac:dyDescent="0.25">
      <c r="A282" s="87">
        <f>ROW()-1</f>
        <v>281</v>
      </c>
      <c r="B282" s="3" t="str">
        <f>LOWER(SUBSTITUTE(SUBSTITUTE(SUBSTITUTE(SUBSTITUTE(SUBSTITUTE(SUBSTITUTE(db[[#This Row],[NB BM]]," ",),".",""),"-",""),"(",""),")",""),"/",""))</f>
        <v>bnoteb526h3</v>
      </c>
      <c r="C282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D282" s="3" t="str">
        <f>LOWER(SUBSTITUTE(SUBSTITUTE(SUBSTITUTE(SUBSTITUTE(SUBSTITUTE(SUBSTITUTE(SUBSTITUTE(SUBSTITUTE(SUBSTITUTE(db[[#This Row],[NB PAJAK]]," ",""),"-",""),"(",""),")",""),".",""),",",""),"/",""),"""",""),"+",""))</f>
        <v/>
      </c>
      <c r="E282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bnoteb526h372pcs</v>
      </c>
      <c r="F2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bindernoteb526h320rb25%72pcsuntana</v>
      </c>
      <c r="G282" s="1" t="s">
        <v>1003</v>
      </c>
      <c r="H282" s="4" t="s">
        <v>1307</v>
      </c>
      <c r="I282" s="2"/>
      <c r="J282" s="1" t="s">
        <v>1621</v>
      </c>
      <c r="K282" s="26" t="e">
        <f>IF(db[[#This Row],[NB NOTA_C]]="","",COUNTIF([2]!B_MSK[concat],db[[#This Row],[NB NOTA_C]]))</f>
        <v>#REF!</v>
      </c>
      <c r="L282" s="6" t="s">
        <v>1632</v>
      </c>
      <c r="M282" s="1" t="s">
        <v>1675</v>
      </c>
      <c r="N282" s="1" t="s">
        <v>2807</v>
      </c>
      <c r="P282" s="1" t="str">
        <f>IF(db[[#This Row],[QTY/ CTN]]="","",SUBSTITUTE(SUBSTITUTE(SUBSTITUTE(db[[#This Row],[QTY/ CTN]]," ","_",2),"(",""),")","")&amp;"_")</f>
        <v>72 PCS_</v>
      </c>
      <c r="Q282" s="1">
        <f>IF(db[[#This Row],[H_QTY/ CTN]]="","",SEARCH("_",db[[#This Row],[H_QTY/ CTN]]))</f>
        <v>7</v>
      </c>
      <c r="R282" s="1">
        <f>IF(db[[#This Row],[H_QTY/ CTN]]="","",LEN(db[[#This Row],[H_QTY/ CTN]]))</f>
        <v>7</v>
      </c>
      <c r="S282" s="90" t="str">
        <f>IF(db[[#This Row],[H_QTY/ CTN]]="","",LEFT(db[[#This Row],[H_QTY/ CTN]],db[[#This Row],[H_1]]-1))</f>
        <v>72 PCS</v>
      </c>
      <c r="T282" s="87" t="str">
        <f>IF(NOT(db[[#This Row],[H_1]]=db[[#This Row],[H_2]]),MID(db[[#This Row],[H_QTY/ CTN]],db[[#This Row],[H_1]]+1,db[[#This Row],[H_2]]-db[[#This Row],[H_1]]-1),"")</f>
        <v/>
      </c>
      <c r="U282" s="87" t="str">
        <f>IF(db[[#This Row],[QTY/ CTN B]]="","",LEFT(db[[#This Row],[QTY/ CTN B]],SEARCH(" ",db[[#This Row],[QTY/ CTN B]],1)-1))</f>
        <v>72</v>
      </c>
      <c r="V282" s="87" t="str">
        <f>IF(db[[#This Row],[QTY/ CTN B]]="","",RIGHT(db[[#This Row],[QTY/ CTN B]],LEN(db[[#This Row],[QTY/ CTN B]])-SEARCH(" ",db[[#This Row],[QTY/ CTN B]],1)))</f>
        <v>PCS</v>
      </c>
      <c r="W282" s="87" t="str">
        <f>IF(db[[#This Row],[QTY/ CTN TG]]="",IF(db[[#This Row],[STN TG]]="","",12),LEFT(db[[#This Row],[QTY/ CTN TG]],SEARCH(" ",db[[#This Row],[QTY/ CTN TG]],1)-1))</f>
        <v/>
      </c>
      <c r="X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2" s="87" t="str">
        <f>IF(db[[#This Row],[STN K]]="","",IF(db[[#This Row],[STN TG]]="LSN",12,""))</f>
        <v/>
      </c>
      <c r="Z282" s="87" t="str">
        <f>IF(db[[#This Row],[STN TG]]="LSN","PCS","")</f>
        <v/>
      </c>
      <c r="AA282" s="87">
        <f>db[[#This Row],[QTY B]]*IF(db[[#This Row],[QTY TG]]="",1,db[[#This Row],[QTY TG]])*IF(db[[#This Row],[QTY K]]="",1,db[[#This Row],[QTY K]])</f>
        <v>72</v>
      </c>
      <c r="AB282" s="87" t="str">
        <f>IF(db[[#This Row],[STN K]]="",IF(db[[#This Row],[STN TG]]="",db[[#This Row],[STN B]],db[[#This Row],[STN TG]]),db[[#This Row],[STN K]])</f>
        <v>PCS</v>
      </c>
      <c r="AC282" s="87"/>
    </row>
    <row r="283" spans="1:29" ht="16.5" customHeight="1" x14ac:dyDescent="0.25">
      <c r="A283" s="87">
        <f>ROW()-1</f>
        <v>282</v>
      </c>
      <c r="B283" s="3" t="str">
        <f>LOWER(SUBSTITUTE(SUBSTITUTE(SUBSTITUTE(SUBSTITUTE(SUBSTITUTE(SUBSTITUTE(db[[#This Row],[NB BM]]," ",),".",""),"-",""),"(",""),")",""),"/",""))</f>
        <v>bnoteb526h34wrkancing</v>
      </c>
      <c r="C283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D283" s="3" t="str">
        <f>LOWER(SUBSTITUTE(SUBSTITUTE(SUBSTITUTE(SUBSTITUTE(SUBSTITUTE(SUBSTITUTE(SUBSTITUTE(SUBSTITUTE(SUBSTITUTE(db[[#This Row],[NB PAJAK]]," ",""),"-",""),"(",""),")",""),".",""),",",""),"/",""),"""",""),"+",""))</f>
        <v/>
      </c>
      <c r="E283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bnoteb526h34wrkancing72pcs</v>
      </c>
      <c r="F2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bindernoteb526h34wrkancing72pcsuntana</v>
      </c>
      <c r="G283" s="1" t="s">
        <v>1004</v>
      </c>
      <c r="H283" s="4" t="s">
        <v>1308</v>
      </c>
      <c r="I283" s="49"/>
      <c r="J283" s="1" t="s">
        <v>1621</v>
      </c>
      <c r="K283" s="26" t="e">
        <f>IF(db[[#This Row],[NB NOTA_C]]="","",COUNTIF([2]!B_MSK[concat],db[[#This Row],[NB NOTA_C]]))</f>
        <v>#REF!</v>
      </c>
      <c r="L283" s="6" t="s">
        <v>1627</v>
      </c>
      <c r="M283" s="1" t="s">
        <v>1675</v>
      </c>
      <c r="N283" s="1" t="s">
        <v>2807</v>
      </c>
      <c r="P283" s="1" t="str">
        <f>IF(db[[#This Row],[QTY/ CTN]]="","",SUBSTITUTE(SUBSTITUTE(SUBSTITUTE(db[[#This Row],[QTY/ CTN]]," ","_",2),"(",""),")","")&amp;"_")</f>
        <v>72 PCS_</v>
      </c>
      <c r="Q283" s="1">
        <f>IF(db[[#This Row],[H_QTY/ CTN]]="","",SEARCH("_",db[[#This Row],[H_QTY/ CTN]]))</f>
        <v>7</v>
      </c>
      <c r="R283" s="1">
        <f>IF(db[[#This Row],[H_QTY/ CTN]]="","",LEN(db[[#This Row],[H_QTY/ CTN]]))</f>
        <v>7</v>
      </c>
      <c r="S283" s="90" t="str">
        <f>IF(db[[#This Row],[H_QTY/ CTN]]="","",LEFT(db[[#This Row],[H_QTY/ CTN]],db[[#This Row],[H_1]]-1))</f>
        <v>72 PCS</v>
      </c>
      <c r="T283" s="87" t="str">
        <f>IF(NOT(db[[#This Row],[H_1]]=db[[#This Row],[H_2]]),MID(db[[#This Row],[H_QTY/ CTN]],db[[#This Row],[H_1]]+1,db[[#This Row],[H_2]]-db[[#This Row],[H_1]]-1),"")</f>
        <v/>
      </c>
      <c r="U283" s="87" t="str">
        <f>IF(db[[#This Row],[QTY/ CTN B]]="","",LEFT(db[[#This Row],[QTY/ CTN B]],SEARCH(" ",db[[#This Row],[QTY/ CTN B]],1)-1))</f>
        <v>72</v>
      </c>
      <c r="V283" s="87" t="str">
        <f>IF(db[[#This Row],[QTY/ CTN B]]="","",RIGHT(db[[#This Row],[QTY/ CTN B]],LEN(db[[#This Row],[QTY/ CTN B]])-SEARCH(" ",db[[#This Row],[QTY/ CTN B]],1)))</f>
        <v>PCS</v>
      </c>
      <c r="W283" s="87" t="str">
        <f>IF(db[[#This Row],[QTY/ CTN TG]]="",IF(db[[#This Row],[STN TG]]="","",12),LEFT(db[[#This Row],[QTY/ CTN TG]],SEARCH(" ",db[[#This Row],[QTY/ CTN TG]],1)-1))</f>
        <v/>
      </c>
      <c r="X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3" s="87" t="str">
        <f>IF(db[[#This Row],[STN K]]="","",IF(db[[#This Row],[STN TG]]="LSN",12,""))</f>
        <v/>
      </c>
      <c r="Z283" s="87" t="str">
        <f>IF(db[[#This Row],[STN TG]]="LSN","PCS","")</f>
        <v/>
      </c>
      <c r="AA283" s="87">
        <f>db[[#This Row],[QTY B]]*IF(db[[#This Row],[QTY TG]]="",1,db[[#This Row],[QTY TG]])*IF(db[[#This Row],[QTY K]]="",1,db[[#This Row],[QTY K]])</f>
        <v>72</v>
      </c>
      <c r="AB283" s="87" t="str">
        <f>IF(db[[#This Row],[STN K]]="",IF(db[[#This Row],[STN TG]]="",db[[#This Row],[STN B]],db[[#This Row],[STN TG]]),db[[#This Row],[STN K]])</f>
        <v>PCS</v>
      </c>
      <c r="AC283" s="87"/>
    </row>
    <row r="284" spans="1:29" ht="16.5" customHeight="1" x14ac:dyDescent="0.25">
      <c r="A284" s="87">
        <f>ROW()-1</f>
        <v>283</v>
      </c>
      <c r="B284" s="3" t="str">
        <f>LOWER(SUBSTITUTE(SUBSTITUTE(SUBSTITUTE(SUBSTITUTE(SUBSTITUTE(SUBSTITUTE(db[[#This Row],[NB BM]]," ",),".",""),"-",""),"(",""),")",""),"/",""))</f>
        <v>bnoteb526mynb5</v>
      </c>
      <c r="C284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D284" s="3" t="str">
        <f>LOWER(SUBSTITUTE(SUBSTITUTE(SUBSTITUTE(SUBSTITUTE(SUBSTITUTE(SUBSTITUTE(SUBSTITUTE(SUBSTITUTE(SUBSTITUTE(db[[#This Row],[NB PAJAK]]," ",""),"-",""),"(",""),")",""),".",""),",",""),"/",""),"""",""),"+",""))</f>
        <v/>
      </c>
      <c r="E284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bnoteb526mynb572pcs</v>
      </c>
      <c r="F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bindernoteb526mynb572pcsuntana</v>
      </c>
      <c r="G284" s="1" t="s">
        <v>2848</v>
      </c>
      <c r="H284" s="4" t="s">
        <v>2847</v>
      </c>
      <c r="I284" s="49"/>
      <c r="J284" s="1" t="s">
        <v>1621</v>
      </c>
      <c r="K284" s="26" t="e">
        <f>IF(db[[#This Row],[NB NOTA_C]]="","",COUNTIF([2]!B_MSK[concat],db[[#This Row],[NB NOTA_C]]))</f>
        <v>#REF!</v>
      </c>
      <c r="L284" s="7" t="s">
        <v>1632</v>
      </c>
      <c r="M284" s="3" t="s">
        <v>1675</v>
      </c>
      <c r="N284" s="1" t="s">
        <v>2807</v>
      </c>
      <c r="P284" s="1" t="str">
        <f>IF(db[[#This Row],[QTY/ CTN]]="","",SUBSTITUTE(SUBSTITUTE(SUBSTITUTE(db[[#This Row],[QTY/ CTN]]," ","_",2),"(",""),")","")&amp;"_")</f>
        <v>72 PCS_</v>
      </c>
      <c r="Q284" s="1">
        <f>IF(db[[#This Row],[H_QTY/ CTN]]="","",SEARCH("_",db[[#This Row],[H_QTY/ CTN]]))</f>
        <v>7</v>
      </c>
      <c r="R284" s="1">
        <f>IF(db[[#This Row],[H_QTY/ CTN]]="","",LEN(db[[#This Row],[H_QTY/ CTN]]))</f>
        <v>7</v>
      </c>
      <c r="S284" s="90" t="str">
        <f>IF(db[[#This Row],[H_QTY/ CTN]]="","",LEFT(db[[#This Row],[H_QTY/ CTN]],db[[#This Row],[H_1]]-1))</f>
        <v>72 PCS</v>
      </c>
      <c r="T284" s="87" t="str">
        <f>IF(NOT(db[[#This Row],[H_1]]=db[[#This Row],[H_2]]),MID(db[[#This Row],[H_QTY/ CTN]],db[[#This Row],[H_1]]+1,db[[#This Row],[H_2]]-db[[#This Row],[H_1]]-1),"")</f>
        <v/>
      </c>
      <c r="U284" s="87" t="str">
        <f>IF(db[[#This Row],[QTY/ CTN B]]="","",LEFT(db[[#This Row],[QTY/ CTN B]],SEARCH(" ",db[[#This Row],[QTY/ CTN B]],1)-1))</f>
        <v>72</v>
      </c>
      <c r="V284" s="87" t="str">
        <f>IF(db[[#This Row],[QTY/ CTN B]]="","",RIGHT(db[[#This Row],[QTY/ CTN B]],LEN(db[[#This Row],[QTY/ CTN B]])-SEARCH(" ",db[[#This Row],[QTY/ CTN B]],1)))</f>
        <v>PCS</v>
      </c>
      <c r="W284" s="87" t="str">
        <f>IF(db[[#This Row],[QTY/ CTN TG]]="",IF(db[[#This Row],[STN TG]]="","",12),LEFT(db[[#This Row],[QTY/ CTN TG]],SEARCH(" ",db[[#This Row],[QTY/ CTN TG]],1)-1))</f>
        <v/>
      </c>
      <c r="X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4" s="87" t="str">
        <f>IF(db[[#This Row],[STN K]]="","",IF(db[[#This Row],[STN TG]]="LSN",12,""))</f>
        <v/>
      </c>
      <c r="Z284" s="87" t="str">
        <f>IF(db[[#This Row],[STN TG]]="LSN","PCS","")</f>
        <v/>
      </c>
      <c r="AA284" s="87">
        <f>db[[#This Row],[QTY B]]*IF(db[[#This Row],[QTY TG]]="",1,db[[#This Row],[QTY TG]])*IF(db[[#This Row],[QTY K]]="",1,db[[#This Row],[QTY K]])</f>
        <v>72</v>
      </c>
      <c r="AB284" s="87" t="str">
        <f>IF(db[[#This Row],[STN K]]="",IF(db[[#This Row],[STN TG]]="",db[[#This Row],[STN B]],db[[#This Row],[STN TG]]),db[[#This Row],[STN K]])</f>
        <v>PCS</v>
      </c>
      <c r="AC284" s="87"/>
    </row>
    <row r="285" spans="1:29" x14ac:dyDescent="0.25">
      <c r="A285" s="87">
        <f>ROW()-1</f>
        <v>284</v>
      </c>
      <c r="B285" s="3" t="str">
        <f>LOWER(SUBSTITUTE(SUBSTITUTE(SUBSTITUTE(SUBSTITUTE(SUBSTITUTE(SUBSTITUTE(db[[#This Row],[NB BM]]," ",),".",""),"-",""),"(",""),")",""),"/",""))</f>
        <v>bnotebatikhtb</v>
      </c>
      <c r="C285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D285" s="3" t="str">
        <f>LOWER(SUBSTITUTE(SUBSTITUTE(SUBSTITUTE(SUBSTITUTE(SUBSTITUTE(SUBSTITUTE(SUBSTITUTE(SUBSTITUTE(SUBSTITUTE(db[[#This Row],[NB PAJAK]]," ",""),"-",""),"(",""),")",""),".",""),",",""),"/",""),"""",""),"+",""))</f>
        <v/>
      </c>
      <c r="E285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bnotebatikhtb348pcs</v>
      </c>
      <c r="F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bindernotebatik348pcsuntana</v>
      </c>
      <c r="G285" s="1" t="s">
        <v>4270</v>
      </c>
      <c r="H285" s="4" t="s">
        <v>4269</v>
      </c>
      <c r="I285" s="49"/>
      <c r="J285" s="1" t="s">
        <v>1621</v>
      </c>
      <c r="K285" s="28" t="e">
        <f>IF(db[[#This Row],[NB NOTA_C]]="","",COUNTIF([2]!B_MSK[concat],db[[#This Row],[NB NOTA_C]]))</f>
        <v>#REF!</v>
      </c>
      <c r="L285" s="7" t="s">
        <v>1640</v>
      </c>
      <c r="M285" s="3" t="s">
        <v>4271</v>
      </c>
      <c r="N285" s="1" t="s">
        <v>2807</v>
      </c>
      <c r="O285" s="3"/>
      <c r="P285" s="3" t="str">
        <f>IF(db[[#This Row],[QTY/ CTN]]="","",SUBSTITUTE(SUBSTITUTE(SUBSTITUTE(db[[#This Row],[QTY/ CTN]]," ","_",2),"(",""),")","")&amp;"_")</f>
        <v>348 PCS_</v>
      </c>
      <c r="Q285" s="3">
        <f>IF(db[[#This Row],[H_QTY/ CTN]]="","",SEARCH("_",db[[#This Row],[H_QTY/ CTN]]))</f>
        <v>8</v>
      </c>
      <c r="R285" s="3">
        <f>IF(db[[#This Row],[H_QTY/ CTN]]="","",LEN(db[[#This Row],[H_QTY/ CTN]]))</f>
        <v>8</v>
      </c>
      <c r="S285" s="87" t="str">
        <f>IF(db[[#This Row],[H_QTY/ CTN]]="","",LEFT(db[[#This Row],[H_QTY/ CTN]],db[[#This Row],[H_1]]-1))</f>
        <v>348 PCS</v>
      </c>
      <c r="T285" s="87" t="str">
        <f>IF(NOT(db[[#This Row],[H_1]]=db[[#This Row],[H_2]]),MID(db[[#This Row],[H_QTY/ CTN]],db[[#This Row],[H_1]]+1,db[[#This Row],[H_2]]-db[[#This Row],[H_1]]-1),"")</f>
        <v/>
      </c>
      <c r="U285" s="87" t="str">
        <f>IF(db[[#This Row],[QTY/ CTN B]]="","",LEFT(db[[#This Row],[QTY/ CTN B]],SEARCH(" ",db[[#This Row],[QTY/ CTN B]],1)-1))</f>
        <v>348</v>
      </c>
      <c r="V285" s="87" t="str">
        <f>IF(db[[#This Row],[QTY/ CTN B]]="","",RIGHT(db[[#This Row],[QTY/ CTN B]],LEN(db[[#This Row],[QTY/ CTN B]])-SEARCH(" ",db[[#This Row],[QTY/ CTN B]],1)))</f>
        <v>PCS</v>
      </c>
      <c r="W285" s="87" t="str">
        <f>IF(db[[#This Row],[QTY/ CTN TG]]="",IF(db[[#This Row],[STN TG]]="","",12),LEFT(db[[#This Row],[QTY/ CTN TG]],SEARCH(" ",db[[#This Row],[QTY/ CTN TG]],1)-1))</f>
        <v/>
      </c>
      <c r="X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5" s="87" t="str">
        <f>IF(db[[#This Row],[STN K]]="","",IF(db[[#This Row],[STN TG]]="LSN",12,""))</f>
        <v/>
      </c>
      <c r="Z285" s="87" t="str">
        <f>IF(db[[#This Row],[STN TG]]="LSN","PCS","")</f>
        <v/>
      </c>
      <c r="AA285" s="87">
        <f>db[[#This Row],[QTY B]]*IF(db[[#This Row],[QTY TG]]="",1,db[[#This Row],[QTY TG]])*IF(db[[#This Row],[QTY K]]="",1,db[[#This Row],[QTY K]])</f>
        <v>348</v>
      </c>
      <c r="AB285" s="87" t="str">
        <f>IF(db[[#This Row],[STN K]]="",IF(db[[#This Row],[STN TG]]="",db[[#This Row],[STN B]],db[[#This Row],[STN TG]]),db[[#This Row],[STN K]])</f>
        <v>PCS</v>
      </c>
      <c r="AC285" s="87"/>
    </row>
    <row r="286" spans="1:29" ht="16.5" customHeight="1" x14ac:dyDescent="0.25">
      <c r="A286" s="87">
        <f>ROW()-1</f>
        <v>285</v>
      </c>
      <c r="B286" s="14" t="str">
        <f>LOWER(SUBSTITUTE(SUBSTITUTE(SUBSTITUTE(SUBSTITUTE(SUBSTITUTE(SUBSTITUTE(db[[#This Row],[NB BM]]," ",),".",""),"-",""),"(",""),")",""),"/",""))</f>
        <v>bnotebatik7b</v>
      </c>
      <c r="C286" s="14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D286" s="14" t="str">
        <f>LOWER(SUBSTITUTE(SUBSTITUTE(SUBSTITUTE(SUBSTITUTE(SUBSTITUTE(SUBSTITUTE(SUBSTITUTE(SUBSTITUTE(SUBSTITUTE(db[[#This Row],[NB PAJAK]]," ",""),"-",""),"(",""),")",""),".",""),",",""),"/",""),"""",""),"+",""))</f>
        <v/>
      </c>
      <c r="E286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bnotebatik7b384pcs</v>
      </c>
      <c r="F2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bindernotebatik7b384pcsuntana</v>
      </c>
      <c r="G286" s="1" t="s">
        <v>4300</v>
      </c>
      <c r="H286" s="19" t="s">
        <v>4299</v>
      </c>
      <c r="I286" s="50"/>
      <c r="J286" s="1" t="s">
        <v>1621</v>
      </c>
      <c r="K286" s="27" t="e">
        <f>IF(db[[#This Row],[NB NOTA_C]]="","",COUNTIF([2]!B_MSK[concat],db[[#This Row],[NB NOTA_C]]))</f>
        <v>#REF!</v>
      </c>
      <c r="L286" s="7" t="s">
        <v>4301</v>
      </c>
      <c r="M286" s="3" t="s">
        <v>4302</v>
      </c>
      <c r="N286" s="1" t="s">
        <v>2807</v>
      </c>
      <c r="O286" s="14"/>
      <c r="P286" s="14" t="str">
        <f>IF(db[[#This Row],[QTY/ CTN]]="","",SUBSTITUTE(SUBSTITUTE(SUBSTITUTE(db[[#This Row],[QTY/ CTN]]," ","_",2),"(",""),")","")&amp;"_")</f>
        <v>384 PCS_</v>
      </c>
      <c r="Q286" s="14">
        <f>IF(db[[#This Row],[H_QTY/ CTN]]="","",SEARCH("_",db[[#This Row],[H_QTY/ CTN]]))</f>
        <v>8</v>
      </c>
      <c r="R286" s="14">
        <f>IF(db[[#This Row],[H_QTY/ CTN]]="","",LEN(db[[#This Row],[H_QTY/ CTN]]))</f>
        <v>8</v>
      </c>
      <c r="S286" s="91" t="str">
        <f>IF(db[[#This Row],[H_QTY/ CTN]]="","",LEFT(db[[#This Row],[H_QTY/ CTN]],db[[#This Row],[H_1]]-1))</f>
        <v>384 PCS</v>
      </c>
      <c r="T286" s="91" t="str">
        <f>IF(NOT(db[[#This Row],[H_1]]=db[[#This Row],[H_2]]),MID(db[[#This Row],[H_QTY/ CTN]],db[[#This Row],[H_1]]+1,db[[#This Row],[H_2]]-db[[#This Row],[H_1]]-1),"")</f>
        <v/>
      </c>
      <c r="U286" s="87" t="str">
        <f>IF(db[[#This Row],[QTY/ CTN B]]="","",LEFT(db[[#This Row],[QTY/ CTN B]],SEARCH(" ",db[[#This Row],[QTY/ CTN B]],1)-1))</f>
        <v>384</v>
      </c>
      <c r="V286" s="87" t="str">
        <f>IF(db[[#This Row],[QTY/ CTN B]]="","",RIGHT(db[[#This Row],[QTY/ CTN B]],LEN(db[[#This Row],[QTY/ CTN B]])-SEARCH(" ",db[[#This Row],[QTY/ CTN B]],1)))</f>
        <v>PCS</v>
      </c>
      <c r="W286" s="87" t="str">
        <f>IF(db[[#This Row],[QTY/ CTN TG]]="",IF(db[[#This Row],[STN TG]]="","",12),LEFT(db[[#This Row],[QTY/ CTN TG]],SEARCH(" ",db[[#This Row],[QTY/ CTN TG]],1)-1))</f>
        <v/>
      </c>
      <c r="X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6" s="87" t="str">
        <f>IF(db[[#This Row],[STN K]]="","",IF(db[[#This Row],[STN TG]]="LSN",12,""))</f>
        <v/>
      </c>
      <c r="Z286" s="87" t="str">
        <f>IF(db[[#This Row],[STN TG]]="LSN","PCS","")</f>
        <v/>
      </c>
      <c r="AA286" s="87">
        <f>db[[#This Row],[QTY B]]*IF(db[[#This Row],[QTY TG]]="",1,db[[#This Row],[QTY TG]])*IF(db[[#This Row],[QTY K]]="",1,db[[#This Row],[QTY K]])</f>
        <v>384</v>
      </c>
      <c r="AB286" s="87" t="str">
        <f>IF(db[[#This Row],[STN K]]="",IF(db[[#This Row],[STN TG]]="",db[[#This Row],[STN B]],db[[#This Row],[STN TG]]),db[[#This Row],[STN K]])</f>
        <v>PCS</v>
      </c>
      <c r="AC286" s="87"/>
    </row>
    <row r="287" spans="1:29" ht="16.5" customHeight="1" x14ac:dyDescent="0.25">
      <c r="A287" s="87">
        <f>ROW()-1</f>
        <v>286</v>
      </c>
      <c r="B287" s="3" t="str">
        <f>LOWER(SUBSTITUTE(SUBSTITUTE(SUBSTITUTE(SUBSTITUTE(SUBSTITUTE(SUBSTITUTE(db[[#This Row],[NB BM]]," ",),".",""),"-",""),"(",""),")",""),"/",""))</f>
        <v>bnotefphy001a560</v>
      </c>
      <c r="C287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D287" s="3" t="str">
        <f>LOWER(SUBSTITUTE(SUBSTITUTE(SUBSTITUTE(SUBSTITUTE(SUBSTITUTE(SUBSTITUTE(SUBSTITUTE(SUBSTITUTE(SUBSTITUTE(db[[#This Row],[NB PAJAK]]," ",""),"-",""),"(",""),")",""),".",""),",",""),"/",""),"""",""),"+",""))</f>
        <v/>
      </c>
      <c r="E287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bnotefphy001a56096pcs</v>
      </c>
      <c r="F2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bindernotefphy001a56096pcsuntana</v>
      </c>
      <c r="G287" s="1" t="s">
        <v>1005</v>
      </c>
      <c r="H287" s="4" t="s">
        <v>1309</v>
      </c>
      <c r="I287" s="2"/>
      <c r="J287" s="1" t="s">
        <v>1621</v>
      </c>
      <c r="K287" s="26" t="e">
        <f>IF(db[[#This Row],[NB NOTA_C]]="","",COUNTIF([2]!B_MSK[concat],db[[#This Row],[NB NOTA_C]]))</f>
        <v>#REF!</v>
      </c>
      <c r="L287" s="6" t="s">
        <v>1632</v>
      </c>
      <c r="M287" s="1" t="s">
        <v>1673</v>
      </c>
      <c r="N287" s="1" t="s">
        <v>2807</v>
      </c>
      <c r="P287" s="1" t="str">
        <f>IF(db[[#This Row],[QTY/ CTN]]="","",SUBSTITUTE(SUBSTITUTE(SUBSTITUTE(db[[#This Row],[QTY/ CTN]]," ","_",2),"(",""),")","")&amp;"_")</f>
        <v>96 PCS_</v>
      </c>
      <c r="Q287" s="1">
        <f>IF(db[[#This Row],[H_QTY/ CTN]]="","",SEARCH("_",db[[#This Row],[H_QTY/ CTN]]))</f>
        <v>7</v>
      </c>
      <c r="R287" s="1">
        <f>IF(db[[#This Row],[H_QTY/ CTN]]="","",LEN(db[[#This Row],[H_QTY/ CTN]]))</f>
        <v>7</v>
      </c>
      <c r="S287" s="90" t="str">
        <f>IF(db[[#This Row],[H_QTY/ CTN]]="","",LEFT(db[[#This Row],[H_QTY/ CTN]],db[[#This Row],[H_1]]-1))</f>
        <v>96 PCS</v>
      </c>
      <c r="T287" s="87" t="str">
        <f>IF(NOT(db[[#This Row],[H_1]]=db[[#This Row],[H_2]]),MID(db[[#This Row],[H_QTY/ CTN]],db[[#This Row],[H_1]]+1,db[[#This Row],[H_2]]-db[[#This Row],[H_1]]-1),"")</f>
        <v/>
      </c>
      <c r="U287" s="87" t="str">
        <f>IF(db[[#This Row],[QTY/ CTN B]]="","",LEFT(db[[#This Row],[QTY/ CTN B]],SEARCH(" ",db[[#This Row],[QTY/ CTN B]],1)-1))</f>
        <v>96</v>
      </c>
      <c r="V287" s="87" t="str">
        <f>IF(db[[#This Row],[QTY/ CTN B]]="","",RIGHT(db[[#This Row],[QTY/ CTN B]],LEN(db[[#This Row],[QTY/ CTN B]])-SEARCH(" ",db[[#This Row],[QTY/ CTN B]],1)))</f>
        <v>PCS</v>
      </c>
      <c r="W287" s="87" t="str">
        <f>IF(db[[#This Row],[QTY/ CTN TG]]="",IF(db[[#This Row],[STN TG]]="","",12),LEFT(db[[#This Row],[QTY/ CTN TG]],SEARCH(" ",db[[#This Row],[QTY/ CTN TG]],1)-1))</f>
        <v/>
      </c>
      <c r="X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7" s="87" t="str">
        <f>IF(db[[#This Row],[STN K]]="","",IF(db[[#This Row],[STN TG]]="LSN",12,""))</f>
        <v/>
      </c>
      <c r="Z287" s="87" t="str">
        <f>IF(db[[#This Row],[STN TG]]="LSN","PCS","")</f>
        <v/>
      </c>
      <c r="AA287" s="87">
        <f>db[[#This Row],[QTY B]]*IF(db[[#This Row],[QTY TG]]="",1,db[[#This Row],[QTY TG]])*IF(db[[#This Row],[QTY K]]="",1,db[[#This Row],[QTY K]])</f>
        <v>96</v>
      </c>
      <c r="AB287" s="87" t="str">
        <f>IF(db[[#This Row],[STN K]]="",IF(db[[#This Row],[STN TG]]="",db[[#This Row],[STN B]],db[[#This Row],[STN TG]]),db[[#This Row],[STN K]])</f>
        <v>PCS</v>
      </c>
      <c r="AC287" s="87"/>
    </row>
    <row r="288" spans="1:29" ht="16.5" customHeight="1" x14ac:dyDescent="0.25">
      <c r="A288" s="87">
        <f>ROW()-1</f>
        <v>287</v>
      </c>
      <c r="B288" s="3" t="str">
        <f>LOWER(SUBSTITUTE(SUBSTITUTE(SUBSTITUTE(SUBSTITUTE(SUBSTITUTE(SUBSTITUTE(db[[#This Row],[NB BM]]," ",),".",""),"-",""),"(",""),")",""),"/",""))</f>
        <v>bnotefphy001b560</v>
      </c>
      <c r="C288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D288" s="3" t="str">
        <f>LOWER(SUBSTITUTE(SUBSTITUTE(SUBSTITUTE(SUBSTITUTE(SUBSTITUTE(SUBSTITUTE(SUBSTITUTE(SUBSTITUTE(SUBSTITUTE(db[[#This Row],[NB PAJAK]]," ",""),"-",""),"(",""),")",""),".",""),",",""),"/",""),"""",""),"+",""))</f>
        <v/>
      </c>
      <c r="E288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bnotefphy001b56072pcs</v>
      </c>
      <c r="F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bindernotefphy001b56072pcsuntana</v>
      </c>
      <c r="G288" s="1" t="s">
        <v>1006</v>
      </c>
      <c r="H288" s="4" t="s">
        <v>1310</v>
      </c>
      <c r="I288" s="49"/>
      <c r="J288" s="1" t="s">
        <v>1621</v>
      </c>
      <c r="K288" s="26" t="e">
        <f>IF(db[[#This Row],[NB NOTA_C]]="","",COUNTIF([2]!B_MSK[concat],db[[#This Row],[NB NOTA_C]]))</f>
        <v>#REF!</v>
      </c>
      <c r="L288" s="6" t="s">
        <v>1632</v>
      </c>
      <c r="M288" s="1" t="s">
        <v>1675</v>
      </c>
      <c r="N288" s="1" t="s">
        <v>2807</v>
      </c>
      <c r="P288" s="1" t="str">
        <f>IF(db[[#This Row],[QTY/ CTN]]="","",SUBSTITUTE(SUBSTITUTE(SUBSTITUTE(db[[#This Row],[QTY/ CTN]]," ","_",2),"(",""),")","")&amp;"_")</f>
        <v>72 PCS_</v>
      </c>
      <c r="Q288" s="1">
        <f>IF(db[[#This Row],[H_QTY/ CTN]]="","",SEARCH("_",db[[#This Row],[H_QTY/ CTN]]))</f>
        <v>7</v>
      </c>
      <c r="R288" s="1">
        <f>IF(db[[#This Row],[H_QTY/ CTN]]="","",LEN(db[[#This Row],[H_QTY/ CTN]]))</f>
        <v>7</v>
      </c>
      <c r="S288" s="90" t="str">
        <f>IF(db[[#This Row],[H_QTY/ CTN]]="","",LEFT(db[[#This Row],[H_QTY/ CTN]],db[[#This Row],[H_1]]-1))</f>
        <v>72 PCS</v>
      </c>
      <c r="T288" s="87" t="str">
        <f>IF(NOT(db[[#This Row],[H_1]]=db[[#This Row],[H_2]]),MID(db[[#This Row],[H_QTY/ CTN]],db[[#This Row],[H_1]]+1,db[[#This Row],[H_2]]-db[[#This Row],[H_1]]-1),"")</f>
        <v/>
      </c>
      <c r="U288" s="87" t="str">
        <f>IF(db[[#This Row],[QTY/ CTN B]]="","",LEFT(db[[#This Row],[QTY/ CTN B]],SEARCH(" ",db[[#This Row],[QTY/ CTN B]],1)-1))</f>
        <v>72</v>
      </c>
      <c r="V288" s="87" t="str">
        <f>IF(db[[#This Row],[QTY/ CTN B]]="","",RIGHT(db[[#This Row],[QTY/ CTN B]],LEN(db[[#This Row],[QTY/ CTN B]])-SEARCH(" ",db[[#This Row],[QTY/ CTN B]],1)))</f>
        <v>PCS</v>
      </c>
      <c r="W288" s="87" t="str">
        <f>IF(db[[#This Row],[QTY/ CTN TG]]="",IF(db[[#This Row],[STN TG]]="","",12),LEFT(db[[#This Row],[QTY/ CTN TG]],SEARCH(" ",db[[#This Row],[QTY/ CTN TG]],1)-1))</f>
        <v/>
      </c>
      <c r="X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8" s="87" t="str">
        <f>IF(db[[#This Row],[STN K]]="","",IF(db[[#This Row],[STN TG]]="LSN",12,""))</f>
        <v/>
      </c>
      <c r="Z288" s="87" t="str">
        <f>IF(db[[#This Row],[STN TG]]="LSN","PCS","")</f>
        <v/>
      </c>
      <c r="AA288" s="87">
        <f>db[[#This Row],[QTY B]]*IF(db[[#This Row],[QTY TG]]="",1,db[[#This Row],[QTY TG]])*IF(db[[#This Row],[QTY K]]="",1,db[[#This Row],[QTY K]])</f>
        <v>72</v>
      </c>
      <c r="AB288" s="87" t="str">
        <f>IF(db[[#This Row],[STN K]]="",IF(db[[#This Row],[STN TG]]="",db[[#This Row],[STN B]],db[[#This Row],[STN TG]]),db[[#This Row],[STN K]])</f>
        <v>PCS</v>
      </c>
      <c r="AC288" s="87"/>
    </row>
    <row r="289" spans="1:29" ht="16.5" customHeight="1" x14ac:dyDescent="0.25">
      <c r="A289" s="87">
        <f>ROW()-1</f>
        <v>288</v>
      </c>
      <c r="B289" s="3" t="str">
        <f>LOWER(SUBSTITUTE(SUBSTITUTE(SUBSTITUTE(SUBSTITUTE(SUBSTITUTE(SUBSTITUTE(db[[#This Row],[NB BM]]," ",),".",""),"-",""),"(",""),")",""),"/",""))</f>
        <v>bnotefphy002a560</v>
      </c>
      <c r="C289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D289" s="3" t="str">
        <f>LOWER(SUBSTITUTE(SUBSTITUTE(SUBSTITUTE(SUBSTITUTE(SUBSTITUTE(SUBSTITUTE(SUBSTITUTE(SUBSTITUTE(SUBSTITUTE(db[[#This Row],[NB PAJAK]]," ",""),"-",""),"(",""),")",""),".",""),",",""),"/",""),"""",""),"+",""))</f>
        <v/>
      </c>
      <c r="E28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bnotefphy002a56096pcs</v>
      </c>
      <c r="F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bindernotefphy002a56096pcsuntana</v>
      </c>
      <c r="G289" s="1" t="s">
        <v>1007</v>
      </c>
      <c r="H289" s="4" t="s">
        <v>1311</v>
      </c>
      <c r="I289" s="49"/>
      <c r="J289" s="1" t="s">
        <v>1621</v>
      </c>
      <c r="K289" s="26" t="e">
        <f>IF(db[[#This Row],[NB NOTA_C]]="","",COUNTIF([2]!B_MSK[concat],db[[#This Row],[NB NOTA_C]]))</f>
        <v>#REF!</v>
      </c>
      <c r="L289" s="6" t="s">
        <v>1632</v>
      </c>
      <c r="M289" s="1" t="s">
        <v>1673</v>
      </c>
      <c r="N289" s="1" t="s">
        <v>2807</v>
      </c>
      <c r="P289" s="1" t="str">
        <f>IF(db[[#This Row],[QTY/ CTN]]="","",SUBSTITUTE(SUBSTITUTE(SUBSTITUTE(db[[#This Row],[QTY/ CTN]]," ","_",2),"(",""),")","")&amp;"_")</f>
        <v>96 PCS_</v>
      </c>
      <c r="Q289" s="1">
        <f>IF(db[[#This Row],[H_QTY/ CTN]]="","",SEARCH("_",db[[#This Row],[H_QTY/ CTN]]))</f>
        <v>7</v>
      </c>
      <c r="R289" s="1">
        <f>IF(db[[#This Row],[H_QTY/ CTN]]="","",LEN(db[[#This Row],[H_QTY/ CTN]]))</f>
        <v>7</v>
      </c>
      <c r="S289" s="90" t="str">
        <f>IF(db[[#This Row],[H_QTY/ CTN]]="","",LEFT(db[[#This Row],[H_QTY/ CTN]],db[[#This Row],[H_1]]-1))</f>
        <v>96 PCS</v>
      </c>
      <c r="T289" s="87" t="str">
        <f>IF(NOT(db[[#This Row],[H_1]]=db[[#This Row],[H_2]]),MID(db[[#This Row],[H_QTY/ CTN]],db[[#This Row],[H_1]]+1,db[[#This Row],[H_2]]-db[[#This Row],[H_1]]-1),"")</f>
        <v/>
      </c>
      <c r="U289" s="87" t="str">
        <f>IF(db[[#This Row],[QTY/ CTN B]]="","",LEFT(db[[#This Row],[QTY/ CTN B]],SEARCH(" ",db[[#This Row],[QTY/ CTN B]],1)-1))</f>
        <v>96</v>
      </c>
      <c r="V289" s="87" t="str">
        <f>IF(db[[#This Row],[QTY/ CTN B]]="","",RIGHT(db[[#This Row],[QTY/ CTN B]],LEN(db[[#This Row],[QTY/ CTN B]])-SEARCH(" ",db[[#This Row],[QTY/ CTN B]],1)))</f>
        <v>PCS</v>
      </c>
      <c r="W289" s="87" t="str">
        <f>IF(db[[#This Row],[QTY/ CTN TG]]="",IF(db[[#This Row],[STN TG]]="","",12),LEFT(db[[#This Row],[QTY/ CTN TG]],SEARCH(" ",db[[#This Row],[QTY/ CTN TG]],1)-1))</f>
        <v/>
      </c>
      <c r="X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89" s="87" t="str">
        <f>IF(db[[#This Row],[STN K]]="","",IF(db[[#This Row],[STN TG]]="LSN",12,""))</f>
        <v/>
      </c>
      <c r="Z289" s="87" t="str">
        <f>IF(db[[#This Row],[STN TG]]="LSN","PCS","")</f>
        <v/>
      </c>
      <c r="AA289" s="87">
        <f>db[[#This Row],[QTY B]]*IF(db[[#This Row],[QTY TG]]="",1,db[[#This Row],[QTY TG]])*IF(db[[#This Row],[QTY K]]="",1,db[[#This Row],[QTY K]])</f>
        <v>96</v>
      </c>
      <c r="AB289" s="87" t="str">
        <f>IF(db[[#This Row],[STN K]]="",IF(db[[#This Row],[STN TG]]="",db[[#This Row],[STN B]],db[[#This Row],[STN TG]]),db[[#This Row],[STN K]])</f>
        <v>PCS</v>
      </c>
      <c r="AC289" s="87"/>
    </row>
    <row r="290" spans="1:29" ht="16.5" customHeight="1" x14ac:dyDescent="0.25">
      <c r="A290" s="87">
        <f>ROW()-1</f>
        <v>289</v>
      </c>
      <c r="B290" s="3" t="str">
        <f>LOWER(SUBSTITUTE(SUBSTITUTE(SUBSTITUTE(SUBSTITUTE(SUBSTITUTE(SUBSTITUTE(db[[#This Row],[NB BM]]," ",),".",""),"-",""),"(",""),")",""),"/",""))</f>
        <v>bnotefphy002b560</v>
      </c>
      <c r="C290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D290" s="3" t="str">
        <f>LOWER(SUBSTITUTE(SUBSTITUTE(SUBSTITUTE(SUBSTITUTE(SUBSTITUTE(SUBSTITUTE(SUBSTITUTE(SUBSTITUTE(SUBSTITUTE(db[[#This Row],[NB PAJAK]]," ",""),"-",""),"(",""),")",""),".",""),",",""),"/",""),"""",""),"+",""))</f>
        <v/>
      </c>
      <c r="E29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bnotefphy002b56072pcs</v>
      </c>
      <c r="F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bindernotefphy002b56072pcsuntana</v>
      </c>
      <c r="G290" s="1" t="s">
        <v>1008</v>
      </c>
      <c r="H290" s="4" t="s">
        <v>1312</v>
      </c>
      <c r="I290" s="49"/>
      <c r="J290" s="1" t="s">
        <v>1621</v>
      </c>
      <c r="K290" s="26" t="e">
        <f>IF(db[[#This Row],[NB NOTA_C]]="","",COUNTIF([2]!B_MSK[concat],db[[#This Row],[NB NOTA_C]]))</f>
        <v>#REF!</v>
      </c>
      <c r="L290" s="6" t="s">
        <v>1632</v>
      </c>
      <c r="M290" s="1" t="s">
        <v>1675</v>
      </c>
      <c r="N290" s="1" t="s">
        <v>2807</v>
      </c>
      <c r="P290" s="1" t="str">
        <f>IF(db[[#This Row],[QTY/ CTN]]="","",SUBSTITUTE(SUBSTITUTE(SUBSTITUTE(db[[#This Row],[QTY/ CTN]]," ","_",2),"(",""),")","")&amp;"_")</f>
        <v>72 PCS_</v>
      </c>
      <c r="Q290" s="1">
        <f>IF(db[[#This Row],[H_QTY/ CTN]]="","",SEARCH("_",db[[#This Row],[H_QTY/ CTN]]))</f>
        <v>7</v>
      </c>
      <c r="R290" s="1">
        <f>IF(db[[#This Row],[H_QTY/ CTN]]="","",LEN(db[[#This Row],[H_QTY/ CTN]]))</f>
        <v>7</v>
      </c>
      <c r="S290" s="90" t="str">
        <f>IF(db[[#This Row],[H_QTY/ CTN]]="","",LEFT(db[[#This Row],[H_QTY/ CTN]],db[[#This Row],[H_1]]-1))</f>
        <v>72 PCS</v>
      </c>
      <c r="T290" s="87" t="str">
        <f>IF(NOT(db[[#This Row],[H_1]]=db[[#This Row],[H_2]]),MID(db[[#This Row],[H_QTY/ CTN]],db[[#This Row],[H_1]]+1,db[[#This Row],[H_2]]-db[[#This Row],[H_1]]-1),"")</f>
        <v/>
      </c>
      <c r="U290" s="87" t="str">
        <f>IF(db[[#This Row],[QTY/ CTN B]]="","",LEFT(db[[#This Row],[QTY/ CTN B]],SEARCH(" ",db[[#This Row],[QTY/ CTN B]],1)-1))</f>
        <v>72</v>
      </c>
      <c r="V290" s="87" t="str">
        <f>IF(db[[#This Row],[QTY/ CTN B]]="","",RIGHT(db[[#This Row],[QTY/ CTN B]],LEN(db[[#This Row],[QTY/ CTN B]])-SEARCH(" ",db[[#This Row],[QTY/ CTN B]],1)))</f>
        <v>PCS</v>
      </c>
      <c r="W290" s="87" t="str">
        <f>IF(db[[#This Row],[QTY/ CTN TG]]="",IF(db[[#This Row],[STN TG]]="","",12),LEFT(db[[#This Row],[QTY/ CTN TG]],SEARCH(" ",db[[#This Row],[QTY/ CTN TG]],1)-1))</f>
        <v/>
      </c>
      <c r="X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0" s="87" t="str">
        <f>IF(db[[#This Row],[STN K]]="","",IF(db[[#This Row],[STN TG]]="LSN",12,""))</f>
        <v/>
      </c>
      <c r="Z290" s="87" t="str">
        <f>IF(db[[#This Row],[STN TG]]="LSN","PCS","")</f>
        <v/>
      </c>
      <c r="AA290" s="87">
        <f>db[[#This Row],[QTY B]]*IF(db[[#This Row],[QTY TG]]="",1,db[[#This Row],[QTY TG]])*IF(db[[#This Row],[QTY K]]="",1,db[[#This Row],[QTY K]])</f>
        <v>72</v>
      </c>
      <c r="AB290" s="87" t="str">
        <f>IF(db[[#This Row],[STN K]]="",IF(db[[#This Row],[STN TG]]="",db[[#This Row],[STN B]],db[[#This Row],[STN TG]]),db[[#This Row],[STN K]])</f>
        <v>PCS</v>
      </c>
      <c r="AC290" s="87"/>
    </row>
    <row r="291" spans="1:29" ht="16.5" customHeight="1" x14ac:dyDescent="0.25">
      <c r="A291" s="87">
        <f>ROW()-1</f>
        <v>290</v>
      </c>
      <c r="B291" s="14" t="str">
        <f>LOWER(SUBSTITUTE(SUBSTITUTE(SUBSTITUTE(SUBSTITUTE(SUBSTITUTE(SUBSTITUTE(db[[#This Row],[NB BM]]," ",),".",""),"-",""),"(",""),")",""),"/",""))</f>
        <v>bnotegastaa51510jhjahit</v>
      </c>
      <c r="C291" s="14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D291" s="14" t="str">
        <f>LOWER(SUBSTITUTE(SUBSTITUTE(SUBSTITUTE(SUBSTITUTE(SUBSTITUTE(SUBSTITUTE(SUBSTITUTE(SUBSTITUTE(SUBSTITUTE(db[[#This Row],[NB PAJAK]]," ",""),"-",""),"(",""),")",""),".",""),",",""),"/",""),"""",""),"+",""))</f>
        <v/>
      </c>
      <c r="E291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bnotegastaa51510jhjahit100pcs</v>
      </c>
      <c r="F2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bindernotegastaa51510jhjahit100pcsuntana</v>
      </c>
      <c r="G291" s="15" t="s">
        <v>3594</v>
      </c>
      <c r="H291" s="19" t="s">
        <v>3576</v>
      </c>
      <c r="I291" s="50"/>
      <c r="J291" s="1" t="s">
        <v>1621</v>
      </c>
      <c r="K291" s="27" t="e">
        <f>IF(db[[#This Row],[NB NOTA_C]]="","",COUNTIF([2]!B_MSK[concat],db[[#This Row],[NB NOTA_C]]))</f>
        <v>#REF!</v>
      </c>
      <c r="L291" s="16" t="s">
        <v>1637</v>
      </c>
      <c r="M291" s="14" t="s">
        <v>1666</v>
      </c>
      <c r="N291" s="15" t="s">
        <v>2807</v>
      </c>
      <c r="O291" s="14"/>
      <c r="P291" s="14" t="str">
        <f>IF(db[[#This Row],[QTY/ CTN]]="","",SUBSTITUTE(SUBSTITUTE(SUBSTITUTE(db[[#This Row],[QTY/ CTN]]," ","_",2),"(",""),")","")&amp;"_")</f>
        <v>100 PCS_</v>
      </c>
      <c r="Q291" s="14">
        <f>IF(db[[#This Row],[H_QTY/ CTN]]="","",SEARCH("_",db[[#This Row],[H_QTY/ CTN]]))</f>
        <v>8</v>
      </c>
      <c r="R291" s="14">
        <f>IF(db[[#This Row],[H_QTY/ CTN]]="","",LEN(db[[#This Row],[H_QTY/ CTN]]))</f>
        <v>8</v>
      </c>
      <c r="S291" s="91" t="str">
        <f>IF(db[[#This Row],[H_QTY/ CTN]]="","",LEFT(db[[#This Row],[H_QTY/ CTN]],db[[#This Row],[H_1]]-1))</f>
        <v>100 PCS</v>
      </c>
      <c r="T291" s="91" t="str">
        <f>IF(NOT(db[[#This Row],[H_1]]=db[[#This Row],[H_2]]),MID(db[[#This Row],[H_QTY/ CTN]],db[[#This Row],[H_1]]+1,db[[#This Row],[H_2]]-db[[#This Row],[H_1]]-1),"")</f>
        <v/>
      </c>
      <c r="U291" s="87" t="str">
        <f>IF(db[[#This Row],[QTY/ CTN B]]="","",LEFT(db[[#This Row],[QTY/ CTN B]],SEARCH(" ",db[[#This Row],[QTY/ CTN B]],1)-1))</f>
        <v>100</v>
      </c>
      <c r="V291" s="87" t="str">
        <f>IF(db[[#This Row],[QTY/ CTN B]]="","",RIGHT(db[[#This Row],[QTY/ CTN B]],LEN(db[[#This Row],[QTY/ CTN B]])-SEARCH(" ",db[[#This Row],[QTY/ CTN B]],1)))</f>
        <v>PCS</v>
      </c>
      <c r="W291" s="87" t="str">
        <f>IF(db[[#This Row],[QTY/ CTN TG]]="",IF(db[[#This Row],[STN TG]]="","",12),LEFT(db[[#This Row],[QTY/ CTN TG]],SEARCH(" ",db[[#This Row],[QTY/ CTN TG]],1)-1))</f>
        <v/>
      </c>
      <c r="X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1" s="87" t="str">
        <f>IF(db[[#This Row],[STN K]]="","",IF(db[[#This Row],[STN TG]]="LSN",12,""))</f>
        <v/>
      </c>
      <c r="Z291" s="87" t="str">
        <f>IF(db[[#This Row],[STN TG]]="LSN","PCS","")</f>
        <v/>
      </c>
      <c r="AA291" s="87">
        <f>db[[#This Row],[QTY B]]*IF(db[[#This Row],[QTY TG]]="",1,db[[#This Row],[QTY TG]])*IF(db[[#This Row],[QTY K]]="",1,db[[#This Row],[QTY K]])</f>
        <v>100</v>
      </c>
      <c r="AB291" s="87" t="str">
        <f>IF(db[[#This Row],[STN K]]="",IF(db[[#This Row],[STN TG]]="",db[[#This Row],[STN B]],db[[#This Row],[STN TG]]),db[[#This Row],[STN K]])</f>
        <v>PCS</v>
      </c>
      <c r="AC291" s="87"/>
    </row>
    <row r="292" spans="1:29" ht="16.5" customHeight="1" x14ac:dyDescent="0.25">
      <c r="A292" s="87">
        <f>ROW()-1</f>
        <v>291</v>
      </c>
      <c r="B292" s="11" t="str">
        <f>LOWER(SUBSTITUTE(SUBSTITUTE(SUBSTITUTE(SUBSTITUTE(SUBSTITUTE(SUBSTITUTE(db[[#This Row],[NB BM]]," ",),".",""),"-",""),"(",""),")",""),"/",""))</f>
        <v>bnotegastaa5hf200sp</v>
      </c>
      <c r="C292" s="11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D292" s="11" t="str">
        <f>LOWER(SUBSTITUTE(SUBSTITUTE(SUBSTITUTE(SUBSTITUTE(SUBSTITUTE(SUBSTITUTE(SUBSTITUTE(SUBSTITUTE(SUBSTITUTE(db[[#This Row],[NB PAJAK]]," ",""),"-",""),"(",""),")",""),".",""),",",""),"/",""),"""",""),"+",""))</f>
        <v/>
      </c>
      <c r="E292" s="11" t="str">
        <f>LOWER(SUBSTITUTE(SUBSTITUTE(SUBSTITUTE(SUBSTITUTE(SUBSTITUTE(SUBSTITUTE(SUBSTITUTE(SUBSTITUTE(SUBSTITUTE(db[[#This Row],[NB BM]]&amp;db[[#This Row],[QTY/ CTN]]," ",),".",""),"-",""),"(",""),")",""),",",""),"/",""),"""",""),"+",""))</f>
        <v>bnotegastaa5hf200sp72pcs</v>
      </c>
      <c r="F292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bindernotegastaa5hf2005p72pcsuntana</v>
      </c>
      <c r="G292" s="12" t="s">
        <v>3448</v>
      </c>
      <c r="H292" s="20" t="s">
        <v>3447</v>
      </c>
      <c r="I292" s="57"/>
      <c r="J292" s="1" t="s">
        <v>1621</v>
      </c>
      <c r="K292" s="29" t="e">
        <f>IF(db[[#This Row],[NB NOTA_C]]="","",COUNTIF([2]!B_MSK[concat],db[[#This Row],[NB NOTA_C]]))</f>
        <v>#REF!</v>
      </c>
      <c r="L292" s="13" t="s">
        <v>1637</v>
      </c>
      <c r="M292" s="11" t="s">
        <v>1675</v>
      </c>
      <c r="N292" s="12" t="s">
        <v>2807</v>
      </c>
      <c r="O292" s="11"/>
      <c r="P292" s="11" t="str">
        <f>IF(db[[#This Row],[QTY/ CTN]]="","",SUBSTITUTE(SUBSTITUTE(SUBSTITUTE(db[[#This Row],[QTY/ CTN]]," ","_",2),"(",""),")","")&amp;"_")</f>
        <v>72 PCS_</v>
      </c>
      <c r="Q292" s="11">
        <f>IF(db[[#This Row],[H_QTY/ CTN]]="","",SEARCH("_",db[[#This Row],[H_QTY/ CTN]]))</f>
        <v>7</v>
      </c>
      <c r="R292" s="11">
        <f>IF(db[[#This Row],[H_QTY/ CTN]]="","",LEN(db[[#This Row],[H_QTY/ CTN]]))</f>
        <v>7</v>
      </c>
      <c r="S292" s="93" t="str">
        <f>IF(db[[#This Row],[H_QTY/ CTN]]="","",LEFT(db[[#This Row],[H_QTY/ CTN]],db[[#This Row],[H_1]]-1))</f>
        <v>72 PCS</v>
      </c>
      <c r="T292" s="93" t="str">
        <f>IF(NOT(db[[#This Row],[H_1]]=db[[#This Row],[H_2]]),MID(db[[#This Row],[H_QTY/ CTN]],db[[#This Row],[H_1]]+1,db[[#This Row],[H_2]]-db[[#This Row],[H_1]]-1),"")</f>
        <v/>
      </c>
      <c r="U292" s="87" t="str">
        <f>IF(db[[#This Row],[QTY/ CTN B]]="","",LEFT(db[[#This Row],[QTY/ CTN B]],SEARCH(" ",db[[#This Row],[QTY/ CTN B]],1)-1))</f>
        <v>72</v>
      </c>
      <c r="V292" s="87" t="str">
        <f>IF(db[[#This Row],[QTY/ CTN B]]="","",RIGHT(db[[#This Row],[QTY/ CTN B]],LEN(db[[#This Row],[QTY/ CTN B]])-SEARCH(" ",db[[#This Row],[QTY/ CTN B]],1)))</f>
        <v>PCS</v>
      </c>
      <c r="W292" s="87" t="str">
        <f>IF(db[[#This Row],[QTY/ CTN TG]]="",IF(db[[#This Row],[STN TG]]="","",12),LEFT(db[[#This Row],[QTY/ CTN TG]],SEARCH(" ",db[[#This Row],[QTY/ CTN TG]],1)-1))</f>
        <v/>
      </c>
      <c r="X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2" s="87" t="str">
        <f>IF(db[[#This Row],[STN K]]="","",IF(db[[#This Row],[STN TG]]="LSN",12,""))</f>
        <v/>
      </c>
      <c r="Z292" s="87" t="str">
        <f>IF(db[[#This Row],[STN TG]]="LSN","PCS","")</f>
        <v/>
      </c>
      <c r="AA292" s="87">
        <f>db[[#This Row],[QTY B]]*IF(db[[#This Row],[QTY TG]]="",1,db[[#This Row],[QTY TG]])*IF(db[[#This Row],[QTY K]]="",1,db[[#This Row],[QTY K]])</f>
        <v>72</v>
      </c>
      <c r="AB292" s="87" t="str">
        <f>IF(db[[#This Row],[STN K]]="",IF(db[[#This Row],[STN TG]]="",db[[#This Row],[STN B]],db[[#This Row],[STN TG]]),db[[#This Row],[STN K]])</f>
        <v>PCS</v>
      </c>
      <c r="AC292" s="87"/>
    </row>
    <row r="293" spans="1:29" ht="16.5" customHeight="1" x14ac:dyDescent="0.25">
      <c r="A293" s="87">
        <f>ROW()-1</f>
        <v>292</v>
      </c>
      <c r="B293" s="14" t="str">
        <f>LOWER(SUBSTITUTE(SUBSTITUTE(SUBSTITUTE(SUBSTITUTE(SUBSTITUTE(SUBSTITUTE(db[[#This Row],[NB BM]]," ",),".",""),"-",""),"(",""),")",""),"/",""))</f>
        <v>bnotegastaa5hp2005p</v>
      </c>
      <c r="C293" s="14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D293" s="14" t="str">
        <f>LOWER(SUBSTITUTE(SUBSTITUTE(SUBSTITUTE(SUBSTITUTE(SUBSTITUTE(SUBSTITUTE(SUBSTITUTE(SUBSTITUTE(SUBSTITUTE(db[[#This Row],[NB PAJAK]]," ",""),"-",""),"(",""),")",""),".",""),",",""),"/",""),"""",""),"+",""))</f>
        <v/>
      </c>
      <c r="E293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bnotegastaa5hp2005p72pcs</v>
      </c>
      <c r="F2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bindernotegastaa5hp2005p72pcsuntana</v>
      </c>
      <c r="G293" s="15" t="s">
        <v>3584</v>
      </c>
      <c r="H293" s="19" t="s">
        <v>3566</v>
      </c>
      <c r="I293" s="52"/>
      <c r="J293" s="1" t="s">
        <v>1621</v>
      </c>
      <c r="K293" s="27" t="e">
        <f>IF(db[[#This Row],[NB NOTA_C]]="","",COUNTIF([2]!B_MSK[concat],db[[#This Row],[NB NOTA_C]]))</f>
        <v>#REF!</v>
      </c>
      <c r="L293" s="16" t="s">
        <v>1637</v>
      </c>
      <c r="M293" s="14" t="s">
        <v>1675</v>
      </c>
      <c r="N293" s="15" t="s">
        <v>2807</v>
      </c>
      <c r="O293" s="14"/>
      <c r="P293" s="14" t="str">
        <f>IF(db[[#This Row],[QTY/ CTN]]="","",SUBSTITUTE(SUBSTITUTE(SUBSTITUTE(db[[#This Row],[QTY/ CTN]]," ","_",2),"(",""),")","")&amp;"_")</f>
        <v>72 PCS_</v>
      </c>
      <c r="Q293" s="14">
        <f>IF(db[[#This Row],[H_QTY/ CTN]]="","",SEARCH("_",db[[#This Row],[H_QTY/ CTN]]))</f>
        <v>7</v>
      </c>
      <c r="R293" s="14">
        <f>IF(db[[#This Row],[H_QTY/ CTN]]="","",LEN(db[[#This Row],[H_QTY/ CTN]]))</f>
        <v>7</v>
      </c>
      <c r="S293" s="91" t="str">
        <f>IF(db[[#This Row],[H_QTY/ CTN]]="","",LEFT(db[[#This Row],[H_QTY/ CTN]],db[[#This Row],[H_1]]-1))</f>
        <v>72 PCS</v>
      </c>
      <c r="T293" s="91" t="str">
        <f>IF(NOT(db[[#This Row],[H_1]]=db[[#This Row],[H_2]]),MID(db[[#This Row],[H_QTY/ CTN]],db[[#This Row],[H_1]]+1,db[[#This Row],[H_2]]-db[[#This Row],[H_1]]-1),"")</f>
        <v/>
      </c>
      <c r="U293" s="87" t="str">
        <f>IF(db[[#This Row],[QTY/ CTN B]]="","",LEFT(db[[#This Row],[QTY/ CTN B]],SEARCH(" ",db[[#This Row],[QTY/ CTN B]],1)-1))</f>
        <v>72</v>
      </c>
      <c r="V293" s="87" t="str">
        <f>IF(db[[#This Row],[QTY/ CTN B]]="","",RIGHT(db[[#This Row],[QTY/ CTN B]],LEN(db[[#This Row],[QTY/ CTN B]])-SEARCH(" ",db[[#This Row],[QTY/ CTN B]],1)))</f>
        <v>PCS</v>
      </c>
      <c r="W293" s="87" t="str">
        <f>IF(db[[#This Row],[QTY/ CTN TG]]="",IF(db[[#This Row],[STN TG]]="","",12),LEFT(db[[#This Row],[QTY/ CTN TG]],SEARCH(" ",db[[#This Row],[QTY/ CTN TG]],1)-1))</f>
        <v/>
      </c>
      <c r="X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3" s="87" t="str">
        <f>IF(db[[#This Row],[STN K]]="","",IF(db[[#This Row],[STN TG]]="LSN",12,""))</f>
        <v/>
      </c>
      <c r="Z293" s="87" t="str">
        <f>IF(db[[#This Row],[STN TG]]="LSN","PCS","")</f>
        <v/>
      </c>
      <c r="AA293" s="87">
        <f>db[[#This Row],[QTY B]]*IF(db[[#This Row],[QTY TG]]="",1,db[[#This Row],[QTY TG]])*IF(db[[#This Row],[QTY K]]="",1,db[[#This Row],[QTY K]])</f>
        <v>72</v>
      </c>
      <c r="AB293" s="87" t="str">
        <f>IF(db[[#This Row],[STN K]]="",IF(db[[#This Row],[STN TG]]="",db[[#This Row],[STN B]],db[[#This Row],[STN TG]]),db[[#This Row],[STN K]])</f>
        <v>PCS</v>
      </c>
      <c r="AC293" s="87"/>
    </row>
    <row r="294" spans="1:29" ht="16.5" customHeight="1" x14ac:dyDescent="0.25">
      <c r="A294" s="87">
        <f>ROW()-1</f>
        <v>293</v>
      </c>
      <c r="B294" s="3" t="str">
        <f>LOWER(SUBSTITUTE(SUBSTITUTE(SUBSTITUTE(SUBSTITUTE(SUBSTITUTE(SUBSTITUTE(db[[#This Row],[NB BM]]," ",),".",""),"-",""),"(",""),")",""),"/",""))</f>
        <v>bnotegastaa5hp200sp</v>
      </c>
      <c r="C294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D294" s="3" t="str">
        <f>LOWER(SUBSTITUTE(SUBSTITUTE(SUBSTITUTE(SUBSTITUTE(SUBSTITUTE(SUBSTITUTE(SUBSTITUTE(SUBSTITUTE(SUBSTITUTE(db[[#This Row],[NB PAJAK]]," ",""),"-",""),"(",""),")",""),".",""),",",""),"/",""),"""",""),"+",""))</f>
        <v/>
      </c>
      <c r="E294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bnotegastaa5hp200sp72pcs</v>
      </c>
      <c r="F2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bindernotegastaa5hp200sp72pcsuntana</v>
      </c>
      <c r="G294" s="1" t="s">
        <v>1842</v>
      </c>
      <c r="H294" s="4" t="s">
        <v>2069</v>
      </c>
      <c r="I294" s="49"/>
      <c r="J294" s="1" t="s">
        <v>1621</v>
      </c>
      <c r="K294" s="26" t="e">
        <f>IF(db[[#This Row],[NB NOTA_C]]="","",COUNTIF([2]!B_MSK[concat],db[[#This Row],[NB NOTA_C]]))</f>
        <v>#REF!</v>
      </c>
      <c r="L294" s="7" t="s">
        <v>1637</v>
      </c>
      <c r="M294" s="3" t="s">
        <v>1675</v>
      </c>
      <c r="N294" s="1" t="s">
        <v>2807</v>
      </c>
      <c r="P294" s="1" t="str">
        <f>IF(db[[#This Row],[QTY/ CTN]]="","",SUBSTITUTE(SUBSTITUTE(SUBSTITUTE(db[[#This Row],[QTY/ CTN]]," ","_",2),"(",""),")","")&amp;"_")</f>
        <v>72 PCS_</v>
      </c>
      <c r="Q294" s="1">
        <f>IF(db[[#This Row],[H_QTY/ CTN]]="","",SEARCH("_",db[[#This Row],[H_QTY/ CTN]]))</f>
        <v>7</v>
      </c>
      <c r="R294" s="1">
        <f>IF(db[[#This Row],[H_QTY/ CTN]]="","",LEN(db[[#This Row],[H_QTY/ CTN]]))</f>
        <v>7</v>
      </c>
      <c r="S294" s="90" t="str">
        <f>IF(db[[#This Row],[H_QTY/ CTN]]="","",LEFT(db[[#This Row],[H_QTY/ CTN]],db[[#This Row],[H_1]]-1))</f>
        <v>72 PCS</v>
      </c>
      <c r="T294" s="87" t="str">
        <f>IF(NOT(db[[#This Row],[H_1]]=db[[#This Row],[H_2]]),MID(db[[#This Row],[H_QTY/ CTN]],db[[#This Row],[H_1]]+1,db[[#This Row],[H_2]]-db[[#This Row],[H_1]]-1),"")</f>
        <v/>
      </c>
      <c r="U294" s="87" t="str">
        <f>IF(db[[#This Row],[QTY/ CTN B]]="","",LEFT(db[[#This Row],[QTY/ CTN B]],SEARCH(" ",db[[#This Row],[QTY/ CTN B]],1)-1))</f>
        <v>72</v>
      </c>
      <c r="V294" s="87" t="str">
        <f>IF(db[[#This Row],[QTY/ CTN B]]="","",RIGHT(db[[#This Row],[QTY/ CTN B]],LEN(db[[#This Row],[QTY/ CTN B]])-SEARCH(" ",db[[#This Row],[QTY/ CTN B]],1)))</f>
        <v>PCS</v>
      </c>
      <c r="W294" s="87" t="str">
        <f>IF(db[[#This Row],[QTY/ CTN TG]]="",IF(db[[#This Row],[STN TG]]="","",12),LEFT(db[[#This Row],[QTY/ CTN TG]],SEARCH(" ",db[[#This Row],[QTY/ CTN TG]],1)-1))</f>
        <v/>
      </c>
      <c r="X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4" s="87" t="str">
        <f>IF(db[[#This Row],[STN K]]="","",IF(db[[#This Row],[STN TG]]="LSN",12,""))</f>
        <v/>
      </c>
      <c r="Z294" s="87" t="str">
        <f>IF(db[[#This Row],[STN TG]]="LSN","PCS","")</f>
        <v/>
      </c>
      <c r="AA294" s="87">
        <f>db[[#This Row],[QTY B]]*IF(db[[#This Row],[QTY TG]]="",1,db[[#This Row],[QTY TG]])*IF(db[[#This Row],[QTY K]]="",1,db[[#This Row],[QTY K]])</f>
        <v>72</v>
      </c>
      <c r="AB294" s="87" t="str">
        <f>IF(db[[#This Row],[STN K]]="",IF(db[[#This Row],[STN TG]]="",db[[#This Row],[STN B]],db[[#This Row],[STN TG]]),db[[#This Row],[STN K]])</f>
        <v>PCS</v>
      </c>
      <c r="AC294" s="87"/>
    </row>
    <row r="295" spans="1:29" ht="16.5" customHeight="1" x14ac:dyDescent="0.25">
      <c r="A295" s="87">
        <f>ROW()-1</f>
        <v>294</v>
      </c>
      <c r="B295" s="14" t="str">
        <f>LOWER(SUBSTITUTE(SUBSTITUTE(SUBSTITUTE(SUBSTITUTE(SUBSTITUTE(SUBSTITUTE(db[[#This Row],[NB BM]]," ",),".",""),"-",""),"(",""),")",""),"/",""))</f>
        <v>bnotegastaa5p2002t</v>
      </c>
      <c r="C295" s="14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D295" s="14" t="str">
        <f>LOWER(SUBSTITUTE(SUBSTITUTE(SUBSTITUTE(SUBSTITUTE(SUBSTITUTE(SUBSTITUTE(SUBSTITUTE(SUBSTITUTE(SUBSTITUTE(db[[#This Row],[NB PAJAK]]," ",""),"-",""),"(",""),")",""),".",""),",",""),"/",""),"""",""),"+",""))</f>
        <v/>
      </c>
      <c r="E295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bnotegastaa5p2002t72pcs</v>
      </c>
      <c r="F2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bindernotegastaa5p2002t72pcsuntana</v>
      </c>
      <c r="G295" s="15" t="s">
        <v>3585</v>
      </c>
      <c r="H295" s="19" t="s">
        <v>3567</v>
      </c>
      <c r="I295" s="50"/>
      <c r="J295" s="1" t="s">
        <v>1621</v>
      </c>
      <c r="K295" s="27" t="e">
        <f>IF(db[[#This Row],[NB NOTA_C]]="","",COUNTIF([2]!B_MSK[concat],db[[#This Row],[NB NOTA_C]]))</f>
        <v>#REF!</v>
      </c>
      <c r="L295" s="16" t="s">
        <v>1637</v>
      </c>
      <c r="M295" s="14" t="s">
        <v>1675</v>
      </c>
      <c r="N295" s="15" t="s">
        <v>2807</v>
      </c>
      <c r="O295" s="14"/>
      <c r="P295" s="14" t="str">
        <f>IF(db[[#This Row],[QTY/ CTN]]="","",SUBSTITUTE(SUBSTITUTE(SUBSTITUTE(db[[#This Row],[QTY/ CTN]]," ","_",2),"(",""),")","")&amp;"_")</f>
        <v>72 PCS_</v>
      </c>
      <c r="Q295" s="14">
        <f>IF(db[[#This Row],[H_QTY/ CTN]]="","",SEARCH("_",db[[#This Row],[H_QTY/ CTN]]))</f>
        <v>7</v>
      </c>
      <c r="R295" s="14">
        <f>IF(db[[#This Row],[H_QTY/ CTN]]="","",LEN(db[[#This Row],[H_QTY/ CTN]]))</f>
        <v>7</v>
      </c>
      <c r="S295" s="91" t="str">
        <f>IF(db[[#This Row],[H_QTY/ CTN]]="","",LEFT(db[[#This Row],[H_QTY/ CTN]],db[[#This Row],[H_1]]-1))</f>
        <v>72 PCS</v>
      </c>
      <c r="T295" s="91" t="str">
        <f>IF(NOT(db[[#This Row],[H_1]]=db[[#This Row],[H_2]]),MID(db[[#This Row],[H_QTY/ CTN]],db[[#This Row],[H_1]]+1,db[[#This Row],[H_2]]-db[[#This Row],[H_1]]-1),"")</f>
        <v/>
      </c>
      <c r="U295" s="87" t="str">
        <f>IF(db[[#This Row],[QTY/ CTN B]]="","",LEFT(db[[#This Row],[QTY/ CTN B]],SEARCH(" ",db[[#This Row],[QTY/ CTN B]],1)-1))</f>
        <v>72</v>
      </c>
      <c r="V295" s="87" t="str">
        <f>IF(db[[#This Row],[QTY/ CTN B]]="","",RIGHT(db[[#This Row],[QTY/ CTN B]],LEN(db[[#This Row],[QTY/ CTN B]])-SEARCH(" ",db[[#This Row],[QTY/ CTN B]],1)))</f>
        <v>PCS</v>
      </c>
      <c r="W295" s="87" t="str">
        <f>IF(db[[#This Row],[QTY/ CTN TG]]="",IF(db[[#This Row],[STN TG]]="","",12),LEFT(db[[#This Row],[QTY/ CTN TG]],SEARCH(" ",db[[#This Row],[QTY/ CTN TG]],1)-1))</f>
        <v/>
      </c>
      <c r="X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5" s="87" t="str">
        <f>IF(db[[#This Row],[STN K]]="","",IF(db[[#This Row],[STN TG]]="LSN",12,""))</f>
        <v/>
      </c>
      <c r="Z295" s="87" t="str">
        <f>IF(db[[#This Row],[STN TG]]="LSN","PCS","")</f>
        <v/>
      </c>
      <c r="AA295" s="87">
        <f>db[[#This Row],[QTY B]]*IF(db[[#This Row],[QTY TG]]="",1,db[[#This Row],[QTY TG]])*IF(db[[#This Row],[QTY K]]="",1,db[[#This Row],[QTY K]])</f>
        <v>72</v>
      </c>
      <c r="AB295" s="87" t="str">
        <f>IF(db[[#This Row],[STN K]]="",IF(db[[#This Row],[STN TG]]="",db[[#This Row],[STN B]],db[[#This Row],[STN TG]]),db[[#This Row],[STN K]])</f>
        <v>PCS</v>
      </c>
      <c r="AC295" s="87"/>
    </row>
    <row r="296" spans="1:29" ht="16.5" customHeight="1" x14ac:dyDescent="0.25">
      <c r="A296" s="87">
        <f>ROW()-1</f>
        <v>295</v>
      </c>
      <c r="B296" s="14" t="str">
        <f>LOWER(SUBSTITUTE(SUBSTITUTE(SUBSTITUTE(SUBSTITUTE(SUBSTITUTE(SUBSTITUTE(db[[#This Row],[NB BM]]," ",),".",""),"-",""),"(",""),")",""),"/",""))</f>
        <v>bnotegastab5bt65batik</v>
      </c>
      <c r="C296" s="14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D296" s="14" t="str">
        <f>LOWER(SUBSTITUTE(SUBSTITUTE(SUBSTITUTE(SUBSTITUTE(SUBSTITUTE(SUBSTITUTE(SUBSTITUTE(SUBSTITUTE(SUBSTITUTE(db[[#This Row],[NB PAJAK]]," ",""),"-",""),"(",""),")",""),".",""),",",""),"/",""),"""",""),"+",""))</f>
        <v/>
      </c>
      <c r="E296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bnotegastab5bt65batik96pcs</v>
      </c>
      <c r="F2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bindernotegastab5bt65batik96pcsuntana</v>
      </c>
      <c r="G296" s="15" t="s">
        <v>3593</v>
      </c>
      <c r="H296" s="19" t="s">
        <v>3575</v>
      </c>
      <c r="I296" s="50"/>
      <c r="J296" s="1" t="s">
        <v>1621</v>
      </c>
      <c r="K296" s="27" t="e">
        <f>IF(db[[#This Row],[NB NOTA_C]]="","",COUNTIF([2]!B_MSK[concat],db[[#This Row],[NB NOTA_C]]))</f>
        <v>#REF!</v>
      </c>
      <c r="L296" s="16" t="s">
        <v>1637</v>
      </c>
      <c r="M296" s="14" t="s">
        <v>1673</v>
      </c>
      <c r="N296" s="15" t="s">
        <v>2807</v>
      </c>
      <c r="O296" s="14"/>
      <c r="P296" s="14" t="str">
        <f>IF(db[[#This Row],[QTY/ CTN]]="","",SUBSTITUTE(SUBSTITUTE(SUBSTITUTE(db[[#This Row],[QTY/ CTN]]," ","_",2),"(",""),")","")&amp;"_")</f>
        <v>96 PCS_</v>
      </c>
      <c r="Q296" s="14">
        <f>IF(db[[#This Row],[H_QTY/ CTN]]="","",SEARCH("_",db[[#This Row],[H_QTY/ CTN]]))</f>
        <v>7</v>
      </c>
      <c r="R296" s="14">
        <f>IF(db[[#This Row],[H_QTY/ CTN]]="","",LEN(db[[#This Row],[H_QTY/ CTN]]))</f>
        <v>7</v>
      </c>
      <c r="S296" s="91" t="str">
        <f>IF(db[[#This Row],[H_QTY/ CTN]]="","",LEFT(db[[#This Row],[H_QTY/ CTN]],db[[#This Row],[H_1]]-1))</f>
        <v>96 PCS</v>
      </c>
      <c r="T296" s="91" t="str">
        <f>IF(NOT(db[[#This Row],[H_1]]=db[[#This Row],[H_2]]),MID(db[[#This Row],[H_QTY/ CTN]],db[[#This Row],[H_1]]+1,db[[#This Row],[H_2]]-db[[#This Row],[H_1]]-1),"")</f>
        <v/>
      </c>
      <c r="U296" s="87" t="str">
        <f>IF(db[[#This Row],[QTY/ CTN B]]="","",LEFT(db[[#This Row],[QTY/ CTN B]],SEARCH(" ",db[[#This Row],[QTY/ CTN B]],1)-1))</f>
        <v>96</v>
      </c>
      <c r="V296" s="87" t="str">
        <f>IF(db[[#This Row],[QTY/ CTN B]]="","",RIGHT(db[[#This Row],[QTY/ CTN B]],LEN(db[[#This Row],[QTY/ CTN B]])-SEARCH(" ",db[[#This Row],[QTY/ CTN B]],1)))</f>
        <v>PCS</v>
      </c>
      <c r="W296" s="87" t="str">
        <f>IF(db[[#This Row],[QTY/ CTN TG]]="",IF(db[[#This Row],[STN TG]]="","",12),LEFT(db[[#This Row],[QTY/ CTN TG]],SEARCH(" ",db[[#This Row],[QTY/ CTN TG]],1)-1))</f>
        <v/>
      </c>
      <c r="X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6" s="87" t="str">
        <f>IF(db[[#This Row],[STN K]]="","",IF(db[[#This Row],[STN TG]]="LSN",12,""))</f>
        <v/>
      </c>
      <c r="Z296" s="87" t="str">
        <f>IF(db[[#This Row],[STN TG]]="LSN","PCS","")</f>
        <v/>
      </c>
      <c r="AA296" s="87">
        <f>db[[#This Row],[QTY B]]*IF(db[[#This Row],[QTY TG]]="",1,db[[#This Row],[QTY TG]])*IF(db[[#This Row],[QTY K]]="",1,db[[#This Row],[QTY K]])</f>
        <v>96</v>
      </c>
      <c r="AB296" s="87" t="str">
        <f>IF(db[[#This Row],[STN K]]="",IF(db[[#This Row],[STN TG]]="",db[[#This Row],[STN B]],db[[#This Row],[STN TG]]),db[[#This Row],[STN K]])</f>
        <v>PCS</v>
      </c>
      <c r="AC296" s="87"/>
    </row>
    <row r="297" spans="1:29" ht="16.5" customHeight="1" x14ac:dyDescent="0.25">
      <c r="A297" s="87">
        <f>ROW()-1</f>
        <v>296</v>
      </c>
      <c r="B297" s="14" t="str">
        <f>LOWER(SUBSTITUTE(SUBSTITUTE(SUBSTITUTE(SUBSTITUTE(SUBSTITUTE(SUBSTITUTE(db[[#This Row],[NB BM]]," ",),".",""),"-",""),"(",""),")",""),"/",""))</f>
        <v>bnotegastab5p2601f</v>
      </c>
      <c r="C297" s="14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D297" s="14" t="str">
        <f>LOWER(SUBSTITUTE(SUBSTITUTE(SUBSTITUTE(SUBSTITUTE(SUBSTITUTE(SUBSTITUTE(SUBSTITUTE(SUBSTITUTE(SUBSTITUTE(db[[#This Row],[NB PAJAK]]," ",""),"-",""),"(",""),")",""),".",""),",",""),"/",""),"""",""),"+",""))</f>
        <v/>
      </c>
      <c r="E297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bnotegastab5p2601f48pcs</v>
      </c>
      <c r="F2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bindernotegastab5p2601f48pcsuntana</v>
      </c>
      <c r="G297" s="15" t="s">
        <v>3586</v>
      </c>
      <c r="H297" s="19" t="s">
        <v>3568</v>
      </c>
      <c r="I297" s="50"/>
      <c r="J297" s="1" t="s">
        <v>1621</v>
      </c>
      <c r="K297" s="27" t="e">
        <f>IF(db[[#This Row],[NB NOTA_C]]="","",COUNTIF([2]!B_MSK[concat],db[[#This Row],[NB NOTA_C]]))</f>
        <v>#REF!</v>
      </c>
      <c r="L297" s="16" t="s">
        <v>1637</v>
      </c>
      <c r="M297" s="14" t="s">
        <v>1669</v>
      </c>
      <c r="N297" s="15" t="s">
        <v>2807</v>
      </c>
      <c r="O297" s="14"/>
      <c r="P297" s="14" t="str">
        <f>IF(db[[#This Row],[QTY/ CTN]]="","",SUBSTITUTE(SUBSTITUTE(SUBSTITUTE(db[[#This Row],[QTY/ CTN]]," ","_",2),"(",""),")","")&amp;"_")</f>
        <v>48 PCS_</v>
      </c>
      <c r="Q297" s="14">
        <f>IF(db[[#This Row],[H_QTY/ CTN]]="","",SEARCH("_",db[[#This Row],[H_QTY/ CTN]]))</f>
        <v>7</v>
      </c>
      <c r="R297" s="14">
        <f>IF(db[[#This Row],[H_QTY/ CTN]]="","",LEN(db[[#This Row],[H_QTY/ CTN]]))</f>
        <v>7</v>
      </c>
      <c r="S297" s="91" t="str">
        <f>IF(db[[#This Row],[H_QTY/ CTN]]="","",LEFT(db[[#This Row],[H_QTY/ CTN]],db[[#This Row],[H_1]]-1))</f>
        <v>48 PCS</v>
      </c>
      <c r="T297" s="91" t="str">
        <f>IF(NOT(db[[#This Row],[H_1]]=db[[#This Row],[H_2]]),MID(db[[#This Row],[H_QTY/ CTN]],db[[#This Row],[H_1]]+1,db[[#This Row],[H_2]]-db[[#This Row],[H_1]]-1),"")</f>
        <v/>
      </c>
      <c r="U297" s="87" t="str">
        <f>IF(db[[#This Row],[QTY/ CTN B]]="","",LEFT(db[[#This Row],[QTY/ CTN B]],SEARCH(" ",db[[#This Row],[QTY/ CTN B]],1)-1))</f>
        <v>48</v>
      </c>
      <c r="V297" s="87" t="str">
        <f>IF(db[[#This Row],[QTY/ CTN B]]="","",RIGHT(db[[#This Row],[QTY/ CTN B]],LEN(db[[#This Row],[QTY/ CTN B]])-SEARCH(" ",db[[#This Row],[QTY/ CTN B]],1)))</f>
        <v>PCS</v>
      </c>
      <c r="W297" s="87" t="str">
        <f>IF(db[[#This Row],[QTY/ CTN TG]]="",IF(db[[#This Row],[STN TG]]="","",12),LEFT(db[[#This Row],[QTY/ CTN TG]],SEARCH(" ",db[[#This Row],[QTY/ CTN TG]],1)-1))</f>
        <v/>
      </c>
      <c r="X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7" s="87" t="str">
        <f>IF(db[[#This Row],[STN K]]="","",IF(db[[#This Row],[STN TG]]="LSN",12,""))</f>
        <v/>
      </c>
      <c r="Z297" s="87" t="str">
        <f>IF(db[[#This Row],[STN TG]]="LSN","PCS","")</f>
        <v/>
      </c>
      <c r="AA297" s="87">
        <f>db[[#This Row],[QTY B]]*IF(db[[#This Row],[QTY TG]]="",1,db[[#This Row],[QTY TG]])*IF(db[[#This Row],[QTY K]]="",1,db[[#This Row],[QTY K]])</f>
        <v>48</v>
      </c>
      <c r="AB297" s="87" t="str">
        <f>IF(db[[#This Row],[STN K]]="",IF(db[[#This Row],[STN TG]]="",db[[#This Row],[STN B]],db[[#This Row],[STN TG]]),db[[#This Row],[STN K]])</f>
        <v>PCS</v>
      </c>
      <c r="AC297" s="87"/>
    </row>
    <row r="298" spans="1:29" ht="16.5" customHeight="1" x14ac:dyDescent="0.25">
      <c r="A298" s="87">
        <f>ROW()-1</f>
        <v>297</v>
      </c>
      <c r="B298" s="14" t="str">
        <f>LOWER(SUBSTITUTE(SUBSTITUTE(SUBSTITUTE(SUBSTITUTE(SUBSTITUTE(SUBSTITUTE(db[[#This Row],[NB BM]]," ",),".",""),"-",""),"(",""),")",""),"/",""))</f>
        <v>bnotegastab5p2602p</v>
      </c>
      <c r="C298" s="14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D298" s="14" t="str">
        <f>LOWER(SUBSTITUTE(SUBSTITUTE(SUBSTITUTE(SUBSTITUTE(SUBSTITUTE(SUBSTITUTE(SUBSTITUTE(SUBSTITUTE(SUBSTITUTE(db[[#This Row],[NB PAJAK]]," ",""),"-",""),"(",""),")",""),".",""),",",""),"/",""),"""",""),"+",""))</f>
        <v/>
      </c>
      <c r="E298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bnotegastab5p2602p48pcs</v>
      </c>
      <c r="F2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bindernotegastab5p2602p48pcsuntana</v>
      </c>
      <c r="G298" s="15" t="s">
        <v>3587</v>
      </c>
      <c r="H298" s="19" t="s">
        <v>3569</v>
      </c>
      <c r="I298" s="50"/>
      <c r="J298" s="1" t="s">
        <v>1621</v>
      </c>
      <c r="K298" s="27" t="e">
        <f>IF(db[[#This Row],[NB NOTA_C]]="","",COUNTIF([2]!B_MSK[concat],db[[#This Row],[NB NOTA_C]]))</f>
        <v>#REF!</v>
      </c>
      <c r="L298" s="16" t="s">
        <v>1637</v>
      </c>
      <c r="M298" s="14" t="s">
        <v>1669</v>
      </c>
      <c r="N298" s="15" t="s">
        <v>2807</v>
      </c>
      <c r="O298" s="14"/>
      <c r="P298" s="14" t="str">
        <f>IF(db[[#This Row],[QTY/ CTN]]="","",SUBSTITUTE(SUBSTITUTE(SUBSTITUTE(db[[#This Row],[QTY/ CTN]]," ","_",2),"(",""),")","")&amp;"_")</f>
        <v>48 PCS_</v>
      </c>
      <c r="Q298" s="14">
        <f>IF(db[[#This Row],[H_QTY/ CTN]]="","",SEARCH("_",db[[#This Row],[H_QTY/ CTN]]))</f>
        <v>7</v>
      </c>
      <c r="R298" s="14">
        <f>IF(db[[#This Row],[H_QTY/ CTN]]="","",LEN(db[[#This Row],[H_QTY/ CTN]]))</f>
        <v>7</v>
      </c>
      <c r="S298" s="91" t="str">
        <f>IF(db[[#This Row],[H_QTY/ CTN]]="","",LEFT(db[[#This Row],[H_QTY/ CTN]],db[[#This Row],[H_1]]-1))</f>
        <v>48 PCS</v>
      </c>
      <c r="T298" s="91" t="str">
        <f>IF(NOT(db[[#This Row],[H_1]]=db[[#This Row],[H_2]]),MID(db[[#This Row],[H_QTY/ CTN]],db[[#This Row],[H_1]]+1,db[[#This Row],[H_2]]-db[[#This Row],[H_1]]-1),"")</f>
        <v/>
      </c>
      <c r="U298" s="87" t="str">
        <f>IF(db[[#This Row],[QTY/ CTN B]]="","",LEFT(db[[#This Row],[QTY/ CTN B]],SEARCH(" ",db[[#This Row],[QTY/ CTN B]],1)-1))</f>
        <v>48</v>
      </c>
      <c r="V298" s="87" t="str">
        <f>IF(db[[#This Row],[QTY/ CTN B]]="","",RIGHT(db[[#This Row],[QTY/ CTN B]],LEN(db[[#This Row],[QTY/ CTN B]])-SEARCH(" ",db[[#This Row],[QTY/ CTN B]],1)))</f>
        <v>PCS</v>
      </c>
      <c r="W298" s="87" t="str">
        <f>IF(db[[#This Row],[QTY/ CTN TG]]="",IF(db[[#This Row],[STN TG]]="","",12),LEFT(db[[#This Row],[QTY/ CTN TG]],SEARCH(" ",db[[#This Row],[QTY/ CTN TG]],1)-1))</f>
        <v/>
      </c>
      <c r="X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8" s="87" t="str">
        <f>IF(db[[#This Row],[STN K]]="","",IF(db[[#This Row],[STN TG]]="LSN",12,""))</f>
        <v/>
      </c>
      <c r="Z298" s="87" t="str">
        <f>IF(db[[#This Row],[STN TG]]="LSN","PCS","")</f>
        <v/>
      </c>
      <c r="AA298" s="87">
        <f>db[[#This Row],[QTY B]]*IF(db[[#This Row],[QTY TG]]="",1,db[[#This Row],[QTY TG]])*IF(db[[#This Row],[QTY K]]="",1,db[[#This Row],[QTY K]])</f>
        <v>48</v>
      </c>
      <c r="AB298" s="87" t="str">
        <f>IF(db[[#This Row],[STN K]]="",IF(db[[#This Row],[STN TG]]="",db[[#This Row],[STN B]],db[[#This Row],[STN TG]]),db[[#This Row],[STN K]])</f>
        <v>PCS</v>
      </c>
      <c r="AC298" s="87"/>
    </row>
    <row r="299" spans="1:29" ht="16.5" customHeight="1" x14ac:dyDescent="0.25">
      <c r="A299" s="87">
        <f>ROW()-1</f>
        <v>298</v>
      </c>
      <c r="B299" s="14" t="str">
        <f>LOWER(SUBSTITUTE(SUBSTITUTE(SUBSTITUTE(SUBSTITUTE(SUBSTITUTE(SUBSTITUTE(db[[#This Row],[NB BM]]," ",),".",""),"-",""),"(",""),")",""),"/",""))</f>
        <v>bnotegastab5p2602t</v>
      </c>
      <c r="C299" s="14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D299" s="14" t="str">
        <f>LOWER(SUBSTITUTE(SUBSTITUTE(SUBSTITUTE(SUBSTITUTE(SUBSTITUTE(SUBSTITUTE(SUBSTITUTE(SUBSTITUTE(SUBSTITUTE(db[[#This Row],[NB PAJAK]]," ",""),"-",""),"(",""),")",""),".",""),",",""),"/",""),"""",""),"+",""))</f>
        <v/>
      </c>
      <c r="E299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bnotegastab5p2602t48pcs</v>
      </c>
      <c r="F2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bindernotegastab5p2602t48pcsuntana</v>
      </c>
      <c r="G299" s="15" t="s">
        <v>3588</v>
      </c>
      <c r="H299" s="19" t="s">
        <v>3570</v>
      </c>
      <c r="I299" s="50"/>
      <c r="J299" s="1" t="s">
        <v>1621</v>
      </c>
      <c r="K299" s="27" t="e">
        <f>IF(db[[#This Row],[NB NOTA_C]]="","",COUNTIF([2]!B_MSK[concat],db[[#This Row],[NB NOTA_C]]))</f>
        <v>#REF!</v>
      </c>
      <c r="L299" s="16" t="s">
        <v>1637</v>
      </c>
      <c r="M299" s="14" t="s">
        <v>1669</v>
      </c>
      <c r="N299" s="15" t="s">
        <v>2807</v>
      </c>
      <c r="O299" s="14"/>
      <c r="P299" s="14" t="str">
        <f>IF(db[[#This Row],[QTY/ CTN]]="","",SUBSTITUTE(SUBSTITUTE(SUBSTITUTE(db[[#This Row],[QTY/ CTN]]," ","_",2),"(",""),")","")&amp;"_")</f>
        <v>48 PCS_</v>
      </c>
      <c r="Q299" s="14">
        <f>IF(db[[#This Row],[H_QTY/ CTN]]="","",SEARCH("_",db[[#This Row],[H_QTY/ CTN]]))</f>
        <v>7</v>
      </c>
      <c r="R299" s="14">
        <f>IF(db[[#This Row],[H_QTY/ CTN]]="","",LEN(db[[#This Row],[H_QTY/ CTN]]))</f>
        <v>7</v>
      </c>
      <c r="S299" s="91" t="str">
        <f>IF(db[[#This Row],[H_QTY/ CTN]]="","",LEFT(db[[#This Row],[H_QTY/ CTN]],db[[#This Row],[H_1]]-1))</f>
        <v>48 PCS</v>
      </c>
      <c r="T299" s="91" t="str">
        <f>IF(NOT(db[[#This Row],[H_1]]=db[[#This Row],[H_2]]),MID(db[[#This Row],[H_QTY/ CTN]],db[[#This Row],[H_1]]+1,db[[#This Row],[H_2]]-db[[#This Row],[H_1]]-1),"")</f>
        <v/>
      </c>
      <c r="U299" s="87" t="str">
        <f>IF(db[[#This Row],[QTY/ CTN B]]="","",LEFT(db[[#This Row],[QTY/ CTN B]],SEARCH(" ",db[[#This Row],[QTY/ CTN B]],1)-1))</f>
        <v>48</v>
      </c>
      <c r="V299" s="87" t="str">
        <f>IF(db[[#This Row],[QTY/ CTN B]]="","",RIGHT(db[[#This Row],[QTY/ CTN B]],LEN(db[[#This Row],[QTY/ CTN B]])-SEARCH(" ",db[[#This Row],[QTY/ CTN B]],1)))</f>
        <v>PCS</v>
      </c>
      <c r="W299" s="87" t="str">
        <f>IF(db[[#This Row],[QTY/ CTN TG]]="",IF(db[[#This Row],[STN TG]]="","",12),LEFT(db[[#This Row],[QTY/ CTN TG]],SEARCH(" ",db[[#This Row],[QTY/ CTN TG]],1)-1))</f>
        <v/>
      </c>
      <c r="X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99" s="87" t="str">
        <f>IF(db[[#This Row],[STN K]]="","",IF(db[[#This Row],[STN TG]]="LSN",12,""))</f>
        <v/>
      </c>
      <c r="Z299" s="87" t="str">
        <f>IF(db[[#This Row],[STN TG]]="LSN","PCS","")</f>
        <v/>
      </c>
      <c r="AA299" s="87">
        <f>db[[#This Row],[QTY B]]*IF(db[[#This Row],[QTY TG]]="",1,db[[#This Row],[QTY TG]])*IF(db[[#This Row],[QTY K]]="",1,db[[#This Row],[QTY K]])</f>
        <v>48</v>
      </c>
      <c r="AB299" s="87" t="str">
        <f>IF(db[[#This Row],[STN K]]="",IF(db[[#This Row],[STN TG]]="",db[[#This Row],[STN B]],db[[#This Row],[STN TG]]),db[[#This Row],[STN K]])</f>
        <v>PCS</v>
      </c>
      <c r="AC299" s="87"/>
    </row>
    <row r="300" spans="1:29" ht="16.5" customHeight="1" x14ac:dyDescent="0.25">
      <c r="A300" s="87">
        <f>ROW()-1</f>
        <v>299</v>
      </c>
      <c r="B300" s="14" t="str">
        <f>LOWER(SUBSTITUTE(SUBSTITUTE(SUBSTITUTE(SUBSTITUTE(SUBSTITUTE(SUBSTITUTE(db[[#This Row],[NB BM]]," ",),".",""),"-",""),"(",""),")",""),"/",""))</f>
        <v>bnotegastab5un1909university</v>
      </c>
      <c r="C300" s="14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D300" s="14" t="str">
        <f>LOWER(SUBSTITUTE(SUBSTITUTE(SUBSTITUTE(SUBSTITUTE(SUBSTITUTE(SUBSTITUTE(SUBSTITUTE(SUBSTITUTE(SUBSTITUTE(db[[#This Row],[NB PAJAK]]," ",""),"-",""),"(",""),")",""),".",""),",",""),"/",""),"""",""),"+",""))</f>
        <v/>
      </c>
      <c r="E300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bnotegastab5un1909university96pcs</v>
      </c>
      <c r="F3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bindernotegastab5un1909university96pcsuntana</v>
      </c>
      <c r="G300" s="15" t="s">
        <v>3589</v>
      </c>
      <c r="H300" s="19" t="s">
        <v>3571</v>
      </c>
      <c r="I300" s="50"/>
      <c r="J300" s="1" t="s">
        <v>1621</v>
      </c>
      <c r="K300" s="27" t="e">
        <f>IF(db[[#This Row],[NB NOTA_C]]="","",COUNTIF([2]!B_MSK[concat],db[[#This Row],[NB NOTA_C]]))</f>
        <v>#REF!</v>
      </c>
      <c r="L300" s="16" t="s">
        <v>1637</v>
      </c>
      <c r="M300" s="14" t="s">
        <v>1673</v>
      </c>
      <c r="N300" s="15" t="s">
        <v>2807</v>
      </c>
      <c r="O300" s="14"/>
      <c r="P300" s="14" t="str">
        <f>IF(db[[#This Row],[QTY/ CTN]]="","",SUBSTITUTE(SUBSTITUTE(SUBSTITUTE(db[[#This Row],[QTY/ CTN]]," ","_",2),"(",""),")","")&amp;"_")</f>
        <v>96 PCS_</v>
      </c>
      <c r="Q300" s="14">
        <f>IF(db[[#This Row],[H_QTY/ CTN]]="","",SEARCH("_",db[[#This Row],[H_QTY/ CTN]]))</f>
        <v>7</v>
      </c>
      <c r="R300" s="14">
        <f>IF(db[[#This Row],[H_QTY/ CTN]]="","",LEN(db[[#This Row],[H_QTY/ CTN]]))</f>
        <v>7</v>
      </c>
      <c r="S300" s="91" t="str">
        <f>IF(db[[#This Row],[H_QTY/ CTN]]="","",LEFT(db[[#This Row],[H_QTY/ CTN]],db[[#This Row],[H_1]]-1))</f>
        <v>96 PCS</v>
      </c>
      <c r="T300" s="91" t="str">
        <f>IF(NOT(db[[#This Row],[H_1]]=db[[#This Row],[H_2]]),MID(db[[#This Row],[H_QTY/ CTN]],db[[#This Row],[H_1]]+1,db[[#This Row],[H_2]]-db[[#This Row],[H_1]]-1),"")</f>
        <v/>
      </c>
      <c r="U300" s="87" t="str">
        <f>IF(db[[#This Row],[QTY/ CTN B]]="","",LEFT(db[[#This Row],[QTY/ CTN B]],SEARCH(" ",db[[#This Row],[QTY/ CTN B]],1)-1))</f>
        <v>96</v>
      </c>
      <c r="V300" s="87" t="str">
        <f>IF(db[[#This Row],[QTY/ CTN B]]="","",RIGHT(db[[#This Row],[QTY/ CTN B]],LEN(db[[#This Row],[QTY/ CTN B]])-SEARCH(" ",db[[#This Row],[QTY/ CTN B]],1)))</f>
        <v>PCS</v>
      </c>
      <c r="W300" s="87" t="str">
        <f>IF(db[[#This Row],[QTY/ CTN TG]]="",IF(db[[#This Row],[STN TG]]="","",12),LEFT(db[[#This Row],[QTY/ CTN TG]],SEARCH(" ",db[[#This Row],[QTY/ CTN TG]],1)-1))</f>
        <v/>
      </c>
      <c r="X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0" s="87" t="str">
        <f>IF(db[[#This Row],[STN K]]="","",IF(db[[#This Row],[STN TG]]="LSN",12,""))</f>
        <v/>
      </c>
      <c r="Z300" s="87" t="str">
        <f>IF(db[[#This Row],[STN TG]]="LSN","PCS","")</f>
        <v/>
      </c>
      <c r="AA300" s="87">
        <f>db[[#This Row],[QTY B]]*IF(db[[#This Row],[QTY TG]]="",1,db[[#This Row],[QTY TG]])*IF(db[[#This Row],[QTY K]]="",1,db[[#This Row],[QTY K]])</f>
        <v>96</v>
      </c>
      <c r="AB300" s="87" t="str">
        <f>IF(db[[#This Row],[STN K]]="",IF(db[[#This Row],[STN TG]]="",db[[#This Row],[STN B]],db[[#This Row],[STN TG]]),db[[#This Row],[STN K]])</f>
        <v>PCS</v>
      </c>
      <c r="AC300" s="87"/>
    </row>
    <row r="301" spans="1:29" ht="16.5" customHeight="1" x14ac:dyDescent="0.25">
      <c r="A301" s="87">
        <f>ROW()-1</f>
        <v>300</v>
      </c>
      <c r="B301" s="3" t="str">
        <f>LOWER(SUBSTITUTE(SUBSTITUTE(SUBSTITUTE(SUBSTITUTE(SUBSTITUTE(SUBSTITUTE(db[[#This Row],[NB BM]]," ",),".",""),"-",""),"(",""),")",""),"/",""))</f>
        <v>bnotekancinga5jahit</v>
      </c>
      <c r="C301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D301" s="3" t="str">
        <f>LOWER(SUBSTITUTE(SUBSTITUTE(SUBSTITUTE(SUBSTITUTE(SUBSTITUTE(SUBSTITUTE(SUBSTITUTE(SUBSTITUTE(SUBSTITUTE(db[[#This Row],[NB PAJAK]]," ",""),"-",""),"(",""),")",""),".",""),",",""),"/",""),"""",""),"+",""))</f>
        <v/>
      </c>
      <c r="E301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bnotekancinga5jahit36pcs</v>
      </c>
      <c r="F3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bindernotekanca5jahit36pcsuntana</v>
      </c>
      <c r="G301" s="1" t="s">
        <v>4610</v>
      </c>
      <c r="H301" s="4" t="s">
        <v>4609</v>
      </c>
      <c r="I301" s="49"/>
      <c r="J301" s="1" t="s">
        <v>1621</v>
      </c>
      <c r="K301" s="28" t="e">
        <f>IF(db[[#This Row],[NB NOTA_C]]="","",COUNTIF([2]!B_MSK[concat],db[[#This Row],[NB NOTA_C]]))</f>
        <v>#REF!</v>
      </c>
      <c r="L301" s="7" t="s">
        <v>1628</v>
      </c>
      <c r="M301" s="3" t="s">
        <v>1832</v>
      </c>
      <c r="N301" s="1" t="s">
        <v>2807</v>
      </c>
      <c r="O301" s="3"/>
      <c r="P301" s="3" t="str">
        <f>IF(db[[#This Row],[QTY/ CTN]]="","",SUBSTITUTE(SUBSTITUTE(SUBSTITUTE(db[[#This Row],[QTY/ CTN]]," ","_",2),"(",""),")","")&amp;"_")</f>
        <v>36 PCS_</v>
      </c>
      <c r="Q301" s="3">
        <f>IF(db[[#This Row],[H_QTY/ CTN]]="","",SEARCH("_",db[[#This Row],[H_QTY/ CTN]]))</f>
        <v>7</v>
      </c>
      <c r="R301" s="3">
        <f>IF(db[[#This Row],[H_QTY/ CTN]]="","",LEN(db[[#This Row],[H_QTY/ CTN]]))</f>
        <v>7</v>
      </c>
      <c r="S301" s="87" t="str">
        <f>IF(db[[#This Row],[H_QTY/ CTN]]="","",LEFT(db[[#This Row],[H_QTY/ CTN]],db[[#This Row],[H_1]]-1))</f>
        <v>36 PCS</v>
      </c>
      <c r="T301" s="87" t="str">
        <f>IF(NOT(db[[#This Row],[H_1]]=db[[#This Row],[H_2]]),MID(db[[#This Row],[H_QTY/ CTN]],db[[#This Row],[H_1]]+1,db[[#This Row],[H_2]]-db[[#This Row],[H_1]]-1),"")</f>
        <v/>
      </c>
      <c r="U301" s="87" t="str">
        <f>IF(db[[#This Row],[QTY/ CTN B]]="","",LEFT(db[[#This Row],[QTY/ CTN B]],SEARCH(" ",db[[#This Row],[QTY/ CTN B]],1)-1))</f>
        <v>36</v>
      </c>
      <c r="V301" s="87" t="str">
        <f>IF(db[[#This Row],[QTY/ CTN B]]="","",RIGHT(db[[#This Row],[QTY/ CTN B]],LEN(db[[#This Row],[QTY/ CTN B]])-SEARCH(" ",db[[#This Row],[QTY/ CTN B]],1)))</f>
        <v>PCS</v>
      </c>
      <c r="W301" s="87" t="str">
        <f>IF(db[[#This Row],[QTY/ CTN TG]]="",IF(db[[#This Row],[STN TG]]="","",12),LEFT(db[[#This Row],[QTY/ CTN TG]],SEARCH(" ",db[[#This Row],[QTY/ CTN TG]],1)-1))</f>
        <v/>
      </c>
      <c r="X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1" s="87" t="str">
        <f>IF(db[[#This Row],[STN K]]="","",IF(db[[#This Row],[STN TG]]="LSN",12,""))</f>
        <v/>
      </c>
      <c r="Z301" s="87" t="str">
        <f>IF(db[[#This Row],[STN TG]]="LSN","PCS","")</f>
        <v/>
      </c>
      <c r="AA301" s="87">
        <f>db[[#This Row],[QTY B]]*IF(db[[#This Row],[QTY TG]]="",1,db[[#This Row],[QTY TG]])*IF(db[[#This Row],[QTY K]]="",1,db[[#This Row],[QTY K]])</f>
        <v>36</v>
      </c>
      <c r="AB301" s="87" t="str">
        <f>IF(db[[#This Row],[STN K]]="",IF(db[[#This Row],[STN TG]]="",db[[#This Row],[STN B]],db[[#This Row],[STN TG]]),db[[#This Row],[STN K]])</f>
        <v>PCS</v>
      </c>
      <c r="AC301" s="87"/>
    </row>
    <row r="302" spans="1:29" ht="16.5" customHeight="1" x14ac:dyDescent="0.25">
      <c r="A302" s="87">
        <f>ROW()-1</f>
        <v>301</v>
      </c>
      <c r="B302" s="14" t="str">
        <f>LOWER(SUBSTITUTE(SUBSTITUTE(SUBSTITUTE(SUBSTITUTE(SUBSTITUTE(SUBSTITUTE(db[[#This Row],[NB BM]]," ",),".",""),"-",""),"(",""),")",""),"/",""))</f>
        <v>bnotemicrotopa5ca35campus</v>
      </c>
      <c r="C302" s="14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D302" s="14" t="str">
        <f>LOWER(SUBSTITUTE(SUBSTITUTE(SUBSTITUTE(SUBSTITUTE(SUBSTITUTE(SUBSTITUTE(SUBSTITUTE(SUBSTITUTE(SUBSTITUTE(db[[#This Row],[NB PAJAK]]," ",""),"-",""),"(",""),")",""),".",""),",",""),"/",""),"""",""),"+",""))</f>
        <v/>
      </c>
      <c r="E302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bnotemicrotopa5ca35campus120pcs</v>
      </c>
      <c r="F3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bindernotemicrotopa5ca35campus120pcsuntana</v>
      </c>
      <c r="G302" s="1" t="s">
        <v>3590</v>
      </c>
      <c r="H302" s="19" t="s">
        <v>3572</v>
      </c>
      <c r="I302" s="50"/>
      <c r="J302" s="1" t="s">
        <v>1621</v>
      </c>
      <c r="K302" s="27" t="e">
        <f>IF(db[[#This Row],[NB NOTA_C]]="","",COUNTIF([2]!B_MSK[concat],db[[#This Row],[NB NOTA_C]]))</f>
        <v>#REF!</v>
      </c>
      <c r="L302" s="16" t="s">
        <v>1637</v>
      </c>
      <c r="M302" s="14" t="s">
        <v>1667</v>
      </c>
      <c r="N302" s="15" t="s">
        <v>2807</v>
      </c>
      <c r="O302" s="14"/>
      <c r="P302" s="14" t="str">
        <f>IF(db[[#This Row],[QTY/ CTN]]="","",SUBSTITUTE(SUBSTITUTE(SUBSTITUTE(db[[#This Row],[QTY/ CTN]]," ","_",2),"(",""),")","")&amp;"_")</f>
        <v>120 PCS_</v>
      </c>
      <c r="Q302" s="14">
        <f>IF(db[[#This Row],[H_QTY/ CTN]]="","",SEARCH("_",db[[#This Row],[H_QTY/ CTN]]))</f>
        <v>8</v>
      </c>
      <c r="R302" s="14">
        <f>IF(db[[#This Row],[H_QTY/ CTN]]="","",LEN(db[[#This Row],[H_QTY/ CTN]]))</f>
        <v>8</v>
      </c>
      <c r="S302" s="91" t="str">
        <f>IF(db[[#This Row],[H_QTY/ CTN]]="","",LEFT(db[[#This Row],[H_QTY/ CTN]],db[[#This Row],[H_1]]-1))</f>
        <v>120 PCS</v>
      </c>
      <c r="T302" s="91" t="str">
        <f>IF(NOT(db[[#This Row],[H_1]]=db[[#This Row],[H_2]]),MID(db[[#This Row],[H_QTY/ CTN]],db[[#This Row],[H_1]]+1,db[[#This Row],[H_2]]-db[[#This Row],[H_1]]-1),"")</f>
        <v/>
      </c>
      <c r="U302" s="87" t="str">
        <f>IF(db[[#This Row],[QTY/ CTN B]]="","",LEFT(db[[#This Row],[QTY/ CTN B]],SEARCH(" ",db[[#This Row],[QTY/ CTN B]],1)-1))</f>
        <v>120</v>
      </c>
      <c r="V302" s="87" t="str">
        <f>IF(db[[#This Row],[QTY/ CTN B]]="","",RIGHT(db[[#This Row],[QTY/ CTN B]],LEN(db[[#This Row],[QTY/ CTN B]])-SEARCH(" ",db[[#This Row],[QTY/ CTN B]],1)))</f>
        <v>PCS</v>
      </c>
      <c r="W302" s="87" t="str">
        <f>IF(db[[#This Row],[QTY/ CTN TG]]="",IF(db[[#This Row],[STN TG]]="","",12),LEFT(db[[#This Row],[QTY/ CTN TG]],SEARCH(" ",db[[#This Row],[QTY/ CTN TG]],1)-1))</f>
        <v/>
      </c>
      <c r="X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2" s="87" t="str">
        <f>IF(db[[#This Row],[STN K]]="","",IF(db[[#This Row],[STN TG]]="LSN",12,""))</f>
        <v/>
      </c>
      <c r="Z302" s="87" t="str">
        <f>IF(db[[#This Row],[STN TG]]="LSN","PCS","")</f>
        <v/>
      </c>
      <c r="AA302" s="87">
        <f>db[[#This Row],[QTY B]]*IF(db[[#This Row],[QTY TG]]="",1,db[[#This Row],[QTY TG]])*IF(db[[#This Row],[QTY K]]="",1,db[[#This Row],[QTY K]])</f>
        <v>120</v>
      </c>
      <c r="AB302" s="87" t="str">
        <f>IF(db[[#This Row],[STN K]]="",IF(db[[#This Row],[STN TG]]="",db[[#This Row],[STN B]],db[[#This Row],[STN TG]]),db[[#This Row],[STN K]])</f>
        <v>PCS</v>
      </c>
      <c r="AC302" s="87"/>
    </row>
    <row r="303" spans="1:29" ht="16.5" customHeight="1" x14ac:dyDescent="0.25">
      <c r="A303" s="87">
        <f>ROW()-1</f>
        <v>302</v>
      </c>
      <c r="B303" s="14" t="str">
        <f>LOWER(SUBSTITUTE(SUBSTITUTE(SUBSTITUTE(SUBSTITUTE(SUBSTITUTE(SUBSTITUTE(db[[#This Row],[NB BM]]," ",),".",""),"-",""),"(",""),")",""),"/",""))</f>
        <v>bnotemicrotopa5cl35college</v>
      </c>
      <c r="C303" s="14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D303" s="14" t="str">
        <f>LOWER(SUBSTITUTE(SUBSTITUTE(SUBSTITUTE(SUBSTITUTE(SUBSTITUTE(SUBSTITUTE(SUBSTITUTE(SUBSTITUTE(SUBSTITUTE(db[[#This Row],[NB PAJAK]]," ",""),"-",""),"(",""),")",""),".",""),",",""),"/",""),"""",""),"+",""))</f>
        <v/>
      </c>
      <c r="E303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bnotemicrotopa5cl35college120pcs</v>
      </c>
      <c r="F3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bindernotemicrotopa5cl35college120pcsuntana</v>
      </c>
      <c r="G303" s="15" t="s">
        <v>3591</v>
      </c>
      <c r="H303" s="19" t="s">
        <v>3573</v>
      </c>
      <c r="I303" s="50"/>
      <c r="J303" s="1" t="s">
        <v>1621</v>
      </c>
      <c r="K303" s="27" t="e">
        <f>IF(db[[#This Row],[NB NOTA_C]]="","",COUNTIF([2]!B_MSK[concat],db[[#This Row],[NB NOTA_C]]))</f>
        <v>#REF!</v>
      </c>
      <c r="L303" s="16" t="s">
        <v>1637</v>
      </c>
      <c r="M303" s="14" t="s">
        <v>1667</v>
      </c>
      <c r="N303" s="15" t="s">
        <v>2807</v>
      </c>
      <c r="O303" s="14"/>
      <c r="P303" s="14" t="str">
        <f>IF(db[[#This Row],[QTY/ CTN]]="","",SUBSTITUTE(SUBSTITUTE(SUBSTITUTE(db[[#This Row],[QTY/ CTN]]," ","_",2),"(",""),")","")&amp;"_")</f>
        <v>120 PCS_</v>
      </c>
      <c r="Q303" s="14">
        <f>IF(db[[#This Row],[H_QTY/ CTN]]="","",SEARCH("_",db[[#This Row],[H_QTY/ CTN]]))</f>
        <v>8</v>
      </c>
      <c r="R303" s="14">
        <f>IF(db[[#This Row],[H_QTY/ CTN]]="","",LEN(db[[#This Row],[H_QTY/ CTN]]))</f>
        <v>8</v>
      </c>
      <c r="S303" s="91" t="str">
        <f>IF(db[[#This Row],[H_QTY/ CTN]]="","",LEFT(db[[#This Row],[H_QTY/ CTN]],db[[#This Row],[H_1]]-1))</f>
        <v>120 PCS</v>
      </c>
      <c r="T303" s="91" t="str">
        <f>IF(NOT(db[[#This Row],[H_1]]=db[[#This Row],[H_2]]),MID(db[[#This Row],[H_QTY/ CTN]],db[[#This Row],[H_1]]+1,db[[#This Row],[H_2]]-db[[#This Row],[H_1]]-1),"")</f>
        <v/>
      </c>
      <c r="U303" s="87" t="str">
        <f>IF(db[[#This Row],[QTY/ CTN B]]="","",LEFT(db[[#This Row],[QTY/ CTN B]],SEARCH(" ",db[[#This Row],[QTY/ CTN B]],1)-1))</f>
        <v>120</v>
      </c>
      <c r="V303" s="87" t="str">
        <f>IF(db[[#This Row],[QTY/ CTN B]]="","",RIGHT(db[[#This Row],[QTY/ CTN B]],LEN(db[[#This Row],[QTY/ CTN B]])-SEARCH(" ",db[[#This Row],[QTY/ CTN B]],1)))</f>
        <v>PCS</v>
      </c>
      <c r="W303" s="87" t="str">
        <f>IF(db[[#This Row],[QTY/ CTN TG]]="",IF(db[[#This Row],[STN TG]]="","",12),LEFT(db[[#This Row],[QTY/ CTN TG]],SEARCH(" ",db[[#This Row],[QTY/ CTN TG]],1)-1))</f>
        <v/>
      </c>
      <c r="X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3" s="87" t="str">
        <f>IF(db[[#This Row],[STN K]]="","",IF(db[[#This Row],[STN TG]]="LSN",12,""))</f>
        <v/>
      </c>
      <c r="Z303" s="87" t="str">
        <f>IF(db[[#This Row],[STN TG]]="LSN","PCS","")</f>
        <v/>
      </c>
      <c r="AA303" s="87">
        <f>db[[#This Row],[QTY B]]*IF(db[[#This Row],[QTY TG]]="",1,db[[#This Row],[QTY TG]])*IF(db[[#This Row],[QTY K]]="",1,db[[#This Row],[QTY K]])</f>
        <v>120</v>
      </c>
      <c r="AB303" s="87" t="str">
        <f>IF(db[[#This Row],[STN K]]="",IF(db[[#This Row],[STN TG]]="",db[[#This Row],[STN B]],db[[#This Row],[STN TG]]),db[[#This Row],[STN K]])</f>
        <v>PCS</v>
      </c>
      <c r="AC303" s="87"/>
    </row>
    <row r="304" spans="1:29" ht="16.5" customHeight="1" x14ac:dyDescent="0.25">
      <c r="A304" s="87">
        <f>ROW()-1</f>
        <v>303</v>
      </c>
      <c r="B304" s="14" t="str">
        <f>LOWER(SUBSTITUTE(SUBSTITUTE(SUBSTITUTE(SUBSTITUTE(SUBSTITUTE(SUBSTITUTE(db[[#This Row],[NB BM]]," ",),".",""),"-",""),"(",""),")",""),"/",""))</f>
        <v>bnotemicrotopa5ut35university</v>
      </c>
      <c r="C304" s="14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D304" s="14" t="str">
        <f>LOWER(SUBSTITUTE(SUBSTITUTE(SUBSTITUTE(SUBSTITUTE(SUBSTITUTE(SUBSTITUTE(SUBSTITUTE(SUBSTITUTE(SUBSTITUTE(db[[#This Row],[NB PAJAK]]," ",""),"-",""),"(",""),")",""),".",""),",",""),"/",""),"""",""),"+",""))</f>
        <v/>
      </c>
      <c r="E304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bnotemicrotopa5ut35university120pcs</v>
      </c>
      <c r="F3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bindernotemicrotopa5ut35university120pcsuntana</v>
      </c>
      <c r="G304" s="15" t="s">
        <v>3592</v>
      </c>
      <c r="H304" s="19" t="s">
        <v>3574</v>
      </c>
      <c r="I304" s="50"/>
      <c r="J304" s="1" t="s">
        <v>1621</v>
      </c>
      <c r="K304" s="27" t="e">
        <f>IF(db[[#This Row],[NB NOTA_C]]="","",COUNTIF([2]!B_MSK[concat],db[[#This Row],[NB NOTA_C]]))</f>
        <v>#REF!</v>
      </c>
      <c r="L304" s="16" t="s">
        <v>1637</v>
      </c>
      <c r="M304" s="14" t="s">
        <v>1667</v>
      </c>
      <c r="N304" s="15" t="s">
        <v>2807</v>
      </c>
      <c r="O304" s="14"/>
      <c r="P304" s="14" t="str">
        <f>IF(db[[#This Row],[QTY/ CTN]]="","",SUBSTITUTE(SUBSTITUTE(SUBSTITUTE(db[[#This Row],[QTY/ CTN]]," ","_",2),"(",""),")","")&amp;"_")</f>
        <v>120 PCS_</v>
      </c>
      <c r="Q304" s="14">
        <f>IF(db[[#This Row],[H_QTY/ CTN]]="","",SEARCH("_",db[[#This Row],[H_QTY/ CTN]]))</f>
        <v>8</v>
      </c>
      <c r="R304" s="14">
        <f>IF(db[[#This Row],[H_QTY/ CTN]]="","",LEN(db[[#This Row],[H_QTY/ CTN]]))</f>
        <v>8</v>
      </c>
      <c r="S304" s="91" t="str">
        <f>IF(db[[#This Row],[H_QTY/ CTN]]="","",LEFT(db[[#This Row],[H_QTY/ CTN]],db[[#This Row],[H_1]]-1))</f>
        <v>120 PCS</v>
      </c>
      <c r="T304" s="91" t="str">
        <f>IF(NOT(db[[#This Row],[H_1]]=db[[#This Row],[H_2]]),MID(db[[#This Row],[H_QTY/ CTN]],db[[#This Row],[H_1]]+1,db[[#This Row],[H_2]]-db[[#This Row],[H_1]]-1),"")</f>
        <v/>
      </c>
      <c r="U304" s="87" t="str">
        <f>IF(db[[#This Row],[QTY/ CTN B]]="","",LEFT(db[[#This Row],[QTY/ CTN B]],SEARCH(" ",db[[#This Row],[QTY/ CTN B]],1)-1))</f>
        <v>120</v>
      </c>
      <c r="V304" s="87" t="str">
        <f>IF(db[[#This Row],[QTY/ CTN B]]="","",RIGHT(db[[#This Row],[QTY/ CTN B]],LEN(db[[#This Row],[QTY/ CTN B]])-SEARCH(" ",db[[#This Row],[QTY/ CTN B]],1)))</f>
        <v>PCS</v>
      </c>
      <c r="W304" s="87" t="str">
        <f>IF(db[[#This Row],[QTY/ CTN TG]]="",IF(db[[#This Row],[STN TG]]="","",12),LEFT(db[[#This Row],[QTY/ CTN TG]],SEARCH(" ",db[[#This Row],[QTY/ CTN TG]],1)-1))</f>
        <v/>
      </c>
      <c r="X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4" s="87" t="str">
        <f>IF(db[[#This Row],[STN K]]="","",IF(db[[#This Row],[STN TG]]="LSN",12,""))</f>
        <v/>
      </c>
      <c r="Z304" s="87" t="str">
        <f>IF(db[[#This Row],[STN TG]]="LSN","PCS","")</f>
        <v/>
      </c>
      <c r="AA304" s="87">
        <f>db[[#This Row],[QTY B]]*IF(db[[#This Row],[QTY TG]]="",1,db[[#This Row],[QTY TG]])*IF(db[[#This Row],[QTY K]]="",1,db[[#This Row],[QTY K]])</f>
        <v>120</v>
      </c>
      <c r="AB304" s="87" t="str">
        <f>IF(db[[#This Row],[STN K]]="",IF(db[[#This Row],[STN TG]]="",db[[#This Row],[STN B]],db[[#This Row],[STN TG]]),db[[#This Row],[STN K]])</f>
        <v>PCS</v>
      </c>
      <c r="AC304" s="87"/>
    </row>
    <row r="305" spans="1:29" ht="16.5" customHeight="1" x14ac:dyDescent="0.25">
      <c r="A305" s="87">
        <f>ROW()-1</f>
        <v>304</v>
      </c>
      <c r="B305" s="3" t="str">
        <f>LOWER(SUBSTITUTE(SUBSTITUTE(SUBSTITUTE(SUBSTITUTE(SUBSTITUTE(SUBSTITUTE(db[[#This Row],[NB BM]]," ",),".",""),"-",""),"(",""),")",""),"/",""))</f>
        <v>bnoteslipa5sikacampus</v>
      </c>
      <c r="C305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D305" s="3" t="str">
        <f>LOWER(SUBSTITUTE(SUBSTITUTE(SUBSTITUTE(SUBSTITUTE(SUBSTITUTE(SUBSTITUTE(SUBSTITUTE(SUBSTITUTE(SUBSTITUTE(db[[#This Row],[NB PAJAK]]," ",""),"-",""),"(",""),")",""),".",""),",",""),"/",""),"""",""),"+",""))</f>
        <v/>
      </c>
      <c r="E305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bnoteslipa5sikacampus72pcs</v>
      </c>
      <c r="F3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bindernoteselipa5sikacampus72pcsuntana</v>
      </c>
      <c r="G305" s="1" t="s">
        <v>1009</v>
      </c>
      <c r="H305" s="4" t="s">
        <v>1313</v>
      </c>
      <c r="I305" s="49"/>
      <c r="J305" s="1" t="s">
        <v>1621</v>
      </c>
      <c r="K305" s="26" t="e">
        <f>IF(db[[#This Row],[NB NOTA_C]]="","",COUNTIF([2]!B_MSK[concat],db[[#This Row],[NB NOTA_C]]))</f>
        <v>#REF!</v>
      </c>
      <c r="L305" s="6" t="s">
        <v>1636</v>
      </c>
      <c r="M305" s="1" t="s">
        <v>1675</v>
      </c>
      <c r="N305" s="1" t="s">
        <v>2807</v>
      </c>
      <c r="P305" s="1" t="str">
        <f>IF(db[[#This Row],[QTY/ CTN]]="","",SUBSTITUTE(SUBSTITUTE(SUBSTITUTE(db[[#This Row],[QTY/ CTN]]," ","_",2),"(",""),")","")&amp;"_")</f>
        <v>72 PCS_</v>
      </c>
      <c r="Q305" s="1">
        <f>IF(db[[#This Row],[H_QTY/ CTN]]="","",SEARCH("_",db[[#This Row],[H_QTY/ CTN]]))</f>
        <v>7</v>
      </c>
      <c r="R305" s="1">
        <f>IF(db[[#This Row],[H_QTY/ CTN]]="","",LEN(db[[#This Row],[H_QTY/ CTN]]))</f>
        <v>7</v>
      </c>
      <c r="S305" s="90" t="str">
        <f>IF(db[[#This Row],[H_QTY/ CTN]]="","",LEFT(db[[#This Row],[H_QTY/ CTN]],db[[#This Row],[H_1]]-1))</f>
        <v>72 PCS</v>
      </c>
      <c r="T305" s="87" t="str">
        <f>IF(NOT(db[[#This Row],[H_1]]=db[[#This Row],[H_2]]),MID(db[[#This Row],[H_QTY/ CTN]],db[[#This Row],[H_1]]+1,db[[#This Row],[H_2]]-db[[#This Row],[H_1]]-1),"")</f>
        <v/>
      </c>
      <c r="U305" s="87" t="str">
        <f>IF(db[[#This Row],[QTY/ CTN B]]="","",LEFT(db[[#This Row],[QTY/ CTN B]],SEARCH(" ",db[[#This Row],[QTY/ CTN B]],1)-1))</f>
        <v>72</v>
      </c>
      <c r="V305" s="87" t="str">
        <f>IF(db[[#This Row],[QTY/ CTN B]]="","",RIGHT(db[[#This Row],[QTY/ CTN B]],LEN(db[[#This Row],[QTY/ CTN B]])-SEARCH(" ",db[[#This Row],[QTY/ CTN B]],1)))</f>
        <v>PCS</v>
      </c>
      <c r="W305" s="87" t="str">
        <f>IF(db[[#This Row],[QTY/ CTN TG]]="",IF(db[[#This Row],[STN TG]]="","",12),LEFT(db[[#This Row],[QTY/ CTN TG]],SEARCH(" ",db[[#This Row],[QTY/ CTN TG]],1)-1))</f>
        <v/>
      </c>
      <c r="X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5" s="87" t="str">
        <f>IF(db[[#This Row],[STN K]]="","",IF(db[[#This Row],[STN TG]]="LSN",12,""))</f>
        <v/>
      </c>
      <c r="Z305" s="87" t="str">
        <f>IF(db[[#This Row],[STN TG]]="LSN","PCS","")</f>
        <v/>
      </c>
      <c r="AA305" s="87">
        <f>db[[#This Row],[QTY B]]*IF(db[[#This Row],[QTY TG]]="",1,db[[#This Row],[QTY TG]])*IF(db[[#This Row],[QTY K]]="",1,db[[#This Row],[QTY K]])</f>
        <v>72</v>
      </c>
      <c r="AB305" s="87" t="str">
        <f>IF(db[[#This Row],[STN K]]="",IF(db[[#This Row],[STN TG]]="",db[[#This Row],[STN B]],db[[#This Row],[STN TG]]),db[[#This Row],[STN K]])</f>
        <v>PCS</v>
      </c>
      <c r="AC305" s="87"/>
    </row>
    <row r="306" spans="1:29" ht="16.5" customHeight="1" x14ac:dyDescent="0.25">
      <c r="A306" s="87">
        <f>ROW()-1</f>
        <v>305</v>
      </c>
      <c r="B306" s="3" t="str">
        <f>LOWER(SUBSTITUTE(SUBSTITUTE(SUBSTITUTE(SUBSTITUTE(SUBSTITUTE(SUBSTITUTE(db[[#This Row],[NB BM]]," ",),".",""),"-",""),"(",""),")",""),"/",""))</f>
        <v>bindernotewz7772512a5bv</v>
      </c>
      <c r="C306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D306" s="3" t="str">
        <f>LOWER(SUBSTITUTE(SUBSTITUTE(SUBSTITUTE(SUBSTITUTE(SUBSTITUTE(SUBSTITUTE(SUBSTITUTE(SUBSTITUTE(SUBSTITUTE(db[[#This Row],[NB PAJAK]]," ",""),"-",""),"(",""),")",""),".",""),",",""),"/",""),"""",""),"+",""))</f>
        <v/>
      </c>
      <c r="E306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bindernotewz7772512a5bv120pcs</v>
      </c>
      <c r="F3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bindernotewz7772512a5bicycle120pcsuntana</v>
      </c>
      <c r="G306" s="1" t="s">
        <v>1033</v>
      </c>
      <c r="H306" s="4" t="s">
        <v>1337</v>
      </c>
      <c r="I306" s="49"/>
      <c r="J306" s="1" t="s">
        <v>1621</v>
      </c>
      <c r="K306" s="26" t="e">
        <f>IF(db[[#This Row],[NB NOTA_C]]="","",COUNTIF([2]!B_MSK[concat],db[[#This Row],[NB NOTA_C]]))</f>
        <v>#REF!</v>
      </c>
      <c r="L306" s="6" t="s">
        <v>1637</v>
      </c>
      <c r="M306" s="1" t="s">
        <v>1667</v>
      </c>
      <c r="N306" s="1" t="s">
        <v>2807</v>
      </c>
      <c r="P306" s="1" t="str">
        <f>IF(db[[#This Row],[QTY/ CTN]]="","",SUBSTITUTE(SUBSTITUTE(SUBSTITUTE(db[[#This Row],[QTY/ CTN]]," ","_",2),"(",""),")","")&amp;"_")</f>
        <v>120 PCS_</v>
      </c>
      <c r="Q306" s="1">
        <f>IF(db[[#This Row],[H_QTY/ CTN]]="","",SEARCH("_",db[[#This Row],[H_QTY/ CTN]]))</f>
        <v>8</v>
      </c>
      <c r="R306" s="1">
        <f>IF(db[[#This Row],[H_QTY/ CTN]]="","",LEN(db[[#This Row],[H_QTY/ CTN]]))</f>
        <v>8</v>
      </c>
      <c r="S306" s="90" t="str">
        <f>IF(db[[#This Row],[H_QTY/ CTN]]="","",LEFT(db[[#This Row],[H_QTY/ CTN]],db[[#This Row],[H_1]]-1))</f>
        <v>120 PCS</v>
      </c>
      <c r="T306" s="87" t="str">
        <f>IF(NOT(db[[#This Row],[H_1]]=db[[#This Row],[H_2]]),MID(db[[#This Row],[H_QTY/ CTN]],db[[#This Row],[H_1]]+1,db[[#This Row],[H_2]]-db[[#This Row],[H_1]]-1),"")</f>
        <v/>
      </c>
      <c r="U306" s="87" t="str">
        <f>IF(db[[#This Row],[QTY/ CTN B]]="","",LEFT(db[[#This Row],[QTY/ CTN B]],SEARCH(" ",db[[#This Row],[QTY/ CTN B]],1)-1))</f>
        <v>120</v>
      </c>
      <c r="V306" s="87" t="str">
        <f>IF(db[[#This Row],[QTY/ CTN B]]="","",RIGHT(db[[#This Row],[QTY/ CTN B]],LEN(db[[#This Row],[QTY/ CTN B]])-SEARCH(" ",db[[#This Row],[QTY/ CTN B]],1)))</f>
        <v>PCS</v>
      </c>
      <c r="W306" s="87" t="str">
        <f>IF(db[[#This Row],[QTY/ CTN TG]]="",IF(db[[#This Row],[STN TG]]="","",12),LEFT(db[[#This Row],[QTY/ CTN TG]],SEARCH(" ",db[[#This Row],[QTY/ CTN TG]],1)-1))</f>
        <v/>
      </c>
      <c r="X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6" s="87" t="str">
        <f>IF(db[[#This Row],[STN K]]="","",IF(db[[#This Row],[STN TG]]="LSN",12,""))</f>
        <v/>
      </c>
      <c r="Z306" s="87" t="str">
        <f>IF(db[[#This Row],[STN TG]]="LSN","PCS","")</f>
        <v/>
      </c>
      <c r="AA306" s="87">
        <f>db[[#This Row],[QTY B]]*IF(db[[#This Row],[QTY TG]]="",1,db[[#This Row],[QTY TG]])*IF(db[[#This Row],[QTY K]]="",1,db[[#This Row],[QTY K]])</f>
        <v>120</v>
      </c>
      <c r="AB306" s="87" t="str">
        <f>IF(db[[#This Row],[STN K]]="",IF(db[[#This Row],[STN TG]]="",db[[#This Row],[STN B]],db[[#This Row],[STN TG]]),db[[#This Row],[STN K]])</f>
        <v>PCS</v>
      </c>
      <c r="AC306" s="87"/>
    </row>
    <row r="307" spans="1:29" ht="16.5" customHeight="1" x14ac:dyDescent="0.25">
      <c r="A307" s="87">
        <f>ROW()-1</f>
        <v>306</v>
      </c>
      <c r="B307" s="14" t="str">
        <f>LOWER(SUBSTITUTE(SUBSTITUTE(SUBSTITUTE(SUBSTITUTE(SUBSTITUTE(SUBSTITUTE(db[[#This Row],[NB BM]]," ",),".",""),"-",""),"(",""),")",""),"/",""))</f>
        <v>bnotewz7772525a5vintage</v>
      </c>
      <c r="C307" s="14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D307" s="14" t="str">
        <f>LOWER(SUBSTITUTE(SUBSTITUTE(SUBSTITUTE(SUBSTITUTE(SUBSTITUTE(SUBSTITUTE(SUBSTITUTE(SUBSTITUTE(SUBSTITUTE(db[[#This Row],[NB PAJAK]]," ",""),"-",""),"(",""),")",""),".",""),",",""),"/",""),"""",""),"+",""))</f>
        <v/>
      </c>
      <c r="E307" s="14" t="str">
        <f>LOWER(SUBSTITUTE(SUBSTITUTE(SUBSTITUTE(SUBSTITUTE(SUBSTITUTE(SUBSTITUTE(SUBSTITUTE(SUBSTITUTE(SUBSTITUTE(db[[#This Row],[NB BM]]&amp;db[[#This Row],[QTY/ CTN]]," ",),".",""),"-",""),"(",""),")",""),",",""),"/",""),"""",""),"+",""))</f>
        <v>bnotewz7772525a5vintage120pcs</v>
      </c>
      <c r="F3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bindernotewz7772525a5vintage120pcsuntana</v>
      </c>
      <c r="G307" s="15" t="s">
        <v>3583</v>
      </c>
      <c r="H307" s="19" t="s">
        <v>3577</v>
      </c>
      <c r="I307" s="50"/>
      <c r="J307" s="1" t="s">
        <v>1621</v>
      </c>
      <c r="K307" s="27" t="e">
        <f>IF(db[[#This Row],[NB NOTA_C]]="","",COUNTIF([2]!B_MSK[concat],db[[#This Row],[NB NOTA_C]]))</f>
        <v>#REF!</v>
      </c>
      <c r="L307" s="16" t="s">
        <v>1637</v>
      </c>
      <c r="M307" s="14" t="s">
        <v>1667</v>
      </c>
      <c r="N307" s="15" t="s">
        <v>2807</v>
      </c>
      <c r="O307" s="14"/>
      <c r="P307" s="14" t="str">
        <f>IF(db[[#This Row],[QTY/ CTN]]="","",SUBSTITUTE(SUBSTITUTE(SUBSTITUTE(db[[#This Row],[QTY/ CTN]]," ","_",2),"(",""),")","")&amp;"_")</f>
        <v>120 PCS_</v>
      </c>
      <c r="Q307" s="14">
        <f>IF(db[[#This Row],[H_QTY/ CTN]]="","",SEARCH("_",db[[#This Row],[H_QTY/ CTN]]))</f>
        <v>8</v>
      </c>
      <c r="R307" s="14">
        <f>IF(db[[#This Row],[H_QTY/ CTN]]="","",LEN(db[[#This Row],[H_QTY/ CTN]]))</f>
        <v>8</v>
      </c>
      <c r="S307" s="91" t="str">
        <f>IF(db[[#This Row],[H_QTY/ CTN]]="","",LEFT(db[[#This Row],[H_QTY/ CTN]],db[[#This Row],[H_1]]-1))</f>
        <v>120 PCS</v>
      </c>
      <c r="T307" s="91" t="str">
        <f>IF(NOT(db[[#This Row],[H_1]]=db[[#This Row],[H_2]]),MID(db[[#This Row],[H_QTY/ CTN]],db[[#This Row],[H_1]]+1,db[[#This Row],[H_2]]-db[[#This Row],[H_1]]-1),"")</f>
        <v/>
      </c>
      <c r="U307" s="87" t="str">
        <f>IF(db[[#This Row],[QTY/ CTN B]]="","",LEFT(db[[#This Row],[QTY/ CTN B]],SEARCH(" ",db[[#This Row],[QTY/ CTN B]],1)-1))</f>
        <v>120</v>
      </c>
      <c r="V307" s="87" t="str">
        <f>IF(db[[#This Row],[QTY/ CTN B]]="","",RIGHT(db[[#This Row],[QTY/ CTN B]],LEN(db[[#This Row],[QTY/ CTN B]])-SEARCH(" ",db[[#This Row],[QTY/ CTN B]],1)))</f>
        <v>PCS</v>
      </c>
      <c r="W307" s="87" t="str">
        <f>IF(db[[#This Row],[QTY/ CTN TG]]="",IF(db[[#This Row],[STN TG]]="","",12),LEFT(db[[#This Row],[QTY/ CTN TG]],SEARCH(" ",db[[#This Row],[QTY/ CTN TG]],1)-1))</f>
        <v/>
      </c>
      <c r="X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7" s="87" t="str">
        <f>IF(db[[#This Row],[STN K]]="","",IF(db[[#This Row],[STN TG]]="LSN",12,""))</f>
        <v/>
      </c>
      <c r="Z307" s="87" t="str">
        <f>IF(db[[#This Row],[STN TG]]="LSN","PCS","")</f>
        <v/>
      </c>
      <c r="AA307" s="87">
        <f>db[[#This Row],[QTY B]]*IF(db[[#This Row],[QTY TG]]="",1,db[[#This Row],[QTY TG]])*IF(db[[#This Row],[QTY K]]="",1,db[[#This Row],[QTY K]])</f>
        <v>120</v>
      </c>
      <c r="AB307" s="87" t="str">
        <f>IF(db[[#This Row],[STN K]]="",IF(db[[#This Row],[STN TG]]="",db[[#This Row],[STN B]],db[[#This Row],[STN TG]]),db[[#This Row],[STN K]])</f>
        <v>PCS</v>
      </c>
      <c r="AC307" s="87"/>
    </row>
    <row r="308" spans="1:29" ht="16.5" customHeight="1" x14ac:dyDescent="0.25">
      <c r="A308" s="87">
        <f>ROW()-1</f>
        <v>307</v>
      </c>
      <c r="B308" s="74" t="str">
        <f>LOWER(SUBSTITUTE(SUBSTITUTE(SUBSTITUTE(SUBSTITUTE(SUBSTITUTE(SUBSTITUTE(db[[#This Row],[NB BM]]," ",),".",""),"-",""),"(",""),")",""),"/",""))</f>
        <v>bukukasfolio</v>
      </c>
      <c r="C308" s="74" t="str">
        <f>LOWER(SUBSTITUTE(SUBSTITUTE(SUBSTITUTE(SUBSTITUTE(SUBSTITUTE(SUBSTITUTE(SUBSTITUTE(SUBSTITUTE(SUBSTITUTE(db[[#This Row],[NB NOTA]]," ",),".",""),"-",""),"(",""),")",""),",",""),"/",""),"""",""),"+",""))</f>
        <v>bkkasfolio</v>
      </c>
      <c r="D308" s="7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308" s="74" t="str">
        <f>LOWER(SUBSTITUTE(SUBSTITUTE(SUBSTITUTE(SUBSTITUTE(SUBSTITUTE(SUBSTITUTE(SUBSTITUTE(SUBSTITUTE(SUBSTITUTE(db[[#This Row],[NB BM]]&amp;db[[#This Row],[QTY/ CTN]]," ",),".",""),"-",""),"(",""),")",""),",",""),"/",""),"""",""),"+",""))</f>
        <v>bukukasfolio50pcs</v>
      </c>
      <c r="F308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bkkasfolio50pcsartomoro</v>
      </c>
      <c r="G308" s="75" t="s">
        <v>4905</v>
      </c>
      <c r="H308" s="75" t="s">
        <v>4899</v>
      </c>
      <c r="I308" s="76" t="s">
        <v>4900</v>
      </c>
      <c r="J308" s="77" t="s">
        <v>1620</v>
      </c>
      <c r="K308" s="78" t="e">
        <f>IF(db[[#This Row],[NB NOTA_C]]="","",COUNTIF([2]!B_MSK[concat],db[[#This Row],[NB NOTA_C]]))</f>
        <v>#REF!</v>
      </c>
      <c r="L308" s="79" t="s">
        <v>2153</v>
      </c>
      <c r="M308" s="74" t="s">
        <v>1750</v>
      </c>
      <c r="N308" s="77" t="s">
        <v>2784</v>
      </c>
      <c r="O308" s="74"/>
      <c r="P308" s="74" t="str">
        <f>IF(db[[#This Row],[QTY/ CTN]]="","",SUBSTITUTE(SUBSTITUTE(SUBSTITUTE(db[[#This Row],[QTY/ CTN]]," ","_",2),"(",""),")","")&amp;"_")</f>
        <v>50 PCS_</v>
      </c>
      <c r="Q308" s="74">
        <f>IF(db[[#This Row],[H_QTY/ CTN]]="","",SEARCH("_",db[[#This Row],[H_QTY/ CTN]]))</f>
        <v>7</v>
      </c>
      <c r="R308" s="74">
        <f>IF(db[[#This Row],[H_QTY/ CTN]]="","",LEN(db[[#This Row],[H_QTY/ CTN]]))</f>
        <v>7</v>
      </c>
      <c r="S308" s="94" t="str">
        <f>IF(db[[#This Row],[H_QTY/ CTN]]="","",LEFT(db[[#This Row],[H_QTY/ CTN]],db[[#This Row],[H_1]]-1))</f>
        <v>50 PCS</v>
      </c>
      <c r="T308" s="94" t="str">
        <f>IF(NOT(db[[#This Row],[H_1]]=db[[#This Row],[H_2]]),MID(db[[#This Row],[H_QTY/ CTN]],db[[#This Row],[H_1]]+1,db[[#This Row],[H_2]]-db[[#This Row],[H_1]]-1),"")</f>
        <v/>
      </c>
      <c r="U308" s="87" t="str">
        <f>IF(db[[#This Row],[QTY/ CTN B]]="","",LEFT(db[[#This Row],[QTY/ CTN B]],SEARCH(" ",db[[#This Row],[QTY/ CTN B]],1)-1))</f>
        <v>50</v>
      </c>
      <c r="V308" s="87" t="str">
        <f>IF(db[[#This Row],[QTY/ CTN B]]="","",RIGHT(db[[#This Row],[QTY/ CTN B]],LEN(db[[#This Row],[QTY/ CTN B]])-SEARCH(" ",db[[#This Row],[QTY/ CTN B]],1)))</f>
        <v>PCS</v>
      </c>
      <c r="W308" s="87" t="str">
        <f>IF(db[[#This Row],[QTY/ CTN TG]]="",IF(db[[#This Row],[STN TG]]="","",12),LEFT(db[[#This Row],[QTY/ CTN TG]],SEARCH(" ",db[[#This Row],[QTY/ CTN TG]],1)-1))</f>
        <v/>
      </c>
      <c r="X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8" s="87" t="str">
        <f>IF(db[[#This Row],[STN K]]="","",IF(db[[#This Row],[STN TG]]="LSN",12,""))</f>
        <v/>
      </c>
      <c r="Z308" s="87" t="str">
        <f>IF(db[[#This Row],[STN TG]]="LSN","PCS","")</f>
        <v/>
      </c>
      <c r="AA308" s="87">
        <f>db[[#This Row],[QTY B]]*IF(db[[#This Row],[QTY TG]]="",1,db[[#This Row],[QTY TG]])*IF(db[[#This Row],[QTY K]]="",1,db[[#This Row],[QTY K]])</f>
        <v>50</v>
      </c>
      <c r="AB308" s="87" t="str">
        <f>IF(db[[#This Row],[STN K]]="",IF(db[[#This Row],[STN TG]]="",db[[#This Row],[STN B]],db[[#This Row],[STN TG]]),db[[#This Row],[STN K]])</f>
        <v>PCS</v>
      </c>
      <c r="AC308" s="87"/>
    </row>
    <row r="309" spans="1:29" ht="16.5" customHeight="1" x14ac:dyDescent="0.25">
      <c r="A309" s="87">
        <f>ROW()-1</f>
        <v>308</v>
      </c>
      <c r="B309" s="74" t="str">
        <f>LOWER(SUBSTITUTE(SUBSTITUTE(SUBSTITUTE(SUBSTITUTE(SUBSTITUTE(SUBSTITUTE(db[[#This Row],[NB BM]]," ",),".",""),"-",""),"(",""),")",""),"/",""))</f>
        <v>bukukaskwarto</v>
      </c>
      <c r="C309" s="74" t="str">
        <f>LOWER(SUBSTITUTE(SUBSTITUTE(SUBSTITUTE(SUBSTITUTE(SUBSTITUTE(SUBSTITUTE(SUBSTITUTE(SUBSTITUTE(SUBSTITUTE(db[[#This Row],[NB NOTA]]," ",),".",""),"-",""),"(",""),")",""),",",""),"/",""),"""",""),"+",""))</f>
        <v>bkkaskwarto</v>
      </c>
      <c r="D309" s="74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E309" s="74" t="str">
        <f>LOWER(SUBSTITUTE(SUBSTITUTE(SUBSTITUTE(SUBSTITUTE(SUBSTITUTE(SUBSTITUTE(SUBSTITUTE(SUBSTITUTE(SUBSTITUTE(db[[#This Row],[NB BM]]&amp;db[[#This Row],[QTY/ CTN]]," ",),".",""),"-",""),"(",""),")",""),",",""),"/",""),"""",""),"+",""))</f>
        <v>bukukaskwarto100pcs</v>
      </c>
      <c r="F309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bkkaskwarto100pcsartomoro</v>
      </c>
      <c r="G309" s="75" t="s">
        <v>4906</v>
      </c>
      <c r="H309" s="75" t="s">
        <v>4898</v>
      </c>
      <c r="I309" s="76" t="s">
        <v>4901</v>
      </c>
      <c r="J309" s="77" t="s">
        <v>1620</v>
      </c>
      <c r="K309" s="78" t="e">
        <f>IF(db[[#This Row],[NB NOTA_C]]="","",COUNTIF([2]!B_MSK[concat],db[[#This Row],[NB NOTA_C]]))</f>
        <v>#REF!</v>
      </c>
      <c r="L309" s="79" t="s">
        <v>2153</v>
      </c>
      <c r="M309" s="74" t="s">
        <v>1666</v>
      </c>
      <c r="N309" s="77" t="s">
        <v>2784</v>
      </c>
      <c r="O309" s="3" t="s">
        <v>5534</v>
      </c>
      <c r="P309" s="74" t="str">
        <f>IF(db[[#This Row],[QTY/ CTN]]="","",SUBSTITUTE(SUBSTITUTE(SUBSTITUTE(db[[#This Row],[QTY/ CTN]]," ","_",2),"(",""),")","")&amp;"_")</f>
        <v>100 PCS_</v>
      </c>
      <c r="Q309" s="74">
        <f>IF(db[[#This Row],[H_QTY/ CTN]]="","",SEARCH("_",db[[#This Row],[H_QTY/ CTN]]))</f>
        <v>8</v>
      </c>
      <c r="R309" s="74">
        <f>IF(db[[#This Row],[H_QTY/ CTN]]="","",LEN(db[[#This Row],[H_QTY/ CTN]]))</f>
        <v>8</v>
      </c>
      <c r="S309" s="94" t="str">
        <f>IF(db[[#This Row],[H_QTY/ CTN]]="","",LEFT(db[[#This Row],[H_QTY/ CTN]],db[[#This Row],[H_1]]-1))</f>
        <v>100 PCS</v>
      </c>
      <c r="T309" s="94" t="str">
        <f>IF(NOT(db[[#This Row],[H_1]]=db[[#This Row],[H_2]]),MID(db[[#This Row],[H_QTY/ CTN]],db[[#This Row],[H_1]]+1,db[[#This Row],[H_2]]-db[[#This Row],[H_1]]-1),"")</f>
        <v/>
      </c>
      <c r="U309" s="87" t="str">
        <f>IF(db[[#This Row],[QTY/ CTN B]]="","",LEFT(db[[#This Row],[QTY/ CTN B]],SEARCH(" ",db[[#This Row],[QTY/ CTN B]],1)-1))</f>
        <v>100</v>
      </c>
      <c r="V309" s="87" t="str">
        <f>IF(db[[#This Row],[QTY/ CTN B]]="","",RIGHT(db[[#This Row],[QTY/ CTN B]],LEN(db[[#This Row],[QTY/ CTN B]])-SEARCH(" ",db[[#This Row],[QTY/ CTN B]],1)))</f>
        <v>PCS</v>
      </c>
      <c r="W309" s="87" t="str">
        <f>IF(db[[#This Row],[QTY/ CTN TG]]="",IF(db[[#This Row],[STN TG]]="","",12),LEFT(db[[#This Row],[QTY/ CTN TG]],SEARCH(" ",db[[#This Row],[QTY/ CTN TG]],1)-1))</f>
        <v/>
      </c>
      <c r="X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09" s="87" t="str">
        <f>IF(db[[#This Row],[STN K]]="","",IF(db[[#This Row],[STN TG]]="LSN",12,""))</f>
        <v/>
      </c>
      <c r="Z309" s="87" t="str">
        <f>IF(db[[#This Row],[STN TG]]="LSN","PCS","")</f>
        <v/>
      </c>
      <c r="AA309" s="87">
        <f>db[[#This Row],[QTY B]]*IF(db[[#This Row],[QTY TG]]="",1,db[[#This Row],[QTY TG]])*IF(db[[#This Row],[QTY K]]="",1,db[[#This Row],[QTY K]])</f>
        <v>100</v>
      </c>
      <c r="AB309" s="87" t="str">
        <f>IF(db[[#This Row],[STN K]]="",IF(db[[#This Row],[STN TG]]="",db[[#This Row],[STN B]],db[[#This Row],[STN TG]]),db[[#This Row],[STN K]])</f>
        <v>PCS</v>
      </c>
      <c r="AC309" s="87"/>
    </row>
    <row r="310" spans="1:29" ht="16.5" customHeight="1" x14ac:dyDescent="0.25">
      <c r="A310" s="87">
        <f>ROW()-1</f>
        <v>309</v>
      </c>
      <c r="B310" s="3" t="str">
        <f>LOWER(SUBSTITUTE(SUBSTITUTE(SUBSTITUTE(SUBSTITUTE(SUBSTITUTE(SUBSTITUTE(db[[#This Row],[NB BM]]," ",),".",""),"-",""),"(",""),")",""),"/",""))</f>
        <v>bkmewarnaijumbo4seriif</v>
      </c>
      <c r="C310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D310" s="3" t="str">
        <f>LOWER(SUBSTITUTE(SUBSTITUTE(SUBSTITUTE(SUBSTITUTE(SUBSTITUTE(SUBSTITUTE(SUBSTITUTE(SUBSTITUTE(SUBSTITUTE(db[[#This Row],[NB PAJAK]]," ",""),"-",""),"(",""),")",""),".",""),",",""),"/",""),"""",""),"+",""))</f>
        <v/>
      </c>
      <c r="E310" s="3" t="str">
        <f>LOWER(SUBSTITUTE(SUBSTITUTE(SUBSTITUTE(SUBSTITUTE(SUBSTITUTE(SUBSTITUTE(SUBSTITUTE(SUBSTITUTE(SUBSTITUTE(db[[#This Row],[NB BM]]&amp;db[[#This Row],[QTY/ CTN]]," ",),".",""),"-",""),"(",""),")",""),",",""),"/",""),"""",""),"+",""))</f>
        <v>bkmewarnaijumbo4seriif192lsn</v>
      </c>
      <c r="F3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bkmwrn4serijumboif192lsnuntana</v>
      </c>
      <c r="G310" s="4" t="s">
        <v>5439</v>
      </c>
      <c r="H310" s="4" t="s">
        <v>5401</v>
      </c>
      <c r="I310" s="49"/>
      <c r="J310" s="1" t="s">
        <v>1621</v>
      </c>
      <c r="K310" s="28" t="e">
        <f>IF(db[[#This Row],[NB NOTA_C]]="","",COUNTIF([2]!B_MSK[concat],db[[#This Row],[NB NOTA_C]]))</f>
        <v>#REF!</v>
      </c>
      <c r="L310" s="7" t="s">
        <v>5414</v>
      </c>
      <c r="M310" s="3" t="s">
        <v>2167</v>
      </c>
      <c r="N310" s="1" t="s">
        <v>2784</v>
      </c>
      <c r="O310" s="3"/>
      <c r="P310" s="3" t="str">
        <f>IF(db[[#This Row],[QTY/ CTN]]="","",SUBSTITUTE(SUBSTITUTE(SUBSTITUTE(db[[#This Row],[QTY/ CTN]]," ","_",2),"(",""),")","")&amp;"_")</f>
        <v>192 LSN_</v>
      </c>
      <c r="Q310" s="3">
        <f>IF(db[[#This Row],[H_QTY/ CTN]]="","",SEARCH("_",db[[#This Row],[H_QTY/ CTN]]))</f>
        <v>8</v>
      </c>
      <c r="R310" s="3">
        <f>IF(db[[#This Row],[H_QTY/ CTN]]="","",LEN(db[[#This Row],[H_QTY/ CTN]]))</f>
        <v>8</v>
      </c>
      <c r="S310" s="87" t="str">
        <f>IF(db[[#This Row],[H_QTY/ CTN]]="","",LEFT(db[[#This Row],[H_QTY/ CTN]],db[[#This Row],[H_1]]-1))</f>
        <v>192 LSN</v>
      </c>
      <c r="T310" s="87" t="str">
        <f>IF(NOT(db[[#This Row],[H_1]]=db[[#This Row],[H_2]]),MID(db[[#This Row],[H_QTY/ CTN]],db[[#This Row],[H_1]]+1,db[[#This Row],[H_2]]-db[[#This Row],[H_1]]-1),"")</f>
        <v/>
      </c>
      <c r="U310" s="87" t="str">
        <f>IF(db[[#This Row],[QTY/ CTN B]]="","",LEFT(db[[#This Row],[QTY/ CTN B]],SEARCH(" ",db[[#This Row],[QTY/ CTN B]],1)-1))</f>
        <v>192</v>
      </c>
      <c r="V310" s="87" t="str">
        <f>IF(db[[#This Row],[QTY/ CTN B]]="","",RIGHT(db[[#This Row],[QTY/ CTN B]],LEN(db[[#This Row],[QTY/ CTN B]])-SEARCH(" ",db[[#This Row],[QTY/ CTN B]],1)))</f>
        <v>LSN</v>
      </c>
      <c r="W310" s="87">
        <f>IF(db[[#This Row],[QTY/ CTN TG]]="",IF(db[[#This Row],[STN TG]]="","",12),LEFT(db[[#This Row],[QTY/ CTN TG]],SEARCH(" ",db[[#This Row],[QTY/ CTN TG]],1)-1))</f>
        <v>12</v>
      </c>
      <c r="X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10" s="87" t="str">
        <f>IF(db[[#This Row],[STN K]]="","",IF(db[[#This Row],[STN TG]]="LSN",12,""))</f>
        <v/>
      </c>
      <c r="Z310" s="87" t="str">
        <f>IF(db[[#This Row],[STN TG]]="LSN","PCS","")</f>
        <v/>
      </c>
      <c r="AA310" s="87">
        <f>db[[#This Row],[QTY B]]*IF(db[[#This Row],[QTY TG]]="",1,db[[#This Row],[QTY TG]])*IF(db[[#This Row],[QTY K]]="",1,db[[#This Row],[QTY K]])</f>
        <v>2304</v>
      </c>
      <c r="AB310" s="87" t="str">
        <f>IF(db[[#This Row],[STN K]]="",IF(db[[#This Row],[STN TG]]="",db[[#This Row],[STN B]],db[[#This Row],[STN TG]]),db[[#This Row],[STN K]])</f>
        <v>PCS</v>
      </c>
      <c r="AC310" s="87"/>
    </row>
    <row r="311" spans="1:29" ht="16.5" customHeight="1" x14ac:dyDescent="0.25">
      <c r="A311" s="87">
        <f>ROW()-1</f>
        <v>310</v>
      </c>
      <c r="B311" s="14" t="str">
        <f>LOWER(SUBSTITUTE(SUBSTITUTE(SUBSTITUTE(SUBSTITUTE(SUBSTITUTE(SUBSTITUTE(db[[#This Row],[NB BM]]," ",),".",""),"-",""),"(",""),")",""),"/",""))</f>
        <v>bkmewarnai4seriejumboif</v>
      </c>
      <c r="C311" s="14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D311" s="14" t="str">
        <f>LOWER(SUBSTITUTE(SUBSTITUTE(SUBSTITUTE(SUBSTITUTE(SUBSTITUTE(SUBSTITUTE(SUBSTITUTE(SUBSTITUTE(SUBSTITUTE(db[[#This Row],[NB PAJAK]]," ",""),"-",""),"(",""),")",""),".",""),",",""),"/",""),"""",""),"+",""))</f>
        <v/>
      </c>
      <c r="E311" s="14" t="str">
        <f>LOWER(SUBSTITUTE(SUBSTITUTE(SUBSTITUTE(SUBSTITUTE(SUBSTITUTE(SUBSTITUTE(SUBSTITUTE(SUBSTITUTE(SUBSTITUTE(db[[#This Row],[NB BM]]&amp;db[[#This Row],[QTY/ CTN]]," ",),".",""),"-",""),"(",""),")",""),",",""),"/",""),"""",""),"+",""))</f>
        <v>bkmewarnai4seriejumboif600pcs</v>
      </c>
      <c r="F31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bkmwrn4seriejumboif600pcsuntana</v>
      </c>
      <c r="G311" s="15" t="s">
        <v>4164</v>
      </c>
      <c r="H311" s="19" t="s">
        <v>4161</v>
      </c>
      <c r="I311" s="50"/>
      <c r="J311" s="1" t="s">
        <v>1621</v>
      </c>
      <c r="K311" s="27" t="e">
        <f>IF(db[[#This Row],[NB NOTA_C]]="","",COUNTIF([2]!B_MSK[concat],db[[#This Row],[NB NOTA_C]]))</f>
        <v>#REF!</v>
      </c>
      <c r="L311" s="16" t="s">
        <v>1629</v>
      </c>
      <c r="M311" s="14" t="s">
        <v>1786</v>
      </c>
      <c r="N311" s="15" t="s">
        <v>2784</v>
      </c>
      <c r="O311" s="14"/>
      <c r="P311" s="14" t="str">
        <f>IF(db[[#This Row],[QTY/ CTN]]="","",SUBSTITUTE(SUBSTITUTE(SUBSTITUTE(db[[#This Row],[QTY/ CTN]]," ","_",2),"(",""),")","")&amp;"_")</f>
        <v>600 PCS_</v>
      </c>
      <c r="Q311" s="14">
        <f>IF(db[[#This Row],[H_QTY/ CTN]]="","",SEARCH("_",db[[#This Row],[H_QTY/ CTN]]))</f>
        <v>8</v>
      </c>
      <c r="R311" s="14">
        <f>IF(db[[#This Row],[H_QTY/ CTN]]="","",LEN(db[[#This Row],[H_QTY/ CTN]]))</f>
        <v>8</v>
      </c>
      <c r="S311" s="91" t="str">
        <f>IF(db[[#This Row],[H_QTY/ CTN]]="","",LEFT(db[[#This Row],[H_QTY/ CTN]],db[[#This Row],[H_1]]-1))</f>
        <v>600 PCS</v>
      </c>
      <c r="T311" s="91" t="str">
        <f>IF(NOT(db[[#This Row],[H_1]]=db[[#This Row],[H_2]]),MID(db[[#This Row],[H_QTY/ CTN]],db[[#This Row],[H_1]]+1,db[[#This Row],[H_2]]-db[[#This Row],[H_1]]-1),"")</f>
        <v/>
      </c>
      <c r="U311" s="87" t="str">
        <f>IF(db[[#This Row],[QTY/ CTN B]]="","",LEFT(db[[#This Row],[QTY/ CTN B]],SEARCH(" ",db[[#This Row],[QTY/ CTN B]],1)-1))</f>
        <v>600</v>
      </c>
      <c r="V311" s="87" t="str">
        <f>IF(db[[#This Row],[QTY/ CTN B]]="","",RIGHT(db[[#This Row],[QTY/ CTN B]],LEN(db[[#This Row],[QTY/ CTN B]])-SEARCH(" ",db[[#This Row],[QTY/ CTN B]],1)))</f>
        <v>PCS</v>
      </c>
      <c r="W311" s="87" t="str">
        <f>IF(db[[#This Row],[QTY/ CTN TG]]="",IF(db[[#This Row],[STN TG]]="","",12),LEFT(db[[#This Row],[QTY/ CTN TG]],SEARCH(" ",db[[#This Row],[QTY/ CTN TG]],1)-1))</f>
        <v/>
      </c>
      <c r="X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1" s="87" t="str">
        <f>IF(db[[#This Row],[STN K]]="","",IF(db[[#This Row],[STN TG]]="LSN",12,""))</f>
        <v/>
      </c>
      <c r="Z311" s="87" t="str">
        <f>IF(db[[#This Row],[STN TG]]="LSN","PCS","")</f>
        <v/>
      </c>
      <c r="AA311" s="87">
        <f>db[[#This Row],[QTY B]]*IF(db[[#This Row],[QTY TG]]="",1,db[[#This Row],[QTY TG]])*IF(db[[#This Row],[QTY K]]="",1,db[[#This Row],[QTY K]])</f>
        <v>600</v>
      </c>
      <c r="AB311" s="87" t="str">
        <f>IF(db[[#This Row],[STN K]]="",IF(db[[#This Row],[STN TG]]="",db[[#This Row],[STN B]],db[[#This Row],[STN TG]]),db[[#This Row],[STN K]])</f>
        <v>PCS</v>
      </c>
      <c r="AC311" s="87"/>
    </row>
    <row r="312" spans="1:29" ht="16.5" customHeight="1" x14ac:dyDescent="0.25">
      <c r="A312" s="87">
        <f>ROW()-1</f>
        <v>311</v>
      </c>
      <c r="B312" s="14" t="str">
        <f>LOWER(SUBSTITUTE(SUBSTITUTE(SUBSTITUTE(SUBSTITUTE(SUBSTITUTE(SUBSTITUTE(db[[#This Row],[NB BM]]," ",),".",""),"-",""),"(",""),")",""),"/",""))</f>
        <v>bkmewarnaijumboabjadangkaif</v>
      </c>
      <c r="C312" s="14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D312" s="14" t="str">
        <f>LOWER(SUBSTITUTE(SUBSTITUTE(SUBSTITUTE(SUBSTITUTE(SUBSTITUTE(SUBSTITUTE(SUBSTITUTE(SUBSTITUTE(SUBSTITUTE(db[[#This Row],[NB PAJAK]]," ",""),"-",""),"(",""),")",""),".",""),",",""),"/",""),"""",""),"+",""))</f>
        <v/>
      </c>
      <c r="E312" s="14" t="str">
        <f>LOWER(SUBSTITUTE(SUBSTITUTE(SUBSTITUTE(SUBSTITUTE(SUBSTITUTE(SUBSTITUTE(SUBSTITUTE(SUBSTITUTE(SUBSTITUTE(db[[#This Row],[NB BM]]&amp;db[[#This Row],[QTY/ CTN]]," ",),".",""),"-",""),"(",""),")",""),",",""),"/",""),"""",""),"+",""))</f>
        <v>bkmewarnaijumboabjadangkaif600pcs</v>
      </c>
      <c r="F3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bkmwrnjumboabjdangkaif600pcsuntana</v>
      </c>
      <c r="G312" s="15" t="s">
        <v>4165</v>
      </c>
      <c r="H312" s="19" t="s">
        <v>4162</v>
      </c>
      <c r="I312" s="50"/>
      <c r="J312" s="1" t="s">
        <v>1621</v>
      </c>
      <c r="K312" s="27" t="e">
        <f>IF(db[[#This Row],[NB NOTA_C]]="","",COUNTIF([2]!B_MSK[concat],db[[#This Row],[NB NOTA_C]]))</f>
        <v>#REF!</v>
      </c>
      <c r="L312" s="16" t="s">
        <v>1629</v>
      </c>
      <c r="M312" s="14" t="s">
        <v>1786</v>
      </c>
      <c r="N312" s="15" t="s">
        <v>2784</v>
      </c>
      <c r="O312" s="14"/>
      <c r="P312" s="14" t="str">
        <f>IF(db[[#This Row],[QTY/ CTN]]="","",SUBSTITUTE(SUBSTITUTE(SUBSTITUTE(db[[#This Row],[QTY/ CTN]]," ","_",2),"(",""),")","")&amp;"_")</f>
        <v>600 PCS_</v>
      </c>
      <c r="Q312" s="14">
        <f>IF(db[[#This Row],[H_QTY/ CTN]]="","",SEARCH("_",db[[#This Row],[H_QTY/ CTN]]))</f>
        <v>8</v>
      </c>
      <c r="R312" s="14">
        <f>IF(db[[#This Row],[H_QTY/ CTN]]="","",LEN(db[[#This Row],[H_QTY/ CTN]]))</f>
        <v>8</v>
      </c>
      <c r="S312" s="91" t="str">
        <f>IF(db[[#This Row],[H_QTY/ CTN]]="","",LEFT(db[[#This Row],[H_QTY/ CTN]],db[[#This Row],[H_1]]-1))</f>
        <v>600 PCS</v>
      </c>
      <c r="T312" s="91" t="str">
        <f>IF(NOT(db[[#This Row],[H_1]]=db[[#This Row],[H_2]]),MID(db[[#This Row],[H_QTY/ CTN]],db[[#This Row],[H_1]]+1,db[[#This Row],[H_2]]-db[[#This Row],[H_1]]-1),"")</f>
        <v/>
      </c>
      <c r="U312" s="87" t="str">
        <f>IF(db[[#This Row],[QTY/ CTN B]]="","",LEFT(db[[#This Row],[QTY/ CTN B]],SEARCH(" ",db[[#This Row],[QTY/ CTN B]],1)-1))</f>
        <v>600</v>
      </c>
      <c r="V312" s="87" t="str">
        <f>IF(db[[#This Row],[QTY/ CTN B]]="","",RIGHT(db[[#This Row],[QTY/ CTN B]],LEN(db[[#This Row],[QTY/ CTN B]])-SEARCH(" ",db[[#This Row],[QTY/ CTN B]],1)))</f>
        <v>PCS</v>
      </c>
      <c r="W312" s="87" t="str">
        <f>IF(db[[#This Row],[QTY/ CTN TG]]="",IF(db[[#This Row],[STN TG]]="","",12),LEFT(db[[#This Row],[QTY/ CTN TG]],SEARCH(" ",db[[#This Row],[QTY/ CTN TG]],1)-1))</f>
        <v/>
      </c>
      <c r="X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2" s="87" t="str">
        <f>IF(db[[#This Row],[STN K]]="","",IF(db[[#This Row],[STN TG]]="LSN",12,""))</f>
        <v/>
      </c>
      <c r="Z312" s="87" t="str">
        <f>IF(db[[#This Row],[STN TG]]="LSN","PCS","")</f>
        <v/>
      </c>
      <c r="AA312" s="87">
        <f>db[[#This Row],[QTY B]]*IF(db[[#This Row],[QTY TG]]="",1,db[[#This Row],[QTY TG]])*IF(db[[#This Row],[QTY K]]="",1,db[[#This Row],[QTY K]])</f>
        <v>600</v>
      </c>
      <c r="AB312" s="87" t="str">
        <f>IF(db[[#This Row],[STN K]]="",IF(db[[#This Row],[STN TG]]="",db[[#This Row],[STN B]],db[[#This Row],[STN TG]]),db[[#This Row],[STN K]])</f>
        <v>PCS</v>
      </c>
      <c r="AC312" s="87"/>
    </row>
    <row r="313" spans="1:29" ht="16.5" customHeight="1" x14ac:dyDescent="0.25">
      <c r="A313" s="87">
        <f>ROW()-1</f>
        <v>312</v>
      </c>
      <c r="B313" s="3" t="str">
        <f>LOWER(SUBSTITUTE(SUBSTITUTE(SUBSTITUTE(SUBSTITUTE(SUBSTITUTE(SUBSTITUTE(db[[#This Row],[NB BM]]," ",),".",""),"-",""),"(",""),")",""),"/",""))</f>
        <v>bkmewarnaijumboangkaif</v>
      </c>
      <c r="C313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D313" s="3" t="str">
        <f>LOWER(SUBSTITUTE(SUBSTITUTE(SUBSTITUTE(SUBSTITUTE(SUBSTITUTE(SUBSTITUTE(SUBSTITUTE(SUBSTITUTE(SUBSTITUTE(db[[#This Row],[NB PAJAK]]," ",""),"-",""),"(",""),")",""),".",""),",",""),"/",""),"""",""),"+",""))</f>
        <v/>
      </c>
      <c r="E313" s="3" t="str">
        <f>LOWER(SUBSTITUTE(SUBSTITUTE(SUBSTITUTE(SUBSTITUTE(SUBSTITUTE(SUBSTITUTE(SUBSTITUTE(SUBSTITUTE(SUBSTITUTE(db[[#This Row],[NB BM]]&amp;db[[#This Row],[QTY/ CTN]]," ",),".",""),"-",""),"(",""),")",""),",",""),"/",""),"""",""),"+",""))</f>
        <v>bkmewarnaijumboangkaif600pcs</v>
      </c>
      <c r="F3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bkmwrnjumboangkaif600pcsuntana</v>
      </c>
      <c r="G313" s="4" t="s">
        <v>5438</v>
      </c>
      <c r="H313" s="4" t="s">
        <v>5400</v>
      </c>
      <c r="I313" s="49"/>
      <c r="J313" s="1" t="s">
        <v>1621</v>
      </c>
      <c r="K313" s="28" t="e">
        <f>IF(db[[#This Row],[NB NOTA_C]]="","",COUNTIF([2]!B_MSK[concat],db[[#This Row],[NB NOTA_C]]))</f>
        <v>#REF!</v>
      </c>
      <c r="L313" s="7" t="s">
        <v>5414</v>
      </c>
      <c r="M313" s="3" t="s">
        <v>1786</v>
      </c>
      <c r="N313" s="1" t="s">
        <v>2784</v>
      </c>
      <c r="O313" s="3"/>
      <c r="P313" s="3" t="str">
        <f>IF(db[[#This Row],[QTY/ CTN]]="","",SUBSTITUTE(SUBSTITUTE(SUBSTITUTE(db[[#This Row],[QTY/ CTN]]," ","_",2),"(",""),")","")&amp;"_")</f>
        <v>600 PCS_</v>
      </c>
      <c r="Q313" s="3">
        <f>IF(db[[#This Row],[H_QTY/ CTN]]="","",SEARCH("_",db[[#This Row],[H_QTY/ CTN]]))</f>
        <v>8</v>
      </c>
      <c r="R313" s="3">
        <f>IF(db[[#This Row],[H_QTY/ CTN]]="","",LEN(db[[#This Row],[H_QTY/ CTN]]))</f>
        <v>8</v>
      </c>
      <c r="S313" s="87" t="str">
        <f>IF(db[[#This Row],[H_QTY/ CTN]]="","",LEFT(db[[#This Row],[H_QTY/ CTN]],db[[#This Row],[H_1]]-1))</f>
        <v>600 PCS</v>
      </c>
      <c r="T313" s="87" t="str">
        <f>IF(NOT(db[[#This Row],[H_1]]=db[[#This Row],[H_2]]),MID(db[[#This Row],[H_QTY/ CTN]],db[[#This Row],[H_1]]+1,db[[#This Row],[H_2]]-db[[#This Row],[H_1]]-1),"")</f>
        <v/>
      </c>
      <c r="U313" s="87" t="str">
        <f>IF(db[[#This Row],[QTY/ CTN B]]="","",LEFT(db[[#This Row],[QTY/ CTN B]],SEARCH(" ",db[[#This Row],[QTY/ CTN B]],1)-1))</f>
        <v>600</v>
      </c>
      <c r="V313" s="87" t="str">
        <f>IF(db[[#This Row],[QTY/ CTN B]]="","",RIGHT(db[[#This Row],[QTY/ CTN B]],LEN(db[[#This Row],[QTY/ CTN B]])-SEARCH(" ",db[[#This Row],[QTY/ CTN B]],1)))</f>
        <v>PCS</v>
      </c>
      <c r="W313" s="87" t="str">
        <f>IF(db[[#This Row],[QTY/ CTN TG]]="",IF(db[[#This Row],[STN TG]]="","",12),LEFT(db[[#This Row],[QTY/ CTN TG]],SEARCH(" ",db[[#This Row],[QTY/ CTN TG]],1)-1))</f>
        <v/>
      </c>
      <c r="X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3" s="87" t="str">
        <f>IF(db[[#This Row],[STN K]]="","",IF(db[[#This Row],[STN TG]]="LSN",12,""))</f>
        <v/>
      </c>
      <c r="Z313" s="87" t="str">
        <f>IF(db[[#This Row],[STN TG]]="LSN","PCS","")</f>
        <v/>
      </c>
      <c r="AA313" s="87">
        <f>db[[#This Row],[QTY B]]*IF(db[[#This Row],[QTY TG]]="",1,db[[#This Row],[QTY TG]])*IF(db[[#This Row],[QTY K]]="",1,db[[#This Row],[QTY K]])</f>
        <v>600</v>
      </c>
      <c r="AB313" s="87" t="str">
        <f>IF(db[[#This Row],[STN K]]="",IF(db[[#This Row],[STN TG]]="",db[[#This Row],[STN B]],db[[#This Row],[STN TG]]),db[[#This Row],[STN K]])</f>
        <v>PCS</v>
      </c>
      <c r="AC313" s="87"/>
    </row>
    <row r="314" spans="1:29" ht="16.5" customHeight="1" x14ac:dyDescent="0.25">
      <c r="A314" s="87">
        <f>ROW()-1</f>
        <v>313</v>
      </c>
      <c r="B314" s="14" t="str">
        <f>LOWER(SUBSTITUTE(SUBSTITUTE(SUBSTITUTE(SUBSTITUTE(SUBSTITUTE(SUBSTITUTE(db[[#This Row],[NB BM]]," ",),".",""),"-",""),"(",""),")",""),"/",""))</f>
        <v>bkmewarnaitodotif</v>
      </c>
      <c r="C314" s="14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D314" s="14" t="str">
        <f>LOWER(SUBSTITUTE(SUBSTITUTE(SUBSTITUTE(SUBSTITUTE(SUBSTITUTE(SUBSTITUTE(SUBSTITUTE(SUBSTITUTE(SUBSTITUTE(db[[#This Row],[NB PAJAK]]," ",""),"-",""),"(",""),")",""),".",""),",",""),"/",""),"""",""),"+",""))</f>
        <v/>
      </c>
      <c r="E314" s="14" t="str">
        <f>LOWER(SUBSTITUTE(SUBSTITUTE(SUBSTITUTE(SUBSTITUTE(SUBSTITUTE(SUBSTITUTE(SUBSTITUTE(SUBSTITUTE(SUBSTITUTE(db[[#This Row],[NB BM]]&amp;db[[#This Row],[QTY/ CTN]]," ",),".",""),"-",""),"(",""),")",""),",",""),"/",""),"""",""),"+",""))</f>
        <v>bkmewarnaitodotif600pcs</v>
      </c>
      <c r="F3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bkmwrntodotif600pcsuntana</v>
      </c>
      <c r="G314" s="15" t="s">
        <v>4163</v>
      </c>
      <c r="H314" s="19" t="s">
        <v>4160</v>
      </c>
      <c r="I314" s="50"/>
      <c r="J314" s="1" t="s">
        <v>1621</v>
      </c>
      <c r="K314" s="27" t="e">
        <f>IF(db[[#This Row],[NB NOTA_C]]="","",COUNTIF([2]!B_MSK[concat],db[[#This Row],[NB NOTA_C]]))</f>
        <v>#REF!</v>
      </c>
      <c r="L314" s="16" t="s">
        <v>1629</v>
      </c>
      <c r="M314" s="14" t="s">
        <v>1786</v>
      </c>
      <c r="N314" s="15" t="s">
        <v>2784</v>
      </c>
      <c r="O314" s="14"/>
      <c r="P314" s="14" t="str">
        <f>IF(db[[#This Row],[QTY/ CTN]]="","",SUBSTITUTE(SUBSTITUTE(SUBSTITUTE(db[[#This Row],[QTY/ CTN]]," ","_",2),"(",""),")","")&amp;"_")</f>
        <v>600 PCS_</v>
      </c>
      <c r="Q314" s="14">
        <f>IF(db[[#This Row],[H_QTY/ CTN]]="","",SEARCH("_",db[[#This Row],[H_QTY/ CTN]]))</f>
        <v>8</v>
      </c>
      <c r="R314" s="14">
        <f>IF(db[[#This Row],[H_QTY/ CTN]]="","",LEN(db[[#This Row],[H_QTY/ CTN]]))</f>
        <v>8</v>
      </c>
      <c r="S314" s="91" t="str">
        <f>IF(db[[#This Row],[H_QTY/ CTN]]="","",LEFT(db[[#This Row],[H_QTY/ CTN]],db[[#This Row],[H_1]]-1))</f>
        <v>600 PCS</v>
      </c>
      <c r="T314" s="91" t="str">
        <f>IF(NOT(db[[#This Row],[H_1]]=db[[#This Row],[H_2]]),MID(db[[#This Row],[H_QTY/ CTN]],db[[#This Row],[H_1]]+1,db[[#This Row],[H_2]]-db[[#This Row],[H_1]]-1),"")</f>
        <v/>
      </c>
      <c r="U314" s="87" t="str">
        <f>IF(db[[#This Row],[QTY/ CTN B]]="","",LEFT(db[[#This Row],[QTY/ CTN B]],SEARCH(" ",db[[#This Row],[QTY/ CTN B]],1)-1))</f>
        <v>600</v>
      </c>
      <c r="V314" s="87" t="str">
        <f>IF(db[[#This Row],[QTY/ CTN B]]="","",RIGHT(db[[#This Row],[QTY/ CTN B]],LEN(db[[#This Row],[QTY/ CTN B]])-SEARCH(" ",db[[#This Row],[QTY/ CTN B]],1)))</f>
        <v>PCS</v>
      </c>
      <c r="W314" s="87" t="str">
        <f>IF(db[[#This Row],[QTY/ CTN TG]]="",IF(db[[#This Row],[STN TG]]="","",12),LEFT(db[[#This Row],[QTY/ CTN TG]],SEARCH(" ",db[[#This Row],[QTY/ CTN TG]],1)-1))</f>
        <v/>
      </c>
      <c r="X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4" s="87" t="str">
        <f>IF(db[[#This Row],[STN K]]="","",IF(db[[#This Row],[STN TG]]="LSN",12,""))</f>
        <v/>
      </c>
      <c r="Z314" s="87" t="str">
        <f>IF(db[[#This Row],[STN TG]]="LSN","PCS","")</f>
        <v/>
      </c>
      <c r="AA314" s="87">
        <f>db[[#This Row],[QTY B]]*IF(db[[#This Row],[QTY TG]]="",1,db[[#This Row],[QTY TG]])*IF(db[[#This Row],[QTY K]]="",1,db[[#This Row],[QTY K]])</f>
        <v>600</v>
      </c>
      <c r="AB314" s="87" t="str">
        <f>IF(db[[#This Row],[STN K]]="",IF(db[[#This Row],[STN TG]]="",db[[#This Row],[STN B]],db[[#This Row],[STN TG]]),db[[#This Row],[STN K]])</f>
        <v>PCS</v>
      </c>
      <c r="AC314" s="87"/>
    </row>
    <row r="315" spans="1:29" ht="16.5" customHeight="1" x14ac:dyDescent="0.25">
      <c r="A315" s="150">
        <f>ROW()-1</f>
        <v>314</v>
      </c>
      <c r="B315" s="160" t="str">
        <f>LOWER(SUBSTITUTE(SUBSTITUTE(SUBSTITUTE(SUBSTITUTE(SUBSTITUTE(SUBSTITUTE(db[[#This Row],[NB BM]]," ",),".",""),"-",""),"(",""),")",""),"/",""))</f>
        <v>bntaliaa032106a680bear</v>
      </c>
      <c r="C315" s="160" t="str">
        <f>LOWER(SUBSTITUTE(SUBSTITUTE(SUBSTITUTE(SUBSTITUTE(SUBSTITUTE(SUBSTITUTE(SUBSTITUTE(SUBSTITUTE(SUBSTITUTE(db[[#This Row],[NB NOTA]]," ",),".",""),"-",""),"(",""),")",""),",",""),"/",""),"""",""),"+",""))</f>
        <v>bnltaliaa032106a680bear</v>
      </c>
      <c r="D315" s="160" t="str">
        <f>LOWER(SUBSTITUTE(SUBSTITUTE(SUBSTITUTE(SUBSTITUTE(SUBSTITUTE(SUBSTITUTE(SUBSTITUTE(SUBSTITUTE(SUBSTITUTE(db[[#This Row],[NB PAJAK]]," ",""),"-",""),"(",""),")",""),".",""),",",""),"/",""),"""",""),"+",""))</f>
        <v/>
      </c>
      <c r="E315" s="160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bntaliaa032106a680bear240pcs</v>
      </c>
      <c r="F315" s="16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bnltaliaa032106a680bear240pcsuntana</v>
      </c>
      <c r="G315" s="161" t="s">
        <v>6413</v>
      </c>
      <c r="H315" s="161" t="s">
        <v>6333</v>
      </c>
      <c r="I315" s="153"/>
      <c r="J315" s="154" t="s">
        <v>1621</v>
      </c>
      <c r="K315" s="155" t="e">
        <f>IF(db[[#This Row],[NB NOTA_C]]="","",COUNTIF([2]!B_MSK[concat],db[[#This Row],[NB NOTA_C]]))</f>
        <v>#REF!</v>
      </c>
      <c r="L315" s="156" t="s">
        <v>1637</v>
      </c>
      <c r="M315" s="151" t="s">
        <v>1698</v>
      </c>
      <c r="N315" s="154" t="s">
        <v>2810</v>
      </c>
      <c r="O315" s="151"/>
      <c r="P315" s="151" t="str">
        <f>IF(db[[#This Row],[QTY/ CTN]]="","",SUBSTITUTE(SUBSTITUTE(SUBSTITUTE(db[[#This Row],[QTY/ CTN]]," ","_",2),"(",""),")","")&amp;"_")</f>
        <v>240 PCS_</v>
      </c>
      <c r="Q315" s="151">
        <f>IF(db[[#This Row],[H_QTY/ CTN]]="","",SEARCH("_",db[[#This Row],[H_QTY/ CTN]]))</f>
        <v>8</v>
      </c>
      <c r="R315" s="151">
        <f>IF(db[[#This Row],[H_QTY/ CTN]]="","",LEN(db[[#This Row],[H_QTY/ CTN]]))</f>
        <v>8</v>
      </c>
      <c r="S315" s="150" t="str">
        <f>IF(db[[#This Row],[H_QTY/ CTN]]="","",LEFT(db[[#This Row],[H_QTY/ CTN]],db[[#This Row],[H_1]]-1))</f>
        <v>240 PCS</v>
      </c>
      <c r="T315" s="150" t="str">
        <f>IF(NOT(db[[#This Row],[H_1]]=db[[#This Row],[H_2]]),MID(db[[#This Row],[H_QTY/ CTN]],db[[#This Row],[H_1]]+1,db[[#This Row],[H_2]]-db[[#This Row],[H_1]]-1),"")</f>
        <v/>
      </c>
      <c r="U315" s="150" t="str">
        <f>IF(db[[#This Row],[QTY/ CTN B]]="","",LEFT(db[[#This Row],[QTY/ CTN B]],SEARCH(" ",db[[#This Row],[QTY/ CTN B]],1)-1))</f>
        <v>240</v>
      </c>
      <c r="V315" s="150" t="str">
        <f>IF(db[[#This Row],[QTY/ CTN B]]="","",RIGHT(db[[#This Row],[QTY/ CTN B]],LEN(db[[#This Row],[QTY/ CTN B]])-SEARCH(" ",db[[#This Row],[QTY/ CTN B]],1)))</f>
        <v>PCS</v>
      </c>
      <c r="W315" s="150" t="str">
        <f>IF(db[[#This Row],[QTY/ CTN TG]]="",IF(db[[#This Row],[STN TG]]="","",12),LEFT(db[[#This Row],[QTY/ CTN TG]],SEARCH(" ",db[[#This Row],[QTY/ CTN TG]],1)-1))</f>
        <v/>
      </c>
      <c r="X3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5" s="150" t="str">
        <f>IF(db[[#This Row],[STN K]]="","",IF(db[[#This Row],[STN TG]]="LSN",12,""))</f>
        <v/>
      </c>
      <c r="Z315" s="150" t="str">
        <f>IF(db[[#This Row],[STN TG]]="LSN","PCS","")</f>
        <v/>
      </c>
      <c r="AA315" s="150">
        <f>db[[#This Row],[QTY B]]*IF(db[[#This Row],[QTY TG]]="",1,db[[#This Row],[QTY TG]])*IF(db[[#This Row],[QTY K]]="",1,db[[#This Row],[QTY K]])</f>
        <v>240</v>
      </c>
      <c r="AB315" s="150" t="str">
        <f>IF(db[[#This Row],[STN K]]="",IF(db[[#This Row],[STN TG]]="",db[[#This Row],[STN B]],db[[#This Row],[STN TG]]),db[[#This Row],[STN K]])</f>
        <v>PCS</v>
      </c>
      <c r="AC315" s="150"/>
    </row>
    <row r="316" spans="1:29" ht="16.5" customHeight="1" x14ac:dyDescent="0.25">
      <c r="A316" s="150">
        <f>ROW()-1</f>
        <v>315</v>
      </c>
      <c r="B316" s="151" t="str">
        <f>LOWER(SUBSTITUTE(SUBSTITUTE(SUBSTITUTE(SUBSTITUTE(SUBSTITUTE(SUBSTITUTE(db[[#This Row],[NB BM]]," ",),".",""),"-",""),"(",""),")",""),"/",""))</f>
        <v>bntaliaa032109a680universe</v>
      </c>
      <c r="C316" s="151" t="str">
        <f>LOWER(SUBSTITUTE(SUBSTITUTE(SUBSTITUTE(SUBSTITUTE(SUBSTITUTE(SUBSTITUTE(SUBSTITUTE(SUBSTITUTE(SUBSTITUTE(db[[#This Row],[NB NOTA]]," ",),".",""),"-",""),"(",""),")",""),",",""),"/",""),"""",""),"+",""))</f>
        <v>bnltaliaa032109a680universe</v>
      </c>
      <c r="D316" s="151" t="str">
        <f>LOWER(SUBSTITUTE(SUBSTITUTE(SUBSTITUTE(SUBSTITUTE(SUBSTITUTE(SUBSTITUTE(SUBSTITUTE(SUBSTITUTE(SUBSTITUTE(db[[#This Row],[NB PAJAK]]," ",""),"-",""),"(",""),")",""),".",""),",",""),"/",""),"""",""),"+",""))</f>
        <v/>
      </c>
      <c r="E316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bntaliaa032109a680universe240pcs</v>
      </c>
      <c r="F31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bnltaliaa032109a680universe240pcsuntana</v>
      </c>
      <c r="G316" s="152" t="s">
        <v>6414</v>
      </c>
      <c r="H316" s="152" t="s">
        <v>6334</v>
      </c>
      <c r="I316" s="153"/>
      <c r="J316" s="154" t="s">
        <v>1621</v>
      </c>
      <c r="K316" s="155" t="e">
        <f>IF(db[[#This Row],[NB NOTA_C]]="","",COUNTIF([2]!B_MSK[concat],db[[#This Row],[NB NOTA_C]]))</f>
        <v>#REF!</v>
      </c>
      <c r="L316" s="156" t="s">
        <v>1637</v>
      </c>
      <c r="M316" s="151" t="s">
        <v>1698</v>
      </c>
      <c r="N316" s="154" t="s">
        <v>2810</v>
      </c>
      <c r="O316" s="151"/>
      <c r="P316" s="151" t="str">
        <f>IF(db[[#This Row],[QTY/ CTN]]="","",SUBSTITUTE(SUBSTITUTE(SUBSTITUTE(db[[#This Row],[QTY/ CTN]]," ","_",2),"(",""),")","")&amp;"_")</f>
        <v>240 PCS_</v>
      </c>
      <c r="Q316" s="151">
        <f>IF(db[[#This Row],[H_QTY/ CTN]]="","",SEARCH("_",db[[#This Row],[H_QTY/ CTN]]))</f>
        <v>8</v>
      </c>
      <c r="R316" s="151">
        <f>IF(db[[#This Row],[H_QTY/ CTN]]="","",LEN(db[[#This Row],[H_QTY/ CTN]]))</f>
        <v>8</v>
      </c>
      <c r="S316" s="150" t="str">
        <f>IF(db[[#This Row],[H_QTY/ CTN]]="","",LEFT(db[[#This Row],[H_QTY/ CTN]],db[[#This Row],[H_1]]-1))</f>
        <v>240 PCS</v>
      </c>
      <c r="T316" s="150" t="str">
        <f>IF(NOT(db[[#This Row],[H_1]]=db[[#This Row],[H_2]]),MID(db[[#This Row],[H_QTY/ CTN]],db[[#This Row],[H_1]]+1,db[[#This Row],[H_2]]-db[[#This Row],[H_1]]-1),"")</f>
        <v/>
      </c>
      <c r="U316" s="150" t="str">
        <f>IF(db[[#This Row],[QTY/ CTN B]]="","",LEFT(db[[#This Row],[QTY/ CTN B]],SEARCH(" ",db[[#This Row],[QTY/ CTN B]],1)-1))</f>
        <v>240</v>
      </c>
      <c r="V316" s="150" t="str">
        <f>IF(db[[#This Row],[QTY/ CTN B]]="","",RIGHT(db[[#This Row],[QTY/ CTN B]],LEN(db[[#This Row],[QTY/ CTN B]])-SEARCH(" ",db[[#This Row],[QTY/ CTN B]],1)))</f>
        <v>PCS</v>
      </c>
      <c r="W316" s="150" t="str">
        <f>IF(db[[#This Row],[QTY/ CTN TG]]="",IF(db[[#This Row],[STN TG]]="","",12),LEFT(db[[#This Row],[QTY/ CTN TG]],SEARCH(" ",db[[#This Row],[QTY/ CTN TG]],1)-1))</f>
        <v/>
      </c>
      <c r="X3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6" s="150" t="str">
        <f>IF(db[[#This Row],[STN K]]="","",IF(db[[#This Row],[STN TG]]="LSN",12,""))</f>
        <v/>
      </c>
      <c r="Z316" s="150" t="str">
        <f>IF(db[[#This Row],[STN TG]]="LSN","PCS","")</f>
        <v/>
      </c>
      <c r="AA316" s="150">
        <f>db[[#This Row],[QTY B]]*IF(db[[#This Row],[QTY TG]]="",1,db[[#This Row],[QTY TG]])*IF(db[[#This Row],[QTY K]]="",1,db[[#This Row],[QTY K]])</f>
        <v>240</v>
      </c>
      <c r="AB316" s="150" t="str">
        <f>IF(db[[#This Row],[STN K]]="",IF(db[[#This Row],[STN TG]]="",db[[#This Row],[STN B]],db[[#This Row],[STN TG]]),db[[#This Row],[STN K]])</f>
        <v>PCS</v>
      </c>
      <c r="AC316" s="150"/>
    </row>
    <row r="317" spans="1:29" ht="16.5" customHeight="1" x14ac:dyDescent="0.25">
      <c r="A317" s="150">
        <f>ROW()-1</f>
        <v>316</v>
      </c>
      <c r="B317" s="151" t="str">
        <f>LOWER(SUBSTITUTE(SUBSTITUTE(SUBSTITUTE(SUBSTITUTE(SUBSTITUTE(SUBSTITUTE(db[[#This Row],[NB BM]]," ",),".",""),"-",""),"(",""),")",""),"/",""))</f>
        <v>bntaliaa032110a680sr</v>
      </c>
      <c r="C317" s="151" t="str">
        <f>LOWER(SUBSTITUTE(SUBSTITUTE(SUBSTITUTE(SUBSTITUTE(SUBSTITUTE(SUBSTITUTE(SUBSTITUTE(SUBSTITUTE(SUBSTITUTE(db[[#This Row],[NB NOTA]]," ",),".",""),"-",""),"(",""),")",""),",",""),"/",""),"""",""),"+",""))</f>
        <v>bnltaliaa032110a680sr</v>
      </c>
      <c r="D317" s="151" t="str">
        <f>LOWER(SUBSTITUTE(SUBSTITUTE(SUBSTITUTE(SUBSTITUTE(SUBSTITUTE(SUBSTITUTE(SUBSTITUTE(SUBSTITUTE(SUBSTITUTE(db[[#This Row],[NB PAJAK]]," ",""),"-",""),"(",""),")",""),".",""),",",""),"/",""),"""",""),"+",""))</f>
        <v/>
      </c>
      <c r="E317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bntaliaa032110a680sr240pcs</v>
      </c>
      <c r="F31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bnltaliaa032110a680sr240pcsuntana</v>
      </c>
      <c r="G317" s="152" t="s">
        <v>6415</v>
      </c>
      <c r="H317" s="152" t="s">
        <v>6335</v>
      </c>
      <c r="I317" s="153"/>
      <c r="J317" s="154" t="s">
        <v>1621</v>
      </c>
      <c r="K317" s="155" t="e">
        <f>IF(db[[#This Row],[NB NOTA_C]]="","",COUNTIF([2]!B_MSK[concat],db[[#This Row],[NB NOTA_C]]))</f>
        <v>#REF!</v>
      </c>
      <c r="L317" s="156" t="s">
        <v>1637</v>
      </c>
      <c r="M317" s="151" t="s">
        <v>1698</v>
      </c>
      <c r="N317" s="154" t="s">
        <v>2810</v>
      </c>
      <c r="O317" s="151"/>
      <c r="P317" s="151" t="str">
        <f>IF(db[[#This Row],[QTY/ CTN]]="","",SUBSTITUTE(SUBSTITUTE(SUBSTITUTE(db[[#This Row],[QTY/ CTN]]," ","_",2),"(",""),")","")&amp;"_")</f>
        <v>240 PCS_</v>
      </c>
      <c r="Q317" s="151">
        <f>IF(db[[#This Row],[H_QTY/ CTN]]="","",SEARCH("_",db[[#This Row],[H_QTY/ CTN]]))</f>
        <v>8</v>
      </c>
      <c r="R317" s="151">
        <f>IF(db[[#This Row],[H_QTY/ CTN]]="","",LEN(db[[#This Row],[H_QTY/ CTN]]))</f>
        <v>8</v>
      </c>
      <c r="S317" s="150" t="str">
        <f>IF(db[[#This Row],[H_QTY/ CTN]]="","",LEFT(db[[#This Row],[H_QTY/ CTN]],db[[#This Row],[H_1]]-1))</f>
        <v>240 PCS</v>
      </c>
      <c r="T317" s="150" t="str">
        <f>IF(NOT(db[[#This Row],[H_1]]=db[[#This Row],[H_2]]),MID(db[[#This Row],[H_QTY/ CTN]],db[[#This Row],[H_1]]+1,db[[#This Row],[H_2]]-db[[#This Row],[H_1]]-1),"")</f>
        <v/>
      </c>
      <c r="U317" s="150" t="str">
        <f>IF(db[[#This Row],[QTY/ CTN B]]="","",LEFT(db[[#This Row],[QTY/ CTN B]],SEARCH(" ",db[[#This Row],[QTY/ CTN B]],1)-1))</f>
        <v>240</v>
      </c>
      <c r="V317" s="150" t="str">
        <f>IF(db[[#This Row],[QTY/ CTN B]]="","",RIGHT(db[[#This Row],[QTY/ CTN B]],LEN(db[[#This Row],[QTY/ CTN B]])-SEARCH(" ",db[[#This Row],[QTY/ CTN B]],1)))</f>
        <v>PCS</v>
      </c>
      <c r="W317" s="150" t="str">
        <f>IF(db[[#This Row],[QTY/ CTN TG]]="",IF(db[[#This Row],[STN TG]]="","",12),LEFT(db[[#This Row],[QTY/ CTN TG]],SEARCH(" ",db[[#This Row],[QTY/ CTN TG]],1)-1))</f>
        <v/>
      </c>
      <c r="X31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7" s="150" t="str">
        <f>IF(db[[#This Row],[STN K]]="","",IF(db[[#This Row],[STN TG]]="LSN",12,""))</f>
        <v/>
      </c>
      <c r="Z317" s="150" t="str">
        <f>IF(db[[#This Row],[STN TG]]="LSN","PCS","")</f>
        <v/>
      </c>
      <c r="AA317" s="150">
        <f>db[[#This Row],[QTY B]]*IF(db[[#This Row],[QTY TG]]="",1,db[[#This Row],[QTY TG]])*IF(db[[#This Row],[QTY K]]="",1,db[[#This Row],[QTY K]])</f>
        <v>240</v>
      </c>
      <c r="AB317" s="150" t="str">
        <f>IF(db[[#This Row],[STN K]]="",IF(db[[#This Row],[STN TG]]="",db[[#This Row],[STN B]],db[[#This Row],[STN TG]]),db[[#This Row],[STN K]])</f>
        <v>PCS</v>
      </c>
      <c r="AC317" s="150"/>
    </row>
    <row r="318" spans="1:29" ht="16.5" customHeight="1" x14ac:dyDescent="0.25">
      <c r="A318" s="150">
        <f>ROW()-1</f>
        <v>317</v>
      </c>
      <c r="B318" s="151" t="str">
        <f>LOWER(SUBSTITUTE(SUBSTITUTE(SUBSTITUTE(SUBSTITUTE(SUBSTITUTE(SUBSTITUTE(db[[#This Row],[NB BM]]," ",),".",""),"-",""),"(",""),")",""),"/",""))</f>
        <v>bntaliaa032111a780fruit</v>
      </c>
      <c r="C318" s="151" t="str">
        <f>LOWER(SUBSTITUTE(SUBSTITUTE(SUBSTITUTE(SUBSTITUTE(SUBSTITUTE(SUBSTITUTE(SUBSTITUTE(SUBSTITUTE(SUBSTITUTE(db[[#This Row],[NB NOTA]]," ",),".",""),"-",""),"(",""),")",""),",",""),"/",""),"""",""),"+",""))</f>
        <v>bnltaliaa032111a780fruit</v>
      </c>
      <c r="D318" s="151" t="str">
        <f>LOWER(SUBSTITUTE(SUBSTITUTE(SUBSTITUTE(SUBSTITUTE(SUBSTITUTE(SUBSTITUTE(SUBSTITUTE(SUBSTITUTE(SUBSTITUTE(db[[#This Row],[NB PAJAK]]," ",""),"-",""),"(",""),")",""),".",""),",",""),"/",""),"""",""),"+",""))</f>
        <v/>
      </c>
      <c r="E318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bntaliaa032111a780fruit384pcs</v>
      </c>
      <c r="F31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bnltaliaa032111a780fruit384pcsuntana</v>
      </c>
      <c r="G318" s="152" t="s">
        <v>6416</v>
      </c>
      <c r="H318" s="152" t="s">
        <v>6336</v>
      </c>
      <c r="I318" s="153"/>
      <c r="J318" s="154" t="s">
        <v>1621</v>
      </c>
      <c r="K318" s="155" t="e">
        <f>IF(db[[#This Row],[NB NOTA_C]]="","",COUNTIF([2]!B_MSK[concat],db[[#This Row],[NB NOTA_C]]))</f>
        <v>#REF!</v>
      </c>
      <c r="L318" s="156" t="s">
        <v>1637</v>
      </c>
      <c r="M318" s="151" t="s">
        <v>4302</v>
      </c>
      <c r="N318" s="154" t="s">
        <v>2810</v>
      </c>
      <c r="O318" s="151"/>
      <c r="P318" s="151" t="str">
        <f>IF(db[[#This Row],[QTY/ CTN]]="","",SUBSTITUTE(SUBSTITUTE(SUBSTITUTE(db[[#This Row],[QTY/ CTN]]," ","_",2),"(",""),")","")&amp;"_")</f>
        <v>384 PCS_</v>
      </c>
      <c r="Q318" s="151">
        <f>IF(db[[#This Row],[H_QTY/ CTN]]="","",SEARCH("_",db[[#This Row],[H_QTY/ CTN]]))</f>
        <v>8</v>
      </c>
      <c r="R318" s="151">
        <f>IF(db[[#This Row],[H_QTY/ CTN]]="","",LEN(db[[#This Row],[H_QTY/ CTN]]))</f>
        <v>8</v>
      </c>
      <c r="S318" s="150" t="str">
        <f>IF(db[[#This Row],[H_QTY/ CTN]]="","",LEFT(db[[#This Row],[H_QTY/ CTN]],db[[#This Row],[H_1]]-1))</f>
        <v>384 PCS</v>
      </c>
      <c r="T318" s="150" t="str">
        <f>IF(NOT(db[[#This Row],[H_1]]=db[[#This Row],[H_2]]),MID(db[[#This Row],[H_QTY/ CTN]],db[[#This Row],[H_1]]+1,db[[#This Row],[H_2]]-db[[#This Row],[H_1]]-1),"")</f>
        <v/>
      </c>
      <c r="U318" s="150" t="str">
        <f>IF(db[[#This Row],[QTY/ CTN B]]="","",LEFT(db[[#This Row],[QTY/ CTN B]],SEARCH(" ",db[[#This Row],[QTY/ CTN B]],1)-1))</f>
        <v>384</v>
      </c>
      <c r="V318" s="150" t="str">
        <f>IF(db[[#This Row],[QTY/ CTN B]]="","",RIGHT(db[[#This Row],[QTY/ CTN B]],LEN(db[[#This Row],[QTY/ CTN B]])-SEARCH(" ",db[[#This Row],[QTY/ CTN B]],1)))</f>
        <v>PCS</v>
      </c>
      <c r="W318" s="150" t="str">
        <f>IF(db[[#This Row],[QTY/ CTN TG]]="",IF(db[[#This Row],[STN TG]]="","",12),LEFT(db[[#This Row],[QTY/ CTN TG]],SEARCH(" ",db[[#This Row],[QTY/ CTN TG]],1)-1))</f>
        <v/>
      </c>
      <c r="X31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8" s="150" t="str">
        <f>IF(db[[#This Row],[STN K]]="","",IF(db[[#This Row],[STN TG]]="LSN",12,""))</f>
        <v/>
      </c>
      <c r="Z318" s="150" t="str">
        <f>IF(db[[#This Row],[STN TG]]="LSN","PCS","")</f>
        <v/>
      </c>
      <c r="AA318" s="150">
        <f>db[[#This Row],[QTY B]]*IF(db[[#This Row],[QTY TG]]="",1,db[[#This Row],[QTY TG]])*IF(db[[#This Row],[QTY K]]="",1,db[[#This Row],[QTY K]])</f>
        <v>384</v>
      </c>
      <c r="AB318" s="150" t="str">
        <f>IF(db[[#This Row],[STN K]]="",IF(db[[#This Row],[STN TG]]="",db[[#This Row],[STN B]],db[[#This Row],[STN TG]]),db[[#This Row],[STN K]])</f>
        <v>PCS</v>
      </c>
      <c r="AC318" s="150"/>
    </row>
    <row r="319" spans="1:29" ht="16.5" customHeight="1" x14ac:dyDescent="0.25">
      <c r="A319" s="150">
        <f>ROW()-1</f>
        <v>318</v>
      </c>
      <c r="B319" s="151" t="str">
        <f>LOWER(SUBSTITUTE(SUBSTITUTE(SUBSTITUTE(SUBSTITUTE(SUBSTITUTE(SUBSTITUTE(db[[#This Row],[NB BM]]," ",),".",""),"-",""),"(",""),")",""),"/",""))</f>
        <v>bntaliaa032112a780glowing</v>
      </c>
      <c r="C319" s="151" t="str">
        <f>LOWER(SUBSTITUTE(SUBSTITUTE(SUBSTITUTE(SUBSTITUTE(SUBSTITUTE(SUBSTITUTE(SUBSTITUTE(SUBSTITUTE(SUBSTITUTE(db[[#This Row],[NB NOTA]]," ",),".",""),"-",""),"(",""),")",""),",",""),"/",""),"""",""),"+",""))</f>
        <v>bnltaliaa032112a780glowing</v>
      </c>
      <c r="D319" s="151" t="str">
        <f>LOWER(SUBSTITUTE(SUBSTITUTE(SUBSTITUTE(SUBSTITUTE(SUBSTITUTE(SUBSTITUTE(SUBSTITUTE(SUBSTITUTE(SUBSTITUTE(db[[#This Row],[NB PAJAK]]," ",""),"-",""),"(",""),")",""),".",""),",",""),"/",""),"""",""),"+",""))</f>
        <v/>
      </c>
      <c r="E319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bntaliaa032112a780glowing384pcs</v>
      </c>
      <c r="F31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bnltaliaa032112a780glowing384pcsuntana</v>
      </c>
      <c r="G319" s="152" t="s">
        <v>6417</v>
      </c>
      <c r="H319" s="152" t="s">
        <v>6337</v>
      </c>
      <c r="I319" s="153"/>
      <c r="J319" s="154" t="s">
        <v>1621</v>
      </c>
      <c r="K319" s="155" t="e">
        <f>IF(db[[#This Row],[NB NOTA_C]]="","",COUNTIF([2]!B_MSK[concat],db[[#This Row],[NB NOTA_C]]))</f>
        <v>#REF!</v>
      </c>
      <c r="L319" s="156" t="s">
        <v>1637</v>
      </c>
      <c r="M319" s="151" t="s">
        <v>4302</v>
      </c>
      <c r="N319" s="154" t="s">
        <v>2810</v>
      </c>
      <c r="O319" s="151"/>
      <c r="P319" s="151" t="str">
        <f>IF(db[[#This Row],[QTY/ CTN]]="","",SUBSTITUTE(SUBSTITUTE(SUBSTITUTE(db[[#This Row],[QTY/ CTN]]," ","_",2),"(",""),")","")&amp;"_")</f>
        <v>384 PCS_</v>
      </c>
      <c r="Q319" s="151">
        <f>IF(db[[#This Row],[H_QTY/ CTN]]="","",SEARCH("_",db[[#This Row],[H_QTY/ CTN]]))</f>
        <v>8</v>
      </c>
      <c r="R319" s="151">
        <f>IF(db[[#This Row],[H_QTY/ CTN]]="","",LEN(db[[#This Row],[H_QTY/ CTN]]))</f>
        <v>8</v>
      </c>
      <c r="S319" s="150" t="str">
        <f>IF(db[[#This Row],[H_QTY/ CTN]]="","",LEFT(db[[#This Row],[H_QTY/ CTN]],db[[#This Row],[H_1]]-1))</f>
        <v>384 PCS</v>
      </c>
      <c r="T319" s="150" t="str">
        <f>IF(NOT(db[[#This Row],[H_1]]=db[[#This Row],[H_2]]),MID(db[[#This Row],[H_QTY/ CTN]],db[[#This Row],[H_1]]+1,db[[#This Row],[H_2]]-db[[#This Row],[H_1]]-1),"")</f>
        <v/>
      </c>
      <c r="U319" s="150" t="str">
        <f>IF(db[[#This Row],[QTY/ CTN B]]="","",LEFT(db[[#This Row],[QTY/ CTN B]],SEARCH(" ",db[[#This Row],[QTY/ CTN B]],1)-1))</f>
        <v>384</v>
      </c>
      <c r="V319" s="150" t="str">
        <f>IF(db[[#This Row],[QTY/ CTN B]]="","",RIGHT(db[[#This Row],[QTY/ CTN B]],LEN(db[[#This Row],[QTY/ CTN B]])-SEARCH(" ",db[[#This Row],[QTY/ CTN B]],1)))</f>
        <v>PCS</v>
      </c>
      <c r="W319" s="150" t="str">
        <f>IF(db[[#This Row],[QTY/ CTN TG]]="",IF(db[[#This Row],[STN TG]]="","",12),LEFT(db[[#This Row],[QTY/ CTN TG]],SEARCH(" ",db[[#This Row],[QTY/ CTN TG]],1)-1))</f>
        <v/>
      </c>
      <c r="X31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19" s="150" t="str">
        <f>IF(db[[#This Row],[STN K]]="","",IF(db[[#This Row],[STN TG]]="LSN",12,""))</f>
        <v/>
      </c>
      <c r="Z319" s="150" t="str">
        <f>IF(db[[#This Row],[STN TG]]="LSN","PCS","")</f>
        <v/>
      </c>
      <c r="AA319" s="150">
        <f>db[[#This Row],[QTY B]]*IF(db[[#This Row],[QTY TG]]="",1,db[[#This Row],[QTY TG]])*IF(db[[#This Row],[QTY K]]="",1,db[[#This Row],[QTY K]])</f>
        <v>384</v>
      </c>
      <c r="AB319" s="150" t="str">
        <f>IF(db[[#This Row],[STN K]]="",IF(db[[#This Row],[STN TG]]="",db[[#This Row],[STN B]],db[[#This Row],[STN TG]]),db[[#This Row],[STN K]])</f>
        <v>PCS</v>
      </c>
      <c r="AC319" s="150"/>
    </row>
    <row r="320" spans="1:29" ht="16.5" customHeight="1" x14ac:dyDescent="0.25">
      <c r="A320" s="150">
        <f>ROW()-1</f>
        <v>319</v>
      </c>
      <c r="B320" s="151" t="str">
        <f>LOWER(SUBSTITUTE(SUBSTITUTE(SUBSTITUTE(SUBSTITUTE(SUBSTITUTE(SUBSTITUTE(db[[#This Row],[NB BM]]," ",),".",""),"-",""),"(",""),")",""),"/",""))</f>
        <v>bntaliaa032113a780balloon</v>
      </c>
      <c r="C320" s="151" t="str">
        <f>LOWER(SUBSTITUTE(SUBSTITUTE(SUBSTITUTE(SUBSTITUTE(SUBSTITUTE(SUBSTITUTE(SUBSTITUTE(SUBSTITUTE(SUBSTITUTE(db[[#This Row],[NB NOTA]]," ",),".",""),"-",""),"(",""),")",""),",",""),"/",""),"""",""),"+",""))</f>
        <v>bnltaliaa032113a780balloon</v>
      </c>
      <c r="D320" s="151" t="str">
        <f>LOWER(SUBSTITUTE(SUBSTITUTE(SUBSTITUTE(SUBSTITUTE(SUBSTITUTE(SUBSTITUTE(SUBSTITUTE(SUBSTITUTE(SUBSTITUTE(db[[#This Row],[NB PAJAK]]," ",""),"-",""),"(",""),")",""),".",""),",",""),"/",""),"""",""),"+",""))</f>
        <v/>
      </c>
      <c r="E320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bntaliaa032113a780balloon384pcs</v>
      </c>
      <c r="F32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bnltaliaa032113a780balloon384pcsuntana</v>
      </c>
      <c r="G320" s="152" t="s">
        <v>6418</v>
      </c>
      <c r="H320" s="152" t="s">
        <v>6338</v>
      </c>
      <c r="I320" s="153"/>
      <c r="J320" s="154" t="s">
        <v>1621</v>
      </c>
      <c r="K320" s="155" t="e">
        <f>IF(db[[#This Row],[NB NOTA_C]]="","",COUNTIF([2]!B_MSK[concat],db[[#This Row],[NB NOTA_C]]))</f>
        <v>#REF!</v>
      </c>
      <c r="L320" s="156" t="s">
        <v>1637</v>
      </c>
      <c r="M320" s="151" t="s">
        <v>4302</v>
      </c>
      <c r="N320" s="154" t="s">
        <v>2810</v>
      </c>
      <c r="O320" s="151"/>
      <c r="P320" s="151" t="str">
        <f>IF(db[[#This Row],[QTY/ CTN]]="","",SUBSTITUTE(SUBSTITUTE(SUBSTITUTE(db[[#This Row],[QTY/ CTN]]," ","_",2),"(",""),")","")&amp;"_")</f>
        <v>384 PCS_</v>
      </c>
      <c r="Q320" s="151">
        <f>IF(db[[#This Row],[H_QTY/ CTN]]="","",SEARCH("_",db[[#This Row],[H_QTY/ CTN]]))</f>
        <v>8</v>
      </c>
      <c r="R320" s="151">
        <f>IF(db[[#This Row],[H_QTY/ CTN]]="","",LEN(db[[#This Row],[H_QTY/ CTN]]))</f>
        <v>8</v>
      </c>
      <c r="S320" s="150" t="str">
        <f>IF(db[[#This Row],[H_QTY/ CTN]]="","",LEFT(db[[#This Row],[H_QTY/ CTN]],db[[#This Row],[H_1]]-1))</f>
        <v>384 PCS</v>
      </c>
      <c r="T320" s="150" t="str">
        <f>IF(NOT(db[[#This Row],[H_1]]=db[[#This Row],[H_2]]),MID(db[[#This Row],[H_QTY/ CTN]],db[[#This Row],[H_1]]+1,db[[#This Row],[H_2]]-db[[#This Row],[H_1]]-1),"")</f>
        <v/>
      </c>
      <c r="U320" s="150" t="str">
        <f>IF(db[[#This Row],[QTY/ CTN B]]="","",LEFT(db[[#This Row],[QTY/ CTN B]],SEARCH(" ",db[[#This Row],[QTY/ CTN B]],1)-1))</f>
        <v>384</v>
      </c>
      <c r="V320" s="150" t="str">
        <f>IF(db[[#This Row],[QTY/ CTN B]]="","",RIGHT(db[[#This Row],[QTY/ CTN B]],LEN(db[[#This Row],[QTY/ CTN B]])-SEARCH(" ",db[[#This Row],[QTY/ CTN B]],1)))</f>
        <v>PCS</v>
      </c>
      <c r="W320" s="150" t="str">
        <f>IF(db[[#This Row],[QTY/ CTN TG]]="",IF(db[[#This Row],[STN TG]]="","",12),LEFT(db[[#This Row],[QTY/ CTN TG]],SEARCH(" ",db[[#This Row],[QTY/ CTN TG]],1)-1))</f>
        <v/>
      </c>
      <c r="X32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0" s="150" t="str">
        <f>IF(db[[#This Row],[STN K]]="","",IF(db[[#This Row],[STN TG]]="LSN",12,""))</f>
        <v/>
      </c>
      <c r="Z320" s="150" t="str">
        <f>IF(db[[#This Row],[STN TG]]="LSN","PCS","")</f>
        <v/>
      </c>
      <c r="AA320" s="150">
        <f>db[[#This Row],[QTY B]]*IF(db[[#This Row],[QTY TG]]="",1,db[[#This Row],[QTY TG]])*IF(db[[#This Row],[QTY K]]="",1,db[[#This Row],[QTY K]])</f>
        <v>384</v>
      </c>
      <c r="AB320" s="150" t="str">
        <f>IF(db[[#This Row],[STN K]]="",IF(db[[#This Row],[STN TG]]="",db[[#This Row],[STN B]],db[[#This Row],[STN TG]]),db[[#This Row],[STN K]])</f>
        <v>PCS</v>
      </c>
      <c r="AC320" s="150"/>
    </row>
    <row r="321" spans="1:29" ht="16.5" customHeight="1" x14ac:dyDescent="0.25">
      <c r="A321" s="150">
        <f>ROW()-1</f>
        <v>320</v>
      </c>
      <c r="B321" s="151" t="str">
        <f>LOWER(SUBSTITUTE(SUBSTITUTE(SUBSTITUTE(SUBSTITUTE(SUBSTITUTE(SUBSTITUTE(db[[#This Row],[NB BM]]," ",),".",""),"-",""),"(",""),")",""),"/",""))</f>
        <v>bntaliaa032118a780lucu</v>
      </c>
      <c r="C321" s="151" t="str">
        <f>LOWER(SUBSTITUTE(SUBSTITUTE(SUBSTITUTE(SUBSTITUTE(SUBSTITUTE(SUBSTITUTE(SUBSTITUTE(SUBSTITUTE(SUBSTITUTE(db[[#This Row],[NB NOTA]]," ",),".",""),"-",""),"(",""),")",""),",",""),"/",""),"""",""),"+",""))</f>
        <v>bnltaliaa032118a780lucu</v>
      </c>
      <c r="D321" s="151" t="str">
        <f>LOWER(SUBSTITUTE(SUBSTITUTE(SUBSTITUTE(SUBSTITUTE(SUBSTITUTE(SUBSTITUTE(SUBSTITUTE(SUBSTITUTE(SUBSTITUTE(db[[#This Row],[NB PAJAK]]," ",""),"-",""),"(",""),")",""),".",""),",",""),"/",""),"""",""),"+",""))</f>
        <v/>
      </c>
      <c r="E321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bntaliaa032118a780lucu384pcs</v>
      </c>
      <c r="F32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bnltaliaa032118a780lucu384pcsuntana</v>
      </c>
      <c r="G321" s="152" t="s">
        <v>6419</v>
      </c>
      <c r="H321" s="152" t="s">
        <v>6339</v>
      </c>
      <c r="I321" s="153"/>
      <c r="J321" s="154" t="s">
        <v>1621</v>
      </c>
      <c r="K321" s="155" t="e">
        <f>IF(db[[#This Row],[NB NOTA_C]]="","",COUNTIF([2]!B_MSK[concat],db[[#This Row],[NB NOTA_C]]))</f>
        <v>#REF!</v>
      </c>
      <c r="L321" s="156" t="s">
        <v>1637</v>
      </c>
      <c r="M321" s="151" t="s">
        <v>4302</v>
      </c>
      <c r="N321" s="154" t="s">
        <v>2810</v>
      </c>
      <c r="O321" s="151"/>
      <c r="P321" s="151" t="str">
        <f>IF(db[[#This Row],[QTY/ CTN]]="","",SUBSTITUTE(SUBSTITUTE(SUBSTITUTE(db[[#This Row],[QTY/ CTN]]," ","_",2),"(",""),")","")&amp;"_")</f>
        <v>384 PCS_</v>
      </c>
      <c r="Q321" s="151">
        <f>IF(db[[#This Row],[H_QTY/ CTN]]="","",SEARCH("_",db[[#This Row],[H_QTY/ CTN]]))</f>
        <v>8</v>
      </c>
      <c r="R321" s="151">
        <f>IF(db[[#This Row],[H_QTY/ CTN]]="","",LEN(db[[#This Row],[H_QTY/ CTN]]))</f>
        <v>8</v>
      </c>
      <c r="S321" s="150" t="str">
        <f>IF(db[[#This Row],[H_QTY/ CTN]]="","",LEFT(db[[#This Row],[H_QTY/ CTN]],db[[#This Row],[H_1]]-1))</f>
        <v>384 PCS</v>
      </c>
      <c r="T321" s="150" t="str">
        <f>IF(NOT(db[[#This Row],[H_1]]=db[[#This Row],[H_2]]),MID(db[[#This Row],[H_QTY/ CTN]],db[[#This Row],[H_1]]+1,db[[#This Row],[H_2]]-db[[#This Row],[H_1]]-1),"")</f>
        <v/>
      </c>
      <c r="U321" s="150" t="str">
        <f>IF(db[[#This Row],[QTY/ CTN B]]="","",LEFT(db[[#This Row],[QTY/ CTN B]],SEARCH(" ",db[[#This Row],[QTY/ CTN B]],1)-1))</f>
        <v>384</v>
      </c>
      <c r="V321" s="150" t="str">
        <f>IF(db[[#This Row],[QTY/ CTN B]]="","",RIGHT(db[[#This Row],[QTY/ CTN B]],LEN(db[[#This Row],[QTY/ CTN B]])-SEARCH(" ",db[[#This Row],[QTY/ CTN B]],1)))</f>
        <v>PCS</v>
      </c>
      <c r="W321" s="150" t="str">
        <f>IF(db[[#This Row],[QTY/ CTN TG]]="",IF(db[[#This Row],[STN TG]]="","",12),LEFT(db[[#This Row],[QTY/ CTN TG]],SEARCH(" ",db[[#This Row],[QTY/ CTN TG]],1)-1))</f>
        <v/>
      </c>
      <c r="X32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1" s="150" t="str">
        <f>IF(db[[#This Row],[STN K]]="","",IF(db[[#This Row],[STN TG]]="LSN",12,""))</f>
        <v/>
      </c>
      <c r="Z321" s="150" t="str">
        <f>IF(db[[#This Row],[STN TG]]="LSN","PCS","")</f>
        <v/>
      </c>
      <c r="AA321" s="150">
        <f>db[[#This Row],[QTY B]]*IF(db[[#This Row],[QTY TG]]="",1,db[[#This Row],[QTY TG]])*IF(db[[#This Row],[QTY K]]="",1,db[[#This Row],[QTY K]])</f>
        <v>384</v>
      </c>
      <c r="AB321" s="150" t="str">
        <f>IF(db[[#This Row],[STN K]]="",IF(db[[#This Row],[STN TG]]="",db[[#This Row],[STN B]],db[[#This Row],[STN TG]]),db[[#This Row],[STN K]])</f>
        <v>PCS</v>
      </c>
      <c r="AC321" s="150"/>
    </row>
    <row r="322" spans="1:29" ht="16.5" customHeight="1" x14ac:dyDescent="0.25">
      <c r="A322" s="150">
        <f>ROW()-1</f>
        <v>321</v>
      </c>
      <c r="B322" s="151" t="str">
        <f>LOWER(SUBSTITUTE(SUBSTITUTE(SUBSTITUTE(SUBSTITUTE(SUBSTITUTE(SUBSTITUTE(db[[#This Row],[NB BM]]," ",),".",""),"-",""),"(",""),")",""),"/",""))</f>
        <v>bntaliaa032119a780universe</v>
      </c>
      <c r="C322" s="151" t="str">
        <f>LOWER(SUBSTITUTE(SUBSTITUTE(SUBSTITUTE(SUBSTITUTE(SUBSTITUTE(SUBSTITUTE(SUBSTITUTE(SUBSTITUTE(SUBSTITUTE(db[[#This Row],[NB NOTA]]," ",),".",""),"-",""),"(",""),")",""),",",""),"/",""),"""",""),"+",""))</f>
        <v>bnltaliaa032119a780universe</v>
      </c>
      <c r="D322" s="151" t="str">
        <f>LOWER(SUBSTITUTE(SUBSTITUTE(SUBSTITUTE(SUBSTITUTE(SUBSTITUTE(SUBSTITUTE(SUBSTITUTE(SUBSTITUTE(SUBSTITUTE(db[[#This Row],[NB PAJAK]]," ",""),"-",""),"(",""),")",""),".",""),",",""),"/",""),"""",""),"+",""))</f>
        <v/>
      </c>
      <c r="E322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bntaliaa032119a780universe384pcs</v>
      </c>
      <c r="F32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bnltaliaa032119a780universe384pcsuntana</v>
      </c>
      <c r="G322" s="152" t="s">
        <v>6420</v>
      </c>
      <c r="H322" s="152" t="s">
        <v>6341</v>
      </c>
      <c r="I322" s="153"/>
      <c r="J322" s="154" t="s">
        <v>1621</v>
      </c>
      <c r="K322" s="155" t="e">
        <f>IF(db[[#This Row],[NB NOTA_C]]="","",COUNTIF([2]!B_MSK[concat],db[[#This Row],[NB NOTA_C]]))</f>
        <v>#REF!</v>
      </c>
      <c r="L322" s="156" t="s">
        <v>1637</v>
      </c>
      <c r="M322" s="151" t="s">
        <v>4302</v>
      </c>
      <c r="N322" s="154" t="s">
        <v>2810</v>
      </c>
      <c r="O322" s="151"/>
      <c r="P322" s="151" t="str">
        <f>IF(db[[#This Row],[QTY/ CTN]]="","",SUBSTITUTE(SUBSTITUTE(SUBSTITUTE(db[[#This Row],[QTY/ CTN]]," ","_",2),"(",""),")","")&amp;"_")</f>
        <v>384 PCS_</v>
      </c>
      <c r="Q322" s="151">
        <f>IF(db[[#This Row],[H_QTY/ CTN]]="","",SEARCH("_",db[[#This Row],[H_QTY/ CTN]]))</f>
        <v>8</v>
      </c>
      <c r="R322" s="151">
        <f>IF(db[[#This Row],[H_QTY/ CTN]]="","",LEN(db[[#This Row],[H_QTY/ CTN]]))</f>
        <v>8</v>
      </c>
      <c r="S322" s="150" t="str">
        <f>IF(db[[#This Row],[H_QTY/ CTN]]="","",LEFT(db[[#This Row],[H_QTY/ CTN]],db[[#This Row],[H_1]]-1))</f>
        <v>384 PCS</v>
      </c>
      <c r="T322" s="150" t="str">
        <f>IF(NOT(db[[#This Row],[H_1]]=db[[#This Row],[H_2]]),MID(db[[#This Row],[H_QTY/ CTN]],db[[#This Row],[H_1]]+1,db[[#This Row],[H_2]]-db[[#This Row],[H_1]]-1),"")</f>
        <v/>
      </c>
      <c r="U322" s="150" t="str">
        <f>IF(db[[#This Row],[QTY/ CTN B]]="","",LEFT(db[[#This Row],[QTY/ CTN B]],SEARCH(" ",db[[#This Row],[QTY/ CTN B]],1)-1))</f>
        <v>384</v>
      </c>
      <c r="V322" s="150" t="str">
        <f>IF(db[[#This Row],[QTY/ CTN B]]="","",RIGHT(db[[#This Row],[QTY/ CTN B]],LEN(db[[#This Row],[QTY/ CTN B]])-SEARCH(" ",db[[#This Row],[QTY/ CTN B]],1)))</f>
        <v>PCS</v>
      </c>
      <c r="W322" s="150" t="str">
        <f>IF(db[[#This Row],[QTY/ CTN TG]]="",IF(db[[#This Row],[STN TG]]="","",12),LEFT(db[[#This Row],[QTY/ CTN TG]],SEARCH(" ",db[[#This Row],[QTY/ CTN TG]],1)-1))</f>
        <v/>
      </c>
      <c r="X32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2" s="150" t="str">
        <f>IF(db[[#This Row],[STN K]]="","",IF(db[[#This Row],[STN TG]]="LSN",12,""))</f>
        <v/>
      </c>
      <c r="Z322" s="150" t="str">
        <f>IF(db[[#This Row],[STN TG]]="LSN","PCS","")</f>
        <v/>
      </c>
      <c r="AA322" s="150">
        <f>db[[#This Row],[QTY B]]*IF(db[[#This Row],[QTY TG]]="",1,db[[#This Row],[QTY TG]])*IF(db[[#This Row],[QTY K]]="",1,db[[#This Row],[QTY K]])</f>
        <v>384</v>
      </c>
      <c r="AB322" s="150" t="str">
        <f>IF(db[[#This Row],[STN K]]="",IF(db[[#This Row],[STN TG]]="",db[[#This Row],[STN B]],db[[#This Row],[STN TG]]),db[[#This Row],[STN K]])</f>
        <v>PCS</v>
      </c>
      <c r="AC322" s="150"/>
    </row>
    <row r="323" spans="1:29" ht="16.5" customHeight="1" x14ac:dyDescent="0.25">
      <c r="A323" s="150">
        <f>ROW()-1</f>
        <v>322</v>
      </c>
      <c r="B323" s="151" t="str">
        <f>LOWER(SUBSTITUTE(SUBSTITUTE(SUBSTITUTE(SUBSTITUTE(SUBSTITUTE(SUBSTITUTE(db[[#This Row],[NB BM]]," ",),".",""),"-",""),"(",""),")",""),"/",""))</f>
        <v>bntaliaa032120a780sr</v>
      </c>
      <c r="C323" s="151" t="str">
        <f>LOWER(SUBSTITUTE(SUBSTITUTE(SUBSTITUTE(SUBSTITUTE(SUBSTITUTE(SUBSTITUTE(SUBSTITUTE(SUBSTITUTE(SUBSTITUTE(db[[#This Row],[NB NOTA]]," ",),".",""),"-",""),"(",""),")",""),",",""),"/",""),"""",""),"+",""))</f>
        <v>bnltaliaa032120a780sr</v>
      </c>
      <c r="D323" s="151" t="str">
        <f>LOWER(SUBSTITUTE(SUBSTITUTE(SUBSTITUTE(SUBSTITUTE(SUBSTITUTE(SUBSTITUTE(SUBSTITUTE(SUBSTITUTE(SUBSTITUTE(db[[#This Row],[NB PAJAK]]," ",""),"-",""),"(",""),")",""),".",""),",",""),"/",""),"""",""),"+",""))</f>
        <v/>
      </c>
      <c r="E323" s="151" t="str">
        <f>LOWER(SUBSTITUTE(SUBSTITUTE(SUBSTITUTE(SUBSTITUTE(SUBSTITUTE(SUBSTITUTE(SUBSTITUTE(SUBSTITUTE(SUBSTITUTE(db[[#This Row],[NB BM]]&amp;db[[#This Row],[QTY/ CTN]]," ",),".",""),"-",""),"(",""),")",""),",",""),"/",""),"""",""),"+",""))</f>
        <v>bntaliaa032120a780sr384pcs</v>
      </c>
      <c r="F32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bnltaliaa032120a780sr384pcsuntana</v>
      </c>
      <c r="G323" s="152" t="s">
        <v>6421</v>
      </c>
      <c r="H323" s="152" t="s">
        <v>6340</v>
      </c>
      <c r="I323" s="153"/>
      <c r="J323" s="154" t="s">
        <v>1621</v>
      </c>
      <c r="K323" s="155" t="e">
        <f>IF(db[[#This Row],[NB NOTA_C]]="","",COUNTIF([2]!B_MSK[concat],db[[#This Row],[NB NOTA_C]]))</f>
        <v>#REF!</v>
      </c>
      <c r="L323" s="156" t="s">
        <v>1637</v>
      </c>
      <c r="M323" s="151" t="s">
        <v>4302</v>
      </c>
      <c r="N323" s="154" t="s">
        <v>2810</v>
      </c>
      <c r="O323" s="151"/>
      <c r="P323" s="151" t="str">
        <f>IF(db[[#This Row],[QTY/ CTN]]="","",SUBSTITUTE(SUBSTITUTE(SUBSTITUTE(db[[#This Row],[QTY/ CTN]]," ","_",2),"(",""),")","")&amp;"_")</f>
        <v>384 PCS_</v>
      </c>
      <c r="Q323" s="151">
        <f>IF(db[[#This Row],[H_QTY/ CTN]]="","",SEARCH("_",db[[#This Row],[H_QTY/ CTN]]))</f>
        <v>8</v>
      </c>
      <c r="R323" s="151">
        <f>IF(db[[#This Row],[H_QTY/ CTN]]="","",LEN(db[[#This Row],[H_QTY/ CTN]]))</f>
        <v>8</v>
      </c>
      <c r="S323" s="150" t="str">
        <f>IF(db[[#This Row],[H_QTY/ CTN]]="","",LEFT(db[[#This Row],[H_QTY/ CTN]],db[[#This Row],[H_1]]-1))</f>
        <v>384 PCS</v>
      </c>
      <c r="T323" s="150" t="str">
        <f>IF(NOT(db[[#This Row],[H_1]]=db[[#This Row],[H_2]]),MID(db[[#This Row],[H_QTY/ CTN]],db[[#This Row],[H_1]]+1,db[[#This Row],[H_2]]-db[[#This Row],[H_1]]-1),"")</f>
        <v/>
      </c>
      <c r="U323" s="150" t="str">
        <f>IF(db[[#This Row],[QTY/ CTN B]]="","",LEFT(db[[#This Row],[QTY/ CTN B]],SEARCH(" ",db[[#This Row],[QTY/ CTN B]],1)-1))</f>
        <v>384</v>
      </c>
      <c r="V323" s="150" t="str">
        <f>IF(db[[#This Row],[QTY/ CTN B]]="","",RIGHT(db[[#This Row],[QTY/ CTN B]],LEN(db[[#This Row],[QTY/ CTN B]])-SEARCH(" ",db[[#This Row],[QTY/ CTN B]],1)))</f>
        <v>PCS</v>
      </c>
      <c r="W323" s="150" t="str">
        <f>IF(db[[#This Row],[QTY/ CTN TG]]="",IF(db[[#This Row],[STN TG]]="","",12),LEFT(db[[#This Row],[QTY/ CTN TG]],SEARCH(" ",db[[#This Row],[QTY/ CTN TG]],1)-1))</f>
        <v/>
      </c>
      <c r="X32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3" s="150" t="str">
        <f>IF(db[[#This Row],[STN K]]="","",IF(db[[#This Row],[STN TG]]="LSN",12,""))</f>
        <v/>
      </c>
      <c r="Z323" s="150" t="str">
        <f>IF(db[[#This Row],[STN TG]]="LSN","PCS","")</f>
        <v/>
      </c>
      <c r="AA323" s="150">
        <f>db[[#This Row],[QTY B]]*IF(db[[#This Row],[QTY TG]]="",1,db[[#This Row],[QTY TG]])*IF(db[[#This Row],[QTY K]]="",1,db[[#This Row],[QTY K]])</f>
        <v>384</v>
      </c>
      <c r="AB323" s="150" t="str">
        <f>IF(db[[#This Row],[STN K]]="",IF(db[[#This Row],[STN TG]]="",db[[#This Row],[STN B]],db[[#This Row],[STN TG]]),db[[#This Row],[STN K]])</f>
        <v>PCS</v>
      </c>
      <c r="AC323" s="150"/>
    </row>
    <row r="324" spans="1:29" ht="16.5" customHeight="1" x14ac:dyDescent="0.25">
      <c r="A324" s="87">
        <f>ROW()-1</f>
        <v>323</v>
      </c>
      <c r="B324" s="14" t="str">
        <f>LOWER(SUBSTITUTE(SUBSTITUTE(SUBSTITUTE(SUBSTITUTE(SUBSTITUTE(SUBSTITUTE(db[[#This Row],[NB BM]]," ",),".",""),"-",""),"(",""),")",""),"/",""))</f>
        <v>bpgelzuixuahitam1020</v>
      </c>
      <c r="C324" s="14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D324" s="14" t="str">
        <f>LOWER(SUBSTITUTE(SUBSTITUTE(SUBSTITUTE(SUBSTITUTE(SUBSTITUTE(SUBSTITUTE(SUBSTITUTE(SUBSTITUTE(SUBSTITUTE(db[[#This Row],[NB PAJAK]]," ",""),"-",""),"(",""),")",""),".",""),",",""),"/",""),"""",""),"+",""))</f>
        <v/>
      </c>
      <c r="E324" s="14" t="str">
        <f>LOWER(SUBSTITUTE(SUBSTITUTE(SUBSTITUTE(SUBSTITUTE(SUBSTITUTE(SUBSTITUTE(SUBSTITUTE(SUBSTITUTE(SUBSTITUTE(db[[#This Row],[NB BM]]&amp;db[[#This Row],[QTY/ CTN]]," ",),".",""),"-",""),"(",""),")",""),",",""),"/",""),"""",""),"+",""))</f>
        <v>bpgelzuixuahitam1020192lsn</v>
      </c>
      <c r="F3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bolpointgelzuixuahitam1020192lsnuntana</v>
      </c>
      <c r="G324" s="15" t="s">
        <v>3932</v>
      </c>
      <c r="H324" s="19" t="s">
        <v>3931</v>
      </c>
      <c r="I324" s="50"/>
      <c r="J324" s="1" t="s">
        <v>1621</v>
      </c>
      <c r="K324" s="27" t="e">
        <f>IF(db[[#This Row],[NB NOTA_C]]="","",COUNTIF([2]!B_MSK[concat],db[[#This Row],[NB NOTA_C]]))</f>
        <v>#REF!</v>
      </c>
      <c r="L324" s="16" t="s">
        <v>3933</v>
      </c>
      <c r="M324" s="14" t="s">
        <v>2167</v>
      </c>
      <c r="N324" s="15" t="s">
        <v>2811</v>
      </c>
      <c r="O324" s="14"/>
      <c r="P324" s="14" t="str">
        <f>IF(db[[#This Row],[QTY/ CTN]]="","",SUBSTITUTE(SUBSTITUTE(SUBSTITUTE(db[[#This Row],[QTY/ CTN]]," ","_",2),"(",""),")","")&amp;"_")</f>
        <v>192 LSN_</v>
      </c>
      <c r="Q324" s="14">
        <f>IF(db[[#This Row],[H_QTY/ CTN]]="","",SEARCH("_",db[[#This Row],[H_QTY/ CTN]]))</f>
        <v>8</v>
      </c>
      <c r="R324" s="14">
        <f>IF(db[[#This Row],[H_QTY/ CTN]]="","",LEN(db[[#This Row],[H_QTY/ CTN]]))</f>
        <v>8</v>
      </c>
      <c r="S324" s="91" t="str">
        <f>IF(db[[#This Row],[H_QTY/ CTN]]="","",LEFT(db[[#This Row],[H_QTY/ CTN]],db[[#This Row],[H_1]]-1))</f>
        <v>192 LSN</v>
      </c>
      <c r="T324" s="91" t="str">
        <f>IF(NOT(db[[#This Row],[H_1]]=db[[#This Row],[H_2]]),MID(db[[#This Row],[H_QTY/ CTN]],db[[#This Row],[H_1]]+1,db[[#This Row],[H_2]]-db[[#This Row],[H_1]]-1),"")</f>
        <v/>
      </c>
      <c r="U324" s="87" t="str">
        <f>IF(db[[#This Row],[QTY/ CTN B]]="","",LEFT(db[[#This Row],[QTY/ CTN B]],SEARCH(" ",db[[#This Row],[QTY/ CTN B]],1)-1))</f>
        <v>192</v>
      </c>
      <c r="V324" s="87" t="str">
        <f>IF(db[[#This Row],[QTY/ CTN B]]="","",RIGHT(db[[#This Row],[QTY/ CTN B]],LEN(db[[#This Row],[QTY/ CTN B]])-SEARCH(" ",db[[#This Row],[QTY/ CTN B]],1)))</f>
        <v>LSN</v>
      </c>
      <c r="W324" s="87">
        <f>IF(db[[#This Row],[QTY/ CTN TG]]="",IF(db[[#This Row],[STN TG]]="","",12),LEFT(db[[#This Row],[QTY/ CTN TG]],SEARCH(" ",db[[#This Row],[QTY/ CTN TG]],1)-1))</f>
        <v>12</v>
      </c>
      <c r="X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24" s="87" t="str">
        <f>IF(db[[#This Row],[STN K]]="","",IF(db[[#This Row],[STN TG]]="LSN",12,""))</f>
        <v/>
      </c>
      <c r="Z324" s="87" t="str">
        <f>IF(db[[#This Row],[STN TG]]="LSN","PCS","")</f>
        <v/>
      </c>
      <c r="AA324" s="87">
        <f>db[[#This Row],[QTY B]]*IF(db[[#This Row],[QTY TG]]="",1,db[[#This Row],[QTY TG]])*IF(db[[#This Row],[QTY K]]="",1,db[[#This Row],[QTY K]])</f>
        <v>2304</v>
      </c>
      <c r="AB324" s="87" t="str">
        <f>IF(db[[#This Row],[STN K]]="",IF(db[[#This Row],[STN TG]]="",db[[#This Row],[STN B]],db[[#This Row],[STN TG]]),db[[#This Row],[STN K]])</f>
        <v>PCS</v>
      </c>
      <c r="AC324" s="87"/>
    </row>
    <row r="325" spans="1:29" ht="16.5" customHeight="1" x14ac:dyDescent="0.25">
      <c r="A325" s="87">
        <f>ROW()-1</f>
        <v>324</v>
      </c>
      <c r="B325" s="3" t="str">
        <f>LOWER(SUBSTITUTE(SUBSTITUTE(SUBSTITUTE(SUBSTITUTE(SUBSTITUTE(SUBSTITUTE(db[[#This Row],[NB BM]]," ",),".",""),"-",""),"(",""),")",""),"/",""))</f>
        <v>bpgelzuixuahitam</v>
      </c>
      <c r="C325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D325" s="3" t="str">
        <f>LOWER(SUBSTITUTE(SUBSTITUTE(SUBSTITUTE(SUBSTITUTE(SUBSTITUTE(SUBSTITUTE(SUBSTITUTE(SUBSTITUTE(SUBSTITUTE(db[[#This Row],[NB PAJAK]]," ",""),"-",""),"(",""),")",""),".",""),",",""),"/",""),"""",""),"+",""))</f>
        <v/>
      </c>
      <c r="E325" s="3" t="str">
        <f>LOWER(SUBSTITUTE(SUBSTITUTE(SUBSTITUTE(SUBSTITUTE(SUBSTITUTE(SUBSTITUTE(SUBSTITUTE(SUBSTITUTE(SUBSTITUTE(db[[#This Row],[NB BM]]&amp;db[[#This Row],[QTY/ CTN]]," ",),".",""),"-",""),"(",""),")",""),",",""),"/",""),"""",""),"+",""))</f>
        <v>bpgelzuixuahitam192lsn</v>
      </c>
      <c r="F3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bolpointgelzuixuahitamn192lsnuntana</v>
      </c>
      <c r="G325" s="4" t="s">
        <v>5440</v>
      </c>
      <c r="H325" s="4" t="s">
        <v>5402</v>
      </c>
      <c r="I325" s="49"/>
      <c r="J325" s="1" t="s">
        <v>1621</v>
      </c>
      <c r="K325" s="28" t="e">
        <f>IF(db[[#This Row],[NB NOTA_C]]="","",COUNTIF([2]!B_MSK[concat],db[[#This Row],[NB NOTA_C]]))</f>
        <v>#REF!</v>
      </c>
      <c r="L325" s="7" t="s">
        <v>2777</v>
      </c>
      <c r="M325" s="3" t="s">
        <v>2167</v>
      </c>
      <c r="N325" s="1" t="s">
        <v>2811</v>
      </c>
      <c r="O325" s="3"/>
      <c r="P325" s="3" t="str">
        <f>IF(db[[#This Row],[QTY/ CTN]]="","",SUBSTITUTE(SUBSTITUTE(SUBSTITUTE(db[[#This Row],[QTY/ CTN]]," ","_",2),"(",""),")","")&amp;"_")</f>
        <v>192 LSN_</v>
      </c>
      <c r="Q325" s="3">
        <f>IF(db[[#This Row],[H_QTY/ CTN]]="","",SEARCH("_",db[[#This Row],[H_QTY/ CTN]]))</f>
        <v>8</v>
      </c>
      <c r="R325" s="3">
        <f>IF(db[[#This Row],[H_QTY/ CTN]]="","",LEN(db[[#This Row],[H_QTY/ CTN]]))</f>
        <v>8</v>
      </c>
      <c r="S325" s="87" t="str">
        <f>IF(db[[#This Row],[H_QTY/ CTN]]="","",LEFT(db[[#This Row],[H_QTY/ CTN]],db[[#This Row],[H_1]]-1))</f>
        <v>192 LSN</v>
      </c>
      <c r="T325" s="87" t="str">
        <f>IF(NOT(db[[#This Row],[H_1]]=db[[#This Row],[H_2]]),MID(db[[#This Row],[H_QTY/ CTN]],db[[#This Row],[H_1]]+1,db[[#This Row],[H_2]]-db[[#This Row],[H_1]]-1),"")</f>
        <v/>
      </c>
      <c r="U325" s="87" t="str">
        <f>IF(db[[#This Row],[QTY/ CTN B]]="","",LEFT(db[[#This Row],[QTY/ CTN B]],SEARCH(" ",db[[#This Row],[QTY/ CTN B]],1)-1))</f>
        <v>192</v>
      </c>
      <c r="V325" s="87" t="str">
        <f>IF(db[[#This Row],[QTY/ CTN B]]="","",RIGHT(db[[#This Row],[QTY/ CTN B]],LEN(db[[#This Row],[QTY/ CTN B]])-SEARCH(" ",db[[#This Row],[QTY/ CTN B]],1)))</f>
        <v>LSN</v>
      </c>
      <c r="W325" s="87">
        <f>IF(db[[#This Row],[QTY/ CTN TG]]="",IF(db[[#This Row],[STN TG]]="","",12),LEFT(db[[#This Row],[QTY/ CTN TG]],SEARCH(" ",db[[#This Row],[QTY/ CTN TG]],1)-1))</f>
        <v>12</v>
      </c>
      <c r="X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25" s="87" t="str">
        <f>IF(db[[#This Row],[STN K]]="","",IF(db[[#This Row],[STN TG]]="LSN",12,""))</f>
        <v/>
      </c>
      <c r="Z325" s="87" t="str">
        <f>IF(db[[#This Row],[STN TG]]="LSN","PCS","")</f>
        <v/>
      </c>
      <c r="AA325" s="87">
        <f>db[[#This Row],[QTY B]]*IF(db[[#This Row],[QTY TG]]="",1,db[[#This Row],[QTY TG]])*IF(db[[#This Row],[QTY K]]="",1,db[[#This Row],[QTY K]])</f>
        <v>2304</v>
      </c>
      <c r="AB325" s="87" t="str">
        <f>IF(db[[#This Row],[STN K]]="",IF(db[[#This Row],[STN TG]]="",db[[#This Row],[STN B]],db[[#This Row],[STN TG]]),db[[#This Row],[STN K]])</f>
        <v>PCS</v>
      </c>
      <c r="AC325" s="87"/>
    </row>
    <row r="326" spans="1:29" ht="16.5" customHeight="1" x14ac:dyDescent="0.25">
      <c r="A326" s="87">
        <f>ROW()-1</f>
        <v>325</v>
      </c>
      <c r="B326" s="9" t="str">
        <f>LOWER(SUBSTITUTE(SUBSTITUTE(SUBSTITUTE(SUBSTITUTE(SUBSTITUTE(SUBSTITUTE(db[[#This Row],[NB BM]]," ",),".",""),"-",""),"(",""),")",""),"/",""))</f>
        <v>bookend3521lucky</v>
      </c>
      <c r="C326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D326" s="9" t="str">
        <f>LOWER(SUBSTITUTE(SUBSTITUTE(SUBSTITUTE(SUBSTITUTE(SUBSTITUTE(SUBSTITUTE(SUBSTITUTE(SUBSTITUTE(SUBSTITUTE(db[[#This Row],[NB PAJAK]]," ",""),"-",""),"(",""),")",""),".",""),",",""),"/",""),"""",""),"+",""))</f>
        <v/>
      </c>
      <c r="E326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bookend3521lucky60box</v>
      </c>
      <c r="F32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bookend3521lucky60boxuntana</v>
      </c>
      <c r="G326" s="8" t="s">
        <v>4341</v>
      </c>
      <c r="H326" s="18" t="s">
        <v>4324</v>
      </c>
      <c r="I326" s="49"/>
      <c r="J326" s="1" t="s">
        <v>1621</v>
      </c>
      <c r="K326" s="28" t="e">
        <f>IF(db[[#This Row],[NB NOTA_C]]="","",COUNTIF([2]!B_MSK[concat],db[[#This Row],[NB NOTA_C]]))</f>
        <v>#REF!</v>
      </c>
      <c r="L326" s="7" t="s">
        <v>3106</v>
      </c>
      <c r="M326" s="3" t="s">
        <v>4352</v>
      </c>
      <c r="N326" s="1" t="s">
        <v>2790</v>
      </c>
      <c r="O326" s="3"/>
      <c r="P326" s="3" t="str">
        <f>IF(db[[#This Row],[QTY/ CTN]]="","",SUBSTITUTE(SUBSTITUTE(SUBSTITUTE(db[[#This Row],[QTY/ CTN]]," ","_",2),"(",""),")","")&amp;"_")</f>
        <v>60 BOX_</v>
      </c>
      <c r="Q326" s="3">
        <f>IF(db[[#This Row],[H_QTY/ CTN]]="","",SEARCH("_",db[[#This Row],[H_QTY/ CTN]]))</f>
        <v>7</v>
      </c>
      <c r="R326" s="3">
        <f>IF(db[[#This Row],[H_QTY/ CTN]]="","",LEN(db[[#This Row],[H_QTY/ CTN]]))</f>
        <v>7</v>
      </c>
      <c r="S326" s="87" t="str">
        <f>IF(db[[#This Row],[H_QTY/ CTN]]="","",LEFT(db[[#This Row],[H_QTY/ CTN]],db[[#This Row],[H_1]]-1))</f>
        <v>60 BOX</v>
      </c>
      <c r="T326" s="87" t="str">
        <f>IF(NOT(db[[#This Row],[H_1]]=db[[#This Row],[H_2]]),MID(db[[#This Row],[H_QTY/ CTN]],db[[#This Row],[H_1]]+1,db[[#This Row],[H_2]]-db[[#This Row],[H_1]]-1),"")</f>
        <v/>
      </c>
      <c r="U326" s="87" t="str">
        <f>IF(db[[#This Row],[QTY/ CTN B]]="","",LEFT(db[[#This Row],[QTY/ CTN B]],SEARCH(" ",db[[#This Row],[QTY/ CTN B]],1)-1))</f>
        <v>60</v>
      </c>
      <c r="V326" s="87" t="str">
        <f>IF(db[[#This Row],[QTY/ CTN B]]="","",RIGHT(db[[#This Row],[QTY/ CTN B]],LEN(db[[#This Row],[QTY/ CTN B]])-SEARCH(" ",db[[#This Row],[QTY/ CTN B]],1)))</f>
        <v>BOX</v>
      </c>
      <c r="W326" s="87" t="str">
        <f>IF(db[[#This Row],[QTY/ CTN TG]]="",IF(db[[#This Row],[STN TG]]="","",12),LEFT(db[[#This Row],[QTY/ CTN TG]],SEARCH(" ",db[[#This Row],[QTY/ CTN TG]],1)-1))</f>
        <v/>
      </c>
      <c r="X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6" s="87" t="str">
        <f>IF(db[[#This Row],[STN K]]="","",IF(db[[#This Row],[STN TG]]="LSN",12,""))</f>
        <v/>
      </c>
      <c r="Z326" s="87" t="str">
        <f>IF(db[[#This Row],[STN TG]]="LSN","PCS","")</f>
        <v/>
      </c>
      <c r="AA326" s="87">
        <f>db[[#This Row],[QTY B]]*IF(db[[#This Row],[QTY TG]]="",1,db[[#This Row],[QTY TG]])*IF(db[[#This Row],[QTY K]]="",1,db[[#This Row],[QTY K]])</f>
        <v>60</v>
      </c>
      <c r="AB326" s="87" t="str">
        <f>IF(db[[#This Row],[STN K]]="",IF(db[[#This Row],[STN TG]]="",db[[#This Row],[STN B]],db[[#This Row],[STN TG]]),db[[#This Row],[STN K]])</f>
        <v>BOX</v>
      </c>
      <c r="AC326" s="87"/>
    </row>
    <row r="327" spans="1:29" ht="16.5" customHeight="1" x14ac:dyDescent="0.25">
      <c r="A327" s="87">
        <f>ROW()-1</f>
        <v>326</v>
      </c>
      <c r="B327" s="3" t="str">
        <f>LOWER(SUBSTITUTE(SUBSTITUTE(SUBSTITUTE(SUBSTITUTE(SUBSTITUTE(SUBSTITUTE(db[[#This Row],[NB BM]]," ",),".",""),"-",""),"(",""),")",""),"/",""))</f>
        <v>bookend3522shoes</v>
      </c>
      <c r="C32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D327" s="3" t="str">
        <f>LOWER(SUBSTITUTE(SUBSTITUTE(SUBSTITUTE(SUBSTITUTE(SUBSTITUTE(SUBSTITUTE(SUBSTITUTE(SUBSTITUTE(SUBSTITUTE(db[[#This Row],[NB PAJAK]]," ",""),"-",""),"(",""),")",""),".",""),",",""),"/",""),"""",""),"+",""))</f>
        <v/>
      </c>
      <c r="E327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bookend3522shoes60box</v>
      </c>
      <c r="F3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bookend3522shoes60boxuntana</v>
      </c>
      <c r="G327" s="1" t="s">
        <v>4346</v>
      </c>
      <c r="H327" s="4" t="s">
        <v>4329</v>
      </c>
      <c r="I327" s="49"/>
      <c r="J327" s="1" t="s">
        <v>1621</v>
      </c>
      <c r="K327" s="28" t="e">
        <f>IF(db[[#This Row],[NB NOTA_C]]="","",COUNTIF([2]!B_MSK[concat],db[[#This Row],[NB NOTA_C]]))</f>
        <v>#REF!</v>
      </c>
      <c r="L327" s="7" t="s">
        <v>3106</v>
      </c>
      <c r="M327" s="3" t="s">
        <v>4352</v>
      </c>
      <c r="N327" s="1" t="s">
        <v>2790</v>
      </c>
      <c r="O327" s="3"/>
      <c r="P327" s="3" t="str">
        <f>IF(db[[#This Row],[QTY/ CTN]]="","",SUBSTITUTE(SUBSTITUTE(SUBSTITUTE(db[[#This Row],[QTY/ CTN]]," ","_",2),"(",""),")","")&amp;"_")</f>
        <v>60 BOX_</v>
      </c>
      <c r="Q327" s="3">
        <f>IF(db[[#This Row],[H_QTY/ CTN]]="","",SEARCH("_",db[[#This Row],[H_QTY/ CTN]]))</f>
        <v>7</v>
      </c>
      <c r="R327" s="3">
        <f>IF(db[[#This Row],[H_QTY/ CTN]]="","",LEN(db[[#This Row],[H_QTY/ CTN]]))</f>
        <v>7</v>
      </c>
      <c r="S327" s="87" t="str">
        <f>IF(db[[#This Row],[H_QTY/ CTN]]="","",LEFT(db[[#This Row],[H_QTY/ CTN]],db[[#This Row],[H_1]]-1))</f>
        <v>60 BOX</v>
      </c>
      <c r="T327" s="87" t="str">
        <f>IF(NOT(db[[#This Row],[H_1]]=db[[#This Row],[H_2]]),MID(db[[#This Row],[H_QTY/ CTN]],db[[#This Row],[H_1]]+1,db[[#This Row],[H_2]]-db[[#This Row],[H_1]]-1),"")</f>
        <v/>
      </c>
      <c r="U327" s="87" t="str">
        <f>IF(db[[#This Row],[QTY/ CTN B]]="","",LEFT(db[[#This Row],[QTY/ CTN B]],SEARCH(" ",db[[#This Row],[QTY/ CTN B]],1)-1))</f>
        <v>60</v>
      </c>
      <c r="V327" s="87" t="str">
        <f>IF(db[[#This Row],[QTY/ CTN B]]="","",RIGHT(db[[#This Row],[QTY/ CTN B]],LEN(db[[#This Row],[QTY/ CTN B]])-SEARCH(" ",db[[#This Row],[QTY/ CTN B]],1)))</f>
        <v>BOX</v>
      </c>
      <c r="W327" s="87" t="str">
        <f>IF(db[[#This Row],[QTY/ CTN TG]]="",IF(db[[#This Row],[STN TG]]="","",12),LEFT(db[[#This Row],[QTY/ CTN TG]],SEARCH(" ",db[[#This Row],[QTY/ CTN TG]],1)-1))</f>
        <v/>
      </c>
      <c r="X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7" s="87" t="str">
        <f>IF(db[[#This Row],[STN K]]="","",IF(db[[#This Row],[STN TG]]="LSN",12,""))</f>
        <v/>
      </c>
      <c r="Z327" s="87" t="str">
        <f>IF(db[[#This Row],[STN TG]]="LSN","PCS","")</f>
        <v/>
      </c>
      <c r="AA327" s="87">
        <f>db[[#This Row],[QTY B]]*IF(db[[#This Row],[QTY TG]]="",1,db[[#This Row],[QTY TG]])*IF(db[[#This Row],[QTY K]]="",1,db[[#This Row],[QTY K]])</f>
        <v>60</v>
      </c>
      <c r="AB327" s="87" t="str">
        <f>IF(db[[#This Row],[STN K]]="",IF(db[[#This Row],[STN TG]]="",db[[#This Row],[STN B]],db[[#This Row],[STN TG]]),db[[#This Row],[STN K]])</f>
        <v>BOX</v>
      </c>
      <c r="AC327" s="87"/>
    </row>
    <row r="328" spans="1:29" ht="16.5" customHeight="1" x14ac:dyDescent="0.25">
      <c r="A328" s="87">
        <f>ROW()-1</f>
        <v>327</v>
      </c>
      <c r="B328" s="3" t="str">
        <f>LOWER(SUBSTITUTE(SUBSTITUTE(SUBSTITUTE(SUBSTITUTE(SUBSTITUTE(SUBSTITUTE(db[[#This Row],[NB BM]]," ",),".",""),"-",""),"(",""),")",""),"/",""))</f>
        <v>bookend3523sweetunicorn</v>
      </c>
      <c r="C32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D328" s="3" t="str">
        <f>LOWER(SUBSTITUTE(SUBSTITUTE(SUBSTITUTE(SUBSTITUTE(SUBSTITUTE(SUBSTITUTE(SUBSTITUTE(SUBSTITUTE(SUBSTITUTE(db[[#This Row],[NB PAJAK]]," ",""),"-",""),"(",""),")",""),".",""),",",""),"/",""),"""",""),"+",""))</f>
        <v/>
      </c>
      <c r="E328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bookend3523sweetunicorn60box</v>
      </c>
      <c r="F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bookend3523sweetunicorn60boxuntana</v>
      </c>
      <c r="G328" s="1" t="s">
        <v>4345</v>
      </c>
      <c r="H328" s="4" t="s">
        <v>4328</v>
      </c>
      <c r="I328" s="49"/>
      <c r="J328" s="1" t="s">
        <v>1621</v>
      </c>
      <c r="K328" s="28" t="e">
        <f>IF(db[[#This Row],[NB NOTA_C]]="","",COUNTIF([2]!B_MSK[concat],db[[#This Row],[NB NOTA_C]]))</f>
        <v>#REF!</v>
      </c>
      <c r="L328" s="7" t="s">
        <v>3106</v>
      </c>
      <c r="M328" s="3" t="s">
        <v>4352</v>
      </c>
      <c r="N328" s="1" t="s">
        <v>2790</v>
      </c>
      <c r="O328" s="3"/>
      <c r="P328" s="3" t="str">
        <f>IF(db[[#This Row],[QTY/ CTN]]="","",SUBSTITUTE(SUBSTITUTE(SUBSTITUTE(db[[#This Row],[QTY/ CTN]]," ","_",2),"(",""),")","")&amp;"_")</f>
        <v>60 BOX_</v>
      </c>
      <c r="Q328" s="3">
        <f>IF(db[[#This Row],[H_QTY/ CTN]]="","",SEARCH("_",db[[#This Row],[H_QTY/ CTN]]))</f>
        <v>7</v>
      </c>
      <c r="R328" s="3">
        <f>IF(db[[#This Row],[H_QTY/ CTN]]="","",LEN(db[[#This Row],[H_QTY/ CTN]]))</f>
        <v>7</v>
      </c>
      <c r="S328" s="87" t="str">
        <f>IF(db[[#This Row],[H_QTY/ CTN]]="","",LEFT(db[[#This Row],[H_QTY/ CTN]],db[[#This Row],[H_1]]-1))</f>
        <v>60 BOX</v>
      </c>
      <c r="T328" s="87" t="str">
        <f>IF(NOT(db[[#This Row],[H_1]]=db[[#This Row],[H_2]]),MID(db[[#This Row],[H_QTY/ CTN]],db[[#This Row],[H_1]]+1,db[[#This Row],[H_2]]-db[[#This Row],[H_1]]-1),"")</f>
        <v/>
      </c>
      <c r="U328" s="87" t="str">
        <f>IF(db[[#This Row],[QTY/ CTN B]]="","",LEFT(db[[#This Row],[QTY/ CTN B]],SEARCH(" ",db[[#This Row],[QTY/ CTN B]],1)-1))</f>
        <v>60</v>
      </c>
      <c r="V328" s="87" t="str">
        <f>IF(db[[#This Row],[QTY/ CTN B]]="","",RIGHT(db[[#This Row],[QTY/ CTN B]],LEN(db[[#This Row],[QTY/ CTN B]])-SEARCH(" ",db[[#This Row],[QTY/ CTN B]],1)))</f>
        <v>BOX</v>
      </c>
      <c r="W328" s="87" t="str">
        <f>IF(db[[#This Row],[QTY/ CTN TG]]="",IF(db[[#This Row],[STN TG]]="","",12),LEFT(db[[#This Row],[QTY/ CTN TG]],SEARCH(" ",db[[#This Row],[QTY/ CTN TG]],1)-1))</f>
        <v/>
      </c>
      <c r="X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8" s="87" t="str">
        <f>IF(db[[#This Row],[STN K]]="","",IF(db[[#This Row],[STN TG]]="LSN",12,""))</f>
        <v/>
      </c>
      <c r="Z328" s="87" t="str">
        <f>IF(db[[#This Row],[STN TG]]="LSN","PCS","")</f>
        <v/>
      </c>
      <c r="AA328" s="87">
        <f>db[[#This Row],[QTY B]]*IF(db[[#This Row],[QTY TG]]="",1,db[[#This Row],[QTY TG]])*IF(db[[#This Row],[QTY K]]="",1,db[[#This Row],[QTY K]])</f>
        <v>60</v>
      </c>
      <c r="AB328" s="87" t="str">
        <f>IF(db[[#This Row],[STN K]]="",IF(db[[#This Row],[STN TG]]="",db[[#This Row],[STN B]],db[[#This Row],[STN TG]]),db[[#This Row],[STN K]])</f>
        <v>BOX</v>
      </c>
      <c r="AC328" s="87"/>
    </row>
    <row r="329" spans="1:29" ht="16.5" customHeight="1" x14ac:dyDescent="0.25">
      <c r="A329" s="87">
        <f>ROW()-1</f>
        <v>328</v>
      </c>
      <c r="B329" s="3" t="str">
        <f>LOWER(SUBSTITUTE(SUBSTITUTE(SUBSTITUTE(SUBSTITUTE(SUBSTITUTE(SUBSTITUTE(db[[#This Row],[NB BM]]," ",),".",""),"-",""),"(",""),")",""),"/",""))</f>
        <v>bookend3526happytime</v>
      </c>
      <c r="C32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D329" s="3" t="str">
        <f>LOWER(SUBSTITUTE(SUBSTITUTE(SUBSTITUTE(SUBSTITUTE(SUBSTITUTE(SUBSTITUTE(SUBSTITUTE(SUBSTITUTE(SUBSTITUTE(db[[#This Row],[NB PAJAK]]," ",""),"-",""),"(",""),")",""),".",""),",",""),"/",""),"""",""),"+",""))</f>
        <v/>
      </c>
      <c r="E329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bookend3526happytime60box</v>
      </c>
      <c r="F3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bookend3526happytime60boxuntana</v>
      </c>
      <c r="G329" s="1" t="s">
        <v>4349</v>
      </c>
      <c r="H329" s="4" t="s">
        <v>4332</v>
      </c>
      <c r="I329" s="49"/>
      <c r="J329" s="1" t="s">
        <v>1621</v>
      </c>
      <c r="K329" s="28" t="e">
        <f>IF(db[[#This Row],[NB NOTA_C]]="","",COUNTIF([2]!B_MSK[concat],db[[#This Row],[NB NOTA_C]]))</f>
        <v>#REF!</v>
      </c>
      <c r="L329" s="7" t="s">
        <v>3106</v>
      </c>
      <c r="M329" s="3" t="s">
        <v>4352</v>
      </c>
      <c r="N329" s="1" t="s">
        <v>2790</v>
      </c>
      <c r="O329" s="3"/>
      <c r="P329" s="3" t="str">
        <f>IF(db[[#This Row],[QTY/ CTN]]="","",SUBSTITUTE(SUBSTITUTE(SUBSTITUTE(db[[#This Row],[QTY/ CTN]]," ","_",2),"(",""),")","")&amp;"_")</f>
        <v>60 BOX_</v>
      </c>
      <c r="Q329" s="3">
        <f>IF(db[[#This Row],[H_QTY/ CTN]]="","",SEARCH("_",db[[#This Row],[H_QTY/ CTN]]))</f>
        <v>7</v>
      </c>
      <c r="R329" s="3">
        <f>IF(db[[#This Row],[H_QTY/ CTN]]="","",LEN(db[[#This Row],[H_QTY/ CTN]]))</f>
        <v>7</v>
      </c>
      <c r="S329" s="87" t="str">
        <f>IF(db[[#This Row],[H_QTY/ CTN]]="","",LEFT(db[[#This Row],[H_QTY/ CTN]],db[[#This Row],[H_1]]-1))</f>
        <v>60 BOX</v>
      </c>
      <c r="T329" s="87" t="str">
        <f>IF(NOT(db[[#This Row],[H_1]]=db[[#This Row],[H_2]]),MID(db[[#This Row],[H_QTY/ CTN]],db[[#This Row],[H_1]]+1,db[[#This Row],[H_2]]-db[[#This Row],[H_1]]-1),"")</f>
        <v/>
      </c>
      <c r="U329" s="87" t="str">
        <f>IF(db[[#This Row],[QTY/ CTN B]]="","",LEFT(db[[#This Row],[QTY/ CTN B]],SEARCH(" ",db[[#This Row],[QTY/ CTN B]],1)-1))</f>
        <v>60</v>
      </c>
      <c r="V329" s="87" t="str">
        <f>IF(db[[#This Row],[QTY/ CTN B]]="","",RIGHT(db[[#This Row],[QTY/ CTN B]],LEN(db[[#This Row],[QTY/ CTN B]])-SEARCH(" ",db[[#This Row],[QTY/ CTN B]],1)))</f>
        <v>BOX</v>
      </c>
      <c r="W329" s="87" t="str">
        <f>IF(db[[#This Row],[QTY/ CTN TG]]="",IF(db[[#This Row],[STN TG]]="","",12),LEFT(db[[#This Row],[QTY/ CTN TG]],SEARCH(" ",db[[#This Row],[QTY/ CTN TG]],1)-1))</f>
        <v/>
      </c>
      <c r="X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29" s="87" t="str">
        <f>IF(db[[#This Row],[STN K]]="","",IF(db[[#This Row],[STN TG]]="LSN",12,""))</f>
        <v/>
      </c>
      <c r="Z329" s="87" t="str">
        <f>IF(db[[#This Row],[STN TG]]="LSN","PCS","")</f>
        <v/>
      </c>
      <c r="AA329" s="87">
        <f>db[[#This Row],[QTY B]]*IF(db[[#This Row],[QTY TG]]="",1,db[[#This Row],[QTY TG]])*IF(db[[#This Row],[QTY K]]="",1,db[[#This Row],[QTY K]])</f>
        <v>60</v>
      </c>
      <c r="AB329" s="87" t="str">
        <f>IF(db[[#This Row],[STN K]]="",IF(db[[#This Row],[STN TG]]="",db[[#This Row],[STN B]],db[[#This Row],[STN TG]]),db[[#This Row],[STN K]])</f>
        <v>BOX</v>
      </c>
      <c r="AC329" s="87"/>
    </row>
    <row r="330" spans="1:29" ht="16.5" customHeight="1" x14ac:dyDescent="0.25">
      <c r="A330" s="87">
        <f>ROW()-1</f>
        <v>329</v>
      </c>
      <c r="B330" s="3" t="str">
        <f>LOWER(SUBSTITUTE(SUBSTITUTE(SUBSTITUTE(SUBSTITUTE(SUBSTITUTE(SUBSTITUTE(db[[#This Row],[NB BM]]," ",),".",""),"-",""),"(",""),")",""),"/",""))</f>
        <v>bookend3526leisuretime</v>
      </c>
      <c r="C33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D330" s="3" t="str">
        <f>LOWER(SUBSTITUTE(SUBSTITUTE(SUBSTITUTE(SUBSTITUTE(SUBSTITUTE(SUBSTITUTE(SUBSTITUTE(SUBSTITUTE(SUBSTITUTE(db[[#This Row],[NB PAJAK]]," ",""),"-",""),"(",""),")",""),".",""),",",""),"/",""),"""",""),"+",""))</f>
        <v/>
      </c>
      <c r="E330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bookend3526leisuretime60box</v>
      </c>
      <c r="F3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bookend3526leisuretime60boxuntana</v>
      </c>
      <c r="G330" s="1" t="s">
        <v>4348</v>
      </c>
      <c r="H330" s="4" t="s">
        <v>4331</v>
      </c>
      <c r="I330" s="49"/>
      <c r="J330" s="1" t="s">
        <v>1621</v>
      </c>
      <c r="K330" s="28" t="e">
        <f>IF(db[[#This Row],[NB NOTA_C]]="","",COUNTIF([2]!B_MSK[concat],db[[#This Row],[NB NOTA_C]]))</f>
        <v>#REF!</v>
      </c>
      <c r="L330" s="7" t="s">
        <v>3106</v>
      </c>
      <c r="M330" s="3" t="s">
        <v>4352</v>
      </c>
      <c r="N330" s="1" t="s">
        <v>2790</v>
      </c>
      <c r="O330" s="3"/>
      <c r="P330" s="3" t="str">
        <f>IF(db[[#This Row],[QTY/ CTN]]="","",SUBSTITUTE(SUBSTITUTE(SUBSTITUTE(db[[#This Row],[QTY/ CTN]]," ","_",2),"(",""),")","")&amp;"_")</f>
        <v>60 BOX_</v>
      </c>
      <c r="Q330" s="3">
        <f>IF(db[[#This Row],[H_QTY/ CTN]]="","",SEARCH("_",db[[#This Row],[H_QTY/ CTN]]))</f>
        <v>7</v>
      </c>
      <c r="R330" s="3">
        <f>IF(db[[#This Row],[H_QTY/ CTN]]="","",LEN(db[[#This Row],[H_QTY/ CTN]]))</f>
        <v>7</v>
      </c>
      <c r="S330" s="87" t="str">
        <f>IF(db[[#This Row],[H_QTY/ CTN]]="","",LEFT(db[[#This Row],[H_QTY/ CTN]],db[[#This Row],[H_1]]-1))</f>
        <v>60 BOX</v>
      </c>
      <c r="T330" s="87" t="str">
        <f>IF(NOT(db[[#This Row],[H_1]]=db[[#This Row],[H_2]]),MID(db[[#This Row],[H_QTY/ CTN]],db[[#This Row],[H_1]]+1,db[[#This Row],[H_2]]-db[[#This Row],[H_1]]-1),"")</f>
        <v/>
      </c>
      <c r="U330" s="87" t="str">
        <f>IF(db[[#This Row],[QTY/ CTN B]]="","",LEFT(db[[#This Row],[QTY/ CTN B]],SEARCH(" ",db[[#This Row],[QTY/ CTN B]],1)-1))</f>
        <v>60</v>
      </c>
      <c r="V330" s="87" t="str">
        <f>IF(db[[#This Row],[QTY/ CTN B]]="","",RIGHT(db[[#This Row],[QTY/ CTN B]],LEN(db[[#This Row],[QTY/ CTN B]])-SEARCH(" ",db[[#This Row],[QTY/ CTN B]],1)))</f>
        <v>BOX</v>
      </c>
      <c r="W330" s="87" t="str">
        <f>IF(db[[#This Row],[QTY/ CTN TG]]="",IF(db[[#This Row],[STN TG]]="","",12),LEFT(db[[#This Row],[QTY/ CTN TG]],SEARCH(" ",db[[#This Row],[QTY/ CTN TG]],1)-1))</f>
        <v/>
      </c>
      <c r="X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0" s="87" t="str">
        <f>IF(db[[#This Row],[STN K]]="","",IF(db[[#This Row],[STN TG]]="LSN",12,""))</f>
        <v/>
      </c>
      <c r="Z330" s="87" t="str">
        <f>IF(db[[#This Row],[STN TG]]="LSN","PCS","")</f>
        <v/>
      </c>
      <c r="AA330" s="87">
        <f>db[[#This Row],[QTY B]]*IF(db[[#This Row],[QTY TG]]="",1,db[[#This Row],[QTY TG]])*IF(db[[#This Row],[QTY K]]="",1,db[[#This Row],[QTY K]])</f>
        <v>60</v>
      </c>
      <c r="AB330" s="87" t="str">
        <f>IF(db[[#This Row],[STN K]]="",IF(db[[#This Row],[STN TG]]="",db[[#This Row],[STN B]],db[[#This Row],[STN TG]]),db[[#This Row],[STN K]])</f>
        <v>BOX</v>
      </c>
      <c r="AC330" s="87"/>
    </row>
    <row r="331" spans="1:29" ht="16.5" customHeight="1" x14ac:dyDescent="0.25">
      <c r="A331" s="87">
        <f>ROW()-1</f>
        <v>330</v>
      </c>
      <c r="B331" s="3" t="str">
        <f>LOWER(SUBSTITUTE(SUBSTITUTE(SUBSTITUTE(SUBSTITUTE(SUBSTITUTE(SUBSTITUTE(db[[#This Row],[NB BM]]," ",),".",""),"-",""),"(",""),")",""),"/",""))</f>
        <v>bookend3527happycow</v>
      </c>
      <c r="C33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D331" s="3" t="str">
        <f>LOWER(SUBSTITUTE(SUBSTITUTE(SUBSTITUTE(SUBSTITUTE(SUBSTITUTE(SUBSTITUTE(SUBSTITUTE(SUBSTITUTE(SUBSTITUTE(db[[#This Row],[NB PAJAK]]," ",""),"-",""),"(",""),")",""),".",""),",",""),"/",""),"""",""),"+",""))</f>
        <v/>
      </c>
      <c r="E331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bookend3527happycow60box</v>
      </c>
      <c r="F3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bookend3527happycow60boxuntana</v>
      </c>
      <c r="G331" s="1" t="s">
        <v>4342</v>
      </c>
      <c r="H331" s="4" t="s">
        <v>4326</v>
      </c>
      <c r="I331" s="49"/>
      <c r="J331" s="1" t="s">
        <v>1621</v>
      </c>
      <c r="K331" s="28" t="e">
        <f>IF(db[[#This Row],[NB NOTA_C]]="","",COUNTIF([2]!B_MSK[concat],db[[#This Row],[NB NOTA_C]]))</f>
        <v>#REF!</v>
      </c>
      <c r="L331" s="7" t="s">
        <v>3106</v>
      </c>
      <c r="M331" s="3" t="s">
        <v>4352</v>
      </c>
      <c r="N331" s="1" t="s">
        <v>2790</v>
      </c>
      <c r="O331" s="3"/>
      <c r="P331" s="3" t="str">
        <f>IF(db[[#This Row],[QTY/ CTN]]="","",SUBSTITUTE(SUBSTITUTE(SUBSTITUTE(db[[#This Row],[QTY/ CTN]]," ","_",2),"(",""),")","")&amp;"_")</f>
        <v>60 BOX_</v>
      </c>
      <c r="Q331" s="3">
        <f>IF(db[[#This Row],[H_QTY/ CTN]]="","",SEARCH("_",db[[#This Row],[H_QTY/ CTN]]))</f>
        <v>7</v>
      </c>
      <c r="R331" s="3">
        <f>IF(db[[#This Row],[H_QTY/ CTN]]="","",LEN(db[[#This Row],[H_QTY/ CTN]]))</f>
        <v>7</v>
      </c>
      <c r="S331" s="87" t="str">
        <f>IF(db[[#This Row],[H_QTY/ CTN]]="","",LEFT(db[[#This Row],[H_QTY/ CTN]],db[[#This Row],[H_1]]-1))</f>
        <v>60 BOX</v>
      </c>
      <c r="T331" s="87" t="str">
        <f>IF(NOT(db[[#This Row],[H_1]]=db[[#This Row],[H_2]]),MID(db[[#This Row],[H_QTY/ CTN]],db[[#This Row],[H_1]]+1,db[[#This Row],[H_2]]-db[[#This Row],[H_1]]-1),"")</f>
        <v/>
      </c>
      <c r="U331" s="87" t="str">
        <f>IF(db[[#This Row],[QTY/ CTN B]]="","",LEFT(db[[#This Row],[QTY/ CTN B]],SEARCH(" ",db[[#This Row],[QTY/ CTN B]],1)-1))</f>
        <v>60</v>
      </c>
      <c r="V331" s="87" t="str">
        <f>IF(db[[#This Row],[QTY/ CTN B]]="","",RIGHT(db[[#This Row],[QTY/ CTN B]],LEN(db[[#This Row],[QTY/ CTN B]])-SEARCH(" ",db[[#This Row],[QTY/ CTN B]],1)))</f>
        <v>BOX</v>
      </c>
      <c r="W331" s="87" t="str">
        <f>IF(db[[#This Row],[QTY/ CTN TG]]="",IF(db[[#This Row],[STN TG]]="","",12),LEFT(db[[#This Row],[QTY/ CTN TG]],SEARCH(" ",db[[#This Row],[QTY/ CTN TG]],1)-1))</f>
        <v/>
      </c>
      <c r="X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1" s="87" t="str">
        <f>IF(db[[#This Row],[STN K]]="","",IF(db[[#This Row],[STN TG]]="LSN",12,""))</f>
        <v/>
      </c>
      <c r="Z331" s="87" t="str">
        <f>IF(db[[#This Row],[STN TG]]="LSN","PCS","")</f>
        <v/>
      </c>
      <c r="AA331" s="87">
        <f>db[[#This Row],[QTY B]]*IF(db[[#This Row],[QTY TG]]="",1,db[[#This Row],[QTY TG]])*IF(db[[#This Row],[QTY K]]="",1,db[[#This Row],[QTY K]])</f>
        <v>60</v>
      </c>
      <c r="AB331" s="87" t="str">
        <f>IF(db[[#This Row],[STN K]]="",IF(db[[#This Row],[STN TG]]="",db[[#This Row],[STN B]],db[[#This Row],[STN TG]]),db[[#This Row],[STN K]])</f>
        <v>BOX</v>
      </c>
      <c r="AC331" s="87"/>
    </row>
    <row r="332" spans="1:29" ht="16.5" customHeight="1" x14ac:dyDescent="0.25">
      <c r="A332" s="87">
        <f>ROW()-1</f>
        <v>331</v>
      </c>
      <c r="B332" s="9" t="str">
        <f>LOWER(SUBSTITUTE(SUBSTITUTE(SUBSTITUTE(SUBSTITUTE(SUBSTITUTE(SUBSTITUTE(db[[#This Row],[NB BM]]," ",),".",""),"-",""),"(",""),")",""),"/",""))</f>
        <v>bookend3531foodstall</v>
      </c>
      <c r="C332" s="9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D332" s="9" t="str">
        <f>LOWER(SUBSTITUTE(SUBSTITUTE(SUBSTITUTE(SUBSTITUTE(SUBSTITUTE(SUBSTITUTE(SUBSTITUTE(SUBSTITUTE(SUBSTITUTE(db[[#This Row],[NB PAJAK]]," ",""),"-",""),"(",""),")",""),".",""),",",""),"/",""),"""",""),"+",""))</f>
        <v/>
      </c>
      <c r="E332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bookend3531foodstall60box</v>
      </c>
      <c r="F33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bookend3531foodstall60boxuntana</v>
      </c>
      <c r="G332" s="8" t="s">
        <v>4351</v>
      </c>
      <c r="H332" s="18" t="s">
        <v>4334</v>
      </c>
      <c r="I332" s="49"/>
      <c r="J332" s="1" t="s">
        <v>1621</v>
      </c>
      <c r="K332" s="28" t="e">
        <f>IF(db[[#This Row],[NB NOTA_C]]="","",COUNTIF([2]!B_MSK[concat],db[[#This Row],[NB NOTA_C]]))</f>
        <v>#REF!</v>
      </c>
      <c r="L332" s="7" t="s">
        <v>3106</v>
      </c>
      <c r="M332" s="3" t="s">
        <v>4352</v>
      </c>
      <c r="N332" s="1" t="s">
        <v>2790</v>
      </c>
      <c r="O332" s="3"/>
      <c r="P332" s="3" t="str">
        <f>IF(db[[#This Row],[QTY/ CTN]]="","",SUBSTITUTE(SUBSTITUTE(SUBSTITUTE(db[[#This Row],[QTY/ CTN]]," ","_",2),"(",""),")","")&amp;"_")</f>
        <v>60 BOX_</v>
      </c>
      <c r="Q332" s="3">
        <f>IF(db[[#This Row],[H_QTY/ CTN]]="","",SEARCH("_",db[[#This Row],[H_QTY/ CTN]]))</f>
        <v>7</v>
      </c>
      <c r="R332" s="3">
        <f>IF(db[[#This Row],[H_QTY/ CTN]]="","",LEN(db[[#This Row],[H_QTY/ CTN]]))</f>
        <v>7</v>
      </c>
      <c r="S332" s="87" t="str">
        <f>IF(db[[#This Row],[H_QTY/ CTN]]="","",LEFT(db[[#This Row],[H_QTY/ CTN]],db[[#This Row],[H_1]]-1))</f>
        <v>60 BOX</v>
      </c>
      <c r="T332" s="87" t="str">
        <f>IF(NOT(db[[#This Row],[H_1]]=db[[#This Row],[H_2]]),MID(db[[#This Row],[H_QTY/ CTN]],db[[#This Row],[H_1]]+1,db[[#This Row],[H_2]]-db[[#This Row],[H_1]]-1),"")</f>
        <v/>
      </c>
      <c r="U332" s="87" t="str">
        <f>IF(db[[#This Row],[QTY/ CTN B]]="","",LEFT(db[[#This Row],[QTY/ CTN B]],SEARCH(" ",db[[#This Row],[QTY/ CTN B]],1)-1))</f>
        <v>60</v>
      </c>
      <c r="V332" s="87" t="str">
        <f>IF(db[[#This Row],[QTY/ CTN B]]="","",RIGHT(db[[#This Row],[QTY/ CTN B]],LEN(db[[#This Row],[QTY/ CTN B]])-SEARCH(" ",db[[#This Row],[QTY/ CTN B]],1)))</f>
        <v>BOX</v>
      </c>
      <c r="W332" s="87" t="str">
        <f>IF(db[[#This Row],[QTY/ CTN TG]]="",IF(db[[#This Row],[STN TG]]="","",12),LEFT(db[[#This Row],[QTY/ CTN TG]],SEARCH(" ",db[[#This Row],[QTY/ CTN TG]],1)-1))</f>
        <v/>
      </c>
      <c r="X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2" s="87" t="str">
        <f>IF(db[[#This Row],[STN K]]="","",IF(db[[#This Row],[STN TG]]="LSN",12,""))</f>
        <v/>
      </c>
      <c r="Z332" s="87" t="str">
        <f>IF(db[[#This Row],[STN TG]]="LSN","PCS","")</f>
        <v/>
      </c>
      <c r="AA332" s="87">
        <f>db[[#This Row],[QTY B]]*IF(db[[#This Row],[QTY TG]]="",1,db[[#This Row],[QTY TG]])*IF(db[[#This Row],[QTY K]]="",1,db[[#This Row],[QTY K]])</f>
        <v>60</v>
      </c>
      <c r="AB332" s="87" t="str">
        <f>IF(db[[#This Row],[STN K]]="",IF(db[[#This Row],[STN TG]]="",db[[#This Row],[STN B]],db[[#This Row],[STN TG]]),db[[#This Row],[STN K]])</f>
        <v>BOX</v>
      </c>
      <c r="AC332" s="87"/>
    </row>
    <row r="333" spans="1:29" ht="16.5" customHeight="1" x14ac:dyDescent="0.25">
      <c r="A333" s="87">
        <f>ROW()-1</f>
        <v>332</v>
      </c>
      <c r="B333" s="9" t="str">
        <f>LOWER(SUBSTITUTE(SUBSTITUTE(SUBSTITUTE(SUBSTITUTE(SUBSTITUTE(SUBSTITUTE(db[[#This Row],[NB BM]]," ",),".",""),"-",""),"(",""),")",""),"/",""))</f>
        <v>bookend3533bear</v>
      </c>
      <c r="C333" s="9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D333" s="9" t="str">
        <f>LOWER(SUBSTITUTE(SUBSTITUTE(SUBSTITUTE(SUBSTITUTE(SUBSTITUTE(SUBSTITUTE(SUBSTITUTE(SUBSTITUTE(SUBSTITUTE(db[[#This Row],[NB PAJAK]]," ",""),"-",""),"(",""),")",""),".",""),",",""),"/",""),"""",""),"+",""))</f>
        <v/>
      </c>
      <c r="E333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bookend3533bear60box</v>
      </c>
      <c r="F33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bookend3533bear60boxuntana</v>
      </c>
      <c r="G333" s="8" t="s">
        <v>4340</v>
      </c>
      <c r="H333" s="18" t="s">
        <v>4323</v>
      </c>
      <c r="I333" s="49"/>
      <c r="J333" s="1" t="s">
        <v>1621</v>
      </c>
      <c r="K333" s="28" t="e">
        <f>IF(db[[#This Row],[NB NOTA_C]]="","",COUNTIF([2]!B_MSK[concat],db[[#This Row],[NB NOTA_C]]))</f>
        <v>#REF!</v>
      </c>
      <c r="L333" s="7" t="s">
        <v>3106</v>
      </c>
      <c r="M333" s="3" t="s">
        <v>4352</v>
      </c>
      <c r="N333" s="1" t="s">
        <v>2790</v>
      </c>
      <c r="O333" s="3"/>
      <c r="P333" s="3" t="str">
        <f>IF(db[[#This Row],[QTY/ CTN]]="","",SUBSTITUTE(SUBSTITUTE(SUBSTITUTE(db[[#This Row],[QTY/ CTN]]," ","_",2),"(",""),")","")&amp;"_")</f>
        <v>60 BOX_</v>
      </c>
      <c r="Q333" s="3">
        <f>IF(db[[#This Row],[H_QTY/ CTN]]="","",SEARCH("_",db[[#This Row],[H_QTY/ CTN]]))</f>
        <v>7</v>
      </c>
      <c r="R333" s="3">
        <f>IF(db[[#This Row],[H_QTY/ CTN]]="","",LEN(db[[#This Row],[H_QTY/ CTN]]))</f>
        <v>7</v>
      </c>
      <c r="S333" s="87" t="str">
        <f>IF(db[[#This Row],[H_QTY/ CTN]]="","",LEFT(db[[#This Row],[H_QTY/ CTN]],db[[#This Row],[H_1]]-1))</f>
        <v>60 BOX</v>
      </c>
      <c r="T333" s="87" t="str">
        <f>IF(NOT(db[[#This Row],[H_1]]=db[[#This Row],[H_2]]),MID(db[[#This Row],[H_QTY/ CTN]],db[[#This Row],[H_1]]+1,db[[#This Row],[H_2]]-db[[#This Row],[H_1]]-1),"")</f>
        <v/>
      </c>
      <c r="U333" s="87" t="str">
        <f>IF(db[[#This Row],[QTY/ CTN B]]="","",LEFT(db[[#This Row],[QTY/ CTN B]],SEARCH(" ",db[[#This Row],[QTY/ CTN B]],1)-1))</f>
        <v>60</v>
      </c>
      <c r="V333" s="87" t="str">
        <f>IF(db[[#This Row],[QTY/ CTN B]]="","",RIGHT(db[[#This Row],[QTY/ CTN B]],LEN(db[[#This Row],[QTY/ CTN B]])-SEARCH(" ",db[[#This Row],[QTY/ CTN B]],1)))</f>
        <v>BOX</v>
      </c>
      <c r="W333" s="87" t="str">
        <f>IF(db[[#This Row],[QTY/ CTN TG]]="",IF(db[[#This Row],[STN TG]]="","",12),LEFT(db[[#This Row],[QTY/ CTN TG]],SEARCH(" ",db[[#This Row],[QTY/ CTN TG]],1)-1))</f>
        <v/>
      </c>
      <c r="X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3" s="87" t="str">
        <f>IF(db[[#This Row],[STN K]]="","",IF(db[[#This Row],[STN TG]]="LSN",12,""))</f>
        <v/>
      </c>
      <c r="Z333" s="87" t="str">
        <f>IF(db[[#This Row],[STN TG]]="LSN","PCS","")</f>
        <v/>
      </c>
      <c r="AA333" s="87">
        <f>db[[#This Row],[QTY B]]*IF(db[[#This Row],[QTY TG]]="",1,db[[#This Row],[QTY TG]])*IF(db[[#This Row],[QTY K]]="",1,db[[#This Row],[QTY K]])</f>
        <v>60</v>
      </c>
      <c r="AB333" s="87" t="str">
        <f>IF(db[[#This Row],[STN K]]="",IF(db[[#This Row],[STN TG]]="",db[[#This Row],[STN B]],db[[#This Row],[STN TG]]),db[[#This Row],[STN K]])</f>
        <v>BOX</v>
      </c>
      <c r="AC333" s="87"/>
    </row>
    <row r="334" spans="1:29" ht="16.5" customHeight="1" x14ac:dyDescent="0.25">
      <c r="A334" s="87">
        <f>ROW()-1</f>
        <v>333</v>
      </c>
      <c r="B334" s="9" t="str">
        <f>LOWER(SUBSTITUTE(SUBSTITUTE(SUBSTITUTE(SUBSTITUTE(SUBSTITUTE(SUBSTITUTE(db[[#This Row],[NB BM]]," ",),".",""),"-",""),"(",""),")",""),"/",""))</f>
        <v>bookend3534knowledge</v>
      </c>
      <c r="C334" s="9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D334" s="9" t="str">
        <f>LOWER(SUBSTITUTE(SUBSTITUTE(SUBSTITUTE(SUBSTITUTE(SUBSTITUTE(SUBSTITUTE(SUBSTITUTE(SUBSTITUTE(SUBSTITUTE(db[[#This Row],[NB PAJAK]]," ",""),"-",""),"(",""),")",""),".",""),",",""),"/",""),"""",""),"+",""))</f>
        <v/>
      </c>
      <c r="E334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bookend3534knowledge60box</v>
      </c>
      <c r="F33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bookend3534knowledge60boxuntana</v>
      </c>
      <c r="G334" s="8" t="s">
        <v>4338</v>
      </c>
      <c r="H334" s="18" t="s">
        <v>4321</v>
      </c>
      <c r="I334" s="49"/>
      <c r="J334" s="1" t="s">
        <v>1621</v>
      </c>
      <c r="K334" s="28" t="e">
        <f>IF(db[[#This Row],[NB NOTA_C]]="","",COUNTIF([2]!B_MSK[concat],db[[#This Row],[NB NOTA_C]]))</f>
        <v>#REF!</v>
      </c>
      <c r="L334" s="7" t="s">
        <v>3106</v>
      </c>
      <c r="M334" s="3" t="s">
        <v>4352</v>
      </c>
      <c r="N334" s="1" t="s">
        <v>2790</v>
      </c>
      <c r="O334" s="3"/>
      <c r="P334" s="3" t="str">
        <f>IF(db[[#This Row],[QTY/ CTN]]="","",SUBSTITUTE(SUBSTITUTE(SUBSTITUTE(db[[#This Row],[QTY/ CTN]]," ","_",2),"(",""),")","")&amp;"_")</f>
        <v>60 BOX_</v>
      </c>
      <c r="Q334" s="3">
        <f>IF(db[[#This Row],[H_QTY/ CTN]]="","",SEARCH("_",db[[#This Row],[H_QTY/ CTN]]))</f>
        <v>7</v>
      </c>
      <c r="R334" s="3">
        <f>IF(db[[#This Row],[H_QTY/ CTN]]="","",LEN(db[[#This Row],[H_QTY/ CTN]]))</f>
        <v>7</v>
      </c>
      <c r="S334" s="87" t="str">
        <f>IF(db[[#This Row],[H_QTY/ CTN]]="","",LEFT(db[[#This Row],[H_QTY/ CTN]],db[[#This Row],[H_1]]-1))</f>
        <v>60 BOX</v>
      </c>
      <c r="T334" s="87" t="str">
        <f>IF(NOT(db[[#This Row],[H_1]]=db[[#This Row],[H_2]]),MID(db[[#This Row],[H_QTY/ CTN]],db[[#This Row],[H_1]]+1,db[[#This Row],[H_2]]-db[[#This Row],[H_1]]-1),"")</f>
        <v/>
      </c>
      <c r="U334" s="87" t="str">
        <f>IF(db[[#This Row],[QTY/ CTN B]]="","",LEFT(db[[#This Row],[QTY/ CTN B]],SEARCH(" ",db[[#This Row],[QTY/ CTN B]],1)-1))</f>
        <v>60</v>
      </c>
      <c r="V334" s="87" t="str">
        <f>IF(db[[#This Row],[QTY/ CTN B]]="","",RIGHT(db[[#This Row],[QTY/ CTN B]],LEN(db[[#This Row],[QTY/ CTN B]])-SEARCH(" ",db[[#This Row],[QTY/ CTN B]],1)))</f>
        <v>BOX</v>
      </c>
      <c r="W334" s="87" t="str">
        <f>IF(db[[#This Row],[QTY/ CTN TG]]="",IF(db[[#This Row],[STN TG]]="","",12),LEFT(db[[#This Row],[QTY/ CTN TG]],SEARCH(" ",db[[#This Row],[QTY/ CTN TG]],1)-1))</f>
        <v/>
      </c>
      <c r="X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4" s="87" t="str">
        <f>IF(db[[#This Row],[STN K]]="","",IF(db[[#This Row],[STN TG]]="LSN",12,""))</f>
        <v/>
      </c>
      <c r="Z334" s="87" t="str">
        <f>IF(db[[#This Row],[STN TG]]="LSN","PCS","")</f>
        <v/>
      </c>
      <c r="AA334" s="87">
        <f>db[[#This Row],[QTY B]]*IF(db[[#This Row],[QTY TG]]="",1,db[[#This Row],[QTY TG]])*IF(db[[#This Row],[QTY K]]="",1,db[[#This Row],[QTY K]])</f>
        <v>60</v>
      </c>
      <c r="AB334" s="87" t="str">
        <f>IF(db[[#This Row],[STN K]]="",IF(db[[#This Row],[STN TG]]="",db[[#This Row],[STN B]],db[[#This Row],[STN TG]]),db[[#This Row],[STN K]])</f>
        <v>BOX</v>
      </c>
      <c r="AC334" s="87"/>
    </row>
    <row r="335" spans="1:29" ht="16.5" customHeight="1" x14ac:dyDescent="0.25">
      <c r="A335" s="87">
        <f>ROW()-1</f>
        <v>334</v>
      </c>
      <c r="B335" s="9" t="str">
        <f>LOWER(SUBSTITUTE(SUBSTITUTE(SUBSTITUTE(SUBSTITUTE(SUBSTITUTE(SUBSTITUTE(db[[#This Row],[NB BM]]," ",),".",""),"-",""),"(",""),")",""),"/",""))</f>
        <v>bookend3539stars</v>
      </c>
      <c r="C335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D335" s="9" t="str">
        <f>LOWER(SUBSTITUTE(SUBSTITUTE(SUBSTITUTE(SUBSTITUTE(SUBSTITUTE(SUBSTITUTE(SUBSTITUTE(SUBSTITUTE(SUBSTITUTE(db[[#This Row],[NB PAJAK]]," ",""),"-",""),"(",""),")",""),".",""),",",""),"/",""),"""",""),"+",""))</f>
        <v/>
      </c>
      <c r="E335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bookend3539stars60box</v>
      </c>
      <c r="F33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bookend3539stars60boxuntana</v>
      </c>
      <c r="G335" s="8" t="s">
        <v>4347</v>
      </c>
      <c r="H335" s="18" t="s">
        <v>4330</v>
      </c>
      <c r="I335" s="49"/>
      <c r="J335" s="1" t="s">
        <v>1621</v>
      </c>
      <c r="K335" s="28" t="e">
        <f>IF(db[[#This Row],[NB NOTA_C]]="","",COUNTIF([2]!B_MSK[concat],db[[#This Row],[NB NOTA_C]]))</f>
        <v>#REF!</v>
      </c>
      <c r="L335" s="7" t="s">
        <v>3106</v>
      </c>
      <c r="M335" s="3" t="s">
        <v>4352</v>
      </c>
      <c r="N335" s="1" t="s">
        <v>2790</v>
      </c>
      <c r="O335" s="3"/>
      <c r="P335" s="3" t="str">
        <f>IF(db[[#This Row],[QTY/ CTN]]="","",SUBSTITUTE(SUBSTITUTE(SUBSTITUTE(db[[#This Row],[QTY/ CTN]]," ","_",2),"(",""),")","")&amp;"_")</f>
        <v>60 BOX_</v>
      </c>
      <c r="Q335" s="3">
        <f>IF(db[[#This Row],[H_QTY/ CTN]]="","",SEARCH("_",db[[#This Row],[H_QTY/ CTN]]))</f>
        <v>7</v>
      </c>
      <c r="R335" s="3">
        <f>IF(db[[#This Row],[H_QTY/ CTN]]="","",LEN(db[[#This Row],[H_QTY/ CTN]]))</f>
        <v>7</v>
      </c>
      <c r="S335" s="87" t="str">
        <f>IF(db[[#This Row],[H_QTY/ CTN]]="","",LEFT(db[[#This Row],[H_QTY/ CTN]],db[[#This Row],[H_1]]-1))</f>
        <v>60 BOX</v>
      </c>
      <c r="T335" s="87" t="str">
        <f>IF(NOT(db[[#This Row],[H_1]]=db[[#This Row],[H_2]]),MID(db[[#This Row],[H_QTY/ CTN]],db[[#This Row],[H_1]]+1,db[[#This Row],[H_2]]-db[[#This Row],[H_1]]-1),"")</f>
        <v/>
      </c>
      <c r="U335" s="87" t="str">
        <f>IF(db[[#This Row],[QTY/ CTN B]]="","",LEFT(db[[#This Row],[QTY/ CTN B]],SEARCH(" ",db[[#This Row],[QTY/ CTN B]],1)-1))</f>
        <v>60</v>
      </c>
      <c r="V335" s="87" t="str">
        <f>IF(db[[#This Row],[QTY/ CTN B]]="","",RIGHT(db[[#This Row],[QTY/ CTN B]],LEN(db[[#This Row],[QTY/ CTN B]])-SEARCH(" ",db[[#This Row],[QTY/ CTN B]],1)))</f>
        <v>BOX</v>
      </c>
      <c r="W335" s="87" t="str">
        <f>IF(db[[#This Row],[QTY/ CTN TG]]="",IF(db[[#This Row],[STN TG]]="","",12),LEFT(db[[#This Row],[QTY/ CTN TG]],SEARCH(" ",db[[#This Row],[QTY/ CTN TG]],1)-1))</f>
        <v/>
      </c>
      <c r="X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5" s="87" t="str">
        <f>IF(db[[#This Row],[STN K]]="","",IF(db[[#This Row],[STN TG]]="LSN",12,""))</f>
        <v/>
      </c>
      <c r="Z335" s="87" t="str">
        <f>IF(db[[#This Row],[STN TG]]="LSN","PCS","")</f>
        <v/>
      </c>
      <c r="AA335" s="87">
        <f>db[[#This Row],[QTY B]]*IF(db[[#This Row],[QTY TG]]="",1,db[[#This Row],[QTY TG]])*IF(db[[#This Row],[QTY K]]="",1,db[[#This Row],[QTY K]])</f>
        <v>60</v>
      </c>
      <c r="AB335" s="87" t="str">
        <f>IF(db[[#This Row],[STN K]]="",IF(db[[#This Row],[STN TG]]="",db[[#This Row],[STN B]],db[[#This Row],[STN TG]]),db[[#This Row],[STN K]])</f>
        <v>BOX</v>
      </c>
      <c r="AC335" s="87"/>
    </row>
    <row r="336" spans="1:29" ht="16.5" customHeight="1" x14ac:dyDescent="0.25">
      <c r="A336" s="87">
        <f>ROW()-1</f>
        <v>335</v>
      </c>
      <c r="B336" s="9" t="str">
        <f>LOWER(SUBSTITUTE(SUBSTITUTE(SUBSTITUTE(SUBSTITUTE(SUBSTITUTE(SUBSTITUTE(db[[#This Row],[NB BM]]," ",),".",""),"-",""),"(",""),")",""),"/",""))</f>
        <v>bookend3540hellomimi</v>
      </c>
      <c r="C336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D336" s="9" t="str">
        <f>LOWER(SUBSTITUTE(SUBSTITUTE(SUBSTITUTE(SUBSTITUTE(SUBSTITUTE(SUBSTITUTE(SUBSTITUTE(SUBSTITUTE(SUBSTITUTE(db[[#This Row],[NB PAJAK]]," ",""),"-",""),"(",""),")",""),".",""),",",""),"/",""),"""",""),"+",""))</f>
        <v/>
      </c>
      <c r="E336" s="9" t="str">
        <f>LOWER(SUBSTITUTE(SUBSTITUTE(SUBSTITUTE(SUBSTITUTE(SUBSTITUTE(SUBSTITUTE(SUBSTITUTE(SUBSTITUTE(SUBSTITUTE(db[[#This Row],[NB BM]]&amp;db[[#This Row],[QTY/ CTN]]," ",),".",""),"-",""),"(",""),")",""),",",""),"/",""),"""",""),"+",""))</f>
        <v>bookend3540hellomimi60box</v>
      </c>
      <c r="F33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bookend3540hellomimi60boxuntana</v>
      </c>
      <c r="G336" s="8" t="s">
        <v>4350</v>
      </c>
      <c r="H336" s="18" t="s">
        <v>4333</v>
      </c>
      <c r="I336" s="49"/>
      <c r="J336" s="1" t="s">
        <v>1621</v>
      </c>
      <c r="K336" s="28" t="e">
        <f>IF(db[[#This Row],[NB NOTA_C]]="","",COUNTIF([2]!B_MSK[concat],db[[#This Row],[NB NOTA_C]]))</f>
        <v>#REF!</v>
      </c>
      <c r="L336" s="7" t="s">
        <v>3106</v>
      </c>
      <c r="M336" s="3" t="s">
        <v>4352</v>
      </c>
      <c r="N336" s="1" t="s">
        <v>2790</v>
      </c>
      <c r="O336" s="3"/>
      <c r="P336" s="3" t="str">
        <f>IF(db[[#This Row],[QTY/ CTN]]="","",SUBSTITUTE(SUBSTITUTE(SUBSTITUTE(db[[#This Row],[QTY/ CTN]]," ","_",2),"(",""),")","")&amp;"_")</f>
        <v>60 BOX_</v>
      </c>
      <c r="Q336" s="3">
        <f>IF(db[[#This Row],[H_QTY/ CTN]]="","",SEARCH("_",db[[#This Row],[H_QTY/ CTN]]))</f>
        <v>7</v>
      </c>
      <c r="R336" s="3">
        <f>IF(db[[#This Row],[H_QTY/ CTN]]="","",LEN(db[[#This Row],[H_QTY/ CTN]]))</f>
        <v>7</v>
      </c>
      <c r="S336" s="87" t="str">
        <f>IF(db[[#This Row],[H_QTY/ CTN]]="","",LEFT(db[[#This Row],[H_QTY/ CTN]],db[[#This Row],[H_1]]-1))</f>
        <v>60 BOX</v>
      </c>
      <c r="T336" s="87" t="str">
        <f>IF(NOT(db[[#This Row],[H_1]]=db[[#This Row],[H_2]]),MID(db[[#This Row],[H_QTY/ CTN]],db[[#This Row],[H_1]]+1,db[[#This Row],[H_2]]-db[[#This Row],[H_1]]-1),"")</f>
        <v/>
      </c>
      <c r="U336" s="87" t="str">
        <f>IF(db[[#This Row],[QTY/ CTN B]]="","",LEFT(db[[#This Row],[QTY/ CTN B]],SEARCH(" ",db[[#This Row],[QTY/ CTN B]],1)-1))</f>
        <v>60</v>
      </c>
      <c r="V336" s="87" t="str">
        <f>IF(db[[#This Row],[QTY/ CTN B]]="","",RIGHT(db[[#This Row],[QTY/ CTN B]],LEN(db[[#This Row],[QTY/ CTN B]])-SEARCH(" ",db[[#This Row],[QTY/ CTN B]],1)))</f>
        <v>BOX</v>
      </c>
      <c r="W336" s="87" t="str">
        <f>IF(db[[#This Row],[QTY/ CTN TG]]="",IF(db[[#This Row],[STN TG]]="","",12),LEFT(db[[#This Row],[QTY/ CTN TG]],SEARCH(" ",db[[#This Row],[QTY/ CTN TG]],1)-1))</f>
        <v/>
      </c>
      <c r="X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6" s="87" t="str">
        <f>IF(db[[#This Row],[STN K]]="","",IF(db[[#This Row],[STN TG]]="LSN",12,""))</f>
        <v/>
      </c>
      <c r="Z336" s="87" t="str">
        <f>IF(db[[#This Row],[STN TG]]="LSN","PCS","")</f>
        <v/>
      </c>
      <c r="AA336" s="87">
        <f>db[[#This Row],[QTY B]]*IF(db[[#This Row],[QTY TG]]="",1,db[[#This Row],[QTY TG]])*IF(db[[#This Row],[QTY K]]="",1,db[[#This Row],[QTY K]])</f>
        <v>60</v>
      </c>
      <c r="AB336" s="87" t="str">
        <f>IF(db[[#This Row],[STN K]]="",IF(db[[#This Row],[STN TG]]="",db[[#This Row],[STN B]],db[[#This Row],[STN TG]]),db[[#This Row],[STN K]])</f>
        <v>BOX</v>
      </c>
      <c r="AC336" s="87"/>
    </row>
    <row r="337" spans="1:29" ht="16.5" customHeight="1" x14ac:dyDescent="0.25">
      <c r="A337" s="87">
        <f>ROW()-1</f>
        <v>336</v>
      </c>
      <c r="B337" s="3" t="str">
        <f>LOWER(SUBSTITUTE(SUBSTITUTE(SUBSTITUTE(SUBSTITUTE(SUBSTITUTE(SUBSTITUTE(db[[#This Row],[NB BM]]," ",),".",""),"-",""),"(",""),")",""),"/",""))</f>
        <v>bookend3552spacetravel</v>
      </c>
      <c r="C33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D337" s="3" t="str">
        <f>LOWER(SUBSTITUTE(SUBSTITUTE(SUBSTITUTE(SUBSTITUTE(SUBSTITUTE(SUBSTITUTE(SUBSTITUTE(SUBSTITUTE(SUBSTITUTE(db[[#This Row],[NB PAJAK]]," ",""),"-",""),"(",""),")",""),".",""),",",""),"/",""),"""",""),"+",""))</f>
        <v/>
      </c>
      <c r="E337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bookend3552spacetravel60box</v>
      </c>
      <c r="F3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bookend3552spacetravel60boxuntana</v>
      </c>
      <c r="G337" s="1" t="s">
        <v>4339</v>
      </c>
      <c r="H337" s="4" t="s">
        <v>4322</v>
      </c>
      <c r="I337" s="49"/>
      <c r="J337" s="1" t="s">
        <v>1621</v>
      </c>
      <c r="K337" s="28" t="e">
        <f>IF(db[[#This Row],[NB NOTA_C]]="","",COUNTIF([2]!B_MSK[concat],db[[#This Row],[NB NOTA_C]]))</f>
        <v>#REF!</v>
      </c>
      <c r="L337" s="7" t="s">
        <v>3106</v>
      </c>
      <c r="M337" s="3" t="s">
        <v>4352</v>
      </c>
      <c r="N337" s="1" t="s">
        <v>2790</v>
      </c>
      <c r="O337" s="3"/>
      <c r="P337" s="3" t="str">
        <f>IF(db[[#This Row],[QTY/ CTN]]="","",SUBSTITUTE(SUBSTITUTE(SUBSTITUTE(db[[#This Row],[QTY/ CTN]]," ","_",2),"(",""),")","")&amp;"_")</f>
        <v>60 BOX_</v>
      </c>
      <c r="Q337" s="3">
        <f>IF(db[[#This Row],[H_QTY/ CTN]]="","",SEARCH("_",db[[#This Row],[H_QTY/ CTN]]))</f>
        <v>7</v>
      </c>
      <c r="R337" s="3">
        <f>IF(db[[#This Row],[H_QTY/ CTN]]="","",LEN(db[[#This Row],[H_QTY/ CTN]]))</f>
        <v>7</v>
      </c>
      <c r="S337" s="87" t="str">
        <f>IF(db[[#This Row],[H_QTY/ CTN]]="","",LEFT(db[[#This Row],[H_QTY/ CTN]],db[[#This Row],[H_1]]-1))</f>
        <v>60 BOX</v>
      </c>
      <c r="T337" s="87" t="str">
        <f>IF(NOT(db[[#This Row],[H_1]]=db[[#This Row],[H_2]]),MID(db[[#This Row],[H_QTY/ CTN]],db[[#This Row],[H_1]]+1,db[[#This Row],[H_2]]-db[[#This Row],[H_1]]-1),"")</f>
        <v/>
      </c>
      <c r="U337" s="87" t="str">
        <f>IF(db[[#This Row],[QTY/ CTN B]]="","",LEFT(db[[#This Row],[QTY/ CTN B]],SEARCH(" ",db[[#This Row],[QTY/ CTN B]],1)-1))</f>
        <v>60</v>
      </c>
      <c r="V337" s="87" t="str">
        <f>IF(db[[#This Row],[QTY/ CTN B]]="","",RIGHT(db[[#This Row],[QTY/ CTN B]],LEN(db[[#This Row],[QTY/ CTN B]])-SEARCH(" ",db[[#This Row],[QTY/ CTN B]],1)))</f>
        <v>BOX</v>
      </c>
      <c r="W337" s="87" t="str">
        <f>IF(db[[#This Row],[QTY/ CTN TG]]="",IF(db[[#This Row],[STN TG]]="","",12),LEFT(db[[#This Row],[QTY/ CTN TG]],SEARCH(" ",db[[#This Row],[QTY/ CTN TG]],1)-1))</f>
        <v/>
      </c>
      <c r="X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7" s="87" t="str">
        <f>IF(db[[#This Row],[STN K]]="","",IF(db[[#This Row],[STN TG]]="LSN",12,""))</f>
        <v/>
      </c>
      <c r="Z337" s="87" t="str">
        <f>IF(db[[#This Row],[STN TG]]="LSN","PCS","")</f>
        <v/>
      </c>
      <c r="AA337" s="87">
        <f>db[[#This Row],[QTY B]]*IF(db[[#This Row],[QTY TG]]="",1,db[[#This Row],[QTY TG]])*IF(db[[#This Row],[QTY K]]="",1,db[[#This Row],[QTY K]])</f>
        <v>60</v>
      </c>
      <c r="AB337" s="87" t="str">
        <f>IF(db[[#This Row],[STN K]]="",IF(db[[#This Row],[STN TG]]="",db[[#This Row],[STN B]],db[[#This Row],[STN TG]]),db[[#This Row],[STN K]])</f>
        <v>BOX</v>
      </c>
      <c r="AC337" s="87"/>
    </row>
    <row r="338" spans="1:29" ht="16.5" customHeight="1" x14ac:dyDescent="0.25">
      <c r="A338" s="87">
        <f>ROW()-1</f>
        <v>337</v>
      </c>
      <c r="B338" s="3" t="str">
        <f>LOWER(SUBSTITUTE(SUBSTITUTE(SUBSTITUTE(SUBSTITUTE(SUBSTITUTE(SUBSTITUTE(db[[#This Row],[NB BM]]," ",),".",""),"-",""),"(",""),")",""),"/",""))</f>
        <v>bookend3553spacetravel</v>
      </c>
      <c r="C33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D338" s="3" t="str">
        <f>LOWER(SUBSTITUTE(SUBSTITUTE(SUBSTITUTE(SUBSTITUTE(SUBSTITUTE(SUBSTITUTE(SUBSTITUTE(SUBSTITUTE(SUBSTITUTE(db[[#This Row],[NB PAJAK]]," ",""),"-",""),"(",""),")",""),".",""),",",""),"/",""),"""",""),"+",""))</f>
        <v/>
      </c>
      <c r="E338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bookend3553spacetravel60box</v>
      </c>
      <c r="F3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bookend3553spacetravel60boxuntana</v>
      </c>
      <c r="G338" s="1" t="s">
        <v>4343</v>
      </c>
      <c r="H338" s="4" t="s">
        <v>4325</v>
      </c>
      <c r="I338" s="49"/>
      <c r="J338" s="1" t="s">
        <v>1621</v>
      </c>
      <c r="K338" s="28" t="e">
        <f>IF(db[[#This Row],[NB NOTA_C]]="","",COUNTIF([2]!B_MSK[concat],db[[#This Row],[NB NOTA_C]]))</f>
        <v>#REF!</v>
      </c>
      <c r="L338" s="7" t="s">
        <v>3106</v>
      </c>
      <c r="M338" s="3" t="s">
        <v>4352</v>
      </c>
      <c r="N338" s="1" t="s">
        <v>2790</v>
      </c>
      <c r="O338" s="3"/>
      <c r="P338" s="3" t="str">
        <f>IF(db[[#This Row],[QTY/ CTN]]="","",SUBSTITUTE(SUBSTITUTE(SUBSTITUTE(db[[#This Row],[QTY/ CTN]]," ","_",2),"(",""),")","")&amp;"_")</f>
        <v>60 BOX_</v>
      </c>
      <c r="Q338" s="3">
        <f>IF(db[[#This Row],[H_QTY/ CTN]]="","",SEARCH("_",db[[#This Row],[H_QTY/ CTN]]))</f>
        <v>7</v>
      </c>
      <c r="R338" s="3">
        <f>IF(db[[#This Row],[H_QTY/ CTN]]="","",LEN(db[[#This Row],[H_QTY/ CTN]]))</f>
        <v>7</v>
      </c>
      <c r="S338" s="87" t="str">
        <f>IF(db[[#This Row],[H_QTY/ CTN]]="","",LEFT(db[[#This Row],[H_QTY/ CTN]],db[[#This Row],[H_1]]-1))</f>
        <v>60 BOX</v>
      </c>
      <c r="T338" s="87" t="str">
        <f>IF(NOT(db[[#This Row],[H_1]]=db[[#This Row],[H_2]]),MID(db[[#This Row],[H_QTY/ CTN]],db[[#This Row],[H_1]]+1,db[[#This Row],[H_2]]-db[[#This Row],[H_1]]-1),"")</f>
        <v/>
      </c>
      <c r="U338" s="87" t="str">
        <f>IF(db[[#This Row],[QTY/ CTN B]]="","",LEFT(db[[#This Row],[QTY/ CTN B]],SEARCH(" ",db[[#This Row],[QTY/ CTN B]],1)-1))</f>
        <v>60</v>
      </c>
      <c r="V338" s="87" t="str">
        <f>IF(db[[#This Row],[QTY/ CTN B]]="","",RIGHT(db[[#This Row],[QTY/ CTN B]],LEN(db[[#This Row],[QTY/ CTN B]])-SEARCH(" ",db[[#This Row],[QTY/ CTN B]],1)))</f>
        <v>BOX</v>
      </c>
      <c r="W338" s="87" t="str">
        <f>IF(db[[#This Row],[QTY/ CTN TG]]="",IF(db[[#This Row],[STN TG]]="","",12),LEFT(db[[#This Row],[QTY/ CTN TG]],SEARCH(" ",db[[#This Row],[QTY/ CTN TG]],1)-1))</f>
        <v/>
      </c>
      <c r="X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8" s="87" t="str">
        <f>IF(db[[#This Row],[STN K]]="","",IF(db[[#This Row],[STN TG]]="LSN",12,""))</f>
        <v/>
      </c>
      <c r="Z338" s="87" t="str">
        <f>IF(db[[#This Row],[STN TG]]="LSN","PCS","")</f>
        <v/>
      </c>
      <c r="AA338" s="87">
        <f>db[[#This Row],[QTY B]]*IF(db[[#This Row],[QTY TG]]="",1,db[[#This Row],[QTY TG]])*IF(db[[#This Row],[QTY K]]="",1,db[[#This Row],[QTY K]])</f>
        <v>60</v>
      </c>
      <c r="AB338" s="87" t="str">
        <f>IF(db[[#This Row],[STN K]]="",IF(db[[#This Row],[STN TG]]="",db[[#This Row],[STN B]],db[[#This Row],[STN TG]]),db[[#This Row],[STN K]])</f>
        <v>BOX</v>
      </c>
      <c r="AC338" s="87"/>
    </row>
    <row r="339" spans="1:29" ht="16.5" customHeight="1" x14ac:dyDescent="0.25">
      <c r="A339" s="87">
        <f>ROW()-1</f>
        <v>338</v>
      </c>
      <c r="B339" s="3" t="str">
        <f>LOWER(SUBSTITUTE(SUBSTITUTE(SUBSTITUTE(SUBSTITUTE(SUBSTITUTE(SUBSTITUTE(db[[#This Row],[NB BM]]," ",),".",""),"-",""),"(",""),")",""),"/",""))</f>
        <v>bookend3565astronautgirl</v>
      </c>
      <c r="C33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D339" s="3" t="str">
        <f>LOWER(SUBSTITUTE(SUBSTITUTE(SUBSTITUTE(SUBSTITUTE(SUBSTITUTE(SUBSTITUTE(SUBSTITUTE(SUBSTITUTE(SUBSTITUTE(db[[#This Row],[NB PAJAK]]," ",""),"-",""),"(",""),")",""),".",""),",",""),"/",""),"""",""),"+",""))</f>
        <v/>
      </c>
      <c r="E339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bookend3565astronautgirl60box</v>
      </c>
      <c r="F3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bookend3565astronautgirl60boxuntana</v>
      </c>
      <c r="G339" s="1" t="s">
        <v>4344</v>
      </c>
      <c r="H339" s="4" t="s">
        <v>4327</v>
      </c>
      <c r="I339" s="49"/>
      <c r="J339" s="1" t="s">
        <v>1621</v>
      </c>
      <c r="K339" s="28" t="e">
        <f>IF(db[[#This Row],[NB NOTA_C]]="","",COUNTIF([2]!B_MSK[concat],db[[#This Row],[NB NOTA_C]]))</f>
        <v>#REF!</v>
      </c>
      <c r="L339" s="7" t="s">
        <v>3106</v>
      </c>
      <c r="M339" s="3" t="s">
        <v>4352</v>
      </c>
      <c r="N339" s="1" t="s">
        <v>2790</v>
      </c>
      <c r="O339" s="3"/>
      <c r="P339" s="3" t="str">
        <f>IF(db[[#This Row],[QTY/ CTN]]="","",SUBSTITUTE(SUBSTITUTE(SUBSTITUTE(db[[#This Row],[QTY/ CTN]]," ","_",2),"(",""),")","")&amp;"_")</f>
        <v>60 BOX_</v>
      </c>
      <c r="Q339" s="3">
        <f>IF(db[[#This Row],[H_QTY/ CTN]]="","",SEARCH("_",db[[#This Row],[H_QTY/ CTN]]))</f>
        <v>7</v>
      </c>
      <c r="R339" s="3">
        <f>IF(db[[#This Row],[H_QTY/ CTN]]="","",LEN(db[[#This Row],[H_QTY/ CTN]]))</f>
        <v>7</v>
      </c>
      <c r="S339" s="87" t="str">
        <f>IF(db[[#This Row],[H_QTY/ CTN]]="","",LEFT(db[[#This Row],[H_QTY/ CTN]],db[[#This Row],[H_1]]-1))</f>
        <v>60 BOX</v>
      </c>
      <c r="T339" s="87" t="str">
        <f>IF(NOT(db[[#This Row],[H_1]]=db[[#This Row],[H_2]]),MID(db[[#This Row],[H_QTY/ CTN]],db[[#This Row],[H_1]]+1,db[[#This Row],[H_2]]-db[[#This Row],[H_1]]-1),"")</f>
        <v/>
      </c>
      <c r="U339" s="87" t="str">
        <f>IF(db[[#This Row],[QTY/ CTN B]]="","",LEFT(db[[#This Row],[QTY/ CTN B]],SEARCH(" ",db[[#This Row],[QTY/ CTN B]],1)-1))</f>
        <v>60</v>
      </c>
      <c r="V339" s="87" t="str">
        <f>IF(db[[#This Row],[QTY/ CTN B]]="","",RIGHT(db[[#This Row],[QTY/ CTN B]],LEN(db[[#This Row],[QTY/ CTN B]])-SEARCH(" ",db[[#This Row],[QTY/ CTN B]],1)))</f>
        <v>BOX</v>
      </c>
      <c r="W339" s="87" t="str">
        <f>IF(db[[#This Row],[QTY/ CTN TG]]="",IF(db[[#This Row],[STN TG]]="","",12),LEFT(db[[#This Row],[QTY/ CTN TG]],SEARCH(" ",db[[#This Row],[QTY/ CTN TG]],1)-1))</f>
        <v/>
      </c>
      <c r="X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39" s="87" t="str">
        <f>IF(db[[#This Row],[STN K]]="","",IF(db[[#This Row],[STN TG]]="LSN",12,""))</f>
        <v/>
      </c>
      <c r="Z339" s="87" t="str">
        <f>IF(db[[#This Row],[STN TG]]="LSN","PCS","")</f>
        <v/>
      </c>
      <c r="AA339" s="87">
        <f>db[[#This Row],[QTY B]]*IF(db[[#This Row],[QTY TG]]="",1,db[[#This Row],[QTY TG]])*IF(db[[#This Row],[QTY K]]="",1,db[[#This Row],[QTY K]])</f>
        <v>60</v>
      </c>
      <c r="AB339" s="87" t="str">
        <f>IF(db[[#This Row],[STN K]]="",IF(db[[#This Row],[STN TG]]="",db[[#This Row],[STN B]],db[[#This Row],[STN TG]]),db[[#This Row],[STN K]])</f>
        <v>BOX</v>
      </c>
      <c r="AC339" s="87"/>
    </row>
    <row r="340" spans="1:29" ht="16.5" customHeight="1" x14ac:dyDescent="0.25">
      <c r="A340" s="87">
        <f>ROW()-1</f>
        <v>339</v>
      </c>
      <c r="B340" s="3" t="str">
        <f>LOWER(SUBSTITUTE(SUBSTITUTE(SUBSTITUTE(SUBSTITUTE(SUBSTITUTE(SUBSTITUTE(db[[#This Row],[NB BM]]," ",),".",""),"-",""),"(",""),")",""),"/",""))</f>
        <v>bookend777371hamster</v>
      </c>
      <c r="C34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D340" s="3" t="str">
        <f>LOWER(SUBSTITUTE(SUBSTITUTE(SUBSTITUTE(SUBSTITUTE(SUBSTITUTE(SUBSTITUTE(SUBSTITUTE(SUBSTITUTE(SUBSTITUTE(db[[#This Row],[NB PAJAK]]," ",""),"-",""),"(",""),")",""),".",""),",",""),"/",""),"""",""),"+",""))</f>
        <v/>
      </c>
      <c r="E340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bookend777371hamster60box</v>
      </c>
      <c r="F3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bookend777371hamster60boxuntana</v>
      </c>
      <c r="G340" s="1" t="s">
        <v>4335</v>
      </c>
      <c r="H340" s="4" t="s">
        <v>4318</v>
      </c>
      <c r="I340" s="49"/>
      <c r="J340" s="1" t="s">
        <v>1621</v>
      </c>
      <c r="K340" s="28" t="e">
        <f>IF(db[[#This Row],[NB NOTA_C]]="","",COUNTIF([2]!B_MSK[concat],db[[#This Row],[NB NOTA_C]]))</f>
        <v>#REF!</v>
      </c>
      <c r="L340" s="7" t="s">
        <v>3106</v>
      </c>
      <c r="M340" s="3" t="s">
        <v>4352</v>
      </c>
      <c r="N340" s="1" t="s">
        <v>2790</v>
      </c>
      <c r="O340" s="3"/>
      <c r="P340" s="3" t="str">
        <f>IF(db[[#This Row],[QTY/ CTN]]="","",SUBSTITUTE(SUBSTITUTE(SUBSTITUTE(db[[#This Row],[QTY/ CTN]]," ","_",2),"(",""),")","")&amp;"_")</f>
        <v>60 BOX_</v>
      </c>
      <c r="Q340" s="3">
        <f>IF(db[[#This Row],[H_QTY/ CTN]]="","",SEARCH("_",db[[#This Row],[H_QTY/ CTN]]))</f>
        <v>7</v>
      </c>
      <c r="R340" s="3">
        <f>IF(db[[#This Row],[H_QTY/ CTN]]="","",LEN(db[[#This Row],[H_QTY/ CTN]]))</f>
        <v>7</v>
      </c>
      <c r="S340" s="87" t="str">
        <f>IF(db[[#This Row],[H_QTY/ CTN]]="","",LEFT(db[[#This Row],[H_QTY/ CTN]],db[[#This Row],[H_1]]-1))</f>
        <v>60 BOX</v>
      </c>
      <c r="T340" s="87" t="str">
        <f>IF(NOT(db[[#This Row],[H_1]]=db[[#This Row],[H_2]]),MID(db[[#This Row],[H_QTY/ CTN]],db[[#This Row],[H_1]]+1,db[[#This Row],[H_2]]-db[[#This Row],[H_1]]-1),"")</f>
        <v/>
      </c>
      <c r="U340" s="87" t="str">
        <f>IF(db[[#This Row],[QTY/ CTN B]]="","",LEFT(db[[#This Row],[QTY/ CTN B]],SEARCH(" ",db[[#This Row],[QTY/ CTN B]],1)-1))</f>
        <v>60</v>
      </c>
      <c r="V340" s="87" t="str">
        <f>IF(db[[#This Row],[QTY/ CTN B]]="","",RIGHT(db[[#This Row],[QTY/ CTN B]],LEN(db[[#This Row],[QTY/ CTN B]])-SEARCH(" ",db[[#This Row],[QTY/ CTN B]],1)))</f>
        <v>BOX</v>
      </c>
      <c r="W340" s="87" t="str">
        <f>IF(db[[#This Row],[QTY/ CTN TG]]="",IF(db[[#This Row],[STN TG]]="","",12),LEFT(db[[#This Row],[QTY/ CTN TG]],SEARCH(" ",db[[#This Row],[QTY/ CTN TG]],1)-1))</f>
        <v/>
      </c>
      <c r="X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0" s="87" t="str">
        <f>IF(db[[#This Row],[STN K]]="","",IF(db[[#This Row],[STN TG]]="LSN",12,""))</f>
        <v/>
      </c>
      <c r="Z340" s="87" t="str">
        <f>IF(db[[#This Row],[STN TG]]="LSN","PCS","")</f>
        <v/>
      </c>
      <c r="AA340" s="87">
        <f>db[[#This Row],[QTY B]]*IF(db[[#This Row],[QTY TG]]="",1,db[[#This Row],[QTY TG]])*IF(db[[#This Row],[QTY K]]="",1,db[[#This Row],[QTY K]])</f>
        <v>60</v>
      </c>
      <c r="AB340" s="87" t="str">
        <f>IF(db[[#This Row],[STN K]]="",IF(db[[#This Row],[STN TG]]="",db[[#This Row],[STN B]],db[[#This Row],[STN TG]]),db[[#This Row],[STN K]])</f>
        <v>BOX</v>
      </c>
      <c r="AC340" s="87"/>
    </row>
    <row r="341" spans="1:29" ht="16.5" customHeight="1" x14ac:dyDescent="0.25">
      <c r="A341" s="87">
        <f>ROW()-1</f>
        <v>340</v>
      </c>
      <c r="B341" s="3" t="str">
        <f>LOWER(SUBSTITUTE(SUBSTITUTE(SUBSTITUTE(SUBSTITUTE(SUBSTITUTE(SUBSTITUTE(db[[#This Row],[NB BM]]," ",),".",""),"-",""),"(",""),")",""),"/",""))</f>
        <v>bookend777377fruits</v>
      </c>
      <c r="C34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D341" s="3" t="str">
        <f>LOWER(SUBSTITUTE(SUBSTITUTE(SUBSTITUTE(SUBSTITUTE(SUBSTITUTE(SUBSTITUTE(SUBSTITUTE(SUBSTITUTE(SUBSTITUTE(db[[#This Row],[NB PAJAK]]," ",""),"-",""),"(",""),")",""),".",""),",",""),"/",""),"""",""),"+",""))</f>
        <v/>
      </c>
      <c r="E341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bookend777377fruits60box</v>
      </c>
      <c r="F3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bookend777377fruits60boxuntana</v>
      </c>
      <c r="G341" s="1" t="s">
        <v>4336</v>
      </c>
      <c r="H341" s="4" t="s">
        <v>4319</v>
      </c>
      <c r="I341" s="49"/>
      <c r="J341" s="1" t="s">
        <v>1621</v>
      </c>
      <c r="K341" s="28" t="e">
        <f>IF(db[[#This Row],[NB NOTA_C]]="","",COUNTIF([2]!B_MSK[concat],db[[#This Row],[NB NOTA_C]]))</f>
        <v>#REF!</v>
      </c>
      <c r="L341" s="7" t="s">
        <v>3106</v>
      </c>
      <c r="M341" s="3" t="s">
        <v>4352</v>
      </c>
      <c r="N341" s="1" t="s">
        <v>2790</v>
      </c>
      <c r="O341" s="3"/>
      <c r="P341" s="3" t="str">
        <f>IF(db[[#This Row],[QTY/ CTN]]="","",SUBSTITUTE(SUBSTITUTE(SUBSTITUTE(db[[#This Row],[QTY/ CTN]]," ","_",2),"(",""),")","")&amp;"_")</f>
        <v>60 BOX_</v>
      </c>
      <c r="Q341" s="3">
        <f>IF(db[[#This Row],[H_QTY/ CTN]]="","",SEARCH("_",db[[#This Row],[H_QTY/ CTN]]))</f>
        <v>7</v>
      </c>
      <c r="R341" s="3">
        <f>IF(db[[#This Row],[H_QTY/ CTN]]="","",LEN(db[[#This Row],[H_QTY/ CTN]]))</f>
        <v>7</v>
      </c>
      <c r="S341" s="87" t="str">
        <f>IF(db[[#This Row],[H_QTY/ CTN]]="","",LEFT(db[[#This Row],[H_QTY/ CTN]],db[[#This Row],[H_1]]-1))</f>
        <v>60 BOX</v>
      </c>
      <c r="T341" s="87" t="str">
        <f>IF(NOT(db[[#This Row],[H_1]]=db[[#This Row],[H_2]]),MID(db[[#This Row],[H_QTY/ CTN]],db[[#This Row],[H_1]]+1,db[[#This Row],[H_2]]-db[[#This Row],[H_1]]-1),"")</f>
        <v/>
      </c>
      <c r="U341" s="87" t="str">
        <f>IF(db[[#This Row],[QTY/ CTN B]]="","",LEFT(db[[#This Row],[QTY/ CTN B]],SEARCH(" ",db[[#This Row],[QTY/ CTN B]],1)-1))</f>
        <v>60</v>
      </c>
      <c r="V341" s="87" t="str">
        <f>IF(db[[#This Row],[QTY/ CTN B]]="","",RIGHT(db[[#This Row],[QTY/ CTN B]],LEN(db[[#This Row],[QTY/ CTN B]])-SEARCH(" ",db[[#This Row],[QTY/ CTN B]],1)))</f>
        <v>BOX</v>
      </c>
      <c r="W341" s="87" t="str">
        <f>IF(db[[#This Row],[QTY/ CTN TG]]="",IF(db[[#This Row],[STN TG]]="","",12),LEFT(db[[#This Row],[QTY/ CTN TG]],SEARCH(" ",db[[#This Row],[QTY/ CTN TG]],1)-1))</f>
        <v/>
      </c>
      <c r="X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1" s="87" t="str">
        <f>IF(db[[#This Row],[STN K]]="","",IF(db[[#This Row],[STN TG]]="LSN",12,""))</f>
        <v/>
      </c>
      <c r="Z341" s="87" t="str">
        <f>IF(db[[#This Row],[STN TG]]="LSN","PCS","")</f>
        <v/>
      </c>
      <c r="AA341" s="87">
        <f>db[[#This Row],[QTY B]]*IF(db[[#This Row],[QTY TG]]="",1,db[[#This Row],[QTY TG]])*IF(db[[#This Row],[QTY K]]="",1,db[[#This Row],[QTY K]])</f>
        <v>60</v>
      </c>
      <c r="AB341" s="87" t="str">
        <f>IF(db[[#This Row],[STN K]]="",IF(db[[#This Row],[STN TG]]="",db[[#This Row],[STN B]],db[[#This Row],[STN TG]]),db[[#This Row],[STN K]])</f>
        <v>BOX</v>
      </c>
      <c r="AC341" s="87"/>
    </row>
    <row r="342" spans="1:29" ht="16.5" customHeight="1" x14ac:dyDescent="0.25">
      <c r="A342" s="87">
        <f>ROW()-1</f>
        <v>341</v>
      </c>
      <c r="B342" s="3" t="str">
        <f>LOWER(SUBSTITUTE(SUBSTITUTE(SUBSTITUTE(SUBSTITUTE(SUBSTITUTE(SUBSTITUTE(db[[#This Row],[NB BM]]," ",),".",""),"-",""),"(",""),")",""),"/",""))</f>
        <v>bookend777395girl</v>
      </c>
      <c r="C34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D342" s="3" t="str">
        <f>LOWER(SUBSTITUTE(SUBSTITUTE(SUBSTITUTE(SUBSTITUTE(SUBSTITUTE(SUBSTITUTE(SUBSTITUTE(SUBSTITUTE(SUBSTITUTE(db[[#This Row],[NB PAJAK]]," ",""),"-",""),"(",""),")",""),".",""),",",""),"/",""),"""",""),"+",""))</f>
        <v/>
      </c>
      <c r="E342" s="3" t="str">
        <f>LOWER(SUBSTITUTE(SUBSTITUTE(SUBSTITUTE(SUBSTITUTE(SUBSTITUTE(SUBSTITUTE(SUBSTITUTE(SUBSTITUTE(SUBSTITUTE(db[[#This Row],[NB BM]]&amp;db[[#This Row],[QTY/ CTN]]," ",),".",""),"-",""),"(",""),")",""),",",""),"/",""),"""",""),"+",""))</f>
        <v>bookend777395girl60box</v>
      </c>
      <c r="F3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bookend777395girl60boxuntana</v>
      </c>
      <c r="G342" s="1" t="s">
        <v>4337</v>
      </c>
      <c r="H342" s="4" t="s">
        <v>4320</v>
      </c>
      <c r="I342" s="49"/>
      <c r="J342" s="1" t="s">
        <v>1621</v>
      </c>
      <c r="K342" s="28" t="e">
        <f>IF(db[[#This Row],[NB NOTA_C]]="","",COUNTIF([2]!B_MSK[concat],db[[#This Row],[NB NOTA_C]]))</f>
        <v>#REF!</v>
      </c>
      <c r="L342" s="7" t="s">
        <v>3106</v>
      </c>
      <c r="M342" s="3" t="s">
        <v>4352</v>
      </c>
      <c r="N342" s="1" t="s">
        <v>2790</v>
      </c>
      <c r="O342" s="3"/>
      <c r="P342" s="3" t="str">
        <f>IF(db[[#This Row],[QTY/ CTN]]="","",SUBSTITUTE(SUBSTITUTE(SUBSTITUTE(db[[#This Row],[QTY/ CTN]]," ","_",2),"(",""),")","")&amp;"_")</f>
        <v>60 BOX_</v>
      </c>
      <c r="Q342" s="3">
        <f>IF(db[[#This Row],[H_QTY/ CTN]]="","",SEARCH("_",db[[#This Row],[H_QTY/ CTN]]))</f>
        <v>7</v>
      </c>
      <c r="R342" s="3">
        <f>IF(db[[#This Row],[H_QTY/ CTN]]="","",LEN(db[[#This Row],[H_QTY/ CTN]]))</f>
        <v>7</v>
      </c>
      <c r="S342" s="87" t="str">
        <f>IF(db[[#This Row],[H_QTY/ CTN]]="","",LEFT(db[[#This Row],[H_QTY/ CTN]],db[[#This Row],[H_1]]-1))</f>
        <v>60 BOX</v>
      </c>
      <c r="T342" s="87" t="str">
        <f>IF(NOT(db[[#This Row],[H_1]]=db[[#This Row],[H_2]]),MID(db[[#This Row],[H_QTY/ CTN]],db[[#This Row],[H_1]]+1,db[[#This Row],[H_2]]-db[[#This Row],[H_1]]-1),"")</f>
        <v/>
      </c>
      <c r="U342" s="87" t="str">
        <f>IF(db[[#This Row],[QTY/ CTN B]]="","",LEFT(db[[#This Row],[QTY/ CTN B]],SEARCH(" ",db[[#This Row],[QTY/ CTN B]],1)-1))</f>
        <v>60</v>
      </c>
      <c r="V342" s="87" t="str">
        <f>IF(db[[#This Row],[QTY/ CTN B]]="","",RIGHT(db[[#This Row],[QTY/ CTN B]],LEN(db[[#This Row],[QTY/ CTN B]])-SEARCH(" ",db[[#This Row],[QTY/ CTN B]],1)))</f>
        <v>BOX</v>
      </c>
      <c r="W342" s="87" t="str">
        <f>IF(db[[#This Row],[QTY/ CTN TG]]="",IF(db[[#This Row],[STN TG]]="","",12),LEFT(db[[#This Row],[QTY/ CTN TG]],SEARCH(" ",db[[#This Row],[QTY/ CTN TG]],1)-1))</f>
        <v/>
      </c>
      <c r="X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2" s="87" t="str">
        <f>IF(db[[#This Row],[STN K]]="","",IF(db[[#This Row],[STN TG]]="LSN",12,""))</f>
        <v/>
      </c>
      <c r="Z342" s="87" t="str">
        <f>IF(db[[#This Row],[STN TG]]="LSN","PCS","")</f>
        <v/>
      </c>
      <c r="AA342" s="87">
        <f>db[[#This Row],[QTY B]]*IF(db[[#This Row],[QTY TG]]="",1,db[[#This Row],[QTY TG]])*IF(db[[#This Row],[QTY K]]="",1,db[[#This Row],[QTY K]])</f>
        <v>60</v>
      </c>
      <c r="AB342" s="87" t="str">
        <f>IF(db[[#This Row],[STN K]]="",IF(db[[#This Row],[STN TG]]="",db[[#This Row],[STN B]],db[[#This Row],[STN TG]]),db[[#This Row],[STN K]])</f>
        <v>BOX</v>
      </c>
      <c r="AC342" s="87"/>
    </row>
    <row r="343" spans="1:29" ht="16.5" customHeight="1" x14ac:dyDescent="0.25">
      <c r="A343" s="87">
        <f>ROW()-1</f>
        <v>342</v>
      </c>
      <c r="B343" s="3" t="str">
        <f>LOWER(SUBSTITUTE(SUBSTITUTE(SUBSTITUTE(SUBSTITUTE(SUBSTITUTE(SUBSTITUTE(db[[#This Row],[NB BM]]," ",),".",""),"-",""),"(",""),")",""),"/",""))</f>
        <v>boxfilebesimicrotopmt1151ssn</v>
      </c>
      <c r="C34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D343" s="3" t="str">
        <f>LOWER(SUBSTITUTE(SUBSTITUTE(SUBSTITUTE(SUBSTITUTE(SUBSTITUTE(SUBSTITUTE(SUBSTITUTE(SUBSTITUTE(SUBSTITUTE(db[[#This Row],[NB PAJAK]]," ",""),"-",""),"(",""),")",""),".",""),",",""),"/",""),"""",""),"+",""))</f>
        <v/>
      </c>
      <c r="E343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boxfilebesimicrotopmt1151ssn24pcs</v>
      </c>
      <c r="F3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boxfilebesimicrotopmt1151ssn24pcsuntana</v>
      </c>
      <c r="G343" s="1" t="s">
        <v>1843</v>
      </c>
      <c r="H343" s="4" t="s">
        <v>2068</v>
      </c>
      <c r="I343" s="49"/>
      <c r="J343" s="1" t="s">
        <v>1621</v>
      </c>
      <c r="K343" s="26" t="e">
        <f>IF(db[[#This Row],[NB NOTA_C]]="","",COUNTIF([2]!B_MSK[concat],db[[#This Row],[NB NOTA_C]]))</f>
        <v>#REF!</v>
      </c>
      <c r="L343" s="7" t="s">
        <v>1637</v>
      </c>
      <c r="M343" s="3" t="s">
        <v>1695</v>
      </c>
      <c r="N343" s="1" t="s">
        <v>2791</v>
      </c>
      <c r="P343" s="1" t="str">
        <f>IF(db[[#This Row],[QTY/ CTN]]="","",SUBSTITUTE(SUBSTITUTE(SUBSTITUTE(db[[#This Row],[QTY/ CTN]]," ","_",2),"(",""),")","")&amp;"_")</f>
        <v>24 PCS_</v>
      </c>
      <c r="Q343" s="1">
        <f>IF(db[[#This Row],[H_QTY/ CTN]]="","",SEARCH("_",db[[#This Row],[H_QTY/ CTN]]))</f>
        <v>7</v>
      </c>
      <c r="R343" s="1">
        <f>IF(db[[#This Row],[H_QTY/ CTN]]="","",LEN(db[[#This Row],[H_QTY/ CTN]]))</f>
        <v>7</v>
      </c>
      <c r="S343" s="90" t="str">
        <f>IF(db[[#This Row],[H_QTY/ CTN]]="","",LEFT(db[[#This Row],[H_QTY/ CTN]],db[[#This Row],[H_1]]-1))</f>
        <v>24 PCS</v>
      </c>
      <c r="T343" s="87" t="str">
        <f>IF(NOT(db[[#This Row],[H_1]]=db[[#This Row],[H_2]]),MID(db[[#This Row],[H_QTY/ CTN]],db[[#This Row],[H_1]]+1,db[[#This Row],[H_2]]-db[[#This Row],[H_1]]-1),"")</f>
        <v/>
      </c>
      <c r="U343" s="87" t="str">
        <f>IF(db[[#This Row],[QTY/ CTN B]]="","",LEFT(db[[#This Row],[QTY/ CTN B]],SEARCH(" ",db[[#This Row],[QTY/ CTN B]],1)-1))</f>
        <v>24</v>
      </c>
      <c r="V343" s="87" t="str">
        <f>IF(db[[#This Row],[QTY/ CTN B]]="","",RIGHT(db[[#This Row],[QTY/ CTN B]],LEN(db[[#This Row],[QTY/ CTN B]])-SEARCH(" ",db[[#This Row],[QTY/ CTN B]],1)))</f>
        <v>PCS</v>
      </c>
      <c r="W343" s="87" t="str">
        <f>IF(db[[#This Row],[QTY/ CTN TG]]="",IF(db[[#This Row],[STN TG]]="","",12),LEFT(db[[#This Row],[QTY/ CTN TG]],SEARCH(" ",db[[#This Row],[QTY/ CTN TG]],1)-1))</f>
        <v/>
      </c>
      <c r="X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3" s="87" t="str">
        <f>IF(db[[#This Row],[STN K]]="","",IF(db[[#This Row],[STN TG]]="LSN",12,""))</f>
        <v/>
      </c>
      <c r="Z343" s="87" t="str">
        <f>IF(db[[#This Row],[STN TG]]="LSN","PCS","")</f>
        <v/>
      </c>
      <c r="AA343" s="87">
        <f>db[[#This Row],[QTY B]]*IF(db[[#This Row],[QTY TG]]="",1,db[[#This Row],[QTY TG]])*IF(db[[#This Row],[QTY K]]="",1,db[[#This Row],[QTY K]])</f>
        <v>24</v>
      </c>
      <c r="AB343" s="87" t="str">
        <f>IF(db[[#This Row],[STN K]]="",IF(db[[#This Row],[STN TG]]="",db[[#This Row],[STN B]],db[[#This Row],[STN TG]]),db[[#This Row],[STN K]])</f>
        <v>PCS</v>
      </c>
      <c r="AC343" s="87"/>
    </row>
    <row r="344" spans="1:29" ht="16.5" customHeight="1" x14ac:dyDescent="0.25">
      <c r="A344" s="87">
        <f>ROW()-1</f>
        <v>343</v>
      </c>
      <c r="B344" s="9" t="str">
        <f>LOWER(SUBSTITUTE(SUBSTITUTE(SUBSTITUTE(SUBSTITUTE(SUBSTITUTE(SUBSTITUTE(db[[#This Row],[NB BM]]," ",),".",""),"-",""),"(",""),")",""),"/",""))</f>
        <v>boxfilebesimicrotopmt1151ssn</v>
      </c>
      <c r="C344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D344" s="9" t="str">
        <f>LOWER(SUBSTITUTE(SUBSTITUTE(SUBSTITUTE(SUBSTITUTE(SUBSTITUTE(SUBSTITUTE(SUBSTITUTE(SUBSTITUTE(SUBSTITUTE(db[[#This Row],[NB PAJAK]]," ",""),"-",""),"(",""),")",""),".",""),",",""),"/",""),"""",""),"+",""))</f>
        <v/>
      </c>
      <c r="E344" s="9" t="str">
        <f>LOWER(SUBSTITUTE(SUBSTITUTE(SUBSTITUTE(SUBSTITUTE(SUBSTITUTE(SUBSTITUTE(SUBSTITUTE(SUBSTITUTE(SUBSTITUTE(db[[#This Row],[NB BM]]&amp;db[[#This Row],[QTY/ CTN]]," ",),".",""),"-",""),"(",""),")",""),",",""),"/",""),"""",""),"+",""))</f>
        <v>boxfilebesimicrotopmt1151ssn24pcs</v>
      </c>
      <c r="F34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boxfilemt11524pcsuntana</v>
      </c>
      <c r="G344" s="8" t="s">
        <v>1843</v>
      </c>
      <c r="H344" s="18" t="s">
        <v>2502</v>
      </c>
      <c r="I344" s="49"/>
      <c r="J344" s="1" t="s">
        <v>1621</v>
      </c>
      <c r="K344" s="26" t="e">
        <f>IF(db[[#This Row],[NB NOTA_C]]="","",COUNTIF([2]!B_MSK[concat],db[[#This Row],[NB NOTA_C]]))</f>
        <v>#REF!</v>
      </c>
      <c r="L344" s="7" t="s">
        <v>1637</v>
      </c>
      <c r="M344" s="3" t="s">
        <v>1695</v>
      </c>
      <c r="N344" s="1" t="s">
        <v>2791</v>
      </c>
      <c r="P344" s="1" t="str">
        <f>IF(db[[#This Row],[QTY/ CTN]]="","",SUBSTITUTE(SUBSTITUTE(SUBSTITUTE(db[[#This Row],[QTY/ CTN]]," ","_",2),"(",""),")","")&amp;"_")</f>
        <v>24 PCS_</v>
      </c>
      <c r="Q344" s="1">
        <f>IF(db[[#This Row],[H_QTY/ CTN]]="","",SEARCH("_",db[[#This Row],[H_QTY/ CTN]]))</f>
        <v>7</v>
      </c>
      <c r="R344" s="1">
        <f>IF(db[[#This Row],[H_QTY/ CTN]]="","",LEN(db[[#This Row],[H_QTY/ CTN]]))</f>
        <v>7</v>
      </c>
      <c r="S344" s="90" t="str">
        <f>IF(db[[#This Row],[H_QTY/ CTN]]="","",LEFT(db[[#This Row],[H_QTY/ CTN]],db[[#This Row],[H_1]]-1))</f>
        <v>24 PCS</v>
      </c>
      <c r="T344" s="87" t="str">
        <f>IF(NOT(db[[#This Row],[H_1]]=db[[#This Row],[H_2]]),MID(db[[#This Row],[H_QTY/ CTN]],db[[#This Row],[H_1]]+1,db[[#This Row],[H_2]]-db[[#This Row],[H_1]]-1),"")</f>
        <v/>
      </c>
      <c r="U344" s="87" t="str">
        <f>IF(db[[#This Row],[QTY/ CTN B]]="","",LEFT(db[[#This Row],[QTY/ CTN B]],SEARCH(" ",db[[#This Row],[QTY/ CTN B]],1)-1))</f>
        <v>24</v>
      </c>
      <c r="V344" s="87" t="str">
        <f>IF(db[[#This Row],[QTY/ CTN B]]="","",RIGHT(db[[#This Row],[QTY/ CTN B]],LEN(db[[#This Row],[QTY/ CTN B]])-SEARCH(" ",db[[#This Row],[QTY/ CTN B]],1)))</f>
        <v>PCS</v>
      </c>
      <c r="W344" s="87" t="str">
        <f>IF(db[[#This Row],[QTY/ CTN TG]]="",IF(db[[#This Row],[STN TG]]="","",12),LEFT(db[[#This Row],[QTY/ CTN TG]],SEARCH(" ",db[[#This Row],[QTY/ CTN TG]],1)-1))</f>
        <v/>
      </c>
      <c r="X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4" s="87" t="str">
        <f>IF(db[[#This Row],[STN K]]="","",IF(db[[#This Row],[STN TG]]="LSN",12,""))</f>
        <v/>
      </c>
      <c r="Z344" s="87" t="str">
        <f>IF(db[[#This Row],[STN TG]]="LSN","PCS","")</f>
        <v/>
      </c>
      <c r="AA344" s="87">
        <f>db[[#This Row],[QTY B]]*IF(db[[#This Row],[QTY TG]]="",1,db[[#This Row],[QTY TG]])*IF(db[[#This Row],[QTY K]]="",1,db[[#This Row],[QTY K]])</f>
        <v>24</v>
      </c>
      <c r="AB344" s="87" t="str">
        <f>IF(db[[#This Row],[STN K]]="",IF(db[[#This Row],[STN TG]]="",db[[#This Row],[STN B]],db[[#This Row],[STN TG]]),db[[#This Row],[STN K]])</f>
        <v>PCS</v>
      </c>
      <c r="AC344" s="87"/>
    </row>
    <row r="345" spans="1:29" ht="16.5" customHeight="1" x14ac:dyDescent="0.25">
      <c r="A345" s="87">
        <f>ROW()-1</f>
        <v>344</v>
      </c>
      <c r="B345" s="3" t="str">
        <f>LOWER(SUBSTITUTE(SUBSTITUTE(SUBSTITUTE(SUBSTITUTE(SUBSTITUTE(SUBSTITUTE(db[[#This Row],[NB BM]]," ",),".",""),"-",""),"(",""),")",""),"/",""))</f>
        <v>boxfileplkmicrotopa6183susun</v>
      </c>
      <c r="C34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D345" s="3" t="str">
        <f>LOWER(SUBSTITUTE(SUBSTITUTE(SUBSTITUTE(SUBSTITUTE(SUBSTITUTE(SUBSTITUTE(SUBSTITUTE(SUBSTITUTE(SUBSTITUTE(db[[#This Row],[NB PAJAK]]," ",""),"-",""),"(",""),")",""),".",""),",",""),"/",""),"""",""),"+",""))</f>
        <v/>
      </c>
      <c r="E345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boxfileplkmicrotopa6183susun48pcs</v>
      </c>
      <c r="F3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boxfileplkmicrotopa6183ssn48pcsuntana</v>
      </c>
      <c r="G345" s="1" t="s">
        <v>1034</v>
      </c>
      <c r="H345" s="4" t="s">
        <v>1338</v>
      </c>
      <c r="I345" s="49"/>
      <c r="J345" s="1" t="s">
        <v>1621</v>
      </c>
      <c r="K345" s="26" t="e">
        <f>IF(db[[#This Row],[NB NOTA_C]]="","",COUNTIF([2]!B_MSK[concat],db[[#This Row],[NB NOTA_C]]))</f>
        <v>#REF!</v>
      </c>
      <c r="L345" s="6" t="s">
        <v>1637</v>
      </c>
      <c r="M345" s="1" t="s">
        <v>1669</v>
      </c>
      <c r="N345" s="1" t="s">
        <v>2791</v>
      </c>
      <c r="P345" s="1" t="str">
        <f>IF(db[[#This Row],[QTY/ CTN]]="","",SUBSTITUTE(SUBSTITUTE(SUBSTITUTE(db[[#This Row],[QTY/ CTN]]," ","_",2),"(",""),")","")&amp;"_")</f>
        <v>48 PCS_</v>
      </c>
      <c r="Q345" s="1">
        <f>IF(db[[#This Row],[H_QTY/ CTN]]="","",SEARCH("_",db[[#This Row],[H_QTY/ CTN]]))</f>
        <v>7</v>
      </c>
      <c r="R345" s="1">
        <f>IF(db[[#This Row],[H_QTY/ CTN]]="","",LEN(db[[#This Row],[H_QTY/ CTN]]))</f>
        <v>7</v>
      </c>
      <c r="S345" s="90" t="str">
        <f>IF(db[[#This Row],[H_QTY/ CTN]]="","",LEFT(db[[#This Row],[H_QTY/ CTN]],db[[#This Row],[H_1]]-1))</f>
        <v>48 PCS</v>
      </c>
      <c r="T345" s="87" t="str">
        <f>IF(NOT(db[[#This Row],[H_1]]=db[[#This Row],[H_2]]),MID(db[[#This Row],[H_QTY/ CTN]],db[[#This Row],[H_1]]+1,db[[#This Row],[H_2]]-db[[#This Row],[H_1]]-1),"")</f>
        <v/>
      </c>
      <c r="U345" s="87" t="str">
        <f>IF(db[[#This Row],[QTY/ CTN B]]="","",LEFT(db[[#This Row],[QTY/ CTN B]],SEARCH(" ",db[[#This Row],[QTY/ CTN B]],1)-1))</f>
        <v>48</v>
      </c>
      <c r="V345" s="87" t="str">
        <f>IF(db[[#This Row],[QTY/ CTN B]]="","",RIGHT(db[[#This Row],[QTY/ CTN B]],LEN(db[[#This Row],[QTY/ CTN B]])-SEARCH(" ",db[[#This Row],[QTY/ CTN B]],1)))</f>
        <v>PCS</v>
      </c>
      <c r="W345" s="87" t="str">
        <f>IF(db[[#This Row],[QTY/ CTN TG]]="",IF(db[[#This Row],[STN TG]]="","",12),LEFT(db[[#This Row],[QTY/ CTN TG]],SEARCH(" ",db[[#This Row],[QTY/ CTN TG]],1)-1))</f>
        <v/>
      </c>
      <c r="X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5" s="87" t="str">
        <f>IF(db[[#This Row],[STN K]]="","",IF(db[[#This Row],[STN TG]]="LSN",12,""))</f>
        <v/>
      </c>
      <c r="Z345" s="87" t="str">
        <f>IF(db[[#This Row],[STN TG]]="LSN","PCS","")</f>
        <v/>
      </c>
      <c r="AA345" s="87">
        <f>db[[#This Row],[QTY B]]*IF(db[[#This Row],[QTY TG]]="",1,db[[#This Row],[QTY TG]])*IF(db[[#This Row],[QTY K]]="",1,db[[#This Row],[QTY K]])</f>
        <v>48</v>
      </c>
      <c r="AB345" s="87" t="str">
        <f>IF(db[[#This Row],[STN K]]="",IF(db[[#This Row],[STN TG]]="",db[[#This Row],[STN B]],db[[#This Row],[STN TG]]),db[[#This Row],[STN K]])</f>
        <v>PCS</v>
      </c>
      <c r="AC345" s="87"/>
    </row>
    <row r="346" spans="1:29" ht="16.5" customHeight="1" x14ac:dyDescent="0.25">
      <c r="A346" s="87">
        <f>ROW()-1</f>
        <v>345</v>
      </c>
      <c r="B346" s="3" t="str">
        <f>LOWER(SUBSTITUTE(SUBSTITUTE(SUBSTITUTE(SUBSTITUTE(SUBSTITUTE(SUBSTITUTE(db[[#This Row],[NB BM]]," ",),".",""),"-",""),"(",""),")",""),"/",""))</f>
        <v>boxfileplkmicrotopa6484susun</v>
      </c>
      <c r="C34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D346" s="3" t="str">
        <f>LOWER(SUBSTITUTE(SUBSTITUTE(SUBSTITUTE(SUBSTITUTE(SUBSTITUTE(SUBSTITUTE(SUBSTITUTE(SUBSTITUTE(SUBSTITUTE(db[[#This Row],[NB PAJAK]]," ",""),"-",""),"(",""),")",""),".",""),",",""),"/",""),"""",""),"+",""))</f>
        <v/>
      </c>
      <c r="E346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boxfileplkmicrotopa6484susun40pcs</v>
      </c>
      <c r="F3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boxfileplkmicrotopa6484ssn40pcsuntana</v>
      </c>
      <c r="G346" s="1" t="s">
        <v>1035</v>
      </c>
      <c r="H346" s="4" t="s">
        <v>1339</v>
      </c>
      <c r="I346" s="2"/>
      <c r="J346" s="1" t="s">
        <v>1621</v>
      </c>
      <c r="K346" s="26" t="e">
        <f>IF(db[[#This Row],[NB NOTA_C]]="","",COUNTIF([2]!B_MSK[concat],db[[#This Row],[NB NOTA_C]]))</f>
        <v>#REF!</v>
      </c>
      <c r="L346" s="6" t="s">
        <v>1637</v>
      </c>
      <c r="M346" s="1" t="s">
        <v>1696</v>
      </c>
      <c r="N346" s="1" t="s">
        <v>2791</v>
      </c>
      <c r="P346" s="1" t="str">
        <f>IF(db[[#This Row],[QTY/ CTN]]="","",SUBSTITUTE(SUBSTITUTE(SUBSTITUTE(db[[#This Row],[QTY/ CTN]]," ","_",2),"(",""),")","")&amp;"_")</f>
        <v>40 PCS_</v>
      </c>
      <c r="Q346" s="1">
        <f>IF(db[[#This Row],[H_QTY/ CTN]]="","",SEARCH("_",db[[#This Row],[H_QTY/ CTN]]))</f>
        <v>7</v>
      </c>
      <c r="R346" s="1">
        <f>IF(db[[#This Row],[H_QTY/ CTN]]="","",LEN(db[[#This Row],[H_QTY/ CTN]]))</f>
        <v>7</v>
      </c>
      <c r="S346" s="90" t="str">
        <f>IF(db[[#This Row],[H_QTY/ CTN]]="","",LEFT(db[[#This Row],[H_QTY/ CTN]],db[[#This Row],[H_1]]-1))</f>
        <v>40 PCS</v>
      </c>
      <c r="T346" s="87" t="str">
        <f>IF(NOT(db[[#This Row],[H_1]]=db[[#This Row],[H_2]]),MID(db[[#This Row],[H_QTY/ CTN]],db[[#This Row],[H_1]]+1,db[[#This Row],[H_2]]-db[[#This Row],[H_1]]-1),"")</f>
        <v/>
      </c>
      <c r="U346" s="87" t="str">
        <f>IF(db[[#This Row],[QTY/ CTN B]]="","",LEFT(db[[#This Row],[QTY/ CTN B]],SEARCH(" ",db[[#This Row],[QTY/ CTN B]],1)-1))</f>
        <v>40</v>
      </c>
      <c r="V346" s="87" t="str">
        <f>IF(db[[#This Row],[QTY/ CTN B]]="","",RIGHT(db[[#This Row],[QTY/ CTN B]],LEN(db[[#This Row],[QTY/ CTN B]])-SEARCH(" ",db[[#This Row],[QTY/ CTN B]],1)))</f>
        <v>PCS</v>
      </c>
      <c r="W346" s="87" t="str">
        <f>IF(db[[#This Row],[QTY/ CTN TG]]="",IF(db[[#This Row],[STN TG]]="","",12),LEFT(db[[#This Row],[QTY/ CTN TG]],SEARCH(" ",db[[#This Row],[QTY/ CTN TG]],1)-1))</f>
        <v/>
      </c>
      <c r="X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6" s="87" t="str">
        <f>IF(db[[#This Row],[STN K]]="","",IF(db[[#This Row],[STN TG]]="LSN",12,""))</f>
        <v/>
      </c>
      <c r="Z346" s="87" t="str">
        <f>IF(db[[#This Row],[STN TG]]="LSN","PCS","")</f>
        <v/>
      </c>
      <c r="AA346" s="87">
        <f>db[[#This Row],[QTY B]]*IF(db[[#This Row],[QTY TG]]="",1,db[[#This Row],[QTY TG]])*IF(db[[#This Row],[QTY K]]="",1,db[[#This Row],[QTY K]])</f>
        <v>40</v>
      </c>
      <c r="AB346" s="87" t="str">
        <f>IF(db[[#This Row],[STN K]]="",IF(db[[#This Row],[STN TG]]="",db[[#This Row],[STN B]],db[[#This Row],[STN TG]]),db[[#This Row],[STN K]])</f>
        <v>PCS</v>
      </c>
      <c r="AC346" s="87"/>
    </row>
    <row r="347" spans="1:29" ht="16.5" customHeight="1" x14ac:dyDescent="0.25">
      <c r="A347" s="87">
        <f>ROW()-1</f>
        <v>346</v>
      </c>
      <c r="B347" s="3" t="str">
        <f>LOWER(SUBSTITUTE(SUBSTITUTE(SUBSTITUTE(SUBSTITUTE(SUBSTITUTE(SUBSTITUTE(db[[#This Row],[NB BM]]," ",),".",""),"-",""),"(",""),")",""),"/",""))</f>
        <v>boxfiletyloc306birumuda</v>
      </c>
      <c r="C34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D347" s="3" t="str">
        <f>LOWER(SUBSTITUTE(SUBSTITUTE(SUBSTITUTE(SUBSTITUTE(SUBSTITUTE(SUBSTITUTE(SUBSTITUTE(SUBSTITUTE(SUBSTITUTE(db[[#This Row],[NB PAJAK]]," ",""),"-",""),"(",""),")",""),".",""),",",""),"/",""),"""",""),"+",""))</f>
        <v/>
      </c>
      <c r="E347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boxfiletyloc306birumuda48pcs</v>
      </c>
      <c r="F3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boxfiletyloc306birumuda48pcsuntana</v>
      </c>
      <c r="G347" s="1" t="s">
        <v>1036</v>
      </c>
      <c r="H347" s="4" t="s">
        <v>1340</v>
      </c>
      <c r="I347" s="49"/>
      <c r="J347" s="1" t="s">
        <v>1621</v>
      </c>
      <c r="K347" s="26" t="e">
        <f>IF(db[[#This Row],[NB NOTA_C]]="","",COUNTIF([2]!B_MSK[concat],db[[#This Row],[NB NOTA_C]]))</f>
        <v>#REF!</v>
      </c>
      <c r="L347" s="6" t="s">
        <v>1641</v>
      </c>
      <c r="M347" s="1" t="s">
        <v>1669</v>
      </c>
      <c r="N347" s="1" t="s">
        <v>2791</v>
      </c>
      <c r="P347" s="1" t="str">
        <f>IF(db[[#This Row],[QTY/ CTN]]="","",SUBSTITUTE(SUBSTITUTE(SUBSTITUTE(db[[#This Row],[QTY/ CTN]]," ","_",2),"(",""),")","")&amp;"_")</f>
        <v>48 PCS_</v>
      </c>
      <c r="Q347" s="1">
        <f>IF(db[[#This Row],[H_QTY/ CTN]]="","",SEARCH("_",db[[#This Row],[H_QTY/ CTN]]))</f>
        <v>7</v>
      </c>
      <c r="R347" s="1">
        <f>IF(db[[#This Row],[H_QTY/ CTN]]="","",LEN(db[[#This Row],[H_QTY/ CTN]]))</f>
        <v>7</v>
      </c>
      <c r="S347" s="90" t="str">
        <f>IF(db[[#This Row],[H_QTY/ CTN]]="","",LEFT(db[[#This Row],[H_QTY/ CTN]],db[[#This Row],[H_1]]-1))</f>
        <v>48 PCS</v>
      </c>
      <c r="T347" s="87" t="str">
        <f>IF(NOT(db[[#This Row],[H_1]]=db[[#This Row],[H_2]]),MID(db[[#This Row],[H_QTY/ CTN]],db[[#This Row],[H_1]]+1,db[[#This Row],[H_2]]-db[[#This Row],[H_1]]-1),"")</f>
        <v/>
      </c>
      <c r="U347" s="87" t="str">
        <f>IF(db[[#This Row],[QTY/ CTN B]]="","",LEFT(db[[#This Row],[QTY/ CTN B]],SEARCH(" ",db[[#This Row],[QTY/ CTN B]],1)-1))</f>
        <v>48</v>
      </c>
      <c r="V347" s="87" t="str">
        <f>IF(db[[#This Row],[QTY/ CTN B]]="","",RIGHT(db[[#This Row],[QTY/ CTN B]],LEN(db[[#This Row],[QTY/ CTN B]])-SEARCH(" ",db[[#This Row],[QTY/ CTN B]],1)))</f>
        <v>PCS</v>
      </c>
      <c r="W347" s="87" t="str">
        <f>IF(db[[#This Row],[QTY/ CTN TG]]="",IF(db[[#This Row],[STN TG]]="","",12),LEFT(db[[#This Row],[QTY/ CTN TG]],SEARCH(" ",db[[#This Row],[QTY/ CTN TG]],1)-1))</f>
        <v/>
      </c>
      <c r="X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7" s="87" t="str">
        <f>IF(db[[#This Row],[STN K]]="","",IF(db[[#This Row],[STN TG]]="LSN",12,""))</f>
        <v/>
      </c>
      <c r="Z347" s="87" t="str">
        <f>IF(db[[#This Row],[STN TG]]="LSN","PCS","")</f>
        <v/>
      </c>
      <c r="AA347" s="87">
        <f>db[[#This Row],[QTY B]]*IF(db[[#This Row],[QTY TG]]="",1,db[[#This Row],[QTY TG]])*IF(db[[#This Row],[QTY K]]="",1,db[[#This Row],[QTY K]])</f>
        <v>48</v>
      </c>
      <c r="AB347" s="87" t="str">
        <f>IF(db[[#This Row],[STN K]]="",IF(db[[#This Row],[STN TG]]="",db[[#This Row],[STN B]],db[[#This Row],[STN TG]]),db[[#This Row],[STN K]])</f>
        <v>PCS</v>
      </c>
      <c r="AC347" s="87"/>
    </row>
    <row r="348" spans="1:29" ht="16.5" customHeight="1" x14ac:dyDescent="0.25">
      <c r="A348" s="87">
        <f>ROW()-1</f>
        <v>347</v>
      </c>
      <c r="B348" s="3" t="str">
        <f>LOWER(SUBSTITUTE(SUBSTITUTE(SUBSTITUTE(SUBSTITUTE(SUBSTITUTE(SUBSTITUTE(db[[#This Row],[NB BM]]," ",),".",""),"-",""),"(",""),")",""),"/",""))</f>
        <v>boxfiletyloc306birutua</v>
      </c>
      <c r="C34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D348" s="3" t="str">
        <f>LOWER(SUBSTITUTE(SUBSTITUTE(SUBSTITUTE(SUBSTITUTE(SUBSTITUTE(SUBSTITUTE(SUBSTITUTE(SUBSTITUTE(SUBSTITUTE(db[[#This Row],[NB PAJAK]]," ",""),"-",""),"(",""),")",""),".",""),",",""),"/",""),"""",""),"+",""))</f>
        <v/>
      </c>
      <c r="E348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boxfiletyloc306birutua48pcs</v>
      </c>
      <c r="F3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boxfiletyloc306birutua48pcsuntana</v>
      </c>
      <c r="G348" s="1" t="s">
        <v>1037</v>
      </c>
      <c r="H348" s="4" t="s">
        <v>1341</v>
      </c>
      <c r="I348" s="49"/>
      <c r="J348" s="1" t="s">
        <v>1621</v>
      </c>
      <c r="K348" s="26" t="e">
        <f>IF(db[[#This Row],[NB NOTA_C]]="","",COUNTIF([2]!B_MSK[concat],db[[#This Row],[NB NOTA_C]]))</f>
        <v>#REF!</v>
      </c>
      <c r="L348" s="6" t="s">
        <v>1641</v>
      </c>
      <c r="M348" s="1" t="s">
        <v>1669</v>
      </c>
      <c r="N348" s="1" t="s">
        <v>2791</v>
      </c>
      <c r="P348" s="1" t="str">
        <f>IF(db[[#This Row],[QTY/ CTN]]="","",SUBSTITUTE(SUBSTITUTE(SUBSTITUTE(db[[#This Row],[QTY/ CTN]]," ","_",2),"(",""),")","")&amp;"_")</f>
        <v>48 PCS_</v>
      </c>
      <c r="Q348" s="1">
        <f>IF(db[[#This Row],[H_QTY/ CTN]]="","",SEARCH("_",db[[#This Row],[H_QTY/ CTN]]))</f>
        <v>7</v>
      </c>
      <c r="R348" s="1">
        <f>IF(db[[#This Row],[H_QTY/ CTN]]="","",LEN(db[[#This Row],[H_QTY/ CTN]]))</f>
        <v>7</v>
      </c>
      <c r="S348" s="90" t="str">
        <f>IF(db[[#This Row],[H_QTY/ CTN]]="","",LEFT(db[[#This Row],[H_QTY/ CTN]],db[[#This Row],[H_1]]-1))</f>
        <v>48 PCS</v>
      </c>
      <c r="T348" s="87" t="str">
        <f>IF(NOT(db[[#This Row],[H_1]]=db[[#This Row],[H_2]]),MID(db[[#This Row],[H_QTY/ CTN]],db[[#This Row],[H_1]]+1,db[[#This Row],[H_2]]-db[[#This Row],[H_1]]-1),"")</f>
        <v/>
      </c>
      <c r="U348" s="87" t="str">
        <f>IF(db[[#This Row],[QTY/ CTN B]]="","",LEFT(db[[#This Row],[QTY/ CTN B]],SEARCH(" ",db[[#This Row],[QTY/ CTN B]],1)-1))</f>
        <v>48</v>
      </c>
      <c r="V348" s="87" t="str">
        <f>IF(db[[#This Row],[QTY/ CTN B]]="","",RIGHT(db[[#This Row],[QTY/ CTN B]],LEN(db[[#This Row],[QTY/ CTN B]])-SEARCH(" ",db[[#This Row],[QTY/ CTN B]],1)))</f>
        <v>PCS</v>
      </c>
      <c r="W348" s="87" t="str">
        <f>IF(db[[#This Row],[QTY/ CTN TG]]="",IF(db[[#This Row],[STN TG]]="","",12),LEFT(db[[#This Row],[QTY/ CTN TG]],SEARCH(" ",db[[#This Row],[QTY/ CTN TG]],1)-1))</f>
        <v/>
      </c>
      <c r="X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8" s="87" t="str">
        <f>IF(db[[#This Row],[STN K]]="","",IF(db[[#This Row],[STN TG]]="LSN",12,""))</f>
        <v/>
      </c>
      <c r="Z348" s="87" t="str">
        <f>IF(db[[#This Row],[STN TG]]="LSN","PCS","")</f>
        <v/>
      </c>
      <c r="AA348" s="87">
        <f>db[[#This Row],[QTY B]]*IF(db[[#This Row],[QTY TG]]="",1,db[[#This Row],[QTY TG]])*IF(db[[#This Row],[QTY K]]="",1,db[[#This Row],[QTY K]])</f>
        <v>48</v>
      </c>
      <c r="AB348" s="87" t="str">
        <f>IF(db[[#This Row],[STN K]]="",IF(db[[#This Row],[STN TG]]="",db[[#This Row],[STN B]],db[[#This Row],[STN TG]]),db[[#This Row],[STN K]])</f>
        <v>PCS</v>
      </c>
      <c r="AC348" s="87"/>
    </row>
    <row r="349" spans="1:29" ht="16.5" customHeight="1" x14ac:dyDescent="0.25">
      <c r="A349" s="87">
        <f>ROW()-1</f>
        <v>348</v>
      </c>
      <c r="B349" s="3" t="str">
        <f>LOWER(SUBSTITUTE(SUBSTITUTE(SUBSTITUTE(SUBSTITUTE(SUBSTITUTE(SUBSTITUTE(db[[#This Row],[NB BM]]," ",),".",""),"-",""),"(",""),")",""),"/",""))</f>
        <v>boxfiletyloc306hijau</v>
      </c>
      <c r="C34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D349" s="3" t="str">
        <f>LOWER(SUBSTITUTE(SUBSTITUTE(SUBSTITUTE(SUBSTITUTE(SUBSTITUTE(SUBSTITUTE(SUBSTITUTE(SUBSTITUTE(SUBSTITUTE(db[[#This Row],[NB PAJAK]]," ",""),"-",""),"(",""),")",""),".",""),",",""),"/",""),"""",""),"+",""))</f>
        <v/>
      </c>
      <c r="E349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boxfiletyloc306hijau48pcs</v>
      </c>
      <c r="F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boxfiletyloc306hijau48pcsuntana</v>
      </c>
      <c r="G349" s="1" t="s">
        <v>1038</v>
      </c>
      <c r="H349" s="4" t="s">
        <v>1342</v>
      </c>
      <c r="I349" s="49"/>
      <c r="J349" s="1" t="s">
        <v>1621</v>
      </c>
      <c r="K349" s="26" t="e">
        <f>IF(db[[#This Row],[NB NOTA_C]]="","",COUNTIF([2]!B_MSK[concat],db[[#This Row],[NB NOTA_C]]))</f>
        <v>#REF!</v>
      </c>
      <c r="L349" s="6" t="s">
        <v>1641</v>
      </c>
      <c r="M349" s="1" t="s">
        <v>1669</v>
      </c>
      <c r="N349" s="1" t="s">
        <v>2791</v>
      </c>
      <c r="P349" s="1" t="str">
        <f>IF(db[[#This Row],[QTY/ CTN]]="","",SUBSTITUTE(SUBSTITUTE(SUBSTITUTE(db[[#This Row],[QTY/ CTN]]," ","_",2),"(",""),")","")&amp;"_")</f>
        <v>48 PCS_</v>
      </c>
      <c r="Q349" s="1">
        <f>IF(db[[#This Row],[H_QTY/ CTN]]="","",SEARCH("_",db[[#This Row],[H_QTY/ CTN]]))</f>
        <v>7</v>
      </c>
      <c r="R349" s="1">
        <f>IF(db[[#This Row],[H_QTY/ CTN]]="","",LEN(db[[#This Row],[H_QTY/ CTN]]))</f>
        <v>7</v>
      </c>
      <c r="S349" s="90" t="str">
        <f>IF(db[[#This Row],[H_QTY/ CTN]]="","",LEFT(db[[#This Row],[H_QTY/ CTN]],db[[#This Row],[H_1]]-1))</f>
        <v>48 PCS</v>
      </c>
      <c r="T349" s="87" t="str">
        <f>IF(NOT(db[[#This Row],[H_1]]=db[[#This Row],[H_2]]),MID(db[[#This Row],[H_QTY/ CTN]],db[[#This Row],[H_1]]+1,db[[#This Row],[H_2]]-db[[#This Row],[H_1]]-1),"")</f>
        <v/>
      </c>
      <c r="U349" s="87" t="str">
        <f>IF(db[[#This Row],[QTY/ CTN B]]="","",LEFT(db[[#This Row],[QTY/ CTN B]],SEARCH(" ",db[[#This Row],[QTY/ CTN B]],1)-1))</f>
        <v>48</v>
      </c>
      <c r="V349" s="87" t="str">
        <f>IF(db[[#This Row],[QTY/ CTN B]]="","",RIGHT(db[[#This Row],[QTY/ CTN B]],LEN(db[[#This Row],[QTY/ CTN B]])-SEARCH(" ",db[[#This Row],[QTY/ CTN B]],1)))</f>
        <v>PCS</v>
      </c>
      <c r="W349" s="87" t="str">
        <f>IF(db[[#This Row],[QTY/ CTN TG]]="",IF(db[[#This Row],[STN TG]]="","",12),LEFT(db[[#This Row],[QTY/ CTN TG]],SEARCH(" ",db[[#This Row],[QTY/ CTN TG]],1)-1))</f>
        <v/>
      </c>
      <c r="X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49" s="87" t="str">
        <f>IF(db[[#This Row],[STN K]]="","",IF(db[[#This Row],[STN TG]]="LSN",12,""))</f>
        <v/>
      </c>
      <c r="Z349" s="87" t="str">
        <f>IF(db[[#This Row],[STN TG]]="LSN","PCS","")</f>
        <v/>
      </c>
      <c r="AA349" s="87">
        <f>db[[#This Row],[QTY B]]*IF(db[[#This Row],[QTY TG]]="",1,db[[#This Row],[QTY TG]])*IF(db[[#This Row],[QTY K]]="",1,db[[#This Row],[QTY K]])</f>
        <v>48</v>
      </c>
      <c r="AB349" s="87" t="str">
        <f>IF(db[[#This Row],[STN K]]="",IF(db[[#This Row],[STN TG]]="",db[[#This Row],[STN B]],db[[#This Row],[STN TG]]),db[[#This Row],[STN K]])</f>
        <v>PCS</v>
      </c>
      <c r="AC349" s="87"/>
    </row>
    <row r="350" spans="1:29" ht="16.5" customHeight="1" x14ac:dyDescent="0.25">
      <c r="A350" s="87">
        <f>ROW()-1</f>
        <v>349</v>
      </c>
      <c r="B350" s="3" t="str">
        <f>LOWER(SUBSTITUTE(SUBSTITUTE(SUBSTITUTE(SUBSTITUTE(SUBSTITUTE(SUBSTITUTE(db[[#This Row],[NB BM]]," ",),".",""),"-",""),"(",""),")",""),"/",""))</f>
        <v>boxfiletyloc306hitam</v>
      </c>
      <c r="C35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D350" s="3" t="str">
        <f>LOWER(SUBSTITUTE(SUBSTITUTE(SUBSTITUTE(SUBSTITUTE(SUBSTITUTE(SUBSTITUTE(SUBSTITUTE(SUBSTITUTE(SUBSTITUTE(db[[#This Row],[NB PAJAK]]," ",""),"-",""),"(",""),")",""),".",""),",",""),"/",""),"""",""),"+",""))</f>
        <v/>
      </c>
      <c r="E350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boxfiletyloc306hitam48pcs</v>
      </c>
      <c r="F3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boxfiletyloc306hitam48pcsuntana</v>
      </c>
      <c r="G350" s="1" t="s">
        <v>1039</v>
      </c>
      <c r="H350" s="4" t="s">
        <v>1343</v>
      </c>
      <c r="I350" s="2"/>
      <c r="J350" s="1" t="s">
        <v>1621</v>
      </c>
      <c r="K350" s="26" t="e">
        <f>IF(db[[#This Row],[NB NOTA_C]]="","",COUNTIF([2]!B_MSK[concat],db[[#This Row],[NB NOTA_C]]))</f>
        <v>#REF!</v>
      </c>
      <c r="L350" s="6" t="s">
        <v>1641</v>
      </c>
      <c r="M350" s="1" t="s">
        <v>1669</v>
      </c>
      <c r="N350" s="1" t="s">
        <v>2791</v>
      </c>
      <c r="P350" s="1" t="str">
        <f>IF(db[[#This Row],[QTY/ CTN]]="","",SUBSTITUTE(SUBSTITUTE(SUBSTITUTE(db[[#This Row],[QTY/ CTN]]," ","_",2),"(",""),")","")&amp;"_")</f>
        <v>48 PCS_</v>
      </c>
      <c r="Q350" s="1">
        <f>IF(db[[#This Row],[H_QTY/ CTN]]="","",SEARCH("_",db[[#This Row],[H_QTY/ CTN]]))</f>
        <v>7</v>
      </c>
      <c r="R350" s="1">
        <f>IF(db[[#This Row],[H_QTY/ CTN]]="","",LEN(db[[#This Row],[H_QTY/ CTN]]))</f>
        <v>7</v>
      </c>
      <c r="S350" s="90" t="str">
        <f>IF(db[[#This Row],[H_QTY/ CTN]]="","",LEFT(db[[#This Row],[H_QTY/ CTN]],db[[#This Row],[H_1]]-1))</f>
        <v>48 PCS</v>
      </c>
      <c r="T350" s="87" t="str">
        <f>IF(NOT(db[[#This Row],[H_1]]=db[[#This Row],[H_2]]),MID(db[[#This Row],[H_QTY/ CTN]],db[[#This Row],[H_1]]+1,db[[#This Row],[H_2]]-db[[#This Row],[H_1]]-1),"")</f>
        <v/>
      </c>
      <c r="U350" s="87" t="str">
        <f>IF(db[[#This Row],[QTY/ CTN B]]="","",LEFT(db[[#This Row],[QTY/ CTN B]],SEARCH(" ",db[[#This Row],[QTY/ CTN B]],1)-1))</f>
        <v>48</v>
      </c>
      <c r="V350" s="87" t="str">
        <f>IF(db[[#This Row],[QTY/ CTN B]]="","",RIGHT(db[[#This Row],[QTY/ CTN B]],LEN(db[[#This Row],[QTY/ CTN B]])-SEARCH(" ",db[[#This Row],[QTY/ CTN B]],1)))</f>
        <v>PCS</v>
      </c>
      <c r="W350" s="87" t="str">
        <f>IF(db[[#This Row],[QTY/ CTN TG]]="",IF(db[[#This Row],[STN TG]]="","",12),LEFT(db[[#This Row],[QTY/ CTN TG]],SEARCH(" ",db[[#This Row],[QTY/ CTN TG]],1)-1))</f>
        <v/>
      </c>
      <c r="X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0" s="87" t="str">
        <f>IF(db[[#This Row],[STN K]]="","",IF(db[[#This Row],[STN TG]]="LSN",12,""))</f>
        <v/>
      </c>
      <c r="Z350" s="87" t="str">
        <f>IF(db[[#This Row],[STN TG]]="LSN","PCS","")</f>
        <v/>
      </c>
      <c r="AA350" s="87">
        <f>db[[#This Row],[QTY B]]*IF(db[[#This Row],[QTY TG]]="",1,db[[#This Row],[QTY TG]])*IF(db[[#This Row],[QTY K]]="",1,db[[#This Row],[QTY K]])</f>
        <v>48</v>
      </c>
      <c r="AB350" s="87" t="str">
        <f>IF(db[[#This Row],[STN K]]="",IF(db[[#This Row],[STN TG]]="",db[[#This Row],[STN B]],db[[#This Row],[STN TG]]),db[[#This Row],[STN K]])</f>
        <v>PCS</v>
      </c>
      <c r="AC350" s="87"/>
    </row>
    <row r="351" spans="1:29" ht="16.5" customHeight="1" x14ac:dyDescent="0.25">
      <c r="A351" s="87">
        <f>ROW()-1</f>
        <v>350</v>
      </c>
      <c r="B351" s="3" t="str">
        <f>LOWER(SUBSTITUTE(SUBSTITUTE(SUBSTITUTE(SUBSTITUTE(SUBSTITUTE(SUBSTITUTE(db[[#This Row],[NB BM]]," ",),".",""),"-",""),"(",""),")",""),"/",""))</f>
        <v>boxfiletyloc306merah</v>
      </c>
      <c r="C35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D351" s="3" t="str">
        <f>LOWER(SUBSTITUTE(SUBSTITUTE(SUBSTITUTE(SUBSTITUTE(SUBSTITUTE(SUBSTITUTE(SUBSTITUTE(SUBSTITUTE(SUBSTITUTE(db[[#This Row],[NB PAJAK]]," ",""),"-",""),"(",""),")",""),".",""),",",""),"/",""),"""",""),"+",""))</f>
        <v/>
      </c>
      <c r="E351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boxfiletyloc306merah48pcs</v>
      </c>
      <c r="F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boxfiletyloc306merah48pcsuntana</v>
      </c>
      <c r="G351" s="1" t="s">
        <v>1040</v>
      </c>
      <c r="H351" s="4" t="s">
        <v>1344</v>
      </c>
      <c r="I351" s="49"/>
      <c r="J351" s="1" t="s">
        <v>1621</v>
      </c>
      <c r="K351" s="26" t="e">
        <f>IF(db[[#This Row],[NB NOTA_C]]="","",COUNTIF([2]!B_MSK[concat],db[[#This Row],[NB NOTA_C]]))</f>
        <v>#REF!</v>
      </c>
      <c r="L351" s="6" t="s">
        <v>1641</v>
      </c>
      <c r="M351" s="1" t="s">
        <v>1669</v>
      </c>
      <c r="N351" s="1" t="s">
        <v>2791</v>
      </c>
      <c r="P351" s="1" t="str">
        <f>IF(db[[#This Row],[QTY/ CTN]]="","",SUBSTITUTE(SUBSTITUTE(SUBSTITUTE(db[[#This Row],[QTY/ CTN]]," ","_",2),"(",""),")","")&amp;"_")</f>
        <v>48 PCS_</v>
      </c>
      <c r="Q351" s="1">
        <f>IF(db[[#This Row],[H_QTY/ CTN]]="","",SEARCH("_",db[[#This Row],[H_QTY/ CTN]]))</f>
        <v>7</v>
      </c>
      <c r="R351" s="1">
        <f>IF(db[[#This Row],[H_QTY/ CTN]]="","",LEN(db[[#This Row],[H_QTY/ CTN]]))</f>
        <v>7</v>
      </c>
      <c r="S351" s="90" t="str">
        <f>IF(db[[#This Row],[H_QTY/ CTN]]="","",LEFT(db[[#This Row],[H_QTY/ CTN]],db[[#This Row],[H_1]]-1))</f>
        <v>48 PCS</v>
      </c>
      <c r="T351" s="87" t="str">
        <f>IF(NOT(db[[#This Row],[H_1]]=db[[#This Row],[H_2]]),MID(db[[#This Row],[H_QTY/ CTN]],db[[#This Row],[H_1]]+1,db[[#This Row],[H_2]]-db[[#This Row],[H_1]]-1),"")</f>
        <v/>
      </c>
      <c r="U351" s="87" t="str">
        <f>IF(db[[#This Row],[QTY/ CTN B]]="","",LEFT(db[[#This Row],[QTY/ CTN B]],SEARCH(" ",db[[#This Row],[QTY/ CTN B]],1)-1))</f>
        <v>48</v>
      </c>
      <c r="V351" s="87" t="str">
        <f>IF(db[[#This Row],[QTY/ CTN B]]="","",RIGHT(db[[#This Row],[QTY/ CTN B]],LEN(db[[#This Row],[QTY/ CTN B]])-SEARCH(" ",db[[#This Row],[QTY/ CTN B]],1)))</f>
        <v>PCS</v>
      </c>
      <c r="W351" s="87" t="str">
        <f>IF(db[[#This Row],[QTY/ CTN TG]]="",IF(db[[#This Row],[STN TG]]="","",12),LEFT(db[[#This Row],[QTY/ CTN TG]],SEARCH(" ",db[[#This Row],[QTY/ CTN TG]],1)-1))</f>
        <v/>
      </c>
      <c r="X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1" s="87" t="str">
        <f>IF(db[[#This Row],[STN K]]="","",IF(db[[#This Row],[STN TG]]="LSN",12,""))</f>
        <v/>
      </c>
      <c r="Z351" s="87" t="str">
        <f>IF(db[[#This Row],[STN TG]]="LSN","PCS","")</f>
        <v/>
      </c>
      <c r="AA351" s="87">
        <f>db[[#This Row],[QTY B]]*IF(db[[#This Row],[QTY TG]]="",1,db[[#This Row],[QTY TG]])*IF(db[[#This Row],[QTY K]]="",1,db[[#This Row],[QTY K]])</f>
        <v>48</v>
      </c>
      <c r="AB351" s="87" t="str">
        <f>IF(db[[#This Row],[STN K]]="",IF(db[[#This Row],[STN TG]]="",db[[#This Row],[STN B]],db[[#This Row],[STN TG]]),db[[#This Row],[STN K]])</f>
        <v>PCS</v>
      </c>
      <c r="AC351" s="87"/>
    </row>
    <row r="352" spans="1:29" ht="16.5" customHeight="1" x14ac:dyDescent="0.25">
      <c r="A352" s="87">
        <f>ROW()-1</f>
        <v>351</v>
      </c>
      <c r="B352" s="9" t="str">
        <f>LOWER(SUBSTITUTE(SUBSTITUTE(SUBSTITUTE(SUBSTITUTE(SUBSTITUTE(SUBSTITUTE(db[[#This Row],[NB BM]]," ",),".",""),"-",""),"(",""),")",""),"/",""))</f>
        <v>boxfiletyloc306orange</v>
      </c>
      <c r="C35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D352" s="9" t="str">
        <f>LOWER(SUBSTITUTE(SUBSTITUTE(SUBSTITUTE(SUBSTITUTE(SUBSTITUTE(SUBSTITUTE(SUBSTITUTE(SUBSTITUTE(SUBSTITUTE(db[[#This Row],[NB PAJAK]]," ",""),"-",""),"(",""),")",""),".",""),",",""),"/",""),"""",""),"+",""))</f>
        <v/>
      </c>
      <c r="E352" s="9" t="str">
        <f>LOWER(SUBSTITUTE(SUBSTITUTE(SUBSTITUTE(SUBSTITUTE(SUBSTITUTE(SUBSTITUTE(SUBSTITUTE(SUBSTITUTE(SUBSTITUTE(db[[#This Row],[NB BM]]&amp;db[[#This Row],[QTY/ CTN]]," ",),".",""),"-",""),"(",""),")",""),",",""),"/",""),"""",""),"+",""))</f>
        <v>boxfiletyloc306orange48pcs</v>
      </c>
      <c r="F35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boxfiletyloc306orange48pcsuntana</v>
      </c>
      <c r="G352" s="8" t="s">
        <v>1041</v>
      </c>
      <c r="H352" s="18" t="s">
        <v>1345</v>
      </c>
      <c r="I352" s="49"/>
      <c r="J352" s="1" t="s">
        <v>1621</v>
      </c>
      <c r="K352" s="26" t="e">
        <f>IF(db[[#This Row],[NB NOTA_C]]="","",COUNTIF([2]!B_MSK[concat],db[[#This Row],[NB NOTA_C]]))</f>
        <v>#REF!</v>
      </c>
      <c r="L352" s="6" t="s">
        <v>1641</v>
      </c>
      <c r="M352" s="1" t="s">
        <v>1669</v>
      </c>
      <c r="N352" s="1" t="s">
        <v>2791</v>
      </c>
      <c r="P352" s="1" t="str">
        <f>IF(db[[#This Row],[QTY/ CTN]]="","",SUBSTITUTE(SUBSTITUTE(SUBSTITUTE(db[[#This Row],[QTY/ CTN]]," ","_",2),"(",""),")","")&amp;"_")</f>
        <v>48 PCS_</v>
      </c>
      <c r="Q352" s="1">
        <f>IF(db[[#This Row],[H_QTY/ CTN]]="","",SEARCH("_",db[[#This Row],[H_QTY/ CTN]]))</f>
        <v>7</v>
      </c>
      <c r="R352" s="1">
        <f>IF(db[[#This Row],[H_QTY/ CTN]]="","",LEN(db[[#This Row],[H_QTY/ CTN]]))</f>
        <v>7</v>
      </c>
      <c r="S352" s="90" t="str">
        <f>IF(db[[#This Row],[H_QTY/ CTN]]="","",LEFT(db[[#This Row],[H_QTY/ CTN]],db[[#This Row],[H_1]]-1))</f>
        <v>48 PCS</v>
      </c>
      <c r="T352" s="87" t="str">
        <f>IF(NOT(db[[#This Row],[H_1]]=db[[#This Row],[H_2]]),MID(db[[#This Row],[H_QTY/ CTN]],db[[#This Row],[H_1]]+1,db[[#This Row],[H_2]]-db[[#This Row],[H_1]]-1),"")</f>
        <v/>
      </c>
      <c r="U352" s="87" t="str">
        <f>IF(db[[#This Row],[QTY/ CTN B]]="","",LEFT(db[[#This Row],[QTY/ CTN B]],SEARCH(" ",db[[#This Row],[QTY/ CTN B]],1)-1))</f>
        <v>48</v>
      </c>
      <c r="V352" s="87" t="str">
        <f>IF(db[[#This Row],[QTY/ CTN B]]="","",RIGHT(db[[#This Row],[QTY/ CTN B]],LEN(db[[#This Row],[QTY/ CTN B]])-SEARCH(" ",db[[#This Row],[QTY/ CTN B]],1)))</f>
        <v>PCS</v>
      </c>
      <c r="W352" s="87" t="str">
        <f>IF(db[[#This Row],[QTY/ CTN TG]]="",IF(db[[#This Row],[STN TG]]="","",12),LEFT(db[[#This Row],[QTY/ CTN TG]],SEARCH(" ",db[[#This Row],[QTY/ CTN TG]],1)-1))</f>
        <v/>
      </c>
      <c r="X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2" s="87" t="str">
        <f>IF(db[[#This Row],[STN K]]="","",IF(db[[#This Row],[STN TG]]="LSN",12,""))</f>
        <v/>
      </c>
      <c r="Z352" s="87" t="str">
        <f>IF(db[[#This Row],[STN TG]]="LSN","PCS","")</f>
        <v/>
      </c>
      <c r="AA352" s="87">
        <f>db[[#This Row],[QTY B]]*IF(db[[#This Row],[QTY TG]]="",1,db[[#This Row],[QTY TG]])*IF(db[[#This Row],[QTY K]]="",1,db[[#This Row],[QTY K]])</f>
        <v>48</v>
      </c>
      <c r="AB352" s="87" t="str">
        <f>IF(db[[#This Row],[STN K]]="",IF(db[[#This Row],[STN TG]]="",db[[#This Row],[STN B]],db[[#This Row],[STN TG]]),db[[#This Row],[STN K]])</f>
        <v>PCS</v>
      </c>
      <c r="AC352" s="87"/>
    </row>
    <row r="353" spans="1:29" ht="16.5" customHeight="1" x14ac:dyDescent="0.25">
      <c r="A353" s="87">
        <f>ROW()-1</f>
        <v>352</v>
      </c>
      <c r="B353" s="3" t="str">
        <f>LOWER(SUBSTITUTE(SUBSTITUTE(SUBSTITUTE(SUBSTITUTE(SUBSTITUTE(SUBSTITUTE(db[[#This Row],[NB BM]]," ",),".",""),"-",""),"(",""),")",""),"/",""))</f>
        <v>briefbag3020whitam</v>
      </c>
      <c r="C35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D353" s="3" t="str">
        <f>LOWER(SUBSTITUTE(SUBSTITUTE(SUBSTITUTE(SUBSTITUTE(SUBSTITUTE(SUBSTITUTE(SUBSTITUTE(SUBSTITUTE(SUBSTITUTE(db[[#This Row],[NB PAJAK]]," ",""),"-",""),"(",""),")",""),".",""),",",""),"/",""),"""",""),"+",""))</f>
        <v/>
      </c>
      <c r="E353" s="3" t="str">
        <f>LOWER(SUBSTITUTE(SUBSTITUTE(SUBSTITUTE(SUBSTITUTE(SUBSTITUTE(SUBSTITUTE(SUBSTITUTE(SUBSTITUTE(SUBSTITUTE(db[[#This Row],[NB BM]]&amp;db[[#This Row],[QTY/ CTN]]," ",),".",""),"-",""),"(",""),")",""),",",""),"/",""),"""",""),"+",""))</f>
        <v>briefbag3020whitam240pcs</v>
      </c>
      <c r="F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briefbag3020wblack240pcsuntana</v>
      </c>
      <c r="G353" s="1" t="s">
        <v>4526</v>
      </c>
      <c r="H353" s="4" t="s">
        <v>4521</v>
      </c>
      <c r="I353" s="49"/>
      <c r="J353" s="1" t="s">
        <v>1621</v>
      </c>
      <c r="K353" s="28" t="e">
        <f>IF(db[[#This Row],[NB NOTA_C]]="","",COUNTIF([2]!B_MSK[concat],db[[#This Row],[NB NOTA_C]]))</f>
        <v>#REF!</v>
      </c>
      <c r="L353" s="7" t="s">
        <v>1642</v>
      </c>
      <c r="M353" s="3" t="s">
        <v>1698</v>
      </c>
      <c r="N353" s="1" t="s">
        <v>2807</v>
      </c>
      <c r="O353" s="3"/>
      <c r="P353" s="3" t="str">
        <f>IF(db[[#This Row],[QTY/ CTN]]="","",SUBSTITUTE(SUBSTITUTE(SUBSTITUTE(db[[#This Row],[QTY/ CTN]]," ","_",2),"(",""),")","")&amp;"_")</f>
        <v>240 PCS_</v>
      </c>
      <c r="Q353" s="3">
        <f>IF(db[[#This Row],[H_QTY/ CTN]]="","",SEARCH("_",db[[#This Row],[H_QTY/ CTN]]))</f>
        <v>8</v>
      </c>
      <c r="R353" s="3">
        <f>IF(db[[#This Row],[H_QTY/ CTN]]="","",LEN(db[[#This Row],[H_QTY/ CTN]]))</f>
        <v>8</v>
      </c>
      <c r="S353" s="87" t="str">
        <f>IF(db[[#This Row],[H_QTY/ CTN]]="","",LEFT(db[[#This Row],[H_QTY/ CTN]],db[[#This Row],[H_1]]-1))</f>
        <v>240 PCS</v>
      </c>
      <c r="T353" s="87" t="str">
        <f>IF(NOT(db[[#This Row],[H_1]]=db[[#This Row],[H_2]]),MID(db[[#This Row],[H_QTY/ CTN]],db[[#This Row],[H_1]]+1,db[[#This Row],[H_2]]-db[[#This Row],[H_1]]-1),"")</f>
        <v/>
      </c>
      <c r="U353" s="87" t="str">
        <f>IF(db[[#This Row],[QTY/ CTN B]]="","",LEFT(db[[#This Row],[QTY/ CTN B]],SEARCH(" ",db[[#This Row],[QTY/ CTN B]],1)-1))</f>
        <v>240</v>
      </c>
      <c r="V353" s="87" t="str">
        <f>IF(db[[#This Row],[QTY/ CTN B]]="","",RIGHT(db[[#This Row],[QTY/ CTN B]],LEN(db[[#This Row],[QTY/ CTN B]])-SEARCH(" ",db[[#This Row],[QTY/ CTN B]],1)))</f>
        <v>PCS</v>
      </c>
      <c r="W353" s="87" t="str">
        <f>IF(db[[#This Row],[QTY/ CTN TG]]="",IF(db[[#This Row],[STN TG]]="","",12),LEFT(db[[#This Row],[QTY/ CTN TG]],SEARCH(" ",db[[#This Row],[QTY/ CTN TG]],1)-1))</f>
        <v/>
      </c>
      <c r="X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3" s="87" t="str">
        <f>IF(db[[#This Row],[STN K]]="","",IF(db[[#This Row],[STN TG]]="LSN",12,""))</f>
        <v/>
      </c>
      <c r="Z353" s="87" t="str">
        <f>IF(db[[#This Row],[STN TG]]="LSN","PCS","")</f>
        <v/>
      </c>
      <c r="AA353" s="87">
        <f>db[[#This Row],[QTY B]]*IF(db[[#This Row],[QTY TG]]="",1,db[[#This Row],[QTY TG]])*IF(db[[#This Row],[QTY K]]="",1,db[[#This Row],[QTY K]])</f>
        <v>240</v>
      </c>
      <c r="AB353" s="87" t="str">
        <f>IF(db[[#This Row],[STN K]]="",IF(db[[#This Row],[STN TG]]="",db[[#This Row],[STN B]],db[[#This Row],[STN TG]]),db[[#This Row],[STN K]])</f>
        <v>PCS</v>
      </c>
      <c r="AC353" s="87"/>
    </row>
    <row r="354" spans="1:29" ht="16.5" customHeight="1" x14ac:dyDescent="0.25">
      <c r="A354" s="87">
        <f>ROW()-1</f>
        <v>353</v>
      </c>
      <c r="B354" s="3" t="str">
        <f>LOWER(SUBSTITUTE(SUBSTITUTE(SUBSTITUTE(SUBSTITUTE(SUBSTITUTE(SUBSTITUTE(db[[#This Row],[NB BM]]," ",),".",""),"-",""),"(",""),")",""),"/",""))</f>
        <v>briefbag3020whijau</v>
      </c>
      <c r="C35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D354" s="3" t="str">
        <f>LOWER(SUBSTITUTE(SUBSTITUTE(SUBSTITUTE(SUBSTITUTE(SUBSTITUTE(SUBSTITUTE(SUBSTITUTE(SUBSTITUTE(SUBSTITUTE(db[[#This Row],[NB PAJAK]]," ",""),"-",""),"(",""),")",""),".",""),",",""),"/",""),"""",""),"+",""))</f>
        <v/>
      </c>
      <c r="E354" s="3" t="str">
        <f>LOWER(SUBSTITUTE(SUBSTITUTE(SUBSTITUTE(SUBSTITUTE(SUBSTITUTE(SUBSTITUTE(SUBSTITUTE(SUBSTITUTE(SUBSTITUTE(db[[#This Row],[NB BM]]&amp;db[[#This Row],[QTY/ CTN]]," ",),".",""),"-",""),"(",""),")",""),",",""),"/",""),"""",""),"+",""))</f>
        <v>briefbag3020whijau240pcs</v>
      </c>
      <c r="F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briefbag3020wgreen240pcsuntana</v>
      </c>
      <c r="G354" s="1" t="s">
        <v>4525</v>
      </c>
      <c r="H354" s="4" t="s">
        <v>4520</v>
      </c>
      <c r="I354" s="49"/>
      <c r="J354" s="1" t="s">
        <v>1621</v>
      </c>
      <c r="K354" s="28" t="e">
        <f>IF(db[[#This Row],[NB NOTA_C]]="","",COUNTIF([2]!B_MSK[concat],db[[#This Row],[NB NOTA_C]]))</f>
        <v>#REF!</v>
      </c>
      <c r="L354" s="7" t="s">
        <v>1642</v>
      </c>
      <c r="M354" s="3" t="s">
        <v>1698</v>
      </c>
      <c r="N354" s="1" t="s">
        <v>2807</v>
      </c>
      <c r="O354" s="3"/>
      <c r="P354" s="3" t="str">
        <f>IF(db[[#This Row],[QTY/ CTN]]="","",SUBSTITUTE(SUBSTITUTE(SUBSTITUTE(db[[#This Row],[QTY/ CTN]]," ","_",2),"(",""),")","")&amp;"_")</f>
        <v>240 PCS_</v>
      </c>
      <c r="Q354" s="3">
        <f>IF(db[[#This Row],[H_QTY/ CTN]]="","",SEARCH("_",db[[#This Row],[H_QTY/ CTN]]))</f>
        <v>8</v>
      </c>
      <c r="R354" s="3">
        <f>IF(db[[#This Row],[H_QTY/ CTN]]="","",LEN(db[[#This Row],[H_QTY/ CTN]]))</f>
        <v>8</v>
      </c>
      <c r="S354" s="87" t="str">
        <f>IF(db[[#This Row],[H_QTY/ CTN]]="","",LEFT(db[[#This Row],[H_QTY/ CTN]],db[[#This Row],[H_1]]-1))</f>
        <v>240 PCS</v>
      </c>
      <c r="T354" s="87" t="str">
        <f>IF(NOT(db[[#This Row],[H_1]]=db[[#This Row],[H_2]]),MID(db[[#This Row],[H_QTY/ CTN]],db[[#This Row],[H_1]]+1,db[[#This Row],[H_2]]-db[[#This Row],[H_1]]-1),"")</f>
        <v/>
      </c>
      <c r="U354" s="87" t="str">
        <f>IF(db[[#This Row],[QTY/ CTN B]]="","",LEFT(db[[#This Row],[QTY/ CTN B]],SEARCH(" ",db[[#This Row],[QTY/ CTN B]],1)-1))</f>
        <v>240</v>
      </c>
      <c r="V354" s="87" t="str">
        <f>IF(db[[#This Row],[QTY/ CTN B]]="","",RIGHT(db[[#This Row],[QTY/ CTN B]],LEN(db[[#This Row],[QTY/ CTN B]])-SEARCH(" ",db[[#This Row],[QTY/ CTN B]],1)))</f>
        <v>PCS</v>
      </c>
      <c r="W354" s="87" t="str">
        <f>IF(db[[#This Row],[QTY/ CTN TG]]="",IF(db[[#This Row],[STN TG]]="","",12),LEFT(db[[#This Row],[QTY/ CTN TG]],SEARCH(" ",db[[#This Row],[QTY/ CTN TG]],1)-1))</f>
        <v/>
      </c>
      <c r="X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4" s="87" t="str">
        <f>IF(db[[#This Row],[STN K]]="","",IF(db[[#This Row],[STN TG]]="LSN",12,""))</f>
        <v/>
      </c>
      <c r="Z354" s="87" t="str">
        <f>IF(db[[#This Row],[STN TG]]="LSN","PCS","")</f>
        <v/>
      </c>
      <c r="AA354" s="87">
        <f>db[[#This Row],[QTY B]]*IF(db[[#This Row],[QTY TG]]="",1,db[[#This Row],[QTY TG]])*IF(db[[#This Row],[QTY K]]="",1,db[[#This Row],[QTY K]])</f>
        <v>240</v>
      </c>
      <c r="AB354" s="87" t="str">
        <f>IF(db[[#This Row],[STN K]]="",IF(db[[#This Row],[STN TG]]="",db[[#This Row],[STN B]],db[[#This Row],[STN TG]]),db[[#This Row],[STN K]])</f>
        <v>PCS</v>
      </c>
      <c r="AC354" s="87"/>
    </row>
    <row r="355" spans="1:29" ht="16.5" customHeight="1" x14ac:dyDescent="0.25">
      <c r="A355" s="87">
        <f>ROW()-1</f>
        <v>354</v>
      </c>
      <c r="B355" s="9" t="str">
        <f>LOWER(SUBSTITUTE(SUBSTITUTE(SUBSTITUTE(SUBSTITUTE(SUBSTITUTE(SUBSTITUTE(db[[#This Row],[NB BM]]," ",),".",""),"-",""),"(",""),")",""),"/",""))</f>
        <v>briefbag3020worange</v>
      </c>
      <c r="C355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D355" s="9" t="str">
        <f>LOWER(SUBSTITUTE(SUBSTITUTE(SUBSTITUTE(SUBSTITUTE(SUBSTITUTE(SUBSTITUTE(SUBSTITUTE(SUBSTITUTE(SUBSTITUTE(db[[#This Row],[NB PAJAK]]," ",""),"-",""),"(",""),")",""),".",""),",",""),"/",""),"""",""),"+",""))</f>
        <v/>
      </c>
      <c r="E355" s="9" t="str">
        <f>LOWER(SUBSTITUTE(SUBSTITUTE(SUBSTITUTE(SUBSTITUTE(SUBSTITUTE(SUBSTITUTE(SUBSTITUTE(SUBSTITUTE(SUBSTITUTE(db[[#This Row],[NB BM]]&amp;db[[#This Row],[QTY/ CTN]]," ",),".",""),"-",""),"(",""),")",""),",",""),"/",""),"""",""),"+",""))</f>
        <v>briefbag3020worange240pcs</v>
      </c>
      <c r="F35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briefbag3020worange240pcsuntana</v>
      </c>
      <c r="G355" s="8" t="s">
        <v>4529</v>
      </c>
      <c r="H355" s="18" t="s">
        <v>4524</v>
      </c>
      <c r="I355" s="49"/>
      <c r="J355" s="1" t="s">
        <v>1621</v>
      </c>
      <c r="K355" s="28" t="e">
        <f>IF(db[[#This Row],[NB NOTA_C]]="","",COUNTIF([2]!B_MSK[concat],db[[#This Row],[NB NOTA_C]]))</f>
        <v>#REF!</v>
      </c>
      <c r="L355" s="7" t="s">
        <v>1642</v>
      </c>
      <c r="M355" s="3" t="s">
        <v>1698</v>
      </c>
      <c r="N355" s="1" t="s">
        <v>2807</v>
      </c>
      <c r="O355" s="3"/>
      <c r="P355" s="3" t="str">
        <f>IF(db[[#This Row],[QTY/ CTN]]="","",SUBSTITUTE(SUBSTITUTE(SUBSTITUTE(db[[#This Row],[QTY/ CTN]]," ","_",2),"(",""),")","")&amp;"_")</f>
        <v>240 PCS_</v>
      </c>
      <c r="Q355" s="3">
        <f>IF(db[[#This Row],[H_QTY/ CTN]]="","",SEARCH("_",db[[#This Row],[H_QTY/ CTN]]))</f>
        <v>8</v>
      </c>
      <c r="R355" s="3">
        <f>IF(db[[#This Row],[H_QTY/ CTN]]="","",LEN(db[[#This Row],[H_QTY/ CTN]]))</f>
        <v>8</v>
      </c>
      <c r="S355" s="87" t="str">
        <f>IF(db[[#This Row],[H_QTY/ CTN]]="","",LEFT(db[[#This Row],[H_QTY/ CTN]],db[[#This Row],[H_1]]-1))</f>
        <v>240 PCS</v>
      </c>
      <c r="T355" s="87" t="str">
        <f>IF(NOT(db[[#This Row],[H_1]]=db[[#This Row],[H_2]]),MID(db[[#This Row],[H_QTY/ CTN]],db[[#This Row],[H_1]]+1,db[[#This Row],[H_2]]-db[[#This Row],[H_1]]-1),"")</f>
        <v/>
      </c>
      <c r="U355" s="87" t="str">
        <f>IF(db[[#This Row],[QTY/ CTN B]]="","",LEFT(db[[#This Row],[QTY/ CTN B]],SEARCH(" ",db[[#This Row],[QTY/ CTN B]],1)-1))</f>
        <v>240</v>
      </c>
      <c r="V355" s="87" t="str">
        <f>IF(db[[#This Row],[QTY/ CTN B]]="","",RIGHT(db[[#This Row],[QTY/ CTN B]],LEN(db[[#This Row],[QTY/ CTN B]])-SEARCH(" ",db[[#This Row],[QTY/ CTN B]],1)))</f>
        <v>PCS</v>
      </c>
      <c r="W355" s="87" t="str">
        <f>IF(db[[#This Row],[QTY/ CTN TG]]="",IF(db[[#This Row],[STN TG]]="","",12),LEFT(db[[#This Row],[QTY/ CTN TG]],SEARCH(" ",db[[#This Row],[QTY/ CTN TG]],1)-1))</f>
        <v/>
      </c>
      <c r="X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5" s="87" t="str">
        <f>IF(db[[#This Row],[STN K]]="","",IF(db[[#This Row],[STN TG]]="LSN",12,""))</f>
        <v/>
      </c>
      <c r="Z355" s="87" t="str">
        <f>IF(db[[#This Row],[STN TG]]="LSN","PCS","")</f>
        <v/>
      </c>
      <c r="AA355" s="87">
        <f>db[[#This Row],[QTY B]]*IF(db[[#This Row],[QTY TG]]="",1,db[[#This Row],[QTY TG]])*IF(db[[#This Row],[QTY K]]="",1,db[[#This Row],[QTY K]])</f>
        <v>240</v>
      </c>
      <c r="AB355" s="87" t="str">
        <f>IF(db[[#This Row],[STN K]]="",IF(db[[#This Row],[STN TG]]="",db[[#This Row],[STN B]],db[[#This Row],[STN TG]]),db[[#This Row],[STN K]])</f>
        <v>PCS</v>
      </c>
      <c r="AC355" s="87"/>
    </row>
    <row r="356" spans="1:29" ht="16.5" customHeight="1" x14ac:dyDescent="0.25">
      <c r="A356" s="87">
        <f>ROW()-1</f>
        <v>355</v>
      </c>
      <c r="B356" s="9" t="str">
        <f>LOWER(SUBSTITUTE(SUBSTITUTE(SUBSTITUTE(SUBSTITUTE(SUBSTITUTE(SUBSTITUTE(db[[#This Row],[NB BM]]," ",),".",""),"-",""),"(",""),")",""),"/",""))</f>
        <v>briefbag3020wungu</v>
      </c>
      <c r="C356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D356" s="9" t="str">
        <f>LOWER(SUBSTITUTE(SUBSTITUTE(SUBSTITUTE(SUBSTITUTE(SUBSTITUTE(SUBSTITUTE(SUBSTITUTE(SUBSTITUTE(SUBSTITUTE(db[[#This Row],[NB PAJAK]]," ",""),"-",""),"(",""),")",""),".",""),",",""),"/",""),"""",""),"+",""))</f>
        <v/>
      </c>
      <c r="E356" s="9" t="str">
        <f>LOWER(SUBSTITUTE(SUBSTITUTE(SUBSTITUTE(SUBSTITUTE(SUBSTITUTE(SUBSTITUTE(SUBSTITUTE(SUBSTITUTE(SUBSTITUTE(db[[#This Row],[NB BM]]&amp;db[[#This Row],[QTY/ CTN]]," ",),".",""),"-",""),"(",""),")",""),",",""),"/",""),"""",""),"+",""))</f>
        <v>briefbag3020wungu240pcs</v>
      </c>
      <c r="F35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briefbag3020wpurple240pcsuntana</v>
      </c>
      <c r="G356" s="8" t="s">
        <v>4528</v>
      </c>
      <c r="H356" s="18" t="s">
        <v>4523</v>
      </c>
      <c r="I356" s="49"/>
      <c r="J356" s="1" t="s">
        <v>1621</v>
      </c>
      <c r="K356" s="28" t="e">
        <f>IF(db[[#This Row],[NB NOTA_C]]="","",COUNTIF([2]!B_MSK[concat],db[[#This Row],[NB NOTA_C]]))</f>
        <v>#REF!</v>
      </c>
      <c r="L356" s="7" t="s">
        <v>1642</v>
      </c>
      <c r="M356" s="3" t="s">
        <v>1698</v>
      </c>
      <c r="N356" s="1" t="s">
        <v>2807</v>
      </c>
      <c r="O356" s="3"/>
      <c r="P356" s="3" t="str">
        <f>IF(db[[#This Row],[QTY/ CTN]]="","",SUBSTITUTE(SUBSTITUTE(SUBSTITUTE(db[[#This Row],[QTY/ CTN]]," ","_",2),"(",""),")","")&amp;"_")</f>
        <v>240 PCS_</v>
      </c>
      <c r="Q356" s="3">
        <f>IF(db[[#This Row],[H_QTY/ CTN]]="","",SEARCH("_",db[[#This Row],[H_QTY/ CTN]]))</f>
        <v>8</v>
      </c>
      <c r="R356" s="3">
        <f>IF(db[[#This Row],[H_QTY/ CTN]]="","",LEN(db[[#This Row],[H_QTY/ CTN]]))</f>
        <v>8</v>
      </c>
      <c r="S356" s="87" t="str">
        <f>IF(db[[#This Row],[H_QTY/ CTN]]="","",LEFT(db[[#This Row],[H_QTY/ CTN]],db[[#This Row],[H_1]]-1))</f>
        <v>240 PCS</v>
      </c>
      <c r="T356" s="87" t="str">
        <f>IF(NOT(db[[#This Row],[H_1]]=db[[#This Row],[H_2]]),MID(db[[#This Row],[H_QTY/ CTN]],db[[#This Row],[H_1]]+1,db[[#This Row],[H_2]]-db[[#This Row],[H_1]]-1),"")</f>
        <v/>
      </c>
      <c r="U356" s="87" t="str">
        <f>IF(db[[#This Row],[QTY/ CTN B]]="","",LEFT(db[[#This Row],[QTY/ CTN B]],SEARCH(" ",db[[#This Row],[QTY/ CTN B]],1)-1))</f>
        <v>240</v>
      </c>
      <c r="V356" s="87" t="str">
        <f>IF(db[[#This Row],[QTY/ CTN B]]="","",RIGHT(db[[#This Row],[QTY/ CTN B]],LEN(db[[#This Row],[QTY/ CTN B]])-SEARCH(" ",db[[#This Row],[QTY/ CTN B]],1)))</f>
        <v>PCS</v>
      </c>
      <c r="W356" s="87" t="str">
        <f>IF(db[[#This Row],[QTY/ CTN TG]]="",IF(db[[#This Row],[STN TG]]="","",12),LEFT(db[[#This Row],[QTY/ CTN TG]],SEARCH(" ",db[[#This Row],[QTY/ CTN TG]],1)-1))</f>
        <v/>
      </c>
      <c r="X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6" s="87" t="str">
        <f>IF(db[[#This Row],[STN K]]="","",IF(db[[#This Row],[STN TG]]="LSN",12,""))</f>
        <v/>
      </c>
      <c r="Z356" s="87" t="str">
        <f>IF(db[[#This Row],[STN TG]]="LSN","PCS","")</f>
        <v/>
      </c>
      <c r="AA356" s="87">
        <f>db[[#This Row],[QTY B]]*IF(db[[#This Row],[QTY TG]]="",1,db[[#This Row],[QTY TG]])*IF(db[[#This Row],[QTY K]]="",1,db[[#This Row],[QTY K]])</f>
        <v>240</v>
      </c>
      <c r="AB356" s="87" t="str">
        <f>IF(db[[#This Row],[STN K]]="",IF(db[[#This Row],[STN TG]]="",db[[#This Row],[STN B]],db[[#This Row],[STN TG]]),db[[#This Row],[STN K]])</f>
        <v>PCS</v>
      </c>
      <c r="AC356" s="87"/>
    </row>
    <row r="357" spans="1:29" ht="16.5" customHeight="1" x14ac:dyDescent="0.25">
      <c r="A357" s="87">
        <f>ROW()-1</f>
        <v>356</v>
      </c>
      <c r="B357" s="9" t="str">
        <f>LOWER(SUBSTITUTE(SUBSTITUTE(SUBSTITUTE(SUBSTITUTE(SUBSTITUTE(SUBSTITUTE(db[[#This Row],[NB BM]]," ",),".",""),"-",""),"(",""),")",""),"/",""))</f>
        <v>briefbag3020wkuning</v>
      </c>
      <c r="C35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D357" s="9" t="str">
        <f>LOWER(SUBSTITUTE(SUBSTITUTE(SUBSTITUTE(SUBSTITUTE(SUBSTITUTE(SUBSTITUTE(SUBSTITUTE(SUBSTITUTE(SUBSTITUTE(db[[#This Row],[NB PAJAK]]," ",""),"-",""),"(",""),")",""),".",""),",",""),"/",""),"""",""),"+",""))</f>
        <v/>
      </c>
      <c r="E357" s="9" t="str">
        <f>LOWER(SUBSTITUTE(SUBSTITUTE(SUBSTITUTE(SUBSTITUTE(SUBSTITUTE(SUBSTITUTE(SUBSTITUTE(SUBSTITUTE(SUBSTITUTE(db[[#This Row],[NB BM]]&amp;db[[#This Row],[QTY/ CTN]]," ",),".",""),"-",""),"(",""),")",""),",",""),"/",""),"""",""),"+",""))</f>
        <v>briefbag3020wkuning240pcs</v>
      </c>
      <c r="F35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briefbag3020wyellow240pcsuntana</v>
      </c>
      <c r="G357" s="8" t="s">
        <v>4527</v>
      </c>
      <c r="H357" s="18" t="s">
        <v>4522</v>
      </c>
      <c r="I357" s="49"/>
      <c r="J357" s="1" t="s">
        <v>1621</v>
      </c>
      <c r="K357" s="28" t="e">
        <f>IF(db[[#This Row],[NB NOTA_C]]="","",COUNTIF([2]!B_MSK[concat],db[[#This Row],[NB NOTA_C]]))</f>
        <v>#REF!</v>
      </c>
      <c r="L357" s="7" t="s">
        <v>1642</v>
      </c>
      <c r="M357" s="3" t="s">
        <v>1698</v>
      </c>
      <c r="N357" s="1" t="s">
        <v>2807</v>
      </c>
      <c r="O357" s="3"/>
      <c r="P357" s="3" t="str">
        <f>IF(db[[#This Row],[QTY/ CTN]]="","",SUBSTITUTE(SUBSTITUTE(SUBSTITUTE(db[[#This Row],[QTY/ CTN]]," ","_",2),"(",""),")","")&amp;"_")</f>
        <v>240 PCS_</v>
      </c>
      <c r="Q357" s="3">
        <f>IF(db[[#This Row],[H_QTY/ CTN]]="","",SEARCH("_",db[[#This Row],[H_QTY/ CTN]]))</f>
        <v>8</v>
      </c>
      <c r="R357" s="3">
        <f>IF(db[[#This Row],[H_QTY/ CTN]]="","",LEN(db[[#This Row],[H_QTY/ CTN]]))</f>
        <v>8</v>
      </c>
      <c r="S357" s="87" t="str">
        <f>IF(db[[#This Row],[H_QTY/ CTN]]="","",LEFT(db[[#This Row],[H_QTY/ CTN]],db[[#This Row],[H_1]]-1))</f>
        <v>240 PCS</v>
      </c>
      <c r="T357" s="87" t="str">
        <f>IF(NOT(db[[#This Row],[H_1]]=db[[#This Row],[H_2]]),MID(db[[#This Row],[H_QTY/ CTN]],db[[#This Row],[H_1]]+1,db[[#This Row],[H_2]]-db[[#This Row],[H_1]]-1),"")</f>
        <v/>
      </c>
      <c r="U357" s="87" t="str">
        <f>IF(db[[#This Row],[QTY/ CTN B]]="","",LEFT(db[[#This Row],[QTY/ CTN B]],SEARCH(" ",db[[#This Row],[QTY/ CTN B]],1)-1))</f>
        <v>240</v>
      </c>
      <c r="V357" s="87" t="str">
        <f>IF(db[[#This Row],[QTY/ CTN B]]="","",RIGHT(db[[#This Row],[QTY/ CTN B]],LEN(db[[#This Row],[QTY/ CTN B]])-SEARCH(" ",db[[#This Row],[QTY/ CTN B]],1)))</f>
        <v>PCS</v>
      </c>
      <c r="W357" s="87" t="str">
        <f>IF(db[[#This Row],[QTY/ CTN TG]]="",IF(db[[#This Row],[STN TG]]="","",12),LEFT(db[[#This Row],[QTY/ CTN TG]],SEARCH(" ",db[[#This Row],[QTY/ CTN TG]],1)-1))</f>
        <v/>
      </c>
      <c r="X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7" s="87" t="str">
        <f>IF(db[[#This Row],[STN K]]="","",IF(db[[#This Row],[STN TG]]="LSN",12,""))</f>
        <v/>
      </c>
      <c r="Z357" s="87" t="str">
        <f>IF(db[[#This Row],[STN TG]]="LSN","PCS","")</f>
        <v/>
      </c>
      <c r="AA357" s="87">
        <f>db[[#This Row],[QTY B]]*IF(db[[#This Row],[QTY TG]]="",1,db[[#This Row],[QTY TG]])*IF(db[[#This Row],[QTY K]]="",1,db[[#This Row],[QTY K]])</f>
        <v>240</v>
      </c>
      <c r="AB357" s="87" t="str">
        <f>IF(db[[#This Row],[STN K]]="",IF(db[[#This Row],[STN TG]]="",db[[#This Row],[STN B]],db[[#This Row],[STN TG]]),db[[#This Row],[STN K]])</f>
        <v>PCS</v>
      </c>
      <c r="AC357" s="87"/>
    </row>
    <row r="358" spans="1:29" ht="16.5" customHeight="1" x14ac:dyDescent="0.25">
      <c r="A358" s="87">
        <f>ROW()-1</f>
        <v>357</v>
      </c>
      <c r="B358" s="3" t="str">
        <f>LOWER(SUBSTITUTE(SUBSTITUTE(SUBSTITUTE(SUBSTITUTE(SUBSTITUTE(SUBSTITUTE(db[[#This Row],[NB BM]]," ",),".",""),"-",""),"(",""),")",""),"/",""))</f>
        <v>mapbriefbag3080whitam</v>
      </c>
      <c r="C35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D358" s="3" t="str">
        <f>LOWER(SUBSTITUTE(SUBSTITUTE(SUBSTITUTE(SUBSTITUTE(SUBSTITUTE(SUBSTITUTE(SUBSTITUTE(SUBSTITUTE(SUBSTITUTE(db[[#This Row],[NB PAJAK]]," ",""),"-",""),"(",""),")",""),".",""),",",""),"/",""),"""",""),"+",""))</f>
        <v/>
      </c>
      <c r="E358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mapbriefbag3080whitam240pcs</v>
      </c>
      <c r="F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briefbag3080wblack240pcsuntana</v>
      </c>
      <c r="G358" s="1" t="s">
        <v>1940</v>
      </c>
      <c r="H358" s="4" t="s">
        <v>3006</v>
      </c>
      <c r="I358" s="49"/>
      <c r="J358" s="1" t="s">
        <v>1621</v>
      </c>
      <c r="K358" s="26" t="e">
        <f>IF(db[[#This Row],[NB NOTA_C]]="","",COUNTIF([2]!B_MSK[concat],db[[#This Row],[NB NOTA_C]]))</f>
        <v>#REF!</v>
      </c>
      <c r="L358" s="7" t="s">
        <v>1642</v>
      </c>
      <c r="M358" s="3" t="s">
        <v>1698</v>
      </c>
      <c r="N358" s="1" t="s">
        <v>2807</v>
      </c>
      <c r="P358" s="1" t="str">
        <f>IF(db[[#This Row],[QTY/ CTN]]="","",SUBSTITUTE(SUBSTITUTE(SUBSTITUTE(db[[#This Row],[QTY/ CTN]]," ","_",2),"(",""),")","")&amp;"_")</f>
        <v>240 PCS_</v>
      </c>
      <c r="Q358" s="1">
        <f>IF(db[[#This Row],[H_QTY/ CTN]]="","",SEARCH("_",db[[#This Row],[H_QTY/ CTN]]))</f>
        <v>8</v>
      </c>
      <c r="R358" s="1">
        <f>IF(db[[#This Row],[H_QTY/ CTN]]="","",LEN(db[[#This Row],[H_QTY/ CTN]]))</f>
        <v>8</v>
      </c>
      <c r="S358" s="90" t="str">
        <f>IF(db[[#This Row],[H_QTY/ CTN]]="","",LEFT(db[[#This Row],[H_QTY/ CTN]],db[[#This Row],[H_1]]-1))</f>
        <v>240 PCS</v>
      </c>
      <c r="T358" s="87" t="str">
        <f>IF(NOT(db[[#This Row],[H_1]]=db[[#This Row],[H_2]]),MID(db[[#This Row],[H_QTY/ CTN]],db[[#This Row],[H_1]]+1,db[[#This Row],[H_2]]-db[[#This Row],[H_1]]-1),"")</f>
        <v/>
      </c>
      <c r="U358" s="87" t="str">
        <f>IF(db[[#This Row],[QTY/ CTN B]]="","",LEFT(db[[#This Row],[QTY/ CTN B]],SEARCH(" ",db[[#This Row],[QTY/ CTN B]],1)-1))</f>
        <v>240</v>
      </c>
      <c r="V358" s="87" t="str">
        <f>IF(db[[#This Row],[QTY/ CTN B]]="","",RIGHT(db[[#This Row],[QTY/ CTN B]],LEN(db[[#This Row],[QTY/ CTN B]])-SEARCH(" ",db[[#This Row],[QTY/ CTN B]],1)))</f>
        <v>PCS</v>
      </c>
      <c r="W358" s="87" t="str">
        <f>IF(db[[#This Row],[QTY/ CTN TG]]="",IF(db[[#This Row],[STN TG]]="","",12),LEFT(db[[#This Row],[QTY/ CTN TG]],SEARCH(" ",db[[#This Row],[QTY/ CTN TG]],1)-1))</f>
        <v/>
      </c>
      <c r="X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8" s="87" t="str">
        <f>IF(db[[#This Row],[STN K]]="","",IF(db[[#This Row],[STN TG]]="LSN",12,""))</f>
        <v/>
      </c>
      <c r="Z358" s="87" t="str">
        <f>IF(db[[#This Row],[STN TG]]="LSN","PCS","")</f>
        <v/>
      </c>
      <c r="AA358" s="87">
        <f>db[[#This Row],[QTY B]]*IF(db[[#This Row],[QTY TG]]="",1,db[[#This Row],[QTY TG]])*IF(db[[#This Row],[QTY K]]="",1,db[[#This Row],[QTY K]])</f>
        <v>240</v>
      </c>
      <c r="AB358" s="87" t="str">
        <f>IF(db[[#This Row],[STN K]]="",IF(db[[#This Row],[STN TG]]="",db[[#This Row],[STN B]],db[[#This Row],[STN TG]]),db[[#This Row],[STN K]])</f>
        <v>PCS</v>
      </c>
      <c r="AC358" s="87"/>
    </row>
    <row r="359" spans="1:29" ht="16.5" customHeight="1" x14ac:dyDescent="0.25">
      <c r="A359" s="87">
        <f>ROW()-1</f>
        <v>358</v>
      </c>
      <c r="B359" s="3" t="str">
        <f>LOWER(SUBSTITUTE(SUBSTITUTE(SUBSTITUTE(SUBSTITUTE(SUBSTITUTE(SUBSTITUTE(db[[#This Row],[NB BM]]," ",),".",""),"-",""),"(",""),")",""),"/",""))</f>
        <v>briefbag3080wbiru</v>
      </c>
      <c r="C35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D359" s="3" t="str">
        <f>LOWER(SUBSTITUTE(SUBSTITUTE(SUBSTITUTE(SUBSTITUTE(SUBSTITUTE(SUBSTITUTE(SUBSTITUTE(SUBSTITUTE(SUBSTITUTE(db[[#This Row],[NB PAJAK]]," ",""),"-",""),"(",""),")",""),".",""),",",""),"/",""),"""",""),"+",""))</f>
        <v/>
      </c>
      <c r="E359" s="3" t="str">
        <f>LOWER(SUBSTITUTE(SUBSTITUTE(SUBSTITUTE(SUBSTITUTE(SUBSTITUTE(SUBSTITUTE(SUBSTITUTE(SUBSTITUTE(SUBSTITUTE(db[[#This Row],[NB BM]]&amp;db[[#This Row],[QTY/ CTN]]," ",),".",""),"-",""),"(",""),")",""),",",""),"/",""),"""",""),"+",""))</f>
        <v>briefbag3080wbiru240pcs</v>
      </c>
      <c r="F3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briefbag3080wblue240pcsuntana</v>
      </c>
      <c r="G359" s="1" t="s">
        <v>1044</v>
      </c>
      <c r="H359" s="4" t="s">
        <v>1347</v>
      </c>
      <c r="I359" s="49"/>
      <c r="J359" s="1" t="s">
        <v>1621</v>
      </c>
      <c r="K359" s="26" t="e">
        <f>IF(db[[#This Row],[NB NOTA_C]]="","",COUNTIF([2]!B_MSK[concat],db[[#This Row],[NB NOTA_C]]))</f>
        <v>#REF!</v>
      </c>
      <c r="L359" s="6" t="s">
        <v>1642</v>
      </c>
      <c r="M359" s="1" t="s">
        <v>1698</v>
      </c>
      <c r="N359" s="1" t="s">
        <v>2807</v>
      </c>
      <c r="P359" s="1" t="str">
        <f>IF(db[[#This Row],[QTY/ CTN]]="","",SUBSTITUTE(SUBSTITUTE(SUBSTITUTE(db[[#This Row],[QTY/ CTN]]," ","_",2),"(",""),")","")&amp;"_")</f>
        <v>240 PCS_</v>
      </c>
      <c r="Q359" s="1">
        <f>IF(db[[#This Row],[H_QTY/ CTN]]="","",SEARCH("_",db[[#This Row],[H_QTY/ CTN]]))</f>
        <v>8</v>
      </c>
      <c r="R359" s="1">
        <f>IF(db[[#This Row],[H_QTY/ CTN]]="","",LEN(db[[#This Row],[H_QTY/ CTN]]))</f>
        <v>8</v>
      </c>
      <c r="S359" s="90" t="str">
        <f>IF(db[[#This Row],[H_QTY/ CTN]]="","",LEFT(db[[#This Row],[H_QTY/ CTN]],db[[#This Row],[H_1]]-1))</f>
        <v>240 PCS</v>
      </c>
      <c r="T359" s="87" t="str">
        <f>IF(NOT(db[[#This Row],[H_1]]=db[[#This Row],[H_2]]),MID(db[[#This Row],[H_QTY/ CTN]],db[[#This Row],[H_1]]+1,db[[#This Row],[H_2]]-db[[#This Row],[H_1]]-1),"")</f>
        <v/>
      </c>
      <c r="U359" s="87" t="str">
        <f>IF(db[[#This Row],[QTY/ CTN B]]="","",LEFT(db[[#This Row],[QTY/ CTN B]],SEARCH(" ",db[[#This Row],[QTY/ CTN B]],1)-1))</f>
        <v>240</v>
      </c>
      <c r="V359" s="87" t="str">
        <f>IF(db[[#This Row],[QTY/ CTN B]]="","",RIGHT(db[[#This Row],[QTY/ CTN B]],LEN(db[[#This Row],[QTY/ CTN B]])-SEARCH(" ",db[[#This Row],[QTY/ CTN B]],1)))</f>
        <v>PCS</v>
      </c>
      <c r="W359" s="87" t="str">
        <f>IF(db[[#This Row],[QTY/ CTN TG]]="",IF(db[[#This Row],[STN TG]]="","",12),LEFT(db[[#This Row],[QTY/ CTN TG]],SEARCH(" ",db[[#This Row],[QTY/ CTN TG]],1)-1))</f>
        <v/>
      </c>
      <c r="X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59" s="87" t="str">
        <f>IF(db[[#This Row],[STN K]]="","",IF(db[[#This Row],[STN TG]]="LSN",12,""))</f>
        <v/>
      </c>
      <c r="Z359" s="87" t="str">
        <f>IF(db[[#This Row],[STN TG]]="LSN","PCS","")</f>
        <v/>
      </c>
      <c r="AA359" s="87">
        <f>db[[#This Row],[QTY B]]*IF(db[[#This Row],[QTY TG]]="",1,db[[#This Row],[QTY TG]])*IF(db[[#This Row],[QTY K]]="",1,db[[#This Row],[QTY K]])</f>
        <v>240</v>
      </c>
      <c r="AB359" s="87" t="str">
        <f>IF(db[[#This Row],[STN K]]="",IF(db[[#This Row],[STN TG]]="",db[[#This Row],[STN B]],db[[#This Row],[STN TG]]),db[[#This Row],[STN K]])</f>
        <v>PCS</v>
      </c>
      <c r="AC359" s="87"/>
    </row>
    <row r="360" spans="1:29" ht="16.5" customHeight="1" x14ac:dyDescent="0.25">
      <c r="A360" s="87">
        <f>ROW()-1</f>
        <v>359</v>
      </c>
      <c r="B360" s="3" t="str">
        <f>LOWER(SUBSTITUTE(SUBSTITUTE(SUBSTITUTE(SUBSTITUTE(SUBSTITUTE(SUBSTITUTE(db[[#This Row],[NB BM]]," ",),".",""),"-",""),"(",""),")",""),"/",""))</f>
        <v>mapbriefbag3080wmerah</v>
      </c>
      <c r="C36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D360" s="3" t="str">
        <f>LOWER(SUBSTITUTE(SUBSTITUTE(SUBSTITUTE(SUBSTITUTE(SUBSTITUTE(SUBSTITUTE(SUBSTITUTE(SUBSTITUTE(SUBSTITUTE(db[[#This Row],[NB PAJAK]]," ",""),"-",""),"(",""),")",""),".",""),",",""),"/",""),"""",""),"+",""))</f>
        <v/>
      </c>
      <c r="E360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mapbriefbag3080wmerah240pcs</v>
      </c>
      <c r="F3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briefbag3080wred240pcsuntana</v>
      </c>
      <c r="G360" s="1" t="s">
        <v>1941</v>
      </c>
      <c r="H360" s="4" t="s">
        <v>2956</v>
      </c>
      <c r="I360" s="49"/>
      <c r="J360" s="1" t="s">
        <v>1621</v>
      </c>
      <c r="K360" s="26" t="e">
        <f>IF(db[[#This Row],[NB NOTA_C]]="","",COUNTIF([2]!B_MSK[concat],db[[#This Row],[NB NOTA_C]]))</f>
        <v>#REF!</v>
      </c>
      <c r="L360" s="7" t="s">
        <v>1642</v>
      </c>
      <c r="M360" s="3" t="s">
        <v>1698</v>
      </c>
      <c r="N360" s="1" t="s">
        <v>2807</v>
      </c>
      <c r="P360" s="1" t="str">
        <f>IF(db[[#This Row],[QTY/ CTN]]="","",SUBSTITUTE(SUBSTITUTE(SUBSTITUTE(db[[#This Row],[QTY/ CTN]]," ","_",2),"(",""),")","")&amp;"_")</f>
        <v>240 PCS_</v>
      </c>
      <c r="Q360" s="1">
        <f>IF(db[[#This Row],[H_QTY/ CTN]]="","",SEARCH("_",db[[#This Row],[H_QTY/ CTN]]))</f>
        <v>8</v>
      </c>
      <c r="R360" s="1">
        <f>IF(db[[#This Row],[H_QTY/ CTN]]="","",LEN(db[[#This Row],[H_QTY/ CTN]]))</f>
        <v>8</v>
      </c>
      <c r="S360" s="90" t="str">
        <f>IF(db[[#This Row],[H_QTY/ CTN]]="","",LEFT(db[[#This Row],[H_QTY/ CTN]],db[[#This Row],[H_1]]-1))</f>
        <v>240 PCS</v>
      </c>
      <c r="T360" s="87" t="str">
        <f>IF(NOT(db[[#This Row],[H_1]]=db[[#This Row],[H_2]]),MID(db[[#This Row],[H_QTY/ CTN]],db[[#This Row],[H_1]]+1,db[[#This Row],[H_2]]-db[[#This Row],[H_1]]-1),"")</f>
        <v/>
      </c>
      <c r="U360" s="87" t="str">
        <f>IF(db[[#This Row],[QTY/ CTN B]]="","",LEFT(db[[#This Row],[QTY/ CTN B]],SEARCH(" ",db[[#This Row],[QTY/ CTN B]],1)-1))</f>
        <v>240</v>
      </c>
      <c r="V360" s="87" t="str">
        <f>IF(db[[#This Row],[QTY/ CTN B]]="","",RIGHT(db[[#This Row],[QTY/ CTN B]],LEN(db[[#This Row],[QTY/ CTN B]])-SEARCH(" ",db[[#This Row],[QTY/ CTN B]],1)))</f>
        <v>PCS</v>
      </c>
      <c r="W360" s="87" t="str">
        <f>IF(db[[#This Row],[QTY/ CTN TG]]="",IF(db[[#This Row],[STN TG]]="","",12),LEFT(db[[#This Row],[QTY/ CTN TG]],SEARCH(" ",db[[#This Row],[QTY/ CTN TG]],1)-1))</f>
        <v/>
      </c>
      <c r="X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0" s="87" t="str">
        <f>IF(db[[#This Row],[STN K]]="","",IF(db[[#This Row],[STN TG]]="LSN",12,""))</f>
        <v/>
      </c>
      <c r="Z360" s="87" t="str">
        <f>IF(db[[#This Row],[STN TG]]="LSN","PCS","")</f>
        <v/>
      </c>
      <c r="AA360" s="87">
        <f>db[[#This Row],[QTY B]]*IF(db[[#This Row],[QTY TG]]="",1,db[[#This Row],[QTY TG]])*IF(db[[#This Row],[QTY K]]="",1,db[[#This Row],[QTY K]])</f>
        <v>240</v>
      </c>
      <c r="AB360" s="87" t="str">
        <f>IF(db[[#This Row],[STN K]]="",IF(db[[#This Row],[STN TG]]="",db[[#This Row],[STN B]],db[[#This Row],[STN TG]]),db[[#This Row],[STN K]])</f>
        <v>PCS</v>
      </c>
      <c r="AC360" s="87"/>
    </row>
    <row r="361" spans="1:29" ht="16.5" customHeight="1" x14ac:dyDescent="0.25">
      <c r="A361" s="87">
        <f>ROW()-1</f>
        <v>360</v>
      </c>
      <c r="B361" s="3" t="str">
        <f>LOWER(SUBSTITUTE(SUBSTITUTE(SUBSTITUTE(SUBSTITUTE(SUBSTITUTE(SUBSTITUTE(db[[#This Row],[NB BM]]," ",),".",""),"-",""),"(",""),")",""),"/",""))</f>
        <v>maobriefbag3080wkuning</v>
      </c>
      <c r="C36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D361" s="3" t="str">
        <f>LOWER(SUBSTITUTE(SUBSTITUTE(SUBSTITUTE(SUBSTITUTE(SUBSTITUTE(SUBSTITUTE(SUBSTITUTE(SUBSTITUTE(SUBSTITUTE(db[[#This Row],[NB PAJAK]]," ",""),"-",""),"(",""),")",""),".",""),",",""),"/",""),"""",""),"+",""))</f>
        <v/>
      </c>
      <c r="E361" s="3" t="str">
        <f>LOWER(SUBSTITUTE(SUBSTITUTE(SUBSTITUTE(SUBSTITUTE(SUBSTITUTE(SUBSTITUTE(SUBSTITUTE(SUBSTITUTE(SUBSTITUTE(db[[#This Row],[NB BM]]&amp;db[[#This Row],[QTY/ CTN]]," ",),".",""),"-",""),"(",""),")",""),",",""),"/",""),"""",""),"+",""))</f>
        <v>maobriefbag3080wkuning240pcs</v>
      </c>
      <c r="F3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briefbag3080wyellow240pcsuntana</v>
      </c>
      <c r="G361" s="1" t="s">
        <v>1938</v>
      </c>
      <c r="H361" s="4" t="s">
        <v>2992</v>
      </c>
      <c r="I361" s="49"/>
      <c r="J361" s="1" t="s">
        <v>1621</v>
      </c>
      <c r="K361" s="26" t="e">
        <f>IF(db[[#This Row],[NB NOTA_C]]="","",COUNTIF([2]!B_MSK[concat],db[[#This Row],[NB NOTA_C]]))</f>
        <v>#REF!</v>
      </c>
      <c r="L361" s="7" t="s">
        <v>1642</v>
      </c>
      <c r="M361" s="3" t="s">
        <v>1698</v>
      </c>
      <c r="N361" s="1" t="s">
        <v>2807</v>
      </c>
      <c r="P361" s="1" t="str">
        <f>IF(db[[#This Row],[QTY/ CTN]]="","",SUBSTITUTE(SUBSTITUTE(SUBSTITUTE(db[[#This Row],[QTY/ CTN]]," ","_",2),"(",""),")","")&amp;"_")</f>
        <v>240 PCS_</v>
      </c>
      <c r="Q361" s="1">
        <f>IF(db[[#This Row],[H_QTY/ CTN]]="","",SEARCH("_",db[[#This Row],[H_QTY/ CTN]]))</f>
        <v>8</v>
      </c>
      <c r="R361" s="1">
        <f>IF(db[[#This Row],[H_QTY/ CTN]]="","",LEN(db[[#This Row],[H_QTY/ CTN]]))</f>
        <v>8</v>
      </c>
      <c r="S361" s="90" t="str">
        <f>IF(db[[#This Row],[H_QTY/ CTN]]="","",LEFT(db[[#This Row],[H_QTY/ CTN]],db[[#This Row],[H_1]]-1))</f>
        <v>240 PCS</v>
      </c>
      <c r="T361" s="87" t="str">
        <f>IF(NOT(db[[#This Row],[H_1]]=db[[#This Row],[H_2]]),MID(db[[#This Row],[H_QTY/ CTN]],db[[#This Row],[H_1]]+1,db[[#This Row],[H_2]]-db[[#This Row],[H_1]]-1),"")</f>
        <v/>
      </c>
      <c r="U361" s="87" t="str">
        <f>IF(db[[#This Row],[QTY/ CTN B]]="","",LEFT(db[[#This Row],[QTY/ CTN B]],SEARCH(" ",db[[#This Row],[QTY/ CTN B]],1)-1))</f>
        <v>240</v>
      </c>
      <c r="V361" s="87" t="str">
        <f>IF(db[[#This Row],[QTY/ CTN B]]="","",RIGHT(db[[#This Row],[QTY/ CTN B]],LEN(db[[#This Row],[QTY/ CTN B]])-SEARCH(" ",db[[#This Row],[QTY/ CTN B]],1)))</f>
        <v>PCS</v>
      </c>
      <c r="W361" s="87" t="str">
        <f>IF(db[[#This Row],[QTY/ CTN TG]]="",IF(db[[#This Row],[STN TG]]="","",12),LEFT(db[[#This Row],[QTY/ CTN TG]],SEARCH(" ",db[[#This Row],[QTY/ CTN TG]],1)-1))</f>
        <v/>
      </c>
      <c r="X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1" s="87" t="str">
        <f>IF(db[[#This Row],[STN K]]="","",IF(db[[#This Row],[STN TG]]="LSN",12,""))</f>
        <v/>
      </c>
      <c r="Z361" s="87" t="str">
        <f>IF(db[[#This Row],[STN TG]]="LSN","PCS","")</f>
        <v/>
      </c>
      <c r="AA361" s="87">
        <f>db[[#This Row],[QTY B]]*IF(db[[#This Row],[QTY TG]]="",1,db[[#This Row],[QTY TG]])*IF(db[[#This Row],[QTY K]]="",1,db[[#This Row],[QTY K]])</f>
        <v>240</v>
      </c>
      <c r="AB361" s="87" t="str">
        <f>IF(db[[#This Row],[STN K]]="",IF(db[[#This Row],[STN TG]]="",db[[#This Row],[STN B]],db[[#This Row],[STN TG]]),db[[#This Row],[STN K]])</f>
        <v>PCS</v>
      </c>
      <c r="AC361" s="87"/>
    </row>
    <row r="362" spans="1:29" ht="16.5" customHeight="1" x14ac:dyDescent="0.25">
      <c r="A362" s="87">
        <f>ROW()-1</f>
        <v>361</v>
      </c>
      <c r="B362" s="3" t="str">
        <f>LOWER(SUBSTITUTE(SUBSTITUTE(SUBSTITUTE(SUBSTITUTE(SUBSTITUTE(SUBSTITUTE(db[[#This Row],[NB BM]]," ",),".",""),"-",""),"(",""),")",""),"/",""))</f>
        <v>mapbriefbag3090whitam</v>
      </c>
      <c r="C36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D362" s="3" t="str">
        <f>LOWER(SUBSTITUTE(SUBSTITUTE(SUBSTITUTE(SUBSTITUTE(SUBSTITUTE(SUBSTITUTE(SUBSTITUTE(SUBSTITUTE(SUBSTITUTE(db[[#This Row],[NB PAJAK]]," ",""),"-",""),"(",""),")",""),".",""),",",""),"/",""),"""",""),"+",""))</f>
        <v/>
      </c>
      <c r="E362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mapbriefbag3090whitam240pcs</v>
      </c>
      <c r="F3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briefbag3090wblack240pcsuntana</v>
      </c>
      <c r="G362" s="1" t="s">
        <v>1944</v>
      </c>
      <c r="H362" s="4" t="s">
        <v>3007</v>
      </c>
      <c r="I362" s="49"/>
      <c r="J362" s="1" t="s">
        <v>1621</v>
      </c>
      <c r="K362" s="26" t="e">
        <f>IF(db[[#This Row],[NB NOTA_C]]="","",COUNTIF([2]!B_MSK[concat],db[[#This Row],[NB NOTA_C]]))</f>
        <v>#REF!</v>
      </c>
      <c r="L362" s="7" t="s">
        <v>1642</v>
      </c>
      <c r="M362" s="3" t="s">
        <v>1698</v>
      </c>
      <c r="N362" s="1" t="s">
        <v>2807</v>
      </c>
      <c r="P362" s="1" t="str">
        <f>IF(db[[#This Row],[QTY/ CTN]]="","",SUBSTITUTE(SUBSTITUTE(SUBSTITUTE(db[[#This Row],[QTY/ CTN]]," ","_",2),"(",""),")","")&amp;"_")</f>
        <v>240 PCS_</v>
      </c>
      <c r="Q362" s="1">
        <f>IF(db[[#This Row],[H_QTY/ CTN]]="","",SEARCH("_",db[[#This Row],[H_QTY/ CTN]]))</f>
        <v>8</v>
      </c>
      <c r="R362" s="1">
        <f>IF(db[[#This Row],[H_QTY/ CTN]]="","",LEN(db[[#This Row],[H_QTY/ CTN]]))</f>
        <v>8</v>
      </c>
      <c r="S362" s="90" t="str">
        <f>IF(db[[#This Row],[H_QTY/ CTN]]="","",LEFT(db[[#This Row],[H_QTY/ CTN]],db[[#This Row],[H_1]]-1))</f>
        <v>240 PCS</v>
      </c>
      <c r="T362" s="87" t="str">
        <f>IF(NOT(db[[#This Row],[H_1]]=db[[#This Row],[H_2]]),MID(db[[#This Row],[H_QTY/ CTN]],db[[#This Row],[H_1]]+1,db[[#This Row],[H_2]]-db[[#This Row],[H_1]]-1),"")</f>
        <v/>
      </c>
      <c r="U362" s="87" t="str">
        <f>IF(db[[#This Row],[QTY/ CTN B]]="","",LEFT(db[[#This Row],[QTY/ CTN B]],SEARCH(" ",db[[#This Row],[QTY/ CTN B]],1)-1))</f>
        <v>240</v>
      </c>
      <c r="V362" s="87" t="str">
        <f>IF(db[[#This Row],[QTY/ CTN B]]="","",RIGHT(db[[#This Row],[QTY/ CTN B]],LEN(db[[#This Row],[QTY/ CTN B]])-SEARCH(" ",db[[#This Row],[QTY/ CTN B]],1)))</f>
        <v>PCS</v>
      </c>
      <c r="W362" s="87" t="str">
        <f>IF(db[[#This Row],[QTY/ CTN TG]]="",IF(db[[#This Row],[STN TG]]="","",12),LEFT(db[[#This Row],[QTY/ CTN TG]],SEARCH(" ",db[[#This Row],[QTY/ CTN TG]],1)-1))</f>
        <v/>
      </c>
      <c r="X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2" s="87" t="str">
        <f>IF(db[[#This Row],[STN K]]="","",IF(db[[#This Row],[STN TG]]="LSN",12,""))</f>
        <v/>
      </c>
      <c r="Z362" s="87" t="str">
        <f>IF(db[[#This Row],[STN TG]]="LSN","PCS","")</f>
        <v/>
      </c>
      <c r="AA362" s="87">
        <f>db[[#This Row],[QTY B]]*IF(db[[#This Row],[QTY TG]]="",1,db[[#This Row],[QTY TG]])*IF(db[[#This Row],[QTY K]]="",1,db[[#This Row],[QTY K]])</f>
        <v>240</v>
      </c>
      <c r="AB362" s="87" t="str">
        <f>IF(db[[#This Row],[STN K]]="",IF(db[[#This Row],[STN TG]]="",db[[#This Row],[STN B]],db[[#This Row],[STN TG]]),db[[#This Row],[STN K]])</f>
        <v>PCS</v>
      </c>
      <c r="AC362" s="87"/>
    </row>
    <row r="363" spans="1:29" ht="16.5" customHeight="1" x14ac:dyDescent="0.25">
      <c r="A363" s="87">
        <f>ROW()-1</f>
        <v>362</v>
      </c>
      <c r="B363" s="3" t="str">
        <f>LOWER(SUBSTITUTE(SUBSTITUTE(SUBSTITUTE(SUBSTITUTE(SUBSTITUTE(SUBSTITUTE(db[[#This Row],[NB BM]]," ",),".",""),"-",""),"(",""),")",""),"/",""))</f>
        <v>mapbriefbag3090wbiru</v>
      </c>
      <c r="C36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D363" s="3" t="str">
        <f>LOWER(SUBSTITUTE(SUBSTITUTE(SUBSTITUTE(SUBSTITUTE(SUBSTITUTE(SUBSTITUTE(SUBSTITUTE(SUBSTITUTE(SUBSTITUTE(db[[#This Row],[NB PAJAK]]," ",""),"-",""),"(",""),")",""),".",""),",",""),"/",""),"""",""),"+",""))</f>
        <v/>
      </c>
      <c r="E363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mapbriefbag3090wbiru240pcs</v>
      </c>
      <c r="F3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briefbag3090wblue240pcsuntana</v>
      </c>
      <c r="G363" s="1" t="s">
        <v>1942</v>
      </c>
      <c r="H363" s="4" t="s">
        <v>3010</v>
      </c>
      <c r="I363" s="49"/>
      <c r="J363" s="1" t="s">
        <v>1621</v>
      </c>
      <c r="K363" s="26" t="e">
        <f>IF(db[[#This Row],[NB NOTA_C]]="","",COUNTIF([2]!B_MSK[concat],db[[#This Row],[NB NOTA_C]]))</f>
        <v>#REF!</v>
      </c>
      <c r="L363" s="7" t="s">
        <v>1642</v>
      </c>
      <c r="M363" s="3" t="s">
        <v>1698</v>
      </c>
      <c r="N363" s="1" t="s">
        <v>2807</v>
      </c>
      <c r="P363" s="1" t="str">
        <f>IF(db[[#This Row],[QTY/ CTN]]="","",SUBSTITUTE(SUBSTITUTE(SUBSTITUTE(db[[#This Row],[QTY/ CTN]]," ","_",2),"(",""),")","")&amp;"_")</f>
        <v>240 PCS_</v>
      </c>
      <c r="Q363" s="1">
        <f>IF(db[[#This Row],[H_QTY/ CTN]]="","",SEARCH("_",db[[#This Row],[H_QTY/ CTN]]))</f>
        <v>8</v>
      </c>
      <c r="R363" s="1">
        <f>IF(db[[#This Row],[H_QTY/ CTN]]="","",LEN(db[[#This Row],[H_QTY/ CTN]]))</f>
        <v>8</v>
      </c>
      <c r="S363" s="90" t="str">
        <f>IF(db[[#This Row],[H_QTY/ CTN]]="","",LEFT(db[[#This Row],[H_QTY/ CTN]],db[[#This Row],[H_1]]-1))</f>
        <v>240 PCS</v>
      </c>
      <c r="T363" s="87" t="str">
        <f>IF(NOT(db[[#This Row],[H_1]]=db[[#This Row],[H_2]]),MID(db[[#This Row],[H_QTY/ CTN]],db[[#This Row],[H_1]]+1,db[[#This Row],[H_2]]-db[[#This Row],[H_1]]-1),"")</f>
        <v/>
      </c>
      <c r="U363" s="87" t="str">
        <f>IF(db[[#This Row],[QTY/ CTN B]]="","",LEFT(db[[#This Row],[QTY/ CTN B]],SEARCH(" ",db[[#This Row],[QTY/ CTN B]],1)-1))</f>
        <v>240</v>
      </c>
      <c r="V363" s="87" t="str">
        <f>IF(db[[#This Row],[QTY/ CTN B]]="","",RIGHT(db[[#This Row],[QTY/ CTN B]],LEN(db[[#This Row],[QTY/ CTN B]])-SEARCH(" ",db[[#This Row],[QTY/ CTN B]],1)))</f>
        <v>PCS</v>
      </c>
      <c r="W363" s="87" t="str">
        <f>IF(db[[#This Row],[QTY/ CTN TG]]="",IF(db[[#This Row],[STN TG]]="","",12),LEFT(db[[#This Row],[QTY/ CTN TG]],SEARCH(" ",db[[#This Row],[QTY/ CTN TG]],1)-1))</f>
        <v/>
      </c>
      <c r="X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3" s="87" t="str">
        <f>IF(db[[#This Row],[STN K]]="","",IF(db[[#This Row],[STN TG]]="LSN",12,""))</f>
        <v/>
      </c>
      <c r="Z363" s="87" t="str">
        <f>IF(db[[#This Row],[STN TG]]="LSN","PCS","")</f>
        <v/>
      </c>
      <c r="AA363" s="87">
        <f>db[[#This Row],[QTY B]]*IF(db[[#This Row],[QTY TG]]="",1,db[[#This Row],[QTY TG]])*IF(db[[#This Row],[QTY K]]="",1,db[[#This Row],[QTY K]])</f>
        <v>240</v>
      </c>
      <c r="AB363" s="87" t="str">
        <f>IF(db[[#This Row],[STN K]]="",IF(db[[#This Row],[STN TG]]="",db[[#This Row],[STN B]],db[[#This Row],[STN TG]]),db[[#This Row],[STN K]])</f>
        <v>PCS</v>
      </c>
      <c r="AC363" s="87"/>
    </row>
    <row r="364" spans="1:29" ht="16.5" customHeight="1" x14ac:dyDescent="0.25">
      <c r="A364" s="87">
        <f>ROW()-1</f>
        <v>363</v>
      </c>
      <c r="B364" s="3" t="str">
        <f>LOWER(SUBSTITUTE(SUBSTITUTE(SUBSTITUTE(SUBSTITUTE(SUBSTITUTE(SUBSTITUTE(db[[#This Row],[NB BM]]," ",),".",""),"-",""),"(",""),")",""),"/",""))</f>
        <v>mapbriefbag3090whijau</v>
      </c>
      <c r="C36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D364" s="3" t="str">
        <f>LOWER(SUBSTITUTE(SUBSTITUTE(SUBSTITUTE(SUBSTITUTE(SUBSTITUTE(SUBSTITUTE(SUBSTITUTE(SUBSTITUTE(SUBSTITUTE(db[[#This Row],[NB PAJAK]]," ",""),"-",""),"(",""),")",""),".",""),",",""),"/",""),"""",""),"+",""))</f>
        <v/>
      </c>
      <c r="E364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mapbriefbag3090whijau240pcs</v>
      </c>
      <c r="F3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briefbag3090wgreen240pcsuntana</v>
      </c>
      <c r="G364" s="1" t="s">
        <v>1943</v>
      </c>
      <c r="H364" s="4" t="s">
        <v>2954</v>
      </c>
      <c r="I364" s="49"/>
      <c r="J364" s="1" t="s">
        <v>1621</v>
      </c>
      <c r="K364" s="26" t="e">
        <f>IF(db[[#This Row],[NB NOTA_C]]="","",COUNTIF([2]!B_MSK[concat],db[[#This Row],[NB NOTA_C]]))</f>
        <v>#REF!</v>
      </c>
      <c r="L364" s="7" t="s">
        <v>1642</v>
      </c>
      <c r="M364" s="3" t="s">
        <v>1698</v>
      </c>
      <c r="N364" s="1" t="s">
        <v>2807</v>
      </c>
      <c r="P364" s="1" t="str">
        <f>IF(db[[#This Row],[QTY/ CTN]]="","",SUBSTITUTE(SUBSTITUTE(SUBSTITUTE(db[[#This Row],[QTY/ CTN]]," ","_",2),"(",""),")","")&amp;"_")</f>
        <v>240 PCS_</v>
      </c>
      <c r="Q364" s="1">
        <f>IF(db[[#This Row],[H_QTY/ CTN]]="","",SEARCH("_",db[[#This Row],[H_QTY/ CTN]]))</f>
        <v>8</v>
      </c>
      <c r="R364" s="1">
        <f>IF(db[[#This Row],[H_QTY/ CTN]]="","",LEN(db[[#This Row],[H_QTY/ CTN]]))</f>
        <v>8</v>
      </c>
      <c r="S364" s="90" t="str">
        <f>IF(db[[#This Row],[H_QTY/ CTN]]="","",LEFT(db[[#This Row],[H_QTY/ CTN]],db[[#This Row],[H_1]]-1))</f>
        <v>240 PCS</v>
      </c>
      <c r="T364" s="87" t="str">
        <f>IF(NOT(db[[#This Row],[H_1]]=db[[#This Row],[H_2]]),MID(db[[#This Row],[H_QTY/ CTN]],db[[#This Row],[H_1]]+1,db[[#This Row],[H_2]]-db[[#This Row],[H_1]]-1),"")</f>
        <v/>
      </c>
      <c r="U364" s="87" t="str">
        <f>IF(db[[#This Row],[QTY/ CTN B]]="","",LEFT(db[[#This Row],[QTY/ CTN B]],SEARCH(" ",db[[#This Row],[QTY/ CTN B]],1)-1))</f>
        <v>240</v>
      </c>
      <c r="V364" s="87" t="str">
        <f>IF(db[[#This Row],[QTY/ CTN B]]="","",RIGHT(db[[#This Row],[QTY/ CTN B]],LEN(db[[#This Row],[QTY/ CTN B]])-SEARCH(" ",db[[#This Row],[QTY/ CTN B]],1)))</f>
        <v>PCS</v>
      </c>
      <c r="W364" s="87" t="str">
        <f>IF(db[[#This Row],[QTY/ CTN TG]]="",IF(db[[#This Row],[STN TG]]="","",12),LEFT(db[[#This Row],[QTY/ CTN TG]],SEARCH(" ",db[[#This Row],[QTY/ CTN TG]],1)-1))</f>
        <v/>
      </c>
      <c r="X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4" s="87" t="str">
        <f>IF(db[[#This Row],[STN K]]="","",IF(db[[#This Row],[STN TG]]="LSN",12,""))</f>
        <v/>
      </c>
      <c r="Z364" s="87" t="str">
        <f>IF(db[[#This Row],[STN TG]]="LSN","PCS","")</f>
        <v/>
      </c>
      <c r="AA364" s="87">
        <f>db[[#This Row],[QTY B]]*IF(db[[#This Row],[QTY TG]]="",1,db[[#This Row],[QTY TG]])*IF(db[[#This Row],[QTY K]]="",1,db[[#This Row],[QTY K]])</f>
        <v>240</v>
      </c>
      <c r="AB364" s="87" t="str">
        <f>IF(db[[#This Row],[STN K]]="",IF(db[[#This Row],[STN TG]]="",db[[#This Row],[STN B]],db[[#This Row],[STN TG]]),db[[#This Row],[STN K]])</f>
        <v>PCS</v>
      </c>
      <c r="AC364" s="87"/>
    </row>
    <row r="365" spans="1:29" ht="16.5" customHeight="1" x14ac:dyDescent="0.25">
      <c r="A365" s="87">
        <f>ROW()-1</f>
        <v>364</v>
      </c>
      <c r="B365" s="9" t="str">
        <f>LOWER(SUBSTITUTE(SUBSTITUTE(SUBSTITUTE(SUBSTITUTE(SUBSTITUTE(SUBSTITUTE(db[[#This Row],[NB BM]]," ",),".",""),"-",""),"(",""),")",""),"/",""))</f>
        <v>mapbriefbag3090wungu</v>
      </c>
      <c r="C36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D365" s="9" t="str">
        <f>LOWER(SUBSTITUTE(SUBSTITUTE(SUBSTITUTE(SUBSTITUTE(SUBSTITUTE(SUBSTITUTE(SUBSTITUTE(SUBSTITUTE(SUBSTITUTE(db[[#This Row],[NB PAJAK]]," ",""),"-",""),"(",""),")",""),".",""),",",""),"/",""),"""",""),"+",""))</f>
        <v/>
      </c>
      <c r="E365" s="9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mapbriefbag3090wungu240pcs</v>
      </c>
      <c r="F36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briefbag3090wpurple240pcsuntana</v>
      </c>
      <c r="G365" s="8" t="s">
        <v>1947</v>
      </c>
      <c r="H365" s="18" t="s">
        <v>3008</v>
      </c>
      <c r="I365" s="2"/>
      <c r="J365" s="1" t="s">
        <v>1621</v>
      </c>
      <c r="K365" s="26" t="e">
        <f>IF(db[[#This Row],[NB NOTA_C]]="","",COUNTIF([2]!B_MSK[concat],db[[#This Row],[NB NOTA_C]]))</f>
        <v>#REF!</v>
      </c>
      <c r="L365" s="7" t="s">
        <v>1642</v>
      </c>
      <c r="M365" s="3" t="s">
        <v>1698</v>
      </c>
      <c r="N365" s="1" t="s">
        <v>2807</v>
      </c>
      <c r="P365" s="1" t="str">
        <f>IF(db[[#This Row],[QTY/ CTN]]="","",SUBSTITUTE(SUBSTITUTE(SUBSTITUTE(db[[#This Row],[QTY/ CTN]]," ","_",2),"(",""),")","")&amp;"_")</f>
        <v>240 PCS_</v>
      </c>
      <c r="Q365" s="1">
        <f>IF(db[[#This Row],[H_QTY/ CTN]]="","",SEARCH("_",db[[#This Row],[H_QTY/ CTN]]))</f>
        <v>8</v>
      </c>
      <c r="R365" s="1">
        <f>IF(db[[#This Row],[H_QTY/ CTN]]="","",LEN(db[[#This Row],[H_QTY/ CTN]]))</f>
        <v>8</v>
      </c>
      <c r="S365" s="90" t="str">
        <f>IF(db[[#This Row],[H_QTY/ CTN]]="","",LEFT(db[[#This Row],[H_QTY/ CTN]],db[[#This Row],[H_1]]-1))</f>
        <v>240 PCS</v>
      </c>
      <c r="T365" s="87" t="str">
        <f>IF(NOT(db[[#This Row],[H_1]]=db[[#This Row],[H_2]]),MID(db[[#This Row],[H_QTY/ CTN]],db[[#This Row],[H_1]]+1,db[[#This Row],[H_2]]-db[[#This Row],[H_1]]-1),"")</f>
        <v/>
      </c>
      <c r="U365" s="87" t="str">
        <f>IF(db[[#This Row],[QTY/ CTN B]]="","",LEFT(db[[#This Row],[QTY/ CTN B]],SEARCH(" ",db[[#This Row],[QTY/ CTN B]],1)-1))</f>
        <v>240</v>
      </c>
      <c r="V365" s="87" t="str">
        <f>IF(db[[#This Row],[QTY/ CTN B]]="","",RIGHT(db[[#This Row],[QTY/ CTN B]],LEN(db[[#This Row],[QTY/ CTN B]])-SEARCH(" ",db[[#This Row],[QTY/ CTN B]],1)))</f>
        <v>PCS</v>
      </c>
      <c r="W365" s="87" t="str">
        <f>IF(db[[#This Row],[QTY/ CTN TG]]="",IF(db[[#This Row],[STN TG]]="","",12),LEFT(db[[#This Row],[QTY/ CTN TG]],SEARCH(" ",db[[#This Row],[QTY/ CTN TG]],1)-1))</f>
        <v/>
      </c>
      <c r="X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5" s="87" t="str">
        <f>IF(db[[#This Row],[STN K]]="","",IF(db[[#This Row],[STN TG]]="LSN",12,""))</f>
        <v/>
      </c>
      <c r="Z365" s="87" t="str">
        <f>IF(db[[#This Row],[STN TG]]="LSN","PCS","")</f>
        <v/>
      </c>
      <c r="AA365" s="87">
        <f>db[[#This Row],[QTY B]]*IF(db[[#This Row],[QTY TG]]="",1,db[[#This Row],[QTY TG]])*IF(db[[#This Row],[QTY K]]="",1,db[[#This Row],[QTY K]])</f>
        <v>240</v>
      </c>
      <c r="AB365" s="87" t="str">
        <f>IF(db[[#This Row],[STN K]]="",IF(db[[#This Row],[STN TG]]="",db[[#This Row],[STN B]],db[[#This Row],[STN TG]]),db[[#This Row],[STN K]])</f>
        <v>PCS</v>
      </c>
      <c r="AC365" s="87"/>
    </row>
    <row r="366" spans="1:29" ht="16.5" customHeight="1" x14ac:dyDescent="0.25">
      <c r="A366" s="87">
        <f>ROW()-1</f>
        <v>365</v>
      </c>
      <c r="B366" s="3" t="str">
        <f>LOWER(SUBSTITUTE(SUBSTITUTE(SUBSTITUTE(SUBSTITUTE(SUBSTITUTE(SUBSTITUTE(db[[#This Row],[NB BM]]," ",),".",""),"-",""),"(",""),")",""),"/",""))</f>
        <v>mapbriefbag3090wmerah</v>
      </c>
      <c r="C36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D366" s="3" t="str">
        <f>LOWER(SUBSTITUTE(SUBSTITUTE(SUBSTITUTE(SUBSTITUTE(SUBSTITUTE(SUBSTITUTE(SUBSTITUTE(SUBSTITUTE(SUBSTITUTE(db[[#This Row],[NB PAJAK]]," ",""),"-",""),"(",""),")",""),".",""),",",""),"/",""),"""",""),"+",""))</f>
        <v/>
      </c>
      <c r="E366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mapbriefbag3090wmerah240pcs</v>
      </c>
      <c r="F3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briefbag3090wred240pcsuntana</v>
      </c>
      <c r="G366" s="1" t="s">
        <v>1946</v>
      </c>
      <c r="H366" s="4" t="s">
        <v>3009</v>
      </c>
      <c r="I366" s="49"/>
      <c r="J366" s="1" t="s">
        <v>1621</v>
      </c>
      <c r="K366" s="26" t="e">
        <f>IF(db[[#This Row],[NB NOTA_C]]="","",COUNTIF([2]!B_MSK[concat],db[[#This Row],[NB NOTA_C]]))</f>
        <v>#REF!</v>
      </c>
      <c r="L366" s="7" t="s">
        <v>1642</v>
      </c>
      <c r="M366" s="3" t="s">
        <v>1698</v>
      </c>
      <c r="N366" s="1" t="s">
        <v>2807</v>
      </c>
      <c r="P366" s="1" t="str">
        <f>IF(db[[#This Row],[QTY/ CTN]]="","",SUBSTITUTE(SUBSTITUTE(SUBSTITUTE(db[[#This Row],[QTY/ CTN]]," ","_",2),"(",""),")","")&amp;"_")</f>
        <v>240 PCS_</v>
      </c>
      <c r="Q366" s="1">
        <f>IF(db[[#This Row],[H_QTY/ CTN]]="","",SEARCH("_",db[[#This Row],[H_QTY/ CTN]]))</f>
        <v>8</v>
      </c>
      <c r="R366" s="1">
        <f>IF(db[[#This Row],[H_QTY/ CTN]]="","",LEN(db[[#This Row],[H_QTY/ CTN]]))</f>
        <v>8</v>
      </c>
      <c r="S366" s="90" t="str">
        <f>IF(db[[#This Row],[H_QTY/ CTN]]="","",LEFT(db[[#This Row],[H_QTY/ CTN]],db[[#This Row],[H_1]]-1))</f>
        <v>240 PCS</v>
      </c>
      <c r="T366" s="87" t="str">
        <f>IF(NOT(db[[#This Row],[H_1]]=db[[#This Row],[H_2]]),MID(db[[#This Row],[H_QTY/ CTN]],db[[#This Row],[H_1]]+1,db[[#This Row],[H_2]]-db[[#This Row],[H_1]]-1),"")</f>
        <v/>
      </c>
      <c r="U366" s="87" t="str">
        <f>IF(db[[#This Row],[QTY/ CTN B]]="","",LEFT(db[[#This Row],[QTY/ CTN B]],SEARCH(" ",db[[#This Row],[QTY/ CTN B]],1)-1))</f>
        <v>240</v>
      </c>
      <c r="V366" s="87" t="str">
        <f>IF(db[[#This Row],[QTY/ CTN B]]="","",RIGHT(db[[#This Row],[QTY/ CTN B]],LEN(db[[#This Row],[QTY/ CTN B]])-SEARCH(" ",db[[#This Row],[QTY/ CTN B]],1)))</f>
        <v>PCS</v>
      </c>
      <c r="W366" s="87" t="str">
        <f>IF(db[[#This Row],[QTY/ CTN TG]]="",IF(db[[#This Row],[STN TG]]="","",12),LEFT(db[[#This Row],[QTY/ CTN TG]],SEARCH(" ",db[[#This Row],[QTY/ CTN TG]],1)-1))</f>
        <v/>
      </c>
      <c r="X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6" s="87" t="str">
        <f>IF(db[[#This Row],[STN K]]="","",IF(db[[#This Row],[STN TG]]="LSN",12,""))</f>
        <v/>
      </c>
      <c r="Z366" s="87" t="str">
        <f>IF(db[[#This Row],[STN TG]]="LSN","PCS","")</f>
        <v/>
      </c>
      <c r="AA366" s="87">
        <f>db[[#This Row],[QTY B]]*IF(db[[#This Row],[QTY TG]]="",1,db[[#This Row],[QTY TG]])*IF(db[[#This Row],[QTY K]]="",1,db[[#This Row],[QTY K]])</f>
        <v>240</v>
      </c>
      <c r="AB366" s="87" t="str">
        <f>IF(db[[#This Row],[STN K]]="",IF(db[[#This Row],[STN TG]]="",db[[#This Row],[STN B]],db[[#This Row],[STN TG]]),db[[#This Row],[STN K]])</f>
        <v>PCS</v>
      </c>
      <c r="AC366" s="87"/>
    </row>
    <row r="367" spans="1:29" ht="16.5" customHeight="1" x14ac:dyDescent="0.25">
      <c r="A367" s="87">
        <f>ROW()-1</f>
        <v>366</v>
      </c>
      <c r="B367" s="3" t="str">
        <f>LOWER(SUBSTITUTE(SUBSTITUTE(SUBSTITUTE(SUBSTITUTE(SUBSTITUTE(SUBSTITUTE(db[[#This Row],[NB BM]]," ",),".",""),"-",""),"(",""),")",""),"/",""))</f>
        <v>mapbriefbag3090wkuning</v>
      </c>
      <c r="C36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D367" s="3" t="str">
        <f>LOWER(SUBSTITUTE(SUBSTITUTE(SUBSTITUTE(SUBSTITUTE(SUBSTITUTE(SUBSTITUTE(SUBSTITUTE(SUBSTITUTE(SUBSTITUTE(db[[#This Row],[NB PAJAK]]," ",""),"-",""),"(",""),")",""),".",""),",",""),"/",""),"""",""),"+",""))</f>
        <v/>
      </c>
      <c r="E367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mapbriefbag3090wkuning240pcs</v>
      </c>
      <c r="F3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briefbag3090wyellow240pcsuntana</v>
      </c>
      <c r="G367" s="1" t="s">
        <v>1945</v>
      </c>
      <c r="H367" s="4" t="s">
        <v>2953</v>
      </c>
      <c r="I367" s="49"/>
      <c r="J367" s="1" t="s">
        <v>1621</v>
      </c>
      <c r="K367" s="26" t="e">
        <f>IF(db[[#This Row],[NB NOTA_C]]="","",COUNTIF([2]!B_MSK[concat],db[[#This Row],[NB NOTA_C]]))</f>
        <v>#REF!</v>
      </c>
      <c r="L367" s="7" t="s">
        <v>1642</v>
      </c>
      <c r="M367" s="3" t="s">
        <v>1698</v>
      </c>
      <c r="N367" s="1" t="s">
        <v>2807</v>
      </c>
      <c r="P367" s="1" t="str">
        <f>IF(db[[#This Row],[QTY/ CTN]]="","",SUBSTITUTE(SUBSTITUTE(SUBSTITUTE(db[[#This Row],[QTY/ CTN]]," ","_",2),"(",""),")","")&amp;"_")</f>
        <v>240 PCS_</v>
      </c>
      <c r="Q367" s="1">
        <f>IF(db[[#This Row],[H_QTY/ CTN]]="","",SEARCH("_",db[[#This Row],[H_QTY/ CTN]]))</f>
        <v>8</v>
      </c>
      <c r="R367" s="1">
        <f>IF(db[[#This Row],[H_QTY/ CTN]]="","",LEN(db[[#This Row],[H_QTY/ CTN]]))</f>
        <v>8</v>
      </c>
      <c r="S367" s="90" t="str">
        <f>IF(db[[#This Row],[H_QTY/ CTN]]="","",LEFT(db[[#This Row],[H_QTY/ CTN]],db[[#This Row],[H_1]]-1))</f>
        <v>240 PCS</v>
      </c>
      <c r="T367" s="87" t="str">
        <f>IF(NOT(db[[#This Row],[H_1]]=db[[#This Row],[H_2]]),MID(db[[#This Row],[H_QTY/ CTN]],db[[#This Row],[H_1]]+1,db[[#This Row],[H_2]]-db[[#This Row],[H_1]]-1),"")</f>
        <v/>
      </c>
      <c r="U367" s="87" t="str">
        <f>IF(db[[#This Row],[QTY/ CTN B]]="","",LEFT(db[[#This Row],[QTY/ CTN B]],SEARCH(" ",db[[#This Row],[QTY/ CTN B]],1)-1))</f>
        <v>240</v>
      </c>
      <c r="V367" s="87" t="str">
        <f>IF(db[[#This Row],[QTY/ CTN B]]="","",RIGHT(db[[#This Row],[QTY/ CTN B]],LEN(db[[#This Row],[QTY/ CTN B]])-SEARCH(" ",db[[#This Row],[QTY/ CTN B]],1)))</f>
        <v>PCS</v>
      </c>
      <c r="W367" s="87" t="str">
        <f>IF(db[[#This Row],[QTY/ CTN TG]]="",IF(db[[#This Row],[STN TG]]="","",12),LEFT(db[[#This Row],[QTY/ CTN TG]],SEARCH(" ",db[[#This Row],[QTY/ CTN TG]],1)-1))</f>
        <v/>
      </c>
      <c r="X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367" s="87" t="str">
        <f>IF(db[[#This Row],[STN K]]="","",IF(db[[#This Row],[STN TG]]="LSN",12,""))</f>
        <v/>
      </c>
      <c r="Z367" s="87" t="str">
        <f>IF(db[[#This Row],[STN TG]]="LSN","PCS","")</f>
        <v/>
      </c>
      <c r="AA367" s="87">
        <f>db[[#This Row],[QTY B]]*IF(db[[#This Row],[QTY TG]]="",1,db[[#This Row],[QTY TG]])*IF(db[[#This Row],[QTY K]]="",1,db[[#This Row],[QTY K]])</f>
        <v>240</v>
      </c>
      <c r="AB367" s="87" t="str">
        <f>IF(db[[#This Row],[STN K]]="",IF(db[[#This Row],[STN TG]]="",db[[#This Row],[STN B]],db[[#This Row],[STN TG]]),db[[#This Row],[STN K]])</f>
        <v>PCS</v>
      </c>
      <c r="AC367" s="87"/>
    </row>
    <row r="368" spans="1:29" ht="16.5" customHeight="1" x14ac:dyDescent="0.25">
      <c r="A368" s="87">
        <f>ROW()-1</f>
        <v>367</v>
      </c>
      <c r="B368" s="1" t="str">
        <f>LOWER(SUBSTITUTE(SUBSTITUTE(SUBSTITUTE(SUBSTITUTE(SUBSTITUTE(SUBSTITUTE(db[[#This Row],[NB BM]]," ",),".",""),"-",""),"(",""),")",""),"/",""))</f>
        <v>kuasjkbr1</v>
      </c>
      <c r="C36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D36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E368" s="1" t="str">
        <f>LOWER(SUBSTITUTE(SUBSTITUTE(SUBSTITUTE(SUBSTITUTE(SUBSTITUTE(SUBSTITUTE(SUBSTITUTE(SUBSTITUTE(SUBSTITUTE(db[[#This Row],[NB BM]]&amp;db[[#This Row],[QTY/ CTN]]," ",),".",""),"-",""),"(",""),")",""),",",""),"/",""),"""",""),"+",""))</f>
        <v>kuasjkbr110box24set</v>
      </c>
      <c r="F3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brushbr1jk10box24setartomoro</v>
      </c>
      <c r="G368" s="1" t="s">
        <v>125</v>
      </c>
      <c r="H368" s="4" t="s">
        <v>126</v>
      </c>
      <c r="I368" s="49" t="s">
        <v>2112</v>
      </c>
      <c r="J368" s="1" t="s">
        <v>1620</v>
      </c>
      <c r="K368" s="26" t="e">
        <f>IF(db[[#This Row],[NB NOTA_C]]="","",COUNTIF([2]!B_MSK[concat],db[[#This Row],[NB NOTA_C]]))</f>
        <v>#REF!</v>
      </c>
      <c r="L368" s="6" t="s">
        <v>1631</v>
      </c>
      <c r="M368" s="1" t="s">
        <v>1760</v>
      </c>
      <c r="N368" s="1" t="s">
        <v>2802</v>
      </c>
      <c r="O368" s="1" t="s">
        <v>5325</v>
      </c>
      <c r="P368" s="1" t="str">
        <f>IF(db[[#This Row],[QTY/ CTN]]="","",SUBSTITUTE(SUBSTITUTE(SUBSTITUTE(db[[#This Row],[QTY/ CTN]]," ","_",2),"(",""),")","")&amp;"_")</f>
        <v>10 BOX_24 SET_</v>
      </c>
      <c r="Q368" s="1">
        <f>IF(db[[#This Row],[H_QTY/ CTN]]="","",SEARCH("_",db[[#This Row],[H_QTY/ CTN]]))</f>
        <v>7</v>
      </c>
      <c r="R368" s="1">
        <f>IF(db[[#This Row],[H_QTY/ CTN]]="","",LEN(db[[#This Row],[H_QTY/ CTN]]))</f>
        <v>14</v>
      </c>
      <c r="S368" s="90" t="str">
        <f>IF(db[[#This Row],[H_QTY/ CTN]]="","",LEFT(db[[#This Row],[H_QTY/ CTN]],db[[#This Row],[H_1]]-1))</f>
        <v>10 BOX</v>
      </c>
      <c r="T368" s="87" t="str">
        <f>IF(NOT(db[[#This Row],[H_1]]=db[[#This Row],[H_2]]),MID(db[[#This Row],[H_QTY/ CTN]],db[[#This Row],[H_1]]+1,db[[#This Row],[H_2]]-db[[#This Row],[H_1]]-1),"")</f>
        <v>24 SET</v>
      </c>
      <c r="U368" s="87" t="str">
        <f>IF(db[[#This Row],[QTY/ CTN B]]="","",LEFT(db[[#This Row],[QTY/ CTN B]],SEARCH(" ",db[[#This Row],[QTY/ CTN B]],1)-1))</f>
        <v>10</v>
      </c>
      <c r="V368" s="87" t="str">
        <f>IF(db[[#This Row],[QTY/ CTN B]]="","",RIGHT(db[[#This Row],[QTY/ CTN B]],LEN(db[[#This Row],[QTY/ CTN B]])-SEARCH(" ",db[[#This Row],[QTY/ CTN B]],1)))</f>
        <v>BOX</v>
      </c>
      <c r="W368" s="87" t="str">
        <f>IF(db[[#This Row],[QTY/ CTN TG]]="",IF(db[[#This Row],[STN TG]]="","",12),LEFT(db[[#This Row],[QTY/ CTN TG]],SEARCH(" ",db[[#This Row],[QTY/ CTN TG]],1)-1))</f>
        <v>24</v>
      </c>
      <c r="X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368" s="87" t="str">
        <f>IF(db[[#This Row],[STN K]]="","",IF(db[[#This Row],[STN TG]]="LSN",12,""))</f>
        <v/>
      </c>
      <c r="Z368" s="87" t="str">
        <f>IF(db[[#This Row],[STN TG]]="LSN","PCS","")</f>
        <v/>
      </c>
      <c r="AA368" s="87">
        <f>db[[#This Row],[QTY B]]*IF(db[[#This Row],[QTY TG]]="",1,db[[#This Row],[QTY TG]])*IF(db[[#This Row],[QTY K]]="",1,db[[#This Row],[QTY K]])</f>
        <v>240</v>
      </c>
      <c r="AB368" s="87" t="str">
        <f>IF(db[[#This Row],[STN K]]="",IF(db[[#This Row],[STN TG]]="",db[[#This Row],[STN B]],db[[#This Row],[STN TG]]),db[[#This Row],[STN K]])</f>
        <v>SET</v>
      </c>
      <c r="AC368" s="87"/>
    </row>
    <row r="369" spans="1:29" ht="16.5" customHeight="1" x14ac:dyDescent="0.25">
      <c r="A369" s="87">
        <f>ROW()-1</f>
        <v>368</v>
      </c>
      <c r="B369" s="3" t="str">
        <f>LOWER(SUBSTITUTE(SUBSTITUTE(SUBSTITUTE(SUBSTITUTE(SUBSTITUTE(SUBSTITUTE(db[[#This Row],[NB BM]]," ",),".",""),"-",""),"(",""),")",""),"/",""))</f>
        <v>kuasjkbr3</v>
      </c>
      <c r="C36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D36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E369" s="3" t="str">
        <f>LOWER(SUBSTITUTE(SUBSTITUTE(SUBSTITUTE(SUBSTITUTE(SUBSTITUTE(SUBSTITUTE(SUBSTITUTE(SUBSTITUTE(SUBSTITUTE(db[[#This Row],[NB BM]]&amp;db[[#This Row],[QTY/ CTN]]," ",),".",""),"-",""),"(",""),")",""),",",""),"/",""),"""",""),"+",""))</f>
        <v>kuasjkbr312lsn</v>
      </c>
      <c r="F3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brushbr3jk12lsnartomoro</v>
      </c>
      <c r="G369" s="1" t="s">
        <v>2287</v>
      </c>
      <c r="H369" s="4" t="s">
        <v>2282</v>
      </c>
      <c r="I369" s="49" t="s">
        <v>2284</v>
      </c>
      <c r="J369" s="1" t="s">
        <v>1620</v>
      </c>
      <c r="K369" s="26" t="e">
        <f>IF(db[[#This Row],[NB NOTA_C]]="","",COUNTIF([2]!B_MSK[concat],db[[#This Row],[NB NOTA_C]]))</f>
        <v>#REF!</v>
      </c>
      <c r="L369" s="7" t="s">
        <v>1631</v>
      </c>
      <c r="M369" s="3" t="s">
        <v>1661</v>
      </c>
      <c r="N369" s="1" t="s">
        <v>2802</v>
      </c>
      <c r="P369" s="1" t="str">
        <f>IF(db[[#This Row],[QTY/ CTN]]="","",SUBSTITUTE(SUBSTITUTE(SUBSTITUTE(db[[#This Row],[QTY/ CTN]]," ","_",2),"(",""),")","")&amp;"_")</f>
        <v>12 LSN_</v>
      </c>
      <c r="Q369" s="1">
        <f>IF(db[[#This Row],[H_QTY/ CTN]]="","",SEARCH("_",db[[#This Row],[H_QTY/ CTN]]))</f>
        <v>7</v>
      </c>
      <c r="R369" s="1">
        <f>IF(db[[#This Row],[H_QTY/ CTN]]="","",LEN(db[[#This Row],[H_QTY/ CTN]]))</f>
        <v>7</v>
      </c>
      <c r="S369" s="90" t="str">
        <f>IF(db[[#This Row],[H_QTY/ CTN]]="","",LEFT(db[[#This Row],[H_QTY/ CTN]],db[[#This Row],[H_1]]-1))</f>
        <v>12 LSN</v>
      </c>
      <c r="T369" s="87" t="str">
        <f>IF(NOT(db[[#This Row],[H_1]]=db[[#This Row],[H_2]]),MID(db[[#This Row],[H_QTY/ CTN]],db[[#This Row],[H_1]]+1,db[[#This Row],[H_2]]-db[[#This Row],[H_1]]-1),"")</f>
        <v/>
      </c>
      <c r="U369" s="87" t="str">
        <f>IF(db[[#This Row],[QTY/ CTN B]]="","",LEFT(db[[#This Row],[QTY/ CTN B]],SEARCH(" ",db[[#This Row],[QTY/ CTN B]],1)-1))</f>
        <v>12</v>
      </c>
      <c r="V369" s="87" t="str">
        <f>IF(db[[#This Row],[QTY/ CTN B]]="","",RIGHT(db[[#This Row],[QTY/ CTN B]],LEN(db[[#This Row],[QTY/ CTN B]])-SEARCH(" ",db[[#This Row],[QTY/ CTN B]],1)))</f>
        <v>LSN</v>
      </c>
      <c r="W369" s="87">
        <f>IF(db[[#This Row],[QTY/ CTN TG]]="",IF(db[[#This Row],[STN TG]]="","",12),LEFT(db[[#This Row],[QTY/ CTN TG]],SEARCH(" ",db[[#This Row],[QTY/ CTN TG]],1)-1))</f>
        <v>12</v>
      </c>
      <c r="X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69" s="87" t="str">
        <f>IF(db[[#This Row],[STN K]]="","",IF(db[[#This Row],[STN TG]]="LSN",12,""))</f>
        <v/>
      </c>
      <c r="Z369" s="87" t="str">
        <f>IF(db[[#This Row],[STN TG]]="LSN","PCS","")</f>
        <v/>
      </c>
      <c r="AA369" s="87">
        <f>db[[#This Row],[QTY B]]*IF(db[[#This Row],[QTY TG]]="",1,db[[#This Row],[QTY TG]])*IF(db[[#This Row],[QTY K]]="",1,db[[#This Row],[QTY K]])</f>
        <v>144</v>
      </c>
      <c r="AB369" s="87" t="str">
        <f>IF(db[[#This Row],[STN K]]="",IF(db[[#This Row],[STN TG]]="",db[[#This Row],[STN B]],db[[#This Row],[STN TG]]),db[[#This Row],[STN K]])</f>
        <v>PCS</v>
      </c>
      <c r="AC369" s="87"/>
    </row>
    <row r="370" spans="1:29" ht="16.5" customHeight="1" x14ac:dyDescent="0.25">
      <c r="A370" s="87">
        <f>ROW()-1</f>
        <v>369</v>
      </c>
      <c r="B370" s="8" t="str">
        <f>LOWER(SUBSTITUTE(SUBSTITUTE(SUBSTITUTE(SUBSTITUTE(SUBSTITUTE(SUBSTITUTE(db[[#This Row],[NB BM]]," ",),".",""),"-",""),"(",""),")",""),"/",""))</f>
        <v>kuasjkbr4</v>
      </c>
      <c r="C37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D37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E370" s="8" t="str">
        <f>LOWER(SUBSTITUTE(SUBSTITUTE(SUBSTITUTE(SUBSTITUTE(SUBSTITUTE(SUBSTITUTE(SUBSTITUTE(SUBSTITUTE(SUBSTITUTE(db[[#This Row],[NB BM]]&amp;db[[#This Row],[QTY/ CTN]]," ",),".",""),"-",""),"(",""),")",""),",",""),"/",""),"""",""),"+",""))</f>
        <v>kuasjkbr412lsn</v>
      </c>
      <c r="F37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brushbr4flatjk12lsnartomoro</v>
      </c>
      <c r="G370" s="8" t="s">
        <v>127</v>
      </c>
      <c r="H370" s="18" t="s">
        <v>3601</v>
      </c>
      <c r="I370" s="49" t="s">
        <v>3605</v>
      </c>
      <c r="J370" s="1" t="s">
        <v>1620</v>
      </c>
      <c r="K370" s="26" t="e">
        <f>IF(db[[#This Row],[NB NOTA_C]]="","",COUNTIF([2]!B_MSK[concat],db[[#This Row],[NB NOTA_C]]))</f>
        <v>#REF!</v>
      </c>
      <c r="L370" s="6" t="s">
        <v>1631</v>
      </c>
      <c r="M370" s="1" t="s">
        <v>1661</v>
      </c>
      <c r="N370" s="1" t="s">
        <v>2802</v>
      </c>
      <c r="P370" s="1" t="str">
        <f>IF(db[[#This Row],[QTY/ CTN]]="","",SUBSTITUTE(SUBSTITUTE(SUBSTITUTE(db[[#This Row],[QTY/ CTN]]," ","_",2),"(",""),")","")&amp;"_")</f>
        <v>12 LSN_</v>
      </c>
      <c r="Q370" s="1">
        <f>IF(db[[#This Row],[H_QTY/ CTN]]="","",SEARCH("_",db[[#This Row],[H_QTY/ CTN]]))</f>
        <v>7</v>
      </c>
      <c r="R370" s="1">
        <f>IF(db[[#This Row],[H_QTY/ CTN]]="","",LEN(db[[#This Row],[H_QTY/ CTN]]))</f>
        <v>7</v>
      </c>
      <c r="S370" s="90" t="str">
        <f>IF(db[[#This Row],[H_QTY/ CTN]]="","",LEFT(db[[#This Row],[H_QTY/ CTN]],db[[#This Row],[H_1]]-1))</f>
        <v>12 LSN</v>
      </c>
      <c r="T370" s="87" t="str">
        <f>IF(NOT(db[[#This Row],[H_1]]=db[[#This Row],[H_2]]),MID(db[[#This Row],[H_QTY/ CTN]],db[[#This Row],[H_1]]+1,db[[#This Row],[H_2]]-db[[#This Row],[H_1]]-1),"")</f>
        <v/>
      </c>
      <c r="U370" s="87" t="str">
        <f>IF(db[[#This Row],[QTY/ CTN B]]="","",LEFT(db[[#This Row],[QTY/ CTN B]],SEARCH(" ",db[[#This Row],[QTY/ CTN B]],1)-1))</f>
        <v>12</v>
      </c>
      <c r="V370" s="87" t="str">
        <f>IF(db[[#This Row],[QTY/ CTN B]]="","",RIGHT(db[[#This Row],[QTY/ CTN B]],LEN(db[[#This Row],[QTY/ CTN B]])-SEARCH(" ",db[[#This Row],[QTY/ CTN B]],1)))</f>
        <v>LSN</v>
      </c>
      <c r="W370" s="87">
        <f>IF(db[[#This Row],[QTY/ CTN TG]]="",IF(db[[#This Row],[STN TG]]="","",12),LEFT(db[[#This Row],[QTY/ CTN TG]],SEARCH(" ",db[[#This Row],[QTY/ CTN TG]],1)-1))</f>
        <v>12</v>
      </c>
      <c r="X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70" s="87" t="str">
        <f>IF(db[[#This Row],[STN K]]="","",IF(db[[#This Row],[STN TG]]="LSN",12,""))</f>
        <v/>
      </c>
      <c r="Z370" s="87" t="str">
        <f>IF(db[[#This Row],[STN TG]]="LSN","PCS","")</f>
        <v/>
      </c>
      <c r="AA370" s="87">
        <f>db[[#This Row],[QTY B]]*IF(db[[#This Row],[QTY TG]]="",1,db[[#This Row],[QTY TG]])*IF(db[[#This Row],[QTY K]]="",1,db[[#This Row],[QTY K]])</f>
        <v>144</v>
      </c>
      <c r="AB370" s="87" t="str">
        <f>IF(db[[#This Row],[STN K]]="",IF(db[[#This Row],[STN TG]]="",db[[#This Row],[STN B]],db[[#This Row],[STN TG]]),db[[#This Row],[STN K]])</f>
        <v>PCS</v>
      </c>
      <c r="AC370" s="87"/>
    </row>
    <row r="371" spans="1:29" ht="16.5" customHeight="1" x14ac:dyDescent="0.25">
      <c r="A371" s="87">
        <f>ROW()-1</f>
        <v>370</v>
      </c>
      <c r="B371" s="1" t="str">
        <f>LOWER(SUBSTITUTE(SUBSTITUTE(SUBSTITUTE(SUBSTITUTE(SUBSTITUTE(SUBSTITUTE(db[[#This Row],[NB BM]]," ",),".",""),"-",""),"(",""),")",""),"/",""))</f>
        <v>kuasjkbr5</v>
      </c>
      <c r="C37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D37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E371" s="1" t="str">
        <f>LOWER(SUBSTITUTE(SUBSTITUTE(SUBSTITUTE(SUBSTITUTE(SUBSTITUTE(SUBSTITUTE(SUBSTITUTE(SUBSTITUTE(SUBSTITUTE(db[[#This Row],[NB BM]]&amp;db[[#This Row],[QTY/ CTN]]," ",),".",""),"-",""),"(",""),")",""),",",""),"/",""),"""",""),"+",""))</f>
        <v>kuasjkbr510box24set</v>
      </c>
      <c r="F3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brushbr5jk10box24setartomoro</v>
      </c>
      <c r="G371" s="1" t="s">
        <v>128</v>
      </c>
      <c r="H371" s="4" t="s">
        <v>129</v>
      </c>
      <c r="I371" s="49" t="s">
        <v>2113</v>
      </c>
      <c r="J371" s="1" t="s">
        <v>1620</v>
      </c>
      <c r="K371" s="26" t="e">
        <f>IF(db[[#This Row],[NB NOTA_C]]="","",COUNTIF([2]!B_MSK[concat],db[[#This Row],[NB NOTA_C]]))</f>
        <v>#REF!</v>
      </c>
      <c r="L371" s="6" t="s">
        <v>1631</v>
      </c>
      <c r="M371" s="1" t="s">
        <v>1760</v>
      </c>
      <c r="N371" s="1" t="s">
        <v>2802</v>
      </c>
      <c r="P371" s="1" t="str">
        <f>IF(db[[#This Row],[QTY/ CTN]]="","",SUBSTITUTE(SUBSTITUTE(SUBSTITUTE(db[[#This Row],[QTY/ CTN]]," ","_",2),"(",""),")","")&amp;"_")</f>
        <v>10 BOX_24 SET_</v>
      </c>
      <c r="Q371" s="1">
        <f>IF(db[[#This Row],[H_QTY/ CTN]]="","",SEARCH("_",db[[#This Row],[H_QTY/ CTN]]))</f>
        <v>7</v>
      </c>
      <c r="R371" s="1">
        <f>IF(db[[#This Row],[H_QTY/ CTN]]="","",LEN(db[[#This Row],[H_QTY/ CTN]]))</f>
        <v>14</v>
      </c>
      <c r="S371" s="90" t="str">
        <f>IF(db[[#This Row],[H_QTY/ CTN]]="","",LEFT(db[[#This Row],[H_QTY/ CTN]],db[[#This Row],[H_1]]-1))</f>
        <v>10 BOX</v>
      </c>
      <c r="T371" s="87" t="str">
        <f>IF(NOT(db[[#This Row],[H_1]]=db[[#This Row],[H_2]]),MID(db[[#This Row],[H_QTY/ CTN]],db[[#This Row],[H_1]]+1,db[[#This Row],[H_2]]-db[[#This Row],[H_1]]-1),"")</f>
        <v>24 SET</v>
      </c>
      <c r="U371" s="87" t="str">
        <f>IF(db[[#This Row],[QTY/ CTN B]]="","",LEFT(db[[#This Row],[QTY/ CTN B]],SEARCH(" ",db[[#This Row],[QTY/ CTN B]],1)-1))</f>
        <v>10</v>
      </c>
      <c r="V371" s="87" t="str">
        <f>IF(db[[#This Row],[QTY/ CTN B]]="","",RIGHT(db[[#This Row],[QTY/ CTN B]],LEN(db[[#This Row],[QTY/ CTN B]])-SEARCH(" ",db[[#This Row],[QTY/ CTN B]],1)))</f>
        <v>BOX</v>
      </c>
      <c r="W371" s="87" t="str">
        <f>IF(db[[#This Row],[QTY/ CTN TG]]="",IF(db[[#This Row],[STN TG]]="","",12),LEFT(db[[#This Row],[QTY/ CTN TG]],SEARCH(" ",db[[#This Row],[QTY/ CTN TG]],1)-1))</f>
        <v>24</v>
      </c>
      <c r="X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371" s="87" t="str">
        <f>IF(db[[#This Row],[STN K]]="","",IF(db[[#This Row],[STN TG]]="LSN",12,""))</f>
        <v/>
      </c>
      <c r="Z371" s="87" t="str">
        <f>IF(db[[#This Row],[STN TG]]="LSN","PCS","")</f>
        <v/>
      </c>
      <c r="AA371" s="87">
        <f>db[[#This Row],[QTY B]]*IF(db[[#This Row],[QTY TG]]="",1,db[[#This Row],[QTY TG]])*IF(db[[#This Row],[QTY K]]="",1,db[[#This Row],[QTY K]])</f>
        <v>240</v>
      </c>
      <c r="AB371" s="87" t="str">
        <f>IF(db[[#This Row],[STN K]]="",IF(db[[#This Row],[STN TG]]="",db[[#This Row],[STN B]],db[[#This Row],[STN TG]]),db[[#This Row],[STN K]])</f>
        <v>SET</v>
      </c>
      <c r="AC371" s="87"/>
    </row>
    <row r="372" spans="1:29" ht="16.5" customHeight="1" x14ac:dyDescent="0.25">
      <c r="A372" s="87">
        <f>ROW()-1</f>
        <v>371</v>
      </c>
      <c r="B372" s="45" t="str">
        <f>LOWER(SUBSTITUTE(SUBSTITUTE(SUBSTITUTE(SUBSTITUTE(SUBSTITUTE(SUBSTITUTE(db[[#This Row],[NB BM]]," ",),".",""),"-",""),"(",""),")",""),"/",""))</f>
        <v>kuassetjkbr6no0</v>
      </c>
      <c r="C372" s="45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D372" s="45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E372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kuassetjkbr6no020box12lsn</v>
      </c>
      <c r="F37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brushbr6no0jk20box12lsnartomoro</v>
      </c>
      <c r="G372" s="46" t="s">
        <v>4684</v>
      </c>
      <c r="H372" s="65" t="s">
        <v>4643</v>
      </c>
      <c r="I372" s="58" t="s">
        <v>4655</v>
      </c>
      <c r="J372" s="1" t="s">
        <v>1620</v>
      </c>
      <c r="K372" s="47" t="e">
        <f>IF(db[[#This Row],[NB NOTA_C]]="","",COUNTIF([2]!B_MSK[concat],db[[#This Row],[NB NOTA_C]]))</f>
        <v>#REF!</v>
      </c>
      <c r="L372" s="48" t="s">
        <v>1631</v>
      </c>
      <c r="M372" s="3" t="s">
        <v>4792</v>
      </c>
      <c r="N372" s="46" t="s">
        <v>2802</v>
      </c>
      <c r="O372" s="45"/>
      <c r="P372" s="45" t="str">
        <f>IF(db[[#This Row],[QTY/ CTN]]="","",SUBSTITUTE(SUBSTITUTE(SUBSTITUTE(db[[#This Row],[QTY/ CTN]]," ","_",2),"(",""),")","")&amp;"_")</f>
        <v>20 BOX_12 LSN_</v>
      </c>
      <c r="Q372" s="45">
        <f>IF(db[[#This Row],[H_QTY/ CTN]]="","",SEARCH("_",db[[#This Row],[H_QTY/ CTN]]))</f>
        <v>7</v>
      </c>
      <c r="R372" s="45">
        <f>IF(db[[#This Row],[H_QTY/ CTN]]="","",LEN(db[[#This Row],[H_QTY/ CTN]]))</f>
        <v>14</v>
      </c>
      <c r="S372" s="95" t="str">
        <f>IF(db[[#This Row],[H_QTY/ CTN]]="","",LEFT(db[[#This Row],[H_QTY/ CTN]],db[[#This Row],[H_1]]-1))</f>
        <v>20 BOX</v>
      </c>
      <c r="T372" s="95" t="str">
        <f>IF(NOT(db[[#This Row],[H_1]]=db[[#This Row],[H_2]]),MID(db[[#This Row],[H_QTY/ CTN]],db[[#This Row],[H_1]]+1,db[[#This Row],[H_2]]-db[[#This Row],[H_1]]-1),"")</f>
        <v>12 LSN</v>
      </c>
      <c r="U372" s="87" t="str">
        <f>IF(db[[#This Row],[QTY/ CTN B]]="","",LEFT(db[[#This Row],[QTY/ CTN B]],SEARCH(" ",db[[#This Row],[QTY/ CTN B]],1)-1))</f>
        <v>20</v>
      </c>
      <c r="V372" s="87" t="str">
        <f>IF(db[[#This Row],[QTY/ CTN B]]="","",RIGHT(db[[#This Row],[QTY/ CTN B]],LEN(db[[#This Row],[QTY/ CTN B]])-SEARCH(" ",db[[#This Row],[QTY/ CTN B]],1)))</f>
        <v>BOX</v>
      </c>
      <c r="W372" s="87" t="str">
        <f>IF(db[[#This Row],[QTY/ CTN TG]]="",IF(db[[#This Row],[STN TG]]="","",12),LEFT(db[[#This Row],[QTY/ CTN TG]],SEARCH(" ",db[[#This Row],[QTY/ CTN TG]],1)-1))</f>
        <v>12</v>
      </c>
      <c r="X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2" s="87">
        <f>IF(db[[#This Row],[STN K]]="","",IF(db[[#This Row],[STN TG]]="LSN",12,""))</f>
        <v>12</v>
      </c>
      <c r="Z372" s="87" t="str">
        <f>IF(db[[#This Row],[STN TG]]="LSN","PCS","")</f>
        <v>PCS</v>
      </c>
      <c r="AA372" s="87">
        <f>db[[#This Row],[QTY B]]*IF(db[[#This Row],[QTY TG]]="",1,db[[#This Row],[QTY TG]])*IF(db[[#This Row],[QTY K]]="",1,db[[#This Row],[QTY K]])</f>
        <v>2880</v>
      </c>
      <c r="AB372" s="87" t="str">
        <f>IF(db[[#This Row],[STN K]]="",IF(db[[#This Row],[STN TG]]="",db[[#This Row],[STN B]],db[[#This Row],[STN TG]]),db[[#This Row],[STN K]])</f>
        <v>PCS</v>
      </c>
      <c r="AC372" s="87"/>
    </row>
    <row r="373" spans="1:29" ht="16.5" customHeight="1" x14ac:dyDescent="0.25">
      <c r="A373" s="87">
        <f>ROW()-1</f>
        <v>372</v>
      </c>
      <c r="B373" s="45" t="str">
        <f>LOWER(SUBSTITUTE(SUBSTITUTE(SUBSTITUTE(SUBSTITUTE(SUBSTITUTE(SUBSTITUTE(db[[#This Row],[NB BM]]," ",),".",""),"-",""),"(",""),")",""),"/",""))</f>
        <v>kuassetjkbr6no00</v>
      </c>
      <c r="C373" s="45" t="str">
        <f>LOWER(SUBSTITUTE(SUBSTITUTE(SUBSTITUTE(SUBSTITUTE(SUBSTITUTE(SUBSTITUTE(SUBSTITUTE(SUBSTITUTE(SUBSTITUTE(db[[#This Row],[NB NOTA]]," ",),".",""),"-",""),"(",""),")",""),",",""),"/",""),"""",""),"+",""))</f>
        <v>brushbr6no00jk</v>
      </c>
      <c r="D373" s="45" t="str">
        <f>LOWER(SUBSTITUTE(SUBSTITUTE(SUBSTITUTE(SUBSTITUTE(SUBSTITUTE(SUBSTITUTE(SUBSTITUTE(SUBSTITUTE(SUBSTITUTE(db[[#This Row],[NB PAJAK]]," ",""),"-",""),"(",""),")",""),".",""),",",""),"/",""),"""",""),"+",""))</f>
        <v>kuassetjoykobr6no00</v>
      </c>
      <c r="E373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kuassetjkbr6no0020box12lsn</v>
      </c>
      <c r="F37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brushbr6no00jk20box12lsnartomoro</v>
      </c>
      <c r="G373" s="1" t="s">
        <v>5892</v>
      </c>
      <c r="H373" s="4" t="s">
        <v>5890</v>
      </c>
      <c r="I373" s="49" t="s">
        <v>5891</v>
      </c>
      <c r="J373" s="1" t="s">
        <v>1620</v>
      </c>
      <c r="K373" s="47" t="e">
        <f>IF(db[[#This Row],[NB NOTA_C]]="","",COUNTIF([2]!B_MSK[concat],db[[#This Row],[NB NOTA_C]]))</f>
        <v>#REF!</v>
      </c>
      <c r="L373" s="48" t="s">
        <v>1631</v>
      </c>
      <c r="M373" s="3" t="s">
        <v>4792</v>
      </c>
      <c r="N373" s="46" t="s">
        <v>2802</v>
      </c>
      <c r="O373" s="45"/>
      <c r="P373" s="45" t="str">
        <f>IF(db[[#This Row],[QTY/ CTN]]="","",SUBSTITUTE(SUBSTITUTE(SUBSTITUTE(db[[#This Row],[QTY/ CTN]]," ","_",2),"(",""),")","")&amp;"_")</f>
        <v>20 BOX_12 LSN_</v>
      </c>
      <c r="Q373" s="45">
        <f>IF(db[[#This Row],[H_QTY/ CTN]]="","",SEARCH("_",db[[#This Row],[H_QTY/ CTN]]))</f>
        <v>7</v>
      </c>
      <c r="R373" s="45">
        <f>IF(db[[#This Row],[H_QTY/ CTN]]="","",LEN(db[[#This Row],[H_QTY/ CTN]]))</f>
        <v>14</v>
      </c>
      <c r="S373" s="95" t="str">
        <f>IF(db[[#This Row],[H_QTY/ CTN]]="","",LEFT(db[[#This Row],[H_QTY/ CTN]],db[[#This Row],[H_1]]-1))</f>
        <v>20 BOX</v>
      </c>
      <c r="T373" s="95" t="str">
        <f>IF(NOT(db[[#This Row],[H_1]]=db[[#This Row],[H_2]]),MID(db[[#This Row],[H_QTY/ CTN]],db[[#This Row],[H_1]]+1,db[[#This Row],[H_2]]-db[[#This Row],[H_1]]-1),"")</f>
        <v>12 LSN</v>
      </c>
      <c r="U373" s="87" t="str">
        <f>IF(db[[#This Row],[QTY/ CTN B]]="","",LEFT(db[[#This Row],[QTY/ CTN B]],SEARCH(" ",db[[#This Row],[QTY/ CTN B]],1)-1))</f>
        <v>20</v>
      </c>
      <c r="V373" s="87" t="str">
        <f>IF(db[[#This Row],[QTY/ CTN B]]="","",RIGHT(db[[#This Row],[QTY/ CTN B]],LEN(db[[#This Row],[QTY/ CTN B]])-SEARCH(" ",db[[#This Row],[QTY/ CTN B]],1)))</f>
        <v>BOX</v>
      </c>
      <c r="W373" s="87" t="str">
        <f>IF(db[[#This Row],[QTY/ CTN TG]]="",IF(db[[#This Row],[STN TG]]="","",12),LEFT(db[[#This Row],[QTY/ CTN TG]],SEARCH(" ",db[[#This Row],[QTY/ CTN TG]],1)-1))</f>
        <v>12</v>
      </c>
      <c r="X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3" s="87">
        <f>IF(db[[#This Row],[STN K]]="","",IF(db[[#This Row],[STN TG]]="LSN",12,""))</f>
        <v>12</v>
      </c>
      <c r="Z373" s="87" t="str">
        <f>IF(db[[#This Row],[STN TG]]="LSN","PCS","")</f>
        <v>PCS</v>
      </c>
      <c r="AA373" s="87">
        <f>db[[#This Row],[QTY B]]*IF(db[[#This Row],[QTY TG]]="",1,db[[#This Row],[QTY TG]])*IF(db[[#This Row],[QTY K]]="",1,db[[#This Row],[QTY K]])</f>
        <v>2880</v>
      </c>
      <c r="AB373" s="87" t="str">
        <f>IF(db[[#This Row],[STN K]]="",IF(db[[#This Row],[STN TG]]="",db[[#This Row],[STN B]],db[[#This Row],[STN TG]]),db[[#This Row],[STN K]])</f>
        <v>PCS</v>
      </c>
      <c r="AC373" s="87"/>
    </row>
    <row r="374" spans="1:29" ht="16.5" customHeight="1" x14ac:dyDescent="0.25">
      <c r="A374" s="87">
        <f>ROW()-1</f>
        <v>373</v>
      </c>
      <c r="B374" s="45" t="str">
        <f>LOWER(SUBSTITUTE(SUBSTITUTE(SUBSTITUTE(SUBSTITUTE(SUBSTITUTE(SUBSTITUTE(db[[#This Row],[NB BM]]," ",),".",""),"-",""),"(",""),")",""),"/",""))</f>
        <v>kuassetjkbr6no1</v>
      </c>
      <c r="C374" s="45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D374" s="45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E374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kuassetjkbr6no120box12lsn</v>
      </c>
      <c r="F37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brushbr6no1jk20box12lsnartomoro</v>
      </c>
      <c r="G374" s="46" t="s">
        <v>4685</v>
      </c>
      <c r="H374" s="65" t="s">
        <v>4644</v>
      </c>
      <c r="I374" s="58" t="s">
        <v>4656</v>
      </c>
      <c r="J374" s="1" t="s">
        <v>1620</v>
      </c>
      <c r="K374" s="47" t="e">
        <f>IF(db[[#This Row],[NB NOTA_C]]="","",COUNTIF([2]!B_MSK[concat],db[[#This Row],[NB NOTA_C]]))</f>
        <v>#REF!</v>
      </c>
      <c r="L374" s="48" t="s">
        <v>1631</v>
      </c>
      <c r="M374" s="3" t="s">
        <v>4792</v>
      </c>
      <c r="N374" s="46" t="s">
        <v>2802</v>
      </c>
      <c r="O374" s="45"/>
      <c r="P374" s="45" t="str">
        <f>IF(db[[#This Row],[QTY/ CTN]]="","",SUBSTITUTE(SUBSTITUTE(SUBSTITUTE(db[[#This Row],[QTY/ CTN]]," ","_",2),"(",""),")","")&amp;"_")</f>
        <v>20 BOX_12 LSN_</v>
      </c>
      <c r="Q374" s="45">
        <f>IF(db[[#This Row],[H_QTY/ CTN]]="","",SEARCH("_",db[[#This Row],[H_QTY/ CTN]]))</f>
        <v>7</v>
      </c>
      <c r="R374" s="45">
        <f>IF(db[[#This Row],[H_QTY/ CTN]]="","",LEN(db[[#This Row],[H_QTY/ CTN]]))</f>
        <v>14</v>
      </c>
      <c r="S374" s="95" t="str">
        <f>IF(db[[#This Row],[H_QTY/ CTN]]="","",LEFT(db[[#This Row],[H_QTY/ CTN]],db[[#This Row],[H_1]]-1))</f>
        <v>20 BOX</v>
      </c>
      <c r="T374" s="95" t="str">
        <f>IF(NOT(db[[#This Row],[H_1]]=db[[#This Row],[H_2]]),MID(db[[#This Row],[H_QTY/ CTN]],db[[#This Row],[H_1]]+1,db[[#This Row],[H_2]]-db[[#This Row],[H_1]]-1),"")</f>
        <v>12 LSN</v>
      </c>
      <c r="U374" s="87" t="str">
        <f>IF(db[[#This Row],[QTY/ CTN B]]="","",LEFT(db[[#This Row],[QTY/ CTN B]],SEARCH(" ",db[[#This Row],[QTY/ CTN B]],1)-1))</f>
        <v>20</v>
      </c>
      <c r="V374" s="87" t="str">
        <f>IF(db[[#This Row],[QTY/ CTN B]]="","",RIGHT(db[[#This Row],[QTY/ CTN B]],LEN(db[[#This Row],[QTY/ CTN B]])-SEARCH(" ",db[[#This Row],[QTY/ CTN B]],1)))</f>
        <v>BOX</v>
      </c>
      <c r="W374" s="87" t="str">
        <f>IF(db[[#This Row],[QTY/ CTN TG]]="",IF(db[[#This Row],[STN TG]]="","",12),LEFT(db[[#This Row],[QTY/ CTN TG]],SEARCH(" ",db[[#This Row],[QTY/ CTN TG]],1)-1))</f>
        <v>12</v>
      </c>
      <c r="X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4" s="87">
        <f>IF(db[[#This Row],[STN K]]="","",IF(db[[#This Row],[STN TG]]="LSN",12,""))</f>
        <v>12</v>
      </c>
      <c r="Z374" s="87" t="str">
        <f>IF(db[[#This Row],[STN TG]]="LSN","PCS","")</f>
        <v>PCS</v>
      </c>
      <c r="AA374" s="87">
        <f>db[[#This Row],[QTY B]]*IF(db[[#This Row],[QTY TG]]="",1,db[[#This Row],[QTY TG]])*IF(db[[#This Row],[QTY K]]="",1,db[[#This Row],[QTY K]])</f>
        <v>2880</v>
      </c>
      <c r="AB374" s="87" t="str">
        <f>IF(db[[#This Row],[STN K]]="",IF(db[[#This Row],[STN TG]]="",db[[#This Row],[STN B]],db[[#This Row],[STN TG]]),db[[#This Row],[STN K]])</f>
        <v>PCS</v>
      </c>
      <c r="AC374" s="87"/>
    </row>
    <row r="375" spans="1:29" ht="16.5" customHeight="1" x14ac:dyDescent="0.25">
      <c r="A375" s="87">
        <f>ROW()-1</f>
        <v>374</v>
      </c>
      <c r="B375" s="45" t="str">
        <f>LOWER(SUBSTITUTE(SUBSTITUTE(SUBSTITUTE(SUBSTITUTE(SUBSTITUTE(SUBSTITUTE(db[[#This Row],[NB BM]]," ",),".",""),"-",""),"(",""),")",""),"/",""))</f>
        <v>kuassetjkbr6no10</v>
      </c>
      <c r="C375" s="45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D375" s="45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E375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kuassetjkbr6no109box12lsn</v>
      </c>
      <c r="F37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brushbr6no10jk9box12lsnartomoro</v>
      </c>
      <c r="G375" s="46" t="s">
        <v>4686</v>
      </c>
      <c r="H375" s="65" t="s">
        <v>4651</v>
      </c>
      <c r="I375" s="49" t="s">
        <v>4662</v>
      </c>
      <c r="J375" s="1" t="s">
        <v>1620</v>
      </c>
      <c r="K375" s="47" t="e">
        <f>IF(db[[#This Row],[NB NOTA_C]]="","",COUNTIF([2]!B_MSK[concat],db[[#This Row],[NB NOTA_C]]))</f>
        <v>#REF!</v>
      </c>
      <c r="L375" s="48" t="s">
        <v>1631</v>
      </c>
      <c r="M375" s="3" t="s">
        <v>4793</v>
      </c>
      <c r="N375" s="46" t="s">
        <v>2802</v>
      </c>
      <c r="O375" s="45"/>
      <c r="P375" s="45" t="str">
        <f>IF(db[[#This Row],[QTY/ CTN]]="","",SUBSTITUTE(SUBSTITUTE(SUBSTITUTE(db[[#This Row],[QTY/ CTN]]," ","_",2),"(",""),")","")&amp;"_")</f>
        <v>9 BOX_12 LSN_</v>
      </c>
      <c r="Q375" s="45">
        <f>IF(db[[#This Row],[H_QTY/ CTN]]="","",SEARCH("_",db[[#This Row],[H_QTY/ CTN]]))</f>
        <v>6</v>
      </c>
      <c r="R375" s="45">
        <f>IF(db[[#This Row],[H_QTY/ CTN]]="","",LEN(db[[#This Row],[H_QTY/ CTN]]))</f>
        <v>13</v>
      </c>
      <c r="S375" s="95" t="str">
        <f>IF(db[[#This Row],[H_QTY/ CTN]]="","",LEFT(db[[#This Row],[H_QTY/ CTN]],db[[#This Row],[H_1]]-1))</f>
        <v>9 BOX</v>
      </c>
      <c r="T375" s="95" t="str">
        <f>IF(NOT(db[[#This Row],[H_1]]=db[[#This Row],[H_2]]),MID(db[[#This Row],[H_QTY/ CTN]],db[[#This Row],[H_1]]+1,db[[#This Row],[H_2]]-db[[#This Row],[H_1]]-1),"")</f>
        <v>12 LSN</v>
      </c>
      <c r="U375" s="87" t="str">
        <f>IF(db[[#This Row],[QTY/ CTN B]]="","",LEFT(db[[#This Row],[QTY/ CTN B]],SEARCH(" ",db[[#This Row],[QTY/ CTN B]],1)-1))</f>
        <v>9</v>
      </c>
      <c r="V375" s="87" t="str">
        <f>IF(db[[#This Row],[QTY/ CTN B]]="","",RIGHT(db[[#This Row],[QTY/ CTN B]],LEN(db[[#This Row],[QTY/ CTN B]])-SEARCH(" ",db[[#This Row],[QTY/ CTN B]],1)))</f>
        <v>BOX</v>
      </c>
      <c r="W375" s="87" t="str">
        <f>IF(db[[#This Row],[QTY/ CTN TG]]="",IF(db[[#This Row],[STN TG]]="","",12),LEFT(db[[#This Row],[QTY/ CTN TG]],SEARCH(" ",db[[#This Row],[QTY/ CTN TG]],1)-1))</f>
        <v>12</v>
      </c>
      <c r="X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5" s="87">
        <f>IF(db[[#This Row],[STN K]]="","",IF(db[[#This Row],[STN TG]]="LSN",12,""))</f>
        <v>12</v>
      </c>
      <c r="Z375" s="87" t="str">
        <f>IF(db[[#This Row],[STN TG]]="LSN","PCS","")</f>
        <v>PCS</v>
      </c>
      <c r="AA375" s="87">
        <f>db[[#This Row],[QTY B]]*IF(db[[#This Row],[QTY TG]]="",1,db[[#This Row],[QTY TG]])*IF(db[[#This Row],[QTY K]]="",1,db[[#This Row],[QTY K]])</f>
        <v>1296</v>
      </c>
      <c r="AB375" s="87" t="str">
        <f>IF(db[[#This Row],[STN K]]="",IF(db[[#This Row],[STN TG]]="",db[[#This Row],[STN B]],db[[#This Row],[STN TG]]),db[[#This Row],[STN K]])</f>
        <v>PCS</v>
      </c>
      <c r="AC375" s="87"/>
    </row>
    <row r="376" spans="1:29" ht="16.5" customHeight="1" x14ac:dyDescent="0.25">
      <c r="A376" s="87">
        <f>ROW()-1</f>
        <v>375</v>
      </c>
      <c r="B376" s="45" t="str">
        <f>LOWER(SUBSTITUTE(SUBSTITUTE(SUBSTITUTE(SUBSTITUTE(SUBSTITUTE(SUBSTITUTE(db[[#This Row],[NB BM]]," ",),".",""),"-",""),"(",""),")",""),"/",""))</f>
        <v>kuassetjkbr6no11</v>
      </c>
      <c r="C376" s="45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D376" s="45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E376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kuassetjkbr6no119box12lsn</v>
      </c>
      <c r="F37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brushbr6no11jk9box12lsnartomoro</v>
      </c>
      <c r="G376" s="46" t="s">
        <v>4688</v>
      </c>
      <c r="H376" s="65" t="s">
        <v>4652</v>
      </c>
      <c r="I376" s="49" t="s">
        <v>4663</v>
      </c>
      <c r="J376" s="1" t="s">
        <v>1620</v>
      </c>
      <c r="K376" s="47" t="e">
        <f>IF(db[[#This Row],[NB NOTA_C]]="","",COUNTIF([2]!B_MSK[concat],db[[#This Row],[NB NOTA_C]]))</f>
        <v>#REF!</v>
      </c>
      <c r="L376" s="48" t="s">
        <v>1631</v>
      </c>
      <c r="M376" s="3" t="s">
        <v>4793</v>
      </c>
      <c r="N376" s="46" t="s">
        <v>2802</v>
      </c>
      <c r="O376" s="45"/>
      <c r="P376" s="45" t="str">
        <f>IF(db[[#This Row],[QTY/ CTN]]="","",SUBSTITUTE(SUBSTITUTE(SUBSTITUTE(db[[#This Row],[QTY/ CTN]]," ","_",2),"(",""),")","")&amp;"_")</f>
        <v>9 BOX_12 LSN_</v>
      </c>
      <c r="Q376" s="45">
        <f>IF(db[[#This Row],[H_QTY/ CTN]]="","",SEARCH("_",db[[#This Row],[H_QTY/ CTN]]))</f>
        <v>6</v>
      </c>
      <c r="R376" s="45">
        <f>IF(db[[#This Row],[H_QTY/ CTN]]="","",LEN(db[[#This Row],[H_QTY/ CTN]]))</f>
        <v>13</v>
      </c>
      <c r="S376" s="95" t="str">
        <f>IF(db[[#This Row],[H_QTY/ CTN]]="","",LEFT(db[[#This Row],[H_QTY/ CTN]],db[[#This Row],[H_1]]-1))</f>
        <v>9 BOX</v>
      </c>
      <c r="T376" s="95" t="str">
        <f>IF(NOT(db[[#This Row],[H_1]]=db[[#This Row],[H_2]]),MID(db[[#This Row],[H_QTY/ CTN]],db[[#This Row],[H_1]]+1,db[[#This Row],[H_2]]-db[[#This Row],[H_1]]-1),"")</f>
        <v>12 LSN</v>
      </c>
      <c r="U376" s="87" t="str">
        <f>IF(db[[#This Row],[QTY/ CTN B]]="","",LEFT(db[[#This Row],[QTY/ CTN B]],SEARCH(" ",db[[#This Row],[QTY/ CTN B]],1)-1))</f>
        <v>9</v>
      </c>
      <c r="V376" s="87" t="str">
        <f>IF(db[[#This Row],[QTY/ CTN B]]="","",RIGHT(db[[#This Row],[QTY/ CTN B]],LEN(db[[#This Row],[QTY/ CTN B]])-SEARCH(" ",db[[#This Row],[QTY/ CTN B]],1)))</f>
        <v>BOX</v>
      </c>
      <c r="W376" s="87" t="str">
        <f>IF(db[[#This Row],[QTY/ CTN TG]]="",IF(db[[#This Row],[STN TG]]="","",12),LEFT(db[[#This Row],[QTY/ CTN TG]],SEARCH(" ",db[[#This Row],[QTY/ CTN TG]],1)-1))</f>
        <v>12</v>
      </c>
      <c r="X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6" s="87">
        <f>IF(db[[#This Row],[STN K]]="","",IF(db[[#This Row],[STN TG]]="LSN",12,""))</f>
        <v>12</v>
      </c>
      <c r="Z376" s="87" t="str">
        <f>IF(db[[#This Row],[STN TG]]="LSN","PCS","")</f>
        <v>PCS</v>
      </c>
      <c r="AA376" s="87">
        <f>db[[#This Row],[QTY B]]*IF(db[[#This Row],[QTY TG]]="",1,db[[#This Row],[QTY TG]])*IF(db[[#This Row],[QTY K]]="",1,db[[#This Row],[QTY K]])</f>
        <v>1296</v>
      </c>
      <c r="AB376" s="87" t="str">
        <f>IF(db[[#This Row],[STN K]]="",IF(db[[#This Row],[STN TG]]="",db[[#This Row],[STN B]],db[[#This Row],[STN TG]]),db[[#This Row],[STN K]])</f>
        <v>PCS</v>
      </c>
      <c r="AC376" s="87"/>
    </row>
    <row r="377" spans="1:29" ht="16.5" customHeight="1" x14ac:dyDescent="0.25">
      <c r="A377" s="87">
        <f>ROW()-1</f>
        <v>376</v>
      </c>
      <c r="B377" s="45" t="str">
        <f>LOWER(SUBSTITUTE(SUBSTITUTE(SUBSTITUTE(SUBSTITUTE(SUBSTITUTE(SUBSTITUTE(db[[#This Row],[NB BM]]," ",),".",""),"-",""),"(",""),")",""),"/",""))</f>
        <v>kuassetjkbr6no12</v>
      </c>
      <c r="C377" s="45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D377" s="45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E377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kuassetjkbr6no129box12lsn</v>
      </c>
      <c r="F37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brushbr6no12jk9box12lsnartomoro</v>
      </c>
      <c r="G377" s="46" t="s">
        <v>4687</v>
      </c>
      <c r="H377" s="65" t="s">
        <v>4653</v>
      </c>
      <c r="I377" s="49" t="s">
        <v>4664</v>
      </c>
      <c r="J377" s="1" t="s">
        <v>1620</v>
      </c>
      <c r="K377" s="47" t="e">
        <f>IF(db[[#This Row],[NB NOTA_C]]="","",COUNTIF([2]!B_MSK[concat],db[[#This Row],[NB NOTA_C]]))</f>
        <v>#REF!</v>
      </c>
      <c r="L377" s="48" t="s">
        <v>1631</v>
      </c>
      <c r="M377" s="3" t="s">
        <v>4793</v>
      </c>
      <c r="N377" s="46" t="s">
        <v>2802</v>
      </c>
      <c r="O377" s="45"/>
      <c r="P377" s="45" t="str">
        <f>IF(db[[#This Row],[QTY/ CTN]]="","",SUBSTITUTE(SUBSTITUTE(SUBSTITUTE(db[[#This Row],[QTY/ CTN]]," ","_",2),"(",""),")","")&amp;"_")</f>
        <v>9 BOX_12 LSN_</v>
      </c>
      <c r="Q377" s="45">
        <f>IF(db[[#This Row],[H_QTY/ CTN]]="","",SEARCH("_",db[[#This Row],[H_QTY/ CTN]]))</f>
        <v>6</v>
      </c>
      <c r="R377" s="45">
        <f>IF(db[[#This Row],[H_QTY/ CTN]]="","",LEN(db[[#This Row],[H_QTY/ CTN]]))</f>
        <v>13</v>
      </c>
      <c r="S377" s="95" t="str">
        <f>IF(db[[#This Row],[H_QTY/ CTN]]="","",LEFT(db[[#This Row],[H_QTY/ CTN]],db[[#This Row],[H_1]]-1))</f>
        <v>9 BOX</v>
      </c>
      <c r="T377" s="95" t="str">
        <f>IF(NOT(db[[#This Row],[H_1]]=db[[#This Row],[H_2]]),MID(db[[#This Row],[H_QTY/ CTN]],db[[#This Row],[H_1]]+1,db[[#This Row],[H_2]]-db[[#This Row],[H_1]]-1),"")</f>
        <v>12 LSN</v>
      </c>
      <c r="U377" s="87" t="str">
        <f>IF(db[[#This Row],[QTY/ CTN B]]="","",LEFT(db[[#This Row],[QTY/ CTN B]],SEARCH(" ",db[[#This Row],[QTY/ CTN B]],1)-1))</f>
        <v>9</v>
      </c>
      <c r="V377" s="87" t="str">
        <f>IF(db[[#This Row],[QTY/ CTN B]]="","",RIGHT(db[[#This Row],[QTY/ CTN B]],LEN(db[[#This Row],[QTY/ CTN B]])-SEARCH(" ",db[[#This Row],[QTY/ CTN B]],1)))</f>
        <v>BOX</v>
      </c>
      <c r="W377" s="87" t="str">
        <f>IF(db[[#This Row],[QTY/ CTN TG]]="",IF(db[[#This Row],[STN TG]]="","",12),LEFT(db[[#This Row],[QTY/ CTN TG]],SEARCH(" ",db[[#This Row],[QTY/ CTN TG]],1)-1))</f>
        <v>12</v>
      </c>
      <c r="X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7" s="87">
        <f>IF(db[[#This Row],[STN K]]="","",IF(db[[#This Row],[STN TG]]="LSN",12,""))</f>
        <v>12</v>
      </c>
      <c r="Z377" s="87" t="str">
        <f>IF(db[[#This Row],[STN TG]]="LSN","PCS","")</f>
        <v>PCS</v>
      </c>
      <c r="AA377" s="87">
        <f>db[[#This Row],[QTY B]]*IF(db[[#This Row],[QTY TG]]="",1,db[[#This Row],[QTY TG]])*IF(db[[#This Row],[QTY K]]="",1,db[[#This Row],[QTY K]])</f>
        <v>1296</v>
      </c>
      <c r="AB377" s="87" t="str">
        <f>IF(db[[#This Row],[STN K]]="",IF(db[[#This Row],[STN TG]]="",db[[#This Row],[STN B]],db[[#This Row],[STN TG]]),db[[#This Row],[STN K]])</f>
        <v>PCS</v>
      </c>
      <c r="AC377" s="87"/>
    </row>
    <row r="378" spans="1:29" ht="16.5" customHeight="1" x14ac:dyDescent="0.25">
      <c r="A378" s="87">
        <f>ROW()-1</f>
        <v>377</v>
      </c>
      <c r="B378" s="45" t="str">
        <f>LOWER(SUBSTITUTE(SUBSTITUTE(SUBSTITUTE(SUBSTITUTE(SUBSTITUTE(SUBSTITUTE(db[[#This Row],[NB BM]]," ",),".",""),"-",""),"(",""),")",""),"/",""))</f>
        <v>kuassetjkbr6no2</v>
      </c>
      <c r="C378" s="45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D378" s="45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E378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kuassetjkbr6no220box12lsn</v>
      </c>
      <c r="F37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brushbr6no2jk20box12lsnartomoro</v>
      </c>
      <c r="G378" s="46" t="s">
        <v>4689</v>
      </c>
      <c r="H378" s="65" t="s">
        <v>4645</v>
      </c>
      <c r="I378" s="49" t="s">
        <v>4665</v>
      </c>
      <c r="J378" s="1" t="s">
        <v>1620</v>
      </c>
      <c r="K378" s="47" t="e">
        <f>IF(db[[#This Row],[NB NOTA_C]]="","",COUNTIF([2]!B_MSK[concat],db[[#This Row],[NB NOTA_C]]))</f>
        <v>#REF!</v>
      </c>
      <c r="L378" s="48" t="s">
        <v>1631</v>
      </c>
      <c r="M378" s="45" t="s">
        <v>4792</v>
      </c>
      <c r="N378" s="46" t="s">
        <v>2802</v>
      </c>
      <c r="O378" s="45"/>
      <c r="P378" s="45" t="str">
        <f>IF(db[[#This Row],[QTY/ CTN]]="","",SUBSTITUTE(SUBSTITUTE(SUBSTITUTE(db[[#This Row],[QTY/ CTN]]," ","_",2),"(",""),")","")&amp;"_")</f>
        <v>20 BOX_12 LSN_</v>
      </c>
      <c r="Q378" s="45">
        <f>IF(db[[#This Row],[H_QTY/ CTN]]="","",SEARCH("_",db[[#This Row],[H_QTY/ CTN]]))</f>
        <v>7</v>
      </c>
      <c r="R378" s="45">
        <f>IF(db[[#This Row],[H_QTY/ CTN]]="","",LEN(db[[#This Row],[H_QTY/ CTN]]))</f>
        <v>14</v>
      </c>
      <c r="S378" s="95" t="str">
        <f>IF(db[[#This Row],[H_QTY/ CTN]]="","",LEFT(db[[#This Row],[H_QTY/ CTN]],db[[#This Row],[H_1]]-1))</f>
        <v>20 BOX</v>
      </c>
      <c r="T378" s="95" t="str">
        <f>IF(NOT(db[[#This Row],[H_1]]=db[[#This Row],[H_2]]),MID(db[[#This Row],[H_QTY/ CTN]],db[[#This Row],[H_1]]+1,db[[#This Row],[H_2]]-db[[#This Row],[H_1]]-1),"")</f>
        <v>12 LSN</v>
      </c>
      <c r="U378" s="87" t="str">
        <f>IF(db[[#This Row],[QTY/ CTN B]]="","",LEFT(db[[#This Row],[QTY/ CTN B]],SEARCH(" ",db[[#This Row],[QTY/ CTN B]],1)-1))</f>
        <v>20</v>
      </c>
      <c r="V378" s="87" t="str">
        <f>IF(db[[#This Row],[QTY/ CTN B]]="","",RIGHT(db[[#This Row],[QTY/ CTN B]],LEN(db[[#This Row],[QTY/ CTN B]])-SEARCH(" ",db[[#This Row],[QTY/ CTN B]],1)))</f>
        <v>BOX</v>
      </c>
      <c r="W378" s="87" t="str">
        <f>IF(db[[#This Row],[QTY/ CTN TG]]="",IF(db[[#This Row],[STN TG]]="","",12),LEFT(db[[#This Row],[QTY/ CTN TG]],SEARCH(" ",db[[#This Row],[QTY/ CTN TG]],1)-1))</f>
        <v>12</v>
      </c>
      <c r="X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8" s="87">
        <f>IF(db[[#This Row],[STN K]]="","",IF(db[[#This Row],[STN TG]]="LSN",12,""))</f>
        <v>12</v>
      </c>
      <c r="Z378" s="87" t="str">
        <f>IF(db[[#This Row],[STN TG]]="LSN","PCS","")</f>
        <v>PCS</v>
      </c>
      <c r="AA378" s="87">
        <f>db[[#This Row],[QTY B]]*IF(db[[#This Row],[QTY TG]]="",1,db[[#This Row],[QTY TG]])*IF(db[[#This Row],[QTY K]]="",1,db[[#This Row],[QTY K]])</f>
        <v>2880</v>
      </c>
      <c r="AB378" s="87" t="str">
        <f>IF(db[[#This Row],[STN K]]="",IF(db[[#This Row],[STN TG]]="",db[[#This Row],[STN B]],db[[#This Row],[STN TG]]),db[[#This Row],[STN K]])</f>
        <v>PCS</v>
      </c>
      <c r="AC378" s="87"/>
    </row>
    <row r="379" spans="1:29" ht="16.5" customHeight="1" x14ac:dyDescent="0.25">
      <c r="A379" s="87">
        <f>ROW()-1</f>
        <v>378</v>
      </c>
      <c r="B379" s="45" t="str">
        <f>LOWER(SUBSTITUTE(SUBSTITUTE(SUBSTITUTE(SUBSTITUTE(SUBSTITUTE(SUBSTITUTE(db[[#This Row],[NB BM]]," ",),".",""),"-",""),"(",""),")",""),"/",""))</f>
        <v>kuassetjkbr6no3</v>
      </c>
      <c r="C379" s="45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D379" s="45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E379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kuassetjkbr6no320box12lsn</v>
      </c>
      <c r="F37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brushbr6no3jk20box12lsnartomoro</v>
      </c>
      <c r="G379" s="46" t="s">
        <v>4690</v>
      </c>
      <c r="H379" s="65" t="s">
        <v>4646</v>
      </c>
      <c r="I379" s="58" t="s">
        <v>4657</v>
      </c>
      <c r="J379" s="1" t="s">
        <v>1620</v>
      </c>
      <c r="K379" s="47" t="e">
        <f>IF(db[[#This Row],[NB NOTA_C]]="","",COUNTIF([2]!B_MSK[concat],db[[#This Row],[NB NOTA_C]]))</f>
        <v>#REF!</v>
      </c>
      <c r="L379" s="48" t="s">
        <v>1631</v>
      </c>
      <c r="M379" s="45" t="s">
        <v>4792</v>
      </c>
      <c r="N379" s="46" t="s">
        <v>2802</v>
      </c>
      <c r="O379" s="45"/>
      <c r="P379" s="45" t="str">
        <f>IF(db[[#This Row],[QTY/ CTN]]="","",SUBSTITUTE(SUBSTITUTE(SUBSTITUTE(db[[#This Row],[QTY/ CTN]]," ","_",2),"(",""),")","")&amp;"_")</f>
        <v>20 BOX_12 LSN_</v>
      </c>
      <c r="Q379" s="45">
        <f>IF(db[[#This Row],[H_QTY/ CTN]]="","",SEARCH("_",db[[#This Row],[H_QTY/ CTN]]))</f>
        <v>7</v>
      </c>
      <c r="R379" s="45">
        <f>IF(db[[#This Row],[H_QTY/ CTN]]="","",LEN(db[[#This Row],[H_QTY/ CTN]]))</f>
        <v>14</v>
      </c>
      <c r="S379" s="95" t="str">
        <f>IF(db[[#This Row],[H_QTY/ CTN]]="","",LEFT(db[[#This Row],[H_QTY/ CTN]],db[[#This Row],[H_1]]-1))</f>
        <v>20 BOX</v>
      </c>
      <c r="T379" s="95" t="str">
        <f>IF(NOT(db[[#This Row],[H_1]]=db[[#This Row],[H_2]]),MID(db[[#This Row],[H_QTY/ CTN]],db[[#This Row],[H_1]]+1,db[[#This Row],[H_2]]-db[[#This Row],[H_1]]-1),"")</f>
        <v>12 LSN</v>
      </c>
      <c r="U379" s="87" t="str">
        <f>IF(db[[#This Row],[QTY/ CTN B]]="","",LEFT(db[[#This Row],[QTY/ CTN B]],SEARCH(" ",db[[#This Row],[QTY/ CTN B]],1)-1))</f>
        <v>20</v>
      </c>
      <c r="V379" s="87" t="str">
        <f>IF(db[[#This Row],[QTY/ CTN B]]="","",RIGHT(db[[#This Row],[QTY/ CTN B]],LEN(db[[#This Row],[QTY/ CTN B]])-SEARCH(" ",db[[#This Row],[QTY/ CTN B]],1)))</f>
        <v>BOX</v>
      </c>
      <c r="W379" s="87" t="str">
        <f>IF(db[[#This Row],[QTY/ CTN TG]]="",IF(db[[#This Row],[STN TG]]="","",12),LEFT(db[[#This Row],[QTY/ CTN TG]],SEARCH(" ",db[[#This Row],[QTY/ CTN TG]],1)-1))</f>
        <v>12</v>
      </c>
      <c r="X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79" s="87">
        <f>IF(db[[#This Row],[STN K]]="","",IF(db[[#This Row],[STN TG]]="LSN",12,""))</f>
        <v>12</v>
      </c>
      <c r="Z379" s="87" t="str">
        <f>IF(db[[#This Row],[STN TG]]="LSN","PCS","")</f>
        <v>PCS</v>
      </c>
      <c r="AA379" s="87">
        <f>db[[#This Row],[QTY B]]*IF(db[[#This Row],[QTY TG]]="",1,db[[#This Row],[QTY TG]])*IF(db[[#This Row],[QTY K]]="",1,db[[#This Row],[QTY K]])</f>
        <v>2880</v>
      </c>
      <c r="AB379" s="87" t="str">
        <f>IF(db[[#This Row],[STN K]]="",IF(db[[#This Row],[STN TG]]="",db[[#This Row],[STN B]],db[[#This Row],[STN TG]]),db[[#This Row],[STN K]])</f>
        <v>PCS</v>
      </c>
      <c r="AC379" s="87"/>
    </row>
    <row r="380" spans="1:29" ht="16.5" customHeight="1" x14ac:dyDescent="0.25">
      <c r="A380" s="87">
        <f>ROW()-1</f>
        <v>379</v>
      </c>
      <c r="B380" s="45" t="str">
        <f>LOWER(SUBSTITUTE(SUBSTITUTE(SUBSTITUTE(SUBSTITUTE(SUBSTITUTE(SUBSTITUTE(db[[#This Row],[NB BM]]," ",),".",""),"-",""),"(",""),")",""),"/",""))</f>
        <v>kuassetjkbr6no4</v>
      </c>
      <c r="C380" s="45" t="str">
        <f>LOWER(SUBSTITUTE(SUBSTITUTE(SUBSTITUTE(SUBSTITUTE(SUBSTITUTE(SUBSTITUTE(SUBSTITUTE(SUBSTITUTE(SUBSTITUTE(db[[#This Row],[NB NOTA]]," ",),".",""),"-",""),"(",""),")",""),",",""),"/",""),"""",""),"+",""))</f>
        <v>brushbr6no4jk</v>
      </c>
      <c r="D380" s="45" t="str">
        <f>LOWER(SUBSTITUTE(SUBSTITUTE(SUBSTITUTE(SUBSTITUTE(SUBSTITUTE(SUBSTITUTE(SUBSTITUTE(SUBSTITUTE(SUBSTITUTE(db[[#This Row],[NB PAJAK]]," ",""),"-",""),"(",""),")",""),".",""),",",""),"/",""),"""",""),"+",""))</f>
        <v>kuassetjoykobr6no4</v>
      </c>
      <c r="E380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kuassetjkbr6no420box12lsn</v>
      </c>
      <c r="F38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brushbr6no4jk20box12lsnartomoro</v>
      </c>
      <c r="G380" s="1" t="s">
        <v>5895</v>
      </c>
      <c r="H380" s="4" t="s">
        <v>5894</v>
      </c>
      <c r="I380" s="49" t="s">
        <v>5893</v>
      </c>
      <c r="J380" s="1" t="s">
        <v>1620</v>
      </c>
      <c r="K380" s="47" t="e">
        <f>IF(db[[#This Row],[NB NOTA_C]]="","",COUNTIF([2]!B_MSK[concat],db[[#This Row],[NB NOTA_C]]))</f>
        <v>#REF!</v>
      </c>
      <c r="L380" s="48" t="s">
        <v>1631</v>
      </c>
      <c r="M380" s="45" t="s">
        <v>4792</v>
      </c>
      <c r="N380" s="46" t="s">
        <v>2802</v>
      </c>
      <c r="O380" s="45"/>
      <c r="P380" s="45" t="str">
        <f>IF(db[[#This Row],[QTY/ CTN]]="","",SUBSTITUTE(SUBSTITUTE(SUBSTITUTE(db[[#This Row],[QTY/ CTN]]," ","_",2),"(",""),")","")&amp;"_")</f>
        <v>20 BOX_12 LSN_</v>
      </c>
      <c r="Q380" s="45">
        <f>IF(db[[#This Row],[H_QTY/ CTN]]="","",SEARCH("_",db[[#This Row],[H_QTY/ CTN]]))</f>
        <v>7</v>
      </c>
      <c r="R380" s="45">
        <f>IF(db[[#This Row],[H_QTY/ CTN]]="","",LEN(db[[#This Row],[H_QTY/ CTN]]))</f>
        <v>14</v>
      </c>
      <c r="S380" s="95" t="str">
        <f>IF(db[[#This Row],[H_QTY/ CTN]]="","",LEFT(db[[#This Row],[H_QTY/ CTN]],db[[#This Row],[H_1]]-1))</f>
        <v>20 BOX</v>
      </c>
      <c r="T380" s="95" t="str">
        <f>IF(NOT(db[[#This Row],[H_1]]=db[[#This Row],[H_2]]),MID(db[[#This Row],[H_QTY/ CTN]],db[[#This Row],[H_1]]+1,db[[#This Row],[H_2]]-db[[#This Row],[H_1]]-1),"")</f>
        <v>12 LSN</v>
      </c>
      <c r="U380" s="87" t="str">
        <f>IF(db[[#This Row],[QTY/ CTN B]]="","",LEFT(db[[#This Row],[QTY/ CTN B]],SEARCH(" ",db[[#This Row],[QTY/ CTN B]],1)-1))</f>
        <v>20</v>
      </c>
      <c r="V380" s="87" t="str">
        <f>IF(db[[#This Row],[QTY/ CTN B]]="","",RIGHT(db[[#This Row],[QTY/ CTN B]],LEN(db[[#This Row],[QTY/ CTN B]])-SEARCH(" ",db[[#This Row],[QTY/ CTN B]],1)))</f>
        <v>BOX</v>
      </c>
      <c r="W380" s="87" t="str">
        <f>IF(db[[#This Row],[QTY/ CTN TG]]="",IF(db[[#This Row],[STN TG]]="","",12),LEFT(db[[#This Row],[QTY/ CTN TG]],SEARCH(" ",db[[#This Row],[QTY/ CTN TG]],1)-1))</f>
        <v>12</v>
      </c>
      <c r="X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80" s="87">
        <f>IF(db[[#This Row],[STN K]]="","",IF(db[[#This Row],[STN TG]]="LSN",12,""))</f>
        <v>12</v>
      </c>
      <c r="Z380" s="87" t="str">
        <f>IF(db[[#This Row],[STN TG]]="LSN","PCS","")</f>
        <v>PCS</v>
      </c>
      <c r="AA380" s="87">
        <f>db[[#This Row],[QTY B]]*IF(db[[#This Row],[QTY TG]]="",1,db[[#This Row],[QTY TG]])*IF(db[[#This Row],[QTY K]]="",1,db[[#This Row],[QTY K]])</f>
        <v>2880</v>
      </c>
      <c r="AB380" s="87" t="str">
        <f>IF(db[[#This Row],[STN K]]="",IF(db[[#This Row],[STN TG]]="",db[[#This Row],[STN B]],db[[#This Row],[STN TG]]),db[[#This Row],[STN K]])</f>
        <v>PCS</v>
      </c>
      <c r="AC380" s="87"/>
    </row>
    <row r="381" spans="1:29" ht="16.5" customHeight="1" x14ac:dyDescent="0.25">
      <c r="A381" s="87">
        <f>ROW()-1</f>
        <v>380</v>
      </c>
      <c r="B381" s="45" t="str">
        <f>LOWER(SUBSTITUTE(SUBSTITUTE(SUBSTITUTE(SUBSTITUTE(SUBSTITUTE(SUBSTITUTE(db[[#This Row],[NB BM]]," ",),".",""),"-",""),"(",""),")",""),"/",""))</f>
        <v>kuassetjkbr6no5</v>
      </c>
      <c r="C381" s="45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D381" s="45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E381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kuassetjkbr6no520box12lsn</v>
      </c>
      <c r="F38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brushbr6no5jk20box12lsnartomoro</v>
      </c>
      <c r="G381" s="46" t="s">
        <v>4691</v>
      </c>
      <c r="H381" s="65" t="s">
        <v>4647</v>
      </c>
      <c r="I381" s="58" t="s">
        <v>4658</v>
      </c>
      <c r="J381" s="1" t="s">
        <v>1620</v>
      </c>
      <c r="K381" s="47" t="e">
        <f>IF(db[[#This Row],[NB NOTA_C]]="","",COUNTIF([2]!B_MSK[concat],db[[#This Row],[NB NOTA_C]]))</f>
        <v>#REF!</v>
      </c>
      <c r="L381" s="48" t="s">
        <v>1631</v>
      </c>
      <c r="M381" s="45" t="s">
        <v>4792</v>
      </c>
      <c r="N381" s="46" t="s">
        <v>2802</v>
      </c>
      <c r="O381" s="45"/>
      <c r="P381" s="45" t="str">
        <f>IF(db[[#This Row],[QTY/ CTN]]="","",SUBSTITUTE(SUBSTITUTE(SUBSTITUTE(db[[#This Row],[QTY/ CTN]]," ","_",2),"(",""),")","")&amp;"_")</f>
        <v>20 BOX_12 LSN_</v>
      </c>
      <c r="Q381" s="45">
        <f>IF(db[[#This Row],[H_QTY/ CTN]]="","",SEARCH("_",db[[#This Row],[H_QTY/ CTN]]))</f>
        <v>7</v>
      </c>
      <c r="R381" s="45">
        <f>IF(db[[#This Row],[H_QTY/ CTN]]="","",LEN(db[[#This Row],[H_QTY/ CTN]]))</f>
        <v>14</v>
      </c>
      <c r="S381" s="95" t="str">
        <f>IF(db[[#This Row],[H_QTY/ CTN]]="","",LEFT(db[[#This Row],[H_QTY/ CTN]],db[[#This Row],[H_1]]-1))</f>
        <v>20 BOX</v>
      </c>
      <c r="T381" s="95" t="str">
        <f>IF(NOT(db[[#This Row],[H_1]]=db[[#This Row],[H_2]]),MID(db[[#This Row],[H_QTY/ CTN]],db[[#This Row],[H_1]]+1,db[[#This Row],[H_2]]-db[[#This Row],[H_1]]-1),"")</f>
        <v>12 LSN</v>
      </c>
      <c r="U381" s="87" t="str">
        <f>IF(db[[#This Row],[QTY/ CTN B]]="","",LEFT(db[[#This Row],[QTY/ CTN B]],SEARCH(" ",db[[#This Row],[QTY/ CTN B]],1)-1))</f>
        <v>20</v>
      </c>
      <c r="V381" s="87" t="str">
        <f>IF(db[[#This Row],[QTY/ CTN B]]="","",RIGHT(db[[#This Row],[QTY/ CTN B]],LEN(db[[#This Row],[QTY/ CTN B]])-SEARCH(" ",db[[#This Row],[QTY/ CTN B]],1)))</f>
        <v>BOX</v>
      </c>
      <c r="W381" s="87" t="str">
        <f>IF(db[[#This Row],[QTY/ CTN TG]]="",IF(db[[#This Row],[STN TG]]="","",12),LEFT(db[[#This Row],[QTY/ CTN TG]],SEARCH(" ",db[[#This Row],[QTY/ CTN TG]],1)-1))</f>
        <v>12</v>
      </c>
      <c r="X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81" s="87">
        <f>IF(db[[#This Row],[STN K]]="","",IF(db[[#This Row],[STN TG]]="LSN",12,""))</f>
        <v>12</v>
      </c>
      <c r="Z381" s="87" t="str">
        <f>IF(db[[#This Row],[STN TG]]="LSN","PCS","")</f>
        <v>PCS</v>
      </c>
      <c r="AA381" s="87">
        <f>db[[#This Row],[QTY B]]*IF(db[[#This Row],[QTY TG]]="",1,db[[#This Row],[QTY TG]])*IF(db[[#This Row],[QTY K]]="",1,db[[#This Row],[QTY K]])</f>
        <v>2880</v>
      </c>
      <c r="AB381" s="87" t="str">
        <f>IF(db[[#This Row],[STN K]]="",IF(db[[#This Row],[STN TG]]="",db[[#This Row],[STN B]],db[[#This Row],[STN TG]]),db[[#This Row],[STN K]])</f>
        <v>PCS</v>
      </c>
      <c r="AC381" s="87"/>
    </row>
    <row r="382" spans="1:29" ht="16.5" customHeight="1" x14ac:dyDescent="0.25">
      <c r="A382" s="87">
        <f>ROW()-1</f>
        <v>381</v>
      </c>
      <c r="B382" s="45" t="str">
        <f>LOWER(SUBSTITUTE(SUBSTITUTE(SUBSTITUTE(SUBSTITUTE(SUBSTITUTE(SUBSTITUTE(db[[#This Row],[NB BM]]," ",),".",""),"-",""),"(",""),")",""),"/",""))</f>
        <v>kuassetjkbr6no7</v>
      </c>
      <c r="C382" s="45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D382" s="45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E382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kuassetjkbr6no720box12lsn</v>
      </c>
      <c r="F38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brushbr6no7jk20box12lsnartomoro</v>
      </c>
      <c r="G382" s="46" t="s">
        <v>4692</v>
      </c>
      <c r="H382" s="65" t="s">
        <v>4648</v>
      </c>
      <c r="I382" s="58" t="s">
        <v>4659</v>
      </c>
      <c r="J382" s="1" t="s">
        <v>1620</v>
      </c>
      <c r="K382" s="47" t="e">
        <f>IF(db[[#This Row],[NB NOTA_C]]="","",COUNTIF([2]!B_MSK[concat],db[[#This Row],[NB NOTA_C]]))</f>
        <v>#REF!</v>
      </c>
      <c r="L382" s="48" t="s">
        <v>1631</v>
      </c>
      <c r="M382" s="45" t="s">
        <v>4792</v>
      </c>
      <c r="N382" s="46" t="s">
        <v>2802</v>
      </c>
      <c r="O382" s="45"/>
      <c r="P382" s="45" t="str">
        <f>IF(db[[#This Row],[QTY/ CTN]]="","",SUBSTITUTE(SUBSTITUTE(SUBSTITUTE(db[[#This Row],[QTY/ CTN]]," ","_",2),"(",""),")","")&amp;"_")</f>
        <v>20 BOX_12 LSN_</v>
      </c>
      <c r="Q382" s="45">
        <f>IF(db[[#This Row],[H_QTY/ CTN]]="","",SEARCH("_",db[[#This Row],[H_QTY/ CTN]]))</f>
        <v>7</v>
      </c>
      <c r="R382" s="45">
        <f>IF(db[[#This Row],[H_QTY/ CTN]]="","",LEN(db[[#This Row],[H_QTY/ CTN]]))</f>
        <v>14</v>
      </c>
      <c r="S382" s="95" t="str">
        <f>IF(db[[#This Row],[H_QTY/ CTN]]="","",LEFT(db[[#This Row],[H_QTY/ CTN]],db[[#This Row],[H_1]]-1))</f>
        <v>20 BOX</v>
      </c>
      <c r="T382" s="95" t="str">
        <f>IF(NOT(db[[#This Row],[H_1]]=db[[#This Row],[H_2]]),MID(db[[#This Row],[H_QTY/ CTN]],db[[#This Row],[H_1]]+1,db[[#This Row],[H_2]]-db[[#This Row],[H_1]]-1),"")</f>
        <v>12 LSN</v>
      </c>
      <c r="U382" s="87" t="str">
        <f>IF(db[[#This Row],[QTY/ CTN B]]="","",LEFT(db[[#This Row],[QTY/ CTN B]],SEARCH(" ",db[[#This Row],[QTY/ CTN B]],1)-1))</f>
        <v>20</v>
      </c>
      <c r="V382" s="87" t="str">
        <f>IF(db[[#This Row],[QTY/ CTN B]]="","",RIGHT(db[[#This Row],[QTY/ CTN B]],LEN(db[[#This Row],[QTY/ CTN B]])-SEARCH(" ",db[[#This Row],[QTY/ CTN B]],1)))</f>
        <v>BOX</v>
      </c>
      <c r="W382" s="87" t="str">
        <f>IF(db[[#This Row],[QTY/ CTN TG]]="",IF(db[[#This Row],[STN TG]]="","",12),LEFT(db[[#This Row],[QTY/ CTN TG]],SEARCH(" ",db[[#This Row],[QTY/ CTN TG]],1)-1))</f>
        <v>12</v>
      </c>
      <c r="X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82" s="87">
        <f>IF(db[[#This Row],[STN K]]="","",IF(db[[#This Row],[STN TG]]="LSN",12,""))</f>
        <v>12</v>
      </c>
      <c r="Z382" s="87" t="str">
        <f>IF(db[[#This Row],[STN TG]]="LSN","PCS","")</f>
        <v>PCS</v>
      </c>
      <c r="AA382" s="87">
        <f>db[[#This Row],[QTY B]]*IF(db[[#This Row],[QTY TG]]="",1,db[[#This Row],[QTY TG]])*IF(db[[#This Row],[QTY K]]="",1,db[[#This Row],[QTY K]])</f>
        <v>2880</v>
      </c>
      <c r="AB382" s="87" t="str">
        <f>IF(db[[#This Row],[STN K]]="",IF(db[[#This Row],[STN TG]]="",db[[#This Row],[STN B]],db[[#This Row],[STN TG]]),db[[#This Row],[STN K]])</f>
        <v>PCS</v>
      </c>
      <c r="AC382" s="87"/>
    </row>
    <row r="383" spans="1:29" ht="16.5" customHeight="1" x14ac:dyDescent="0.25">
      <c r="A383" s="87">
        <f>ROW()-1</f>
        <v>382</v>
      </c>
      <c r="B383" s="45" t="str">
        <f>LOWER(SUBSTITUTE(SUBSTITUTE(SUBSTITUTE(SUBSTITUTE(SUBSTITUTE(SUBSTITUTE(db[[#This Row],[NB BM]]," ",),".",""),"-",""),"(",""),")",""),"/",""))</f>
        <v>kuassetjkbr6no8</v>
      </c>
      <c r="C383" s="45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D383" s="45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E383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kuassetjkbr6no820box12lsn</v>
      </c>
      <c r="F38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brushbr6no8jk20box12lsnartomoro</v>
      </c>
      <c r="G383" s="46" t="s">
        <v>4693</v>
      </c>
      <c r="H383" s="65" t="s">
        <v>4649</v>
      </c>
      <c r="I383" s="58" t="s">
        <v>4660</v>
      </c>
      <c r="J383" s="1" t="s">
        <v>1620</v>
      </c>
      <c r="K383" s="47" t="e">
        <f>IF(db[[#This Row],[NB NOTA_C]]="","",COUNTIF([2]!B_MSK[concat],db[[#This Row],[NB NOTA_C]]))</f>
        <v>#REF!</v>
      </c>
      <c r="L383" s="48" t="s">
        <v>1631</v>
      </c>
      <c r="M383" s="45" t="s">
        <v>4792</v>
      </c>
      <c r="N383" s="46" t="s">
        <v>2802</v>
      </c>
      <c r="O383" s="45"/>
      <c r="P383" s="45" t="str">
        <f>IF(db[[#This Row],[QTY/ CTN]]="","",SUBSTITUTE(SUBSTITUTE(SUBSTITUTE(db[[#This Row],[QTY/ CTN]]," ","_",2),"(",""),")","")&amp;"_")</f>
        <v>20 BOX_12 LSN_</v>
      </c>
      <c r="Q383" s="45">
        <f>IF(db[[#This Row],[H_QTY/ CTN]]="","",SEARCH("_",db[[#This Row],[H_QTY/ CTN]]))</f>
        <v>7</v>
      </c>
      <c r="R383" s="45">
        <f>IF(db[[#This Row],[H_QTY/ CTN]]="","",LEN(db[[#This Row],[H_QTY/ CTN]]))</f>
        <v>14</v>
      </c>
      <c r="S383" s="95" t="str">
        <f>IF(db[[#This Row],[H_QTY/ CTN]]="","",LEFT(db[[#This Row],[H_QTY/ CTN]],db[[#This Row],[H_1]]-1))</f>
        <v>20 BOX</v>
      </c>
      <c r="T383" s="95" t="str">
        <f>IF(NOT(db[[#This Row],[H_1]]=db[[#This Row],[H_2]]),MID(db[[#This Row],[H_QTY/ CTN]],db[[#This Row],[H_1]]+1,db[[#This Row],[H_2]]-db[[#This Row],[H_1]]-1),"")</f>
        <v>12 LSN</v>
      </c>
      <c r="U383" s="87" t="str">
        <f>IF(db[[#This Row],[QTY/ CTN B]]="","",LEFT(db[[#This Row],[QTY/ CTN B]],SEARCH(" ",db[[#This Row],[QTY/ CTN B]],1)-1))</f>
        <v>20</v>
      </c>
      <c r="V383" s="87" t="str">
        <f>IF(db[[#This Row],[QTY/ CTN B]]="","",RIGHT(db[[#This Row],[QTY/ CTN B]],LEN(db[[#This Row],[QTY/ CTN B]])-SEARCH(" ",db[[#This Row],[QTY/ CTN B]],1)))</f>
        <v>BOX</v>
      </c>
      <c r="W383" s="87" t="str">
        <f>IF(db[[#This Row],[QTY/ CTN TG]]="",IF(db[[#This Row],[STN TG]]="","",12),LEFT(db[[#This Row],[QTY/ CTN TG]],SEARCH(" ",db[[#This Row],[QTY/ CTN TG]],1)-1))</f>
        <v>12</v>
      </c>
      <c r="X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83" s="87">
        <f>IF(db[[#This Row],[STN K]]="","",IF(db[[#This Row],[STN TG]]="LSN",12,""))</f>
        <v>12</v>
      </c>
      <c r="Z383" s="87" t="str">
        <f>IF(db[[#This Row],[STN TG]]="LSN","PCS","")</f>
        <v>PCS</v>
      </c>
      <c r="AA383" s="87">
        <f>db[[#This Row],[QTY B]]*IF(db[[#This Row],[QTY TG]]="",1,db[[#This Row],[QTY TG]])*IF(db[[#This Row],[QTY K]]="",1,db[[#This Row],[QTY K]])</f>
        <v>2880</v>
      </c>
      <c r="AB383" s="87" t="str">
        <f>IF(db[[#This Row],[STN K]]="",IF(db[[#This Row],[STN TG]]="",db[[#This Row],[STN B]],db[[#This Row],[STN TG]]),db[[#This Row],[STN K]])</f>
        <v>PCS</v>
      </c>
      <c r="AC383" s="87"/>
    </row>
    <row r="384" spans="1:29" ht="16.5" customHeight="1" x14ac:dyDescent="0.25">
      <c r="A384" s="87">
        <f>ROW()-1</f>
        <v>383</v>
      </c>
      <c r="B384" s="45" t="str">
        <f>LOWER(SUBSTITUTE(SUBSTITUTE(SUBSTITUTE(SUBSTITUTE(SUBSTITUTE(SUBSTITUTE(db[[#This Row],[NB BM]]," ",),".",""),"-",""),"(",""),")",""),"/",""))</f>
        <v>kuassetjkbr6no9</v>
      </c>
      <c r="C384" s="45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D384" s="45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E384" s="45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kuassetjkbr6no99box12lsn</v>
      </c>
      <c r="F38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brushbr6no9jk9box12lsnartomoro</v>
      </c>
      <c r="G384" s="46" t="s">
        <v>4694</v>
      </c>
      <c r="H384" s="65" t="s">
        <v>4650</v>
      </c>
      <c r="I384" s="49" t="s">
        <v>4661</v>
      </c>
      <c r="J384" s="1" t="s">
        <v>1620</v>
      </c>
      <c r="K384" s="47" t="e">
        <f>IF(db[[#This Row],[NB NOTA_C]]="","",COUNTIF([2]!B_MSK[concat],db[[#This Row],[NB NOTA_C]]))</f>
        <v>#REF!</v>
      </c>
      <c r="L384" s="48" t="s">
        <v>1631</v>
      </c>
      <c r="M384" s="45" t="s">
        <v>4793</v>
      </c>
      <c r="N384" s="46" t="s">
        <v>2802</v>
      </c>
      <c r="O384" s="45"/>
      <c r="P384" s="45" t="str">
        <f>IF(db[[#This Row],[QTY/ CTN]]="","",SUBSTITUTE(SUBSTITUTE(SUBSTITUTE(db[[#This Row],[QTY/ CTN]]," ","_",2),"(",""),")","")&amp;"_")</f>
        <v>9 BOX_12 LSN_</v>
      </c>
      <c r="Q384" s="45">
        <f>IF(db[[#This Row],[H_QTY/ CTN]]="","",SEARCH("_",db[[#This Row],[H_QTY/ CTN]]))</f>
        <v>6</v>
      </c>
      <c r="R384" s="45">
        <f>IF(db[[#This Row],[H_QTY/ CTN]]="","",LEN(db[[#This Row],[H_QTY/ CTN]]))</f>
        <v>13</v>
      </c>
      <c r="S384" s="95" t="str">
        <f>IF(db[[#This Row],[H_QTY/ CTN]]="","",LEFT(db[[#This Row],[H_QTY/ CTN]],db[[#This Row],[H_1]]-1))</f>
        <v>9 BOX</v>
      </c>
      <c r="T384" s="95" t="str">
        <f>IF(NOT(db[[#This Row],[H_1]]=db[[#This Row],[H_2]]),MID(db[[#This Row],[H_QTY/ CTN]],db[[#This Row],[H_1]]+1,db[[#This Row],[H_2]]-db[[#This Row],[H_1]]-1),"")</f>
        <v>12 LSN</v>
      </c>
      <c r="U384" s="87" t="str">
        <f>IF(db[[#This Row],[QTY/ CTN B]]="","",LEFT(db[[#This Row],[QTY/ CTN B]],SEARCH(" ",db[[#This Row],[QTY/ CTN B]],1)-1))</f>
        <v>9</v>
      </c>
      <c r="V384" s="87" t="str">
        <f>IF(db[[#This Row],[QTY/ CTN B]]="","",RIGHT(db[[#This Row],[QTY/ CTN B]],LEN(db[[#This Row],[QTY/ CTN B]])-SEARCH(" ",db[[#This Row],[QTY/ CTN B]],1)))</f>
        <v>BOX</v>
      </c>
      <c r="W384" s="87" t="str">
        <f>IF(db[[#This Row],[QTY/ CTN TG]]="",IF(db[[#This Row],[STN TG]]="","",12),LEFT(db[[#This Row],[QTY/ CTN TG]],SEARCH(" ",db[[#This Row],[QTY/ CTN TG]],1)-1))</f>
        <v>12</v>
      </c>
      <c r="X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384" s="87">
        <f>IF(db[[#This Row],[STN K]]="","",IF(db[[#This Row],[STN TG]]="LSN",12,""))</f>
        <v>12</v>
      </c>
      <c r="Z384" s="87" t="str">
        <f>IF(db[[#This Row],[STN TG]]="LSN","PCS","")</f>
        <v>PCS</v>
      </c>
      <c r="AA384" s="87">
        <f>db[[#This Row],[QTY B]]*IF(db[[#This Row],[QTY TG]]="",1,db[[#This Row],[QTY TG]])*IF(db[[#This Row],[QTY K]]="",1,db[[#This Row],[QTY K]])</f>
        <v>1296</v>
      </c>
      <c r="AB384" s="87" t="str">
        <f>IF(db[[#This Row],[STN K]]="",IF(db[[#This Row],[STN TG]]="",db[[#This Row],[STN B]],db[[#This Row],[STN TG]]),db[[#This Row],[STN K]])</f>
        <v>PCS</v>
      </c>
      <c r="AC384" s="87"/>
    </row>
    <row r="385" spans="1:29" ht="16.5" customHeight="1" x14ac:dyDescent="0.25">
      <c r="A385" s="87">
        <f>ROW()-1</f>
        <v>384</v>
      </c>
      <c r="B385" s="3" t="str">
        <f>LOWER(SUBSTITUTE(SUBSTITUTE(SUBSTITUTE(SUBSTITUTE(SUBSTITUTE(SUBSTITUTE(db[[#This Row],[NB BM]]," ",),".",""),"-",""),"(",""),")",""),"/",""))</f>
        <v>kuassetjkbr8</v>
      </c>
      <c r="C385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D385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E385" s="3" t="str">
        <f>LOWER(SUBSTITUTE(SUBSTITUTE(SUBSTITUTE(SUBSTITUTE(SUBSTITUTE(SUBSTITUTE(SUBSTITUTE(SUBSTITUTE(SUBSTITUTE(db[[#This Row],[NB BM]]&amp;db[[#This Row],[QTY/ CTN]]," ",),".",""),"-",""),"(",""),")",""),",",""),"/",""),"""",""),"+",""))</f>
        <v>kuassetjkbr820lsn</v>
      </c>
      <c r="F3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brushbr8jk20lsnartomoro</v>
      </c>
      <c r="G385" s="1" t="s">
        <v>2195</v>
      </c>
      <c r="H385" s="4" t="s">
        <v>2193</v>
      </c>
      <c r="I385" s="49" t="s">
        <v>2144</v>
      </c>
      <c r="J385" s="1" t="s">
        <v>1620</v>
      </c>
      <c r="K385" s="26" t="e">
        <f>IF(db[[#This Row],[NB NOTA_C]]="","",COUNTIF([2]!B_MSK[concat],db[[#This Row],[NB NOTA_C]]))</f>
        <v>#REF!</v>
      </c>
      <c r="L385" s="7" t="s">
        <v>1631</v>
      </c>
      <c r="M385" s="3" t="s">
        <v>1718</v>
      </c>
      <c r="N385" s="1" t="s">
        <v>2802</v>
      </c>
      <c r="O385" s="1" t="s">
        <v>4837</v>
      </c>
      <c r="P385" s="1" t="str">
        <f>IF(db[[#This Row],[QTY/ CTN]]="","",SUBSTITUTE(SUBSTITUTE(SUBSTITUTE(db[[#This Row],[QTY/ CTN]]," ","_",2),"(",""),")","")&amp;"_")</f>
        <v>20 LSN_</v>
      </c>
      <c r="Q385" s="1">
        <f>IF(db[[#This Row],[H_QTY/ CTN]]="","",SEARCH("_",db[[#This Row],[H_QTY/ CTN]]))</f>
        <v>7</v>
      </c>
      <c r="R385" s="1">
        <f>IF(db[[#This Row],[H_QTY/ CTN]]="","",LEN(db[[#This Row],[H_QTY/ CTN]]))</f>
        <v>7</v>
      </c>
      <c r="S385" s="90" t="str">
        <f>IF(db[[#This Row],[H_QTY/ CTN]]="","",LEFT(db[[#This Row],[H_QTY/ CTN]],db[[#This Row],[H_1]]-1))</f>
        <v>20 LSN</v>
      </c>
      <c r="T385" s="87" t="str">
        <f>IF(NOT(db[[#This Row],[H_1]]=db[[#This Row],[H_2]]),MID(db[[#This Row],[H_QTY/ CTN]],db[[#This Row],[H_1]]+1,db[[#This Row],[H_2]]-db[[#This Row],[H_1]]-1),"")</f>
        <v/>
      </c>
      <c r="U385" s="87" t="str">
        <f>IF(db[[#This Row],[QTY/ CTN B]]="","",LEFT(db[[#This Row],[QTY/ CTN B]],SEARCH(" ",db[[#This Row],[QTY/ CTN B]],1)-1))</f>
        <v>20</v>
      </c>
      <c r="V385" s="87" t="str">
        <f>IF(db[[#This Row],[QTY/ CTN B]]="","",RIGHT(db[[#This Row],[QTY/ CTN B]],LEN(db[[#This Row],[QTY/ CTN B]])-SEARCH(" ",db[[#This Row],[QTY/ CTN B]],1)))</f>
        <v>LSN</v>
      </c>
      <c r="W385" s="87">
        <f>IF(db[[#This Row],[QTY/ CTN TG]]="",IF(db[[#This Row],[STN TG]]="","",12),LEFT(db[[#This Row],[QTY/ CTN TG]],SEARCH(" ",db[[#This Row],[QTY/ CTN TG]],1)-1))</f>
        <v>12</v>
      </c>
      <c r="X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85" s="87" t="str">
        <f>IF(db[[#This Row],[STN K]]="","",IF(db[[#This Row],[STN TG]]="LSN",12,""))</f>
        <v/>
      </c>
      <c r="Z385" s="87" t="str">
        <f>IF(db[[#This Row],[STN TG]]="LSN","PCS","")</f>
        <v/>
      </c>
      <c r="AA385" s="87">
        <f>db[[#This Row],[QTY B]]*IF(db[[#This Row],[QTY TG]]="",1,db[[#This Row],[QTY TG]])*IF(db[[#This Row],[QTY K]]="",1,db[[#This Row],[QTY K]])</f>
        <v>240</v>
      </c>
      <c r="AB385" s="87" t="str">
        <f>IF(db[[#This Row],[STN K]]="",IF(db[[#This Row],[STN TG]]="",db[[#This Row],[STN B]],db[[#This Row],[STN TG]]),db[[#This Row],[STN K]])</f>
        <v>PCS</v>
      </c>
      <c r="AC385" s="87"/>
    </row>
    <row r="386" spans="1:29" ht="16.5" customHeight="1" x14ac:dyDescent="0.25">
      <c r="A386" s="87">
        <f>ROW()-1</f>
        <v>385</v>
      </c>
      <c r="B386" s="14" t="str">
        <f>LOWER(SUBSTITUTE(SUBSTITUTE(SUBSTITUTE(SUBSTITUTE(SUBSTITUTE(SUBSTITUTE(db[[#This Row],[NB BM]]," ",),".",""),"-",""),"(",""),")",""),"/",""))</f>
        <v>kuasjkbr9</v>
      </c>
      <c r="C386" s="14" t="str">
        <f>LOWER(SUBSTITUTE(SUBSTITUTE(SUBSTITUTE(SUBSTITUTE(SUBSTITUTE(SUBSTITUTE(SUBSTITUTE(SUBSTITUTE(SUBSTITUTE(db[[#This Row],[NB NOTA]]," ",),".",""),"-",""),"(",""),")",""),",",""),"/",""),"""",""),"+",""))</f>
        <v>brushbr9jk</v>
      </c>
      <c r="D386" s="14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E386" s="14" t="str">
        <f>LOWER(SUBSTITUTE(SUBSTITUTE(SUBSTITUTE(SUBSTITUTE(SUBSTITUTE(SUBSTITUTE(SUBSTITUTE(SUBSTITUTE(SUBSTITUTE(db[[#This Row],[NB BM]]&amp;db[[#This Row],[QTY/ CTN]]," ",),".",""),"-",""),"(",""),")",""),",",""),"/",""),"""",""),"+",""))</f>
        <v>kuasjkbr912box12set</v>
      </c>
      <c r="F3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brushbr9jk12box12setartomoro</v>
      </c>
      <c r="G386" s="1" t="s">
        <v>3780</v>
      </c>
      <c r="H386" s="19" t="s">
        <v>3664</v>
      </c>
      <c r="I386" s="50" t="s">
        <v>3665</v>
      </c>
      <c r="J386" s="1" t="s">
        <v>1620</v>
      </c>
      <c r="K386" s="27" t="e">
        <f>IF(db[[#This Row],[NB NOTA_C]]="","",COUNTIF([2]!B_MSK[concat],db[[#This Row],[NB NOTA_C]]))</f>
        <v>#REF!</v>
      </c>
      <c r="L386" s="16" t="s">
        <v>1631</v>
      </c>
      <c r="M386" s="14" t="s">
        <v>3212</v>
      </c>
      <c r="N386" s="15" t="s">
        <v>2802</v>
      </c>
      <c r="O386" s="14"/>
      <c r="P386" s="14" t="str">
        <f>IF(db[[#This Row],[QTY/ CTN]]="","",SUBSTITUTE(SUBSTITUTE(SUBSTITUTE(db[[#This Row],[QTY/ CTN]]," ","_",2),"(",""),")","")&amp;"_")</f>
        <v>12 BOX_12 SET_</v>
      </c>
      <c r="Q386" s="14">
        <f>IF(db[[#This Row],[H_QTY/ CTN]]="","",SEARCH("_",db[[#This Row],[H_QTY/ CTN]]))</f>
        <v>7</v>
      </c>
      <c r="R386" s="14">
        <f>IF(db[[#This Row],[H_QTY/ CTN]]="","",LEN(db[[#This Row],[H_QTY/ CTN]]))</f>
        <v>14</v>
      </c>
      <c r="S386" s="91" t="str">
        <f>IF(db[[#This Row],[H_QTY/ CTN]]="","",LEFT(db[[#This Row],[H_QTY/ CTN]],db[[#This Row],[H_1]]-1))</f>
        <v>12 BOX</v>
      </c>
      <c r="T386" s="91" t="str">
        <f>IF(NOT(db[[#This Row],[H_1]]=db[[#This Row],[H_2]]),MID(db[[#This Row],[H_QTY/ CTN]],db[[#This Row],[H_1]]+1,db[[#This Row],[H_2]]-db[[#This Row],[H_1]]-1),"")</f>
        <v>12 SET</v>
      </c>
      <c r="U386" s="87" t="str">
        <f>IF(db[[#This Row],[QTY/ CTN B]]="","",LEFT(db[[#This Row],[QTY/ CTN B]],SEARCH(" ",db[[#This Row],[QTY/ CTN B]],1)-1))</f>
        <v>12</v>
      </c>
      <c r="V386" s="87" t="str">
        <f>IF(db[[#This Row],[QTY/ CTN B]]="","",RIGHT(db[[#This Row],[QTY/ CTN B]],LEN(db[[#This Row],[QTY/ CTN B]])-SEARCH(" ",db[[#This Row],[QTY/ CTN B]],1)))</f>
        <v>BOX</v>
      </c>
      <c r="W386" s="87" t="str">
        <f>IF(db[[#This Row],[QTY/ CTN TG]]="",IF(db[[#This Row],[STN TG]]="","",12),LEFT(db[[#This Row],[QTY/ CTN TG]],SEARCH(" ",db[[#This Row],[QTY/ CTN TG]],1)-1))</f>
        <v>12</v>
      </c>
      <c r="X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386" s="87" t="str">
        <f>IF(db[[#This Row],[STN K]]="","",IF(db[[#This Row],[STN TG]]="LSN",12,""))</f>
        <v/>
      </c>
      <c r="Z386" s="87" t="str">
        <f>IF(db[[#This Row],[STN TG]]="LSN","PCS","")</f>
        <v/>
      </c>
      <c r="AA386" s="87">
        <f>db[[#This Row],[QTY B]]*IF(db[[#This Row],[QTY TG]]="",1,db[[#This Row],[QTY TG]])*IF(db[[#This Row],[QTY K]]="",1,db[[#This Row],[QTY K]])</f>
        <v>144</v>
      </c>
      <c r="AB386" s="87" t="str">
        <f>IF(db[[#This Row],[STN K]]="",IF(db[[#This Row],[STN TG]]="",db[[#This Row],[STN B]],db[[#This Row],[STN TG]]),db[[#This Row],[STN K]])</f>
        <v>SET</v>
      </c>
      <c r="AC386" s="87"/>
    </row>
    <row r="387" spans="1:29" ht="16.5" customHeight="1" x14ac:dyDescent="0.25">
      <c r="A387" s="87">
        <f>ROW()-1</f>
        <v>386</v>
      </c>
      <c r="B387" s="9" t="str">
        <f>LOWER(SUBSTITUTE(SUBSTITUTE(SUBSTITUTE(SUBSTITUTE(SUBSTITUTE(SUBSTITUTE(db[[#This Row],[NB BM]]," ",),".",""),"-",""),"(",""),")",""),"/",""))</f>
        <v>busur180'10cm</v>
      </c>
      <c r="C387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D387" s="9" t="str">
        <f>LOWER(SUBSTITUTE(SUBSTITUTE(SUBSTITUTE(SUBSTITUTE(SUBSTITUTE(SUBSTITUTE(SUBSTITUTE(SUBSTITUTE(SUBSTITUTE(db[[#This Row],[NB PAJAK]]," ",""),"-",""),"(",""),")",""),".",""),",",""),"/",""),"""",""),"+",""))</f>
        <v/>
      </c>
      <c r="E387" s="9" t="str">
        <f>LOWER(SUBSTITUTE(SUBSTITUTE(SUBSTITUTE(SUBSTITUTE(SUBSTITUTE(SUBSTITUTE(SUBSTITUTE(SUBSTITUTE(SUBSTITUTE(db[[#This Row],[NB BM]]&amp;db[[#This Row],[QTY/ CTN]]," ",),".",""),"-",""),"(",""),")",""),",",""),"/",""),"""",""),"+",""))</f>
        <v>busur180'10cm80lsn</v>
      </c>
      <c r="F38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bsr180'10cm80lsnuntana</v>
      </c>
      <c r="G387" s="8" t="s">
        <v>1056</v>
      </c>
      <c r="H387" s="18" t="s">
        <v>1355</v>
      </c>
      <c r="I387" s="49"/>
      <c r="J387" s="1" t="s">
        <v>1621</v>
      </c>
      <c r="K387" s="26" t="e">
        <f>IF(db[[#This Row],[NB NOTA_C]]="","",COUNTIF([2]!B_MSK[concat],db[[#This Row],[NB NOTA_C]]))</f>
        <v>#REF!</v>
      </c>
      <c r="L387" s="6" t="s">
        <v>1644</v>
      </c>
      <c r="M387" s="1" t="s">
        <v>1705</v>
      </c>
      <c r="N387" s="1" t="s">
        <v>2784</v>
      </c>
      <c r="P387" s="1" t="str">
        <f>IF(db[[#This Row],[QTY/ CTN]]="","",SUBSTITUTE(SUBSTITUTE(SUBSTITUTE(db[[#This Row],[QTY/ CTN]]," ","_",2),"(",""),")","")&amp;"_")</f>
        <v>80 LSN_</v>
      </c>
      <c r="Q387" s="1">
        <f>IF(db[[#This Row],[H_QTY/ CTN]]="","",SEARCH("_",db[[#This Row],[H_QTY/ CTN]]))</f>
        <v>7</v>
      </c>
      <c r="R387" s="1">
        <f>IF(db[[#This Row],[H_QTY/ CTN]]="","",LEN(db[[#This Row],[H_QTY/ CTN]]))</f>
        <v>7</v>
      </c>
      <c r="S387" s="90" t="str">
        <f>IF(db[[#This Row],[H_QTY/ CTN]]="","",LEFT(db[[#This Row],[H_QTY/ CTN]],db[[#This Row],[H_1]]-1))</f>
        <v>80 LSN</v>
      </c>
      <c r="T387" s="87" t="str">
        <f>IF(NOT(db[[#This Row],[H_1]]=db[[#This Row],[H_2]]),MID(db[[#This Row],[H_QTY/ CTN]],db[[#This Row],[H_1]]+1,db[[#This Row],[H_2]]-db[[#This Row],[H_1]]-1),"")</f>
        <v/>
      </c>
      <c r="U387" s="87" t="str">
        <f>IF(db[[#This Row],[QTY/ CTN B]]="","",LEFT(db[[#This Row],[QTY/ CTN B]],SEARCH(" ",db[[#This Row],[QTY/ CTN B]],1)-1))</f>
        <v>80</v>
      </c>
      <c r="V387" s="87" t="str">
        <f>IF(db[[#This Row],[QTY/ CTN B]]="","",RIGHT(db[[#This Row],[QTY/ CTN B]],LEN(db[[#This Row],[QTY/ CTN B]])-SEARCH(" ",db[[#This Row],[QTY/ CTN B]],1)))</f>
        <v>LSN</v>
      </c>
      <c r="W387" s="87">
        <f>IF(db[[#This Row],[QTY/ CTN TG]]="",IF(db[[#This Row],[STN TG]]="","",12),LEFT(db[[#This Row],[QTY/ CTN TG]],SEARCH(" ",db[[#This Row],[QTY/ CTN TG]],1)-1))</f>
        <v>12</v>
      </c>
      <c r="X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87" s="87" t="str">
        <f>IF(db[[#This Row],[STN K]]="","",IF(db[[#This Row],[STN TG]]="LSN",12,""))</f>
        <v/>
      </c>
      <c r="Z387" s="87" t="str">
        <f>IF(db[[#This Row],[STN TG]]="LSN","PCS","")</f>
        <v/>
      </c>
      <c r="AA387" s="87">
        <f>db[[#This Row],[QTY B]]*IF(db[[#This Row],[QTY TG]]="",1,db[[#This Row],[QTY TG]])*IF(db[[#This Row],[QTY K]]="",1,db[[#This Row],[QTY K]])</f>
        <v>960</v>
      </c>
      <c r="AB387" s="87" t="str">
        <f>IF(db[[#This Row],[STN K]]="",IF(db[[#This Row],[STN TG]]="",db[[#This Row],[STN B]],db[[#This Row],[STN TG]]),db[[#This Row],[STN K]])</f>
        <v>PCS</v>
      </c>
      <c r="AC387" s="87"/>
    </row>
    <row r="388" spans="1:29" ht="16.5" customHeight="1" x14ac:dyDescent="0.25">
      <c r="A388" s="87">
        <f>ROW()-1</f>
        <v>387</v>
      </c>
      <c r="B388" s="3" t="str">
        <f>LOWER(SUBSTITUTE(SUBSTITUTE(SUBSTITUTE(SUBSTITUTE(SUBSTITUTE(SUBSTITUTE(db[[#This Row],[NB BM]]," ",),".",""),"-",""),"(",""),")",""),"/",""))</f>
        <v>busur180'10cmnew</v>
      </c>
      <c r="C388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D388" s="3" t="str">
        <f>LOWER(SUBSTITUTE(SUBSTITUTE(SUBSTITUTE(SUBSTITUTE(SUBSTITUTE(SUBSTITUTE(SUBSTITUTE(SUBSTITUTE(SUBSTITUTE(db[[#This Row],[NB PAJAK]]," ",""),"-",""),"(",""),")",""),".",""),",",""),"/",""),"""",""),"+",""))</f>
        <v/>
      </c>
      <c r="E388" s="3" t="str">
        <f>LOWER(SUBSTITUTE(SUBSTITUTE(SUBSTITUTE(SUBSTITUTE(SUBSTITUTE(SUBSTITUTE(SUBSTITUTE(SUBSTITUTE(SUBSTITUTE(db[[#This Row],[NB BM]]&amp;db[[#This Row],[QTY/ CTN]]," ",),".",""),"-",""),"(",""),")",""),",",""),"/",""),"""",""),"+",""))</f>
        <v>busur180'10cmnew80lsn</v>
      </c>
      <c r="F3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bsr180'10cmnew80lsnuntana</v>
      </c>
      <c r="G388" s="1" t="s">
        <v>1057</v>
      </c>
      <c r="H388" s="4" t="s">
        <v>1356</v>
      </c>
      <c r="I388" s="49"/>
      <c r="J388" s="1" t="s">
        <v>1621</v>
      </c>
      <c r="K388" s="26" t="e">
        <f>IF(db[[#This Row],[NB NOTA_C]]="","",COUNTIF([2]!B_MSK[concat],db[[#This Row],[NB NOTA_C]]))</f>
        <v>#REF!</v>
      </c>
      <c r="L388" s="6" t="s">
        <v>1644</v>
      </c>
      <c r="M388" s="1" t="s">
        <v>1705</v>
      </c>
      <c r="N388" s="1" t="s">
        <v>2784</v>
      </c>
      <c r="P388" s="1" t="str">
        <f>IF(db[[#This Row],[QTY/ CTN]]="","",SUBSTITUTE(SUBSTITUTE(SUBSTITUTE(db[[#This Row],[QTY/ CTN]]," ","_",2),"(",""),")","")&amp;"_")</f>
        <v>80 LSN_</v>
      </c>
      <c r="Q388" s="1">
        <f>IF(db[[#This Row],[H_QTY/ CTN]]="","",SEARCH("_",db[[#This Row],[H_QTY/ CTN]]))</f>
        <v>7</v>
      </c>
      <c r="R388" s="1">
        <f>IF(db[[#This Row],[H_QTY/ CTN]]="","",LEN(db[[#This Row],[H_QTY/ CTN]]))</f>
        <v>7</v>
      </c>
      <c r="S388" s="90" t="str">
        <f>IF(db[[#This Row],[H_QTY/ CTN]]="","",LEFT(db[[#This Row],[H_QTY/ CTN]],db[[#This Row],[H_1]]-1))</f>
        <v>80 LSN</v>
      </c>
      <c r="T388" s="87" t="str">
        <f>IF(NOT(db[[#This Row],[H_1]]=db[[#This Row],[H_2]]),MID(db[[#This Row],[H_QTY/ CTN]],db[[#This Row],[H_1]]+1,db[[#This Row],[H_2]]-db[[#This Row],[H_1]]-1),"")</f>
        <v/>
      </c>
      <c r="U388" s="87" t="str">
        <f>IF(db[[#This Row],[QTY/ CTN B]]="","",LEFT(db[[#This Row],[QTY/ CTN B]],SEARCH(" ",db[[#This Row],[QTY/ CTN B]],1)-1))</f>
        <v>80</v>
      </c>
      <c r="V388" s="87" t="str">
        <f>IF(db[[#This Row],[QTY/ CTN B]]="","",RIGHT(db[[#This Row],[QTY/ CTN B]],LEN(db[[#This Row],[QTY/ CTN B]])-SEARCH(" ",db[[#This Row],[QTY/ CTN B]],1)))</f>
        <v>LSN</v>
      </c>
      <c r="W388" s="87">
        <f>IF(db[[#This Row],[QTY/ CTN TG]]="",IF(db[[#This Row],[STN TG]]="","",12),LEFT(db[[#This Row],[QTY/ CTN TG]],SEARCH(" ",db[[#This Row],[QTY/ CTN TG]],1)-1))</f>
        <v>12</v>
      </c>
      <c r="X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88" s="87" t="str">
        <f>IF(db[[#This Row],[STN K]]="","",IF(db[[#This Row],[STN TG]]="LSN",12,""))</f>
        <v/>
      </c>
      <c r="Z388" s="87" t="str">
        <f>IF(db[[#This Row],[STN TG]]="LSN","PCS","")</f>
        <v/>
      </c>
      <c r="AA388" s="87">
        <f>db[[#This Row],[QTY B]]*IF(db[[#This Row],[QTY TG]]="",1,db[[#This Row],[QTY TG]])*IF(db[[#This Row],[QTY K]]="",1,db[[#This Row],[QTY K]])</f>
        <v>960</v>
      </c>
      <c r="AB388" s="87" t="str">
        <f>IF(db[[#This Row],[STN K]]="",IF(db[[#This Row],[STN TG]]="",db[[#This Row],[STN B]],db[[#This Row],[STN TG]]),db[[#This Row],[STN K]])</f>
        <v>PCS</v>
      </c>
      <c r="AC388" s="87"/>
    </row>
    <row r="389" spans="1:29" ht="16.5" customHeight="1" x14ac:dyDescent="0.25">
      <c r="A389" s="87">
        <f>ROW()-1</f>
        <v>388</v>
      </c>
      <c r="B389" s="3" t="str">
        <f>LOWER(SUBSTITUTE(SUBSTITUTE(SUBSTITUTE(SUBSTITUTE(SUBSTITUTE(SUBSTITUTE(db[[#This Row],[NB BM]]," ",),".",""),"-",""),"(",""),")",""),"/",""))</f>
        <v>busur180'12cmnew</v>
      </c>
      <c r="C389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D389" s="3" t="str">
        <f>LOWER(SUBSTITUTE(SUBSTITUTE(SUBSTITUTE(SUBSTITUTE(SUBSTITUTE(SUBSTITUTE(SUBSTITUTE(SUBSTITUTE(SUBSTITUTE(db[[#This Row],[NB PAJAK]]," ",""),"-",""),"(",""),")",""),".",""),",",""),"/",""),"""",""),"+",""))</f>
        <v/>
      </c>
      <c r="E389" s="3" t="str">
        <f>LOWER(SUBSTITUTE(SUBSTITUTE(SUBSTITUTE(SUBSTITUTE(SUBSTITUTE(SUBSTITUTE(SUBSTITUTE(SUBSTITUTE(SUBSTITUTE(db[[#This Row],[NB BM]]&amp;db[[#This Row],[QTY/ CTN]]," ",),".",""),"-",""),"(",""),")",""),",",""),"/",""),"""",""),"+",""))</f>
        <v>busur180'12cmnew80lsn</v>
      </c>
      <c r="F3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bsr180'12cmnew80lsnuntana</v>
      </c>
      <c r="G389" s="1" t="s">
        <v>1058</v>
      </c>
      <c r="H389" s="4" t="s">
        <v>1357</v>
      </c>
      <c r="I389" s="49"/>
      <c r="J389" s="1" t="s">
        <v>1621</v>
      </c>
      <c r="K389" s="26" t="e">
        <f>IF(db[[#This Row],[NB NOTA_C]]="","",COUNTIF([2]!B_MSK[concat],db[[#This Row],[NB NOTA_C]]))</f>
        <v>#REF!</v>
      </c>
      <c r="L389" s="6" t="s">
        <v>1644</v>
      </c>
      <c r="M389" s="1" t="s">
        <v>1705</v>
      </c>
      <c r="N389" s="1" t="s">
        <v>2784</v>
      </c>
      <c r="P389" s="1" t="str">
        <f>IF(db[[#This Row],[QTY/ CTN]]="","",SUBSTITUTE(SUBSTITUTE(SUBSTITUTE(db[[#This Row],[QTY/ CTN]]," ","_",2),"(",""),")","")&amp;"_")</f>
        <v>80 LSN_</v>
      </c>
      <c r="Q389" s="1">
        <f>IF(db[[#This Row],[H_QTY/ CTN]]="","",SEARCH("_",db[[#This Row],[H_QTY/ CTN]]))</f>
        <v>7</v>
      </c>
      <c r="R389" s="1">
        <f>IF(db[[#This Row],[H_QTY/ CTN]]="","",LEN(db[[#This Row],[H_QTY/ CTN]]))</f>
        <v>7</v>
      </c>
      <c r="S389" s="90" t="str">
        <f>IF(db[[#This Row],[H_QTY/ CTN]]="","",LEFT(db[[#This Row],[H_QTY/ CTN]],db[[#This Row],[H_1]]-1))</f>
        <v>80 LSN</v>
      </c>
      <c r="T389" s="87" t="str">
        <f>IF(NOT(db[[#This Row],[H_1]]=db[[#This Row],[H_2]]),MID(db[[#This Row],[H_QTY/ CTN]],db[[#This Row],[H_1]]+1,db[[#This Row],[H_2]]-db[[#This Row],[H_1]]-1),"")</f>
        <v/>
      </c>
      <c r="U389" s="87" t="str">
        <f>IF(db[[#This Row],[QTY/ CTN B]]="","",LEFT(db[[#This Row],[QTY/ CTN B]],SEARCH(" ",db[[#This Row],[QTY/ CTN B]],1)-1))</f>
        <v>80</v>
      </c>
      <c r="V389" s="87" t="str">
        <f>IF(db[[#This Row],[QTY/ CTN B]]="","",RIGHT(db[[#This Row],[QTY/ CTN B]],LEN(db[[#This Row],[QTY/ CTN B]])-SEARCH(" ",db[[#This Row],[QTY/ CTN B]],1)))</f>
        <v>LSN</v>
      </c>
      <c r="W389" s="87">
        <f>IF(db[[#This Row],[QTY/ CTN TG]]="",IF(db[[#This Row],[STN TG]]="","",12),LEFT(db[[#This Row],[QTY/ CTN TG]],SEARCH(" ",db[[#This Row],[QTY/ CTN TG]],1)-1))</f>
        <v>12</v>
      </c>
      <c r="X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89" s="87" t="str">
        <f>IF(db[[#This Row],[STN K]]="","",IF(db[[#This Row],[STN TG]]="LSN",12,""))</f>
        <v/>
      </c>
      <c r="Z389" s="87" t="str">
        <f>IF(db[[#This Row],[STN TG]]="LSN","PCS","")</f>
        <v/>
      </c>
      <c r="AA389" s="87">
        <f>db[[#This Row],[QTY B]]*IF(db[[#This Row],[QTY TG]]="",1,db[[#This Row],[QTY TG]])*IF(db[[#This Row],[QTY K]]="",1,db[[#This Row],[QTY K]])</f>
        <v>960</v>
      </c>
      <c r="AB389" s="87" t="str">
        <f>IF(db[[#This Row],[STN K]]="",IF(db[[#This Row],[STN TG]]="",db[[#This Row],[STN B]],db[[#This Row],[STN TG]]),db[[#This Row],[STN K]])</f>
        <v>PCS</v>
      </c>
      <c r="AC389" s="87"/>
    </row>
    <row r="390" spans="1:29" ht="16.5" customHeight="1" x14ac:dyDescent="0.25">
      <c r="A390" s="87">
        <f>ROW()-1</f>
        <v>389</v>
      </c>
      <c r="B390" s="3" t="str">
        <f>LOWER(SUBSTITUTE(SUBSTITUTE(SUBSTITUTE(SUBSTITUTE(SUBSTITUTE(SUBSTITUTE(db[[#This Row],[NB BM]]," ",),".",""),"-",""),"(",""),")",""),"/",""))</f>
        <v>bukutamuecolove</v>
      </c>
      <c r="C390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D390" s="3" t="str">
        <f>LOWER(SUBSTITUTE(SUBSTITUTE(SUBSTITUTE(SUBSTITUTE(SUBSTITUTE(SUBSTITUTE(SUBSTITUTE(SUBSTITUTE(SUBSTITUTE(db[[#This Row],[NB PAJAK]]," ",""),"-",""),"(",""),")",""),".",""),",",""),"/",""),"""",""),"+",""))</f>
        <v/>
      </c>
      <c r="E390" s="3" t="str">
        <f>LOWER(SUBSTITUTE(SUBSTITUTE(SUBSTITUTE(SUBSTITUTE(SUBSTITUTE(SUBSTITUTE(SUBSTITUTE(SUBSTITUTE(SUBSTITUTE(db[[#This Row],[NB BM]]&amp;db[[#This Row],[QTY/ CTN]]," ",),".",""),"-",""),"(",""),")",""),",",""),"/",""),"""",""),"+",""))</f>
        <v>bukutamuecolove7lsn</v>
      </c>
      <c r="F3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bt07eco7lsnuntana</v>
      </c>
      <c r="G390" s="1" t="s">
        <v>1055</v>
      </c>
      <c r="H390" s="4" t="s">
        <v>1354</v>
      </c>
      <c r="I390" s="49"/>
      <c r="J390" s="1" t="s">
        <v>1621</v>
      </c>
      <c r="K390" s="26" t="e">
        <f>IF(db[[#This Row],[NB NOTA_C]]="","",COUNTIF([2]!B_MSK[concat],db[[#This Row],[NB NOTA_C]]))</f>
        <v>#REF!</v>
      </c>
      <c r="L390" s="6" t="s">
        <v>1629</v>
      </c>
      <c r="M390" s="1" t="s">
        <v>1703</v>
      </c>
      <c r="N390" s="1" t="s">
        <v>2784</v>
      </c>
      <c r="P390" s="1" t="str">
        <f>IF(db[[#This Row],[QTY/ CTN]]="","",SUBSTITUTE(SUBSTITUTE(SUBSTITUTE(db[[#This Row],[QTY/ CTN]]," ","_",2),"(",""),")","")&amp;"_")</f>
        <v>7 LSN_</v>
      </c>
      <c r="Q390" s="1">
        <f>IF(db[[#This Row],[H_QTY/ CTN]]="","",SEARCH("_",db[[#This Row],[H_QTY/ CTN]]))</f>
        <v>6</v>
      </c>
      <c r="R390" s="1">
        <f>IF(db[[#This Row],[H_QTY/ CTN]]="","",LEN(db[[#This Row],[H_QTY/ CTN]]))</f>
        <v>6</v>
      </c>
      <c r="S390" s="90" t="str">
        <f>IF(db[[#This Row],[H_QTY/ CTN]]="","",LEFT(db[[#This Row],[H_QTY/ CTN]],db[[#This Row],[H_1]]-1))</f>
        <v>7 LSN</v>
      </c>
      <c r="T390" s="87" t="str">
        <f>IF(NOT(db[[#This Row],[H_1]]=db[[#This Row],[H_2]]),MID(db[[#This Row],[H_QTY/ CTN]],db[[#This Row],[H_1]]+1,db[[#This Row],[H_2]]-db[[#This Row],[H_1]]-1),"")</f>
        <v/>
      </c>
      <c r="U390" s="87" t="str">
        <f>IF(db[[#This Row],[QTY/ CTN B]]="","",LEFT(db[[#This Row],[QTY/ CTN B]],SEARCH(" ",db[[#This Row],[QTY/ CTN B]],1)-1))</f>
        <v>7</v>
      </c>
      <c r="V390" s="87" t="str">
        <f>IF(db[[#This Row],[QTY/ CTN B]]="","",RIGHT(db[[#This Row],[QTY/ CTN B]],LEN(db[[#This Row],[QTY/ CTN B]])-SEARCH(" ",db[[#This Row],[QTY/ CTN B]],1)))</f>
        <v>LSN</v>
      </c>
      <c r="W390" s="87">
        <f>IF(db[[#This Row],[QTY/ CTN TG]]="",IF(db[[#This Row],[STN TG]]="","",12),LEFT(db[[#This Row],[QTY/ CTN TG]],SEARCH(" ",db[[#This Row],[QTY/ CTN TG]],1)-1))</f>
        <v>12</v>
      </c>
      <c r="X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0" s="87" t="str">
        <f>IF(db[[#This Row],[STN K]]="","",IF(db[[#This Row],[STN TG]]="LSN",12,""))</f>
        <v/>
      </c>
      <c r="Z390" s="87" t="str">
        <f>IF(db[[#This Row],[STN TG]]="LSN","PCS","")</f>
        <v/>
      </c>
      <c r="AA390" s="87">
        <f>db[[#This Row],[QTY B]]*IF(db[[#This Row],[QTY TG]]="",1,db[[#This Row],[QTY TG]])*IF(db[[#This Row],[QTY K]]="",1,db[[#This Row],[QTY K]])</f>
        <v>84</v>
      </c>
      <c r="AB390" s="87" t="str">
        <f>IF(db[[#This Row],[STN K]]="",IF(db[[#This Row],[STN TG]]="",db[[#This Row],[STN B]],db[[#This Row],[STN TG]]),db[[#This Row],[STN K]])</f>
        <v>PCS</v>
      </c>
      <c r="AC390" s="87"/>
    </row>
    <row r="391" spans="1:29" ht="16.5" customHeight="1" x14ac:dyDescent="0.25">
      <c r="A391" s="87">
        <f>ROW()-1</f>
        <v>390</v>
      </c>
      <c r="B391" s="3" t="str">
        <f>LOWER(SUBSTITUTE(SUBSTITUTE(SUBSTITUTE(SUBSTITUTE(SUBSTITUTE(SUBSTITUTE(db[[#This Row],[NB BM]]," ",),".",""),"-",""),"(",""),")",""),"/",""))</f>
        <v>garisanbt15cmbatik</v>
      </c>
      <c r="C391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D391" s="3" t="str">
        <f>LOWER(SUBSTITUTE(SUBSTITUTE(SUBSTITUTE(SUBSTITUTE(SUBSTITUTE(SUBSTITUTE(SUBSTITUTE(SUBSTITUTE(SUBSTITUTE(db[[#This Row],[NB PAJAK]]," ",""),"-",""),"(",""),")",""),".",""),",",""),"/",""),"""",""),"+",""))</f>
        <v/>
      </c>
      <c r="E39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garisanbt15cmbatik7lsn</v>
      </c>
      <c r="F3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bt15batik7lsnuntana</v>
      </c>
      <c r="G391" s="1" t="s">
        <v>4583</v>
      </c>
      <c r="H391" s="4" t="s">
        <v>4582</v>
      </c>
      <c r="I391" s="49"/>
      <c r="J391" s="1" t="s">
        <v>1621</v>
      </c>
      <c r="K391" s="26" t="e">
        <f>IF(db[[#This Row],[NB NOTA_C]]="","",COUNTIF([2]!B_MSK[concat],db[[#This Row],[NB NOTA_C]]))</f>
        <v>#REF!</v>
      </c>
      <c r="L391" s="6" t="s">
        <v>1644</v>
      </c>
      <c r="M391" s="1" t="s">
        <v>1703</v>
      </c>
      <c r="N391" s="1" t="s">
        <v>2792</v>
      </c>
      <c r="P391" s="1" t="str">
        <f>IF(db[[#This Row],[QTY/ CTN]]="","",SUBSTITUTE(SUBSTITUTE(SUBSTITUTE(db[[#This Row],[QTY/ CTN]]," ","_",2),"(",""),")","")&amp;"_")</f>
        <v>7 LSN_</v>
      </c>
      <c r="Q391" s="1">
        <f>IF(db[[#This Row],[H_QTY/ CTN]]="","",SEARCH("_",db[[#This Row],[H_QTY/ CTN]]))</f>
        <v>6</v>
      </c>
      <c r="R391" s="1">
        <f>IF(db[[#This Row],[H_QTY/ CTN]]="","",LEN(db[[#This Row],[H_QTY/ CTN]]))</f>
        <v>6</v>
      </c>
      <c r="S391" s="90" t="str">
        <f>IF(db[[#This Row],[H_QTY/ CTN]]="","",LEFT(db[[#This Row],[H_QTY/ CTN]],db[[#This Row],[H_1]]-1))</f>
        <v>7 LSN</v>
      </c>
      <c r="T391" s="87" t="str">
        <f>IF(NOT(db[[#This Row],[H_1]]=db[[#This Row],[H_2]]),MID(db[[#This Row],[H_QTY/ CTN]],db[[#This Row],[H_1]]+1,db[[#This Row],[H_2]]-db[[#This Row],[H_1]]-1),"")</f>
        <v/>
      </c>
      <c r="U391" s="87" t="str">
        <f>IF(db[[#This Row],[QTY/ CTN B]]="","",LEFT(db[[#This Row],[QTY/ CTN B]],SEARCH(" ",db[[#This Row],[QTY/ CTN B]],1)-1))</f>
        <v>7</v>
      </c>
      <c r="V391" s="87" t="str">
        <f>IF(db[[#This Row],[QTY/ CTN B]]="","",RIGHT(db[[#This Row],[QTY/ CTN B]],LEN(db[[#This Row],[QTY/ CTN B]])-SEARCH(" ",db[[#This Row],[QTY/ CTN B]],1)))</f>
        <v>LSN</v>
      </c>
      <c r="W391" s="87">
        <f>IF(db[[#This Row],[QTY/ CTN TG]]="",IF(db[[#This Row],[STN TG]]="","",12),LEFT(db[[#This Row],[QTY/ CTN TG]],SEARCH(" ",db[[#This Row],[QTY/ CTN TG]],1)-1))</f>
        <v>12</v>
      </c>
      <c r="X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1" s="87" t="str">
        <f>IF(db[[#This Row],[STN K]]="","",IF(db[[#This Row],[STN TG]]="LSN",12,""))</f>
        <v/>
      </c>
      <c r="Z391" s="87" t="str">
        <f>IF(db[[#This Row],[STN TG]]="LSN","PCS","")</f>
        <v/>
      </c>
      <c r="AA391" s="87">
        <f>db[[#This Row],[QTY B]]*IF(db[[#This Row],[QTY TG]]="",1,db[[#This Row],[QTY TG]])*IF(db[[#This Row],[QTY K]]="",1,db[[#This Row],[QTY K]])</f>
        <v>84</v>
      </c>
      <c r="AB391" s="87" t="str">
        <f>IF(db[[#This Row],[STN K]]="",IF(db[[#This Row],[STN TG]]="",db[[#This Row],[STN B]],db[[#This Row],[STN TG]]),db[[#This Row],[STN K]])</f>
        <v>PCS</v>
      </c>
      <c r="AC391" s="87"/>
    </row>
    <row r="392" spans="1:29" ht="16.5" customHeight="1" x14ac:dyDescent="0.25">
      <c r="A392" s="87">
        <f>ROW()-1</f>
        <v>391</v>
      </c>
      <c r="B392" s="3" t="str">
        <f>LOWER(SUBSTITUTE(SUBSTITUTE(SUBSTITUTE(SUBSTITUTE(SUBSTITUTE(SUBSTITUTE(db[[#This Row],[NB BM]]," ",),".",""),"-",""),"(",""),")",""),"/",""))</f>
        <v>garisanbt15cm</v>
      </c>
      <c r="C392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D392" s="3" t="str">
        <f>LOWER(SUBSTITUTE(SUBSTITUTE(SUBSTITUTE(SUBSTITUTE(SUBSTITUTE(SUBSTITUTE(SUBSTITUTE(SUBSTITUTE(SUBSTITUTE(db[[#This Row],[NB PAJAK]]," ",""),"-",""),"(",""),")",""),".",""),",",""),"/",""),"""",""),"+",""))</f>
        <v/>
      </c>
      <c r="E39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garisanbt15cm200lsn</v>
      </c>
      <c r="F3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bt15cm200lsnuntana</v>
      </c>
      <c r="G392" s="1" t="s">
        <v>1885</v>
      </c>
      <c r="H392" s="4" t="s">
        <v>2873</v>
      </c>
      <c r="I392" s="49"/>
      <c r="J392" s="1" t="s">
        <v>1621</v>
      </c>
      <c r="K392" s="26" t="e">
        <f>IF(db[[#This Row],[NB NOTA_C]]="","",COUNTIF([2]!B_MSK[concat],db[[#This Row],[NB NOTA_C]]))</f>
        <v>#REF!</v>
      </c>
      <c r="L392" s="7" t="s">
        <v>1644</v>
      </c>
      <c r="M392" s="3" t="s">
        <v>1732</v>
      </c>
      <c r="N392" s="1" t="s">
        <v>2792</v>
      </c>
      <c r="P392" s="1" t="str">
        <f>IF(db[[#This Row],[QTY/ CTN]]="","",SUBSTITUTE(SUBSTITUTE(SUBSTITUTE(db[[#This Row],[QTY/ CTN]]," ","_",2),"(",""),")","")&amp;"_")</f>
        <v>200 LSN_</v>
      </c>
      <c r="Q392" s="1">
        <f>IF(db[[#This Row],[H_QTY/ CTN]]="","",SEARCH("_",db[[#This Row],[H_QTY/ CTN]]))</f>
        <v>8</v>
      </c>
      <c r="R392" s="1">
        <f>IF(db[[#This Row],[H_QTY/ CTN]]="","",LEN(db[[#This Row],[H_QTY/ CTN]]))</f>
        <v>8</v>
      </c>
      <c r="S392" s="90" t="str">
        <f>IF(db[[#This Row],[H_QTY/ CTN]]="","",LEFT(db[[#This Row],[H_QTY/ CTN]],db[[#This Row],[H_1]]-1))</f>
        <v>200 LSN</v>
      </c>
      <c r="T392" s="87" t="str">
        <f>IF(NOT(db[[#This Row],[H_1]]=db[[#This Row],[H_2]]),MID(db[[#This Row],[H_QTY/ CTN]],db[[#This Row],[H_1]]+1,db[[#This Row],[H_2]]-db[[#This Row],[H_1]]-1),"")</f>
        <v/>
      </c>
      <c r="U392" s="87" t="str">
        <f>IF(db[[#This Row],[QTY/ CTN B]]="","",LEFT(db[[#This Row],[QTY/ CTN B]],SEARCH(" ",db[[#This Row],[QTY/ CTN B]],1)-1))</f>
        <v>200</v>
      </c>
      <c r="V392" s="87" t="str">
        <f>IF(db[[#This Row],[QTY/ CTN B]]="","",RIGHT(db[[#This Row],[QTY/ CTN B]],LEN(db[[#This Row],[QTY/ CTN B]])-SEARCH(" ",db[[#This Row],[QTY/ CTN B]],1)))</f>
        <v>LSN</v>
      </c>
      <c r="W392" s="87">
        <f>IF(db[[#This Row],[QTY/ CTN TG]]="",IF(db[[#This Row],[STN TG]]="","",12),LEFT(db[[#This Row],[QTY/ CTN TG]],SEARCH(" ",db[[#This Row],[QTY/ CTN TG]],1)-1))</f>
        <v>12</v>
      </c>
      <c r="X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2" s="87" t="str">
        <f>IF(db[[#This Row],[STN K]]="","",IF(db[[#This Row],[STN TG]]="LSN",12,""))</f>
        <v/>
      </c>
      <c r="Z392" s="87" t="str">
        <f>IF(db[[#This Row],[STN TG]]="LSN","PCS","")</f>
        <v/>
      </c>
      <c r="AA392" s="87">
        <f>db[[#This Row],[QTY B]]*IF(db[[#This Row],[QTY TG]]="",1,db[[#This Row],[QTY TG]])*IF(db[[#This Row],[QTY K]]="",1,db[[#This Row],[QTY K]])</f>
        <v>2400</v>
      </c>
      <c r="AB392" s="87" t="str">
        <f>IF(db[[#This Row],[STN K]]="",IF(db[[#This Row],[STN TG]]="",db[[#This Row],[STN B]],db[[#This Row],[STN TG]]),db[[#This Row],[STN K]])</f>
        <v>PCS</v>
      </c>
      <c r="AC392" s="87"/>
    </row>
    <row r="393" spans="1:29" ht="16.5" customHeight="1" x14ac:dyDescent="0.25">
      <c r="A393" s="87">
        <f>ROW()-1</f>
        <v>392</v>
      </c>
      <c r="B393" s="3" t="str">
        <f>LOWER(SUBSTITUTE(SUBSTITUTE(SUBSTITUTE(SUBSTITUTE(SUBSTITUTE(SUBSTITUTE(db[[#This Row],[NB BM]]," ",),".",""),"-",""),"(",""),")",""),"/",""))</f>
        <v>garisanbt20cm</v>
      </c>
      <c r="C393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D393" s="3" t="str">
        <f>LOWER(SUBSTITUTE(SUBSTITUTE(SUBSTITUTE(SUBSTITUTE(SUBSTITUTE(SUBSTITUTE(SUBSTITUTE(SUBSTITUTE(SUBSTITUTE(db[[#This Row],[NB PAJAK]]," ",""),"-",""),"(",""),")",""),".",""),",",""),"/",""),"""",""),"+",""))</f>
        <v/>
      </c>
      <c r="E39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garisanbt20cm100lsn</v>
      </c>
      <c r="F3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bt20cm100lsnuntana</v>
      </c>
      <c r="G393" s="1" t="s">
        <v>1886</v>
      </c>
      <c r="H393" s="4" t="s">
        <v>2232</v>
      </c>
      <c r="I393" s="49"/>
      <c r="J393" s="1" t="s">
        <v>1621</v>
      </c>
      <c r="K393" s="26" t="e">
        <f>IF(db[[#This Row],[NB NOTA_C]]="","",COUNTIF([2]!B_MSK[concat],db[[#This Row],[NB NOTA_C]]))</f>
        <v>#REF!</v>
      </c>
      <c r="L393" s="7" t="s">
        <v>1644</v>
      </c>
      <c r="M393" s="3" t="s">
        <v>1780</v>
      </c>
      <c r="N393" s="1" t="s">
        <v>2792</v>
      </c>
      <c r="P393" s="1" t="str">
        <f>IF(db[[#This Row],[QTY/ CTN]]="","",SUBSTITUTE(SUBSTITUTE(SUBSTITUTE(db[[#This Row],[QTY/ CTN]]," ","_",2),"(",""),")","")&amp;"_")</f>
        <v>100 LSN_</v>
      </c>
      <c r="Q393" s="1">
        <f>IF(db[[#This Row],[H_QTY/ CTN]]="","",SEARCH("_",db[[#This Row],[H_QTY/ CTN]]))</f>
        <v>8</v>
      </c>
      <c r="R393" s="1">
        <f>IF(db[[#This Row],[H_QTY/ CTN]]="","",LEN(db[[#This Row],[H_QTY/ CTN]]))</f>
        <v>8</v>
      </c>
      <c r="S393" s="90" t="str">
        <f>IF(db[[#This Row],[H_QTY/ CTN]]="","",LEFT(db[[#This Row],[H_QTY/ CTN]],db[[#This Row],[H_1]]-1))</f>
        <v>100 LSN</v>
      </c>
      <c r="T393" s="87" t="str">
        <f>IF(NOT(db[[#This Row],[H_1]]=db[[#This Row],[H_2]]),MID(db[[#This Row],[H_QTY/ CTN]],db[[#This Row],[H_1]]+1,db[[#This Row],[H_2]]-db[[#This Row],[H_1]]-1),"")</f>
        <v/>
      </c>
      <c r="U393" s="87" t="str">
        <f>IF(db[[#This Row],[QTY/ CTN B]]="","",LEFT(db[[#This Row],[QTY/ CTN B]],SEARCH(" ",db[[#This Row],[QTY/ CTN B]],1)-1))</f>
        <v>100</v>
      </c>
      <c r="V393" s="87" t="str">
        <f>IF(db[[#This Row],[QTY/ CTN B]]="","",RIGHT(db[[#This Row],[QTY/ CTN B]],LEN(db[[#This Row],[QTY/ CTN B]])-SEARCH(" ",db[[#This Row],[QTY/ CTN B]],1)))</f>
        <v>LSN</v>
      </c>
      <c r="W393" s="87">
        <f>IF(db[[#This Row],[QTY/ CTN TG]]="",IF(db[[#This Row],[STN TG]]="","",12),LEFT(db[[#This Row],[QTY/ CTN TG]],SEARCH(" ",db[[#This Row],[QTY/ CTN TG]],1)-1))</f>
        <v>12</v>
      </c>
      <c r="X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3" s="87" t="str">
        <f>IF(db[[#This Row],[STN K]]="","",IF(db[[#This Row],[STN TG]]="LSN",12,""))</f>
        <v/>
      </c>
      <c r="Z393" s="87" t="str">
        <f>IF(db[[#This Row],[STN TG]]="LSN","PCS","")</f>
        <v/>
      </c>
      <c r="AA393" s="87">
        <f>db[[#This Row],[QTY B]]*IF(db[[#This Row],[QTY TG]]="",1,db[[#This Row],[QTY TG]])*IF(db[[#This Row],[QTY K]]="",1,db[[#This Row],[QTY K]])</f>
        <v>1200</v>
      </c>
      <c r="AB393" s="87" t="str">
        <f>IF(db[[#This Row],[STN K]]="",IF(db[[#This Row],[STN TG]]="",db[[#This Row],[STN B]],db[[#This Row],[STN TG]]),db[[#This Row],[STN K]])</f>
        <v>PCS</v>
      </c>
      <c r="AC393" s="87"/>
    </row>
    <row r="394" spans="1:29" ht="16.5" customHeight="1" x14ac:dyDescent="0.25">
      <c r="A394" s="87">
        <f>ROW()-1</f>
        <v>393</v>
      </c>
      <c r="B394" s="3" t="str">
        <f>LOWER(SUBSTITUTE(SUBSTITUTE(SUBSTITUTE(SUBSTITUTE(SUBSTITUTE(SUBSTITUTE(db[[#This Row],[NB BM]]," ",),".",""),"-",""),"(",""),")",""),"/",""))</f>
        <v>garisanbt30cm</v>
      </c>
      <c r="C394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D394" s="3" t="str">
        <f>LOWER(SUBSTITUTE(SUBSTITUTE(SUBSTITUTE(SUBSTITUTE(SUBSTITUTE(SUBSTITUTE(SUBSTITUTE(SUBSTITUTE(SUBSTITUTE(db[[#This Row],[NB PAJAK]]," ",""),"-",""),"(",""),")",""),".",""),",",""),"/",""),"""",""),"+",""))</f>
        <v/>
      </c>
      <c r="E39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garisanbt30cm100lsn</v>
      </c>
      <c r="F3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bt30cm100lsnuntana</v>
      </c>
      <c r="G394" s="1" t="s">
        <v>1887</v>
      </c>
      <c r="H394" s="4" t="s">
        <v>2056</v>
      </c>
      <c r="I394" s="49"/>
      <c r="J394" s="1" t="s">
        <v>1621</v>
      </c>
      <c r="K394" s="26" t="e">
        <f>IF(db[[#This Row],[NB NOTA_C]]="","",COUNTIF([2]!B_MSK[concat],db[[#This Row],[NB NOTA_C]]))</f>
        <v>#REF!</v>
      </c>
      <c r="L394" s="7" t="s">
        <v>1644</v>
      </c>
      <c r="M394" s="3" t="s">
        <v>1780</v>
      </c>
      <c r="N394" s="1" t="s">
        <v>2792</v>
      </c>
      <c r="P394" s="1" t="str">
        <f>IF(db[[#This Row],[QTY/ CTN]]="","",SUBSTITUTE(SUBSTITUTE(SUBSTITUTE(db[[#This Row],[QTY/ CTN]]," ","_",2),"(",""),")","")&amp;"_")</f>
        <v>100 LSN_</v>
      </c>
      <c r="Q394" s="1">
        <f>IF(db[[#This Row],[H_QTY/ CTN]]="","",SEARCH("_",db[[#This Row],[H_QTY/ CTN]]))</f>
        <v>8</v>
      </c>
      <c r="R394" s="1">
        <f>IF(db[[#This Row],[H_QTY/ CTN]]="","",LEN(db[[#This Row],[H_QTY/ CTN]]))</f>
        <v>8</v>
      </c>
      <c r="S394" s="90" t="str">
        <f>IF(db[[#This Row],[H_QTY/ CTN]]="","",LEFT(db[[#This Row],[H_QTY/ CTN]],db[[#This Row],[H_1]]-1))</f>
        <v>100 LSN</v>
      </c>
      <c r="T394" s="87" t="str">
        <f>IF(NOT(db[[#This Row],[H_1]]=db[[#This Row],[H_2]]),MID(db[[#This Row],[H_QTY/ CTN]],db[[#This Row],[H_1]]+1,db[[#This Row],[H_2]]-db[[#This Row],[H_1]]-1),"")</f>
        <v/>
      </c>
      <c r="U394" s="87" t="str">
        <f>IF(db[[#This Row],[QTY/ CTN B]]="","",LEFT(db[[#This Row],[QTY/ CTN B]],SEARCH(" ",db[[#This Row],[QTY/ CTN B]],1)-1))</f>
        <v>100</v>
      </c>
      <c r="V394" s="87" t="str">
        <f>IF(db[[#This Row],[QTY/ CTN B]]="","",RIGHT(db[[#This Row],[QTY/ CTN B]],LEN(db[[#This Row],[QTY/ CTN B]])-SEARCH(" ",db[[#This Row],[QTY/ CTN B]],1)))</f>
        <v>LSN</v>
      </c>
      <c r="W394" s="87">
        <f>IF(db[[#This Row],[QTY/ CTN TG]]="",IF(db[[#This Row],[STN TG]]="","",12),LEFT(db[[#This Row],[QTY/ CTN TG]],SEARCH(" ",db[[#This Row],[QTY/ CTN TG]],1)-1))</f>
        <v>12</v>
      </c>
      <c r="X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4" s="87" t="str">
        <f>IF(db[[#This Row],[STN K]]="","",IF(db[[#This Row],[STN TG]]="LSN",12,""))</f>
        <v/>
      </c>
      <c r="Z394" s="87" t="str">
        <f>IF(db[[#This Row],[STN TG]]="LSN","PCS","")</f>
        <v/>
      </c>
      <c r="AA394" s="87">
        <f>db[[#This Row],[QTY B]]*IF(db[[#This Row],[QTY TG]]="",1,db[[#This Row],[QTY TG]])*IF(db[[#This Row],[QTY K]]="",1,db[[#This Row],[QTY K]])</f>
        <v>1200</v>
      </c>
      <c r="AB394" s="87" t="str">
        <f>IF(db[[#This Row],[STN K]]="",IF(db[[#This Row],[STN TG]]="",db[[#This Row],[STN B]],db[[#This Row],[STN TG]]),db[[#This Row],[STN K]])</f>
        <v>PCS</v>
      </c>
      <c r="AC394" s="87"/>
    </row>
    <row r="395" spans="1:29" ht="16.5" customHeight="1" x14ac:dyDescent="0.25">
      <c r="A395" s="87">
        <f>ROW()-1</f>
        <v>394</v>
      </c>
      <c r="B395" s="3" t="str">
        <f>LOWER(SUBSTITUTE(SUBSTITUTE(SUBSTITUTE(SUBSTITUTE(SUBSTITUTE(SUBSTITUTE(db[[#This Row],[NB BM]]," ",),".",""),"-",""),"(",""),")",""),"/",""))</f>
        <v>garisanbt740</v>
      </c>
      <c r="C395" s="3" t="str">
        <f>LOWER(SUBSTITUTE(SUBSTITUTE(SUBSTITUTE(SUBSTITUTE(SUBSTITUTE(SUBSTITUTE(SUBSTITUTE(SUBSTITUTE(SUBSTITUTE(db[[#This Row],[NB NOTA]]," ",),".",""),"-",""),"(",""),")",""),",",""),"/",""),"""",""),"+",""))</f>
        <v>bt740</v>
      </c>
      <c r="D395" s="3" t="str">
        <f>LOWER(SUBSTITUTE(SUBSTITUTE(SUBSTITUTE(SUBSTITUTE(SUBSTITUTE(SUBSTITUTE(SUBSTITUTE(SUBSTITUTE(SUBSTITUTE(db[[#This Row],[NB PAJAK]]," ",""),"-",""),"(",""),")",""),".",""),",",""),"/",""),"""",""),"+",""))</f>
        <v/>
      </c>
      <c r="E39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garisanbt74010lsn</v>
      </c>
      <c r="F3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bt74010lsnuntana</v>
      </c>
      <c r="G395" s="1" t="s">
        <v>1888</v>
      </c>
      <c r="H395" s="4" t="s">
        <v>2979</v>
      </c>
      <c r="I395" s="49"/>
      <c r="J395" s="1" t="s">
        <v>1621</v>
      </c>
      <c r="K395" s="26" t="e">
        <f>IF(db[[#This Row],[NB NOTA_C]]="","",COUNTIF([2]!B_MSK[concat],db[[#This Row],[NB NOTA_C]]))</f>
        <v>#REF!</v>
      </c>
      <c r="L395" s="7" t="s">
        <v>1644</v>
      </c>
      <c r="M395" s="3" t="s">
        <v>1728</v>
      </c>
      <c r="N395" s="1" t="s">
        <v>2792</v>
      </c>
      <c r="P395" s="1" t="str">
        <f>IF(db[[#This Row],[QTY/ CTN]]="","",SUBSTITUTE(SUBSTITUTE(SUBSTITUTE(db[[#This Row],[QTY/ CTN]]," ","_",2),"(",""),")","")&amp;"_")</f>
        <v>10 LSN_</v>
      </c>
      <c r="Q395" s="1">
        <f>IF(db[[#This Row],[H_QTY/ CTN]]="","",SEARCH("_",db[[#This Row],[H_QTY/ CTN]]))</f>
        <v>7</v>
      </c>
      <c r="R395" s="1">
        <f>IF(db[[#This Row],[H_QTY/ CTN]]="","",LEN(db[[#This Row],[H_QTY/ CTN]]))</f>
        <v>7</v>
      </c>
      <c r="S395" s="90" t="str">
        <f>IF(db[[#This Row],[H_QTY/ CTN]]="","",LEFT(db[[#This Row],[H_QTY/ CTN]],db[[#This Row],[H_1]]-1))</f>
        <v>10 LSN</v>
      </c>
      <c r="T395" s="87" t="str">
        <f>IF(NOT(db[[#This Row],[H_1]]=db[[#This Row],[H_2]]),MID(db[[#This Row],[H_QTY/ CTN]],db[[#This Row],[H_1]]+1,db[[#This Row],[H_2]]-db[[#This Row],[H_1]]-1),"")</f>
        <v/>
      </c>
      <c r="U395" s="87" t="str">
        <f>IF(db[[#This Row],[QTY/ CTN B]]="","",LEFT(db[[#This Row],[QTY/ CTN B]],SEARCH(" ",db[[#This Row],[QTY/ CTN B]],1)-1))</f>
        <v>10</v>
      </c>
      <c r="V395" s="87" t="str">
        <f>IF(db[[#This Row],[QTY/ CTN B]]="","",RIGHT(db[[#This Row],[QTY/ CTN B]],LEN(db[[#This Row],[QTY/ CTN B]])-SEARCH(" ",db[[#This Row],[QTY/ CTN B]],1)))</f>
        <v>LSN</v>
      </c>
      <c r="W395" s="87">
        <f>IF(db[[#This Row],[QTY/ CTN TG]]="",IF(db[[#This Row],[STN TG]]="","",12),LEFT(db[[#This Row],[QTY/ CTN TG]],SEARCH(" ",db[[#This Row],[QTY/ CTN TG]],1)-1))</f>
        <v>12</v>
      </c>
      <c r="X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5" s="87" t="str">
        <f>IF(db[[#This Row],[STN K]]="","",IF(db[[#This Row],[STN TG]]="LSN",12,""))</f>
        <v/>
      </c>
      <c r="Z395" s="87" t="str">
        <f>IF(db[[#This Row],[STN TG]]="LSN","PCS","")</f>
        <v/>
      </c>
      <c r="AA395" s="87">
        <f>db[[#This Row],[QTY B]]*IF(db[[#This Row],[QTY TG]]="",1,db[[#This Row],[QTY TG]])*IF(db[[#This Row],[QTY K]]="",1,db[[#This Row],[QTY K]])</f>
        <v>120</v>
      </c>
      <c r="AB395" s="87" t="str">
        <f>IF(db[[#This Row],[STN K]]="",IF(db[[#This Row],[STN TG]]="",db[[#This Row],[STN B]],db[[#This Row],[STN TG]]),db[[#This Row],[STN K]])</f>
        <v>PCS</v>
      </c>
      <c r="AC395" s="87"/>
    </row>
    <row r="396" spans="1:29" ht="16.5" customHeight="1" x14ac:dyDescent="0.25">
      <c r="A396" s="87">
        <f>ROW()-1</f>
        <v>395</v>
      </c>
      <c r="B396" s="3" t="str">
        <f>LOWER(SUBSTITUTE(SUBSTITUTE(SUBSTITUTE(SUBSTITUTE(SUBSTITUTE(SUBSTITUTE(db[[#This Row],[NB BM]]," ",),".",""),"-",""),"(",""),")",""),"/",""))</f>
        <v>garisanbt840</v>
      </c>
      <c r="C396" s="3" t="str">
        <f>LOWER(SUBSTITUTE(SUBSTITUTE(SUBSTITUTE(SUBSTITUTE(SUBSTITUTE(SUBSTITUTE(SUBSTITUTE(SUBSTITUTE(SUBSTITUTE(db[[#This Row],[NB NOTA]]," ",),".",""),"-",""),"(",""),")",""),",",""),"/",""),"""",""),"+",""))</f>
        <v>bt840</v>
      </c>
      <c r="D396" s="3" t="str">
        <f>LOWER(SUBSTITUTE(SUBSTITUTE(SUBSTITUTE(SUBSTITUTE(SUBSTITUTE(SUBSTITUTE(SUBSTITUTE(SUBSTITUTE(SUBSTITUTE(db[[#This Row],[NB PAJAK]]," ",""),"-",""),"(",""),")",""),".",""),",",""),"/",""),"""",""),"+",""))</f>
        <v/>
      </c>
      <c r="E39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garisanbt84060lsn</v>
      </c>
      <c r="F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bt84060lsnuntana</v>
      </c>
      <c r="G396" s="1" t="s">
        <v>1889</v>
      </c>
      <c r="H396" s="4" t="s">
        <v>2980</v>
      </c>
      <c r="I396" s="49"/>
      <c r="J396" s="1" t="s">
        <v>1621</v>
      </c>
      <c r="K396" s="26" t="e">
        <f>IF(db[[#This Row],[NB NOTA_C]]="","",COUNTIF([2]!B_MSK[concat],db[[#This Row],[NB NOTA_C]]))</f>
        <v>#REF!</v>
      </c>
      <c r="L396" s="7" t="s">
        <v>1644</v>
      </c>
      <c r="M396" s="3" t="s">
        <v>1670</v>
      </c>
      <c r="N396" s="1" t="s">
        <v>2792</v>
      </c>
      <c r="P396" s="1" t="str">
        <f>IF(db[[#This Row],[QTY/ CTN]]="","",SUBSTITUTE(SUBSTITUTE(SUBSTITUTE(db[[#This Row],[QTY/ CTN]]," ","_",2),"(",""),")","")&amp;"_")</f>
        <v>60 LSN_</v>
      </c>
      <c r="Q396" s="1">
        <f>IF(db[[#This Row],[H_QTY/ CTN]]="","",SEARCH("_",db[[#This Row],[H_QTY/ CTN]]))</f>
        <v>7</v>
      </c>
      <c r="R396" s="1">
        <f>IF(db[[#This Row],[H_QTY/ CTN]]="","",LEN(db[[#This Row],[H_QTY/ CTN]]))</f>
        <v>7</v>
      </c>
      <c r="S396" s="90" t="str">
        <f>IF(db[[#This Row],[H_QTY/ CTN]]="","",LEFT(db[[#This Row],[H_QTY/ CTN]],db[[#This Row],[H_1]]-1))</f>
        <v>60 LSN</v>
      </c>
      <c r="T396" s="87" t="str">
        <f>IF(NOT(db[[#This Row],[H_1]]=db[[#This Row],[H_2]]),MID(db[[#This Row],[H_QTY/ CTN]],db[[#This Row],[H_1]]+1,db[[#This Row],[H_2]]-db[[#This Row],[H_1]]-1),"")</f>
        <v/>
      </c>
      <c r="U396" s="87" t="str">
        <f>IF(db[[#This Row],[QTY/ CTN B]]="","",LEFT(db[[#This Row],[QTY/ CTN B]],SEARCH(" ",db[[#This Row],[QTY/ CTN B]],1)-1))</f>
        <v>60</v>
      </c>
      <c r="V396" s="87" t="str">
        <f>IF(db[[#This Row],[QTY/ CTN B]]="","",RIGHT(db[[#This Row],[QTY/ CTN B]],LEN(db[[#This Row],[QTY/ CTN B]])-SEARCH(" ",db[[#This Row],[QTY/ CTN B]],1)))</f>
        <v>LSN</v>
      </c>
      <c r="W396" s="87">
        <f>IF(db[[#This Row],[QTY/ CTN TG]]="",IF(db[[#This Row],[STN TG]]="","",12),LEFT(db[[#This Row],[QTY/ CTN TG]],SEARCH(" ",db[[#This Row],[QTY/ CTN TG]],1)-1))</f>
        <v>12</v>
      </c>
      <c r="X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6" s="87" t="str">
        <f>IF(db[[#This Row],[STN K]]="","",IF(db[[#This Row],[STN TG]]="LSN",12,""))</f>
        <v/>
      </c>
      <c r="Z396" s="87" t="str">
        <f>IF(db[[#This Row],[STN TG]]="LSN","PCS","")</f>
        <v/>
      </c>
      <c r="AA396" s="87">
        <f>db[[#This Row],[QTY B]]*IF(db[[#This Row],[QTY TG]]="",1,db[[#This Row],[QTY TG]])*IF(db[[#This Row],[QTY K]]="",1,db[[#This Row],[QTY K]])</f>
        <v>720</v>
      </c>
      <c r="AB396" s="87" t="str">
        <f>IF(db[[#This Row],[STN K]]="",IF(db[[#This Row],[STN TG]]="",db[[#This Row],[STN B]],db[[#This Row],[STN TG]]),db[[#This Row],[STN K]])</f>
        <v>PCS</v>
      </c>
      <c r="AC396" s="87"/>
    </row>
    <row r="397" spans="1:29" ht="16.5" customHeight="1" x14ac:dyDescent="0.25">
      <c r="A397" s="87">
        <f>ROW()-1</f>
        <v>396</v>
      </c>
      <c r="B397" s="3" t="str">
        <f>LOWER(SUBSTITUTE(SUBSTITUTE(SUBSTITUTE(SUBSTITUTE(SUBSTITUTE(SUBSTITUTE(db[[#This Row],[NB BM]]," ",),".",""),"-",""),"(",""),")",""),"/",""))</f>
        <v>btbatikkain</v>
      </c>
      <c r="C397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D397" s="3" t="str">
        <f>LOWER(SUBSTITUTE(SUBSTITUTE(SUBSTITUTE(SUBSTITUTE(SUBSTITUTE(SUBSTITUTE(SUBSTITUTE(SUBSTITUTE(SUBSTITUTE(db[[#This Row],[NB PAJAK]]," ",""),"-",""),"(",""),")",""),".",""),",",""),"/",""),"""",""),"+",""))</f>
        <v/>
      </c>
      <c r="E397" s="3" t="str">
        <f>LOWER(SUBSTITUTE(SUBSTITUTE(SUBSTITUTE(SUBSTITUTE(SUBSTITUTE(SUBSTITUTE(SUBSTITUTE(SUBSTITUTE(SUBSTITUTE(db[[#This Row],[NB BM]]&amp;db[[#This Row],[QTY/ CTN]]," ",),".",""),"-",""),"(",""),")",""),",",""),"/",""),"""",""),"+",""))</f>
        <v>btbatikkain7lsn</v>
      </c>
      <c r="F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btbatik7lsnuntana</v>
      </c>
      <c r="G397" s="1" t="s">
        <v>6422</v>
      </c>
      <c r="H397" s="4" t="s">
        <v>1353</v>
      </c>
      <c r="I397" s="49"/>
      <c r="J397" s="1" t="s">
        <v>1621</v>
      </c>
      <c r="K397" s="26" t="e">
        <f>IF(db[[#This Row],[NB NOTA_C]]="","",COUNTIF([2]!B_MSK[concat],db[[#This Row],[NB NOTA_C]]))</f>
        <v>#REF!</v>
      </c>
      <c r="L397" s="6" t="s">
        <v>1629</v>
      </c>
      <c r="M397" s="1" t="s">
        <v>1703</v>
      </c>
      <c r="N397" s="1" t="s">
        <v>2784</v>
      </c>
      <c r="P397" s="1" t="str">
        <f>IF(db[[#This Row],[QTY/ CTN]]="","",SUBSTITUTE(SUBSTITUTE(SUBSTITUTE(db[[#This Row],[QTY/ CTN]]," ","_",2),"(",""),")","")&amp;"_")</f>
        <v>7 LSN_</v>
      </c>
      <c r="Q397" s="1">
        <f>IF(db[[#This Row],[H_QTY/ CTN]]="","",SEARCH("_",db[[#This Row],[H_QTY/ CTN]]))</f>
        <v>6</v>
      </c>
      <c r="R397" s="1">
        <f>IF(db[[#This Row],[H_QTY/ CTN]]="","",LEN(db[[#This Row],[H_QTY/ CTN]]))</f>
        <v>6</v>
      </c>
      <c r="S397" s="90" t="str">
        <f>IF(db[[#This Row],[H_QTY/ CTN]]="","",LEFT(db[[#This Row],[H_QTY/ CTN]],db[[#This Row],[H_1]]-1))</f>
        <v>7 LSN</v>
      </c>
      <c r="T397" s="87" t="str">
        <f>IF(NOT(db[[#This Row],[H_1]]=db[[#This Row],[H_2]]),MID(db[[#This Row],[H_QTY/ CTN]],db[[#This Row],[H_1]]+1,db[[#This Row],[H_2]]-db[[#This Row],[H_1]]-1),"")</f>
        <v/>
      </c>
      <c r="U397" s="87" t="str">
        <f>IF(db[[#This Row],[QTY/ CTN B]]="","",LEFT(db[[#This Row],[QTY/ CTN B]],SEARCH(" ",db[[#This Row],[QTY/ CTN B]],1)-1))</f>
        <v>7</v>
      </c>
      <c r="V397" s="87" t="str">
        <f>IF(db[[#This Row],[QTY/ CTN B]]="","",RIGHT(db[[#This Row],[QTY/ CTN B]],LEN(db[[#This Row],[QTY/ CTN B]])-SEARCH(" ",db[[#This Row],[QTY/ CTN B]],1)))</f>
        <v>LSN</v>
      </c>
      <c r="W397" s="87">
        <f>IF(db[[#This Row],[QTY/ CTN TG]]="",IF(db[[#This Row],[STN TG]]="","",12),LEFT(db[[#This Row],[QTY/ CTN TG]],SEARCH(" ",db[[#This Row],[QTY/ CTN TG]],1)-1))</f>
        <v>12</v>
      </c>
      <c r="X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7" s="87" t="str">
        <f>IF(db[[#This Row],[STN K]]="","",IF(db[[#This Row],[STN TG]]="LSN",12,""))</f>
        <v/>
      </c>
      <c r="Z397" s="87" t="str">
        <f>IF(db[[#This Row],[STN TG]]="LSN","PCS","")</f>
        <v/>
      </c>
      <c r="AA397" s="87">
        <f>db[[#This Row],[QTY B]]*IF(db[[#This Row],[QTY TG]]="",1,db[[#This Row],[QTY TG]])*IF(db[[#This Row],[QTY K]]="",1,db[[#This Row],[QTY K]])</f>
        <v>84</v>
      </c>
      <c r="AB397" s="87" t="str">
        <f>IF(db[[#This Row],[STN K]]="",IF(db[[#This Row],[STN TG]]="",db[[#This Row],[STN B]],db[[#This Row],[STN TG]]),db[[#This Row],[STN K]])</f>
        <v>PCS</v>
      </c>
      <c r="AC397" s="87"/>
    </row>
    <row r="398" spans="1:29" ht="16.5" customHeight="1" x14ac:dyDescent="0.25">
      <c r="A398" s="87">
        <f>ROW()-1</f>
        <v>397</v>
      </c>
      <c r="B398" s="3" t="str">
        <f>LOWER(SUBSTITUTE(SUBSTITUTE(SUBSTITUTE(SUBSTITUTE(SUBSTITUTE(SUBSTITUTE(db[[#This Row],[NB BM]]," ",),".",""),"-",""),"(",""),")",""),"/",""))</f>
        <v>garisanbtr3</v>
      </c>
      <c r="C398" s="3" t="str">
        <f>LOWER(SUBSTITUTE(SUBSTITUTE(SUBSTITUTE(SUBSTITUTE(SUBSTITUTE(SUBSTITUTE(SUBSTITUTE(SUBSTITUTE(SUBSTITUTE(db[[#This Row],[NB NOTA]]," ",),".",""),"-",""),"(",""),")",""),",",""),"/",""),"""",""),"+",""))</f>
        <v>btr3</v>
      </c>
      <c r="D398" s="3" t="str">
        <f>LOWER(SUBSTITUTE(SUBSTITUTE(SUBSTITUTE(SUBSTITUTE(SUBSTITUTE(SUBSTITUTE(SUBSTITUTE(SUBSTITUTE(SUBSTITUTE(db[[#This Row],[NB PAJAK]]," ",""),"-",""),"(",""),")",""),".",""),",",""),"/",""),"""",""),"+",""))</f>
        <v/>
      </c>
      <c r="E39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garisanbtr312lsn</v>
      </c>
      <c r="F3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btr312lsnuntana</v>
      </c>
      <c r="G398" s="1" t="s">
        <v>1890</v>
      </c>
      <c r="H398" s="4" t="s">
        <v>2981</v>
      </c>
      <c r="I398" s="49"/>
      <c r="J398" s="1" t="s">
        <v>1621</v>
      </c>
      <c r="K398" s="26" t="e">
        <f>IF(db[[#This Row],[NB NOTA_C]]="","",COUNTIF([2]!B_MSK[concat],db[[#This Row],[NB NOTA_C]]))</f>
        <v>#REF!</v>
      </c>
      <c r="L398" s="7" t="s">
        <v>1644</v>
      </c>
      <c r="M398" s="3" t="s">
        <v>1661</v>
      </c>
      <c r="N398" s="1" t="s">
        <v>2792</v>
      </c>
      <c r="P398" s="1" t="str">
        <f>IF(db[[#This Row],[QTY/ CTN]]="","",SUBSTITUTE(SUBSTITUTE(SUBSTITUTE(db[[#This Row],[QTY/ CTN]]," ","_",2),"(",""),")","")&amp;"_")</f>
        <v>12 LSN_</v>
      </c>
      <c r="Q398" s="1">
        <f>IF(db[[#This Row],[H_QTY/ CTN]]="","",SEARCH("_",db[[#This Row],[H_QTY/ CTN]]))</f>
        <v>7</v>
      </c>
      <c r="R398" s="1">
        <f>IF(db[[#This Row],[H_QTY/ CTN]]="","",LEN(db[[#This Row],[H_QTY/ CTN]]))</f>
        <v>7</v>
      </c>
      <c r="S398" s="90" t="str">
        <f>IF(db[[#This Row],[H_QTY/ CTN]]="","",LEFT(db[[#This Row],[H_QTY/ CTN]],db[[#This Row],[H_1]]-1))</f>
        <v>12 LSN</v>
      </c>
      <c r="T398" s="87" t="str">
        <f>IF(NOT(db[[#This Row],[H_1]]=db[[#This Row],[H_2]]),MID(db[[#This Row],[H_QTY/ CTN]],db[[#This Row],[H_1]]+1,db[[#This Row],[H_2]]-db[[#This Row],[H_1]]-1),"")</f>
        <v/>
      </c>
      <c r="U398" s="87" t="str">
        <f>IF(db[[#This Row],[QTY/ CTN B]]="","",LEFT(db[[#This Row],[QTY/ CTN B]],SEARCH(" ",db[[#This Row],[QTY/ CTN B]],1)-1))</f>
        <v>12</v>
      </c>
      <c r="V398" s="87" t="str">
        <f>IF(db[[#This Row],[QTY/ CTN B]]="","",RIGHT(db[[#This Row],[QTY/ CTN B]],LEN(db[[#This Row],[QTY/ CTN B]])-SEARCH(" ",db[[#This Row],[QTY/ CTN B]],1)))</f>
        <v>LSN</v>
      </c>
      <c r="W398" s="87">
        <f>IF(db[[#This Row],[QTY/ CTN TG]]="",IF(db[[#This Row],[STN TG]]="","",12),LEFT(db[[#This Row],[QTY/ CTN TG]],SEARCH(" ",db[[#This Row],[QTY/ CTN TG]],1)-1))</f>
        <v>12</v>
      </c>
      <c r="X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8" s="87" t="str">
        <f>IF(db[[#This Row],[STN K]]="","",IF(db[[#This Row],[STN TG]]="LSN",12,""))</f>
        <v/>
      </c>
      <c r="Z398" s="87" t="str">
        <f>IF(db[[#This Row],[STN TG]]="LSN","PCS","")</f>
        <v/>
      </c>
      <c r="AA398" s="87">
        <f>db[[#This Row],[QTY B]]*IF(db[[#This Row],[QTY TG]]="",1,db[[#This Row],[QTY TG]])*IF(db[[#This Row],[QTY K]]="",1,db[[#This Row],[QTY K]])</f>
        <v>144</v>
      </c>
      <c r="AB398" s="87" t="str">
        <f>IF(db[[#This Row],[STN K]]="",IF(db[[#This Row],[STN TG]]="",db[[#This Row],[STN B]],db[[#This Row],[STN TG]]),db[[#This Row],[STN K]])</f>
        <v>PCS</v>
      </c>
      <c r="AC398" s="87"/>
    </row>
    <row r="399" spans="1:29" ht="16.5" customHeight="1" x14ac:dyDescent="0.25">
      <c r="A399" s="87">
        <f>ROW()-1</f>
        <v>398</v>
      </c>
      <c r="B399" s="3" t="str">
        <f>LOWER(SUBSTITUTE(SUBSTITUTE(SUBSTITUTE(SUBSTITUTE(SUBSTITUTE(SUBSTITUTE(db[[#This Row],[NB BM]]," ",),".",""),"-",""),"(",""),")",""),"/",""))</f>
        <v>garisanbtr5</v>
      </c>
      <c r="C399" s="3" t="str">
        <f>LOWER(SUBSTITUTE(SUBSTITUTE(SUBSTITUTE(SUBSTITUTE(SUBSTITUTE(SUBSTITUTE(SUBSTITUTE(SUBSTITUTE(SUBSTITUTE(db[[#This Row],[NB NOTA]]," ",),".",""),"-",""),"(",""),")",""),",",""),"/",""),"""",""),"+",""))</f>
        <v>btr5</v>
      </c>
      <c r="D399" s="3" t="str">
        <f>LOWER(SUBSTITUTE(SUBSTITUTE(SUBSTITUTE(SUBSTITUTE(SUBSTITUTE(SUBSTITUTE(SUBSTITUTE(SUBSTITUTE(SUBSTITUTE(db[[#This Row],[NB PAJAK]]," ",""),"-",""),"(",""),")",""),".",""),",",""),"/",""),"""",""),"+",""))</f>
        <v/>
      </c>
      <c r="E399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garisanbtr512lsn</v>
      </c>
      <c r="F3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btr512lsnuntana</v>
      </c>
      <c r="G399" s="1" t="s">
        <v>1891</v>
      </c>
      <c r="H399" s="4" t="s">
        <v>2982</v>
      </c>
      <c r="I399" s="49"/>
      <c r="J399" s="1" t="s">
        <v>1621</v>
      </c>
      <c r="K399" s="26" t="e">
        <f>IF(db[[#This Row],[NB NOTA_C]]="","",COUNTIF([2]!B_MSK[concat],db[[#This Row],[NB NOTA_C]]))</f>
        <v>#REF!</v>
      </c>
      <c r="L399" s="7" t="s">
        <v>1644</v>
      </c>
      <c r="M399" s="3" t="s">
        <v>1661</v>
      </c>
      <c r="N399" s="1" t="s">
        <v>2792</v>
      </c>
      <c r="P399" s="1" t="str">
        <f>IF(db[[#This Row],[QTY/ CTN]]="","",SUBSTITUTE(SUBSTITUTE(SUBSTITUTE(db[[#This Row],[QTY/ CTN]]," ","_",2),"(",""),")","")&amp;"_")</f>
        <v>12 LSN_</v>
      </c>
      <c r="Q399" s="1">
        <f>IF(db[[#This Row],[H_QTY/ CTN]]="","",SEARCH("_",db[[#This Row],[H_QTY/ CTN]]))</f>
        <v>7</v>
      </c>
      <c r="R399" s="1">
        <f>IF(db[[#This Row],[H_QTY/ CTN]]="","",LEN(db[[#This Row],[H_QTY/ CTN]]))</f>
        <v>7</v>
      </c>
      <c r="S399" s="90" t="str">
        <f>IF(db[[#This Row],[H_QTY/ CTN]]="","",LEFT(db[[#This Row],[H_QTY/ CTN]],db[[#This Row],[H_1]]-1))</f>
        <v>12 LSN</v>
      </c>
      <c r="T399" s="87" t="str">
        <f>IF(NOT(db[[#This Row],[H_1]]=db[[#This Row],[H_2]]),MID(db[[#This Row],[H_QTY/ CTN]],db[[#This Row],[H_1]]+1,db[[#This Row],[H_2]]-db[[#This Row],[H_1]]-1),"")</f>
        <v/>
      </c>
      <c r="U399" s="87" t="str">
        <f>IF(db[[#This Row],[QTY/ CTN B]]="","",LEFT(db[[#This Row],[QTY/ CTN B]],SEARCH(" ",db[[#This Row],[QTY/ CTN B]],1)-1))</f>
        <v>12</v>
      </c>
      <c r="V399" s="87" t="str">
        <f>IF(db[[#This Row],[QTY/ CTN B]]="","",RIGHT(db[[#This Row],[QTY/ CTN B]],LEN(db[[#This Row],[QTY/ CTN B]])-SEARCH(" ",db[[#This Row],[QTY/ CTN B]],1)))</f>
        <v>LSN</v>
      </c>
      <c r="W399" s="87">
        <f>IF(db[[#This Row],[QTY/ CTN TG]]="",IF(db[[#This Row],[STN TG]]="","",12),LEFT(db[[#This Row],[QTY/ CTN TG]],SEARCH(" ",db[[#This Row],[QTY/ CTN TG]],1)-1))</f>
        <v>12</v>
      </c>
      <c r="X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399" s="87" t="str">
        <f>IF(db[[#This Row],[STN K]]="","",IF(db[[#This Row],[STN TG]]="LSN",12,""))</f>
        <v/>
      </c>
      <c r="Z399" s="87" t="str">
        <f>IF(db[[#This Row],[STN TG]]="LSN","PCS","")</f>
        <v/>
      </c>
      <c r="AA399" s="87">
        <f>db[[#This Row],[QTY B]]*IF(db[[#This Row],[QTY TG]]="",1,db[[#This Row],[QTY TG]])*IF(db[[#This Row],[QTY K]]="",1,db[[#This Row],[QTY K]])</f>
        <v>144</v>
      </c>
      <c r="AB399" s="87" t="str">
        <f>IF(db[[#This Row],[STN K]]="",IF(db[[#This Row],[STN TG]]="",db[[#This Row],[STN B]],db[[#This Row],[STN TG]]),db[[#This Row],[STN K]])</f>
        <v>PCS</v>
      </c>
      <c r="AC399" s="87"/>
    </row>
    <row r="400" spans="1:29" ht="16.5" customHeight="1" x14ac:dyDescent="0.25">
      <c r="A400" s="87">
        <f>ROW()-1</f>
        <v>399</v>
      </c>
      <c r="B400" s="3" t="str">
        <f>LOWER(SUBSTITUTE(SUBSTITUTE(SUBSTITUTE(SUBSTITUTE(SUBSTITUTE(SUBSTITUTE(db[[#This Row],[NB BM]]," ",),".",""),"-",""),"(",""),")",""),"/",""))</f>
        <v>garisanbt123a</v>
      </c>
      <c r="C400" s="3" t="str">
        <f>LOWER(SUBSTITUTE(SUBSTITUTE(SUBSTITUTE(SUBSTITUTE(SUBSTITUTE(SUBSTITUTE(SUBSTITUTE(SUBSTITUTE(SUBSTITUTE(db[[#This Row],[NB NOTA]]," ",),".",""),"-",""),"(",""),")",""),",",""),"/",""),"""",""),"+",""))</f>
        <v>bt123a</v>
      </c>
      <c r="D400" s="3" t="str">
        <f>LOWER(SUBSTITUTE(SUBSTITUTE(SUBSTITUTE(SUBSTITUTE(SUBSTITUTE(SUBSTITUTE(SUBSTITUTE(SUBSTITUTE(SUBSTITUTE(db[[#This Row],[NB PAJAK]]," ",""),"-",""),"(",""),")",""),".",""),",",""),"/",""),"""",""),"+",""))</f>
        <v/>
      </c>
      <c r="E40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garisanbt123a50lsn</v>
      </c>
      <c r="F4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bt123a50lsnuntana</v>
      </c>
      <c r="G400" s="4" t="s">
        <v>6389</v>
      </c>
      <c r="H400" s="4" t="s">
        <v>6373</v>
      </c>
      <c r="I400" s="49"/>
      <c r="J400" s="1" t="s">
        <v>1621</v>
      </c>
      <c r="K400" s="28" t="e">
        <f>IF(db[[#This Row],[NB NOTA_C]]="","",COUNTIF([2]!B_MSK[concat],db[[#This Row],[NB NOTA_C]]))</f>
        <v>#REF!</v>
      </c>
      <c r="L400" s="7" t="s">
        <v>1644</v>
      </c>
      <c r="M400" s="3" t="s">
        <v>1738</v>
      </c>
      <c r="N400" s="1" t="s">
        <v>2792</v>
      </c>
      <c r="O400" s="3"/>
      <c r="P400" s="3" t="str">
        <f>IF(db[[#This Row],[QTY/ CTN]]="","",SUBSTITUTE(SUBSTITUTE(SUBSTITUTE(db[[#This Row],[QTY/ CTN]]," ","_",2),"(",""),")","")&amp;"_")</f>
        <v>50 LSN_</v>
      </c>
      <c r="Q400" s="3">
        <f>IF(db[[#This Row],[H_QTY/ CTN]]="","",SEARCH("_",db[[#This Row],[H_QTY/ CTN]]))</f>
        <v>7</v>
      </c>
      <c r="R400" s="3">
        <f>IF(db[[#This Row],[H_QTY/ CTN]]="","",LEN(db[[#This Row],[H_QTY/ CTN]]))</f>
        <v>7</v>
      </c>
      <c r="S400" s="87" t="str">
        <f>IF(db[[#This Row],[H_QTY/ CTN]]="","",LEFT(db[[#This Row],[H_QTY/ CTN]],db[[#This Row],[H_1]]-1))</f>
        <v>50 LSN</v>
      </c>
      <c r="T400" s="87" t="str">
        <f>IF(NOT(db[[#This Row],[H_1]]=db[[#This Row],[H_2]]),MID(db[[#This Row],[H_QTY/ CTN]],db[[#This Row],[H_1]]+1,db[[#This Row],[H_2]]-db[[#This Row],[H_1]]-1),"")</f>
        <v/>
      </c>
      <c r="U400" s="87" t="str">
        <f>IF(db[[#This Row],[QTY/ CTN B]]="","",LEFT(db[[#This Row],[QTY/ CTN B]],SEARCH(" ",db[[#This Row],[QTY/ CTN B]],1)-1))</f>
        <v>50</v>
      </c>
      <c r="V400" s="87" t="str">
        <f>IF(db[[#This Row],[QTY/ CTN B]]="","",RIGHT(db[[#This Row],[QTY/ CTN B]],LEN(db[[#This Row],[QTY/ CTN B]])-SEARCH(" ",db[[#This Row],[QTY/ CTN B]],1)))</f>
        <v>LSN</v>
      </c>
      <c r="W400" s="87">
        <f>IF(db[[#This Row],[QTY/ CTN TG]]="",IF(db[[#This Row],[STN TG]]="","",12),LEFT(db[[#This Row],[QTY/ CTN TG]],SEARCH(" ",db[[#This Row],[QTY/ CTN TG]],1)-1))</f>
        <v>12</v>
      </c>
      <c r="X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00" s="87" t="str">
        <f>IF(db[[#This Row],[STN K]]="","",IF(db[[#This Row],[STN TG]]="LSN",12,""))</f>
        <v/>
      </c>
      <c r="Z400" s="87" t="str">
        <f>IF(db[[#This Row],[STN TG]]="LSN","PCS","")</f>
        <v/>
      </c>
      <c r="AA400" s="87">
        <f>db[[#This Row],[QTY B]]*IF(db[[#This Row],[QTY TG]]="",1,db[[#This Row],[QTY TG]])*IF(db[[#This Row],[QTY K]]="",1,db[[#This Row],[QTY K]])</f>
        <v>600</v>
      </c>
      <c r="AB400" s="87" t="str">
        <f>IF(db[[#This Row],[STN K]]="",IF(db[[#This Row],[STN TG]]="",db[[#This Row],[STN B]],db[[#This Row],[STN TG]]),db[[#This Row],[STN K]])</f>
        <v>PCS</v>
      </c>
      <c r="AC400" s="87"/>
    </row>
    <row r="401" spans="1:29" ht="16.5" customHeight="1" x14ac:dyDescent="0.25">
      <c r="A401" s="87">
        <f>ROW()-1</f>
        <v>400</v>
      </c>
      <c r="B401" s="3" t="str">
        <f>LOWER(SUBSTITUTE(SUBSTITUTE(SUBSTITUTE(SUBSTITUTE(SUBSTITUTE(SUBSTITUTE(db[[#This Row],[NB BM]]," ",),".",""),"-",""),"(",""),")",""),"/",""))</f>
        <v>btsgastaa560ppbiasaa56001</v>
      </c>
      <c r="C401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D401" s="3" t="str">
        <f>LOWER(SUBSTITUTE(SUBSTITUTE(SUBSTITUTE(SUBSTITUTE(SUBSTITUTE(SUBSTITUTE(SUBSTITUTE(SUBSTITUTE(SUBSTITUTE(db[[#This Row],[NB PAJAK]]," ",""),"-",""),"(",""),")",""),".",""),",",""),"/",""),"""",""),"+",""))</f>
        <v/>
      </c>
      <c r="E401" s="3" t="str">
        <f>LOWER(SUBSTITUTE(SUBSTITUTE(SUBSTITUTE(SUBSTITUTE(SUBSTITUTE(SUBSTITUTE(SUBSTITUTE(SUBSTITUTE(SUBSTITUTE(db[[#This Row],[NB BM]]&amp;db[[#This Row],[QTY/ CTN]]," ",),".",""),"-",""),"(",""),")",""),",",""),"/",""),"""",""),"+",""))</f>
        <v>btsgastaa560ppbiasaa56001192pcs</v>
      </c>
      <c r="F4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btsgastaa560ppbiasaa56001192pcsuntana</v>
      </c>
      <c r="G401" s="4" t="s">
        <v>5421</v>
      </c>
      <c r="H401" s="4" t="s">
        <v>5381</v>
      </c>
      <c r="I401" s="49"/>
      <c r="J401" s="1" t="s">
        <v>1621</v>
      </c>
      <c r="K401" s="28" t="e">
        <f>IF(db[[#This Row],[NB NOTA_C]]="","",COUNTIF([2]!B_MSK[concat],db[[#This Row],[NB NOTA_C]]))</f>
        <v>#REF!</v>
      </c>
      <c r="L401" s="7" t="s">
        <v>1637</v>
      </c>
      <c r="M401" s="3" t="s">
        <v>1767</v>
      </c>
      <c r="N401" s="1" t="s">
        <v>2784</v>
      </c>
      <c r="O401" s="3"/>
      <c r="P401" s="3" t="str">
        <f>IF(db[[#This Row],[QTY/ CTN]]="","",SUBSTITUTE(SUBSTITUTE(SUBSTITUTE(db[[#This Row],[QTY/ CTN]]," ","_",2),"(",""),")","")&amp;"_")</f>
        <v>192 PCS_</v>
      </c>
      <c r="Q401" s="3">
        <f>IF(db[[#This Row],[H_QTY/ CTN]]="","",SEARCH("_",db[[#This Row],[H_QTY/ CTN]]))</f>
        <v>8</v>
      </c>
      <c r="R401" s="3">
        <f>IF(db[[#This Row],[H_QTY/ CTN]]="","",LEN(db[[#This Row],[H_QTY/ CTN]]))</f>
        <v>8</v>
      </c>
      <c r="S401" s="87" t="str">
        <f>IF(db[[#This Row],[H_QTY/ CTN]]="","",LEFT(db[[#This Row],[H_QTY/ CTN]],db[[#This Row],[H_1]]-1))</f>
        <v>192 PCS</v>
      </c>
      <c r="T401" s="87" t="str">
        <f>IF(NOT(db[[#This Row],[H_1]]=db[[#This Row],[H_2]]),MID(db[[#This Row],[H_QTY/ CTN]],db[[#This Row],[H_1]]+1,db[[#This Row],[H_2]]-db[[#This Row],[H_1]]-1),"")</f>
        <v/>
      </c>
      <c r="U401" s="87" t="str">
        <f>IF(db[[#This Row],[QTY/ CTN B]]="","",LEFT(db[[#This Row],[QTY/ CTN B]],SEARCH(" ",db[[#This Row],[QTY/ CTN B]],1)-1))</f>
        <v>192</v>
      </c>
      <c r="V401" s="87" t="str">
        <f>IF(db[[#This Row],[QTY/ CTN B]]="","",RIGHT(db[[#This Row],[QTY/ CTN B]],LEN(db[[#This Row],[QTY/ CTN B]])-SEARCH(" ",db[[#This Row],[QTY/ CTN B]],1)))</f>
        <v>PCS</v>
      </c>
      <c r="W401" s="87" t="str">
        <f>IF(db[[#This Row],[QTY/ CTN TG]]="",IF(db[[#This Row],[STN TG]]="","",12),LEFT(db[[#This Row],[QTY/ CTN TG]],SEARCH(" ",db[[#This Row],[QTY/ CTN TG]],1)-1))</f>
        <v/>
      </c>
      <c r="X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1" s="87" t="str">
        <f>IF(db[[#This Row],[STN K]]="","",IF(db[[#This Row],[STN TG]]="LSN",12,""))</f>
        <v/>
      </c>
      <c r="Z401" s="87" t="str">
        <f>IF(db[[#This Row],[STN TG]]="LSN","PCS","")</f>
        <v/>
      </c>
      <c r="AA401" s="87">
        <f>db[[#This Row],[QTY B]]*IF(db[[#This Row],[QTY TG]]="",1,db[[#This Row],[QTY TG]])*IF(db[[#This Row],[QTY K]]="",1,db[[#This Row],[QTY K]])</f>
        <v>192</v>
      </c>
      <c r="AB401" s="87" t="str">
        <f>IF(db[[#This Row],[STN K]]="",IF(db[[#This Row],[STN TG]]="",db[[#This Row],[STN B]],db[[#This Row],[STN TG]]),db[[#This Row],[STN K]])</f>
        <v>PCS</v>
      </c>
      <c r="AC401" s="87"/>
    </row>
    <row r="402" spans="1:29" x14ac:dyDescent="0.25">
      <c r="A402" s="87">
        <f>ROW()-1</f>
        <v>401</v>
      </c>
      <c r="B402" s="3" t="str">
        <f>LOWER(SUBSTITUTE(SUBSTITUTE(SUBSTITUTE(SUBSTITUTE(SUBSTITUTE(SUBSTITUTE(db[[#This Row],[NB BM]]," ",),".",""),"-",""),"(",""),")",""),"/",""))</f>
        <v>btsgastaa560ppbiasaa56002</v>
      </c>
      <c r="C402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D402" s="3" t="str">
        <f>LOWER(SUBSTITUTE(SUBSTITUTE(SUBSTITUTE(SUBSTITUTE(SUBSTITUTE(SUBSTITUTE(SUBSTITUTE(SUBSTITUTE(SUBSTITUTE(db[[#This Row],[NB PAJAK]]," ",""),"-",""),"(",""),")",""),".",""),",",""),"/",""),"""",""),"+",""))</f>
        <v/>
      </c>
      <c r="E402" s="3" t="str">
        <f>LOWER(SUBSTITUTE(SUBSTITUTE(SUBSTITUTE(SUBSTITUTE(SUBSTITUTE(SUBSTITUTE(SUBSTITUTE(SUBSTITUTE(SUBSTITUTE(db[[#This Row],[NB BM]]&amp;db[[#This Row],[QTY/ CTN]]," ",),".",""),"-",""),"(",""),")",""),",",""),"/",""),"""",""),"+",""))</f>
        <v>btsgastaa560ppbiasaa56002192pcs</v>
      </c>
      <c r="F4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btsgastaa560ppbiasaa56002192pcsuntana</v>
      </c>
      <c r="G402" s="4" t="s">
        <v>5422</v>
      </c>
      <c r="H402" s="4" t="s">
        <v>5382</v>
      </c>
      <c r="I402" s="49"/>
      <c r="J402" s="1" t="s">
        <v>1621</v>
      </c>
      <c r="K402" s="28" t="e">
        <f>IF(db[[#This Row],[NB NOTA_C]]="","",COUNTIF([2]!B_MSK[concat],db[[#This Row],[NB NOTA_C]]))</f>
        <v>#REF!</v>
      </c>
      <c r="L402" s="7" t="s">
        <v>1637</v>
      </c>
      <c r="M402" s="3" t="s">
        <v>1767</v>
      </c>
      <c r="N402" s="1" t="s">
        <v>2784</v>
      </c>
      <c r="O402" s="3"/>
      <c r="P402" s="3" t="str">
        <f>IF(db[[#This Row],[QTY/ CTN]]="","",SUBSTITUTE(SUBSTITUTE(SUBSTITUTE(db[[#This Row],[QTY/ CTN]]," ","_",2),"(",""),")","")&amp;"_")</f>
        <v>192 PCS_</v>
      </c>
      <c r="Q402" s="3">
        <f>IF(db[[#This Row],[H_QTY/ CTN]]="","",SEARCH("_",db[[#This Row],[H_QTY/ CTN]]))</f>
        <v>8</v>
      </c>
      <c r="R402" s="3">
        <f>IF(db[[#This Row],[H_QTY/ CTN]]="","",LEN(db[[#This Row],[H_QTY/ CTN]]))</f>
        <v>8</v>
      </c>
      <c r="S402" s="87" t="str">
        <f>IF(db[[#This Row],[H_QTY/ CTN]]="","",LEFT(db[[#This Row],[H_QTY/ CTN]],db[[#This Row],[H_1]]-1))</f>
        <v>192 PCS</v>
      </c>
      <c r="T402" s="87" t="str">
        <f>IF(NOT(db[[#This Row],[H_1]]=db[[#This Row],[H_2]]),MID(db[[#This Row],[H_QTY/ CTN]],db[[#This Row],[H_1]]+1,db[[#This Row],[H_2]]-db[[#This Row],[H_1]]-1),"")</f>
        <v/>
      </c>
      <c r="U402" s="87" t="str">
        <f>IF(db[[#This Row],[QTY/ CTN B]]="","",LEFT(db[[#This Row],[QTY/ CTN B]],SEARCH(" ",db[[#This Row],[QTY/ CTN B]],1)-1))</f>
        <v>192</v>
      </c>
      <c r="V402" s="87" t="str">
        <f>IF(db[[#This Row],[QTY/ CTN B]]="","",RIGHT(db[[#This Row],[QTY/ CTN B]],LEN(db[[#This Row],[QTY/ CTN B]])-SEARCH(" ",db[[#This Row],[QTY/ CTN B]],1)))</f>
        <v>PCS</v>
      </c>
      <c r="W402" s="87" t="str">
        <f>IF(db[[#This Row],[QTY/ CTN TG]]="",IF(db[[#This Row],[STN TG]]="","",12),LEFT(db[[#This Row],[QTY/ CTN TG]],SEARCH(" ",db[[#This Row],[QTY/ CTN TG]],1)-1))</f>
        <v/>
      </c>
      <c r="X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2" s="87" t="str">
        <f>IF(db[[#This Row],[STN K]]="","",IF(db[[#This Row],[STN TG]]="LSN",12,""))</f>
        <v/>
      </c>
      <c r="Z402" s="87" t="str">
        <f>IF(db[[#This Row],[STN TG]]="LSN","PCS","")</f>
        <v/>
      </c>
      <c r="AA402" s="87">
        <f>db[[#This Row],[QTY B]]*IF(db[[#This Row],[QTY TG]]="",1,db[[#This Row],[QTY TG]])*IF(db[[#This Row],[QTY K]]="",1,db[[#This Row],[QTY K]])</f>
        <v>192</v>
      </c>
      <c r="AB402" s="87" t="str">
        <f>IF(db[[#This Row],[STN K]]="",IF(db[[#This Row],[STN TG]]="",db[[#This Row],[STN B]],db[[#This Row],[STN TG]]),db[[#This Row],[STN K]])</f>
        <v>PCS</v>
      </c>
      <c r="AC402" s="87"/>
    </row>
    <row r="403" spans="1:29" ht="16.5" customHeight="1" x14ac:dyDescent="0.25">
      <c r="A403" s="87">
        <f>ROW()-1</f>
        <v>402</v>
      </c>
      <c r="B403" s="3" t="str">
        <f>LOWER(SUBSTITUTE(SUBSTITUTE(SUBSTITUTE(SUBSTITUTE(SUBSTITUTE(SUBSTITUTE(db[[#This Row],[NB BM]]," ",),".",""),"-",""),"(",""),")",""),"/",""))</f>
        <v>btsgastaa560ppbiasaa56003</v>
      </c>
      <c r="C403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D403" s="3" t="str">
        <f>LOWER(SUBSTITUTE(SUBSTITUTE(SUBSTITUTE(SUBSTITUTE(SUBSTITUTE(SUBSTITUTE(SUBSTITUTE(SUBSTITUTE(SUBSTITUTE(db[[#This Row],[NB PAJAK]]," ",""),"-",""),"(",""),")",""),".",""),",",""),"/",""),"""",""),"+",""))</f>
        <v/>
      </c>
      <c r="E403" s="3" t="str">
        <f>LOWER(SUBSTITUTE(SUBSTITUTE(SUBSTITUTE(SUBSTITUTE(SUBSTITUTE(SUBSTITUTE(SUBSTITUTE(SUBSTITUTE(SUBSTITUTE(db[[#This Row],[NB BM]]&amp;db[[#This Row],[QTY/ CTN]]," ",),".",""),"-",""),"(",""),")",""),",",""),"/",""),"""",""),"+",""))</f>
        <v>btsgastaa560ppbiasaa56003192pcs</v>
      </c>
      <c r="F4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btsgastaa560ppbiasaa56003192pcsuntana</v>
      </c>
      <c r="G403" s="4" t="s">
        <v>5423</v>
      </c>
      <c r="H403" s="4" t="s">
        <v>5383</v>
      </c>
      <c r="I403" s="49"/>
      <c r="J403" s="1" t="s">
        <v>1621</v>
      </c>
      <c r="K403" s="28" t="e">
        <f>IF(db[[#This Row],[NB NOTA_C]]="","",COUNTIF([2]!B_MSK[concat],db[[#This Row],[NB NOTA_C]]))</f>
        <v>#REF!</v>
      </c>
      <c r="L403" s="7" t="s">
        <v>1637</v>
      </c>
      <c r="M403" s="3" t="s">
        <v>1767</v>
      </c>
      <c r="N403" s="1" t="s">
        <v>2784</v>
      </c>
      <c r="O403" s="3"/>
      <c r="P403" s="3" t="str">
        <f>IF(db[[#This Row],[QTY/ CTN]]="","",SUBSTITUTE(SUBSTITUTE(SUBSTITUTE(db[[#This Row],[QTY/ CTN]]," ","_",2),"(",""),")","")&amp;"_")</f>
        <v>192 PCS_</v>
      </c>
      <c r="Q403" s="3">
        <f>IF(db[[#This Row],[H_QTY/ CTN]]="","",SEARCH("_",db[[#This Row],[H_QTY/ CTN]]))</f>
        <v>8</v>
      </c>
      <c r="R403" s="3">
        <f>IF(db[[#This Row],[H_QTY/ CTN]]="","",LEN(db[[#This Row],[H_QTY/ CTN]]))</f>
        <v>8</v>
      </c>
      <c r="S403" s="87" t="str">
        <f>IF(db[[#This Row],[H_QTY/ CTN]]="","",LEFT(db[[#This Row],[H_QTY/ CTN]],db[[#This Row],[H_1]]-1))</f>
        <v>192 PCS</v>
      </c>
      <c r="T403" s="87" t="str">
        <f>IF(NOT(db[[#This Row],[H_1]]=db[[#This Row],[H_2]]),MID(db[[#This Row],[H_QTY/ CTN]],db[[#This Row],[H_1]]+1,db[[#This Row],[H_2]]-db[[#This Row],[H_1]]-1),"")</f>
        <v/>
      </c>
      <c r="U403" s="87" t="str">
        <f>IF(db[[#This Row],[QTY/ CTN B]]="","",LEFT(db[[#This Row],[QTY/ CTN B]],SEARCH(" ",db[[#This Row],[QTY/ CTN B]],1)-1))</f>
        <v>192</v>
      </c>
      <c r="V403" s="87" t="str">
        <f>IF(db[[#This Row],[QTY/ CTN B]]="","",RIGHT(db[[#This Row],[QTY/ CTN B]],LEN(db[[#This Row],[QTY/ CTN B]])-SEARCH(" ",db[[#This Row],[QTY/ CTN B]],1)))</f>
        <v>PCS</v>
      </c>
      <c r="W403" s="87" t="str">
        <f>IF(db[[#This Row],[QTY/ CTN TG]]="",IF(db[[#This Row],[STN TG]]="","",12),LEFT(db[[#This Row],[QTY/ CTN TG]],SEARCH(" ",db[[#This Row],[QTY/ CTN TG]],1)-1))</f>
        <v/>
      </c>
      <c r="X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3" s="87" t="str">
        <f>IF(db[[#This Row],[STN K]]="","",IF(db[[#This Row],[STN TG]]="LSN",12,""))</f>
        <v/>
      </c>
      <c r="Z403" s="87" t="str">
        <f>IF(db[[#This Row],[STN TG]]="LSN","PCS","")</f>
        <v/>
      </c>
      <c r="AA403" s="87">
        <f>db[[#This Row],[QTY B]]*IF(db[[#This Row],[QTY TG]]="",1,db[[#This Row],[QTY TG]])*IF(db[[#This Row],[QTY K]]="",1,db[[#This Row],[QTY K]])</f>
        <v>192</v>
      </c>
      <c r="AB403" s="87" t="str">
        <f>IF(db[[#This Row],[STN K]]="",IF(db[[#This Row],[STN TG]]="",db[[#This Row],[STN B]],db[[#This Row],[STN TG]]),db[[#This Row],[STN K]])</f>
        <v>PCS</v>
      </c>
      <c r="AC403" s="87"/>
    </row>
    <row r="404" spans="1:29" ht="16.5" customHeight="1" x14ac:dyDescent="0.25">
      <c r="A404" s="87">
        <f>ROW()-1</f>
        <v>403</v>
      </c>
      <c r="B404" s="3" t="str">
        <f>LOWER(SUBSTITUTE(SUBSTITUTE(SUBSTITUTE(SUBSTITUTE(SUBSTITUTE(SUBSTITUTE(db[[#This Row],[NB BM]]," ",),".",""),"-",""),"(",""),")",""),"/",""))</f>
        <v>btsgastaa560ppbiasaa56004</v>
      </c>
      <c r="C404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D404" s="3" t="str">
        <f>LOWER(SUBSTITUTE(SUBSTITUTE(SUBSTITUTE(SUBSTITUTE(SUBSTITUTE(SUBSTITUTE(SUBSTITUTE(SUBSTITUTE(SUBSTITUTE(db[[#This Row],[NB PAJAK]]," ",""),"-",""),"(",""),")",""),".",""),",",""),"/",""),"""",""),"+",""))</f>
        <v/>
      </c>
      <c r="E404" s="3" t="str">
        <f>LOWER(SUBSTITUTE(SUBSTITUTE(SUBSTITUTE(SUBSTITUTE(SUBSTITUTE(SUBSTITUTE(SUBSTITUTE(SUBSTITUTE(SUBSTITUTE(db[[#This Row],[NB BM]]&amp;db[[#This Row],[QTY/ CTN]]," ",),".",""),"-",""),"(",""),")",""),",",""),"/",""),"""",""),"+",""))</f>
        <v>btsgastaa560ppbiasaa56004192pcs</v>
      </c>
      <c r="F4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btsgastaa560ppbiasaa56005192pcsuntana</v>
      </c>
      <c r="G404" s="4" t="s">
        <v>5424</v>
      </c>
      <c r="H404" s="4" t="s">
        <v>5384</v>
      </c>
      <c r="I404" s="49"/>
      <c r="J404" s="1" t="s">
        <v>1621</v>
      </c>
      <c r="K404" s="28" t="e">
        <f>IF(db[[#This Row],[NB NOTA_C]]="","",COUNTIF([2]!B_MSK[concat],db[[#This Row],[NB NOTA_C]]))</f>
        <v>#REF!</v>
      </c>
      <c r="L404" s="7" t="s">
        <v>1637</v>
      </c>
      <c r="M404" s="3" t="s">
        <v>1767</v>
      </c>
      <c r="N404" s="1" t="s">
        <v>2784</v>
      </c>
      <c r="O404" s="3"/>
      <c r="P404" s="3" t="str">
        <f>IF(db[[#This Row],[QTY/ CTN]]="","",SUBSTITUTE(SUBSTITUTE(SUBSTITUTE(db[[#This Row],[QTY/ CTN]]," ","_",2),"(",""),")","")&amp;"_")</f>
        <v>192 PCS_</v>
      </c>
      <c r="Q404" s="3">
        <f>IF(db[[#This Row],[H_QTY/ CTN]]="","",SEARCH("_",db[[#This Row],[H_QTY/ CTN]]))</f>
        <v>8</v>
      </c>
      <c r="R404" s="3">
        <f>IF(db[[#This Row],[H_QTY/ CTN]]="","",LEN(db[[#This Row],[H_QTY/ CTN]]))</f>
        <v>8</v>
      </c>
      <c r="S404" s="87" t="str">
        <f>IF(db[[#This Row],[H_QTY/ CTN]]="","",LEFT(db[[#This Row],[H_QTY/ CTN]],db[[#This Row],[H_1]]-1))</f>
        <v>192 PCS</v>
      </c>
      <c r="T404" s="87" t="str">
        <f>IF(NOT(db[[#This Row],[H_1]]=db[[#This Row],[H_2]]),MID(db[[#This Row],[H_QTY/ CTN]],db[[#This Row],[H_1]]+1,db[[#This Row],[H_2]]-db[[#This Row],[H_1]]-1),"")</f>
        <v/>
      </c>
      <c r="U404" s="87" t="str">
        <f>IF(db[[#This Row],[QTY/ CTN B]]="","",LEFT(db[[#This Row],[QTY/ CTN B]],SEARCH(" ",db[[#This Row],[QTY/ CTN B]],1)-1))</f>
        <v>192</v>
      </c>
      <c r="V404" s="87" t="str">
        <f>IF(db[[#This Row],[QTY/ CTN B]]="","",RIGHT(db[[#This Row],[QTY/ CTN B]],LEN(db[[#This Row],[QTY/ CTN B]])-SEARCH(" ",db[[#This Row],[QTY/ CTN B]],1)))</f>
        <v>PCS</v>
      </c>
      <c r="W404" s="87" t="str">
        <f>IF(db[[#This Row],[QTY/ CTN TG]]="",IF(db[[#This Row],[STN TG]]="","",12),LEFT(db[[#This Row],[QTY/ CTN TG]],SEARCH(" ",db[[#This Row],[QTY/ CTN TG]],1)-1))</f>
        <v/>
      </c>
      <c r="X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4" s="87" t="str">
        <f>IF(db[[#This Row],[STN K]]="","",IF(db[[#This Row],[STN TG]]="LSN",12,""))</f>
        <v/>
      </c>
      <c r="Z404" s="87" t="str">
        <f>IF(db[[#This Row],[STN TG]]="LSN","PCS","")</f>
        <v/>
      </c>
      <c r="AA404" s="87">
        <f>db[[#This Row],[QTY B]]*IF(db[[#This Row],[QTY TG]]="",1,db[[#This Row],[QTY TG]])*IF(db[[#This Row],[QTY K]]="",1,db[[#This Row],[QTY K]])</f>
        <v>192</v>
      </c>
      <c r="AB404" s="87" t="str">
        <f>IF(db[[#This Row],[STN K]]="",IF(db[[#This Row],[STN TG]]="",db[[#This Row],[STN B]],db[[#This Row],[STN TG]]),db[[#This Row],[STN K]])</f>
        <v>PCS</v>
      </c>
      <c r="AC404" s="87"/>
    </row>
    <row r="405" spans="1:29" ht="16.5" customHeight="1" x14ac:dyDescent="0.25">
      <c r="A405" s="87">
        <f>ROW()-1</f>
        <v>404</v>
      </c>
      <c r="B405" s="3" t="str">
        <f>LOWER(SUBSTITUTE(SUBSTITUTE(SUBSTITUTE(SUBSTITUTE(SUBSTITUTE(SUBSTITUTE(db[[#This Row],[NB BM]]," ",),".",""),"-",""),"(",""),")",""),"/",""))</f>
        <v>btsgastaa560ppbiasaa56005</v>
      </c>
      <c r="C405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D405" s="3" t="str">
        <f>LOWER(SUBSTITUTE(SUBSTITUTE(SUBSTITUTE(SUBSTITUTE(SUBSTITUTE(SUBSTITUTE(SUBSTITUTE(SUBSTITUTE(SUBSTITUTE(db[[#This Row],[NB PAJAK]]," ",""),"-",""),"(",""),")",""),".",""),",",""),"/",""),"""",""),"+",""))</f>
        <v/>
      </c>
      <c r="E405" s="3" t="str">
        <f>LOWER(SUBSTITUTE(SUBSTITUTE(SUBSTITUTE(SUBSTITUTE(SUBSTITUTE(SUBSTITUTE(SUBSTITUTE(SUBSTITUTE(SUBSTITUTE(db[[#This Row],[NB BM]]&amp;db[[#This Row],[QTY/ CTN]]," ",),".",""),"-",""),"(",""),")",""),",",""),"/",""),"""",""),"+",""))</f>
        <v>btsgastaa560ppbiasaa56005192pcs</v>
      </c>
      <c r="F4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btsgastaa560ppbiasaa56006192pcsuntana</v>
      </c>
      <c r="G405" s="4" t="s">
        <v>5425</v>
      </c>
      <c r="H405" s="4" t="s">
        <v>5385</v>
      </c>
      <c r="I405" s="49"/>
      <c r="J405" s="1" t="s">
        <v>1621</v>
      </c>
      <c r="K405" s="28" t="e">
        <f>IF(db[[#This Row],[NB NOTA_C]]="","",COUNTIF([2]!B_MSK[concat],db[[#This Row],[NB NOTA_C]]))</f>
        <v>#REF!</v>
      </c>
      <c r="L405" s="7" t="s">
        <v>1637</v>
      </c>
      <c r="M405" s="3" t="s">
        <v>1767</v>
      </c>
      <c r="N405" s="1" t="s">
        <v>2784</v>
      </c>
      <c r="O405" s="3"/>
      <c r="P405" s="3" t="str">
        <f>IF(db[[#This Row],[QTY/ CTN]]="","",SUBSTITUTE(SUBSTITUTE(SUBSTITUTE(db[[#This Row],[QTY/ CTN]]," ","_",2),"(",""),")","")&amp;"_")</f>
        <v>192 PCS_</v>
      </c>
      <c r="Q405" s="3">
        <f>IF(db[[#This Row],[H_QTY/ CTN]]="","",SEARCH("_",db[[#This Row],[H_QTY/ CTN]]))</f>
        <v>8</v>
      </c>
      <c r="R405" s="3">
        <f>IF(db[[#This Row],[H_QTY/ CTN]]="","",LEN(db[[#This Row],[H_QTY/ CTN]]))</f>
        <v>8</v>
      </c>
      <c r="S405" s="87" t="str">
        <f>IF(db[[#This Row],[H_QTY/ CTN]]="","",LEFT(db[[#This Row],[H_QTY/ CTN]],db[[#This Row],[H_1]]-1))</f>
        <v>192 PCS</v>
      </c>
      <c r="T405" s="87" t="str">
        <f>IF(NOT(db[[#This Row],[H_1]]=db[[#This Row],[H_2]]),MID(db[[#This Row],[H_QTY/ CTN]],db[[#This Row],[H_1]]+1,db[[#This Row],[H_2]]-db[[#This Row],[H_1]]-1),"")</f>
        <v/>
      </c>
      <c r="U405" s="87" t="str">
        <f>IF(db[[#This Row],[QTY/ CTN B]]="","",LEFT(db[[#This Row],[QTY/ CTN B]],SEARCH(" ",db[[#This Row],[QTY/ CTN B]],1)-1))</f>
        <v>192</v>
      </c>
      <c r="V405" s="87" t="str">
        <f>IF(db[[#This Row],[QTY/ CTN B]]="","",RIGHT(db[[#This Row],[QTY/ CTN B]],LEN(db[[#This Row],[QTY/ CTN B]])-SEARCH(" ",db[[#This Row],[QTY/ CTN B]],1)))</f>
        <v>PCS</v>
      </c>
      <c r="W405" s="87" t="str">
        <f>IF(db[[#This Row],[QTY/ CTN TG]]="",IF(db[[#This Row],[STN TG]]="","",12),LEFT(db[[#This Row],[QTY/ CTN TG]],SEARCH(" ",db[[#This Row],[QTY/ CTN TG]],1)-1))</f>
        <v/>
      </c>
      <c r="X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5" s="87" t="str">
        <f>IF(db[[#This Row],[STN K]]="","",IF(db[[#This Row],[STN TG]]="LSN",12,""))</f>
        <v/>
      </c>
      <c r="Z405" s="87" t="str">
        <f>IF(db[[#This Row],[STN TG]]="LSN","PCS","")</f>
        <v/>
      </c>
      <c r="AA405" s="87">
        <f>db[[#This Row],[QTY B]]*IF(db[[#This Row],[QTY TG]]="",1,db[[#This Row],[QTY TG]])*IF(db[[#This Row],[QTY K]]="",1,db[[#This Row],[QTY K]])</f>
        <v>192</v>
      </c>
      <c r="AB405" s="87" t="str">
        <f>IF(db[[#This Row],[STN K]]="",IF(db[[#This Row],[STN TG]]="",db[[#This Row],[STN B]],db[[#This Row],[STN TG]]),db[[#This Row],[STN K]])</f>
        <v>PCS</v>
      </c>
      <c r="AC405" s="87"/>
    </row>
    <row r="406" spans="1:29" ht="16.5" customHeight="1" x14ac:dyDescent="0.25">
      <c r="A406" s="87">
        <f>ROW()-1</f>
        <v>405</v>
      </c>
      <c r="B406" s="3" t="str">
        <f>LOWER(SUBSTITUTE(SUBSTITUTE(SUBSTITUTE(SUBSTITUTE(SUBSTITUTE(SUBSTITUTE(db[[#This Row],[NB BM]]," ",),".",""),"-",""),"(",""),")",""),"/",""))</f>
        <v/>
      </c>
      <c r="C406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D406" s="3" t="str">
        <f>LOWER(SUBSTITUTE(SUBSTITUTE(SUBSTITUTE(SUBSTITUTE(SUBSTITUTE(SUBSTITUTE(SUBSTITUTE(SUBSTITUTE(SUBSTITUTE(db[[#This Row],[NB PAJAK]]," ",""),"-",""),"(",""),")",""),".",""),",",""),"/",""),"""",""),"+",""))</f>
        <v/>
      </c>
      <c r="E406" s="3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4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btsgastaa6b01lpp80lbquoteuntana</v>
      </c>
      <c r="G406" s="1"/>
      <c r="H406" s="4" t="s">
        <v>4537</v>
      </c>
      <c r="I406" s="49"/>
      <c r="J406" s="1" t="s">
        <v>1621</v>
      </c>
      <c r="K406" s="28" t="e">
        <f>IF(db[[#This Row],[NB NOTA_C]]="","",COUNTIF([2]!B_MSK[concat],db[[#This Row],[NB NOTA_C]]))</f>
        <v>#REF!</v>
      </c>
      <c r="L406" s="7" t="s">
        <v>1637</v>
      </c>
      <c r="M406" s="3"/>
      <c r="N406" s="1" t="s">
        <v>2784</v>
      </c>
      <c r="O406" s="3"/>
      <c r="P406" s="3" t="str">
        <f>IF(db[[#This Row],[QTY/ CTN]]="","",SUBSTITUTE(SUBSTITUTE(SUBSTITUTE(db[[#This Row],[QTY/ CTN]]," ","_",2),"(",""),")","")&amp;"_")</f>
        <v/>
      </c>
      <c r="Q406" s="3" t="str">
        <f>IF(db[[#This Row],[H_QTY/ CTN]]="","",SEARCH("_",db[[#This Row],[H_QTY/ CTN]]))</f>
        <v/>
      </c>
      <c r="R406" s="3" t="str">
        <f>IF(db[[#This Row],[H_QTY/ CTN]]="","",LEN(db[[#This Row],[H_QTY/ CTN]]))</f>
        <v/>
      </c>
      <c r="S406" s="87" t="str">
        <f>IF(db[[#This Row],[H_QTY/ CTN]]="","",LEFT(db[[#This Row],[H_QTY/ CTN]],db[[#This Row],[H_1]]-1))</f>
        <v/>
      </c>
      <c r="T406" s="87" t="str">
        <f>IF(NOT(db[[#This Row],[H_1]]=db[[#This Row],[H_2]]),MID(db[[#This Row],[H_QTY/ CTN]],db[[#This Row],[H_1]]+1,db[[#This Row],[H_2]]-db[[#This Row],[H_1]]-1),"")</f>
        <v/>
      </c>
      <c r="U406" s="87" t="str">
        <f>IF(db[[#This Row],[QTY/ CTN B]]="","",LEFT(db[[#This Row],[QTY/ CTN B]],SEARCH(" ",db[[#This Row],[QTY/ CTN B]],1)-1))</f>
        <v/>
      </c>
      <c r="V406" s="87" t="str">
        <f>IF(db[[#This Row],[QTY/ CTN B]]="","",RIGHT(db[[#This Row],[QTY/ CTN B]],LEN(db[[#This Row],[QTY/ CTN B]])-SEARCH(" ",db[[#This Row],[QTY/ CTN B]],1)))</f>
        <v/>
      </c>
      <c r="W406" s="87" t="str">
        <f>IF(db[[#This Row],[QTY/ CTN TG]]="",IF(db[[#This Row],[STN TG]]="","",12),LEFT(db[[#This Row],[QTY/ CTN TG]],SEARCH(" ",db[[#This Row],[QTY/ CTN TG]],1)-1))</f>
        <v/>
      </c>
      <c r="X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6" s="87" t="str">
        <f>IF(db[[#This Row],[STN K]]="","",IF(db[[#This Row],[STN TG]]="LSN",12,""))</f>
        <v/>
      </c>
      <c r="Z406" s="87" t="str">
        <f>IF(db[[#This Row],[STN TG]]="LSN","PCS","")</f>
        <v/>
      </c>
      <c r="AA406" s="87" t="e">
        <f>db[[#This Row],[QTY B]]*IF(db[[#This Row],[QTY TG]]="",1,db[[#This Row],[QTY TG]])*IF(db[[#This Row],[QTY K]]="",1,db[[#This Row],[QTY K]])</f>
        <v>#VALUE!</v>
      </c>
      <c r="AB406" s="87" t="str">
        <f>IF(db[[#This Row],[STN K]]="",IF(db[[#This Row],[STN TG]]="",db[[#This Row],[STN B]],db[[#This Row],[STN TG]]),db[[#This Row],[STN K]])</f>
        <v/>
      </c>
      <c r="AC406" s="87"/>
    </row>
    <row r="407" spans="1:29" ht="16.5" customHeight="1" x14ac:dyDescent="0.25">
      <c r="A407" s="87">
        <f>ROW()-1</f>
        <v>406</v>
      </c>
      <c r="B407" s="3" t="str">
        <f>LOWER(SUBSTITUTE(SUBSTITUTE(SUBSTITUTE(SUBSTITUTE(SUBSTITUTE(SUBSTITUTE(db[[#This Row],[NB BM]]," ",),".",""),"-",""),"(",""),")",""),"/",""))</f>
        <v>btswza580ppbiasa2510036warnad</v>
      </c>
      <c r="C407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D407" s="3" t="str">
        <f>LOWER(SUBSTITUTE(SUBSTITUTE(SUBSTITUTE(SUBSTITUTE(SUBSTITUTE(SUBSTITUTE(SUBSTITUTE(SUBSTITUTE(SUBSTITUTE(db[[#This Row],[NB PAJAK]]," ",""),"-",""),"(",""),")",""),".",""),",",""),"/",""),"""",""),"+",""))</f>
        <v/>
      </c>
      <c r="E407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btswza580ppbiasa2510036warnad160pcs</v>
      </c>
      <c r="F4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btswza580ppbiasa2510036warnad160pcsuntana</v>
      </c>
      <c r="G407" s="1" t="s">
        <v>1045</v>
      </c>
      <c r="H407" s="4" t="s">
        <v>4867</v>
      </c>
      <c r="I407" s="49"/>
      <c r="J407" s="1" t="s">
        <v>1621</v>
      </c>
      <c r="K407" s="26" t="e">
        <f>IF(db[[#This Row],[NB NOTA_C]]="","",COUNTIF([2]!B_MSK[concat],db[[#This Row],[NB NOTA_C]]))</f>
        <v>#REF!</v>
      </c>
      <c r="L407" s="6" t="s">
        <v>1637</v>
      </c>
      <c r="M407" s="1" t="s">
        <v>1701</v>
      </c>
      <c r="N407" s="1" t="s">
        <v>2784</v>
      </c>
      <c r="P407" s="1" t="str">
        <f>IF(db[[#This Row],[QTY/ CTN]]="","",SUBSTITUTE(SUBSTITUTE(SUBSTITUTE(db[[#This Row],[QTY/ CTN]]," ","_",2),"(",""),")","")&amp;"_")</f>
        <v>160 PCS_</v>
      </c>
      <c r="Q407" s="1">
        <f>IF(db[[#This Row],[H_QTY/ CTN]]="","",SEARCH("_",db[[#This Row],[H_QTY/ CTN]]))</f>
        <v>8</v>
      </c>
      <c r="R407" s="1">
        <f>IF(db[[#This Row],[H_QTY/ CTN]]="","",LEN(db[[#This Row],[H_QTY/ CTN]]))</f>
        <v>8</v>
      </c>
      <c r="S407" s="90" t="str">
        <f>IF(db[[#This Row],[H_QTY/ CTN]]="","",LEFT(db[[#This Row],[H_QTY/ CTN]],db[[#This Row],[H_1]]-1))</f>
        <v>160 PCS</v>
      </c>
      <c r="T407" s="87" t="str">
        <f>IF(NOT(db[[#This Row],[H_1]]=db[[#This Row],[H_2]]),MID(db[[#This Row],[H_QTY/ CTN]],db[[#This Row],[H_1]]+1,db[[#This Row],[H_2]]-db[[#This Row],[H_1]]-1),"")</f>
        <v/>
      </c>
      <c r="U407" s="87" t="str">
        <f>IF(db[[#This Row],[QTY/ CTN B]]="","",LEFT(db[[#This Row],[QTY/ CTN B]],SEARCH(" ",db[[#This Row],[QTY/ CTN B]],1)-1))</f>
        <v>160</v>
      </c>
      <c r="V407" s="87" t="str">
        <f>IF(db[[#This Row],[QTY/ CTN B]]="","",RIGHT(db[[#This Row],[QTY/ CTN B]],LEN(db[[#This Row],[QTY/ CTN B]])-SEARCH(" ",db[[#This Row],[QTY/ CTN B]],1)))</f>
        <v>PCS</v>
      </c>
      <c r="W407" s="87" t="str">
        <f>IF(db[[#This Row],[QTY/ CTN TG]]="",IF(db[[#This Row],[STN TG]]="","",12),LEFT(db[[#This Row],[QTY/ CTN TG]],SEARCH(" ",db[[#This Row],[QTY/ CTN TG]],1)-1))</f>
        <v/>
      </c>
      <c r="X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7" s="87" t="str">
        <f>IF(db[[#This Row],[STN K]]="","",IF(db[[#This Row],[STN TG]]="LSN",12,""))</f>
        <v/>
      </c>
      <c r="Z407" s="87" t="str">
        <f>IF(db[[#This Row],[STN TG]]="LSN","PCS","")</f>
        <v/>
      </c>
      <c r="AA407" s="87">
        <f>db[[#This Row],[QTY B]]*IF(db[[#This Row],[QTY TG]]="",1,db[[#This Row],[QTY TG]])*IF(db[[#This Row],[QTY K]]="",1,db[[#This Row],[QTY K]])</f>
        <v>160</v>
      </c>
      <c r="AB407" s="87" t="str">
        <f>IF(db[[#This Row],[STN K]]="",IF(db[[#This Row],[STN TG]]="",db[[#This Row],[STN B]],db[[#This Row],[STN TG]]),db[[#This Row],[STN K]])</f>
        <v>PCS</v>
      </c>
      <c r="AC407" s="87"/>
    </row>
    <row r="408" spans="1:29" ht="16.5" customHeight="1" x14ac:dyDescent="0.25">
      <c r="A408" s="87">
        <f>ROW()-1</f>
        <v>407</v>
      </c>
      <c r="B408" s="3" t="str">
        <f>LOWER(SUBSTITUTE(SUBSTITUTE(SUBSTITUTE(SUBSTITUTE(SUBSTITUTE(SUBSTITUTE(db[[#This Row],[NB BM]]," ",),".",""),"-",""),"(",""),")",""),"/",""))</f>
        <v>btswza580ppbiasa2510065warnap</v>
      </c>
      <c r="C408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D408" s="3" t="str">
        <f>LOWER(SUBSTITUTE(SUBSTITUTE(SUBSTITUTE(SUBSTITUTE(SUBSTITUTE(SUBSTITUTE(SUBSTITUTE(SUBSTITUTE(SUBSTITUTE(db[[#This Row],[NB PAJAK]]," ",""),"-",""),"(",""),")",""),".",""),",",""),"/",""),"""",""),"+",""))</f>
        <v/>
      </c>
      <c r="E408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btswza580ppbiasa2510065warnap160pcs</v>
      </c>
      <c r="F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btswza580ppbiasa2510065warnap160pcsuntana</v>
      </c>
      <c r="G408" s="1" t="s">
        <v>1046</v>
      </c>
      <c r="H408" s="4" t="s">
        <v>4868</v>
      </c>
      <c r="I408" s="49"/>
      <c r="J408" s="1" t="s">
        <v>1621</v>
      </c>
      <c r="K408" s="26" t="e">
        <f>IF(db[[#This Row],[NB NOTA_C]]="","",COUNTIF([2]!B_MSK[concat],db[[#This Row],[NB NOTA_C]]))</f>
        <v>#REF!</v>
      </c>
      <c r="L408" s="6" t="s">
        <v>1637</v>
      </c>
      <c r="M408" s="1" t="s">
        <v>1701</v>
      </c>
      <c r="N408" s="1" t="s">
        <v>2784</v>
      </c>
      <c r="P408" s="1" t="str">
        <f>IF(db[[#This Row],[QTY/ CTN]]="","",SUBSTITUTE(SUBSTITUTE(SUBSTITUTE(db[[#This Row],[QTY/ CTN]]," ","_",2),"(",""),")","")&amp;"_")</f>
        <v>160 PCS_</v>
      </c>
      <c r="Q408" s="1">
        <f>IF(db[[#This Row],[H_QTY/ CTN]]="","",SEARCH("_",db[[#This Row],[H_QTY/ CTN]]))</f>
        <v>8</v>
      </c>
      <c r="R408" s="1">
        <f>IF(db[[#This Row],[H_QTY/ CTN]]="","",LEN(db[[#This Row],[H_QTY/ CTN]]))</f>
        <v>8</v>
      </c>
      <c r="S408" s="90" t="str">
        <f>IF(db[[#This Row],[H_QTY/ CTN]]="","",LEFT(db[[#This Row],[H_QTY/ CTN]],db[[#This Row],[H_1]]-1))</f>
        <v>160 PCS</v>
      </c>
      <c r="T408" s="87" t="str">
        <f>IF(NOT(db[[#This Row],[H_1]]=db[[#This Row],[H_2]]),MID(db[[#This Row],[H_QTY/ CTN]],db[[#This Row],[H_1]]+1,db[[#This Row],[H_2]]-db[[#This Row],[H_1]]-1),"")</f>
        <v/>
      </c>
      <c r="U408" s="87" t="str">
        <f>IF(db[[#This Row],[QTY/ CTN B]]="","",LEFT(db[[#This Row],[QTY/ CTN B]],SEARCH(" ",db[[#This Row],[QTY/ CTN B]],1)-1))</f>
        <v>160</v>
      </c>
      <c r="V408" s="87" t="str">
        <f>IF(db[[#This Row],[QTY/ CTN B]]="","",RIGHT(db[[#This Row],[QTY/ CTN B]],LEN(db[[#This Row],[QTY/ CTN B]])-SEARCH(" ",db[[#This Row],[QTY/ CTN B]],1)))</f>
        <v>PCS</v>
      </c>
      <c r="W408" s="87" t="str">
        <f>IF(db[[#This Row],[QTY/ CTN TG]]="",IF(db[[#This Row],[STN TG]]="","",12),LEFT(db[[#This Row],[QTY/ CTN TG]],SEARCH(" ",db[[#This Row],[QTY/ CTN TG]],1)-1))</f>
        <v/>
      </c>
      <c r="X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8" s="87" t="str">
        <f>IF(db[[#This Row],[STN K]]="","",IF(db[[#This Row],[STN TG]]="LSN",12,""))</f>
        <v/>
      </c>
      <c r="Z408" s="87" t="str">
        <f>IF(db[[#This Row],[STN TG]]="LSN","PCS","")</f>
        <v/>
      </c>
      <c r="AA408" s="87">
        <f>db[[#This Row],[QTY B]]*IF(db[[#This Row],[QTY TG]]="",1,db[[#This Row],[QTY TG]])*IF(db[[#This Row],[QTY K]]="",1,db[[#This Row],[QTY K]])</f>
        <v>160</v>
      </c>
      <c r="AB408" s="87" t="str">
        <f>IF(db[[#This Row],[STN K]]="",IF(db[[#This Row],[STN TG]]="",db[[#This Row],[STN B]],db[[#This Row],[STN TG]]),db[[#This Row],[STN K]])</f>
        <v>PCS</v>
      </c>
      <c r="AC408" s="87"/>
    </row>
    <row r="409" spans="1:29" ht="16.5" customHeight="1" x14ac:dyDescent="0.25">
      <c r="A409" s="87">
        <f>ROW()-1</f>
        <v>408</v>
      </c>
      <c r="B409" s="3" t="str">
        <f>LOWER(SUBSTITUTE(SUBSTITUTE(SUBSTITUTE(SUBSTITUTE(SUBSTITUTE(SUBSTITUTE(db[[#This Row],[NB BM]]," ",),".",""),"-",""),"(",""),")",""),"/",""))</f>
        <v>btswza580ppbiasa2882519warna</v>
      </c>
      <c r="C409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D409" s="3" t="str">
        <f>LOWER(SUBSTITUTE(SUBSTITUTE(SUBSTITUTE(SUBSTITUTE(SUBSTITUTE(SUBSTITUTE(SUBSTITUTE(SUBSTITUTE(SUBSTITUTE(db[[#This Row],[NB PAJAK]]," ",""),"-",""),"(",""),")",""),".",""),",",""),"/",""),"""",""),"+",""))</f>
        <v/>
      </c>
      <c r="E409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btswza580ppbiasa2882519warna160pcs</v>
      </c>
      <c r="F4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btswza580ppbiasa2882519warna160pcsuntana</v>
      </c>
      <c r="G409" s="1" t="s">
        <v>1047</v>
      </c>
      <c r="H409" s="4" t="s">
        <v>4869</v>
      </c>
      <c r="I409" s="49"/>
      <c r="J409" s="1" t="s">
        <v>1621</v>
      </c>
      <c r="K409" s="26" t="e">
        <f>IF(db[[#This Row],[NB NOTA_C]]="","",COUNTIF([2]!B_MSK[concat],db[[#This Row],[NB NOTA_C]]))</f>
        <v>#REF!</v>
      </c>
      <c r="L409" s="6" t="s">
        <v>1637</v>
      </c>
      <c r="M409" s="1" t="s">
        <v>1701</v>
      </c>
      <c r="N409" s="1" t="s">
        <v>2784</v>
      </c>
      <c r="P409" s="1" t="str">
        <f>IF(db[[#This Row],[QTY/ CTN]]="","",SUBSTITUTE(SUBSTITUTE(SUBSTITUTE(db[[#This Row],[QTY/ CTN]]," ","_",2),"(",""),")","")&amp;"_")</f>
        <v>160 PCS_</v>
      </c>
      <c r="Q409" s="1">
        <f>IF(db[[#This Row],[H_QTY/ CTN]]="","",SEARCH("_",db[[#This Row],[H_QTY/ CTN]]))</f>
        <v>8</v>
      </c>
      <c r="R409" s="1">
        <f>IF(db[[#This Row],[H_QTY/ CTN]]="","",LEN(db[[#This Row],[H_QTY/ CTN]]))</f>
        <v>8</v>
      </c>
      <c r="S409" s="90" t="str">
        <f>IF(db[[#This Row],[H_QTY/ CTN]]="","",LEFT(db[[#This Row],[H_QTY/ CTN]],db[[#This Row],[H_1]]-1))</f>
        <v>160 PCS</v>
      </c>
      <c r="T409" s="87" t="str">
        <f>IF(NOT(db[[#This Row],[H_1]]=db[[#This Row],[H_2]]),MID(db[[#This Row],[H_QTY/ CTN]],db[[#This Row],[H_1]]+1,db[[#This Row],[H_2]]-db[[#This Row],[H_1]]-1),"")</f>
        <v/>
      </c>
      <c r="U409" s="87" t="str">
        <f>IF(db[[#This Row],[QTY/ CTN B]]="","",LEFT(db[[#This Row],[QTY/ CTN B]],SEARCH(" ",db[[#This Row],[QTY/ CTN B]],1)-1))</f>
        <v>160</v>
      </c>
      <c r="V409" s="87" t="str">
        <f>IF(db[[#This Row],[QTY/ CTN B]]="","",RIGHT(db[[#This Row],[QTY/ CTN B]],LEN(db[[#This Row],[QTY/ CTN B]])-SEARCH(" ",db[[#This Row],[QTY/ CTN B]],1)))</f>
        <v>PCS</v>
      </c>
      <c r="W409" s="87" t="str">
        <f>IF(db[[#This Row],[QTY/ CTN TG]]="",IF(db[[#This Row],[STN TG]]="","",12),LEFT(db[[#This Row],[QTY/ CTN TG]],SEARCH(" ",db[[#This Row],[QTY/ CTN TG]],1)-1))</f>
        <v/>
      </c>
      <c r="X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09" s="87" t="str">
        <f>IF(db[[#This Row],[STN K]]="","",IF(db[[#This Row],[STN TG]]="LSN",12,""))</f>
        <v/>
      </c>
      <c r="Z409" s="87" t="str">
        <f>IF(db[[#This Row],[STN TG]]="LSN","PCS","")</f>
        <v/>
      </c>
      <c r="AA409" s="87">
        <f>db[[#This Row],[QTY B]]*IF(db[[#This Row],[QTY TG]]="",1,db[[#This Row],[QTY TG]])*IF(db[[#This Row],[QTY K]]="",1,db[[#This Row],[QTY K]])</f>
        <v>160</v>
      </c>
      <c r="AB409" s="87" t="str">
        <f>IF(db[[#This Row],[STN K]]="",IF(db[[#This Row],[STN TG]]="",db[[#This Row],[STN B]],db[[#This Row],[STN TG]]),db[[#This Row],[STN K]])</f>
        <v>PCS</v>
      </c>
      <c r="AC409" s="87"/>
    </row>
    <row r="410" spans="1:29" ht="16.5" customHeight="1" x14ac:dyDescent="0.25">
      <c r="A410" s="87">
        <f>ROW()-1</f>
        <v>409</v>
      </c>
      <c r="B410" s="3" t="str">
        <f>LOWER(SUBSTITUTE(SUBSTITUTE(SUBSTITUTE(SUBSTITUTE(SUBSTITUTE(SUBSTITUTE(db[[#This Row],[NB BM]]," ",),".",""),"-",""),"(",""),")",""),"/",""))</f>
        <v>btswza580ppbiasa2882562warnap</v>
      </c>
      <c r="C410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D410" s="3" t="str">
        <f>LOWER(SUBSTITUTE(SUBSTITUTE(SUBSTITUTE(SUBSTITUTE(SUBSTITUTE(SUBSTITUTE(SUBSTITUTE(SUBSTITUTE(SUBSTITUTE(db[[#This Row],[NB PAJAK]]," ",""),"-",""),"(",""),")",""),".",""),",",""),"/",""),"""",""),"+",""))</f>
        <v/>
      </c>
      <c r="E410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btswza580ppbiasa2882562warnap160pcs</v>
      </c>
      <c r="F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btswza580ppbiasa2882562warnap160pcsuntana</v>
      </c>
      <c r="G410" s="1" t="s">
        <v>1048</v>
      </c>
      <c r="H410" s="4" t="s">
        <v>4870</v>
      </c>
      <c r="I410" s="49"/>
      <c r="J410" s="1" t="s">
        <v>1621</v>
      </c>
      <c r="K410" s="26" t="e">
        <f>IF(db[[#This Row],[NB NOTA_C]]="","",COUNTIF([2]!B_MSK[concat],db[[#This Row],[NB NOTA_C]]))</f>
        <v>#REF!</v>
      </c>
      <c r="L410" s="6" t="s">
        <v>1637</v>
      </c>
      <c r="M410" s="1" t="s">
        <v>1701</v>
      </c>
      <c r="N410" s="1" t="s">
        <v>2784</v>
      </c>
      <c r="P410" s="1" t="str">
        <f>IF(db[[#This Row],[QTY/ CTN]]="","",SUBSTITUTE(SUBSTITUTE(SUBSTITUTE(db[[#This Row],[QTY/ CTN]]," ","_",2),"(",""),")","")&amp;"_")</f>
        <v>160 PCS_</v>
      </c>
      <c r="Q410" s="1">
        <f>IF(db[[#This Row],[H_QTY/ CTN]]="","",SEARCH("_",db[[#This Row],[H_QTY/ CTN]]))</f>
        <v>8</v>
      </c>
      <c r="R410" s="1">
        <f>IF(db[[#This Row],[H_QTY/ CTN]]="","",LEN(db[[#This Row],[H_QTY/ CTN]]))</f>
        <v>8</v>
      </c>
      <c r="S410" s="90" t="str">
        <f>IF(db[[#This Row],[H_QTY/ CTN]]="","",LEFT(db[[#This Row],[H_QTY/ CTN]],db[[#This Row],[H_1]]-1))</f>
        <v>160 PCS</v>
      </c>
      <c r="T410" s="87" t="str">
        <f>IF(NOT(db[[#This Row],[H_1]]=db[[#This Row],[H_2]]),MID(db[[#This Row],[H_QTY/ CTN]],db[[#This Row],[H_1]]+1,db[[#This Row],[H_2]]-db[[#This Row],[H_1]]-1),"")</f>
        <v/>
      </c>
      <c r="U410" s="87" t="str">
        <f>IF(db[[#This Row],[QTY/ CTN B]]="","",LEFT(db[[#This Row],[QTY/ CTN B]],SEARCH(" ",db[[#This Row],[QTY/ CTN B]],1)-1))</f>
        <v>160</v>
      </c>
      <c r="V410" s="87" t="str">
        <f>IF(db[[#This Row],[QTY/ CTN B]]="","",RIGHT(db[[#This Row],[QTY/ CTN B]],LEN(db[[#This Row],[QTY/ CTN B]])-SEARCH(" ",db[[#This Row],[QTY/ CTN B]],1)))</f>
        <v>PCS</v>
      </c>
      <c r="W410" s="87" t="str">
        <f>IF(db[[#This Row],[QTY/ CTN TG]]="",IF(db[[#This Row],[STN TG]]="","",12),LEFT(db[[#This Row],[QTY/ CTN TG]],SEARCH(" ",db[[#This Row],[QTY/ CTN TG]],1)-1))</f>
        <v/>
      </c>
      <c r="X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0" s="87" t="str">
        <f>IF(db[[#This Row],[STN K]]="","",IF(db[[#This Row],[STN TG]]="LSN",12,""))</f>
        <v/>
      </c>
      <c r="Z410" s="87" t="str">
        <f>IF(db[[#This Row],[STN TG]]="LSN","PCS","")</f>
        <v/>
      </c>
      <c r="AA410" s="87">
        <f>db[[#This Row],[QTY B]]*IF(db[[#This Row],[QTY TG]]="",1,db[[#This Row],[QTY TG]])*IF(db[[#This Row],[QTY K]]="",1,db[[#This Row],[QTY K]])</f>
        <v>160</v>
      </c>
      <c r="AB410" s="87" t="str">
        <f>IF(db[[#This Row],[STN K]]="",IF(db[[#This Row],[STN TG]]="",db[[#This Row],[STN B]],db[[#This Row],[STN TG]]),db[[#This Row],[STN K]])</f>
        <v>PCS</v>
      </c>
      <c r="AC410" s="87"/>
    </row>
    <row r="411" spans="1:29" ht="16.5" customHeight="1" x14ac:dyDescent="0.25">
      <c r="A411" s="87">
        <f>ROW()-1</f>
        <v>410</v>
      </c>
      <c r="B411" s="3" t="str">
        <f>LOWER(SUBSTITUTE(SUBSTITUTE(SUBSTITUTE(SUBSTITUTE(SUBSTITUTE(SUBSTITUTE(db[[#This Row],[NB BM]]," ",),".",""),"-",""),"(",""),")",""),"/",""))</f>
        <v>btswza580ppbiasa2510059warna</v>
      </c>
      <c r="C41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D411" s="3" t="str">
        <f>LOWER(SUBSTITUTE(SUBSTITUTE(SUBSTITUTE(SUBSTITUTE(SUBSTITUTE(SUBSTITUTE(SUBSTITUTE(SUBSTITUTE(SUBSTITUTE(db[[#This Row],[NB PAJAK]]," ",""),"-",""),"(",""),")",""),".",""),",",""),"/",""),"""",""),"+",""))</f>
        <v/>
      </c>
      <c r="E411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btswza580ppbiasa2510059warna160pcs</v>
      </c>
      <c r="F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btswza580ppbiasa2510059warna160pcsuntana</v>
      </c>
      <c r="G411" s="1" t="s">
        <v>5375</v>
      </c>
      <c r="H411" s="4" t="s">
        <v>5373</v>
      </c>
      <c r="I411" s="49"/>
      <c r="J411" s="1" t="s">
        <v>1621</v>
      </c>
      <c r="K411" s="26" t="e">
        <f>IF(db[[#This Row],[NB NOTA_C]]="","",COUNTIF([2]!B_MSK[concat],db[[#This Row],[NB NOTA_C]]))</f>
        <v>#REF!</v>
      </c>
      <c r="L411" s="6" t="s">
        <v>1637</v>
      </c>
      <c r="M411" s="1" t="s">
        <v>1701</v>
      </c>
      <c r="N411" s="1" t="s">
        <v>2784</v>
      </c>
      <c r="P411" s="1" t="str">
        <f>IF(db[[#This Row],[QTY/ CTN]]="","",SUBSTITUTE(SUBSTITUTE(SUBSTITUTE(db[[#This Row],[QTY/ CTN]]," ","_",2),"(",""),")","")&amp;"_")</f>
        <v>160 PCS_</v>
      </c>
      <c r="Q411" s="1">
        <f>IF(db[[#This Row],[H_QTY/ CTN]]="","",SEARCH("_",db[[#This Row],[H_QTY/ CTN]]))</f>
        <v>8</v>
      </c>
      <c r="R411" s="1">
        <f>IF(db[[#This Row],[H_QTY/ CTN]]="","",LEN(db[[#This Row],[H_QTY/ CTN]]))</f>
        <v>8</v>
      </c>
      <c r="S411" s="90" t="str">
        <f>IF(db[[#This Row],[H_QTY/ CTN]]="","",LEFT(db[[#This Row],[H_QTY/ CTN]],db[[#This Row],[H_1]]-1))</f>
        <v>160 PCS</v>
      </c>
      <c r="T411" s="87" t="str">
        <f>IF(NOT(db[[#This Row],[H_1]]=db[[#This Row],[H_2]]),MID(db[[#This Row],[H_QTY/ CTN]],db[[#This Row],[H_1]]+1,db[[#This Row],[H_2]]-db[[#This Row],[H_1]]-1),"")</f>
        <v/>
      </c>
      <c r="U411" s="87" t="str">
        <f>IF(db[[#This Row],[QTY/ CTN B]]="","",LEFT(db[[#This Row],[QTY/ CTN B]],SEARCH(" ",db[[#This Row],[QTY/ CTN B]],1)-1))</f>
        <v>160</v>
      </c>
      <c r="V411" s="87" t="str">
        <f>IF(db[[#This Row],[QTY/ CTN B]]="","",RIGHT(db[[#This Row],[QTY/ CTN B]],LEN(db[[#This Row],[QTY/ CTN B]])-SEARCH(" ",db[[#This Row],[QTY/ CTN B]],1)))</f>
        <v>PCS</v>
      </c>
      <c r="W411" s="87" t="str">
        <f>IF(db[[#This Row],[QTY/ CTN TG]]="",IF(db[[#This Row],[STN TG]]="","",12),LEFT(db[[#This Row],[QTY/ CTN TG]],SEARCH(" ",db[[#This Row],[QTY/ CTN TG]],1)-1))</f>
        <v/>
      </c>
      <c r="X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1" s="87" t="str">
        <f>IF(db[[#This Row],[STN K]]="","",IF(db[[#This Row],[STN TG]]="LSN",12,""))</f>
        <v/>
      </c>
      <c r="Z411" s="87" t="str">
        <f>IF(db[[#This Row],[STN TG]]="LSN","PCS","")</f>
        <v/>
      </c>
      <c r="AA411" s="87">
        <f>db[[#This Row],[QTY B]]*IF(db[[#This Row],[QTY TG]]="",1,db[[#This Row],[QTY TG]])*IF(db[[#This Row],[QTY K]]="",1,db[[#This Row],[QTY K]])</f>
        <v>160</v>
      </c>
      <c r="AB411" s="87" t="str">
        <f>IF(db[[#This Row],[STN K]]="",IF(db[[#This Row],[STN TG]]="",db[[#This Row],[STN B]],db[[#This Row],[STN TG]]),db[[#This Row],[STN K]])</f>
        <v>PCS</v>
      </c>
      <c r="AC411" s="87"/>
    </row>
    <row r="412" spans="1:29" ht="16.5" customHeight="1" x14ac:dyDescent="0.25">
      <c r="A412" s="87">
        <f>ROW()-1</f>
        <v>411</v>
      </c>
      <c r="B412" s="3" t="str">
        <f>LOWER(SUBSTITUTE(SUBSTITUTE(SUBSTITUTE(SUBSTITUTE(SUBSTITUTE(SUBSTITUTE(db[[#This Row],[NB BM]]," ",),".",""),"-",""),"(",""),")",""),"/",""))</f>
        <v>btswza580ppbiasa2510070warna</v>
      </c>
      <c r="C41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D412" s="3" t="str">
        <f>LOWER(SUBSTITUTE(SUBSTITUTE(SUBSTITUTE(SUBSTITUTE(SUBSTITUTE(SUBSTITUTE(SUBSTITUTE(SUBSTITUTE(SUBSTITUTE(db[[#This Row],[NB PAJAK]]," ",""),"-",""),"(",""),")",""),".",""),",",""),"/",""),"""",""),"+",""))</f>
        <v/>
      </c>
      <c r="E412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btswza580ppbiasa2510070warna160pcs</v>
      </c>
      <c r="F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btswza580ppbiasa2510070warna160pcsuntana</v>
      </c>
      <c r="G412" s="1" t="s">
        <v>5376</v>
      </c>
      <c r="H412" s="4" t="s">
        <v>5374</v>
      </c>
      <c r="I412" s="49"/>
      <c r="J412" s="1" t="s">
        <v>1621</v>
      </c>
      <c r="K412" s="26" t="e">
        <f>IF(db[[#This Row],[NB NOTA_C]]="","",COUNTIF([2]!B_MSK[concat],db[[#This Row],[NB NOTA_C]]))</f>
        <v>#REF!</v>
      </c>
      <c r="L412" s="6" t="s">
        <v>1637</v>
      </c>
      <c r="M412" s="1" t="s">
        <v>1701</v>
      </c>
      <c r="N412" s="1" t="s">
        <v>2784</v>
      </c>
      <c r="P412" s="1" t="str">
        <f>IF(db[[#This Row],[QTY/ CTN]]="","",SUBSTITUTE(SUBSTITUTE(SUBSTITUTE(db[[#This Row],[QTY/ CTN]]," ","_",2),"(",""),")","")&amp;"_")</f>
        <v>160 PCS_</v>
      </c>
      <c r="Q412" s="1">
        <f>IF(db[[#This Row],[H_QTY/ CTN]]="","",SEARCH("_",db[[#This Row],[H_QTY/ CTN]]))</f>
        <v>8</v>
      </c>
      <c r="R412" s="1">
        <f>IF(db[[#This Row],[H_QTY/ CTN]]="","",LEN(db[[#This Row],[H_QTY/ CTN]]))</f>
        <v>8</v>
      </c>
      <c r="S412" s="90" t="str">
        <f>IF(db[[#This Row],[H_QTY/ CTN]]="","",LEFT(db[[#This Row],[H_QTY/ CTN]],db[[#This Row],[H_1]]-1))</f>
        <v>160 PCS</v>
      </c>
      <c r="T412" s="87" t="str">
        <f>IF(NOT(db[[#This Row],[H_1]]=db[[#This Row],[H_2]]),MID(db[[#This Row],[H_QTY/ CTN]],db[[#This Row],[H_1]]+1,db[[#This Row],[H_2]]-db[[#This Row],[H_1]]-1),"")</f>
        <v/>
      </c>
      <c r="U412" s="87" t="str">
        <f>IF(db[[#This Row],[QTY/ CTN B]]="","",LEFT(db[[#This Row],[QTY/ CTN B]],SEARCH(" ",db[[#This Row],[QTY/ CTN B]],1)-1))</f>
        <v>160</v>
      </c>
      <c r="V412" s="87" t="str">
        <f>IF(db[[#This Row],[QTY/ CTN B]]="","",RIGHT(db[[#This Row],[QTY/ CTN B]],LEN(db[[#This Row],[QTY/ CTN B]])-SEARCH(" ",db[[#This Row],[QTY/ CTN B]],1)))</f>
        <v>PCS</v>
      </c>
      <c r="W412" s="87" t="str">
        <f>IF(db[[#This Row],[QTY/ CTN TG]]="",IF(db[[#This Row],[STN TG]]="","",12),LEFT(db[[#This Row],[QTY/ CTN TG]],SEARCH(" ",db[[#This Row],[QTY/ CTN TG]],1)-1))</f>
        <v/>
      </c>
      <c r="X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2" s="87" t="str">
        <f>IF(db[[#This Row],[STN K]]="","",IF(db[[#This Row],[STN TG]]="LSN",12,""))</f>
        <v/>
      </c>
      <c r="Z412" s="87" t="str">
        <f>IF(db[[#This Row],[STN TG]]="LSN","PCS","")</f>
        <v/>
      </c>
      <c r="AA412" s="87">
        <f>db[[#This Row],[QTY B]]*IF(db[[#This Row],[QTY TG]]="",1,db[[#This Row],[QTY TG]])*IF(db[[#This Row],[QTY K]]="",1,db[[#This Row],[QTY K]])</f>
        <v>160</v>
      </c>
      <c r="AB412" s="87" t="str">
        <f>IF(db[[#This Row],[STN K]]="",IF(db[[#This Row],[STN TG]]="",db[[#This Row],[STN B]],db[[#This Row],[STN TG]]),db[[#This Row],[STN K]])</f>
        <v>PCS</v>
      </c>
      <c r="AC412" s="87"/>
    </row>
    <row r="413" spans="1:29" ht="16.5" customHeight="1" x14ac:dyDescent="0.25">
      <c r="A413" s="87">
        <f>ROW()-1</f>
        <v>412</v>
      </c>
      <c r="B413" s="3" t="str">
        <f>LOWER(SUBSTITUTE(SUBSTITUTE(SUBSTITUTE(SUBSTITUTE(SUBSTITUTE(SUBSTITUTE(db[[#This Row],[NB BM]]," ",),".",""),"-",""),"(",""),")",""),"/",""))</f>
        <v>btswza580ppbiasa2882530warna</v>
      </c>
      <c r="C41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D413" s="3" t="str">
        <f>LOWER(SUBSTITUTE(SUBSTITUTE(SUBSTITUTE(SUBSTITUTE(SUBSTITUTE(SUBSTITUTE(SUBSTITUTE(SUBSTITUTE(SUBSTITUTE(db[[#This Row],[NB PAJAK]]," ",""),"-",""),"(",""),")",""),".",""),",",""),"/",""),"""",""),"+",""))</f>
        <v/>
      </c>
      <c r="E413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btswza580ppbiasa2882530warna160pcs</v>
      </c>
      <c r="F4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btswza580ppbiasa2882530warna160pcsuntana</v>
      </c>
      <c r="G413" s="1" t="s">
        <v>5452</v>
      </c>
      <c r="H413" s="4" t="s">
        <v>4871</v>
      </c>
      <c r="I413" s="49"/>
      <c r="J413" s="1" t="s">
        <v>1621</v>
      </c>
      <c r="K413" s="28" t="e">
        <f>IF(db[[#This Row],[NB NOTA_C]]="","",COUNTIF([2]!B_MSK[concat],db[[#This Row],[NB NOTA_C]]))</f>
        <v>#REF!</v>
      </c>
      <c r="L413" s="7" t="s">
        <v>1637</v>
      </c>
      <c r="M413" s="1" t="s">
        <v>1701</v>
      </c>
      <c r="N413" s="1" t="s">
        <v>2784</v>
      </c>
      <c r="O413" s="3"/>
      <c r="P413" s="3" t="str">
        <f>IF(db[[#This Row],[QTY/ CTN]]="","",SUBSTITUTE(SUBSTITUTE(SUBSTITUTE(db[[#This Row],[QTY/ CTN]]," ","_",2),"(",""),")","")&amp;"_")</f>
        <v>160 PCS_</v>
      </c>
      <c r="Q413" s="3">
        <f>IF(db[[#This Row],[H_QTY/ CTN]]="","",SEARCH("_",db[[#This Row],[H_QTY/ CTN]]))</f>
        <v>8</v>
      </c>
      <c r="R413" s="3">
        <f>IF(db[[#This Row],[H_QTY/ CTN]]="","",LEN(db[[#This Row],[H_QTY/ CTN]]))</f>
        <v>8</v>
      </c>
      <c r="S413" s="87" t="str">
        <f>IF(db[[#This Row],[H_QTY/ CTN]]="","",LEFT(db[[#This Row],[H_QTY/ CTN]],db[[#This Row],[H_1]]-1))</f>
        <v>160 PCS</v>
      </c>
      <c r="T413" s="87" t="str">
        <f>IF(NOT(db[[#This Row],[H_1]]=db[[#This Row],[H_2]]),MID(db[[#This Row],[H_QTY/ CTN]],db[[#This Row],[H_1]]+1,db[[#This Row],[H_2]]-db[[#This Row],[H_1]]-1),"")</f>
        <v/>
      </c>
      <c r="U413" s="87" t="str">
        <f>IF(db[[#This Row],[QTY/ CTN B]]="","",LEFT(db[[#This Row],[QTY/ CTN B]],SEARCH(" ",db[[#This Row],[QTY/ CTN B]],1)-1))</f>
        <v>160</v>
      </c>
      <c r="V413" s="87" t="str">
        <f>IF(db[[#This Row],[QTY/ CTN B]]="","",RIGHT(db[[#This Row],[QTY/ CTN B]],LEN(db[[#This Row],[QTY/ CTN B]])-SEARCH(" ",db[[#This Row],[QTY/ CTN B]],1)))</f>
        <v>PCS</v>
      </c>
      <c r="W413" s="87" t="str">
        <f>IF(db[[#This Row],[QTY/ CTN TG]]="",IF(db[[#This Row],[STN TG]]="","",12),LEFT(db[[#This Row],[QTY/ CTN TG]],SEARCH(" ",db[[#This Row],[QTY/ CTN TG]],1)-1))</f>
        <v/>
      </c>
      <c r="X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3" s="87" t="str">
        <f>IF(db[[#This Row],[STN K]]="","",IF(db[[#This Row],[STN TG]]="LSN",12,""))</f>
        <v/>
      </c>
      <c r="Z413" s="87" t="str">
        <f>IF(db[[#This Row],[STN TG]]="LSN","PCS","")</f>
        <v/>
      </c>
      <c r="AA413" s="87">
        <f>db[[#This Row],[QTY B]]*IF(db[[#This Row],[QTY TG]]="",1,db[[#This Row],[QTY TG]])*IF(db[[#This Row],[QTY K]]="",1,db[[#This Row],[QTY K]])</f>
        <v>160</v>
      </c>
      <c r="AB413" s="87" t="str">
        <f>IF(db[[#This Row],[STN K]]="",IF(db[[#This Row],[STN TG]]="",db[[#This Row],[STN B]],db[[#This Row],[STN TG]]),db[[#This Row],[STN K]])</f>
        <v>PCS</v>
      </c>
      <c r="AC413" s="87"/>
    </row>
    <row r="414" spans="1:29" ht="16.5" customHeight="1" x14ac:dyDescent="0.25">
      <c r="A414" s="87">
        <f>ROW()-1</f>
        <v>413</v>
      </c>
      <c r="B414" s="3" t="str">
        <f>LOWER(SUBSTITUTE(SUBSTITUTE(SUBSTITUTE(SUBSTITUTE(SUBSTITUTE(SUBSTITUTE(db[[#This Row],[NB BM]]," ",),".",""),"-",""),"(",""),")",""),"/",""))</f>
        <v>btswza580ppbiasa2882535warna</v>
      </c>
      <c r="C41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D414" s="3" t="str">
        <f>LOWER(SUBSTITUTE(SUBSTITUTE(SUBSTITUTE(SUBSTITUTE(SUBSTITUTE(SUBSTITUTE(SUBSTITUTE(SUBSTITUTE(SUBSTITUTE(db[[#This Row],[NB PAJAK]]," ",""),"-",""),"(",""),")",""),".",""),",",""),"/",""),"""",""),"+",""))</f>
        <v/>
      </c>
      <c r="E414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btswza580ppbiasa2882535warna160pcs</v>
      </c>
      <c r="F4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btswza580ppbiasa2882535warna160pcsuntana</v>
      </c>
      <c r="G414" s="1" t="s">
        <v>5453</v>
      </c>
      <c r="H414" s="4" t="s">
        <v>4872</v>
      </c>
      <c r="I414" s="49"/>
      <c r="J414" s="1" t="s">
        <v>1621</v>
      </c>
      <c r="K414" s="28" t="e">
        <f>IF(db[[#This Row],[NB NOTA_C]]="","",COUNTIF([2]!B_MSK[concat],db[[#This Row],[NB NOTA_C]]))</f>
        <v>#REF!</v>
      </c>
      <c r="L414" s="7" t="s">
        <v>1637</v>
      </c>
      <c r="M414" s="1" t="s">
        <v>1701</v>
      </c>
      <c r="N414" s="1" t="s">
        <v>2784</v>
      </c>
      <c r="O414" s="3"/>
      <c r="P414" s="3" t="str">
        <f>IF(db[[#This Row],[QTY/ CTN]]="","",SUBSTITUTE(SUBSTITUTE(SUBSTITUTE(db[[#This Row],[QTY/ CTN]]," ","_",2),"(",""),")","")&amp;"_")</f>
        <v>160 PCS_</v>
      </c>
      <c r="Q414" s="3">
        <f>IF(db[[#This Row],[H_QTY/ CTN]]="","",SEARCH("_",db[[#This Row],[H_QTY/ CTN]]))</f>
        <v>8</v>
      </c>
      <c r="R414" s="3">
        <f>IF(db[[#This Row],[H_QTY/ CTN]]="","",LEN(db[[#This Row],[H_QTY/ CTN]]))</f>
        <v>8</v>
      </c>
      <c r="S414" s="87" t="str">
        <f>IF(db[[#This Row],[H_QTY/ CTN]]="","",LEFT(db[[#This Row],[H_QTY/ CTN]],db[[#This Row],[H_1]]-1))</f>
        <v>160 PCS</v>
      </c>
      <c r="T414" s="87" t="str">
        <f>IF(NOT(db[[#This Row],[H_1]]=db[[#This Row],[H_2]]),MID(db[[#This Row],[H_QTY/ CTN]],db[[#This Row],[H_1]]+1,db[[#This Row],[H_2]]-db[[#This Row],[H_1]]-1),"")</f>
        <v/>
      </c>
      <c r="U414" s="87" t="str">
        <f>IF(db[[#This Row],[QTY/ CTN B]]="","",LEFT(db[[#This Row],[QTY/ CTN B]],SEARCH(" ",db[[#This Row],[QTY/ CTN B]],1)-1))</f>
        <v>160</v>
      </c>
      <c r="V414" s="87" t="str">
        <f>IF(db[[#This Row],[QTY/ CTN B]]="","",RIGHT(db[[#This Row],[QTY/ CTN B]],LEN(db[[#This Row],[QTY/ CTN B]])-SEARCH(" ",db[[#This Row],[QTY/ CTN B]],1)))</f>
        <v>PCS</v>
      </c>
      <c r="W414" s="87" t="str">
        <f>IF(db[[#This Row],[QTY/ CTN TG]]="",IF(db[[#This Row],[STN TG]]="","",12),LEFT(db[[#This Row],[QTY/ CTN TG]],SEARCH(" ",db[[#This Row],[QTY/ CTN TG]],1)-1))</f>
        <v/>
      </c>
      <c r="X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4" s="87" t="str">
        <f>IF(db[[#This Row],[STN K]]="","",IF(db[[#This Row],[STN TG]]="LSN",12,""))</f>
        <v/>
      </c>
      <c r="Z414" s="87" t="str">
        <f>IF(db[[#This Row],[STN TG]]="LSN","PCS","")</f>
        <v/>
      </c>
      <c r="AA414" s="87">
        <f>db[[#This Row],[QTY B]]*IF(db[[#This Row],[QTY TG]]="",1,db[[#This Row],[QTY TG]])*IF(db[[#This Row],[QTY K]]="",1,db[[#This Row],[QTY K]])</f>
        <v>160</v>
      </c>
      <c r="AB414" s="87" t="str">
        <f>IF(db[[#This Row],[STN K]]="",IF(db[[#This Row],[STN TG]]="",db[[#This Row],[STN B]],db[[#This Row],[STN TG]]),db[[#This Row],[STN K]])</f>
        <v>PCS</v>
      </c>
      <c r="AC414" s="87"/>
    </row>
    <row r="415" spans="1:29" ht="16.5" customHeight="1" x14ac:dyDescent="0.25">
      <c r="A415" s="87">
        <f>ROW()-1</f>
        <v>414</v>
      </c>
      <c r="B415" s="3" t="str">
        <f>LOWER(SUBSTITUTE(SUBSTITUTE(SUBSTITUTE(SUBSTITUTE(SUBSTITUTE(SUBSTITUTE(db[[#This Row],[NB BM]]," ",),".",""),"-",""),"(",""),")",""),"/",""))</f>
        <v>btswza580ppbiasa2882536warna</v>
      </c>
      <c r="C41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D415" s="3" t="str">
        <f>LOWER(SUBSTITUTE(SUBSTITUTE(SUBSTITUTE(SUBSTITUTE(SUBSTITUTE(SUBSTITUTE(SUBSTITUTE(SUBSTITUTE(SUBSTITUTE(db[[#This Row],[NB PAJAK]]," ",""),"-",""),"(",""),")",""),".",""),",",""),"/",""),"""",""),"+",""))</f>
        <v/>
      </c>
      <c r="E415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btswza580ppbiasa2882536warna160pcs</v>
      </c>
      <c r="F4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btswza580ppbiasa2882536warna160pcsuntana</v>
      </c>
      <c r="G415" s="1" t="s">
        <v>5454</v>
      </c>
      <c r="H415" s="4" t="s">
        <v>4873</v>
      </c>
      <c r="I415" s="49"/>
      <c r="J415" s="1" t="s">
        <v>1621</v>
      </c>
      <c r="K415" s="28" t="e">
        <f>IF(db[[#This Row],[NB NOTA_C]]="","",COUNTIF([2]!B_MSK[concat],db[[#This Row],[NB NOTA_C]]))</f>
        <v>#REF!</v>
      </c>
      <c r="L415" s="7" t="s">
        <v>1637</v>
      </c>
      <c r="M415" s="1" t="s">
        <v>1701</v>
      </c>
      <c r="N415" s="1" t="s">
        <v>2784</v>
      </c>
      <c r="O415" s="3"/>
      <c r="P415" s="3" t="str">
        <f>IF(db[[#This Row],[QTY/ CTN]]="","",SUBSTITUTE(SUBSTITUTE(SUBSTITUTE(db[[#This Row],[QTY/ CTN]]," ","_",2),"(",""),")","")&amp;"_")</f>
        <v>160 PCS_</v>
      </c>
      <c r="Q415" s="3">
        <f>IF(db[[#This Row],[H_QTY/ CTN]]="","",SEARCH("_",db[[#This Row],[H_QTY/ CTN]]))</f>
        <v>8</v>
      </c>
      <c r="R415" s="3">
        <f>IF(db[[#This Row],[H_QTY/ CTN]]="","",LEN(db[[#This Row],[H_QTY/ CTN]]))</f>
        <v>8</v>
      </c>
      <c r="S415" s="87" t="str">
        <f>IF(db[[#This Row],[H_QTY/ CTN]]="","",LEFT(db[[#This Row],[H_QTY/ CTN]],db[[#This Row],[H_1]]-1))</f>
        <v>160 PCS</v>
      </c>
      <c r="T415" s="87" t="str">
        <f>IF(NOT(db[[#This Row],[H_1]]=db[[#This Row],[H_2]]),MID(db[[#This Row],[H_QTY/ CTN]],db[[#This Row],[H_1]]+1,db[[#This Row],[H_2]]-db[[#This Row],[H_1]]-1),"")</f>
        <v/>
      </c>
      <c r="U415" s="87" t="str">
        <f>IF(db[[#This Row],[QTY/ CTN B]]="","",LEFT(db[[#This Row],[QTY/ CTN B]],SEARCH(" ",db[[#This Row],[QTY/ CTN B]],1)-1))</f>
        <v>160</v>
      </c>
      <c r="V415" s="87" t="str">
        <f>IF(db[[#This Row],[QTY/ CTN B]]="","",RIGHT(db[[#This Row],[QTY/ CTN B]],LEN(db[[#This Row],[QTY/ CTN B]])-SEARCH(" ",db[[#This Row],[QTY/ CTN B]],1)))</f>
        <v>PCS</v>
      </c>
      <c r="W415" s="87" t="str">
        <f>IF(db[[#This Row],[QTY/ CTN TG]]="",IF(db[[#This Row],[STN TG]]="","",12),LEFT(db[[#This Row],[QTY/ CTN TG]],SEARCH(" ",db[[#This Row],[QTY/ CTN TG]],1)-1))</f>
        <v/>
      </c>
      <c r="X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5" s="87" t="str">
        <f>IF(db[[#This Row],[STN K]]="","",IF(db[[#This Row],[STN TG]]="LSN",12,""))</f>
        <v/>
      </c>
      <c r="Z415" s="87" t="str">
        <f>IF(db[[#This Row],[STN TG]]="LSN","PCS","")</f>
        <v/>
      </c>
      <c r="AA415" s="87">
        <f>db[[#This Row],[QTY B]]*IF(db[[#This Row],[QTY TG]]="",1,db[[#This Row],[QTY TG]])*IF(db[[#This Row],[QTY K]]="",1,db[[#This Row],[QTY K]])</f>
        <v>160</v>
      </c>
      <c r="AB415" s="87" t="str">
        <f>IF(db[[#This Row],[STN K]]="",IF(db[[#This Row],[STN TG]]="",db[[#This Row],[STN B]],db[[#This Row],[STN TG]]),db[[#This Row],[STN K]])</f>
        <v>PCS</v>
      </c>
      <c r="AC415" s="87"/>
    </row>
    <row r="416" spans="1:29" ht="16.5" customHeight="1" x14ac:dyDescent="0.25">
      <c r="A416" s="87">
        <f>ROW()-1</f>
        <v>415</v>
      </c>
      <c r="B416" s="3" t="str">
        <f>LOWER(SUBSTITUTE(SUBSTITUTE(SUBSTITUTE(SUBSTITUTE(SUBSTITUTE(SUBSTITUTE(db[[#This Row],[NB BM]]," ",),".",""),"-",""),"(",""),")",""),"/",""))</f>
        <v>btswza580ppbiasa2882550warna</v>
      </c>
      <c r="C41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D416" s="3" t="str">
        <f>LOWER(SUBSTITUTE(SUBSTITUTE(SUBSTITUTE(SUBSTITUTE(SUBSTITUTE(SUBSTITUTE(SUBSTITUTE(SUBSTITUTE(SUBSTITUTE(db[[#This Row],[NB PAJAK]]," ",""),"-",""),"(",""),")",""),".",""),",",""),"/",""),"""",""),"+",""))</f>
        <v/>
      </c>
      <c r="E416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btswza580ppbiasa2882550warna160pcs</v>
      </c>
      <c r="F4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btswza580ppbiasa2882550warna160pcsuntana</v>
      </c>
      <c r="G416" s="1" t="s">
        <v>5455</v>
      </c>
      <c r="H416" s="4" t="s">
        <v>4866</v>
      </c>
      <c r="I416" s="49"/>
      <c r="J416" s="1" t="s">
        <v>1621</v>
      </c>
      <c r="K416" s="28" t="e">
        <f>IF(db[[#This Row],[NB NOTA_C]]="","",COUNTIF([2]!B_MSK[concat],db[[#This Row],[NB NOTA_C]]))</f>
        <v>#REF!</v>
      </c>
      <c r="L416" s="7" t="s">
        <v>1637</v>
      </c>
      <c r="M416" s="1" t="s">
        <v>1701</v>
      </c>
      <c r="N416" s="1" t="s">
        <v>2784</v>
      </c>
      <c r="O416" s="3"/>
      <c r="P416" s="3" t="str">
        <f>IF(db[[#This Row],[QTY/ CTN]]="","",SUBSTITUTE(SUBSTITUTE(SUBSTITUTE(db[[#This Row],[QTY/ CTN]]," ","_",2),"(",""),")","")&amp;"_")</f>
        <v>160 PCS_</v>
      </c>
      <c r="Q416" s="3">
        <f>IF(db[[#This Row],[H_QTY/ CTN]]="","",SEARCH("_",db[[#This Row],[H_QTY/ CTN]]))</f>
        <v>8</v>
      </c>
      <c r="R416" s="3">
        <f>IF(db[[#This Row],[H_QTY/ CTN]]="","",LEN(db[[#This Row],[H_QTY/ CTN]]))</f>
        <v>8</v>
      </c>
      <c r="S416" s="87" t="str">
        <f>IF(db[[#This Row],[H_QTY/ CTN]]="","",LEFT(db[[#This Row],[H_QTY/ CTN]],db[[#This Row],[H_1]]-1))</f>
        <v>160 PCS</v>
      </c>
      <c r="T416" s="87" t="str">
        <f>IF(NOT(db[[#This Row],[H_1]]=db[[#This Row],[H_2]]),MID(db[[#This Row],[H_QTY/ CTN]],db[[#This Row],[H_1]]+1,db[[#This Row],[H_2]]-db[[#This Row],[H_1]]-1),"")</f>
        <v/>
      </c>
      <c r="U416" s="87" t="str">
        <f>IF(db[[#This Row],[QTY/ CTN B]]="","",LEFT(db[[#This Row],[QTY/ CTN B]],SEARCH(" ",db[[#This Row],[QTY/ CTN B]],1)-1))</f>
        <v>160</v>
      </c>
      <c r="V416" s="87" t="str">
        <f>IF(db[[#This Row],[QTY/ CTN B]]="","",RIGHT(db[[#This Row],[QTY/ CTN B]],LEN(db[[#This Row],[QTY/ CTN B]])-SEARCH(" ",db[[#This Row],[QTY/ CTN B]],1)))</f>
        <v>PCS</v>
      </c>
      <c r="W416" s="87" t="str">
        <f>IF(db[[#This Row],[QTY/ CTN TG]]="",IF(db[[#This Row],[STN TG]]="","",12),LEFT(db[[#This Row],[QTY/ CTN TG]],SEARCH(" ",db[[#This Row],[QTY/ CTN TG]],1)-1))</f>
        <v/>
      </c>
      <c r="X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6" s="87" t="str">
        <f>IF(db[[#This Row],[STN K]]="","",IF(db[[#This Row],[STN TG]]="LSN",12,""))</f>
        <v/>
      </c>
      <c r="Z416" s="87" t="str">
        <f>IF(db[[#This Row],[STN TG]]="LSN","PCS","")</f>
        <v/>
      </c>
      <c r="AA416" s="87">
        <f>db[[#This Row],[QTY B]]*IF(db[[#This Row],[QTY TG]]="",1,db[[#This Row],[QTY TG]])*IF(db[[#This Row],[QTY K]]="",1,db[[#This Row],[QTY K]])</f>
        <v>160</v>
      </c>
      <c r="AB416" s="87" t="str">
        <f>IF(db[[#This Row],[STN K]]="",IF(db[[#This Row],[STN TG]]="",db[[#This Row],[STN B]],db[[#This Row],[STN TG]]),db[[#This Row],[STN K]])</f>
        <v>PCS</v>
      </c>
      <c r="AC416" s="87"/>
    </row>
    <row r="417" spans="1:29" ht="16.5" customHeight="1" x14ac:dyDescent="0.25">
      <c r="A417" s="87">
        <f>ROW()-1</f>
        <v>416</v>
      </c>
      <c r="B417" s="3" t="str">
        <f>LOWER(SUBSTITUTE(SUBSTITUTE(SUBSTITUTE(SUBSTITUTE(SUBSTITUTE(SUBSTITUTE(db[[#This Row],[NB BM]]," ",),".",""),"-",""),"(",""),")",""),"/",""))</f>
        <v>btswza580ppbiasa2882564warna</v>
      </c>
      <c r="C41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D417" s="3" t="str">
        <f>LOWER(SUBSTITUTE(SUBSTITUTE(SUBSTITUTE(SUBSTITUTE(SUBSTITUTE(SUBSTITUTE(SUBSTITUTE(SUBSTITUTE(SUBSTITUTE(db[[#This Row],[NB PAJAK]]," ",""),"-",""),"(",""),")",""),".",""),",",""),"/",""),"""",""),"+",""))</f>
        <v/>
      </c>
      <c r="E417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btswza580ppbiasa2882564warna160pcs</v>
      </c>
      <c r="F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btswza580ppbiasa2882564warna160pcsuntana</v>
      </c>
      <c r="G417" s="1" t="s">
        <v>5456</v>
      </c>
      <c r="H417" s="4" t="s">
        <v>4865</v>
      </c>
      <c r="I417" s="49"/>
      <c r="J417" s="1" t="s">
        <v>1621</v>
      </c>
      <c r="K417" s="28" t="e">
        <f>IF(db[[#This Row],[NB NOTA_C]]="","",COUNTIF([2]!B_MSK[concat],db[[#This Row],[NB NOTA_C]]))</f>
        <v>#REF!</v>
      </c>
      <c r="L417" s="7" t="s">
        <v>1637</v>
      </c>
      <c r="M417" s="1" t="s">
        <v>1701</v>
      </c>
      <c r="N417" s="1" t="s">
        <v>2784</v>
      </c>
      <c r="O417" s="3"/>
      <c r="P417" s="3" t="str">
        <f>IF(db[[#This Row],[QTY/ CTN]]="","",SUBSTITUTE(SUBSTITUTE(SUBSTITUTE(db[[#This Row],[QTY/ CTN]]," ","_",2),"(",""),")","")&amp;"_")</f>
        <v>160 PCS_</v>
      </c>
      <c r="Q417" s="3">
        <f>IF(db[[#This Row],[H_QTY/ CTN]]="","",SEARCH("_",db[[#This Row],[H_QTY/ CTN]]))</f>
        <v>8</v>
      </c>
      <c r="R417" s="3">
        <f>IF(db[[#This Row],[H_QTY/ CTN]]="","",LEN(db[[#This Row],[H_QTY/ CTN]]))</f>
        <v>8</v>
      </c>
      <c r="S417" s="87" t="str">
        <f>IF(db[[#This Row],[H_QTY/ CTN]]="","",LEFT(db[[#This Row],[H_QTY/ CTN]],db[[#This Row],[H_1]]-1))</f>
        <v>160 PCS</v>
      </c>
      <c r="T417" s="87" t="str">
        <f>IF(NOT(db[[#This Row],[H_1]]=db[[#This Row],[H_2]]),MID(db[[#This Row],[H_QTY/ CTN]],db[[#This Row],[H_1]]+1,db[[#This Row],[H_2]]-db[[#This Row],[H_1]]-1),"")</f>
        <v/>
      </c>
      <c r="U417" s="87" t="str">
        <f>IF(db[[#This Row],[QTY/ CTN B]]="","",LEFT(db[[#This Row],[QTY/ CTN B]],SEARCH(" ",db[[#This Row],[QTY/ CTN B]],1)-1))</f>
        <v>160</v>
      </c>
      <c r="V417" s="87" t="str">
        <f>IF(db[[#This Row],[QTY/ CTN B]]="","",RIGHT(db[[#This Row],[QTY/ CTN B]],LEN(db[[#This Row],[QTY/ CTN B]])-SEARCH(" ",db[[#This Row],[QTY/ CTN B]],1)))</f>
        <v>PCS</v>
      </c>
      <c r="W417" s="87" t="str">
        <f>IF(db[[#This Row],[QTY/ CTN TG]]="",IF(db[[#This Row],[STN TG]]="","",12),LEFT(db[[#This Row],[QTY/ CTN TG]],SEARCH(" ",db[[#This Row],[QTY/ CTN TG]],1)-1))</f>
        <v/>
      </c>
      <c r="X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7" s="87" t="str">
        <f>IF(db[[#This Row],[STN K]]="","",IF(db[[#This Row],[STN TG]]="LSN",12,""))</f>
        <v/>
      </c>
      <c r="Z417" s="87" t="str">
        <f>IF(db[[#This Row],[STN TG]]="LSN","PCS","")</f>
        <v/>
      </c>
      <c r="AA417" s="87">
        <f>db[[#This Row],[QTY B]]*IF(db[[#This Row],[QTY TG]]="",1,db[[#This Row],[QTY TG]])*IF(db[[#This Row],[QTY K]]="",1,db[[#This Row],[QTY K]])</f>
        <v>160</v>
      </c>
      <c r="AB417" s="87" t="str">
        <f>IF(db[[#This Row],[STN K]]="",IF(db[[#This Row],[STN TG]]="",db[[#This Row],[STN B]],db[[#This Row],[STN TG]]),db[[#This Row],[STN K]])</f>
        <v>PCS</v>
      </c>
      <c r="AC417" s="87"/>
    </row>
    <row r="418" spans="1:29" ht="16.5" customHeight="1" x14ac:dyDescent="0.25">
      <c r="A418" s="87">
        <f>ROW()-1</f>
        <v>417</v>
      </c>
      <c r="B418" s="3" t="str">
        <f>LOWER(SUBSTITUTE(SUBSTITUTE(SUBSTITUTE(SUBSTITUTE(SUBSTITUTE(SUBSTITUTE(db[[#This Row],[NB BM]]," ",),".",""),"-",""),"(",""),")",""),"/",""))</f>
        <v>btswza580ppbiasa2882565warna</v>
      </c>
      <c r="C41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D418" s="3" t="str">
        <f>LOWER(SUBSTITUTE(SUBSTITUTE(SUBSTITUTE(SUBSTITUTE(SUBSTITUTE(SUBSTITUTE(SUBSTITUTE(SUBSTITUTE(SUBSTITUTE(db[[#This Row],[NB PAJAK]]," ",""),"-",""),"(",""),")",""),".",""),",",""),"/",""),"""",""),"+",""))</f>
        <v/>
      </c>
      <c r="E418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btswza580ppbiasa2882565warna160pcs</v>
      </c>
      <c r="F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btswza580ppbiasa2882565warna160pcsuntana</v>
      </c>
      <c r="G418" s="1" t="s">
        <v>5457</v>
      </c>
      <c r="H418" s="4" t="s">
        <v>4864</v>
      </c>
      <c r="I418" s="49"/>
      <c r="J418" s="1" t="s">
        <v>1621</v>
      </c>
      <c r="K418" s="28" t="e">
        <f>IF(db[[#This Row],[NB NOTA_C]]="","",COUNTIF([2]!B_MSK[concat],db[[#This Row],[NB NOTA_C]]))</f>
        <v>#REF!</v>
      </c>
      <c r="L418" s="7" t="s">
        <v>1637</v>
      </c>
      <c r="M418" s="1" t="s">
        <v>1701</v>
      </c>
      <c r="N418" s="1" t="s">
        <v>2784</v>
      </c>
      <c r="O418" s="3"/>
      <c r="P418" s="3" t="str">
        <f>IF(db[[#This Row],[QTY/ CTN]]="","",SUBSTITUTE(SUBSTITUTE(SUBSTITUTE(db[[#This Row],[QTY/ CTN]]," ","_",2),"(",""),")","")&amp;"_")</f>
        <v>160 PCS_</v>
      </c>
      <c r="Q418" s="3">
        <f>IF(db[[#This Row],[H_QTY/ CTN]]="","",SEARCH("_",db[[#This Row],[H_QTY/ CTN]]))</f>
        <v>8</v>
      </c>
      <c r="R418" s="3">
        <f>IF(db[[#This Row],[H_QTY/ CTN]]="","",LEN(db[[#This Row],[H_QTY/ CTN]]))</f>
        <v>8</v>
      </c>
      <c r="S418" s="87" t="str">
        <f>IF(db[[#This Row],[H_QTY/ CTN]]="","",LEFT(db[[#This Row],[H_QTY/ CTN]],db[[#This Row],[H_1]]-1))</f>
        <v>160 PCS</v>
      </c>
      <c r="T418" s="87" t="str">
        <f>IF(NOT(db[[#This Row],[H_1]]=db[[#This Row],[H_2]]),MID(db[[#This Row],[H_QTY/ CTN]],db[[#This Row],[H_1]]+1,db[[#This Row],[H_2]]-db[[#This Row],[H_1]]-1),"")</f>
        <v/>
      </c>
      <c r="U418" s="87" t="str">
        <f>IF(db[[#This Row],[QTY/ CTN B]]="","",LEFT(db[[#This Row],[QTY/ CTN B]],SEARCH(" ",db[[#This Row],[QTY/ CTN B]],1)-1))</f>
        <v>160</v>
      </c>
      <c r="V418" s="87" t="str">
        <f>IF(db[[#This Row],[QTY/ CTN B]]="","",RIGHT(db[[#This Row],[QTY/ CTN B]],LEN(db[[#This Row],[QTY/ CTN B]])-SEARCH(" ",db[[#This Row],[QTY/ CTN B]],1)))</f>
        <v>PCS</v>
      </c>
      <c r="W418" s="87" t="str">
        <f>IF(db[[#This Row],[QTY/ CTN TG]]="",IF(db[[#This Row],[STN TG]]="","",12),LEFT(db[[#This Row],[QTY/ CTN TG]],SEARCH(" ",db[[#This Row],[QTY/ CTN TG]],1)-1))</f>
        <v/>
      </c>
      <c r="X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8" s="87" t="str">
        <f>IF(db[[#This Row],[STN K]]="","",IF(db[[#This Row],[STN TG]]="LSN",12,""))</f>
        <v/>
      </c>
      <c r="Z418" s="87" t="str">
        <f>IF(db[[#This Row],[STN TG]]="LSN","PCS","")</f>
        <v/>
      </c>
      <c r="AA418" s="87">
        <f>db[[#This Row],[QTY B]]*IF(db[[#This Row],[QTY TG]]="",1,db[[#This Row],[QTY TG]])*IF(db[[#This Row],[QTY K]]="",1,db[[#This Row],[QTY K]])</f>
        <v>160</v>
      </c>
      <c r="AB418" s="87" t="str">
        <f>IF(db[[#This Row],[STN K]]="",IF(db[[#This Row],[STN TG]]="",db[[#This Row],[STN B]],db[[#This Row],[STN TG]]),db[[#This Row],[STN K]])</f>
        <v>PCS</v>
      </c>
      <c r="AC418" s="87"/>
    </row>
    <row r="419" spans="1:29" ht="16.5" customHeight="1" x14ac:dyDescent="0.25">
      <c r="A419" s="87">
        <f>ROW()-1</f>
        <v>418</v>
      </c>
      <c r="B419" s="3" t="str">
        <f>LOWER(SUBSTITUTE(SUBSTITUTE(SUBSTITUTE(SUBSTITUTE(SUBSTITUTE(SUBSTITUTE(db[[#This Row],[NB BM]]," ",),".",""),"-",""),"(",""),")",""),"/",""))</f>
        <v>btswza580ppbiasa2882567warna</v>
      </c>
      <c r="C41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D419" s="3" t="str">
        <f>LOWER(SUBSTITUTE(SUBSTITUTE(SUBSTITUTE(SUBSTITUTE(SUBSTITUTE(SUBSTITUTE(SUBSTITUTE(SUBSTITUTE(SUBSTITUTE(db[[#This Row],[NB PAJAK]]," ",""),"-",""),"(",""),")",""),".",""),",",""),"/",""),"""",""),"+",""))</f>
        <v/>
      </c>
      <c r="E419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btswza580ppbiasa2882567warna160pcs</v>
      </c>
      <c r="F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btswza580ppbiasa2882567warna160pcsuntana</v>
      </c>
      <c r="G419" s="1" t="s">
        <v>5458</v>
      </c>
      <c r="H419" s="4" t="s">
        <v>4863</v>
      </c>
      <c r="I419" s="49"/>
      <c r="J419" s="1" t="s">
        <v>1621</v>
      </c>
      <c r="K419" s="28" t="e">
        <f>IF(db[[#This Row],[NB NOTA_C]]="","",COUNTIF([2]!B_MSK[concat],db[[#This Row],[NB NOTA_C]]))</f>
        <v>#REF!</v>
      </c>
      <c r="L419" s="7" t="s">
        <v>1637</v>
      </c>
      <c r="M419" s="1" t="s">
        <v>1701</v>
      </c>
      <c r="N419" s="1" t="s">
        <v>2784</v>
      </c>
      <c r="O419" s="3"/>
      <c r="P419" s="3" t="str">
        <f>IF(db[[#This Row],[QTY/ CTN]]="","",SUBSTITUTE(SUBSTITUTE(SUBSTITUTE(db[[#This Row],[QTY/ CTN]]," ","_",2),"(",""),")","")&amp;"_")</f>
        <v>160 PCS_</v>
      </c>
      <c r="Q419" s="3">
        <f>IF(db[[#This Row],[H_QTY/ CTN]]="","",SEARCH("_",db[[#This Row],[H_QTY/ CTN]]))</f>
        <v>8</v>
      </c>
      <c r="R419" s="3">
        <f>IF(db[[#This Row],[H_QTY/ CTN]]="","",LEN(db[[#This Row],[H_QTY/ CTN]]))</f>
        <v>8</v>
      </c>
      <c r="S419" s="87" t="str">
        <f>IF(db[[#This Row],[H_QTY/ CTN]]="","",LEFT(db[[#This Row],[H_QTY/ CTN]],db[[#This Row],[H_1]]-1))</f>
        <v>160 PCS</v>
      </c>
      <c r="T419" s="87" t="str">
        <f>IF(NOT(db[[#This Row],[H_1]]=db[[#This Row],[H_2]]),MID(db[[#This Row],[H_QTY/ CTN]],db[[#This Row],[H_1]]+1,db[[#This Row],[H_2]]-db[[#This Row],[H_1]]-1),"")</f>
        <v/>
      </c>
      <c r="U419" s="87" t="str">
        <f>IF(db[[#This Row],[QTY/ CTN B]]="","",LEFT(db[[#This Row],[QTY/ CTN B]],SEARCH(" ",db[[#This Row],[QTY/ CTN B]],1)-1))</f>
        <v>160</v>
      </c>
      <c r="V419" s="87" t="str">
        <f>IF(db[[#This Row],[QTY/ CTN B]]="","",RIGHT(db[[#This Row],[QTY/ CTN B]],LEN(db[[#This Row],[QTY/ CTN B]])-SEARCH(" ",db[[#This Row],[QTY/ CTN B]],1)))</f>
        <v>PCS</v>
      </c>
      <c r="W419" s="87" t="str">
        <f>IF(db[[#This Row],[QTY/ CTN TG]]="",IF(db[[#This Row],[STN TG]]="","",12),LEFT(db[[#This Row],[QTY/ CTN TG]],SEARCH(" ",db[[#This Row],[QTY/ CTN TG]],1)-1))</f>
        <v/>
      </c>
      <c r="X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19" s="87" t="str">
        <f>IF(db[[#This Row],[STN K]]="","",IF(db[[#This Row],[STN TG]]="LSN",12,""))</f>
        <v/>
      </c>
      <c r="Z419" s="87" t="str">
        <f>IF(db[[#This Row],[STN TG]]="LSN","PCS","")</f>
        <v/>
      </c>
      <c r="AA419" s="87">
        <f>db[[#This Row],[QTY B]]*IF(db[[#This Row],[QTY TG]]="",1,db[[#This Row],[QTY TG]])*IF(db[[#This Row],[QTY K]]="",1,db[[#This Row],[QTY K]])</f>
        <v>160</v>
      </c>
      <c r="AB419" s="87" t="str">
        <f>IF(db[[#This Row],[STN K]]="",IF(db[[#This Row],[STN TG]]="",db[[#This Row],[STN B]],db[[#This Row],[STN TG]]),db[[#This Row],[STN K]])</f>
        <v>PCS</v>
      </c>
      <c r="AC419" s="87"/>
    </row>
    <row r="420" spans="1:29" ht="16.5" customHeight="1" x14ac:dyDescent="0.25">
      <c r="A420" s="87">
        <f>ROW()-1</f>
        <v>419</v>
      </c>
      <c r="B420" s="9" t="str">
        <f>LOWER(SUBSTITUTE(SUBSTITUTE(SUBSTITUTE(SUBSTITUTE(SUBSTITUTE(SUBSTITUTE(db[[#This Row],[NB BM]]," ",),".",""),"-",""),"(",""),")",""),"/",""))</f>
        <v>btswza680ppbiasa2885064warnap</v>
      </c>
      <c r="C42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D420" s="9" t="str">
        <f>LOWER(SUBSTITUTE(SUBSTITUTE(SUBSTITUTE(SUBSTITUTE(SUBSTITUTE(SUBSTITUTE(SUBSTITUTE(SUBSTITUTE(SUBSTITUTE(db[[#This Row],[NB PAJAK]]," ",""),"-",""),"(",""),")",""),".",""),",",""),"/",""),"""",""),"+",""))</f>
        <v/>
      </c>
      <c r="E420" s="9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btswza680ppbiasa2885064warnap240pcs</v>
      </c>
      <c r="F42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btswza680ppbiasa2885064warnap240pcsuntana</v>
      </c>
      <c r="G420" s="8" t="s">
        <v>1051</v>
      </c>
      <c r="H420" s="18" t="s">
        <v>1349</v>
      </c>
      <c r="I420" s="49"/>
      <c r="J420" s="1" t="s">
        <v>1621</v>
      </c>
      <c r="K420" s="26" t="e">
        <f>IF(db[[#This Row],[NB NOTA_C]]="","",COUNTIF([2]!B_MSK[concat],db[[#This Row],[NB NOTA_C]]))</f>
        <v>#REF!</v>
      </c>
      <c r="L420" s="6" t="s">
        <v>1637</v>
      </c>
      <c r="M420" s="1" t="s">
        <v>1698</v>
      </c>
      <c r="N420" s="1" t="s">
        <v>2784</v>
      </c>
      <c r="P420" s="1" t="str">
        <f>IF(db[[#This Row],[QTY/ CTN]]="","",SUBSTITUTE(SUBSTITUTE(SUBSTITUTE(db[[#This Row],[QTY/ CTN]]," ","_",2),"(",""),")","")&amp;"_")</f>
        <v>240 PCS_</v>
      </c>
      <c r="Q420" s="1">
        <f>IF(db[[#This Row],[H_QTY/ CTN]]="","",SEARCH("_",db[[#This Row],[H_QTY/ CTN]]))</f>
        <v>8</v>
      </c>
      <c r="R420" s="1">
        <f>IF(db[[#This Row],[H_QTY/ CTN]]="","",LEN(db[[#This Row],[H_QTY/ CTN]]))</f>
        <v>8</v>
      </c>
      <c r="S420" s="90" t="str">
        <f>IF(db[[#This Row],[H_QTY/ CTN]]="","",LEFT(db[[#This Row],[H_QTY/ CTN]],db[[#This Row],[H_1]]-1))</f>
        <v>240 PCS</v>
      </c>
      <c r="T420" s="87" t="str">
        <f>IF(NOT(db[[#This Row],[H_1]]=db[[#This Row],[H_2]]),MID(db[[#This Row],[H_QTY/ CTN]],db[[#This Row],[H_1]]+1,db[[#This Row],[H_2]]-db[[#This Row],[H_1]]-1),"")</f>
        <v/>
      </c>
      <c r="U420" s="87" t="str">
        <f>IF(db[[#This Row],[QTY/ CTN B]]="","",LEFT(db[[#This Row],[QTY/ CTN B]],SEARCH(" ",db[[#This Row],[QTY/ CTN B]],1)-1))</f>
        <v>240</v>
      </c>
      <c r="V420" s="87" t="str">
        <f>IF(db[[#This Row],[QTY/ CTN B]]="","",RIGHT(db[[#This Row],[QTY/ CTN B]],LEN(db[[#This Row],[QTY/ CTN B]])-SEARCH(" ",db[[#This Row],[QTY/ CTN B]],1)))</f>
        <v>PCS</v>
      </c>
      <c r="W420" s="87" t="str">
        <f>IF(db[[#This Row],[QTY/ CTN TG]]="",IF(db[[#This Row],[STN TG]]="","",12),LEFT(db[[#This Row],[QTY/ CTN TG]],SEARCH(" ",db[[#This Row],[QTY/ CTN TG]],1)-1))</f>
        <v/>
      </c>
      <c r="X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0" s="87" t="str">
        <f>IF(db[[#This Row],[STN K]]="","",IF(db[[#This Row],[STN TG]]="LSN",12,""))</f>
        <v/>
      </c>
      <c r="Z420" s="87" t="str">
        <f>IF(db[[#This Row],[STN TG]]="LSN","PCS","")</f>
        <v/>
      </c>
      <c r="AA420" s="87">
        <f>db[[#This Row],[QTY B]]*IF(db[[#This Row],[QTY TG]]="",1,db[[#This Row],[QTY TG]])*IF(db[[#This Row],[QTY K]]="",1,db[[#This Row],[QTY K]])</f>
        <v>240</v>
      </c>
      <c r="AB420" s="87" t="str">
        <f>IF(db[[#This Row],[STN K]]="",IF(db[[#This Row],[STN TG]]="",db[[#This Row],[STN B]],db[[#This Row],[STN TG]]),db[[#This Row],[STN K]])</f>
        <v>PCS</v>
      </c>
      <c r="AC420" s="87"/>
    </row>
    <row r="421" spans="1:29" ht="16.5" customHeight="1" x14ac:dyDescent="0.25">
      <c r="A421" s="87">
        <f>ROW()-1</f>
        <v>420</v>
      </c>
      <c r="B421" s="3" t="str">
        <f>LOWER(SUBSTITUTE(SUBSTITUTE(SUBSTITUTE(SUBSTITUTE(SUBSTITUTE(SUBSTITUTE(db[[#This Row],[NB BM]]," ",),".",""),"-",""),"(",""),")",""),"/",""))</f>
        <v>btswza680hctali5011015warna</v>
      </c>
      <c r="C42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D421" s="3" t="str">
        <f>LOWER(SUBSTITUTE(SUBSTITUTE(SUBSTITUTE(SUBSTITUTE(SUBSTITUTE(SUBSTITUTE(SUBSTITUTE(SUBSTITUTE(SUBSTITUTE(db[[#This Row],[NB PAJAK]]," ",""),"-",""),"(",""),")",""),".",""),",",""),"/",""),"""",""),"+",""))</f>
        <v/>
      </c>
      <c r="E421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btswza680hctali5011015warna240pcs</v>
      </c>
      <c r="F4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btswza680hctali5011015warna240pcsuntana</v>
      </c>
      <c r="G421" s="1" t="s">
        <v>1049</v>
      </c>
      <c r="H421" s="4" t="s">
        <v>1348</v>
      </c>
      <c r="I421" s="49"/>
      <c r="J421" s="1" t="s">
        <v>1621</v>
      </c>
      <c r="K421" s="26" t="e">
        <f>IF(db[[#This Row],[NB NOTA_C]]="","",COUNTIF([2]!B_MSK[concat],db[[#This Row],[NB NOTA_C]]))</f>
        <v>#REF!</v>
      </c>
      <c r="L421" s="6" t="s">
        <v>1637</v>
      </c>
      <c r="M421" s="1" t="s">
        <v>1698</v>
      </c>
      <c r="N421" s="1" t="s">
        <v>2784</v>
      </c>
      <c r="P421" s="1" t="str">
        <f>IF(db[[#This Row],[QTY/ CTN]]="","",SUBSTITUTE(SUBSTITUTE(SUBSTITUTE(db[[#This Row],[QTY/ CTN]]," ","_",2),"(",""),")","")&amp;"_")</f>
        <v>240 PCS_</v>
      </c>
      <c r="Q421" s="1">
        <f>IF(db[[#This Row],[H_QTY/ CTN]]="","",SEARCH("_",db[[#This Row],[H_QTY/ CTN]]))</f>
        <v>8</v>
      </c>
      <c r="R421" s="1">
        <f>IF(db[[#This Row],[H_QTY/ CTN]]="","",LEN(db[[#This Row],[H_QTY/ CTN]]))</f>
        <v>8</v>
      </c>
      <c r="S421" s="90" t="str">
        <f>IF(db[[#This Row],[H_QTY/ CTN]]="","",LEFT(db[[#This Row],[H_QTY/ CTN]],db[[#This Row],[H_1]]-1))</f>
        <v>240 PCS</v>
      </c>
      <c r="T421" s="87" t="str">
        <f>IF(NOT(db[[#This Row],[H_1]]=db[[#This Row],[H_2]]),MID(db[[#This Row],[H_QTY/ CTN]],db[[#This Row],[H_1]]+1,db[[#This Row],[H_2]]-db[[#This Row],[H_1]]-1),"")</f>
        <v/>
      </c>
      <c r="U421" s="87" t="str">
        <f>IF(db[[#This Row],[QTY/ CTN B]]="","",LEFT(db[[#This Row],[QTY/ CTN B]],SEARCH(" ",db[[#This Row],[QTY/ CTN B]],1)-1))</f>
        <v>240</v>
      </c>
      <c r="V421" s="87" t="str">
        <f>IF(db[[#This Row],[QTY/ CTN B]]="","",RIGHT(db[[#This Row],[QTY/ CTN B]],LEN(db[[#This Row],[QTY/ CTN B]])-SEARCH(" ",db[[#This Row],[QTY/ CTN B]],1)))</f>
        <v>PCS</v>
      </c>
      <c r="W421" s="87" t="str">
        <f>IF(db[[#This Row],[QTY/ CTN TG]]="",IF(db[[#This Row],[STN TG]]="","",12),LEFT(db[[#This Row],[QTY/ CTN TG]],SEARCH(" ",db[[#This Row],[QTY/ CTN TG]],1)-1))</f>
        <v/>
      </c>
      <c r="X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1" s="87" t="str">
        <f>IF(db[[#This Row],[STN K]]="","",IF(db[[#This Row],[STN TG]]="LSN",12,""))</f>
        <v/>
      </c>
      <c r="Z421" s="87" t="str">
        <f>IF(db[[#This Row],[STN TG]]="LSN","PCS","")</f>
        <v/>
      </c>
      <c r="AA421" s="87">
        <f>db[[#This Row],[QTY B]]*IF(db[[#This Row],[QTY TG]]="",1,db[[#This Row],[QTY TG]])*IF(db[[#This Row],[QTY K]]="",1,db[[#This Row],[QTY K]])</f>
        <v>240</v>
      </c>
      <c r="AB421" s="87" t="str">
        <f>IF(db[[#This Row],[STN K]]="",IF(db[[#This Row],[STN TG]]="",db[[#This Row],[STN B]],db[[#This Row],[STN TG]]),db[[#This Row],[STN K]])</f>
        <v>PCS</v>
      </c>
      <c r="AC421" s="87"/>
    </row>
    <row r="422" spans="1:29" ht="16.5" customHeight="1" x14ac:dyDescent="0.25">
      <c r="A422" s="87">
        <f>ROW()-1</f>
        <v>421</v>
      </c>
      <c r="B422" s="3" t="str">
        <f>LOWER(SUBSTITUTE(SUBSTITUTE(SUBSTITUTE(SUBSTITUTE(SUBSTITUTE(SUBSTITUTE(db[[#This Row],[NB BM]]," ",),".",""),"-",""),"(",""),")",""),"/",""))</f>
        <v>btswza680ppbiasa2885019warna</v>
      </c>
      <c r="C42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D422" s="3" t="str">
        <f>LOWER(SUBSTITUTE(SUBSTITUTE(SUBSTITUTE(SUBSTITUTE(SUBSTITUTE(SUBSTITUTE(SUBSTITUTE(SUBSTITUTE(SUBSTITUTE(db[[#This Row],[NB PAJAK]]," ",""),"-",""),"(",""),")",""),".",""),",",""),"/",""),"""",""),"+",""))</f>
        <v/>
      </c>
      <c r="E422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btswza680ppbiasa2885019warna240pcs</v>
      </c>
      <c r="F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btswza680ppbiasa2885019warna240pcsuntana</v>
      </c>
      <c r="G422" s="1" t="s">
        <v>3016</v>
      </c>
      <c r="H422" s="4" t="s">
        <v>3011</v>
      </c>
      <c r="I422" s="49"/>
      <c r="J422" s="1" t="s">
        <v>1621</v>
      </c>
      <c r="K422" s="26" t="e">
        <f>IF(db[[#This Row],[NB NOTA_C]]="","",COUNTIF([2]!B_MSK[concat],db[[#This Row],[NB NOTA_C]]))</f>
        <v>#REF!</v>
      </c>
      <c r="L422" s="6" t="s">
        <v>1637</v>
      </c>
      <c r="M422" s="1" t="s">
        <v>1698</v>
      </c>
      <c r="N422" s="1" t="s">
        <v>2784</v>
      </c>
      <c r="P422" s="1" t="str">
        <f>IF(db[[#This Row],[QTY/ CTN]]="","",SUBSTITUTE(SUBSTITUTE(SUBSTITUTE(db[[#This Row],[QTY/ CTN]]," ","_",2),"(",""),")","")&amp;"_")</f>
        <v>240 PCS_</v>
      </c>
      <c r="Q422" s="1">
        <f>IF(db[[#This Row],[H_QTY/ CTN]]="","",SEARCH("_",db[[#This Row],[H_QTY/ CTN]]))</f>
        <v>8</v>
      </c>
      <c r="R422" s="1">
        <f>IF(db[[#This Row],[H_QTY/ CTN]]="","",LEN(db[[#This Row],[H_QTY/ CTN]]))</f>
        <v>8</v>
      </c>
      <c r="S422" s="90" t="str">
        <f>IF(db[[#This Row],[H_QTY/ CTN]]="","",LEFT(db[[#This Row],[H_QTY/ CTN]],db[[#This Row],[H_1]]-1))</f>
        <v>240 PCS</v>
      </c>
      <c r="T422" s="87" t="str">
        <f>IF(NOT(db[[#This Row],[H_1]]=db[[#This Row],[H_2]]),MID(db[[#This Row],[H_QTY/ CTN]],db[[#This Row],[H_1]]+1,db[[#This Row],[H_2]]-db[[#This Row],[H_1]]-1),"")</f>
        <v/>
      </c>
      <c r="U422" s="87" t="str">
        <f>IF(db[[#This Row],[QTY/ CTN B]]="","",LEFT(db[[#This Row],[QTY/ CTN B]],SEARCH(" ",db[[#This Row],[QTY/ CTN B]],1)-1))</f>
        <v>240</v>
      </c>
      <c r="V422" s="87" t="str">
        <f>IF(db[[#This Row],[QTY/ CTN B]]="","",RIGHT(db[[#This Row],[QTY/ CTN B]],LEN(db[[#This Row],[QTY/ CTN B]])-SEARCH(" ",db[[#This Row],[QTY/ CTN B]],1)))</f>
        <v>PCS</v>
      </c>
      <c r="W422" s="87" t="str">
        <f>IF(db[[#This Row],[QTY/ CTN TG]]="",IF(db[[#This Row],[STN TG]]="","",12),LEFT(db[[#This Row],[QTY/ CTN TG]],SEARCH(" ",db[[#This Row],[QTY/ CTN TG]],1)-1))</f>
        <v/>
      </c>
      <c r="X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2" s="87" t="str">
        <f>IF(db[[#This Row],[STN K]]="","",IF(db[[#This Row],[STN TG]]="LSN",12,""))</f>
        <v/>
      </c>
      <c r="Z422" s="87" t="str">
        <f>IF(db[[#This Row],[STN TG]]="LSN","PCS","")</f>
        <v/>
      </c>
      <c r="AA422" s="87">
        <f>db[[#This Row],[QTY B]]*IF(db[[#This Row],[QTY TG]]="",1,db[[#This Row],[QTY TG]])*IF(db[[#This Row],[QTY K]]="",1,db[[#This Row],[QTY K]])</f>
        <v>240</v>
      </c>
      <c r="AB422" s="87" t="str">
        <f>IF(db[[#This Row],[STN K]]="",IF(db[[#This Row],[STN TG]]="",db[[#This Row],[STN B]],db[[#This Row],[STN TG]]),db[[#This Row],[STN K]])</f>
        <v>PCS</v>
      </c>
      <c r="AC422" s="87"/>
    </row>
    <row r="423" spans="1:29" ht="16.5" customHeight="1" x14ac:dyDescent="0.25">
      <c r="A423" s="87">
        <f>ROW()-1</f>
        <v>422</v>
      </c>
      <c r="B423" s="3" t="str">
        <f>LOWER(SUBSTITUTE(SUBSTITUTE(SUBSTITUTE(SUBSTITUTE(SUBSTITUTE(SUBSTITUTE(db[[#This Row],[NB BM]]," ",),".",""),"-",""),"(",""),")",""),"/",""))</f>
        <v>btswza680ppbiasa2885041putih</v>
      </c>
      <c r="C42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D423" s="3" t="str">
        <f>LOWER(SUBSTITUTE(SUBSTITUTE(SUBSTITUTE(SUBSTITUTE(SUBSTITUTE(SUBSTITUTE(SUBSTITUTE(SUBSTITUTE(SUBSTITUTE(db[[#This Row],[NB PAJAK]]," ",""),"-",""),"(",""),")",""),".",""),",",""),"/",""),"""",""),"+",""))</f>
        <v/>
      </c>
      <c r="E423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btswza680ppbiasa2885041putih240pcs</v>
      </c>
      <c r="F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btswza680ppbiasa2885041putih240pcsuntana</v>
      </c>
      <c r="G423" s="1" t="s">
        <v>3017</v>
      </c>
      <c r="H423" s="4" t="s">
        <v>3012</v>
      </c>
      <c r="I423" s="49"/>
      <c r="J423" s="1" t="s">
        <v>1621</v>
      </c>
      <c r="K423" s="26" t="e">
        <f>IF(db[[#This Row],[NB NOTA_C]]="","",COUNTIF([2]!B_MSK[concat],db[[#This Row],[NB NOTA_C]]))</f>
        <v>#REF!</v>
      </c>
      <c r="L423" s="6" t="s">
        <v>1637</v>
      </c>
      <c r="M423" s="1" t="s">
        <v>1698</v>
      </c>
      <c r="N423" s="1" t="s">
        <v>2784</v>
      </c>
      <c r="P423" s="1" t="str">
        <f>IF(db[[#This Row],[QTY/ CTN]]="","",SUBSTITUTE(SUBSTITUTE(SUBSTITUTE(db[[#This Row],[QTY/ CTN]]," ","_",2),"(",""),")","")&amp;"_")</f>
        <v>240 PCS_</v>
      </c>
      <c r="Q423" s="1">
        <f>IF(db[[#This Row],[H_QTY/ CTN]]="","",SEARCH("_",db[[#This Row],[H_QTY/ CTN]]))</f>
        <v>8</v>
      </c>
      <c r="R423" s="1">
        <f>IF(db[[#This Row],[H_QTY/ CTN]]="","",LEN(db[[#This Row],[H_QTY/ CTN]]))</f>
        <v>8</v>
      </c>
      <c r="S423" s="90" t="str">
        <f>IF(db[[#This Row],[H_QTY/ CTN]]="","",LEFT(db[[#This Row],[H_QTY/ CTN]],db[[#This Row],[H_1]]-1))</f>
        <v>240 PCS</v>
      </c>
      <c r="T423" s="87" t="str">
        <f>IF(NOT(db[[#This Row],[H_1]]=db[[#This Row],[H_2]]),MID(db[[#This Row],[H_QTY/ CTN]],db[[#This Row],[H_1]]+1,db[[#This Row],[H_2]]-db[[#This Row],[H_1]]-1),"")</f>
        <v/>
      </c>
      <c r="U423" s="87" t="str">
        <f>IF(db[[#This Row],[QTY/ CTN B]]="","",LEFT(db[[#This Row],[QTY/ CTN B]],SEARCH(" ",db[[#This Row],[QTY/ CTN B]],1)-1))</f>
        <v>240</v>
      </c>
      <c r="V423" s="87" t="str">
        <f>IF(db[[#This Row],[QTY/ CTN B]]="","",RIGHT(db[[#This Row],[QTY/ CTN B]],LEN(db[[#This Row],[QTY/ CTN B]])-SEARCH(" ",db[[#This Row],[QTY/ CTN B]],1)))</f>
        <v>PCS</v>
      </c>
      <c r="W423" s="87" t="str">
        <f>IF(db[[#This Row],[QTY/ CTN TG]]="",IF(db[[#This Row],[STN TG]]="","",12),LEFT(db[[#This Row],[QTY/ CTN TG]],SEARCH(" ",db[[#This Row],[QTY/ CTN TG]],1)-1))</f>
        <v/>
      </c>
      <c r="X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3" s="87" t="str">
        <f>IF(db[[#This Row],[STN K]]="","",IF(db[[#This Row],[STN TG]]="LSN",12,""))</f>
        <v/>
      </c>
      <c r="Z423" s="87" t="str">
        <f>IF(db[[#This Row],[STN TG]]="LSN","PCS","")</f>
        <v/>
      </c>
      <c r="AA423" s="87">
        <f>db[[#This Row],[QTY B]]*IF(db[[#This Row],[QTY TG]]="",1,db[[#This Row],[QTY TG]])*IF(db[[#This Row],[QTY K]]="",1,db[[#This Row],[QTY K]])</f>
        <v>240</v>
      </c>
      <c r="AB423" s="87" t="str">
        <f>IF(db[[#This Row],[STN K]]="",IF(db[[#This Row],[STN TG]]="",db[[#This Row],[STN B]],db[[#This Row],[STN TG]]),db[[#This Row],[STN K]])</f>
        <v>PCS</v>
      </c>
      <c r="AC423" s="87"/>
    </row>
    <row r="424" spans="1:29" ht="16.5" customHeight="1" x14ac:dyDescent="0.25">
      <c r="A424" s="87">
        <f>ROW()-1</f>
        <v>423</v>
      </c>
      <c r="B424" s="3" t="str">
        <f>LOWER(SUBSTITUTE(SUBSTITUTE(SUBSTITUTE(SUBSTITUTE(SUBSTITUTE(SUBSTITUTE(db[[#This Row],[NB BM]]," ",),".",""),"-",""),"(",""),")",""),"/",""))</f>
        <v>btswza680ppbiasa2885051htpt</v>
      </c>
      <c r="C42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D424" s="3" t="str">
        <f>LOWER(SUBSTITUTE(SUBSTITUTE(SUBSTITUTE(SUBSTITUTE(SUBSTITUTE(SUBSTITUTE(SUBSTITUTE(SUBSTITUTE(SUBSTITUTE(db[[#This Row],[NB PAJAK]]," ",""),"-",""),"(",""),")",""),".",""),",",""),"/",""),"""",""),"+",""))</f>
        <v/>
      </c>
      <c r="E424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btswza680ppbiasa2885051htpt240pcs</v>
      </c>
      <c r="F4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btswza680ppbiasa2885051htpt240pcsuntana</v>
      </c>
      <c r="G424" s="1" t="s">
        <v>1050</v>
      </c>
      <c r="H424" s="4" t="s">
        <v>4876</v>
      </c>
      <c r="I424" s="51"/>
      <c r="J424" s="1" t="s">
        <v>1621</v>
      </c>
      <c r="K424" s="26" t="e">
        <f>IF(db[[#This Row],[NB NOTA_C]]="","",COUNTIF([2]!B_MSK[concat],db[[#This Row],[NB NOTA_C]]))</f>
        <v>#REF!</v>
      </c>
      <c r="L424" s="6" t="s">
        <v>1637</v>
      </c>
      <c r="M424" s="1" t="s">
        <v>1698</v>
      </c>
      <c r="N424" s="1" t="s">
        <v>2784</v>
      </c>
      <c r="P424" s="1" t="str">
        <f>IF(db[[#This Row],[QTY/ CTN]]="","",SUBSTITUTE(SUBSTITUTE(SUBSTITUTE(db[[#This Row],[QTY/ CTN]]," ","_",2),"(",""),")","")&amp;"_")</f>
        <v>240 PCS_</v>
      </c>
      <c r="Q424" s="1">
        <f>IF(db[[#This Row],[H_QTY/ CTN]]="","",SEARCH("_",db[[#This Row],[H_QTY/ CTN]]))</f>
        <v>8</v>
      </c>
      <c r="R424" s="1">
        <f>IF(db[[#This Row],[H_QTY/ CTN]]="","",LEN(db[[#This Row],[H_QTY/ CTN]]))</f>
        <v>8</v>
      </c>
      <c r="S424" s="90" t="str">
        <f>IF(db[[#This Row],[H_QTY/ CTN]]="","",LEFT(db[[#This Row],[H_QTY/ CTN]],db[[#This Row],[H_1]]-1))</f>
        <v>240 PCS</v>
      </c>
      <c r="T424" s="87" t="str">
        <f>IF(NOT(db[[#This Row],[H_1]]=db[[#This Row],[H_2]]),MID(db[[#This Row],[H_QTY/ CTN]],db[[#This Row],[H_1]]+1,db[[#This Row],[H_2]]-db[[#This Row],[H_1]]-1),"")</f>
        <v/>
      </c>
      <c r="U424" s="87" t="str">
        <f>IF(db[[#This Row],[QTY/ CTN B]]="","",LEFT(db[[#This Row],[QTY/ CTN B]],SEARCH(" ",db[[#This Row],[QTY/ CTN B]],1)-1))</f>
        <v>240</v>
      </c>
      <c r="V424" s="87" t="str">
        <f>IF(db[[#This Row],[QTY/ CTN B]]="","",RIGHT(db[[#This Row],[QTY/ CTN B]],LEN(db[[#This Row],[QTY/ CTN B]])-SEARCH(" ",db[[#This Row],[QTY/ CTN B]],1)))</f>
        <v>PCS</v>
      </c>
      <c r="W424" s="87" t="str">
        <f>IF(db[[#This Row],[QTY/ CTN TG]]="",IF(db[[#This Row],[STN TG]]="","",12),LEFT(db[[#This Row],[QTY/ CTN TG]],SEARCH(" ",db[[#This Row],[QTY/ CTN TG]],1)-1))</f>
        <v/>
      </c>
      <c r="X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4" s="87" t="str">
        <f>IF(db[[#This Row],[STN K]]="","",IF(db[[#This Row],[STN TG]]="LSN",12,""))</f>
        <v/>
      </c>
      <c r="Z424" s="87" t="str">
        <f>IF(db[[#This Row],[STN TG]]="LSN","PCS","")</f>
        <v/>
      </c>
      <c r="AA424" s="87">
        <f>db[[#This Row],[QTY B]]*IF(db[[#This Row],[QTY TG]]="",1,db[[#This Row],[QTY TG]])*IF(db[[#This Row],[QTY K]]="",1,db[[#This Row],[QTY K]])</f>
        <v>240</v>
      </c>
      <c r="AB424" s="87" t="str">
        <f>IF(db[[#This Row],[STN K]]="",IF(db[[#This Row],[STN TG]]="",db[[#This Row],[STN B]],db[[#This Row],[STN TG]]),db[[#This Row],[STN K]])</f>
        <v>PCS</v>
      </c>
      <c r="AC424" s="87"/>
    </row>
    <row r="425" spans="1:29" ht="16.5" customHeight="1" x14ac:dyDescent="0.25">
      <c r="A425" s="87">
        <f>ROW()-1</f>
        <v>424</v>
      </c>
      <c r="B425" s="3" t="str">
        <f>LOWER(SUBSTITUTE(SUBSTITUTE(SUBSTITUTE(SUBSTITUTE(SUBSTITUTE(SUBSTITUTE(db[[#This Row],[NB BM]]," ",),".",""),"-",""),"(",""),")",""),"/",""))</f>
        <v>btswza680ppbiasa5010013warnap</v>
      </c>
      <c r="C42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D425" s="3" t="str">
        <f>LOWER(SUBSTITUTE(SUBSTITUTE(SUBSTITUTE(SUBSTITUTE(SUBSTITUTE(SUBSTITUTE(SUBSTITUTE(SUBSTITUTE(SUBSTITUTE(db[[#This Row],[NB PAJAK]]," ",""),"-",""),"(",""),")",""),".",""),",",""),"/",""),"""",""),"+",""))</f>
        <v/>
      </c>
      <c r="E425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btswza680ppbiasa5010013warnap240pcs</v>
      </c>
      <c r="F4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btswza680ppbiasa5010013warnap240pcsuntana</v>
      </c>
      <c r="G425" s="1" t="s">
        <v>3018</v>
      </c>
      <c r="H425" s="4" t="s">
        <v>3013</v>
      </c>
      <c r="I425" s="51"/>
      <c r="J425" s="1" t="s">
        <v>1621</v>
      </c>
      <c r="K425" s="26" t="e">
        <f>IF(db[[#This Row],[NB NOTA_C]]="","",COUNTIF([2]!B_MSK[concat],db[[#This Row],[NB NOTA_C]]))</f>
        <v>#REF!</v>
      </c>
      <c r="L425" s="6" t="s">
        <v>1637</v>
      </c>
      <c r="M425" s="1" t="s">
        <v>1698</v>
      </c>
      <c r="N425" s="1" t="s">
        <v>2784</v>
      </c>
      <c r="P425" s="1" t="str">
        <f>IF(db[[#This Row],[QTY/ CTN]]="","",SUBSTITUTE(SUBSTITUTE(SUBSTITUTE(db[[#This Row],[QTY/ CTN]]," ","_",2),"(",""),")","")&amp;"_")</f>
        <v>240 PCS_</v>
      </c>
      <c r="Q425" s="1">
        <f>IF(db[[#This Row],[H_QTY/ CTN]]="","",SEARCH("_",db[[#This Row],[H_QTY/ CTN]]))</f>
        <v>8</v>
      </c>
      <c r="R425" s="1">
        <f>IF(db[[#This Row],[H_QTY/ CTN]]="","",LEN(db[[#This Row],[H_QTY/ CTN]]))</f>
        <v>8</v>
      </c>
      <c r="S425" s="90" t="str">
        <f>IF(db[[#This Row],[H_QTY/ CTN]]="","",LEFT(db[[#This Row],[H_QTY/ CTN]],db[[#This Row],[H_1]]-1))</f>
        <v>240 PCS</v>
      </c>
      <c r="T425" s="87" t="str">
        <f>IF(NOT(db[[#This Row],[H_1]]=db[[#This Row],[H_2]]),MID(db[[#This Row],[H_QTY/ CTN]],db[[#This Row],[H_1]]+1,db[[#This Row],[H_2]]-db[[#This Row],[H_1]]-1),"")</f>
        <v/>
      </c>
      <c r="U425" s="87" t="str">
        <f>IF(db[[#This Row],[QTY/ CTN B]]="","",LEFT(db[[#This Row],[QTY/ CTN B]],SEARCH(" ",db[[#This Row],[QTY/ CTN B]],1)-1))</f>
        <v>240</v>
      </c>
      <c r="V425" s="87" t="str">
        <f>IF(db[[#This Row],[QTY/ CTN B]]="","",RIGHT(db[[#This Row],[QTY/ CTN B]],LEN(db[[#This Row],[QTY/ CTN B]])-SEARCH(" ",db[[#This Row],[QTY/ CTN B]],1)))</f>
        <v>PCS</v>
      </c>
      <c r="W425" s="87" t="str">
        <f>IF(db[[#This Row],[QTY/ CTN TG]]="",IF(db[[#This Row],[STN TG]]="","",12),LEFT(db[[#This Row],[QTY/ CTN TG]],SEARCH(" ",db[[#This Row],[QTY/ CTN TG]],1)-1))</f>
        <v/>
      </c>
      <c r="X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5" s="87" t="str">
        <f>IF(db[[#This Row],[STN K]]="","",IF(db[[#This Row],[STN TG]]="LSN",12,""))</f>
        <v/>
      </c>
      <c r="Z425" s="87" t="str">
        <f>IF(db[[#This Row],[STN TG]]="LSN","PCS","")</f>
        <v/>
      </c>
      <c r="AA425" s="87">
        <f>db[[#This Row],[QTY B]]*IF(db[[#This Row],[QTY TG]]="",1,db[[#This Row],[QTY TG]])*IF(db[[#This Row],[QTY K]]="",1,db[[#This Row],[QTY K]])</f>
        <v>240</v>
      </c>
      <c r="AB425" s="87" t="str">
        <f>IF(db[[#This Row],[STN K]]="",IF(db[[#This Row],[STN TG]]="",db[[#This Row],[STN B]],db[[#This Row],[STN TG]]),db[[#This Row],[STN K]])</f>
        <v>PCS</v>
      </c>
      <c r="AC425" s="87"/>
    </row>
    <row r="426" spans="1:29" ht="16.5" customHeight="1" x14ac:dyDescent="0.25">
      <c r="A426" s="87">
        <f>ROW()-1</f>
        <v>425</v>
      </c>
      <c r="B426" s="3" t="str">
        <f>LOWER(SUBSTITUTE(SUBSTITUTE(SUBSTITUTE(SUBSTITUTE(SUBSTITUTE(SUBSTITUTE(db[[#This Row],[NB BM]]," ",),".",""),"-",""),"(",""),")",""),"/",""))</f>
        <v>btswza680ppbiasa5010043putih</v>
      </c>
      <c r="C42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D426" s="3" t="str">
        <f>LOWER(SUBSTITUTE(SUBSTITUTE(SUBSTITUTE(SUBSTITUTE(SUBSTITUTE(SUBSTITUTE(SUBSTITUTE(SUBSTITUTE(SUBSTITUTE(db[[#This Row],[NB PAJAK]]," ",""),"-",""),"(",""),")",""),".",""),",",""),"/",""),"""",""),"+",""))</f>
        <v/>
      </c>
      <c r="E426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btswza680ppbiasa5010043putih240pcs</v>
      </c>
      <c r="F4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btswza680ppbiasa5010043putih240pcsuntana</v>
      </c>
      <c r="G426" s="1" t="s">
        <v>3019</v>
      </c>
      <c r="H426" s="4" t="s">
        <v>3014</v>
      </c>
      <c r="I426" s="49"/>
      <c r="J426" s="1" t="s">
        <v>1621</v>
      </c>
      <c r="K426" s="26" t="e">
        <f>IF(db[[#This Row],[NB NOTA_C]]="","",COUNTIF([2]!B_MSK[concat],db[[#This Row],[NB NOTA_C]]))</f>
        <v>#REF!</v>
      </c>
      <c r="L426" s="6" t="s">
        <v>1637</v>
      </c>
      <c r="M426" s="1" t="s">
        <v>1698</v>
      </c>
      <c r="N426" s="1" t="s">
        <v>2784</v>
      </c>
      <c r="P426" s="1" t="str">
        <f>IF(db[[#This Row],[QTY/ CTN]]="","",SUBSTITUTE(SUBSTITUTE(SUBSTITUTE(db[[#This Row],[QTY/ CTN]]," ","_",2),"(",""),")","")&amp;"_")</f>
        <v>240 PCS_</v>
      </c>
      <c r="Q426" s="1">
        <f>IF(db[[#This Row],[H_QTY/ CTN]]="","",SEARCH("_",db[[#This Row],[H_QTY/ CTN]]))</f>
        <v>8</v>
      </c>
      <c r="R426" s="1">
        <f>IF(db[[#This Row],[H_QTY/ CTN]]="","",LEN(db[[#This Row],[H_QTY/ CTN]]))</f>
        <v>8</v>
      </c>
      <c r="S426" s="90" t="str">
        <f>IF(db[[#This Row],[H_QTY/ CTN]]="","",LEFT(db[[#This Row],[H_QTY/ CTN]],db[[#This Row],[H_1]]-1))</f>
        <v>240 PCS</v>
      </c>
      <c r="T426" s="87" t="str">
        <f>IF(NOT(db[[#This Row],[H_1]]=db[[#This Row],[H_2]]),MID(db[[#This Row],[H_QTY/ CTN]],db[[#This Row],[H_1]]+1,db[[#This Row],[H_2]]-db[[#This Row],[H_1]]-1),"")</f>
        <v/>
      </c>
      <c r="U426" s="87" t="str">
        <f>IF(db[[#This Row],[QTY/ CTN B]]="","",LEFT(db[[#This Row],[QTY/ CTN B]],SEARCH(" ",db[[#This Row],[QTY/ CTN B]],1)-1))</f>
        <v>240</v>
      </c>
      <c r="V426" s="87" t="str">
        <f>IF(db[[#This Row],[QTY/ CTN B]]="","",RIGHT(db[[#This Row],[QTY/ CTN B]],LEN(db[[#This Row],[QTY/ CTN B]])-SEARCH(" ",db[[#This Row],[QTY/ CTN B]],1)))</f>
        <v>PCS</v>
      </c>
      <c r="W426" s="87" t="str">
        <f>IF(db[[#This Row],[QTY/ CTN TG]]="",IF(db[[#This Row],[STN TG]]="","",12),LEFT(db[[#This Row],[QTY/ CTN TG]],SEARCH(" ",db[[#This Row],[QTY/ CTN TG]],1)-1))</f>
        <v/>
      </c>
      <c r="X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6" s="87" t="str">
        <f>IF(db[[#This Row],[STN K]]="","",IF(db[[#This Row],[STN TG]]="LSN",12,""))</f>
        <v/>
      </c>
      <c r="Z426" s="87" t="str">
        <f>IF(db[[#This Row],[STN TG]]="LSN","PCS","")</f>
        <v/>
      </c>
      <c r="AA426" s="87">
        <f>db[[#This Row],[QTY B]]*IF(db[[#This Row],[QTY TG]]="",1,db[[#This Row],[QTY TG]])*IF(db[[#This Row],[QTY K]]="",1,db[[#This Row],[QTY K]])</f>
        <v>240</v>
      </c>
      <c r="AB426" s="87" t="str">
        <f>IF(db[[#This Row],[STN K]]="",IF(db[[#This Row],[STN TG]]="",db[[#This Row],[STN B]],db[[#This Row],[STN TG]]),db[[#This Row],[STN K]])</f>
        <v>PCS</v>
      </c>
      <c r="AC426" s="87"/>
    </row>
    <row r="427" spans="1:29" ht="16.5" customHeight="1" x14ac:dyDescent="0.25">
      <c r="A427" s="87">
        <f>ROW()-1</f>
        <v>426</v>
      </c>
      <c r="B427" s="9" t="str">
        <f>LOWER(SUBSTITUTE(SUBSTITUTE(SUBSTITUTE(SUBSTITUTE(SUBSTITUTE(SUBSTITUTE(db[[#This Row],[NB BM]]," ",),".",""),"-",""),"(",""),")",""),"/",""))</f>
        <v>btswza680ppbiasa5010045putih</v>
      </c>
      <c r="C42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D427" s="9" t="str">
        <f>LOWER(SUBSTITUTE(SUBSTITUTE(SUBSTITUTE(SUBSTITUTE(SUBSTITUTE(SUBSTITUTE(SUBSTITUTE(SUBSTITUTE(SUBSTITUTE(db[[#This Row],[NB PAJAK]]," ",""),"-",""),"(",""),")",""),".",""),",",""),"/",""),"""",""),"+",""))</f>
        <v/>
      </c>
      <c r="E427" s="9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btswza680ppbiasa5010045putih240pcs</v>
      </c>
      <c r="F42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btswza680ppbiasa5010045putih240pcsuntana</v>
      </c>
      <c r="G427" s="8" t="s">
        <v>1052</v>
      </c>
      <c r="H427" s="18" t="s">
        <v>1350</v>
      </c>
      <c r="I427" s="49"/>
      <c r="J427" s="1" t="s">
        <v>1621</v>
      </c>
      <c r="K427" s="26" t="e">
        <f>IF(db[[#This Row],[NB NOTA_C]]="","",COUNTIF([2]!B_MSK[concat],db[[#This Row],[NB NOTA_C]]))</f>
        <v>#REF!</v>
      </c>
      <c r="L427" s="6" t="s">
        <v>1637</v>
      </c>
      <c r="M427" s="1" t="s">
        <v>1698</v>
      </c>
      <c r="N427" s="1" t="s">
        <v>2784</v>
      </c>
      <c r="P427" s="1" t="str">
        <f>IF(db[[#This Row],[QTY/ CTN]]="","",SUBSTITUTE(SUBSTITUTE(SUBSTITUTE(db[[#This Row],[QTY/ CTN]]," ","_",2),"(",""),")","")&amp;"_")</f>
        <v>240 PCS_</v>
      </c>
      <c r="Q427" s="1">
        <f>IF(db[[#This Row],[H_QTY/ CTN]]="","",SEARCH("_",db[[#This Row],[H_QTY/ CTN]]))</f>
        <v>8</v>
      </c>
      <c r="R427" s="1">
        <f>IF(db[[#This Row],[H_QTY/ CTN]]="","",LEN(db[[#This Row],[H_QTY/ CTN]]))</f>
        <v>8</v>
      </c>
      <c r="S427" s="90" t="str">
        <f>IF(db[[#This Row],[H_QTY/ CTN]]="","",LEFT(db[[#This Row],[H_QTY/ CTN]],db[[#This Row],[H_1]]-1))</f>
        <v>240 PCS</v>
      </c>
      <c r="T427" s="87" t="str">
        <f>IF(NOT(db[[#This Row],[H_1]]=db[[#This Row],[H_2]]),MID(db[[#This Row],[H_QTY/ CTN]],db[[#This Row],[H_1]]+1,db[[#This Row],[H_2]]-db[[#This Row],[H_1]]-1),"")</f>
        <v/>
      </c>
      <c r="U427" s="87" t="str">
        <f>IF(db[[#This Row],[QTY/ CTN B]]="","",LEFT(db[[#This Row],[QTY/ CTN B]],SEARCH(" ",db[[#This Row],[QTY/ CTN B]],1)-1))</f>
        <v>240</v>
      </c>
      <c r="V427" s="87" t="str">
        <f>IF(db[[#This Row],[QTY/ CTN B]]="","",RIGHT(db[[#This Row],[QTY/ CTN B]],LEN(db[[#This Row],[QTY/ CTN B]])-SEARCH(" ",db[[#This Row],[QTY/ CTN B]],1)))</f>
        <v>PCS</v>
      </c>
      <c r="W427" s="87" t="str">
        <f>IF(db[[#This Row],[QTY/ CTN TG]]="",IF(db[[#This Row],[STN TG]]="","",12),LEFT(db[[#This Row],[QTY/ CTN TG]],SEARCH(" ",db[[#This Row],[QTY/ CTN TG]],1)-1))</f>
        <v/>
      </c>
      <c r="X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7" s="87" t="str">
        <f>IF(db[[#This Row],[STN K]]="","",IF(db[[#This Row],[STN TG]]="LSN",12,""))</f>
        <v/>
      </c>
      <c r="Z427" s="87" t="str">
        <f>IF(db[[#This Row],[STN TG]]="LSN","PCS","")</f>
        <v/>
      </c>
      <c r="AA427" s="87">
        <f>db[[#This Row],[QTY B]]*IF(db[[#This Row],[QTY TG]]="",1,db[[#This Row],[QTY TG]])*IF(db[[#This Row],[QTY K]]="",1,db[[#This Row],[QTY K]])</f>
        <v>240</v>
      </c>
      <c r="AB427" s="87" t="str">
        <f>IF(db[[#This Row],[STN K]]="",IF(db[[#This Row],[STN TG]]="",db[[#This Row],[STN B]],db[[#This Row],[STN TG]]),db[[#This Row],[STN K]])</f>
        <v>PCS</v>
      </c>
      <c r="AC427" s="87"/>
    </row>
    <row r="428" spans="1:29" ht="16.5" customHeight="1" x14ac:dyDescent="0.25">
      <c r="A428" s="87">
        <f>ROW()-1</f>
        <v>427</v>
      </c>
      <c r="B428" s="3" t="str">
        <f>LOWER(SUBSTITUTE(SUBSTITUTE(SUBSTITUTE(SUBSTITUTE(SUBSTITUTE(SUBSTITUTE(db[[#This Row],[NB BM]]," ",),".",""),"-",""),"(",""),")",""),"/",""))</f>
        <v>brswza680ppbiasa5010058putih</v>
      </c>
      <c r="C42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D428" s="3" t="str">
        <f>LOWER(SUBSTITUTE(SUBSTITUTE(SUBSTITUTE(SUBSTITUTE(SUBSTITUTE(SUBSTITUTE(SUBSTITUTE(SUBSTITUTE(SUBSTITUTE(db[[#This Row],[NB PAJAK]]," ",""),"-",""),"(",""),")",""),".",""),",",""),"/",""),"""",""),"+",""))</f>
        <v/>
      </c>
      <c r="E428" s="3" t="str">
        <f>LOWER(SUBSTITUTE(SUBSTITUTE(SUBSTITUTE(SUBSTITUTE(SUBSTITUTE(SUBSTITUTE(SUBSTITUTE(SUBSTITUTE(SUBSTITUTE(db[[#This Row],[NB BM]]&amp;db[[#This Row],[QTY/ CTN]]," ",),".",""),"-",""),"(",""),")",""),",",""),"/",""),"""",""),"+",""))</f>
        <v>brswza680ppbiasa5010058putih240pcs</v>
      </c>
      <c r="F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btswza680ppbiasa5010058putih240pcsuntana</v>
      </c>
      <c r="G428" s="1" t="s">
        <v>3020</v>
      </c>
      <c r="H428" s="4" t="s">
        <v>3015</v>
      </c>
      <c r="I428" s="51"/>
      <c r="J428" s="1" t="s">
        <v>1621</v>
      </c>
      <c r="K428" s="26" t="e">
        <f>IF(db[[#This Row],[NB NOTA_C]]="","",COUNTIF([2]!B_MSK[concat],db[[#This Row],[NB NOTA_C]]))</f>
        <v>#REF!</v>
      </c>
      <c r="L428" s="6" t="s">
        <v>1637</v>
      </c>
      <c r="M428" s="1" t="s">
        <v>1698</v>
      </c>
      <c r="N428" s="1" t="s">
        <v>2784</v>
      </c>
      <c r="P428" s="1" t="str">
        <f>IF(db[[#This Row],[QTY/ CTN]]="","",SUBSTITUTE(SUBSTITUTE(SUBSTITUTE(db[[#This Row],[QTY/ CTN]]," ","_",2),"(",""),")","")&amp;"_")</f>
        <v>240 PCS_</v>
      </c>
      <c r="Q428" s="1">
        <f>IF(db[[#This Row],[H_QTY/ CTN]]="","",SEARCH("_",db[[#This Row],[H_QTY/ CTN]]))</f>
        <v>8</v>
      </c>
      <c r="R428" s="1">
        <f>IF(db[[#This Row],[H_QTY/ CTN]]="","",LEN(db[[#This Row],[H_QTY/ CTN]]))</f>
        <v>8</v>
      </c>
      <c r="S428" s="90" t="str">
        <f>IF(db[[#This Row],[H_QTY/ CTN]]="","",LEFT(db[[#This Row],[H_QTY/ CTN]],db[[#This Row],[H_1]]-1))</f>
        <v>240 PCS</v>
      </c>
      <c r="T428" s="87" t="str">
        <f>IF(NOT(db[[#This Row],[H_1]]=db[[#This Row],[H_2]]),MID(db[[#This Row],[H_QTY/ CTN]],db[[#This Row],[H_1]]+1,db[[#This Row],[H_2]]-db[[#This Row],[H_1]]-1),"")</f>
        <v/>
      </c>
      <c r="U428" s="87" t="str">
        <f>IF(db[[#This Row],[QTY/ CTN B]]="","",LEFT(db[[#This Row],[QTY/ CTN B]],SEARCH(" ",db[[#This Row],[QTY/ CTN B]],1)-1))</f>
        <v>240</v>
      </c>
      <c r="V428" s="87" t="str">
        <f>IF(db[[#This Row],[QTY/ CTN B]]="","",RIGHT(db[[#This Row],[QTY/ CTN B]],LEN(db[[#This Row],[QTY/ CTN B]])-SEARCH(" ",db[[#This Row],[QTY/ CTN B]],1)))</f>
        <v>PCS</v>
      </c>
      <c r="W428" s="87" t="str">
        <f>IF(db[[#This Row],[QTY/ CTN TG]]="",IF(db[[#This Row],[STN TG]]="","",12),LEFT(db[[#This Row],[QTY/ CTN TG]],SEARCH(" ",db[[#This Row],[QTY/ CTN TG]],1)-1))</f>
        <v/>
      </c>
      <c r="X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8" s="87" t="str">
        <f>IF(db[[#This Row],[STN K]]="","",IF(db[[#This Row],[STN TG]]="LSN",12,""))</f>
        <v/>
      </c>
      <c r="Z428" s="87" t="str">
        <f>IF(db[[#This Row],[STN TG]]="LSN","PCS","")</f>
        <v/>
      </c>
      <c r="AA428" s="87">
        <f>db[[#This Row],[QTY B]]*IF(db[[#This Row],[QTY TG]]="",1,db[[#This Row],[QTY TG]])*IF(db[[#This Row],[QTY K]]="",1,db[[#This Row],[QTY K]])</f>
        <v>240</v>
      </c>
      <c r="AB428" s="87" t="str">
        <f>IF(db[[#This Row],[STN K]]="",IF(db[[#This Row],[STN TG]]="",db[[#This Row],[STN B]],db[[#This Row],[STN TG]]),db[[#This Row],[STN K]])</f>
        <v>PCS</v>
      </c>
      <c r="AC428" s="87"/>
    </row>
    <row r="429" spans="1:29" ht="16.5" customHeight="1" x14ac:dyDescent="0.25">
      <c r="A429" s="87">
        <f>ROW()-1</f>
        <v>428</v>
      </c>
      <c r="B429" s="3" t="str">
        <f>LOWER(SUBSTITUTE(SUBSTITUTE(SUBSTITUTE(SUBSTITUTE(SUBSTITUTE(SUBSTITUTE(db[[#This Row],[NB BM]]," ",),".",""),"-",""),"(",""),")",""),"/",""))</f>
        <v/>
      </c>
      <c r="C42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D429" s="3" t="str">
        <f>LOWER(SUBSTITUTE(SUBSTITUTE(SUBSTITUTE(SUBSTITUTE(SUBSTITUTE(SUBSTITUTE(SUBSTITUTE(SUBSTITUTE(SUBSTITUTE(db[[#This Row],[NB PAJAK]]," ",""),"-",""),"(",""),")",""),".",""),",",""),"/",""),"""",""),"+",""))</f>
        <v/>
      </c>
      <c r="E429" s="3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btswza680ppbiasa5010062warnauntana</v>
      </c>
      <c r="G429" s="1"/>
      <c r="H429" s="4" t="s">
        <v>4875</v>
      </c>
      <c r="I429" s="51"/>
      <c r="J429" s="1" t="s">
        <v>1621</v>
      </c>
      <c r="K429" s="28" t="e">
        <f>IF(db[[#This Row],[NB NOTA_C]]="","",COUNTIF([2]!B_MSK[concat],db[[#This Row],[NB NOTA_C]]))</f>
        <v>#REF!</v>
      </c>
      <c r="L429" s="7" t="s">
        <v>1637</v>
      </c>
      <c r="M429" s="3"/>
      <c r="O429" s="3"/>
      <c r="P429" s="3" t="str">
        <f>IF(db[[#This Row],[QTY/ CTN]]="","",SUBSTITUTE(SUBSTITUTE(SUBSTITUTE(db[[#This Row],[QTY/ CTN]]," ","_",2),"(",""),")","")&amp;"_")</f>
        <v/>
      </c>
      <c r="Q429" s="3" t="str">
        <f>IF(db[[#This Row],[H_QTY/ CTN]]="","",SEARCH("_",db[[#This Row],[H_QTY/ CTN]]))</f>
        <v/>
      </c>
      <c r="R429" s="3" t="str">
        <f>IF(db[[#This Row],[H_QTY/ CTN]]="","",LEN(db[[#This Row],[H_QTY/ CTN]]))</f>
        <v/>
      </c>
      <c r="S429" s="87" t="str">
        <f>IF(db[[#This Row],[H_QTY/ CTN]]="","",LEFT(db[[#This Row],[H_QTY/ CTN]],db[[#This Row],[H_1]]-1))</f>
        <v/>
      </c>
      <c r="T429" s="87" t="str">
        <f>IF(NOT(db[[#This Row],[H_1]]=db[[#This Row],[H_2]]),MID(db[[#This Row],[H_QTY/ CTN]],db[[#This Row],[H_1]]+1,db[[#This Row],[H_2]]-db[[#This Row],[H_1]]-1),"")</f>
        <v/>
      </c>
      <c r="U429" s="87" t="str">
        <f>IF(db[[#This Row],[QTY/ CTN B]]="","",LEFT(db[[#This Row],[QTY/ CTN B]],SEARCH(" ",db[[#This Row],[QTY/ CTN B]],1)-1))</f>
        <v/>
      </c>
      <c r="V429" s="87" t="str">
        <f>IF(db[[#This Row],[QTY/ CTN B]]="","",RIGHT(db[[#This Row],[QTY/ CTN B]],LEN(db[[#This Row],[QTY/ CTN B]])-SEARCH(" ",db[[#This Row],[QTY/ CTN B]],1)))</f>
        <v/>
      </c>
      <c r="W429" s="87" t="str">
        <f>IF(db[[#This Row],[QTY/ CTN TG]]="",IF(db[[#This Row],[STN TG]]="","",12),LEFT(db[[#This Row],[QTY/ CTN TG]],SEARCH(" ",db[[#This Row],[QTY/ CTN TG]],1)-1))</f>
        <v/>
      </c>
      <c r="X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29" s="87" t="str">
        <f>IF(db[[#This Row],[STN K]]="","",IF(db[[#This Row],[STN TG]]="LSN",12,""))</f>
        <v/>
      </c>
      <c r="Z429" s="87" t="str">
        <f>IF(db[[#This Row],[STN TG]]="LSN","PCS","")</f>
        <v/>
      </c>
      <c r="AA429" s="87" t="e">
        <f>db[[#This Row],[QTY B]]*IF(db[[#This Row],[QTY TG]]="",1,db[[#This Row],[QTY TG]])*IF(db[[#This Row],[QTY K]]="",1,db[[#This Row],[QTY K]])</f>
        <v>#VALUE!</v>
      </c>
      <c r="AB429" s="87" t="str">
        <f>IF(db[[#This Row],[STN K]]="",IF(db[[#This Row],[STN TG]]="",db[[#This Row],[STN B]],db[[#This Row],[STN TG]]),db[[#This Row],[STN K]])</f>
        <v/>
      </c>
      <c r="AC429" s="87"/>
    </row>
    <row r="430" spans="1:29" ht="16.5" customHeight="1" x14ac:dyDescent="0.25">
      <c r="A430" s="87">
        <f>ROW()-1</f>
        <v>429</v>
      </c>
      <c r="B430" s="3" t="str">
        <f>LOWER(SUBSTITUTE(SUBSTITUTE(SUBSTITUTE(SUBSTITUTE(SUBSTITUTE(SUBSTITUTE(db[[#This Row],[NB BM]]," ",),".",""),"-",""),"(",""),")",""),"/",""))</f>
        <v>btswza680ppbiasa5010068warna</v>
      </c>
      <c r="C43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D430" s="3" t="str">
        <f>LOWER(SUBSTITUTE(SUBSTITUTE(SUBSTITUTE(SUBSTITUTE(SUBSTITUTE(SUBSTITUTE(SUBSTITUTE(SUBSTITUTE(SUBSTITUTE(db[[#This Row],[NB PAJAK]]," ",""),"-",""),"(",""),")",""),".",""),",",""),"/",""),"""",""),"+",""))</f>
        <v/>
      </c>
      <c r="E430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btswza680ppbiasa5010068warna240pcs</v>
      </c>
      <c r="F4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btswza680ppbiasa5010068warna240pcsuntana</v>
      </c>
      <c r="G430" s="1" t="s">
        <v>1053</v>
      </c>
      <c r="H430" s="4" t="s">
        <v>1351</v>
      </c>
      <c r="I430" s="51"/>
      <c r="J430" s="1" t="s">
        <v>1621</v>
      </c>
      <c r="K430" s="26" t="e">
        <f>IF(db[[#This Row],[NB NOTA_C]]="","",COUNTIF([2]!B_MSK[concat],db[[#This Row],[NB NOTA_C]]))</f>
        <v>#REF!</v>
      </c>
      <c r="L430" s="6" t="s">
        <v>1637</v>
      </c>
      <c r="M430" s="1" t="s">
        <v>1698</v>
      </c>
      <c r="N430" s="1" t="s">
        <v>2784</v>
      </c>
      <c r="P430" s="1" t="str">
        <f>IF(db[[#This Row],[QTY/ CTN]]="","",SUBSTITUTE(SUBSTITUTE(SUBSTITUTE(db[[#This Row],[QTY/ CTN]]," ","_",2),"(",""),")","")&amp;"_")</f>
        <v>240 PCS_</v>
      </c>
      <c r="Q430" s="1">
        <f>IF(db[[#This Row],[H_QTY/ CTN]]="","",SEARCH("_",db[[#This Row],[H_QTY/ CTN]]))</f>
        <v>8</v>
      </c>
      <c r="R430" s="1">
        <f>IF(db[[#This Row],[H_QTY/ CTN]]="","",LEN(db[[#This Row],[H_QTY/ CTN]]))</f>
        <v>8</v>
      </c>
      <c r="S430" s="90" t="str">
        <f>IF(db[[#This Row],[H_QTY/ CTN]]="","",LEFT(db[[#This Row],[H_QTY/ CTN]],db[[#This Row],[H_1]]-1))</f>
        <v>240 PCS</v>
      </c>
      <c r="T430" s="87" t="str">
        <f>IF(NOT(db[[#This Row],[H_1]]=db[[#This Row],[H_2]]),MID(db[[#This Row],[H_QTY/ CTN]],db[[#This Row],[H_1]]+1,db[[#This Row],[H_2]]-db[[#This Row],[H_1]]-1),"")</f>
        <v/>
      </c>
      <c r="U430" s="87" t="str">
        <f>IF(db[[#This Row],[QTY/ CTN B]]="","",LEFT(db[[#This Row],[QTY/ CTN B]],SEARCH(" ",db[[#This Row],[QTY/ CTN B]],1)-1))</f>
        <v>240</v>
      </c>
      <c r="V430" s="87" t="str">
        <f>IF(db[[#This Row],[QTY/ CTN B]]="","",RIGHT(db[[#This Row],[QTY/ CTN B]],LEN(db[[#This Row],[QTY/ CTN B]])-SEARCH(" ",db[[#This Row],[QTY/ CTN B]],1)))</f>
        <v>PCS</v>
      </c>
      <c r="W430" s="87" t="str">
        <f>IF(db[[#This Row],[QTY/ CTN TG]]="",IF(db[[#This Row],[STN TG]]="","",12),LEFT(db[[#This Row],[QTY/ CTN TG]],SEARCH(" ",db[[#This Row],[QTY/ CTN TG]],1)-1))</f>
        <v/>
      </c>
      <c r="X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0" s="87" t="str">
        <f>IF(db[[#This Row],[STN K]]="","",IF(db[[#This Row],[STN TG]]="LSN",12,""))</f>
        <v/>
      </c>
      <c r="Z430" s="87" t="str">
        <f>IF(db[[#This Row],[STN TG]]="LSN","PCS","")</f>
        <v/>
      </c>
      <c r="AA430" s="87">
        <f>db[[#This Row],[QTY B]]*IF(db[[#This Row],[QTY TG]]="",1,db[[#This Row],[QTY TG]])*IF(db[[#This Row],[QTY K]]="",1,db[[#This Row],[QTY K]])</f>
        <v>240</v>
      </c>
      <c r="AB430" s="87" t="str">
        <f>IF(db[[#This Row],[STN K]]="",IF(db[[#This Row],[STN TG]]="",db[[#This Row],[STN B]],db[[#This Row],[STN TG]]),db[[#This Row],[STN K]])</f>
        <v>PCS</v>
      </c>
      <c r="AC430" s="87"/>
    </row>
    <row r="431" spans="1:29" ht="16.5" customHeight="1" x14ac:dyDescent="0.25">
      <c r="A431" s="87">
        <f>ROW()-1</f>
        <v>430</v>
      </c>
      <c r="B431" s="3" t="str">
        <f>LOWER(SUBSTITUTE(SUBSTITUTE(SUBSTITUTE(SUBSTITUTE(SUBSTITUTE(SUBSTITUTE(db[[#This Row],[NB BM]]," ",),".",""),"-",""),"(",""),")",""),"/",""))</f>
        <v>btswza680ppbiasa5010070warna</v>
      </c>
      <c r="C43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D431" s="3" t="str">
        <f>LOWER(SUBSTITUTE(SUBSTITUTE(SUBSTITUTE(SUBSTITUTE(SUBSTITUTE(SUBSTITUTE(SUBSTITUTE(SUBSTITUTE(SUBSTITUTE(db[[#This Row],[NB PAJAK]]," ",""),"-",""),"(",""),")",""),".",""),",",""),"/",""),"""",""),"+",""))</f>
        <v/>
      </c>
      <c r="E431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btswza680ppbiasa5010070warna240pcs</v>
      </c>
      <c r="F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btswza680ppbiasa5010070warna240pcsuntana</v>
      </c>
      <c r="G431" s="1" t="s">
        <v>4878</v>
      </c>
      <c r="H431" s="4" t="s">
        <v>4874</v>
      </c>
      <c r="I431" s="51"/>
      <c r="J431" s="1" t="s">
        <v>1621</v>
      </c>
      <c r="K431" s="28" t="e">
        <f>IF(db[[#This Row],[NB NOTA_C]]="","",COUNTIF([2]!B_MSK[concat],db[[#This Row],[NB NOTA_C]]))</f>
        <v>#REF!</v>
      </c>
      <c r="L431" s="7" t="s">
        <v>1637</v>
      </c>
      <c r="M431" s="3" t="s">
        <v>1698</v>
      </c>
      <c r="N431" s="1" t="s">
        <v>2784</v>
      </c>
      <c r="O431" s="3"/>
      <c r="P431" s="3" t="str">
        <f>IF(db[[#This Row],[QTY/ CTN]]="","",SUBSTITUTE(SUBSTITUTE(SUBSTITUTE(db[[#This Row],[QTY/ CTN]]," ","_",2),"(",""),")","")&amp;"_")</f>
        <v>240 PCS_</v>
      </c>
      <c r="Q431" s="3">
        <f>IF(db[[#This Row],[H_QTY/ CTN]]="","",SEARCH("_",db[[#This Row],[H_QTY/ CTN]]))</f>
        <v>8</v>
      </c>
      <c r="R431" s="3">
        <f>IF(db[[#This Row],[H_QTY/ CTN]]="","",LEN(db[[#This Row],[H_QTY/ CTN]]))</f>
        <v>8</v>
      </c>
      <c r="S431" s="87" t="str">
        <f>IF(db[[#This Row],[H_QTY/ CTN]]="","",LEFT(db[[#This Row],[H_QTY/ CTN]],db[[#This Row],[H_1]]-1))</f>
        <v>240 PCS</v>
      </c>
      <c r="T431" s="87" t="str">
        <f>IF(NOT(db[[#This Row],[H_1]]=db[[#This Row],[H_2]]),MID(db[[#This Row],[H_QTY/ CTN]],db[[#This Row],[H_1]]+1,db[[#This Row],[H_2]]-db[[#This Row],[H_1]]-1),"")</f>
        <v/>
      </c>
      <c r="U431" s="87" t="str">
        <f>IF(db[[#This Row],[QTY/ CTN B]]="","",LEFT(db[[#This Row],[QTY/ CTN B]],SEARCH(" ",db[[#This Row],[QTY/ CTN B]],1)-1))</f>
        <v>240</v>
      </c>
      <c r="V431" s="87" t="str">
        <f>IF(db[[#This Row],[QTY/ CTN B]]="","",RIGHT(db[[#This Row],[QTY/ CTN B]],LEN(db[[#This Row],[QTY/ CTN B]])-SEARCH(" ",db[[#This Row],[QTY/ CTN B]],1)))</f>
        <v>PCS</v>
      </c>
      <c r="W431" s="87" t="str">
        <f>IF(db[[#This Row],[QTY/ CTN TG]]="",IF(db[[#This Row],[STN TG]]="","",12),LEFT(db[[#This Row],[QTY/ CTN TG]],SEARCH(" ",db[[#This Row],[QTY/ CTN TG]],1)-1))</f>
        <v/>
      </c>
      <c r="X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1" s="87" t="str">
        <f>IF(db[[#This Row],[STN K]]="","",IF(db[[#This Row],[STN TG]]="LSN",12,""))</f>
        <v/>
      </c>
      <c r="Z431" s="87" t="str">
        <f>IF(db[[#This Row],[STN TG]]="LSN","PCS","")</f>
        <v/>
      </c>
      <c r="AA431" s="87">
        <f>db[[#This Row],[QTY B]]*IF(db[[#This Row],[QTY TG]]="",1,db[[#This Row],[QTY TG]])*IF(db[[#This Row],[QTY K]]="",1,db[[#This Row],[QTY K]])</f>
        <v>240</v>
      </c>
      <c r="AB431" s="87" t="str">
        <f>IF(db[[#This Row],[STN K]]="",IF(db[[#This Row],[STN TG]]="",db[[#This Row],[STN B]],db[[#This Row],[STN TG]]),db[[#This Row],[STN K]])</f>
        <v>PCS</v>
      </c>
      <c r="AC431" s="87"/>
    </row>
    <row r="432" spans="1:29" ht="16.5" customHeight="1" x14ac:dyDescent="0.25">
      <c r="A432" s="87">
        <f>ROW()-1</f>
        <v>431</v>
      </c>
      <c r="B432" s="3" t="str">
        <f>LOWER(SUBSTITUTE(SUBSTITUTE(SUBSTITUTE(SUBSTITUTE(SUBSTITUTE(SUBSTITUTE(db[[#This Row],[NB BM]]," ",),".",""),"-",""),"(",""),")",""),"/",""))</f>
        <v>btswza680ppbiasa5010073warnap</v>
      </c>
      <c r="C43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D432" s="3" t="str">
        <f>LOWER(SUBSTITUTE(SUBSTITUTE(SUBSTITUTE(SUBSTITUTE(SUBSTITUTE(SUBSTITUTE(SUBSTITUTE(SUBSTITUTE(SUBSTITUTE(db[[#This Row],[NB PAJAK]]," ",""),"-",""),"(",""),")",""),".",""),",",""),"/",""),"""",""),"+",""))</f>
        <v/>
      </c>
      <c r="E432" s="3" t="str">
        <f>LOWER(SUBSTITUTE(SUBSTITUTE(SUBSTITUTE(SUBSTITUTE(SUBSTITUTE(SUBSTITUTE(SUBSTITUTE(SUBSTITUTE(SUBSTITUTE(db[[#This Row],[NB BM]]&amp;db[[#This Row],[QTY/ CTN]]," ",),".",""),"-",""),"(",""),")",""),",",""),"/",""),"""",""),"+",""))</f>
        <v>btswza680ppbiasa5010073warnap240pcs</v>
      </c>
      <c r="F4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btswza680ppbiasa5010073warnap240pcsuntana</v>
      </c>
      <c r="G432" s="1" t="s">
        <v>4879</v>
      </c>
      <c r="H432" s="4" t="s">
        <v>4880</v>
      </c>
      <c r="I432" s="49"/>
      <c r="J432" s="1" t="s">
        <v>1621</v>
      </c>
      <c r="K432" s="28" t="e">
        <f>IF(db[[#This Row],[NB NOTA_C]]="","",COUNTIF([2]!B_MSK[concat],db[[#This Row],[NB NOTA_C]]))</f>
        <v>#REF!</v>
      </c>
      <c r="L432" s="7" t="s">
        <v>1637</v>
      </c>
      <c r="M432" s="3" t="s">
        <v>1698</v>
      </c>
      <c r="N432" s="1" t="s">
        <v>2784</v>
      </c>
      <c r="O432" s="3"/>
      <c r="P432" s="3" t="str">
        <f>IF(db[[#This Row],[QTY/ CTN]]="","",SUBSTITUTE(SUBSTITUTE(SUBSTITUTE(db[[#This Row],[QTY/ CTN]]," ","_",2),"(",""),")","")&amp;"_")</f>
        <v>240 PCS_</v>
      </c>
      <c r="Q432" s="3">
        <f>IF(db[[#This Row],[H_QTY/ CTN]]="","",SEARCH("_",db[[#This Row],[H_QTY/ CTN]]))</f>
        <v>8</v>
      </c>
      <c r="R432" s="3">
        <f>IF(db[[#This Row],[H_QTY/ CTN]]="","",LEN(db[[#This Row],[H_QTY/ CTN]]))</f>
        <v>8</v>
      </c>
      <c r="S432" s="87" t="str">
        <f>IF(db[[#This Row],[H_QTY/ CTN]]="","",LEFT(db[[#This Row],[H_QTY/ CTN]],db[[#This Row],[H_1]]-1))</f>
        <v>240 PCS</v>
      </c>
      <c r="T432" s="87" t="str">
        <f>IF(NOT(db[[#This Row],[H_1]]=db[[#This Row],[H_2]]),MID(db[[#This Row],[H_QTY/ CTN]],db[[#This Row],[H_1]]+1,db[[#This Row],[H_2]]-db[[#This Row],[H_1]]-1),"")</f>
        <v/>
      </c>
      <c r="U432" s="87" t="str">
        <f>IF(db[[#This Row],[QTY/ CTN B]]="","",LEFT(db[[#This Row],[QTY/ CTN B]],SEARCH(" ",db[[#This Row],[QTY/ CTN B]],1)-1))</f>
        <v>240</v>
      </c>
      <c r="V432" s="87" t="str">
        <f>IF(db[[#This Row],[QTY/ CTN B]]="","",RIGHT(db[[#This Row],[QTY/ CTN B]],LEN(db[[#This Row],[QTY/ CTN B]])-SEARCH(" ",db[[#This Row],[QTY/ CTN B]],1)))</f>
        <v>PCS</v>
      </c>
      <c r="W432" s="87" t="str">
        <f>IF(db[[#This Row],[QTY/ CTN TG]]="",IF(db[[#This Row],[STN TG]]="","",12),LEFT(db[[#This Row],[QTY/ CTN TG]],SEARCH(" ",db[[#This Row],[QTY/ CTN TG]],1)-1))</f>
        <v/>
      </c>
      <c r="X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2" s="87" t="str">
        <f>IF(db[[#This Row],[STN K]]="","",IF(db[[#This Row],[STN TG]]="LSN",12,""))</f>
        <v/>
      </c>
      <c r="Z432" s="87" t="str">
        <f>IF(db[[#This Row],[STN TG]]="LSN","PCS","")</f>
        <v/>
      </c>
      <c r="AA432" s="87">
        <f>db[[#This Row],[QTY B]]*IF(db[[#This Row],[QTY TG]]="",1,db[[#This Row],[QTY TG]])*IF(db[[#This Row],[QTY K]]="",1,db[[#This Row],[QTY K]])</f>
        <v>240</v>
      </c>
      <c r="AB432" s="87" t="str">
        <f>IF(db[[#This Row],[STN K]]="",IF(db[[#This Row],[STN TG]]="",db[[#This Row],[STN B]],db[[#This Row],[STN TG]]),db[[#This Row],[STN K]])</f>
        <v>PCS</v>
      </c>
      <c r="AC432" s="87"/>
    </row>
    <row r="433" spans="1:29" ht="16.5" customHeight="1" x14ac:dyDescent="0.25">
      <c r="A433" s="87">
        <f>ROW()-1</f>
        <v>432</v>
      </c>
      <c r="B433" s="3" t="str">
        <f>LOWER(SUBSTITUTE(SUBSTITUTE(SUBSTITUTE(SUBSTITUTE(SUBSTITUTE(SUBSTITUTE(db[[#This Row],[NB BM]]," ",),".",""),"-",""),"(",""),")",""),"/",""))</f>
        <v/>
      </c>
      <c r="C43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D433" s="3" t="str">
        <f>LOWER(SUBSTITUTE(SUBSTITUTE(SUBSTITUTE(SUBSTITUTE(SUBSTITUTE(SUBSTITUTE(SUBSTITUTE(SUBSTITUTE(SUBSTITUTE(db[[#This Row],[NB PAJAK]]," ",""),"-",""),"(",""),")",""),".",""),",",""),"/",""),"""",""),"+",""))</f>
        <v/>
      </c>
      <c r="E433" s="3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4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btswza680ppbiasa5010072warnauntana</v>
      </c>
      <c r="G433" s="1"/>
      <c r="H433" s="4" t="s">
        <v>4877</v>
      </c>
      <c r="I433" s="49"/>
      <c r="J433" s="1" t="s">
        <v>1621</v>
      </c>
      <c r="K433" s="28" t="e">
        <f>IF(db[[#This Row],[NB NOTA_C]]="","",COUNTIF([2]!B_MSK[concat],db[[#This Row],[NB NOTA_C]]))</f>
        <v>#REF!</v>
      </c>
      <c r="L433" s="7" t="s">
        <v>1637</v>
      </c>
      <c r="M433" s="3"/>
      <c r="O433" s="3"/>
      <c r="P433" s="3" t="str">
        <f>IF(db[[#This Row],[QTY/ CTN]]="","",SUBSTITUTE(SUBSTITUTE(SUBSTITUTE(db[[#This Row],[QTY/ CTN]]," ","_",2),"(",""),")","")&amp;"_")</f>
        <v/>
      </c>
      <c r="Q433" s="3" t="str">
        <f>IF(db[[#This Row],[H_QTY/ CTN]]="","",SEARCH("_",db[[#This Row],[H_QTY/ CTN]]))</f>
        <v/>
      </c>
      <c r="R433" s="3" t="str">
        <f>IF(db[[#This Row],[H_QTY/ CTN]]="","",LEN(db[[#This Row],[H_QTY/ CTN]]))</f>
        <v/>
      </c>
      <c r="S433" s="87" t="str">
        <f>IF(db[[#This Row],[H_QTY/ CTN]]="","",LEFT(db[[#This Row],[H_QTY/ CTN]],db[[#This Row],[H_1]]-1))</f>
        <v/>
      </c>
      <c r="T433" s="87" t="str">
        <f>IF(NOT(db[[#This Row],[H_1]]=db[[#This Row],[H_2]]),MID(db[[#This Row],[H_QTY/ CTN]],db[[#This Row],[H_1]]+1,db[[#This Row],[H_2]]-db[[#This Row],[H_1]]-1),"")</f>
        <v/>
      </c>
      <c r="U433" s="87" t="str">
        <f>IF(db[[#This Row],[QTY/ CTN B]]="","",LEFT(db[[#This Row],[QTY/ CTN B]],SEARCH(" ",db[[#This Row],[QTY/ CTN B]],1)-1))</f>
        <v/>
      </c>
      <c r="V433" s="87" t="str">
        <f>IF(db[[#This Row],[QTY/ CTN B]]="","",RIGHT(db[[#This Row],[QTY/ CTN B]],LEN(db[[#This Row],[QTY/ CTN B]])-SEARCH(" ",db[[#This Row],[QTY/ CTN B]],1)))</f>
        <v/>
      </c>
      <c r="W433" s="87" t="str">
        <f>IF(db[[#This Row],[QTY/ CTN TG]]="",IF(db[[#This Row],[STN TG]]="","",12),LEFT(db[[#This Row],[QTY/ CTN TG]],SEARCH(" ",db[[#This Row],[QTY/ CTN TG]],1)-1))</f>
        <v/>
      </c>
      <c r="X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3" s="87" t="str">
        <f>IF(db[[#This Row],[STN K]]="","",IF(db[[#This Row],[STN TG]]="LSN",12,""))</f>
        <v/>
      </c>
      <c r="Z433" s="87" t="str">
        <f>IF(db[[#This Row],[STN TG]]="LSN","PCS","")</f>
        <v/>
      </c>
      <c r="AA433" s="87" t="e">
        <f>db[[#This Row],[QTY B]]*IF(db[[#This Row],[QTY TG]]="",1,db[[#This Row],[QTY TG]])*IF(db[[#This Row],[QTY K]]="",1,db[[#This Row],[QTY K]])</f>
        <v>#VALUE!</v>
      </c>
      <c r="AB433" s="87" t="str">
        <f>IF(db[[#This Row],[STN K]]="",IF(db[[#This Row],[STN TG]]="",db[[#This Row],[STN B]],db[[#This Row],[STN TG]]),db[[#This Row],[STN K]])</f>
        <v/>
      </c>
      <c r="AC433" s="87"/>
    </row>
    <row r="434" spans="1:29" ht="16.5" customHeight="1" x14ac:dyDescent="0.25">
      <c r="A434" s="87">
        <f>ROW()-1</f>
        <v>433</v>
      </c>
      <c r="B434" s="3" t="str">
        <f>LOWER(SUBSTITUTE(SUBSTITUTE(SUBSTITUTE(SUBSTITUTE(SUBSTITUTE(SUBSTITUTE(db[[#This Row],[NB BM]]," ",),".",""),"-",""),"(",""),")",""),"/",""))</f>
        <v>bukumewarnaiarta4besar</v>
      </c>
      <c r="C434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D434" s="3" t="str">
        <f>LOWER(SUBSTITUTE(SUBSTITUTE(SUBSTITUTE(SUBSTITUTE(SUBSTITUTE(SUBSTITUTE(SUBSTITUTE(SUBSTITUTE(SUBSTITUTE(db[[#This Row],[NB PAJAK]]," ",""),"-",""),"(",""),")",""),".",""),",",""),"/",""),"""",""),"+",""))</f>
        <v/>
      </c>
      <c r="E434" s="3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bukumewarnaiarta4besar900pcs</v>
      </c>
      <c r="F4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bukumewarnaiarta4besarisi900kode02791900pcsuntana</v>
      </c>
      <c r="G434" s="1" t="s">
        <v>1054</v>
      </c>
      <c r="H434" s="4" t="s">
        <v>1352</v>
      </c>
      <c r="I434" s="2"/>
      <c r="J434" s="1" t="s">
        <v>1621</v>
      </c>
      <c r="K434" s="26" t="e">
        <f>IF(db[[#This Row],[NB NOTA_C]]="","",COUNTIF([2]!B_MSK[concat],db[[#This Row],[NB NOTA_C]]))</f>
        <v>#REF!</v>
      </c>
      <c r="L434" s="6" t="s">
        <v>1643</v>
      </c>
      <c r="M434" s="1" t="s">
        <v>1702</v>
      </c>
      <c r="N434" s="1" t="s">
        <v>2784</v>
      </c>
      <c r="P434" s="1" t="str">
        <f>IF(db[[#This Row],[QTY/ CTN]]="","",SUBSTITUTE(SUBSTITUTE(SUBSTITUTE(db[[#This Row],[QTY/ CTN]]," ","_",2),"(",""),")","")&amp;"_")</f>
        <v>900 PCS_</v>
      </c>
      <c r="Q434" s="1">
        <f>IF(db[[#This Row],[H_QTY/ CTN]]="","",SEARCH("_",db[[#This Row],[H_QTY/ CTN]]))</f>
        <v>8</v>
      </c>
      <c r="R434" s="1">
        <f>IF(db[[#This Row],[H_QTY/ CTN]]="","",LEN(db[[#This Row],[H_QTY/ CTN]]))</f>
        <v>8</v>
      </c>
      <c r="S434" s="90" t="str">
        <f>IF(db[[#This Row],[H_QTY/ CTN]]="","",LEFT(db[[#This Row],[H_QTY/ CTN]],db[[#This Row],[H_1]]-1))</f>
        <v>900 PCS</v>
      </c>
      <c r="T434" s="87" t="str">
        <f>IF(NOT(db[[#This Row],[H_1]]=db[[#This Row],[H_2]]),MID(db[[#This Row],[H_QTY/ CTN]],db[[#This Row],[H_1]]+1,db[[#This Row],[H_2]]-db[[#This Row],[H_1]]-1),"")</f>
        <v/>
      </c>
      <c r="U434" s="87" t="str">
        <f>IF(db[[#This Row],[QTY/ CTN B]]="","",LEFT(db[[#This Row],[QTY/ CTN B]],SEARCH(" ",db[[#This Row],[QTY/ CTN B]],1)-1))</f>
        <v>900</v>
      </c>
      <c r="V434" s="87" t="str">
        <f>IF(db[[#This Row],[QTY/ CTN B]]="","",RIGHT(db[[#This Row],[QTY/ CTN B]],LEN(db[[#This Row],[QTY/ CTN B]])-SEARCH(" ",db[[#This Row],[QTY/ CTN B]],1)))</f>
        <v>PCS</v>
      </c>
      <c r="W434" s="87" t="str">
        <f>IF(db[[#This Row],[QTY/ CTN TG]]="",IF(db[[#This Row],[STN TG]]="","",12),LEFT(db[[#This Row],[QTY/ CTN TG]],SEARCH(" ",db[[#This Row],[QTY/ CTN TG]],1)-1))</f>
        <v/>
      </c>
      <c r="X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4" s="87" t="str">
        <f>IF(db[[#This Row],[STN K]]="","",IF(db[[#This Row],[STN TG]]="LSN",12,""))</f>
        <v/>
      </c>
      <c r="Z434" s="87" t="str">
        <f>IF(db[[#This Row],[STN TG]]="LSN","PCS","")</f>
        <v/>
      </c>
      <c r="AA434" s="87">
        <f>db[[#This Row],[QTY B]]*IF(db[[#This Row],[QTY TG]]="",1,db[[#This Row],[QTY TG]])*IF(db[[#This Row],[QTY K]]="",1,db[[#This Row],[QTY K]])</f>
        <v>900</v>
      </c>
      <c r="AB434" s="87" t="str">
        <f>IF(db[[#This Row],[STN K]]="",IF(db[[#This Row],[STN TG]]="",db[[#This Row],[STN B]],db[[#This Row],[STN TG]]),db[[#This Row],[STN K]])</f>
        <v>PCS</v>
      </c>
      <c r="AC434" s="87"/>
    </row>
    <row r="435" spans="1:29" ht="16.5" customHeight="1" x14ac:dyDescent="0.25">
      <c r="A435" s="87">
        <f>ROW()-1</f>
        <v>434</v>
      </c>
      <c r="B435" s="3" t="str">
        <f>LOWER(SUBSTITUTE(SUBSTITUTE(SUBSTITUTE(SUBSTITUTE(SUBSTITUTE(SUBSTITUTE(db[[#This Row],[NB BM]]," ",),".",""),"-",""),"(",""),")",""),"/",""))</f>
        <v>bukumewarnaibtsmix2201</v>
      </c>
      <c r="C435" s="3" t="str">
        <f>LOWER(SUBSTITUTE(SUBSTITUTE(SUBSTITUTE(SUBSTITUTE(SUBSTITUTE(SUBSTITUTE(SUBSTITUTE(SUBSTITUTE(SUBSTITUTE(db[[#This Row],[NB NOTA]]," ",),".",""),"-",""),"(",""),")",""),",",""),"/",""),"""",""),"+",""))</f>
        <v>bukumewarnaibtsmix2201</v>
      </c>
      <c r="D435" s="3" t="str">
        <f>LOWER(SUBSTITUTE(SUBSTITUTE(SUBSTITUTE(SUBSTITUTE(SUBSTITUTE(SUBSTITUTE(SUBSTITUTE(SUBSTITUTE(SUBSTITUTE(db[[#This Row],[NB PAJAK]]," ",""),"-",""),"(",""),")",""),".",""),",",""),"/",""),"""",""),"+",""))</f>
        <v/>
      </c>
      <c r="E435" s="3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bukumewarnaibtsmix2201800pcs</v>
      </c>
      <c r="F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bukumewarnaibtsmix2201800pcsuntana</v>
      </c>
      <c r="G435" s="4" t="s">
        <v>6716</v>
      </c>
      <c r="H435" s="4" t="s">
        <v>6712</v>
      </c>
      <c r="I435" s="49"/>
      <c r="J435" s="1" t="s">
        <v>1621</v>
      </c>
      <c r="K435" s="28" t="e">
        <f>IF(db[[#This Row],[NB NOTA_C]]="","",COUNTIF([2]!B_MSK[concat],db[[#This Row],[NB NOTA_C]]))</f>
        <v>#REF!</v>
      </c>
      <c r="L435" s="7" t="s">
        <v>1628</v>
      </c>
      <c r="M435" s="3" t="s">
        <v>6715</v>
      </c>
      <c r="N435" s="1" t="s">
        <v>2784</v>
      </c>
      <c r="O435" s="3"/>
      <c r="P435" s="3" t="str">
        <f>IF(db[[#This Row],[QTY/ CTN]]="","",SUBSTITUTE(SUBSTITUTE(SUBSTITUTE(db[[#This Row],[QTY/ CTN]]," ","_",2),"(",""),")","")&amp;"_")</f>
        <v>800 PCS_</v>
      </c>
      <c r="Q435" s="3">
        <f>IF(db[[#This Row],[H_QTY/ CTN]]="","",SEARCH("_",db[[#This Row],[H_QTY/ CTN]]))</f>
        <v>8</v>
      </c>
      <c r="R435" s="3">
        <f>IF(db[[#This Row],[H_QTY/ CTN]]="","",LEN(db[[#This Row],[H_QTY/ CTN]]))</f>
        <v>8</v>
      </c>
      <c r="S435" s="87" t="str">
        <f>IF(db[[#This Row],[H_QTY/ CTN]]="","",LEFT(db[[#This Row],[H_QTY/ CTN]],db[[#This Row],[H_1]]-1))</f>
        <v>800 PCS</v>
      </c>
      <c r="T435" s="87" t="str">
        <f>IF(NOT(db[[#This Row],[H_1]]=db[[#This Row],[H_2]]),MID(db[[#This Row],[H_QTY/ CTN]],db[[#This Row],[H_1]]+1,db[[#This Row],[H_2]]-db[[#This Row],[H_1]]-1),"")</f>
        <v/>
      </c>
      <c r="U435" s="87" t="str">
        <f>IF(db[[#This Row],[QTY/ CTN B]]="","",LEFT(db[[#This Row],[QTY/ CTN B]],SEARCH(" ",db[[#This Row],[QTY/ CTN B]],1)-1))</f>
        <v>800</v>
      </c>
      <c r="V435" s="87" t="str">
        <f>IF(db[[#This Row],[QTY/ CTN B]]="","",RIGHT(db[[#This Row],[QTY/ CTN B]],LEN(db[[#This Row],[QTY/ CTN B]])-SEARCH(" ",db[[#This Row],[QTY/ CTN B]],1)))</f>
        <v>PCS</v>
      </c>
      <c r="W435" s="87" t="str">
        <f>IF(db[[#This Row],[QTY/ CTN TG]]="",IF(db[[#This Row],[STN TG]]="","",12),LEFT(db[[#This Row],[QTY/ CTN TG]],SEARCH(" ",db[[#This Row],[QTY/ CTN TG]],1)-1))</f>
        <v/>
      </c>
      <c r="X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5" s="87" t="str">
        <f>IF(db[[#This Row],[STN K]]="","",IF(db[[#This Row],[STN TG]]="LSN",12,""))</f>
        <v/>
      </c>
      <c r="Z435" s="87" t="str">
        <f>IF(db[[#This Row],[STN TG]]="LSN","PCS","")</f>
        <v/>
      </c>
      <c r="AA435" s="87">
        <f>db[[#This Row],[QTY B]]*IF(db[[#This Row],[QTY TG]]="",1,db[[#This Row],[QTY TG]])*IF(db[[#This Row],[QTY K]]="",1,db[[#This Row],[QTY K]])</f>
        <v>800</v>
      </c>
      <c r="AB435" s="87" t="str">
        <f>IF(db[[#This Row],[STN K]]="",IF(db[[#This Row],[STN TG]]="",db[[#This Row],[STN B]],db[[#This Row],[STN TG]]),db[[#This Row],[STN K]])</f>
        <v>PCS</v>
      </c>
      <c r="AC435" s="87"/>
    </row>
    <row r="436" spans="1:29" ht="16.5" customHeight="1" x14ac:dyDescent="0.25">
      <c r="A436" s="87">
        <f>ROW()-1</f>
        <v>435</v>
      </c>
      <c r="B436" s="45" t="str">
        <f>LOWER(SUBSTITUTE(SUBSTITUTE(SUBSTITUTE(SUBSTITUTE(SUBSTITUTE(SUBSTITUTE(db[[#This Row],[NB BM]]," ",),".",""),"-",""),"(",""),")",""),"/",""))</f>
        <v>bukumewarnaiijumbosinarjayakarta</v>
      </c>
      <c r="C436" s="45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D436" s="45" t="str">
        <f>LOWER(SUBSTITUTE(SUBSTITUTE(SUBSTITUTE(SUBSTITUTE(SUBSTITUTE(SUBSTITUTE(SUBSTITUTE(SUBSTITUTE(SUBSTITUTE(db[[#This Row],[NB PAJAK]]," ",""),"-",""),"(",""),")",""),".",""),",",""),"/",""),"""",""),"+",""))</f>
        <v/>
      </c>
      <c r="E436" s="45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bukumewarnaiijumbosinarjayakarta600pcs</v>
      </c>
      <c r="F43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bukumewarnaijumbo600pcsuntana</v>
      </c>
      <c r="G436" s="65" t="s">
        <v>4719</v>
      </c>
      <c r="H436" s="65" t="s">
        <v>4716</v>
      </c>
      <c r="I436" s="58"/>
      <c r="J436" s="1" t="s">
        <v>1621</v>
      </c>
      <c r="K436" s="47" t="e">
        <f>IF(db[[#This Row],[NB NOTA_C]]="","",COUNTIF([2]!B_MSK[concat],db[[#This Row],[NB NOTA_C]]))</f>
        <v>#REF!</v>
      </c>
      <c r="L436" s="48" t="s">
        <v>4720</v>
      </c>
      <c r="M436" s="45" t="s">
        <v>1786</v>
      </c>
      <c r="N436" s="46" t="s">
        <v>2784</v>
      </c>
      <c r="O436" s="45"/>
      <c r="P436" s="45" t="str">
        <f>IF(db[[#This Row],[QTY/ CTN]]="","",SUBSTITUTE(SUBSTITUTE(SUBSTITUTE(db[[#This Row],[QTY/ CTN]]," ","_",2),"(",""),")","")&amp;"_")</f>
        <v>600 PCS_</v>
      </c>
      <c r="Q436" s="45">
        <f>IF(db[[#This Row],[H_QTY/ CTN]]="","",SEARCH("_",db[[#This Row],[H_QTY/ CTN]]))</f>
        <v>8</v>
      </c>
      <c r="R436" s="45">
        <f>IF(db[[#This Row],[H_QTY/ CTN]]="","",LEN(db[[#This Row],[H_QTY/ CTN]]))</f>
        <v>8</v>
      </c>
      <c r="S436" s="95" t="str">
        <f>IF(db[[#This Row],[H_QTY/ CTN]]="","",LEFT(db[[#This Row],[H_QTY/ CTN]],db[[#This Row],[H_1]]-1))</f>
        <v>600 PCS</v>
      </c>
      <c r="T436" s="95" t="str">
        <f>IF(NOT(db[[#This Row],[H_1]]=db[[#This Row],[H_2]]),MID(db[[#This Row],[H_QTY/ CTN]],db[[#This Row],[H_1]]+1,db[[#This Row],[H_2]]-db[[#This Row],[H_1]]-1),"")</f>
        <v/>
      </c>
      <c r="U436" s="87" t="str">
        <f>IF(db[[#This Row],[QTY/ CTN B]]="","",LEFT(db[[#This Row],[QTY/ CTN B]],SEARCH(" ",db[[#This Row],[QTY/ CTN B]],1)-1))</f>
        <v>600</v>
      </c>
      <c r="V436" s="87" t="str">
        <f>IF(db[[#This Row],[QTY/ CTN B]]="","",RIGHT(db[[#This Row],[QTY/ CTN B]],LEN(db[[#This Row],[QTY/ CTN B]])-SEARCH(" ",db[[#This Row],[QTY/ CTN B]],1)))</f>
        <v>PCS</v>
      </c>
      <c r="W436" s="87" t="str">
        <f>IF(db[[#This Row],[QTY/ CTN TG]]="",IF(db[[#This Row],[STN TG]]="","",12),LEFT(db[[#This Row],[QTY/ CTN TG]],SEARCH(" ",db[[#This Row],[QTY/ CTN TG]],1)-1))</f>
        <v/>
      </c>
      <c r="X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6" s="87" t="str">
        <f>IF(db[[#This Row],[STN K]]="","",IF(db[[#This Row],[STN TG]]="LSN",12,""))</f>
        <v/>
      </c>
      <c r="Z436" s="87" t="str">
        <f>IF(db[[#This Row],[STN TG]]="LSN","PCS","")</f>
        <v/>
      </c>
      <c r="AA436" s="87">
        <f>db[[#This Row],[QTY B]]*IF(db[[#This Row],[QTY TG]]="",1,db[[#This Row],[QTY TG]])*IF(db[[#This Row],[QTY K]]="",1,db[[#This Row],[QTY K]])</f>
        <v>600</v>
      </c>
      <c r="AB436" s="87" t="str">
        <f>IF(db[[#This Row],[STN K]]="",IF(db[[#This Row],[STN TG]]="",db[[#This Row],[STN B]],db[[#This Row],[STN TG]]),db[[#This Row],[STN K]])</f>
        <v>PCS</v>
      </c>
      <c r="AC436" s="87"/>
    </row>
    <row r="437" spans="1:29" ht="16.5" customHeight="1" x14ac:dyDescent="0.25">
      <c r="A437" s="87">
        <f>ROW()-1</f>
        <v>436</v>
      </c>
      <c r="B437" s="3" t="str">
        <f>LOWER(SUBSTITUTE(SUBSTITUTE(SUBSTITUTE(SUBSTITUTE(SUBSTITUTE(SUBSTITUTE(db[[#This Row],[NB BM]]," ",),".",""),"-",""),"(",""),")",""),"/",""))</f>
        <v>bukumewarnaijumbo8a41</v>
      </c>
      <c r="C437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D437" s="3" t="str">
        <f>LOWER(SUBSTITUTE(SUBSTITUTE(SUBSTITUTE(SUBSTITUTE(SUBSTITUTE(SUBSTITUTE(SUBSTITUTE(SUBSTITUTE(SUBSTITUTE(db[[#This Row],[NB PAJAK]]," ",""),"-",""),"(",""),")",""),".",""),",",""),"/",""),"""",""),"+",""))</f>
        <v/>
      </c>
      <c r="E437" s="3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bukumewarnaijumbo8a4120box60pcs</v>
      </c>
      <c r="F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bukumewarnaijumbo8a4120box60pcsuntana</v>
      </c>
      <c r="G437" s="1" t="s">
        <v>2938</v>
      </c>
      <c r="H437" s="4" t="s">
        <v>2939</v>
      </c>
      <c r="I437" s="49"/>
      <c r="J437" s="1" t="s">
        <v>1621</v>
      </c>
      <c r="K437" s="26" t="e">
        <f>IF(db[[#This Row],[NB NOTA_C]]="","",COUNTIF([2]!B_MSK[concat],db[[#This Row],[NB NOTA_C]]))</f>
        <v>#REF!</v>
      </c>
      <c r="L437" s="6" t="s">
        <v>1640</v>
      </c>
      <c r="M437" s="1" t="s">
        <v>3167</v>
      </c>
      <c r="N437" s="1" t="s">
        <v>2784</v>
      </c>
      <c r="P437" s="1" t="str">
        <f>IF(db[[#This Row],[QTY/ CTN]]="","",SUBSTITUTE(SUBSTITUTE(SUBSTITUTE(db[[#This Row],[QTY/ CTN]]," ","_",2),"(",""),")","")&amp;"_")</f>
        <v>20 BOX_60 PCS_</v>
      </c>
      <c r="Q437" s="1">
        <f>IF(db[[#This Row],[H_QTY/ CTN]]="","",SEARCH("_",db[[#This Row],[H_QTY/ CTN]]))</f>
        <v>7</v>
      </c>
      <c r="R437" s="1">
        <f>IF(db[[#This Row],[H_QTY/ CTN]]="","",LEN(db[[#This Row],[H_QTY/ CTN]]))</f>
        <v>14</v>
      </c>
      <c r="S437" s="90" t="str">
        <f>IF(db[[#This Row],[H_QTY/ CTN]]="","",LEFT(db[[#This Row],[H_QTY/ CTN]],db[[#This Row],[H_1]]-1))</f>
        <v>20 BOX</v>
      </c>
      <c r="T437" s="87" t="str">
        <f>IF(NOT(db[[#This Row],[H_1]]=db[[#This Row],[H_2]]),MID(db[[#This Row],[H_QTY/ CTN]],db[[#This Row],[H_1]]+1,db[[#This Row],[H_2]]-db[[#This Row],[H_1]]-1),"")</f>
        <v>60 PCS</v>
      </c>
      <c r="U437" s="87" t="str">
        <f>IF(db[[#This Row],[QTY/ CTN B]]="","",LEFT(db[[#This Row],[QTY/ CTN B]],SEARCH(" ",db[[#This Row],[QTY/ CTN B]],1)-1))</f>
        <v>20</v>
      </c>
      <c r="V437" s="87" t="str">
        <f>IF(db[[#This Row],[QTY/ CTN B]]="","",RIGHT(db[[#This Row],[QTY/ CTN B]],LEN(db[[#This Row],[QTY/ CTN B]])-SEARCH(" ",db[[#This Row],[QTY/ CTN B]],1)))</f>
        <v>BOX</v>
      </c>
      <c r="W437" s="87" t="str">
        <f>IF(db[[#This Row],[QTY/ CTN TG]]="",IF(db[[#This Row],[STN TG]]="","",12),LEFT(db[[#This Row],[QTY/ CTN TG]],SEARCH(" ",db[[#This Row],[QTY/ CTN TG]],1)-1))</f>
        <v>60</v>
      </c>
      <c r="X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37" s="87" t="str">
        <f>IF(db[[#This Row],[STN K]]="","",IF(db[[#This Row],[STN TG]]="LSN",12,""))</f>
        <v/>
      </c>
      <c r="Z437" s="87" t="str">
        <f>IF(db[[#This Row],[STN TG]]="LSN","PCS","")</f>
        <v/>
      </c>
      <c r="AA437" s="87">
        <f>db[[#This Row],[QTY B]]*IF(db[[#This Row],[QTY TG]]="",1,db[[#This Row],[QTY TG]])*IF(db[[#This Row],[QTY K]]="",1,db[[#This Row],[QTY K]])</f>
        <v>1200</v>
      </c>
      <c r="AB437" s="87" t="str">
        <f>IF(db[[#This Row],[STN K]]="",IF(db[[#This Row],[STN TG]]="",db[[#This Row],[STN B]],db[[#This Row],[STN TG]]),db[[#This Row],[STN K]])</f>
        <v>PCS</v>
      </c>
      <c r="AC437" s="87"/>
    </row>
    <row r="438" spans="1:29" ht="16.5" customHeight="1" x14ac:dyDescent="0.25">
      <c r="A438" s="87">
        <f>ROW()-1</f>
        <v>437</v>
      </c>
      <c r="B438" s="3" t="str">
        <f>LOWER(SUBSTITUTE(SUBSTITUTE(SUBSTITUTE(SUBSTITUTE(SUBSTITUTE(SUBSTITUTE(db[[#This Row],[NB BM]]," ",),".",""),"-",""),"(",""),")",""),"/",""))</f>
        <v>bukumewarnaijumbofancyangka&amp;huruf</v>
      </c>
      <c r="C438" s="3" t="str">
        <f>LOWER(SUBSTITUTE(SUBSTITUTE(SUBSTITUTE(SUBSTITUTE(SUBSTITUTE(SUBSTITUTE(SUBSTITUTE(SUBSTITUTE(SUBSTITUTE(db[[#This Row],[NB NOTA]]," ",),".",""),"-",""),"(",""),")",""),",",""),"/",""),"""",""),"+",""))</f>
        <v>bukumewarnaijumbofancyangka&amp;huruf</v>
      </c>
      <c r="D438" s="3" t="str">
        <f>LOWER(SUBSTITUTE(SUBSTITUTE(SUBSTITUTE(SUBSTITUTE(SUBSTITUTE(SUBSTITUTE(SUBSTITUTE(SUBSTITUTE(SUBSTITUTE(db[[#This Row],[NB PAJAK]]," ",""),"-",""),"(",""),")",""),".",""),",",""),"/",""),"""",""),"+",""))</f>
        <v/>
      </c>
      <c r="E438" s="3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bukumewarnaijumbofancyangka&amp;huruf1200pcs</v>
      </c>
      <c r="F4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bukumewarnaijumbofancyangka&amp;huruf1200pcsuntana</v>
      </c>
      <c r="G438" s="4" t="s">
        <v>6386</v>
      </c>
      <c r="H438" s="4" t="s">
        <v>6370</v>
      </c>
      <c r="I438" s="49"/>
      <c r="J438" s="1" t="s">
        <v>1621</v>
      </c>
      <c r="K438" s="28" t="e">
        <f>IF(db[[#This Row],[NB NOTA_C]]="","",COUNTIF([2]!B_MSK[concat],db[[#This Row],[NB NOTA_C]]))</f>
        <v>#REF!</v>
      </c>
      <c r="L438" s="7" t="s">
        <v>1654</v>
      </c>
      <c r="M438" s="3" t="s">
        <v>2191</v>
      </c>
      <c r="N438" s="1" t="s">
        <v>2784</v>
      </c>
      <c r="O438" s="3"/>
      <c r="P438" s="3" t="str">
        <f>IF(db[[#This Row],[QTY/ CTN]]="","",SUBSTITUTE(SUBSTITUTE(SUBSTITUTE(db[[#This Row],[QTY/ CTN]]," ","_",2),"(",""),")","")&amp;"_")</f>
        <v>1200 PCS_</v>
      </c>
      <c r="Q438" s="3">
        <f>IF(db[[#This Row],[H_QTY/ CTN]]="","",SEARCH("_",db[[#This Row],[H_QTY/ CTN]]))</f>
        <v>9</v>
      </c>
      <c r="R438" s="3">
        <f>IF(db[[#This Row],[H_QTY/ CTN]]="","",LEN(db[[#This Row],[H_QTY/ CTN]]))</f>
        <v>9</v>
      </c>
      <c r="S438" s="87" t="str">
        <f>IF(db[[#This Row],[H_QTY/ CTN]]="","",LEFT(db[[#This Row],[H_QTY/ CTN]],db[[#This Row],[H_1]]-1))</f>
        <v>1200 PCS</v>
      </c>
      <c r="T438" s="87" t="str">
        <f>IF(NOT(db[[#This Row],[H_1]]=db[[#This Row],[H_2]]),MID(db[[#This Row],[H_QTY/ CTN]],db[[#This Row],[H_1]]+1,db[[#This Row],[H_2]]-db[[#This Row],[H_1]]-1),"")</f>
        <v/>
      </c>
      <c r="U438" s="87" t="str">
        <f>IF(db[[#This Row],[QTY/ CTN B]]="","",LEFT(db[[#This Row],[QTY/ CTN B]],SEARCH(" ",db[[#This Row],[QTY/ CTN B]],1)-1))</f>
        <v>1200</v>
      </c>
      <c r="V438" s="87" t="str">
        <f>IF(db[[#This Row],[QTY/ CTN B]]="","",RIGHT(db[[#This Row],[QTY/ CTN B]],LEN(db[[#This Row],[QTY/ CTN B]])-SEARCH(" ",db[[#This Row],[QTY/ CTN B]],1)))</f>
        <v>PCS</v>
      </c>
      <c r="W438" s="87" t="str">
        <f>IF(db[[#This Row],[QTY/ CTN TG]]="",IF(db[[#This Row],[STN TG]]="","",12),LEFT(db[[#This Row],[QTY/ CTN TG]],SEARCH(" ",db[[#This Row],[QTY/ CTN TG]],1)-1))</f>
        <v/>
      </c>
      <c r="X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8" s="87" t="str">
        <f>IF(db[[#This Row],[STN K]]="","",IF(db[[#This Row],[STN TG]]="LSN",12,""))</f>
        <v/>
      </c>
      <c r="Z438" s="87" t="str">
        <f>IF(db[[#This Row],[STN TG]]="LSN","PCS","")</f>
        <v/>
      </c>
      <c r="AA438" s="87">
        <f>db[[#This Row],[QTY B]]*IF(db[[#This Row],[QTY TG]]="",1,db[[#This Row],[QTY TG]])*IF(db[[#This Row],[QTY K]]="",1,db[[#This Row],[QTY K]])</f>
        <v>1200</v>
      </c>
      <c r="AB438" s="87" t="str">
        <f>IF(db[[#This Row],[STN K]]="",IF(db[[#This Row],[STN TG]]="",db[[#This Row],[STN B]],db[[#This Row],[STN TG]]),db[[#This Row],[STN K]])</f>
        <v>PCS</v>
      </c>
      <c r="AC438" s="87"/>
    </row>
    <row r="439" spans="1:29" ht="16.5" customHeight="1" x14ac:dyDescent="0.25">
      <c r="A439" s="87">
        <f>ROW()-1</f>
        <v>438</v>
      </c>
      <c r="B439" s="1" t="str">
        <f>LOWER(SUBSTITUTE(SUBSTITUTE(SUBSTITUTE(SUBSTITUTE(SUBSTITUTE(SUBSTITUTE(db[[#This Row],[NB BM]]," ",),".",""),"-",""),"(",""),")",""),"/",""))</f>
        <v>bukutamujkgb2833r5batik</v>
      </c>
      <c r="C439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D439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E439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bukutamujkgb2833r5batik60pcs</v>
      </c>
      <c r="F4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bukutamugb2833r5batikjk60pcsartomoro</v>
      </c>
      <c r="G439" s="1" t="s">
        <v>5100</v>
      </c>
      <c r="H439" s="4" t="s">
        <v>5009</v>
      </c>
      <c r="I439" s="2" t="s">
        <v>5010</v>
      </c>
      <c r="J439" s="1" t="s">
        <v>1620</v>
      </c>
      <c r="K439" s="26" t="e">
        <f>IF(db[[#This Row],[NB NOTA_C]]="","",COUNTIF([2]!B_MSK[concat],db[[#This Row],[NB NOTA_C]]))</f>
        <v>#REF!</v>
      </c>
      <c r="L439" s="6" t="s">
        <v>1631</v>
      </c>
      <c r="M439" s="1" t="s">
        <v>1665</v>
      </c>
      <c r="N439" s="1" t="s">
        <v>2784</v>
      </c>
      <c r="O439" s="1" t="s">
        <v>5011</v>
      </c>
      <c r="P439" s="1" t="str">
        <f>IF(db[[#This Row],[QTY/ CTN]]="","",SUBSTITUTE(SUBSTITUTE(SUBSTITUTE(db[[#This Row],[QTY/ CTN]]," ","_",2),"(",""),")","")&amp;"_")</f>
        <v>60 PCS_</v>
      </c>
      <c r="Q439" s="1">
        <f>IF(db[[#This Row],[H_QTY/ CTN]]="","",SEARCH("_",db[[#This Row],[H_QTY/ CTN]]))</f>
        <v>7</v>
      </c>
      <c r="R439" s="1">
        <f>IF(db[[#This Row],[H_QTY/ CTN]]="","",LEN(db[[#This Row],[H_QTY/ CTN]]))</f>
        <v>7</v>
      </c>
      <c r="S439" s="90" t="str">
        <f>IF(db[[#This Row],[H_QTY/ CTN]]="","",LEFT(db[[#This Row],[H_QTY/ CTN]],db[[#This Row],[H_1]]-1))</f>
        <v>60 PCS</v>
      </c>
      <c r="T439" s="87" t="str">
        <f>IF(NOT(db[[#This Row],[H_1]]=db[[#This Row],[H_2]]),MID(db[[#This Row],[H_QTY/ CTN]],db[[#This Row],[H_1]]+1,db[[#This Row],[H_2]]-db[[#This Row],[H_1]]-1),"")</f>
        <v/>
      </c>
      <c r="U439" s="87" t="str">
        <f>IF(db[[#This Row],[QTY/ CTN B]]="","",LEFT(db[[#This Row],[QTY/ CTN B]],SEARCH(" ",db[[#This Row],[QTY/ CTN B]],1)-1))</f>
        <v>60</v>
      </c>
      <c r="V439" s="87" t="str">
        <f>IF(db[[#This Row],[QTY/ CTN B]]="","",RIGHT(db[[#This Row],[QTY/ CTN B]],LEN(db[[#This Row],[QTY/ CTN B]])-SEARCH(" ",db[[#This Row],[QTY/ CTN B]],1)))</f>
        <v>PCS</v>
      </c>
      <c r="W439" s="87" t="str">
        <f>IF(db[[#This Row],[QTY/ CTN TG]]="",IF(db[[#This Row],[STN TG]]="","",12),LEFT(db[[#This Row],[QTY/ CTN TG]],SEARCH(" ",db[[#This Row],[QTY/ CTN TG]],1)-1))</f>
        <v/>
      </c>
      <c r="X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39" s="87" t="str">
        <f>IF(db[[#This Row],[STN K]]="","",IF(db[[#This Row],[STN TG]]="LSN",12,""))</f>
        <v/>
      </c>
      <c r="Z439" s="87" t="str">
        <f>IF(db[[#This Row],[STN TG]]="LSN","PCS","")</f>
        <v/>
      </c>
      <c r="AA439" s="87">
        <f>db[[#This Row],[QTY B]]*IF(db[[#This Row],[QTY TG]]="",1,db[[#This Row],[QTY TG]])*IF(db[[#This Row],[QTY K]]="",1,db[[#This Row],[QTY K]])</f>
        <v>60</v>
      </c>
      <c r="AB439" s="87" t="str">
        <f>IF(db[[#This Row],[STN K]]="",IF(db[[#This Row],[STN TG]]="",db[[#This Row],[STN B]],db[[#This Row],[STN TG]]),db[[#This Row],[STN K]])</f>
        <v>PCS</v>
      </c>
      <c r="AC439" s="87"/>
    </row>
    <row r="440" spans="1:29" ht="16.5" customHeight="1" x14ac:dyDescent="0.25">
      <c r="A440" s="87">
        <f>ROW()-1</f>
        <v>439</v>
      </c>
      <c r="B440" s="3" t="str">
        <f>LOWER(SUBSTITUTE(SUBSTITUTE(SUBSTITUTE(SUBSTITUTE(SUBSTITUTE(SUBSTITUTE(db[[#This Row],[NB BM]]," ",),".",""),"-",""),"(",""),")",""),"/",""))</f>
        <v>bukumewarnaijumbosj</v>
      </c>
      <c r="C440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D440" s="3" t="str">
        <f>LOWER(SUBSTITUTE(SUBSTITUTE(SUBSTITUTE(SUBSTITUTE(SUBSTITUTE(SUBSTITUTE(SUBSTITUTE(SUBSTITUTE(SUBSTITUTE(db[[#This Row],[NB PAJAK]]," ",""),"-",""),"(",""),")",""),".",""),",",""),"/",""),"""",""),"+",""))</f>
        <v/>
      </c>
      <c r="E440" s="3" t="str">
        <f>LOWER(SUBSTITUTE(SUBSTITUTE(SUBSTITUTE(SUBSTITUTE(SUBSTITUTE(SUBSTITUTE(SUBSTITUTE(SUBSTITUTE(SUBSTITUTE(db[[#This Row],[NB BM]]&amp;db[[#This Row],[QTY/ CTN]]," ",),".",""),"-",""),"(",""),")",""),",",""),"/",""),"""",""),"+",""))</f>
        <v>bukumewarnaijumbosj600pcs</v>
      </c>
      <c r="F4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bukuwarnajumbo600pcsuntana</v>
      </c>
      <c r="G440" s="1" t="s">
        <v>2774</v>
      </c>
      <c r="H440" s="4" t="s">
        <v>2773</v>
      </c>
      <c r="I440" s="2"/>
      <c r="J440" s="1" t="s">
        <v>1621</v>
      </c>
      <c r="K440" s="26" t="e">
        <f>IF(db[[#This Row],[NB NOTA_C]]="","",COUNTIF([2]!B_MSK[concat],db[[#This Row],[NB NOTA_C]]))</f>
        <v>#REF!</v>
      </c>
      <c r="L440" s="7" t="s">
        <v>2778</v>
      </c>
      <c r="M440" s="3" t="s">
        <v>1786</v>
      </c>
      <c r="N440" s="1" t="s">
        <v>2784</v>
      </c>
      <c r="P440" s="1" t="str">
        <f>IF(db[[#This Row],[QTY/ CTN]]="","",SUBSTITUTE(SUBSTITUTE(SUBSTITUTE(db[[#This Row],[QTY/ CTN]]," ","_",2),"(",""),")","")&amp;"_")</f>
        <v>600 PCS_</v>
      </c>
      <c r="Q440" s="1">
        <f>IF(db[[#This Row],[H_QTY/ CTN]]="","",SEARCH("_",db[[#This Row],[H_QTY/ CTN]]))</f>
        <v>8</v>
      </c>
      <c r="R440" s="1">
        <f>IF(db[[#This Row],[H_QTY/ CTN]]="","",LEN(db[[#This Row],[H_QTY/ CTN]]))</f>
        <v>8</v>
      </c>
      <c r="S440" s="90" t="str">
        <f>IF(db[[#This Row],[H_QTY/ CTN]]="","",LEFT(db[[#This Row],[H_QTY/ CTN]],db[[#This Row],[H_1]]-1))</f>
        <v>600 PCS</v>
      </c>
      <c r="T440" s="87" t="str">
        <f>IF(NOT(db[[#This Row],[H_1]]=db[[#This Row],[H_2]]),MID(db[[#This Row],[H_QTY/ CTN]],db[[#This Row],[H_1]]+1,db[[#This Row],[H_2]]-db[[#This Row],[H_1]]-1),"")</f>
        <v/>
      </c>
      <c r="U440" s="87" t="str">
        <f>IF(db[[#This Row],[QTY/ CTN B]]="","",LEFT(db[[#This Row],[QTY/ CTN B]],SEARCH(" ",db[[#This Row],[QTY/ CTN B]],1)-1))</f>
        <v>600</v>
      </c>
      <c r="V440" s="87" t="str">
        <f>IF(db[[#This Row],[QTY/ CTN B]]="","",RIGHT(db[[#This Row],[QTY/ CTN B]],LEN(db[[#This Row],[QTY/ CTN B]])-SEARCH(" ",db[[#This Row],[QTY/ CTN B]],1)))</f>
        <v>PCS</v>
      </c>
      <c r="W440" s="87" t="str">
        <f>IF(db[[#This Row],[QTY/ CTN TG]]="",IF(db[[#This Row],[STN TG]]="","",12),LEFT(db[[#This Row],[QTY/ CTN TG]],SEARCH(" ",db[[#This Row],[QTY/ CTN TG]],1)-1))</f>
        <v/>
      </c>
      <c r="X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440" s="87" t="str">
        <f>IF(db[[#This Row],[STN K]]="","",IF(db[[#This Row],[STN TG]]="LSN",12,""))</f>
        <v/>
      </c>
      <c r="Z440" s="87" t="str">
        <f>IF(db[[#This Row],[STN TG]]="LSN","PCS","")</f>
        <v/>
      </c>
      <c r="AA440" s="87">
        <f>db[[#This Row],[QTY B]]*IF(db[[#This Row],[QTY TG]]="",1,db[[#This Row],[QTY TG]])*IF(db[[#This Row],[QTY K]]="",1,db[[#This Row],[QTY K]])</f>
        <v>600</v>
      </c>
      <c r="AB440" s="87" t="str">
        <f>IF(db[[#This Row],[STN K]]="",IF(db[[#This Row],[STN TG]]="",db[[#This Row],[STN B]],db[[#This Row],[STN TG]]),db[[#This Row],[STN K]])</f>
        <v>PCS</v>
      </c>
      <c r="AC440" s="87"/>
    </row>
    <row r="441" spans="1:29" ht="16.5" customHeight="1" x14ac:dyDescent="0.25">
      <c r="A441" s="87">
        <f>ROW()-1</f>
        <v>440</v>
      </c>
      <c r="B441" s="3" t="str">
        <f>LOWER(SUBSTITUTE(SUBSTITUTE(SUBSTITUTE(SUBSTITUTE(SUBSTITUTE(SUBSTITUTE(db[[#This Row],[NB BM]]," ",),".",""),"-",""),"(",""),")",""),"/",""))</f>
        <v>clipbulldogjk6145</v>
      </c>
      <c r="C441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D441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E441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clipbulldogjk614520lsn</v>
      </c>
      <c r="F4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bulldogclip6145jk20lsnartomoro</v>
      </c>
      <c r="G441" s="4" t="s">
        <v>5099</v>
      </c>
      <c r="H441" s="4" t="s">
        <v>5088</v>
      </c>
      <c r="I441" s="49" t="s">
        <v>5092</v>
      </c>
      <c r="J441" s="1" t="s">
        <v>1620</v>
      </c>
      <c r="K441" s="28" t="e">
        <f>IF(db[[#This Row],[NB NOTA_C]]="","",COUNTIF([2]!B_MSK[concat],db[[#This Row],[NB NOTA_C]]))</f>
        <v>#REF!</v>
      </c>
      <c r="L441" s="7" t="s">
        <v>1631</v>
      </c>
      <c r="M441" s="3" t="s">
        <v>1718</v>
      </c>
      <c r="N441" s="1" t="s">
        <v>2786</v>
      </c>
      <c r="O441" s="3" t="s">
        <v>5478</v>
      </c>
      <c r="P441" s="3" t="str">
        <f>IF(db[[#This Row],[QTY/ CTN]]="","",SUBSTITUTE(SUBSTITUTE(SUBSTITUTE(db[[#This Row],[QTY/ CTN]]," ","_",2),"(",""),")","")&amp;"_")</f>
        <v>20 LSN_</v>
      </c>
      <c r="Q441" s="3">
        <f>IF(db[[#This Row],[H_QTY/ CTN]]="","",SEARCH("_",db[[#This Row],[H_QTY/ CTN]]))</f>
        <v>7</v>
      </c>
      <c r="R441" s="3">
        <f>IF(db[[#This Row],[H_QTY/ CTN]]="","",LEN(db[[#This Row],[H_QTY/ CTN]]))</f>
        <v>7</v>
      </c>
      <c r="S441" s="87" t="str">
        <f>IF(db[[#This Row],[H_QTY/ CTN]]="","",LEFT(db[[#This Row],[H_QTY/ CTN]],db[[#This Row],[H_1]]-1))</f>
        <v>20 LSN</v>
      </c>
      <c r="T441" s="87" t="str">
        <f>IF(NOT(db[[#This Row],[H_1]]=db[[#This Row],[H_2]]),MID(db[[#This Row],[H_QTY/ CTN]],db[[#This Row],[H_1]]+1,db[[#This Row],[H_2]]-db[[#This Row],[H_1]]-1),"")</f>
        <v/>
      </c>
      <c r="U441" s="87" t="str">
        <f>IF(db[[#This Row],[QTY/ CTN B]]="","",LEFT(db[[#This Row],[QTY/ CTN B]],SEARCH(" ",db[[#This Row],[QTY/ CTN B]],1)-1))</f>
        <v>20</v>
      </c>
      <c r="V441" s="87" t="str">
        <f>IF(db[[#This Row],[QTY/ CTN B]]="","",RIGHT(db[[#This Row],[QTY/ CTN B]],LEN(db[[#This Row],[QTY/ CTN B]])-SEARCH(" ",db[[#This Row],[QTY/ CTN B]],1)))</f>
        <v>LSN</v>
      </c>
      <c r="W441" s="87">
        <f>IF(db[[#This Row],[QTY/ CTN TG]]="",IF(db[[#This Row],[STN TG]]="","",12),LEFT(db[[#This Row],[QTY/ CTN TG]],SEARCH(" ",db[[#This Row],[QTY/ CTN TG]],1)-1))</f>
        <v>12</v>
      </c>
      <c r="X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1" s="87" t="str">
        <f>IF(db[[#This Row],[STN K]]="","",IF(db[[#This Row],[STN TG]]="LSN",12,""))</f>
        <v/>
      </c>
      <c r="Z441" s="87" t="str">
        <f>IF(db[[#This Row],[STN TG]]="LSN","PCS","")</f>
        <v/>
      </c>
      <c r="AA441" s="87">
        <f>db[[#This Row],[QTY B]]*IF(db[[#This Row],[QTY TG]]="",1,db[[#This Row],[QTY TG]])*IF(db[[#This Row],[QTY K]]="",1,db[[#This Row],[QTY K]])</f>
        <v>240</v>
      </c>
      <c r="AB441" s="87" t="str">
        <f>IF(db[[#This Row],[STN K]]="",IF(db[[#This Row],[STN TG]]="",db[[#This Row],[STN B]],db[[#This Row],[STN TG]]),db[[#This Row],[STN K]])</f>
        <v>PCS</v>
      </c>
      <c r="AC441" s="87"/>
    </row>
    <row r="442" spans="1:29" ht="16.5" customHeight="1" x14ac:dyDescent="0.25">
      <c r="A442" s="87">
        <f>ROW()-1</f>
        <v>441</v>
      </c>
      <c r="B442" s="14" t="str">
        <f>LOWER(SUBSTITUTE(SUBSTITUTE(SUBSTITUTE(SUBSTITUTE(SUBSTITUTE(SUBSTITUTE(db[[#This Row],[NB BM]]," ",),".",""),"-",""),"(",""),")",""),"/",""))</f>
        <v>businessfilesikaac106biru</v>
      </c>
      <c r="C442" s="14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D442" s="14" t="str">
        <f>LOWER(SUBSTITUTE(SUBSTITUTE(SUBSTITUTE(SUBSTITUTE(SUBSTITUTE(SUBSTITUTE(SUBSTITUTE(SUBSTITUTE(SUBSTITUTE(db[[#This Row],[NB PAJAK]]," ",""),"-",""),"(",""),")",""),".",""),",",""),"/",""),"""",""),"+",""))</f>
        <v/>
      </c>
      <c r="E442" s="14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businessfilesikaac106biru50lsn</v>
      </c>
      <c r="F44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businessfilesikaac106biru50lsndus50lsnuntana</v>
      </c>
      <c r="G442" s="15" t="s">
        <v>3939</v>
      </c>
      <c r="H442" s="19" t="s">
        <v>3938</v>
      </c>
      <c r="I442" s="50"/>
      <c r="J442" s="1" t="s">
        <v>1621</v>
      </c>
      <c r="K442" s="27" t="e">
        <f>IF(db[[#This Row],[NB NOTA_C]]="","",COUNTIF([2]!B_MSK[concat],db[[#This Row],[NB NOTA_C]]))</f>
        <v>#REF!</v>
      </c>
      <c r="L442" s="16" t="s">
        <v>1636</v>
      </c>
      <c r="M442" s="14" t="s">
        <v>1738</v>
      </c>
      <c r="N442" s="15" t="s">
        <v>2807</v>
      </c>
      <c r="O442" s="14"/>
      <c r="P442" s="14" t="str">
        <f>IF(db[[#This Row],[QTY/ CTN]]="","",SUBSTITUTE(SUBSTITUTE(SUBSTITUTE(db[[#This Row],[QTY/ CTN]]," ","_",2),"(",""),")","")&amp;"_")</f>
        <v>50 LSN_</v>
      </c>
      <c r="Q442" s="14">
        <f>IF(db[[#This Row],[H_QTY/ CTN]]="","",SEARCH("_",db[[#This Row],[H_QTY/ CTN]]))</f>
        <v>7</v>
      </c>
      <c r="R442" s="14">
        <f>IF(db[[#This Row],[H_QTY/ CTN]]="","",LEN(db[[#This Row],[H_QTY/ CTN]]))</f>
        <v>7</v>
      </c>
      <c r="S442" s="91" t="str">
        <f>IF(db[[#This Row],[H_QTY/ CTN]]="","",LEFT(db[[#This Row],[H_QTY/ CTN]],db[[#This Row],[H_1]]-1))</f>
        <v>50 LSN</v>
      </c>
      <c r="T442" s="91" t="str">
        <f>IF(NOT(db[[#This Row],[H_1]]=db[[#This Row],[H_2]]),MID(db[[#This Row],[H_QTY/ CTN]],db[[#This Row],[H_1]]+1,db[[#This Row],[H_2]]-db[[#This Row],[H_1]]-1),"")</f>
        <v/>
      </c>
      <c r="U442" s="87" t="str">
        <f>IF(db[[#This Row],[QTY/ CTN B]]="","",LEFT(db[[#This Row],[QTY/ CTN B]],SEARCH(" ",db[[#This Row],[QTY/ CTN B]],1)-1))</f>
        <v>50</v>
      </c>
      <c r="V442" s="87" t="str">
        <f>IF(db[[#This Row],[QTY/ CTN B]]="","",RIGHT(db[[#This Row],[QTY/ CTN B]],LEN(db[[#This Row],[QTY/ CTN B]])-SEARCH(" ",db[[#This Row],[QTY/ CTN B]],1)))</f>
        <v>LSN</v>
      </c>
      <c r="W442" s="87">
        <f>IF(db[[#This Row],[QTY/ CTN TG]]="",IF(db[[#This Row],[STN TG]]="","",12),LEFT(db[[#This Row],[QTY/ CTN TG]],SEARCH(" ",db[[#This Row],[QTY/ CTN TG]],1)-1))</f>
        <v>12</v>
      </c>
      <c r="X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2" s="87" t="str">
        <f>IF(db[[#This Row],[STN K]]="","",IF(db[[#This Row],[STN TG]]="LSN",12,""))</f>
        <v/>
      </c>
      <c r="Z442" s="87" t="str">
        <f>IF(db[[#This Row],[STN TG]]="LSN","PCS","")</f>
        <v/>
      </c>
      <c r="AA442" s="87">
        <f>db[[#This Row],[QTY B]]*IF(db[[#This Row],[QTY TG]]="",1,db[[#This Row],[QTY TG]])*IF(db[[#This Row],[QTY K]]="",1,db[[#This Row],[QTY K]])</f>
        <v>600</v>
      </c>
      <c r="AB442" s="87" t="str">
        <f>IF(db[[#This Row],[STN K]]="",IF(db[[#This Row],[STN TG]]="",db[[#This Row],[STN B]],db[[#This Row],[STN TG]]),db[[#This Row],[STN K]])</f>
        <v>PCS</v>
      </c>
      <c r="AC442" s="87"/>
    </row>
    <row r="443" spans="1:29" ht="16.5" customHeight="1" x14ac:dyDescent="0.25">
      <c r="A443" s="87">
        <f>ROW()-1</f>
        <v>442</v>
      </c>
      <c r="B443" s="14" t="str">
        <f>LOWER(SUBSTITUTE(SUBSTITUTE(SUBSTITUTE(SUBSTITUTE(SUBSTITUTE(SUBSTITUTE(db[[#This Row],[NB BM]]," ",),".",""),"-",""),"(",""),")",""),"/",""))</f>
        <v>businessfilesikaac106hijau</v>
      </c>
      <c r="C443" s="14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D443" s="14" t="str">
        <f>LOWER(SUBSTITUTE(SUBSTITUTE(SUBSTITUTE(SUBSTITUTE(SUBSTITUTE(SUBSTITUTE(SUBSTITUTE(SUBSTITUTE(SUBSTITUTE(db[[#This Row],[NB PAJAK]]," ",""),"-",""),"(",""),")",""),".",""),",",""),"/",""),"""",""),"+",""))</f>
        <v/>
      </c>
      <c r="E443" s="14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businessfilesikaac106hijau50lsn</v>
      </c>
      <c r="F44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businessfilesikaac106hijau50lsnuntana</v>
      </c>
      <c r="G443" s="1" t="s">
        <v>4303</v>
      </c>
      <c r="H443" s="19" t="s">
        <v>4242</v>
      </c>
      <c r="I443" s="50"/>
      <c r="J443" s="1" t="s">
        <v>1621</v>
      </c>
      <c r="K443" s="27" t="e">
        <f>IF(db[[#This Row],[NB NOTA_C]]="","",COUNTIF([2]!B_MSK[concat],db[[#This Row],[NB NOTA_C]]))</f>
        <v>#REF!</v>
      </c>
      <c r="L443" s="16" t="s">
        <v>1636</v>
      </c>
      <c r="M443" s="14" t="s">
        <v>1738</v>
      </c>
      <c r="N443" s="15" t="s">
        <v>2807</v>
      </c>
      <c r="O443" s="14"/>
      <c r="P443" s="14" t="str">
        <f>IF(db[[#This Row],[QTY/ CTN]]="","",SUBSTITUTE(SUBSTITUTE(SUBSTITUTE(db[[#This Row],[QTY/ CTN]]," ","_",2),"(",""),")","")&amp;"_")</f>
        <v>50 LSN_</v>
      </c>
      <c r="Q443" s="14">
        <f>IF(db[[#This Row],[H_QTY/ CTN]]="","",SEARCH("_",db[[#This Row],[H_QTY/ CTN]]))</f>
        <v>7</v>
      </c>
      <c r="R443" s="14">
        <f>IF(db[[#This Row],[H_QTY/ CTN]]="","",LEN(db[[#This Row],[H_QTY/ CTN]]))</f>
        <v>7</v>
      </c>
      <c r="S443" s="91" t="str">
        <f>IF(db[[#This Row],[H_QTY/ CTN]]="","",LEFT(db[[#This Row],[H_QTY/ CTN]],db[[#This Row],[H_1]]-1))</f>
        <v>50 LSN</v>
      </c>
      <c r="T443" s="91" t="str">
        <f>IF(NOT(db[[#This Row],[H_1]]=db[[#This Row],[H_2]]),MID(db[[#This Row],[H_QTY/ CTN]],db[[#This Row],[H_1]]+1,db[[#This Row],[H_2]]-db[[#This Row],[H_1]]-1),"")</f>
        <v/>
      </c>
      <c r="U443" s="87" t="str">
        <f>IF(db[[#This Row],[QTY/ CTN B]]="","",LEFT(db[[#This Row],[QTY/ CTN B]],SEARCH(" ",db[[#This Row],[QTY/ CTN B]],1)-1))</f>
        <v>50</v>
      </c>
      <c r="V443" s="87" t="str">
        <f>IF(db[[#This Row],[QTY/ CTN B]]="","",RIGHT(db[[#This Row],[QTY/ CTN B]],LEN(db[[#This Row],[QTY/ CTN B]])-SEARCH(" ",db[[#This Row],[QTY/ CTN B]],1)))</f>
        <v>LSN</v>
      </c>
      <c r="W443" s="87">
        <f>IF(db[[#This Row],[QTY/ CTN TG]]="",IF(db[[#This Row],[STN TG]]="","",12),LEFT(db[[#This Row],[QTY/ CTN TG]],SEARCH(" ",db[[#This Row],[QTY/ CTN TG]],1)-1))</f>
        <v>12</v>
      </c>
      <c r="X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3" s="87" t="str">
        <f>IF(db[[#This Row],[STN K]]="","",IF(db[[#This Row],[STN TG]]="LSN",12,""))</f>
        <v/>
      </c>
      <c r="Z443" s="87" t="str">
        <f>IF(db[[#This Row],[STN TG]]="LSN","PCS","")</f>
        <v/>
      </c>
      <c r="AA443" s="87">
        <f>db[[#This Row],[QTY B]]*IF(db[[#This Row],[QTY TG]]="",1,db[[#This Row],[QTY TG]])*IF(db[[#This Row],[QTY K]]="",1,db[[#This Row],[QTY K]])</f>
        <v>600</v>
      </c>
      <c r="AB443" s="87" t="str">
        <f>IF(db[[#This Row],[STN K]]="",IF(db[[#This Row],[STN TG]]="",db[[#This Row],[STN B]],db[[#This Row],[STN TG]]),db[[#This Row],[STN K]])</f>
        <v>PCS</v>
      </c>
      <c r="AC443" s="87"/>
    </row>
    <row r="444" spans="1:29" ht="16.5" customHeight="1" x14ac:dyDescent="0.25">
      <c r="A444" s="87">
        <f>ROW()-1</f>
        <v>443</v>
      </c>
      <c r="B444" s="22" t="str">
        <f>LOWER(SUBSTITUTE(SUBSTITUTE(SUBSTITUTE(SUBSTITUTE(SUBSTITUTE(SUBSTITUTE(db[[#This Row],[NB BM]]," ",),".",""),"-",""),"(",""),")",""),"/",""))</f>
        <v>businessfilesikaac106kuning</v>
      </c>
      <c r="C444" s="22" t="str">
        <f>LOWER(SUBSTITUTE(SUBSTITUTE(SUBSTITUTE(SUBSTITUTE(SUBSTITUTE(SUBSTITUTE(SUBSTITUTE(SUBSTITUTE(SUBSTITUTE(db[[#This Row],[NB NOTA]]," ",),".",""),"-",""),"(",""),")",""),",",""),"/",""),"""",""),"+",""))</f>
        <v>businessfilesikaac106kuning</v>
      </c>
      <c r="D444" s="22" t="str">
        <f>LOWER(SUBSTITUTE(SUBSTITUTE(SUBSTITUTE(SUBSTITUTE(SUBSTITUTE(SUBSTITUTE(SUBSTITUTE(SUBSTITUTE(SUBSTITUTE(db[[#This Row],[NB PAJAK]]," ",""),"-",""),"(",""),")",""),".",""),",",""),"/",""),"""",""),"+",""))</f>
        <v/>
      </c>
      <c r="E444" s="22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businessfilesikaac106kuning50lsn</v>
      </c>
      <c r="F444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businessfilesikaac106kuning50lsnuntana</v>
      </c>
      <c r="G444" s="1" t="s">
        <v>6037</v>
      </c>
      <c r="H444" s="4" t="s">
        <v>6038</v>
      </c>
      <c r="I444" s="158"/>
      <c r="J444" s="1" t="s">
        <v>1621</v>
      </c>
      <c r="K444" s="27" t="e">
        <f>IF(db[[#This Row],[NB NOTA_C]]="","",COUNTIF([2]!B_MSK[concat],db[[#This Row],[NB NOTA_C]]))</f>
        <v>#REF!</v>
      </c>
      <c r="L444" s="16" t="s">
        <v>1636</v>
      </c>
      <c r="M444" s="14" t="s">
        <v>1738</v>
      </c>
      <c r="N444" s="15" t="s">
        <v>2807</v>
      </c>
      <c r="O444" s="22"/>
      <c r="P444" s="22" t="str">
        <f>IF(db[[#This Row],[QTY/ CTN]]="","",SUBSTITUTE(SUBSTITUTE(SUBSTITUTE(db[[#This Row],[QTY/ CTN]]," ","_",2),"(",""),")","")&amp;"_")</f>
        <v>50 LSN_</v>
      </c>
      <c r="Q444" s="22">
        <f>IF(db[[#This Row],[H_QTY/ CTN]]="","",SEARCH("_",db[[#This Row],[H_QTY/ CTN]]))</f>
        <v>7</v>
      </c>
      <c r="R444" s="22">
        <f>IF(db[[#This Row],[H_QTY/ CTN]]="","",LEN(db[[#This Row],[H_QTY/ CTN]]))</f>
        <v>7</v>
      </c>
      <c r="S444" s="96" t="str">
        <f>IF(db[[#This Row],[H_QTY/ CTN]]="","",LEFT(db[[#This Row],[H_QTY/ CTN]],db[[#This Row],[H_1]]-1))</f>
        <v>50 LSN</v>
      </c>
      <c r="T444" s="96" t="str">
        <f>IF(NOT(db[[#This Row],[H_1]]=db[[#This Row],[H_2]]),MID(db[[#This Row],[H_QTY/ CTN]],db[[#This Row],[H_1]]+1,db[[#This Row],[H_2]]-db[[#This Row],[H_1]]-1),"")</f>
        <v/>
      </c>
      <c r="U444" s="87" t="str">
        <f>IF(db[[#This Row],[QTY/ CTN B]]="","",LEFT(db[[#This Row],[QTY/ CTN B]],SEARCH(" ",db[[#This Row],[QTY/ CTN B]],1)-1))</f>
        <v>50</v>
      </c>
      <c r="V444" s="87" t="str">
        <f>IF(db[[#This Row],[QTY/ CTN B]]="","",RIGHT(db[[#This Row],[QTY/ CTN B]],LEN(db[[#This Row],[QTY/ CTN B]])-SEARCH(" ",db[[#This Row],[QTY/ CTN B]],1)))</f>
        <v>LSN</v>
      </c>
      <c r="W444" s="87">
        <f>IF(db[[#This Row],[QTY/ CTN TG]]="",IF(db[[#This Row],[STN TG]]="","",12),LEFT(db[[#This Row],[QTY/ CTN TG]],SEARCH(" ",db[[#This Row],[QTY/ CTN TG]],1)-1))</f>
        <v>12</v>
      </c>
      <c r="X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4" s="87" t="str">
        <f>IF(db[[#This Row],[STN K]]="","",IF(db[[#This Row],[STN TG]]="LSN",12,""))</f>
        <v/>
      </c>
      <c r="Z444" s="87" t="str">
        <f>IF(db[[#This Row],[STN TG]]="LSN","PCS","")</f>
        <v/>
      </c>
      <c r="AA444" s="87">
        <f>db[[#This Row],[QTY B]]*IF(db[[#This Row],[QTY TG]]="",1,db[[#This Row],[QTY TG]])*IF(db[[#This Row],[QTY K]]="",1,db[[#This Row],[QTY K]])</f>
        <v>600</v>
      </c>
      <c r="AB444" s="87" t="str">
        <f>IF(db[[#This Row],[STN K]]="",IF(db[[#This Row],[STN TG]]="",db[[#This Row],[STN B]],db[[#This Row],[STN TG]]),db[[#This Row],[STN K]])</f>
        <v>PCS</v>
      </c>
      <c r="AC444" s="87"/>
    </row>
    <row r="445" spans="1:29" ht="16.5" customHeight="1" x14ac:dyDescent="0.25">
      <c r="A445" s="87">
        <f>ROW()-1</f>
        <v>444</v>
      </c>
      <c r="B445" s="14" t="str">
        <f>LOWER(SUBSTITUTE(SUBSTITUTE(SUBSTITUTE(SUBSTITUTE(SUBSTITUTE(SUBSTITUTE(db[[#This Row],[NB BM]]," ",),".",""),"-",""),"(",""),")",""),"/",""))</f>
        <v>businessfilesikaac106merah</v>
      </c>
      <c r="C445" s="14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D445" s="14" t="str">
        <f>LOWER(SUBSTITUTE(SUBSTITUTE(SUBSTITUTE(SUBSTITUTE(SUBSTITUTE(SUBSTITUTE(SUBSTITUTE(SUBSTITUTE(SUBSTITUTE(db[[#This Row],[NB PAJAK]]," ",""),"-",""),"(",""),")",""),".",""),",",""),"/",""),"""",""),"+",""))</f>
        <v/>
      </c>
      <c r="E445" s="14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businessfilesikaac106merah50lsn</v>
      </c>
      <c r="F44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businessfilesikaac106merah50lsnuntana</v>
      </c>
      <c r="G445" s="1" t="s">
        <v>4304</v>
      </c>
      <c r="H445" s="19" t="s">
        <v>4243</v>
      </c>
      <c r="I445" s="52"/>
      <c r="J445" s="1" t="s">
        <v>1621</v>
      </c>
      <c r="K445" s="27" t="e">
        <f>IF(db[[#This Row],[NB NOTA_C]]="","",COUNTIF([2]!B_MSK[concat],db[[#This Row],[NB NOTA_C]]))</f>
        <v>#REF!</v>
      </c>
      <c r="L445" s="16" t="s">
        <v>1636</v>
      </c>
      <c r="M445" s="14" t="s">
        <v>1738</v>
      </c>
      <c r="N445" s="15" t="s">
        <v>2807</v>
      </c>
      <c r="O445" s="14"/>
      <c r="P445" s="14" t="str">
        <f>IF(db[[#This Row],[QTY/ CTN]]="","",SUBSTITUTE(SUBSTITUTE(SUBSTITUTE(db[[#This Row],[QTY/ CTN]]," ","_",2),"(",""),")","")&amp;"_")</f>
        <v>50 LSN_</v>
      </c>
      <c r="Q445" s="14">
        <f>IF(db[[#This Row],[H_QTY/ CTN]]="","",SEARCH("_",db[[#This Row],[H_QTY/ CTN]]))</f>
        <v>7</v>
      </c>
      <c r="R445" s="14">
        <f>IF(db[[#This Row],[H_QTY/ CTN]]="","",LEN(db[[#This Row],[H_QTY/ CTN]]))</f>
        <v>7</v>
      </c>
      <c r="S445" s="91" t="str">
        <f>IF(db[[#This Row],[H_QTY/ CTN]]="","",LEFT(db[[#This Row],[H_QTY/ CTN]],db[[#This Row],[H_1]]-1))</f>
        <v>50 LSN</v>
      </c>
      <c r="T445" s="91" t="str">
        <f>IF(NOT(db[[#This Row],[H_1]]=db[[#This Row],[H_2]]),MID(db[[#This Row],[H_QTY/ CTN]],db[[#This Row],[H_1]]+1,db[[#This Row],[H_2]]-db[[#This Row],[H_1]]-1),"")</f>
        <v/>
      </c>
      <c r="U445" s="87" t="str">
        <f>IF(db[[#This Row],[QTY/ CTN B]]="","",LEFT(db[[#This Row],[QTY/ CTN B]],SEARCH(" ",db[[#This Row],[QTY/ CTN B]],1)-1))</f>
        <v>50</v>
      </c>
      <c r="V445" s="87" t="str">
        <f>IF(db[[#This Row],[QTY/ CTN B]]="","",RIGHT(db[[#This Row],[QTY/ CTN B]],LEN(db[[#This Row],[QTY/ CTN B]])-SEARCH(" ",db[[#This Row],[QTY/ CTN B]],1)))</f>
        <v>LSN</v>
      </c>
      <c r="W445" s="87">
        <f>IF(db[[#This Row],[QTY/ CTN TG]]="",IF(db[[#This Row],[STN TG]]="","",12),LEFT(db[[#This Row],[QTY/ CTN TG]],SEARCH(" ",db[[#This Row],[QTY/ CTN TG]],1)-1))</f>
        <v>12</v>
      </c>
      <c r="X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5" s="87" t="str">
        <f>IF(db[[#This Row],[STN K]]="","",IF(db[[#This Row],[STN TG]]="LSN",12,""))</f>
        <v/>
      </c>
      <c r="Z445" s="87" t="str">
        <f>IF(db[[#This Row],[STN TG]]="LSN","PCS","")</f>
        <v/>
      </c>
      <c r="AA445" s="87">
        <f>db[[#This Row],[QTY B]]*IF(db[[#This Row],[QTY TG]]="",1,db[[#This Row],[QTY TG]])*IF(db[[#This Row],[QTY K]]="",1,db[[#This Row],[QTY K]])</f>
        <v>600</v>
      </c>
      <c r="AB445" s="87" t="str">
        <f>IF(db[[#This Row],[STN K]]="",IF(db[[#This Row],[STN TG]]="",db[[#This Row],[STN B]],db[[#This Row],[STN TG]]),db[[#This Row],[STN K]])</f>
        <v>PCS</v>
      </c>
      <c r="AC445" s="87"/>
    </row>
    <row r="446" spans="1:29" ht="16.5" customHeight="1" x14ac:dyDescent="0.25">
      <c r="A446" s="87">
        <f>ROW()-1</f>
        <v>445</v>
      </c>
      <c r="B446" s="22" t="str">
        <f>LOWER(SUBSTITUTE(SUBSTITUTE(SUBSTITUTE(SUBSTITUTE(SUBSTITUTE(SUBSTITUTE(db[[#This Row],[NB BM]]," ",),".",""),"-",""),"(",""),")",""),"/",""))</f>
        <v>businessfilesikaac106putih</v>
      </c>
      <c r="C446" s="22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D446" s="22" t="str">
        <f>LOWER(SUBSTITUTE(SUBSTITUTE(SUBSTITUTE(SUBSTITUTE(SUBSTITUTE(SUBSTITUTE(SUBSTITUTE(SUBSTITUTE(SUBSTITUTE(db[[#This Row],[NB PAJAK]]," ",""),"-",""),"(",""),")",""),".",""),",",""),"/",""),"""",""),"+",""))</f>
        <v/>
      </c>
      <c r="E446" s="22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businessfilesikaac106putih50lsn</v>
      </c>
      <c r="F446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businessfilesikaac106putih50lsnuntana</v>
      </c>
      <c r="G446" s="1" t="s">
        <v>4306</v>
      </c>
      <c r="H446" s="24" t="s">
        <v>4305</v>
      </c>
      <c r="I446" s="158"/>
      <c r="J446" s="1" t="s">
        <v>1621</v>
      </c>
      <c r="K446" s="27" t="e">
        <f>IF(db[[#This Row],[NB NOTA_C]]="","",COUNTIF([2]!B_MSK[concat],db[[#This Row],[NB NOTA_C]]))</f>
        <v>#REF!</v>
      </c>
      <c r="L446" s="16" t="s">
        <v>1636</v>
      </c>
      <c r="M446" s="14" t="s">
        <v>1738</v>
      </c>
      <c r="N446" s="15" t="s">
        <v>2807</v>
      </c>
      <c r="O446" s="22"/>
      <c r="P446" s="22" t="str">
        <f>IF(db[[#This Row],[QTY/ CTN]]="","",SUBSTITUTE(SUBSTITUTE(SUBSTITUTE(db[[#This Row],[QTY/ CTN]]," ","_",2),"(",""),")","")&amp;"_")</f>
        <v>50 LSN_</v>
      </c>
      <c r="Q446" s="22">
        <f>IF(db[[#This Row],[H_QTY/ CTN]]="","",SEARCH("_",db[[#This Row],[H_QTY/ CTN]]))</f>
        <v>7</v>
      </c>
      <c r="R446" s="22">
        <f>IF(db[[#This Row],[H_QTY/ CTN]]="","",LEN(db[[#This Row],[H_QTY/ CTN]]))</f>
        <v>7</v>
      </c>
      <c r="S446" s="96" t="str">
        <f>IF(db[[#This Row],[H_QTY/ CTN]]="","",LEFT(db[[#This Row],[H_QTY/ CTN]],db[[#This Row],[H_1]]-1))</f>
        <v>50 LSN</v>
      </c>
      <c r="T446" s="96" t="str">
        <f>IF(NOT(db[[#This Row],[H_1]]=db[[#This Row],[H_2]]),MID(db[[#This Row],[H_QTY/ CTN]],db[[#This Row],[H_1]]+1,db[[#This Row],[H_2]]-db[[#This Row],[H_1]]-1),"")</f>
        <v/>
      </c>
      <c r="U446" s="87" t="str">
        <f>IF(db[[#This Row],[QTY/ CTN B]]="","",LEFT(db[[#This Row],[QTY/ CTN B]],SEARCH(" ",db[[#This Row],[QTY/ CTN B]],1)-1))</f>
        <v>50</v>
      </c>
      <c r="V446" s="87" t="str">
        <f>IF(db[[#This Row],[QTY/ CTN B]]="","",RIGHT(db[[#This Row],[QTY/ CTN B]],LEN(db[[#This Row],[QTY/ CTN B]])-SEARCH(" ",db[[#This Row],[QTY/ CTN B]],1)))</f>
        <v>LSN</v>
      </c>
      <c r="W446" s="87">
        <f>IF(db[[#This Row],[QTY/ CTN TG]]="",IF(db[[#This Row],[STN TG]]="","",12),LEFT(db[[#This Row],[QTY/ CTN TG]],SEARCH(" ",db[[#This Row],[QTY/ CTN TG]],1)-1))</f>
        <v>12</v>
      </c>
      <c r="X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6" s="87" t="str">
        <f>IF(db[[#This Row],[STN K]]="","",IF(db[[#This Row],[STN TG]]="LSN",12,""))</f>
        <v/>
      </c>
      <c r="Z446" s="87" t="str">
        <f>IF(db[[#This Row],[STN TG]]="LSN","PCS","")</f>
        <v/>
      </c>
      <c r="AA446" s="87">
        <f>db[[#This Row],[QTY B]]*IF(db[[#This Row],[QTY TG]]="",1,db[[#This Row],[QTY TG]])*IF(db[[#This Row],[QTY K]]="",1,db[[#This Row],[QTY K]])</f>
        <v>600</v>
      </c>
      <c r="AB446" s="87" t="str">
        <f>IF(db[[#This Row],[STN K]]="",IF(db[[#This Row],[STN TG]]="",db[[#This Row],[STN B]],db[[#This Row],[STN TG]]),db[[#This Row],[STN K]])</f>
        <v>PCS</v>
      </c>
      <c r="AC446" s="87"/>
    </row>
    <row r="447" spans="1:29" ht="16.5" customHeight="1" x14ac:dyDescent="0.25">
      <c r="A447" s="87">
        <f>ROW()-1</f>
        <v>446</v>
      </c>
      <c r="B447" s="9" t="str">
        <f>LOWER(SUBSTITUTE(SUBSTITUTE(SUBSTITUTE(SUBSTITUTE(SUBSTITUTE(SUBSTITUTE(db[[#This Row],[NB BM]]," ",),".",""),"-",""),"(",""),")",""),"/",""))</f>
        <v>garisanbusur35mika</v>
      </c>
      <c r="C447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D447" s="9" t="str">
        <f>LOWER(SUBSTITUTE(SUBSTITUTE(SUBSTITUTE(SUBSTITUTE(SUBSTITUTE(SUBSTITUTE(SUBSTITUTE(SUBSTITUTE(SUBSTITUTE(db[[#This Row],[NB PAJAK]]," ",""),"-",""),"(",""),")",""),".",""),",",""),"/",""),"""",""),"+",""))</f>
        <v/>
      </c>
      <c r="E447" s="9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garisanbusur35mika1500lsn</v>
      </c>
      <c r="F44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busur312mika1500lsnuntana</v>
      </c>
      <c r="G447" s="8" t="s">
        <v>1076</v>
      </c>
      <c r="H447" s="18" t="s">
        <v>1378</v>
      </c>
      <c r="I447" s="2"/>
      <c r="J447" s="1" t="s">
        <v>1621</v>
      </c>
      <c r="K447" s="26" t="e">
        <f>IF(db[[#This Row],[NB NOTA_C]]="","",COUNTIF([2]!B_MSK[concat],db[[#This Row],[NB NOTA_C]]))</f>
        <v>#REF!</v>
      </c>
      <c r="L447" s="6" t="s">
        <v>1651</v>
      </c>
      <c r="M447" s="1" t="s">
        <v>1730</v>
      </c>
      <c r="N447" s="1" t="s">
        <v>2792</v>
      </c>
      <c r="P447" s="1" t="str">
        <f>IF(db[[#This Row],[QTY/ CTN]]="","",SUBSTITUTE(SUBSTITUTE(SUBSTITUTE(db[[#This Row],[QTY/ CTN]]," ","_",2),"(",""),")","")&amp;"_")</f>
        <v>1500 LSN_</v>
      </c>
      <c r="Q447" s="1">
        <f>IF(db[[#This Row],[H_QTY/ CTN]]="","",SEARCH("_",db[[#This Row],[H_QTY/ CTN]]))</f>
        <v>9</v>
      </c>
      <c r="R447" s="1">
        <f>IF(db[[#This Row],[H_QTY/ CTN]]="","",LEN(db[[#This Row],[H_QTY/ CTN]]))</f>
        <v>9</v>
      </c>
      <c r="S447" s="90" t="str">
        <f>IF(db[[#This Row],[H_QTY/ CTN]]="","",LEFT(db[[#This Row],[H_QTY/ CTN]],db[[#This Row],[H_1]]-1))</f>
        <v>1500 LSN</v>
      </c>
      <c r="T447" s="87" t="str">
        <f>IF(NOT(db[[#This Row],[H_1]]=db[[#This Row],[H_2]]),MID(db[[#This Row],[H_QTY/ CTN]],db[[#This Row],[H_1]]+1,db[[#This Row],[H_2]]-db[[#This Row],[H_1]]-1),"")</f>
        <v/>
      </c>
      <c r="U447" s="87" t="str">
        <f>IF(db[[#This Row],[QTY/ CTN B]]="","",LEFT(db[[#This Row],[QTY/ CTN B]],SEARCH(" ",db[[#This Row],[QTY/ CTN B]],1)-1))</f>
        <v>1500</v>
      </c>
      <c r="V447" s="87" t="str">
        <f>IF(db[[#This Row],[QTY/ CTN B]]="","",RIGHT(db[[#This Row],[QTY/ CTN B]],LEN(db[[#This Row],[QTY/ CTN B]])-SEARCH(" ",db[[#This Row],[QTY/ CTN B]],1)))</f>
        <v>LSN</v>
      </c>
      <c r="W447" s="87">
        <f>IF(db[[#This Row],[QTY/ CTN TG]]="",IF(db[[#This Row],[STN TG]]="","",12),LEFT(db[[#This Row],[QTY/ CTN TG]],SEARCH(" ",db[[#This Row],[QTY/ CTN TG]],1)-1))</f>
        <v>12</v>
      </c>
      <c r="X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7" s="87" t="str">
        <f>IF(db[[#This Row],[STN K]]="","",IF(db[[#This Row],[STN TG]]="LSN",12,""))</f>
        <v/>
      </c>
      <c r="Z447" s="87" t="str">
        <f>IF(db[[#This Row],[STN TG]]="LSN","PCS","")</f>
        <v/>
      </c>
      <c r="AA447" s="87">
        <f>db[[#This Row],[QTY B]]*IF(db[[#This Row],[QTY TG]]="",1,db[[#This Row],[QTY TG]])*IF(db[[#This Row],[QTY K]]="",1,db[[#This Row],[QTY K]])</f>
        <v>18000</v>
      </c>
      <c r="AB447" s="87" t="str">
        <f>IF(db[[#This Row],[STN K]]="",IF(db[[#This Row],[STN TG]]="",db[[#This Row],[STN B]],db[[#This Row],[STN TG]]),db[[#This Row],[STN K]])</f>
        <v>PCS</v>
      </c>
      <c r="AC447" s="87"/>
    </row>
    <row r="448" spans="1:29" ht="16.5" customHeight="1" x14ac:dyDescent="0.25">
      <c r="A448" s="87">
        <f>ROW()-1</f>
        <v>447</v>
      </c>
      <c r="B448" s="3" t="str">
        <f>LOWER(SUBSTITUTE(SUBSTITUTE(SUBSTITUTE(SUBSTITUTE(SUBSTITUTE(SUBSTITUTE(db[[#This Row],[NB BM]]," ",),".",""),"-",""),"(",""),")",""),"/",""))</f>
        <v>garisanbusurno4mika</v>
      </c>
      <c r="C448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D448" s="3" t="str">
        <f>LOWER(SUBSTITUTE(SUBSTITUTE(SUBSTITUTE(SUBSTITUTE(SUBSTITUTE(SUBSTITUTE(SUBSTITUTE(SUBSTITUTE(SUBSTITUTE(db[[#This Row],[NB PAJAK]]," ",""),"-",""),"(",""),")",""),".",""),",",""),"/",""),"""",""),"+",""))</f>
        <v/>
      </c>
      <c r="E44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garisanbusurno4mika1000lsn</v>
      </c>
      <c r="F4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busurno4mika1000lsnuntana</v>
      </c>
      <c r="G448" s="1" t="s">
        <v>1077</v>
      </c>
      <c r="H448" s="4" t="s">
        <v>1379</v>
      </c>
      <c r="I448" s="2"/>
      <c r="J448" s="1" t="s">
        <v>1621</v>
      </c>
      <c r="K448" s="26" t="e">
        <f>IF(db[[#This Row],[NB NOTA_C]]="","",COUNTIF([2]!B_MSK[concat],db[[#This Row],[NB NOTA_C]]))</f>
        <v>#REF!</v>
      </c>
      <c r="L448" s="6" t="s">
        <v>1651</v>
      </c>
      <c r="M448" s="1" t="s">
        <v>1731</v>
      </c>
      <c r="N448" s="1" t="s">
        <v>2792</v>
      </c>
      <c r="P448" s="1" t="str">
        <f>IF(db[[#This Row],[QTY/ CTN]]="","",SUBSTITUTE(SUBSTITUTE(SUBSTITUTE(db[[#This Row],[QTY/ CTN]]," ","_",2),"(",""),")","")&amp;"_")</f>
        <v>1000 LSN_</v>
      </c>
      <c r="Q448" s="1">
        <f>IF(db[[#This Row],[H_QTY/ CTN]]="","",SEARCH("_",db[[#This Row],[H_QTY/ CTN]]))</f>
        <v>9</v>
      </c>
      <c r="R448" s="1">
        <f>IF(db[[#This Row],[H_QTY/ CTN]]="","",LEN(db[[#This Row],[H_QTY/ CTN]]))</f>
        <v>9</v>
      </c>
      <c r="S448" s="90" t="str">
        <f>IF(db[[#This Row],[H_QTY/ CTN]]="","",LEFT(db[[#This Row],[H_QTY/ CTN]],db[[#This Row],[H_1]]-1))</f>
        <v>1000 LSN</v>
      </c>
      <c r="T448" s="87" t="str">
        <f>IF(NOT(db[[#This Row],[H_1]]=db[[#This Row],[H_2]]),MID(db[[#This Row],[H_QTY/ CTN]],db[[#This Row],[H_1]]+1,db[[#This Row],[H_2]]-db[[#This Row],[H_1]]-1),"")</f>
        <v/>
      </c>
      <c r="U448" s="87" t="str">
        <f>IF(db[[#This Row],[QTY/ CTN B]]="","",LEFT(db[[#This Row],[QTY/ CTN B]],SEARCH(" ",db[[#This Row],[QTY/ CTN B]],1)-1))</f>
        <v>1000</v>
      </c>
      <c r="V448" s="87" t="str">
        <f>IF(db[[#This Row],[QTY/ CTN B]]="","",RIGHT(db[[#This Row],[QTY/ CTN B]],LEN(db[[#This Row],[QTY/ CTN B]])-SEARCH(" ",db[[#This Row],[QTY/ CTN B]],1)))</f>
        <v>LSN</v>
      </c>
      <c r="W448" s="87">
        <f>IF(db[[#This Row],[QTY/ CTN TG]]="",IF(db[[#This Row],[STN TG]]="","",12),LEFT(db[[#This Row],[QTY/ CTN TG]],SEARCH(" ",db[[#This Row],[QTY/ CTN TG]],1)-1))</f>
        <v>12</v>
      </c>
      <c r="X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8" s="87" t="str">
        <f>IF(db[[#This Row],[STN K]]="","",IF(db[[#This Row],[STN TG]]="LSN",12,""))</f>
        <v/>
      </c>
      <c r="Z448" s="87" t="str">
        <f>IF(db[[#This Row],[STN TG]]="LSN","PCS","")</f>
        <v/>
      </c>
      <c r="AA448" s="87">
        <f>db[[#This Row],[QTY B]]*IF(db[[#This Row],[QTY TG]]="",1,db[[#This Row],[QTY TG]])*IF(db[[#This Row],[QTY K]]="",1,db[[#This Row],[QTY K]])</f>
        <v>12000</v>
      </c>
      <c r="AB448" s="87" t="str">
        <f>IF(db[[#This Row],[STN K]]="",IF(db[[#This Row],[STN TG]]="",db[[#This Row],[STN B]],db[[#This Row],[STN TG]]),db[[#This Row],[STN K]])</f>
        <v>PCS</v>
      </c>
      <c r="AC448" s="87"/>
    </row>
    <row r="449" spans="1:29" ht="16.5" customHeight="1" x14ac:dyDescent="0.25">
      <c r="A449" s="87">
        <f>ROW()-1</f>
        <v>448</v>
      </c>
      <c r="B449" s="3" t="str">
        <f>LOWER(SUBSTITUTE(SUBSTITUTE(SUBSTITUTE(SUBSTITUTE(SUBSTITUTE(SUBSTITUTE(db[[#This Row],[NB BM]]," ",),".",""),"-",""),"(",""),")",""),"/",""))</f>
        <v>tipeexkertasdebozzdbct010</v>
      </c>
      <c r="C449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D449" s="3" t="str">
        <f>LOWER(SUBSTITUTE(SUBSTITUTE(SUBSTITUTE(SUBSTITUTE(SUBSTITUTE(SUBSTITUTE(SUBSTITUTE(SUBSTITUTE(SUBSTITUTE(db[[#This Row],[NB PAJAK]]," ",""),"-",""),"(",""),")",""),".",""),",",""),"/",""),"""",""),"+",""))</f>
        <v/>
      </c>
      <c r="E44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tipeexkertasdebozzdbct01048lsn</v>
      </c>
      <c r="F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ctapedebozzdbct01048lsnuntana</v>
      </c>
      <c r="G449" s="1" t="s">
        <v>3166</v>
      </c>
      <c r="H449" s="4" t="s">
        <v>3164</v>
      </c>
      <c r="I449" s="2"/>
      <c r="J449" s="1" t="s">
        <v>1621</v>
      </c>
      <c r="K449" s="26" t="e">
        <f>IF(db[[#This Row],[NB NOTA_C]]="","",COUNTIF([2]!B_MSK[concat],db[[#This Row],[NB NOTA_C]]))</f>
        <v>#REF!</v>
      </c>
      <c r="L449" s="7" t="s">
        <v>2654</v>
      </c>
      <c r="M449" s="3" t="s">
        <v>1715</v>
      </c>
      <c r="N449" s="1" t="s">
        <v>2821</v>
      </c>
      <c r="O449" s="3"/>
      <c r="P449" s="3" t="str">
        <f>IF(db[[#This Row],[QTY/ CTN]]="","",SUBSTITUTE(SUBSTITUTE(SUBSTITUTE(db[[#This Row],[QTY/ CTN]]," ","_",2),"(",""),")","")&amp;"_")</f>
        <v>48 LSN_</v>
      </c>
      <c r="Q449" s="3">
        <f>IF(db[[#This Row],[H_QTY/ CTN]]="","",SEARCH("_",db[[#This Row],[H_QTY/ CTN]]))</f>
        <v>7</v>
      </c>
      <c r="R449" s="3">
        <f>IF(db[[#This Row],[H_QTY/ CTN]]="","",LEN(db[[#This Row],[H_QTY/ CTN]]))</f>
        <v>7</v>
      </c>
      <c r="S449" s="87" t="str">
        <f>IF(db[[#This Row],[H_QTY/ CTN]]="","",LEFT(db[[#This Row],[H_QTY/ CTN]],db[[#This Row],[H_1]]-1))</f>
        <v>48 LSN</v>
      </c>
      <c r="T449" s="87" t="str">
        <f>IF(NOT(db[[#This Row],[H_1]]=db[[#This Row],[H_2]]),MID(db[[#This Row],[H_QTY/ CTN]],db[[#This Row],[H_1]]+1,db[[#This Row],[H_2]]-db[[#This Row],[H_1]]-1),"")</f>
        <v/>
      </c>
      <c r="U449" s="87" t="str">
        <f>IF(db[[#This Row],[QTY/ CTN B]]="","",LEFT(db[[#This Row],[QTY/ CTN B]],SEARCH(" ",db[[#This Row],[QTY/ CTN B]],1)-1))</f>
        <v>48</v>
      </c>
      <c r="V449" s="87" t="str">
        <f>IF(db[[#This Row],[QTY/ CTN B]]="","",RIGHT(db[[#This Row],[QTY/ CTN B]],LEN(db[[#This Row],[QTY/ CTN B]])-SEARCH(" ",db[[#This Row],[QTY/ CTN B]],1)))</f>
        <v>LSN</v>
      </c>
      <c r="W449" s="87">
        <f>IF(db[[#This Row],[QTY/ CTN TG]]="",IF(db[[#This Row],[STN TG]]="","",12),LEFT(db[[#This Row],[QTY/ CTN TG]],SEARCH(" ",db[[#This Row],[QTY/ CTN TG]],1)-1))</f>
        <v>12</v>
      </c>
      <c r="X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49" s="87" t="str">
        <f>IF(db[[#This Row],[STN K]]="","",IF(db[[#This Row],[STN TG]]="LSN",12,""))</f>
        <v/>
      </c>
      <c r="Z449" s="87" t="str">
        <f>IF(db[[#This Row],[STN TG]]="LSN","PCS","")</f>
        <v/>
      </c>
      <c r="AA449" s="87">
        <f>db[[#This Row],[QTY B]]*IF(db[[#This Row],[QTY TG]]="",1,db[[#This Row],[QTY TG]])*IF(db[[#This Row],[QTY K]]="",1,db[[#This Row],[QTY K]])</f>
        <v>576</v>
      </c>
      <c r="AB449" s="87" t="str">
        <f>IF(db[[#This Row],[STN K]]="",IF(db[[#This Row],[STN TG]]="",db[[#This Row],[STN B]],db[[#This Row],[STN TG]]),db[[#This Row],[STN K]])</f>
        <v>PCS</v>
      </c>
      <c r="AC449" s="87"/>
    </row>
    <row r="450" spans="1:29" ht="16.5" customHeight="1" x14ac:dyDescent="0.25">
      <c r="A450" s="87">
        <f>ROW()-1</f>
        <v>449</v>
      </c>
      <c r="B450" s="3" t="str">
        <f>LOWER(SUBSTITUTE(SUBSTITUTE(SUBSTITUTE(SUBSTITUTE(SUBSTITUTE(SUBSTITUTE(db[[#This Row],[NB BM]]," ",),".",""),"-",""),"(",""),")",""),"/",""))</f>
        <v>tipeexkertasdebozzminidbct005</v>
      </c>
      <c r="C450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D450" s="3" t="str">
        <f>LOWER(SUBSTITUTE(SUBSTITUTE(SUBSTITUTE(SUBSTITUTE(SUBSTITUTE(SUBSTITUTE(SUBSTITUTE(SUBSTITUTE(SUBSTITUTE(db[[#This Row],[NB PAJAK]]," ",""),"-",""),"(",""),")",""),".",""),",",""),"/",""),"""",""),"+",""))</f>
        <v/>
      </c>
      <c r="E45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tipeexkertasdebozzminidbct00596lsn</v>
      </c>
      <c r="F4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ctapedebozzminidbct00596lsnuntana</v>
      </c>
      <c r="G450" s="1" t="s">
        <v>3165</v>
      </c>
      <c r="H450" s="4" t="s">
        <v>3163</v>
      </c>
      <c r="I450" s="2"/>
      <c r="J450" s="1" t="s">
        <v>1621</v>
      </c>
      <c r="K450" s="26" t="e">
        <f>IF(db[[#This Row],[NB NOTA_C]]="","",COUNTIF([2]!B_MSK[concat],db[[#This Row],[NB NOTA_C]]))</f>
        <v>#REF!</v>
      </c>
      <c r="L450" s="7" t="s">
        <v>2654</v>
      </c>
      <c r="M450" s="3" t="s">
        <v>1678</v>
      </c>
      <c r="N450" s="1" t="s">
        <v>2821</v>
      </c>
      <c r="O450" s="3"/>
      <c r="P450" s="3" t="str">
        <f>IF(db[[#This Row],[QTY/ CTN]]="","",SUBSTITUTE(SUBSTITUTE(SUBSTITUTE(db[[#This Row],[QTY/ CTN]]," ","_",2),"(",""),")","")&amp;"_")</f>
        <v>96 LSN_</v>
      </c>
      <c r="Q450" s="3">
        <f>IF(db[[#This Row],[H_QTY/ CTN]]="","",SEARCH("_",db[[#This Row],[H_QTY/ CTN]]))</f>
        <v>7</v>
      </c>
      <c r="R450" s="3">
        <f>IF(db[[#This Row],[H_QTY/ CTN]]="","",LEN(db[[#This Row],[H_QTY/ CTN]]))</f>
        <v>7</v>
      </c>
      <c r="S450" s="87" t="str">
        <f>IF(db[[#This Row],[H_QTY/ CTN]]="","",LEFT(db[[#This Row],[H_QTY/ CTN]],db[[#This Row],[H_1]]-1))</f>
        <v>96 LSN</v>
      </c>
      <c r="T450" s="87" t="str">
        <f>IF(NOT(db[[#This Row],[H_1]]=db[[#This Row],[H_2]]),MID(db[[#This Row],[H_QTY/ CTN]],db[[#This Row],[H_1]]+1,db[[#This Row],[H_2]]-db[[#This Row],[H_1]]-1),"")</f>
        <v/>
      </c>
      <c r="U450" s="87" t="str">
        <f>IF(db[[#This Row],[QTY/ CTN B]]="","",LEFT(db[[#This Row],[QTY/ CTN B]],SEARCH(" ",db[[#This Row],[QTY/ CTN B]],1)-1))</f>
        <v>96</v>
      </c>
      <c r="V450" s="87" t="str">
        <f>IF(db[[#This Row],[QTY/ CTN B]]="","",RIGHT(db[[#This Row],[QTY/ CTN B]],LEN(db[[#This Row],[QTY/ CTN B]])-SEARCH(" ",db[[#This Row],[QTY/ CTN B]],1)))</f>
        <v>LSN</v>
      </c>
      <c r="W450" s="87">
        <f>IF(db[[#This Row],[QTY/ CTN TG]]="",IF(db[[#This Row],[STN TG]]="","",12),LEFT(db[[#This Row],[QTY/ CTN TG]],SEARCH(" ",db[[#This Row],[QTY/ CTN TG]],1)-1))</f>
        <v>12</v>
      </c>
      <c r="X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0" s="87" t="str">
        <f>IF(db[[#This Row],[STN K]]="","",IF(db[[#This Row],[STN TG]]="LSN",12,""))</f>
        <v/>
      </c>
      <c r="Z450" s="87" t="str">
        <f>IF(db[[#This Row],[STN TG]]="LSN","PCS","")</f>
        <v/>
      </c>
      <c r="AA450" s="87">
        <f>db[[#This Row],[QTY B]]*IF(db[[#This Row],[QTY TG]]="",1,db[[#This Row],[QTY TG]])*IF(db[[#This Row],[QTY K]]="",1,db[[#This Row],[QTY K]])</f>
        <v>1152</v>
      </c>
      <c r="AB450" s="87" t="str">
        <f>IF(db[[#This Row],[STN K]]="",IF(db[[#This Row],[STN TG]]="",db[[#This Row],[STN B]],db[[#This Row],[STN TG]]),db[[#This Row],[STN K]])</f>
        <v>PCS</v>
      </c>
      <c r="AC450" s="87"/>
    </row>
    <row r="451" spans="1:29" ht="16.5" customHeight="1" x14ac:dyDescent="0.25">
      <c r="A451" s="87">
        <f>ROW()-1</f>
        <v>450</v>
      </c>
      <c r="B451" s="3" t="str">
        <f>LOWER(SUBSTITUTE(SUBSTITUTE(SUBSTITUTE(SUBSTITUTE(SUBSTITUTE(SUBSTITUTE(db[[#This Row],[NB BM]]," ",),".",""),"-",""),"(",""),")",""),"/",""))</f>
        <v>tipeexkertasdebozzdbct013</v>
      </c>
      <c r="C451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D451" s="3" t="str">
        <f>LOWER(SUBSTITUTE(SUBSTITUTE(SUBSTITUTE(SUBSTITUTE(SUBSTITUTE(SUBSTITUTE(SUBSTITUTE(SUBSTITUTE(SUBSTITUTE(db[[#This Row],[NB PAJAK]]," ",""),"-",""),"(",""),")",""),".",""),",",""),"/",""),"""",""),"+",""))</f>
        <v/>
      </c>
      <c r="E451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tipeexkertasdebozzdbct01348lsn</v>
      </c>
      <c r="F4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ctapedebozzdbct01348lsnuntana</v>
      </c>
      <c r="G451" s="1" t="s">
        <v>1276</v>
      </c>
      <c r="H451" s="4" t="s">
        <v>1565</v>
      </c>
      <c r="I451" s="2"/>
      <c r="J451" s="1" t="s">
        <v>1621</v>
      </c>
      <c r="K451" s="26" t="e">
        <f>IF(db[[#This Row],[NB NOTA_C]]="","",COUNTIF([2]!B_MSK[concat],db[[#This Row],[NB NOTA_C]]))</f>
        <v>#REF!</v>
      </c>
      <c r="L451" s="6" t="s">
        <v>1634</v>
      </c>
      <c r="M451" s="1" t="s">
        <v>1715</v>
      </c>
      <c r="N451" s="1" t="s">
        <v>2821</v>
      </c>
      <c r="P451" s="1" t="str">
        <f>IF(db[[#This Row],[QTY/ CTN]]="","",SUBSTITUTE(SUBSTITUTE(SUBSTITUTE(db[[#This Row],[QTY/ CTN]]," ","_",2),"(",""),")","")&amp;"_")</f>
        <v>48 LSN_</v>
      </c>
      <c r="Q451" s="1">
        <f>IF(db[[#This Row],[H_QTY/ CTN]]="","",SEARCH("_",db[[#This Row],[H_QTY/ CTN]]))</f>
        <v>7</v>
      </c>
      <c r="R451" s="1">
        <f>IF(db[[#This Row],[H_QTY/ CTN]]="","",LEN(db[[#This Row],[H_QTY/ CTN]]))</f>
        <v>7</v>
      </c>
      <c r="S451" s="90" t="str">
        <f>IF(db[[#This Row],[H_QTY/ CTN]]="","",LEFT(db[[#This Row],[H_QTY/ CTN]],db[[#This Row],[H_1]]-1))</f>
        <v>48 LSN</v>
      </c>
      <c r="T451" s="87" t="str">
        <f>IF(NOT(db[[#This Row],[H_1]]=db[[#This Row],[H_2]]),MID(db[[#This Row],[H_QTY/ CTN]],db[[#This Row],[H_1]]+1,db[[#This Row],[H_2]]-db[[#This Row],[H_1]]-1),"")</f>
        <v/>
      </c>
      <c r="U451" s="87" t="str">
        <f>IF(db[[#This Row],[QTY/ CTN B]]="","",LEFT(db[[#This Row],[QTY/ CTN B]],SEARCH(" ",db[[#This Row],[QTY/ CTN B]],1)-1))</f>
        <v>48</v>
      </c>
      <c r="V451" s="87" t="str">
        <f>IF(db[[#This Row],[QTY/ CTN B]]="","",RIGHT(db[[#This Row],[QTY/ CTN B]],LEN(db[[#This Row],[QTY/ CTN B]])-SEARCH(" ",db[[#This Row],[QTY/ CTN B]],1)))</f>
        <v>LSN</v>
      </c>
      <c r="W451" s="87">
        <f>IF(db[[#This Row],[QTY/ CTN TG]]="",IF(db[[#This Row],[STN TG]]="","",12),LEFT(db[[#This Row],[QTY/ CTN TG]],SEARCH(" ",db[[#This Row],[QTY/ CTN TG]],1)-1))</f>
        <v>12</v>
      </c>
      <c r="X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1" s="87" t="str">
        <f>IF(db[[#This Row],[STN K]]="","",IF(db[[#This Row],[STN TG]]="LSN",12,""))</f>
        <v/>
      </c>
      <c r="Z451" s="87" t="str">
        <f>IF(db[[#This Row],[STN TG]]="LSN","PCS","")</f>
        <v/>
      </c>
      <c r="AA451" s="87">
        <f>db[[#This Row],[QTY B]]*IF(db[[#This Row],[QTY TG]]="",1,db[[#This Row],[QTY TG]])*IF(db[[#This Row],[QTY K]]="",1,db[[#This Row],[QTY K]])</f>
        <v>576</v>
      </c>
      <c r="AB451" s="87" t="str">
        <f>IF(db[[#This Row],[STN K]]="",IF(db[[#This Row],[STN TG]]="",db[[#This Row],[STN B]],db[[#This Row],[STN TG]]),db[[#This Row],[STN K]])</f>
        <v>PCS</v>
      </c>
      <c r="AC451" s="87"/>
    </row>
    <row r="452" spans="1:29" ht="16.5" customHeight="1" x14ac:dyDescent="0.25">
      <c r="A452" s="87">
        <f>ROW()-1</f>
        <v>451</v>
      </c>
      <c r="B452" s="9" t="str">
        <f>LOWER(SUBSTITUTE(SUBSTITUTE(SUBSTITUTE(SUBSTITUTE(SUBSTITUTE(SUBSTITUTE(db[[#This Row],[NB BM]]," ",),".",""),"-",""),"(",""),")",""),"/",""))</f>
        <v>tipeexkertasdebozz008dbct008</v>
      </c>
      <c r="C452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D452" s="9" t="str">
        <f>LOWER(SUBSTITUTE(SUBSTITUTE(SUBSTITUTE(SUBSTITUTE(SUBSTITUTE(SUBSTITUTE(SUBSTITUTE(SUBSTITUTE(SUBSTITUTE(db[[#This Row],[NB PAJAK]]," ",""),"-",""),"(",""),")",""),".",""),",",""),"/",""),"""",""),"+",""))</f>
        <v/>
      </c>
      <c r="E452" s="9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tipeexkertasdebozz008dbct00848lsn</v>
      </c>
      <c r="F45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ctapedebozz008dbct00848lsnuntana</v>
      </c>
      <c r="G452" s="8" t="s">
        <v>1274</v>
      </c>
      <c r="H452" s="18" t="s">
        <v>1563</v>
      </c>
      <c r="I452" s="2"/>
      <c r="J452" s="1" t="s">
        <v>1621</v>
      </c>
      <c r="K452" s="26" t="e">
        <f>IF(db[[#This Row],[NB NOTA_C]]="","",COUNTIF([2]!B_MSK[concat],db[[#This Row],[NB NOTA_C]]))</f>
        <v>#REF!</v>
      </c>
      <c r="L452" s="6">
        <v>99</v>
      </c>
      <c r="M452" s="1" t="s">
        <v>1715</v>
      </c>
      <c r="N452" s="1" t="s">
        <v>2821</v>
      </c>
      <c r="P452" s="1" t="str">
        <f>IF(db[[#This Row],[QTY/ CTN]]="","",SUBSTITUTE(SUBSTITUTE(SUBSTITUTE(db[[#This Row],[QTY/ CTN]]," ","_",2),"(",""),")","")&amp;"_")</f>
        <v>48 LSN_</v>
      </c>
      <c r="Q452" s="1">
        <f>IF(db[[#This Row],[H_QTY/ CTN]]="","",SEARCH("_",db[[#This Row],[H_QTY/ CTN]]))</f>
        <v>7</v>
      </c>
      <c r="R452" s="1">
        <f>IF(db[[#This Row],[H_QTY/ CTN]]="","",LEN(db[[#This Row],[H_QTY/ CTN]]))</f>
        <v>7</v>
      </c>
      <c r="S452" s="90" t="str">
        <f>IF(db[[#This Row],[H_QTY/ CTN]]="","",LEFT(db[[#This Row],[H_QTY/ CTN]],db[[#This Row],[H_1]]-1))</f>
        <v>48 LSN</v>
      </c>
      <c r="T452" s="87" t="str">
        <f>IF(NOT(db[[#This Row],[H_1]]=db[[#This Row],[H_2]]),MID(db[[#This Row],[H_QTY/ CTN]],db[[#This Row],[H_1]]+1,db[[#This Row],[H_2]]-db[[#This Row],[H_1]]-1),"")</f>
        <v/>
      </c>
      <c r="U452" s="87" t="str">
        <f>IF(db[[#This Row],[QTY/ CTN B]]="","",LEFT(db[[#This Row],[QTY/ CTN B]],SEARCH(" ",db[[#This Row],[QTY/ CTN B]],1)-1))</f>
        <v>48</v>
      </c>
      <c r="V452" s="87" t="str">
        <f>IF(db[[#This Row],[QTY/ CTN B]]="","",RIGHT(db[[#This Row],[QTY/ CTN B]],LEN(db[[#This Row],[QTY/ CTN B]])-SEARCH(" ",db[[#This Row],[QTY/ CTN B]],1)))</f>
        <v>LSN</v>
      </c>
      <c r="W452" s="87">
        <f>IF(db[[#This Row],[QTY/ CTN TG]]="",IF(db[[#This Row],[STN TG]]="","",12),LEFT(db[[#This Row],[QTY/ CTN TG]],SEARCH(" ",db[[#This Row],[QTY/ CTN TG]],1)-1))</f>
        <v>12</v>
      </c>
      <c r="X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2" s="87" t="str">
        <f>IF(db[[#This Row],[STN K]]="","",IF(db[[#This Row],[STN TG]]="LSN",12,""))</f>
        <v/>
      </c>
      <c r="Z452" s="87" t="str">
        <f>IF(db[[#This Row],[STN TG]]="LSN","PCS","")</f>
        <v/>
      </c>
      <c r="AA452" s="87">
        <f>db[[#This Row],[QTY B]]*IF(db[[#This Row],[QTY TG]]="",1,db[[#This Row],[QTY TG]])*IF(db[[#This Row],[QTY K]]="",1,db[[#This Row],[QTY K]])</f>
        <v>576</v>
      </c>
      <c r="AB452" s="87" t="str">
        <f>IF(db[[#This Row],[STN K]]="",IF(db[[#This Row],[STN TG]]="",db[[#This Row],[STN B]],db[[#This Row],[STN TG]]),db[[#This Row],[STN K]])</f>
        <v>PCS</v>
      </c>
      <c r="AC452" s="87"/>
    </row>
    <row r="453" spans="1:29" ht="16.5" customHeight="1" x14ac:dyDescent="0.25">
      <c r="A453" s="87">
        <f>ROW()-1</f>
        <v>452</v>
      </c>
      <c r="B453" s="3" t="str">
        <f>LOWER(SUBSTITUTE(SUBSTITUTE(SUBSTITUTE(SUBSTITUTE(SUBSTITUTE(SUBSTITUTE(db[[#This Row],[NB BM]]," ",),".",""),"-",""),"(",""),")",""),"/",""))</f>
        <v>tipeexkertasdebozz10mdbct007</v>
      </c>
      <c r="C453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D453" s="3" t="str">
        <f>LOWER(SUBSTITUTE(SUBSTITUTE(SUBSTITUTE(SUBSTITUTE(SUBSTITUTE(SUBSTITUTE(SUBSTITUTE(SUBSTITUTE(SUBSTITUTE(db[[#This Row],[NB PAJAK]]," ",""),"-",""),"(",""),")",""),".",""),",",""),"/",""),"""",""),"+",""))</f>
        <v/>
      </c>
      <c r="E453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tipeexkertasdebozz10mdbct00748lsn</v>
      </c>
      <c r="F4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ctapedebozz10mdbct00748lsnuntana</v>
      </c>
      <c r="G453" s="1" t="s">
        <v>1275</v>
      </c>
      <c r="H453" s="4" t="s">
        <v>1564</v>
      </c>
      <c r="I453" s="2"/>
      <c r="J453" s="1" t="s">
        <v>1621</v>
      </c>
      <c r="K453" s="26" t="e">
        <f>IF(db[[#This Row],[NB NOTA_C]]="","",COUNTIF([2]!B_MSK[concat],db[[#This Row],[NB NOTA_C]]))</f>
        <v>#REF!</v>
      </c>
      <c r="L453" s="6">
        <v>99</v>
      </c>
      <c r="M453" s="1" t="s">
        <v>1715</v>
      </c>
      <c r="N453" s="1" t="s">
        <v>2821</v>
      </c>
      <c r="P453" s="1" t="str">
        <f>IF(db[[#This Row],[QTY/ CTN]]="","",SUBSTITUTE(SUBSTITUTE(SUBSTITUTE(db[[#This Row],[QTY/ CTN]]," ","_",2),"(",""),")","")&amp;"_")</f>
        <v>48 LSN_</v>
      </c>
      <c r="Q453" s="1">
        <f>IF(db[[#This Row],[H_QTY/ CTN]]="","",SEARCH("_",db[[#This Row],[H_QTY/ CTN]]))</f>
        <v>7</v>
      </c>
      <c r="R453" s="1">
        <f>IF(db[[#This Row],[H_QTY/ CTN]]="","",LEN(db[[#This Row],[H_QTY/ CTN]]))</f>
        <v>7</v>
      </c>
      <c r="S453" s="90" t="str">
        <f>IF(db[[#This Row],[H_QTY/ CTN]]="","",LEFT(db[[#This Row],[H_QTY/ CTN]],db[[#This Row],[H_1]]-1))</f>
        <v>48 LSN</v>
      </c>
      <c r="T453" s="87" t="str">
        <f>IF(NOT(db[[#This Row],[H_1]]=db[[#This Row],[H_2]]),MID(db[[#This Row],[H_QTY/ CTN]],db[[#This Row],[H_1]]+1,db[[#This Row],[H_2]]-db[[#This Row],[H_1]]-1),"")</f>
        <v/>
      </c>
      <c r="U453" s="87" t="str">
        <f>IF(db[[#This Row],[QTY/ CTN B]]="","",LEFT(db[[#This Row],[QTY/ CTN B]],SEARCH(" ",db[[#This Row],[QTY/ CTN B]],1)-1))</f>
        <v>48</v>
      </c>
      <c r="V453" s="87" t="str">
        <f>IF(db[[#This Row],[QTY/ CTN B]]="","",RIGHT(db[[#This Row],[QTY/ CTN B]],LEN(db[[#This Row],[QTY/ CTN B]])-SEARCH(" ",db[[#This Row],[QTY/ CTN B]],1)))</f>
        <v>LSN</v>
      </c>
      <c r="W453" s="87">
        <f>IF(db[[#This Row],[QTY/ CTN TG]]="",IF(db[[#This Row],[STN TG]]="","",12),LEFT(db[[#This Row],[QTY/ CTN TG]],SEARCH(" ",db[[#This Row],[QTY/ CTN TG]],1)-1))</f>
        <v>12</v>
      </c>
      <c r="X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3" s="87" t="str">
        <f>IF(db[[#This Row],[STN K]]="","",IF(db[[#This Row],[STN TG]]="LSN",12,""))</f>
        <v/>
      </c>
      <c r="Z453" s="87" t="str">
        <f>IF(db[[#This Row],[STN TG]]="LSN","PCS","")</f>
        <v/>
      </c>
      <c r="AA453" s="87">
        <f>db[[#This Row],[QTY B]]*IF(db[[#This Row],[QTY TG]]="",1,db[[#This Row],[QTY TG]])*IF(db[[#This Row],[QTY K]]="",1,db[[#This Row],[QTY K]])</f>
        <v>576</v>
      </c>
      <c r="AB453" s="87" t="str">
        <f>IF(db[[#This Row],[STN K]]="",IF(db[[#This Row],[STN TG]]="",db[[#This Row],[STN B]],db[[#This Row],[STN TG]]),db[[#This Row],[STN K]])</f>
        <v>PCS</v>
      </c>
      <c r="AC453" s="87"/>
    </row>
    <row r="454" spans="1:29" ht="16.5" customHeight="1" x14ac:dyDescent="0.25">
      <c r="A454" s="87">
        <f>ROW()-1</f>
        <v>453</v>
      </c>
      <c r="B454" s="32" t="str">
        <f>LOWER(SUBSTITUTE(SUBSTITUTE(SUBSTITUTE(SUBSTITUTE(SUBSTITUTE(SUBSTITUTE(db[[#This Row],[NB BM]]," ",),".",""),"-",""),"(",""),")",""),"/",""))</f>
        <v>calljkcc11a</v>
      </c>
      <c r="C454" s="32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D454" s="32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E454" s="32" t="str">
        <f>LOWER(SUBSTITUTE(SUBSTITUTE(SUBSTITUTE(SUBSTITUTE(SUBSTITUTE(SUBSTITUTE(SUBSTITUTE(SUBSTITUTE(SUBSTITUTE(db[[#This Row],[NB BM]]&amp;db[[#This Row],[QTY/ CTN]]," ",),".",""),"-",""),"(",""),")",""),",",""),"/",""),"""",""),"+",""))</f>
        <v>calljkcc11a6box20pcs</v>
      </c>
      <c r="F45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calculatorjoykocc11a6box20pcsartomoro</v>
      </c>
      <c r="G454" s="1" t="s">
        <v>4557</v>
      </c>
      <c r="H454" s="34" t="s">
        <v>4401</v>
      </c>
      <c r="I454" s="146" t="s">
        <v>4401</v>
      </c>
      <c r="J454" s="1" t="s">
        <v>1620</v>
      </c>
      <c r="K454" s="35" t="e">
        <f>IF(db[[#This Row],[NB NOTA_C]]="","",COUNTIF([2]!B_MSK[concat],db[[#This Row],[NB NOTA_C]]))</f>
        <v>#REF!</v>
      </c>
      <c r="L454" s="36" t="s">
        <v>1645</v>
      </c>
      <c r="M454" s="32" t="s">
        <v>1707</v>
      </c>
      <c r="N454" s="33" t="s">
        <v>2798</v>
      </c>
      <c r="O454" s="32"/>
      <c r="P454" s="32" t="str">
        <f>IF(db[[#This Row],[QTY/ CTN]]="","",SUBSTITUTE(SUBSTITUTE(SUBSTITUTE(db[[#This Row],[QTY/ CTN]]," ","_",2),"(",""),")","")&amp;"_")</f>
        <v>6 BOX_20 PCS_</v>
      </c>
      <c r="Q454" s="32">
        <f>IF(db[[#This Row],[H_QTY/ CTN]]="","",SEARCH("_",db[[#This Row],[H_QTY/ CTN]]))</f>
        <v>6</v>
      </c>
      <c r="R454" s="32">
        <f>IF(db[[#This Row],[H_QTY/ CTN]]="","",LEN(db[[#This Row],[H_QTY/ CTN]]))</f>
        <v>13</v>
      </c>
      <c r="S454" s="92" t="str">
        <f>IF(db[[#This Row],[H_QTY/ CTN]]="","",LEFT(db[[#This Row],[H_QTY/ CTN]],db[[#This Row],[H_1]]-1))</f>
        <v>6 BOX</v>
      </c>
      <c r="T454" s="92" t="str">
        <f>IF(NOT(db[[#This Row],[H_1]]=db[[#This Row],[H_2]]),MID(db[[#This Row],[H_QTY/ CTN]],db[[#This Row],[H_1]]+1,db[[#This Row],[H_2]]-db[[#This Row],[H_1]]-1),"")</f>
        <v>20 PCS</v>
      </c>
      <c r="U454" s="87" t="str">
        <f>IF(db[[#This Row],[QTY/ CTN B]]="","",LEFT(db[[#This Row],[QTY/ CTN B]],SEARCH(" ",db[[#This Row],[QTY/ CTN B]],1)-1))</f>
        <v>6</v>
      </c>
      <c r="V454" s="87" t="str">
        <f>IF(db[[#This Row],[QTY/ CTN B]]="","",RIGHT(db[[#This Row],[QTY/ CTN B]],LEN(db[[#This Row],[QTY/ CTN B]])-SEARCH(" ",db[[#This Row],[QTY/ CTN B]],1)))</f>
        <v>BOX</v>
      </c>
      <c r="W454" s="87" t="str">
        <f>IF(db[[#This Row],[QTY/ CTN TG]]="",IF(db[[#This Row],[STN TG]]="","",12),LEFT(db[[#This Row],[QTY/ CTN TG]],SEARCH(" ",db[[#This Row],[QTY/ CTN TG]],1)-1))</f>
        <v>20</v>
      </c>
      <c r="X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4" s="87" t="str">
        <f>IF(db[[#This Row],[STN K]]="","",IF(db[[#This Row],[STN TG]]="LSN",12,""))</f>
        <v/>
      </c>
      <c r="Z454" s="87" t="str">
        <f>IF(db[[#This Row],[STN TG]]="LSN","PCS","")</f>
        <v/>
      </c>
      <c r="AA454" s="87">
        <f>db[[#This Row],[QTY B]]*IF(db[[#This Row],[QTY TG]]="",1,db[[#This Row],[QTY TG]])*IF(db[[#This Row],[QTY K]]="",1,db[[#This Row],[QTY K]])</f>
        <v>120</v>
      </c>
      <c r="AB454" s="87" t="str">
        <f>IF(db[[#This Row],[STN K]]="",IF(db[[#This Row],[STN TG]]="",db[[#This Row],[STN B]],db[[#This Row],[STN TG]]),db[[#This Row],[STN K]])</f>
        <v>PCS</v>
      </c>
      <c r="AC454" s="87"/>
    </row>
    <row r="455" spans="1:29" ht="16.5" customHeight="1" x14ac:dyDescent="0.25">
      <c r="A455" s="87">
        <f>ROW()-1</f>
        <v>454</v>
      </c>
      <c r="B455" s="32" t="str">
        <f>LOWER(SUBSTITUTE(SUBSTITUTE(SUBSTITUTE(SUBSTITUTE(SUBSTITUTE(SUBSTITUTE(db[[#This Row],[NB BM]]," ",),".",""),"-",""),"(",""),")",""),"/",""))</f>
        <v>calljkcc12co</v>
      </c>
      <c r="C455" s="32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D455" s="32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E455" s="32" t="str">
        <f>LOWER(SUBSTITUTE(SUBSTITUTE(SUBSTITUTE(SUBSTITUTE(SUBSTITUTE(SUBSTITUTE(SUBSTITUTE(SUBSTITUTE(SUBSTITUTE(db[[#This Row],[NB BM]]&amp;db[[#This Row],[QTY/ CTN]]," ",),".",""),"-",""),"(",""),")",""),",",""),"/",""),"""",""),"+",""))</f>
        <v>calljkcc12co4box20pcs</v>
      </c>
      <c r="F45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calculatorjoykocc12co4box20pcsartomoro</v>
      </c>
      <c r="G455" s="1" t="s">
        <v>5689</v>
      </c>
      <c r="H455" s="4" t="s">
        <v>5690</v>
      </c>
      <c r="I455" s="2" t="s">
        <v>5691</v>
      </c>
      <c r="J455" s="1" t="s">
        <v>1620</v>
      </c>
      <c r="K455" s="26" t="e">
        <f>IF(db[[#This Row],[NB NOTA_C]]="","",COUNTIF([2]!B_MSK[concat],db[[#This Row],[NB NOTA_C]]))</f>
        <v>#REF!</v>
      </c>
      <c r="L455" s="6" t="s">
        <v>1645</v>
      </c>
      <c r="M455" s="1" t="s">
        <v>1706</v>
      </c>
      <c r="N455" s="1" t="s">
        <v>2798</v>
      </c>
      <c r="O455" s="32"/>
      <c r="P455" s="32" t="str">
        <f>IF(db[[#This Row],[QTY/ CTN]]="","",SUBSTITUTE(SUBSTITUTE(SUBSTITUTE(db[[#This Row],[QTY/ CTN]]," ","_",2),"(",""),")","")&amp;"_")</f>
        <v>4 BOX_20 PCS_</v>
      </c>
      <c r="Q455" s="32">
        <f>IF(db[[#This Row],[H_QTY/ CTN]]="","",SEARCH("_",db[[#This Row],[H_QTY/ CTN]]))</f>
        <v>6</v>
      </c>
      <c r="R455" s="32">
        <f>IF(db[[#This Row],[H_QTY/ CTN]]="","",LEN(db[[#This Row],[H_QTY/ CTN]]))</f>
        <v>13</v>
      </c>
      <c r="S455" s="92" t="str">
        <f>IF(db[[#This Row],[H_QTY/ CTN]]="","",LEFT(db[[#This Row],[H_QTY/ CTN]],db[[#This Row],[H_1]]-1))</f>
        <v>4 BOX</v>
      </c>
      <c r="T455" s="92" t="str">
        <f>IF(NOT(db[[#This Row],[H_1]]=db[[#This Row],[H_2]]),MID(db[[#This Row],[H_QTY/ CTN]],db[[#This Row],[H_1]]+1,db[[#This Row],[H_2]]-db[[#This Row],[H_1]]-1),"")</f>
        <v>20 PCS</v>
      </c>
      <c r="U455" s="87" t="str">
        <f>IF(db[[#This Row],[QTY/ CTN B]]="","",LEFT(db[[#This Row],[QTY/ CTN B]],SEARCH(" ",db[[#This Row],[QTY/ CTN B]],1)-1))</f>
        <v>4</v>
      </c>
      <c r="V455" s="87" t="str">
        <f>IF(db[[#This Row],[QTY/ CTN B]]="","",RIGHT(db[[#This Row],[QTY/ CTN B]],LEN(db[[#This Row],[QTY/ CTN B]])-SEARCH(" ",db[[#This Row],[QTY/ CTN B]],1)))</f>
        <v>BOX</v>
      </c>
      <c r="W455" s="87" t="str">
        <f>IF(db[[#This Row],[QTY/ CTN TG]]="",IF(db[[#This Row],[STN TG]]="","",12),LEFT(db[[#This Row],[QTY/ CTN TG]],SEARCH(" ",db[[#This Row],[QTY/ CTN TG]],1)-1))</f>
        <v>20</v>
      </c>
      <c r="X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5" s="87" t="str">
        <f>IF(db[[#This Row],[STN K]]="","",IF(db[[#This Row],[STN TG]]="LSN",12,""))</f>
        <v/>
      </c>
      <c r="Z455" s="87" t="str">
        <f>IF(db[[#This Row],[STN TG]]="LSN","PCS","")</f>
        <v/>
      </c>
      <c r="AA455" s="87">
        <f>db[[#This Row],[QTY B]]*IF(db[[#This Row],[QTY TG]]="",1,db[[#This Row],[QTY TG]])*IF(db[[#This Row],[QTY K]]="",1,db[[#This Row],[QTY K]])</f>
        <v>80</v>
      </c>
      <c r="AB455" s="87" t="str">
        <f>IF(db[[#This Row],[STN K]]="",IF(db[[#This Row],[STN TG]]="",db[[#This Row],[STN B]],db[[#This Row],[STN TG]]),db[[#This Row],[STN K]])</f>
        <v>PCS</v>
      </c>
      <c r="AC455" s="87"/>
    </row>
    <row r="456" spans="1:29" ht="16.5" customHeight="1" x14ac:dyDescent="0.25">
      <c r="A456" s="87">
        <f>ROW()-1</f>
        <v>455</v>
      </c>
      <c r="B456" s="3" t="str">
        <f>LOWER(SUBSTITUTE(SUBSTITUTE(SUBSTITUTE(SUBSTITUTE(SUBSTITUTE(SUBSTITUTE(db[[#This Row],[NB BM]]," ",),".",""),"-",""),"(",""),")",""),"/",""))</f>
        <v>calljkcc12cobiru</v>
      </c>
      <c r="C456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D456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E456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calljkcc12cobiru4box20pcs</v>
      </c>
      <c r="F4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calculatorjoykocc12coblue4box20pcsartomoro</v>
      </c>
      <c r="G456" s="1" t="s">
        <v>130</v>
      </c>
      <c r="H456" s="4" t="s">
        <v>131</v>
      </c>
      <c r="I456" s="2" t="s">
        <v>132</v>
      </c>
      <c r="J456" s="1" t="s">
        <v>1620</v>
      </c>
      <c r="K456" s="26" t="e">
        <f>IF(db[[#This Row],[NB NOTA_C]]="","",COUNTIF([2]!B_MSK[concat],db[[#This Row],[NB NOTA_C]]))</f>
        <v>#REF!</v>
      </c>
      <c r="L456" s="6" t="s">
        <v>1645</v>
      </c>
      <c r="M456" s="1" t="s">
        <v>1706</v>
      </c>
      <c r="N456" s="1" t="s">
        <v>2798</v>
      </c>
      <c r="P456" s="1" t="str">
        <f>IF(db[[#This Row],[QTY/ CTN]]="","",SUBSTITUTE(SUBSTITUTE(SUBSTITUTE(db[[#This Row],[QTY/ CTN]]," ","_",2),"(",""),")","")&amp;"_")</f>
        <v>4 BOX_20 PCS_</v>
      </c>
      <c r="Q456" s="1">
        <f>IF(db[[#This Row],[H_QTY/ CTN]]="","",SEARCH("_",db[[#This Row],[H_QTY/ CTN]]))</f>
        <v>6</v>
      </c>
      <c r="R456" s="1">
        <f>IF(db[[#This Row],[H_QTY/ CTN]]="","",LEN(db[[#This Row],[H_QTY/ CTN]]))</f>
        <v>13</v>
      </c>
      <c r="S456" s="90" t="str">
        <f>IF(db[[#This Row],[H_QTY/ CTN]]="","",LEFT(db[[#This Row],[H_QTY/ CTN]],db[[#This Row],[H_1]]-1))</f>
        <v>4 BOX</v>
      </c>
      <c r="T456" s="87" t="str">
        <f>IF(NOT(db[[#This Row],[H_1]]=db[[#This Row],[H_2]]),MID(db[[#This Row],[H_QTY/ CTN]],db[[#This Row],[H_1]]+1,db[[#This Row],[H_2]]-db[[#This Row],[H_1]]-1),"")</f>
        <v>20 PCS</v>
      </c>
      <c r="U456" s="87" t="str">
        <f>IF(db[[#This Row],[QTY/ CTN B]]="","",LEFT(db[[#This Row],[QTY/ CTN B]],SEARCH(" ",db[[#This Row],[QTY/ CTN B]],1)-1))</f>
        <v>4</v>
      </c>
      <c r="V456" s="87" t="str">
        <f>IF(db[[#This Row],[QTY/ CTN B]]="","",RIGHT(db[[#This Row],[QTY/ CTN B]],LEN(db[[#This Row],[QTY/ CTN B]])-SEARCH(" ",db[[#This Row],[QTY/ CTN B]],1)))</f>
        <v>BOX</v>
      </c>
      <c r="W456" s="87" t="str">
        <f>IF(db[[#This Row],[QTY/ CTN TG]]="",IF(db[[#This Row],[STN TG]]="","",12),LEFT(db[[#This Row],[QTY/ CTN TG]],SEARCH(" ",db[[#This Row],[QTY/ CTN TG]],1)-1))</f>
        <v>20</v>
      </c>
      <c r="X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6" s="87" t="str">
        <f>IF(db[[#This Row],[STN K]]="","",IF(db[[#This Row],[STN TG]]="LSN",12,""))</f>
        <v/>
      </c>
      <c r="Z456" s="87" t="str">
        <f>IF(db[[#This Row],[STN TG]]="LSN","PCS","")</f>
        <v/>
      </c>
      <c r="AA456" s="87">
        <f>db[[#This Row],[QTY B]]*IF(db[[#This Row],[QTY TG]]="",1,db[[#This Row],[QTY TG]])*IF(db[[#This Row],[QTY K]]="",1,db[[#This Row],[QTY K]])</f>
        <v>80</v>
      </c>
      <c r="AB456" s="87" t="str">
        <f>IF(db[[#This Row],[STN K]]="",IF(db[[#This Row],[STN TG]]="",db[[#This Row],[STN B]],db[[#This Row],[STN TG]]),db[[#This Row],[STN K]])</f>
        <v>PCS</v>
      </c>
      <c r="AC456" s="87"/>
    </row>
    <row r="457" spans="1:29" ht="16.5" customHeight="1" x14ac:dyDescent="0.25">
      <c r="A457" s="87">
        <f>ROW()-1</f>
        <v>456</v>
      </c>
      <c r="B457" s="3" t="str">
        <f>LOWER(SUBSTITUTE(SUBSTITUTE(SUBSTITUTE(SUBSTITUTE(SUBSTITUTE(SUBSTITUTE(db[[#This Row],[NB BM]]," ",),".",""),"-",""),"(",""),")",""),"/",""))</f>
        <v>calljkcc12cohijau</v>
      </c>
      <c r="C457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D457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E457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calljkcc12cohijau4box20pcs</v>
      </c>
      <c r="F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calculatorjoykocc12cogreen4box20pcsartomoro</v>
      </c>
      <c r="G457" s="1" t="s">
        <v>133</v>
      </c>
      <c r="H457" s="4" t="s">
        <v>134</v>
      </c>
      <c r="I457" s="2" t="s">
        <v>135</v>
      </c>
      <c r="J457" s="1" t="s">
        <v>1620</v>
      </c>
      <c r="K457" s="26" t="e">
        <f>IF(db[[#This Row],[NB NOTA_C]]="","",COUNTIF([2]!B_MSK[concat],db[[#This Row],[NB NOTA_C]]))</f>
        <v>#REF!</v>
      </c>
      <c r="L457" s="6" t="s">
        <v>1645</v>
      </c>
      <c r="M457" s="1" t="s">
        <v>1706</v>
      </c>
      <c r="N457" s="1" t="s">
        <v>2798</v>
      </c>
      <c r="P457" s="1" t="str">
        <f>IF(db[[#This Row],[QTY/ CTN]]="","",SUBSTITUTE(SUBSTITUTE(SUBSTITUTE(db[[#This Row],[QTY/ CTN]]," ","_",2),"(",""),")","")&amp;"_")</f>
        <v>4 BOX_20 PCS_</v>
      </c>
      <c r="Q457" s="1">
        <f>IF(db[[#This Row],[H_QTY/ CTN]]="","",SEARCH("_",db[[#This Row],[H_QTY/ CTN]]))</f>
        <v>6</v>
      </c>
      <c r="R457" s="1">
        <f>IF(db[[#This Row],[H_QTY/ CTN]]="","",LEN(db[[#This Row],[H_QTY/ CTN]]))</f>
        <v>13</v>
      </c>
      <c r="S457" s="90" t="str">
        <f>IF(db[[#This Row],[H_QTY/ CTN]]="","",LEFT(db[[#This Row],[H_QTY/ CTN]],db[[#This Row],[H_1]]-1))</f>
        <v>4 BOX</v>
      </c>
      <c r="T457" s="87" t="str">
        <f>IF(NOT(db[[#This Row],[H_1]]=db[[#This Row],[H_2]]),MID(db[[#This Row],[H_QTY/ CTN]],db[[#This Row],[H_1]]+1,db[[#This Row],[H_2]]-db[[#This Row],[H_1]]-1),"")</f>
        <v>20 PCS</v>
      </c>
      <c r="U457" s="87" t="str">
        <f>IF(db[[#This Row],[QTY/ CTN B]]="","",LEFT(db[[#This Row],[QTY/ CTN B]],SEARCH(" ",db[[#This Row],[QTY/ CTN B]],1)-1))</f>
        <v>4</v>
      </c>
      <c r="V457" s="87" t="str">
        <f>IF(db[[#This Row],[QTY/ CTN B]]="","",RIGHT(db[[#This Row],[QTY/ CTN B]],LEN(db[[#This Row],[QTY/ CTN B]])-SEARCH(" ",db[[#This Row],[QTY/ CTN B]],1)))</f>
        <v>BOX</v>
      </c>
      <c r="W457" s="87" t="str">
        <f>IF(db[[#This Row],[QTY/ CTN TG]]="",IF(db[[#This Row],[STN TG]]="","",12),LEFT(db[[#This Row],[QTY/ CTN TG]],SEARCH(" ",db[[#This Row],[QTY/ CTN TG]],1)-1))</f>
        <v>20</v>
      </c>
      <c r="X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7" s="87" t="str">
        <f>IF(db[[#This Row],[STN K]]="","",IF(db[[#This Row],[STN TG]]="LSN",12,""))</f>
        <v/>
      </c>
      <c r="Z457" s="87" t="str">
        <f>IF(db[[#This Row],[STN TG]]="LSN","PCS","")</f>
        <v/>
      </c>
      <c r="AA457" s="87">
        <f>db[[#This Row],[QTY B]]*IF(db[[#This Row],[QTY TG]]="",1,db[[#This Row],[QTY TG]])*IF(db[[#This Row],[QTY K]]="",1,db[[#This Row],[QTY K]])</f>
        <v>80</v>
      </c>
      <c r="AB457" s="87" t="str">
        <f>IF(db[[#This Row],[STN K]]="",IF(db[[#This Row],[STN TG]]="",db[[#This Row],[STN B]],db[[#This Row],[STN TG]]),db[[#This Row],[STN K]])</f>
        <v>PCS</v>
      </c>
      <c r="AC457" s="87"/>
    </row>
    <row r="458" spans="1:29" ht="16.5" customHeight="1" x14ac:dyDescent="0.25">
      <c r="A458" s="87">
        <f>ROW()-1</f>
        <v>457</v>
      </c>
      <c r="B458" s="3" t="str">
        <f>LOWER(SUBSTITUTE(SUBSTITUTE(SUBSTITUTE(SUBSTITUTE(SUBSTITUTE(SUBSTITUTE(db[[#This Row],[NB BM]]," ",),".",""),"-",""),"(",""),")",""),"/",""))</f>
        <v>calljkcc12cokuning</v>
      </c>
      <c r="C458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D458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E458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calljkcc12cokuning4box20pcs</v>
      </c>
      <c r="F4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calculatorjoykocc12coyellow4box20pcsartomoro</v>
      </c>
      <c r="G458" s="1" t="s">
        <v>136</v>
      </c>
      <c r="H458" s="4" t="s">
        <v>137</v>
      </c>
      <c r="I458" s="56" t="s">
        <v>138</v>
      </c>
      <c r="J458" s="1" t="s">
        <v>1620</v>
      </c>
      <c r="K458" s="26" t="e">
        <f>IF(db[[#This Row],[NB NOTA_C]]="","",COUNTIF([2]!B_MSK[concat],db[[#This Row],[NB NOTA_C]]))</f>
        <v>#REF!</v>
      </c>
      <c r="L458" s="6" t="s">
        <v>1645</v>
      </c>
      <c r="M458" s="1" t="s">
        <v>1706</v>
      </c>
      <c r="N458" s="1" t="s">
        <v>2798</v>
      </c>
      <c r="P458" s="1" t="str">
        <f>IF(db[[#This Row],[QTY/ CTN]]="","",SUBSTITUTE(SUBSTITUTE(SUBSTITUTE(db[[#This Row],[QTY/ CTN]]," ","_",2),"(",""),")","")&amp;"_")</f>
        <v>4 BOX_20 PCS_</v>
      </c>
      <c r="Q458" s="1">
        <f>IF(db[[#This Row],[H_QTY/ CTN]]="","",SEARCH("_",db[[#This Row],[H_QTY/ CTN]]))</f>
        <v>6</v>
      </c>
      <c r="R458" s="1">
        <f>IF(db[[#This Row],[H_QTY/ CTN]]="","",LEN(db[[#This Row],[H_QTY/ CTN]]))</f>
        <v>13</v>
      </c>
      <c r="S458" s="90" t="str">
        <f>IF(db[[#This Row],[H_QTY/ CTN]]="","",LEFT(db[[#This Row],[H_QTY/ CTN]],db[[#This Row],[H_1]]-1))</f>
        <v>4 BOX</v>
      </c>
      <c r="T458" s="87" t="str">
        <f>IF(NOT(db[[#This Row],[H_1]]=db[[#This Row],[H_2]]),MID(db[[#This Row],[H_QTY/ CTN]],db[[#This Row],[H_1]]+1,db[[#This Row],[H_2]]-db[[#This Row],[H_1]]-1),"")</f>
        <v>20 PCS</v>
      </c>
      <c r="U458" s="87" t="str">
        <f>IF(db[[#This Row],[QTY/ CTN B]]="","",LEFT(db[[#This Row],[QTY/ CTN B]],SEARCH(" ",db[[#This Row],[QTY/ CTN B]],1)-1))</f>
        <v>4</v>
      </c>
      <c r="V458" s="87" t="str">
        <f>IF(db[[#This Row],[QTY/ CTN B]]="","",RIGHT(db[[#This Row],[QTY/ CTN B]],LEN(db[[#This Row],[QTY/ CTN B]])-SEARCH(" ",db[[#This Row],[QTY/ CTN B]],1)))</f>
        <v>BOX</v>
      </c>
      <c r="W458" s="87" t="str">
        <f>IF(db[[#This Row],[QTY/ CTN TG]]="",IF(db[[#This Row],[STN TG]]="","",12),LEFT(db[[#This Row],[QTY/ CTN TG]],SEARCH(" ",db[[#This Row],[QTY/ CTN TG]],1)-1))</f>
        <v>20</v>
      </c>
      <c r="X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8" s="87" t="str">
        <f>IF(db[[#This Row],[STN K]]="","",IF(db[[#This Row],[STN TG]]="LSN",12,""))</f>
        <v/>
      </c>
      <c r="Z458" s="87" t="str">
        <f>IF(db[[#This Row],[STN TG]]="LSN","PCS","")</f>
        <v/>
      </c>
      <c r="AA458" s="87">
        <f>db[[#This Row],[QTY B]]*IF(db[[#This Row],[QTY TG]]="",1,db[[#This Row],[QTY TG]])*IF(db[[#This Row],[QTY K]]="",1,db[[#This Row],[QTY K]])</f>
        <v>80</v>
      </c>
      <c r="AB458" s="87" t="str">
        <f>IF(db[[#This Row],[STN K]]="",IF(db[[#This Row],[STN TG]]="",db[[#This Row],[STN B]],db[[#This Row],[STN TG]]),db[[#This Row],[STN K]])</f>
        <v>PCS</v>
      </c>
      <c r="AC458" s="87"/>
    </row>
    <row r="459" spans="1:29" ht="16.5" customHeight="1" x14ac:dyDescent="0.25">
      <c r="A459" s="87">
        <f>ROW()-1</f>
        <v>458</v>
      </c>
      <c r="B459" s="3" t="str">
        <f>LOWER(SUBSTITUTE(SUBSTITUTE(SUBSTITUTE(SUBSTITUTE(SUBSTITUTE(SUBSTITUTE(db[[#This Row],[NB BM]]," ",),".",""),"-",""),"(",""),")",""),"/",""))</f>
        <v>calljkcc15a</v>
      </c>
      <c r="C459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D459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E459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calljkcc15a6box20pcs</v>
      </c>
      <c r="F4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calculatorjoykocc15a6box20pcsartomoro</v>
      </c>
      <c r="G459" s="1" t="s">
        <v>139</v>
      </c>
      <c r="H459" s="4" t="s">
        <v>140</v>
      </c>
      <c r="I459" s="49" t="s">
        <v>140</v>
      </c>
      <c r="J459" s="1" t="s">
        <v>1620</v>
      </c>
      <c r="K459" s="26" t="e">
        <f>IF(db[[#This Row],[NB NOTA_C]]="","",COUNTIF([2]!B_MSK[concat],db[[#This Row],[NB NOTA_C]]))</f>
        <v>#REF!</v>
      </c>
      <c r="L459" s="6" t="s">
        <v>1645</v>
      </c>
      <c r="M459" s="1" t="s">
        <v>1707</v>
      </c>
      <c r="N459" s="1" t="s">
        <v>2798</v>
      </c>
      <c r="O459" s="1" t="s">
        <v>5018</v>
      </c>
      <c r="P459" s="1" t="str">
        <f>IF(db[[#This Row],[QTY/ CTN]]="","",SUBSTITUTE(SUBSTITUTE(SUBSTITUTE(db[[#This Row],[QTY/ CTN]]," ","_",2),"(",""),")","")&amp;"_")</f>
        <v>6 BOX_20 PCS_</v>
      </c>
      <c r="Q459" s="1">
        <f>IF(db[[#This Row],[H_QTY/ CTN]]="","",SEARCH("_",db[[#This Row],[H_QTY/ CTN]]))</f>
        <v>6</v>
      </c>
      <c r="R459" s="1">
        <f>IF(db[[#This Row],[H_QTY/ CTN]]="","",LEN(db[[#This Row],[H_QTY/ CTN]]))</f>
        <v>13</v>
      </c>
      <c r="S459" s="90" t="str">
        <f>IF(db[[#This Row],[H_QTY/ CTN]]="","",LEFT(db[[#This Row],[H_QTY/ CTN]],db[[#This Row],[H_1]]-1))</f>
        <v>6 BOX</v>
      </c>
      <c r="T459" s="87" t="str">
        <f>IF(NOT(db[[#This Row],[H_1]]=db[[#This Row],[H_2]]),MID(db[[#This Row],[H_QTY/ CTN]],db[[#This Row],[H_1]]+1,db[[#This Row],[H_2]]-db[[#This Row],[H_1]]-1),"")</f>
        <v>20 PCS</v>
      </c>
      <c r="U459" s="87" t="str">
        <f>IF(db[[#This Row],[QTY/ CTN B]]="","",LEFT(db[[#This Row],[QTY/ CTN B]],SEARCH(" ",db[[#This Row],[QTY/ CTN B]],1)-1))</f>
        <v>6</v>
      </c>
      <c r="V459" s="87" t="str">
        <f>IF(db[[#This Row],[QTY/ CTN B]]="","",RIGHT(db[[#This Row],[QTY/ CTN B]],LEN(db[[#This Row],[QTY/ CTN B]])-SEARCH(" ",db[[#This Row],[QTY/ CTN B]],1)))</f>
        <v>BOX</v>
      </c>
      <c r="W459" s="87" t="str">
        <f>IF(db[[#This Row],[QTY/ CTN TG]]="",IF(db[[#This Row],[STN TG]]="","",12),LEFT(db[[#This Row],[QTY/ CTN TG]],SEARCH(" ",db[[#This Row],[QTY/ CTN TG]],1)-1))</f>
        <v>20</v>
      </c>
      <c r="X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59" s="87" t="str">
        <f>IF(db[[#This Row],[STN K]]="","",IF(db[[#This Row],[STN TG]]="LSN",12,""))</f>
        <v/>
      </c>
      <c r="Z459" s="87" t="str">
        <f>IF(db[[#This Row],[STN TG]]="LSN","PCS","")</f>
        <v/>
      </c>
      <c r="AA459" s="87">
        <f>db[[#This Row],[QTY B]]*IF(db[[#This Row],[QTY TG]]="",1,db[[#This Row],[QTY TG]])*IF(db[[#This Row],[QTY K]]="",1,db[[#This Row],[QTY K]])</f>
        <v>120</v>
      </c>
      <c r="AB459" s="87" t="str">
        <f>IF(db[[#This Row],[STN K]]="",IF(db[[#This Row],[STN TG]]="",db[[#This Row],[STN B]],db[[#This Row],[STN TG]]),db[[#This Row],[STN K]])</f>
        <v>PCS</v>
      </c>
      <c r="AC459" s="87"/>
    </row>
    <row r="460" spans="1:29" ht="16.5" customHeight="1" x14ac:dyDescent="0.25">
      <c r="A460" s="87">
        <f>ROW()-1</f>
        <v>459</v>
      </c>
      <c r="B460" s="3" t="str">
        <f>LOWER(SUBSTITUTE(SUBSTITUTE(SUBSTITUTE(SUBSTITUTE(SUBSTITUTE(SUBSTITUTE(db[[#This Row],[NB BM]]," ",),".",""),"-",""),"(",""),")",""),"/",""))</f>
        <v>calljkcc19a</v>
      </c>
      <c r="C460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D460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E460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calljkcc19a4box20pcs</v>
      </c>
      <c r="F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calculatorjoykocc19a4box20pcsartomoro</v>
      </c>
      <c r="G460" s="4" t="s">
        <v>5048</v>
      </c>
      <c r="H460" s="4" t="s">
        <v>5041</v>
      </c>
      <c r="I460" s="2" t="s">
        <v>5041</v>
      </c>
      <c r="J460" s="1" t="s">
        <v>1620</v>
      </c>
      <c r="K460" s="28" t="e">
        <f>IF(db[[#This Row],[NB NOTA_C]]="","",COUNTIF([2]!B_MSK[concat],db[[#This Row],[NB NOTA_C]]))</f>
        <v>#REF!</v>
      </c>
      <c r="L460" s="7" t="s">
        <v>1645</v>
      </c>
      <c r="M460" s="3" t="s">
        <v>1706</v>
      </c>
      <c r="N460" s="1" t="s">
        <v>2798</v>
      </c>
      <c r="O460" s="3" t="s">
        <v>5049</v>
      </c>
      <c r="P460" s="3" t="str">
        <f>IF(db[[#This Row],[QTY/ CTN]]="","",SUBSTITUTE(SUBSTITUTE(SUBSTITUTE(db[[#This Row],[QTY/ CTN]]," ","_",2),"(",""),")","")&amp;"_")</f>
        <v>4 BOX_20 PCS_</v>
      </c>
      <c r="Q460" s="3">
        <f>IF(db[[#This Row],[H_QTY/ CTN]]="","",SEARCH("_",db[[#This Row],[H_QTY/ CTN]]))</f>
        <v>6</v>
      </c>
      <c r="R460" s="3">
        <f>IF(db[[#This Row],[H_QTY/ CTN]]="","",LEN(db[[#This Row],[H_QTY/ CTN]]))</f>
        <v>13</v>
      </c>
      <c r="S460" s="87" t="str">
        <f>IF(db[[#This Row],[H_QTY/ CTN]]="","",LEFT(db[[#This Row],[H_QTY/ CTN]],db[[#This Row],[H_1]]-1))</f>
        <v>4 BOX</v>
      </c>
      <c r="T460" s="87" t="str">
        <f>IF(NOT(db[[#This Row],[H_1]]=db[[#This Row],[H_2]]),MID(db[[#This Row],[H_QTY/ CTN]],db[[#This Row],[H_1]]+1,db[[#This Row],[H_2]]-db[[#This Row],[H_1]]-1),"")</f>
        <v>20 PCS</v>
      </c>
      <c r="U460" s="87" t="str">
        <f>IF(db[[#This Row],[QTY/ CTN B]]="","",LEFT(db[[#This Row],[QTY/ CTN B]],SEARCH(" ",db[[#This Row],[QTY/ CTN B]],1)-1))</f>
        <v>4</v>
      </c>
      <c r="V460" s="87" t="str">
        <f>IF(db[[#This Row],[QTY/ CTN B]]="","",RIGHT(db[[#This Row],[QTY/ CTN B]],LEN(db[[#This Row],[QTY/ CTN B]])-SEARCH(" ",db[[#This Row],[QTY/ CTN B]],1)))</f>
        <v>BOX</v>
      </c>
      <c r="W460" s="87" t="str">
        <f>IF(db[[#This Row],[QTY/ CTN TG]]="",IF(db[[#This Row],[STN TG]]="","",12),LEFT(db[[#This Row],[QTY/ CTN TG]],SEARCH(" ",db[[#This Row],[QTY/ CTN TG]],1)-1))</f>
        <v>20</v>
      </c>
      <c r="X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0" s="87" t="str">
        <f>IF(db[[#This Row],[STN K]]="","",IF(db[[#This Row],[STN TG]]="LSN",12,""))</f>
        <v/>
      </c>
      <c r="Z460" s="87" t="str">
        <f>IF(db[[#This Row],[STN TG]]="LSN","PCS","")</f>
        <v/>
      </c>
      <c r="AA460" s="87">
        <f>db[[#This Row],[QTY B]]*IF(db[[#This Row],[QTY TG]]="",1,db[[#This Row],[QTY TG]])*IF(db[[#This Row],[QTY K]]="",1,db[[#This Row],[QTY K]])</f>
        <v>80</v>
      </c>
      <c r="AB460" s="87" t="str">
        <f>IF(db[[#This Row],[STN K]]="",IF(db[[#This Row],[STN TG]]="",db[[#This Row],[STN B]],db[[#This Row],[STN TG]]),db[[#This Row],[STN K]])</f>
        <v>PCS</v>
      </c>
      <c r="AC460" s="87"/>
    </row>
    <row r="461" spans="1:29" ht="16.5" customHeight="1" x14ac:dyDescent="0.25">
      <c r="A461" s="87">
        <f>ROW()-1</f>
        <v>460</v>
      </c>
      <c r="B461" s="3" t="str">
        <f>LOWER(SUBSTITUTE(SUBSTITUTE(SUBSTITUTE(SUBSTITUTE(SUBSTITUTE(SUBSTITUTE(db[[#This Row],[NB BM]]," ",),".",""),"-",""),"(",""),")",""),"/",""))</f>
        <v>calljkcc21biru</v>
      </c>
      <c r="C461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D461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E461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calljkcc21biru4box40pcs</v>
      </c>
      <c r="F4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calculatorjoykocc21blue4box40pcsartomoro</v>
      </c>
      <c r="G461" s="1" t="s">
        <v>1847</v>
      </c>
      <c r="H461" s="4" t="s">
        <v>2274</v>
      </c>
      <c r="I461" s="49" t="s">
        <v>2277</v>
      </c>
      <c r="J461" s="1" t="s">
        <v>1620</v>
      </c>
      <c r="K461" s="26" t="e">
        <f>IF(db[[#This Row],[NB NOTA_C]]="","",COUNTIF([2]!B_MSK[concat],db[[#This Row],[NB NOTA_C]]))</f>
        <v>#REF!</v>
      </c>
      <c r="L461" s="7" t="s">
        <v>1645</v>
      </c>
      <c r="M461" s="3" t="s">
        <v>1708</v>
      </c>
      <c r="N461" s="1" t="s">
        <v>2798</v>
      </c>
      <c r="P461" s="1" t="str">
        <f>IF(db[[#This Row],[QTY/ CTN]]="","",SUBSTITUTE(SUBSTITUTE(SUBSTITUTE(db[[#This Row],[QTY/ CTN]]," ","_",2),"(",""),")","")&amp;"_")</f>
        <v>4 BOX_40 PCS_</v>
      </c>
      <c r="Q461" s="1">
        <f>IF(db[[#This Row],[H_QTY/ CTN]]="","",SEARCH("_",db[[#This Row],[H_QTY/ CTN]]))</f>
        <v>6</v>
      </c>
      <c r="R461" s="1">
        <f>IF(db[[#This Row],[H_QTY/ CTN]]="","",LEN(db[[#This Row],[H_QTY/ CTN]]))</f>
        <v>13</v>
      </c>
      <c r="S461" s="90" t="str">
        <f>IF(db[[#This Row],[H_QTY/ CTN]]="","",LEFT(db[[#This Row],[H_QTY/ CTN]],db[[#This Row],[H_1]]-1))</f>
        <v>4 BOX</v>
      </c>
      <c r="T461" s="87" t="str">
        <f>IF(NOT(db[[#This Row],[H_1]]=db[[#This Row],[H_2]]),MID(db[[#This Row],[H_QTY/ CTN]],db[[#This Row],[H_1]]+1,db[[#This Row],[H_2]]-db[[#This Row],[H_1]]-1),"")</f>
        <v>40 PCS</v>
      </c>
      <c r="U461" s="87" t="str">
        <f>IF(db[[#This Row],[QTY/ CTN B]]="","",LEFT(db[[#This Row],[QTY/ CTN B]],SEARCH(" ",db[[#This Row],[QTY/ CTN B]],1)-1))</f>
        <v>4</v>
      </c>
      <c r="V461" s="87" t="str">
        <f>IF(db[[#This Row],[QTY/ CTN B]]="","",RIGHT(db[[#This Row],[QTY/ CTN B]],LEN(db[[#This Row],[QTY/ CTN B]])-SEARCH(" ",db[[#This Row],[QTY/ CTN B]],1)))</f>
        <v>BOX</v>
      </c>
      <c r="W461" s="87" t="str">
        <f>IF(db[[#This Row],[QTY/ CTN TG]]="",IF(db[[#This Row],[STN TG]]="","",12),LEFT(db[[#This Row],[QTY/ CTN TG]],SEARCH(" ",db[[#This Row],[QTY/ CTN TG]],1)-1))</f>
        <v>40</v>
      </c>
      <c r="X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1" s="87" t="str">
        <f>IF(db[[#This Row],[STN K]]="","",IF(db[[#This Row],[STN TG]]="LSN",12,""))</f>
        <v/>
      </c>
      <c r="Z461" s="87" t="str">
        <f>IF(db[[#This Row],[STN TG]]="LSN","PCS","")</f>
        <v/>
      </c>
      <c r="AA461" s="87">
        <f>db[[#This Row],[QTY B]]*IF(db[[#This Row],[QTY TG]]="",1,db[[#This Row],[QTY TG]])*IF(db[[#This Row],[QTY K]]="",1,db[[#This Row],[QTY K]])</f>
        <v>160</v>
      </c>
      <c r="AB461" s="87" t="str">
        <f>IF(db[[#This Row],[STN K]]="",IF(db[[#This Row],[STN TG]]="",db[[#This Row],[STN B]],db[[#This Row],[STN TG]]),db[[#This Row],[STN K]])</f>
        <v>PCS</v>
      </c>
      <c r="AC461" s="87"/>
    </row>
    <row r="462" spans="1:29" ht="16.5" customHeight="1" x14ac:dyDescent="0.25">
      <c r="A462" s="87">
        <f>ROW()-1</f>
        <v>461</v>
      </c>
      <c r="B462" s="9" t="str">
        <f>LOWER(SUBSTITUTE(SUBSTITUTE(SUBSTITUTE(SUBSTITUTE(SUBSTITUTE(SUBSTITUTE(db[[#This Row],[NB BM]]," ",),".",""),"-",""),"(",""),")",""),"/",""))</f>
        <v>calljkcc21ungu</v>
      </c>
      <c r="C462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D462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E462" s="9" t="str">
        <f>LOWER(SUBSTITUTE(SUBSTITUTE(SUBSTITUTE(SUBSTITUTE(SUBSTITUTE(SUBSTITUTE(SUBSTITUTE(SUBSTITUTE(SUBSTITUTE(db[[#This Row],[NB BM]]&amp;db[[#This Row],[QTY/ CTN]]," ",),".",""),"-",""),"(",""),")",""),",",""),"/",""),"""",""),"+",""))</f>
        <v>calljkcc21ungu4box40pcs</v>
      </c>
      <c r="F46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calculatorjoykocc21purple4box40pcsartomoro</v>
      </c>
      <c r="G462" s="8" t="s">
        <v>141</v>
      </c>
      <c r="H462" s="18" t="s">
        <v>2276</v>
      </c>
      <c r="I462" s="2" t="s">
        <v>2279</v>
      </c>
      <c r="J462" s="1" t="s">
        <v>1620</v>
      </c>
      <c r="K462" s="26" t="e">
        <f>IF(db[[#This Row],[NB NOTA_C]]="","",COUNTIF([2]!B_MSK[concat],db[[#This Row],[NB NOTA_C]]))</f>
        <v>#REF!</v>
      </c>
      <c r="L462" s="7" t="s">
        <v>1645</v>
      </c>
      <c r="M462" s="3" t="s">
        <v>1708</v>
      </c>
      <c r="N462" s="1" t="s">
        <v>2798</v>
      </c>
      <c r="P462" s="1" t="str">
        <f>IF(db[[#This Row],[QTY/ CTN]]="","",SUBSTITUTE(SUBSTITUTE(SUBSTITUTE(db[[#This Row],[QTY/ CTN]]," ","_",2),"(",""),")","")&amp;"_")</f>
        <v>4 BOX_40 PCS_</v>
      </c>
      <c r="Q462" s="1">
        <f>IF(db[[#This Row],[H_QTY/ CTN]]="","",SEARCH("_",db[[#This Row],[H_QTY/ CTN]]))</f>
        <v>6</v>
      </c>
      <c r="R462" s="1">
        <f>IF(db[[#This Row],[H_QTY/ CTN]]="","",LEN(db[[#This Row],[H_QTY/ CTN]]))</f>
        <v>13</v>
      </c>
      <c r="S462" s="90" t="str">
        <f>IF(db[[#This Row],[H_QTY/ CTN]]="","",LEFT(db[[#This Row],[H_QTY/ CTN]],db[[#This Row],[H_1]]-1))</f>
        <v>4 BOX</v>
      </c>
      <c r="T462" s="87" t="str">
        <f>IF(NOT(db[[#This Row],[H_1]]=db[[#This Row],[H_2]]),MID(db[[#This Row],[H_QTY/ CTN]],db[[#This Row],[H_1]]+1,db[[#This Row],[H_2]]-db[[#This Row],[H_1]]-1),"")</f>
        <v>40 PCS</v>
      </c>
      <c r="U462" s="87" t="str">
        <f>IF(db[[#This Row],[QTY/ CTN B]]="","",LEFT(db[[#This Row],[QTY/ CTN B]],SEARCH(" ",db[[#This Row],[QTY/ CTN B]],1)-1))</f>
        <v>4</v>
      </c>
      <c r="V462" s="87" t="str">
        <f>IF(db[[#This Row],[QTY/ CTN B]]="","",RIGHT(db[[#This Row],[QTY/ CTN B]],LEN(db[[#This Row],[QTY/ CTN B]])-SEARCH(" ",db[[#This Row],[QTY/ CTN B]],1)))</f>
        <v>BOX</v>
      </c>
      <c r="W462" s="87" t="str">
        <f>IF(db[[#This Row],[QTY/ CTN TG]]="",IF(db[[#This Row],[STN TG]]="","",12),LEFT(db[[#This Row],[QTY/ CTN TG]],SEARCH(" ",db[[#This Row],[QTY/ CTN TG]],1)-1))</f>
        <v>40</v>
      </c>
      <c r="X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2" s="87" t="str">
        <f>IF(db[[#This Row],[STN K]]="","",IF(db[[#This Row],[STN TG]]="LSN",12,""))</f>
        <v/>
      </c>
      <c r="Z462" s="87" t="str">
        <f>IF(db[[#This Row],[STN TG]]="LSN","PCS","")</f>
        <v/>
      </c>
      <c r="AA462" s="87">
        <f>db[[#This Row],[QTY B]]*IF(db[[#This Row],[QTY TG]]="",1,db[[#This Row],[QTY TG]])*IF(db[[#This Row],[QTY K]]="",1,db[[#This Row],[QTY K]])</f>
        <v>160</v>
      </c>
      <c r="AB462" s="87" t="str">
        <f>IF(db[[#This Row],[STN K]]="",IF(db[[#This Row],[STN TG]]="",db[[#This Row],[STN B]],db[[#This Row],[STN TG]]),db[[#This Row],[STN K]])</f>
        <v>PCS</v>
      </c>
      <c r="AC462" s="87"/>
    </row>
    <row r="463" spans="1:29" ht="16.5" customHeight="1" x14ac:dyDescent="0.25">
      <c r="A463" s="87">
        <f>ROW()-1</f>
        <v>462</v>
      </c>
      <c r="B463" s="3" t="str">
        <f>LOWER(SUBSTITUTE(SUBSTITUTE(SUBSTITUTE(SUBSTITUTE(SUBSTITUTE(SUBSTITUTE(db[[#This Row],[NB BM]]," ",),".",""),"-",""),"(",""),")",""),"/",""))</f>
        <v>calljkcc21kuning</v>
      </c>
      <c r="C463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D463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E463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calljkcc21kuning4box40pcs</v>
      </c>
      <c r="F4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calculatorjoykocc21yellow4box40pcsartomoro</v>
      </c>
      <c r="G463" s="1" t="s">
        <v>142</v>
      </c>
      <c r="H463" s="4" t="s">
        <v>2275</v>
      </c>
      <c r="I463" s="49" t="s">
        <v>2278</v>
      </c>
      <c r="J463" s="1" t="s">
        <v>1620</v>
      </c>
      <c r="K463" s="26" t="e">
        <f>IF(db[[#This Row],[NB NOTA_C]]="","",COUNTIF([2]!B_MSK[concat],db[[#This Row],[NB NOTA_C]]))</f>
        <v>#REF!</v>
      </c>
      <c r="L463" s="7" t="s">
        <v>1645</v>
      </c>
      <c r="M463" s="3" t="s">
        <v>1708</v>
      </c>
      <c r="N463" s="1" t="s">
        <v>2798</v>
      </c>
      <c r="P463" s="1" t="str">
        <f>IF(db[[#This Row],[QTY/ CTN]]="","",SUBSTITUTE(SUBSTITUTE(SUBSTITUTE(db[[#This Row],[QTY/ CTN]]," ","_",2),"(",""),")","")&amp;"_")</f>
        <v>4 BOX_40 PCS_</v>
      </c>
      <c r="Q463" s="1">
        <f>IF(db[[#This Row],[H_QTY/ CTN]]="","",SEARCH("_",db[[#This Row],[H_QTY/ CTN]]))</f>
        <v>6</v>
      </c>
      <c r="R463" s="1">
        <f>IF(db[[#This Row],[H_QTY/ CTN]]="","",LEN(db[[#This Row],[H_QTY/ CTN]]))</f>
        <v>13</v>
      </c>
      <c r="S463" s="90" t="str">
        <f>IF(db[[#This Row],[H_QTY/ CTN]]="","",LEFT(db[[#This Row],[H_QTY/ CTN]],db[[#This Row],[H_1]]-1))</f>
        <v>4 BOX</v>
      </c>
      <c r="T463" s="87" t="str">
        <f>IF(NOT(db[[#This Row],[H_1]]=db[[#This Row],[H_2]]),MID(db[[#This Row],[H_QTY/ CTN]],db[[#This Row],[H_1]]+1,db[[#This Row],[H_2]]-db[[#This Row],[H_1]]-1),"")</f>
        <v>40 PCS</v>
      </c>
      <c r="U463" s="87" t="str">
        <f>IF(db[[#This Row],[QTY/ CTN B]]="","",LEFT(db[[#This Row],[QTY/ CTN B]],SEARCH(" ",db[[#This Row],[QTY/ CTN B]],1)-1))</f>
        <v>4</v>
      </c>
      <c r="V463" s="87" t="str">
        <f>IF(db[[#This Row],[QTY/ CTN B]]="","",RIGHT(db[[#This Row],[QTY/ CTN B]],LEN(db[[#This Row],[QTY/ CTN B]])-SEARCH(" ",db[[#This Row],[QTY/ CTN B]],1)))</f>
        <v>BOX</v>
      </c>
      <c r="W463" s="87" t="str">
        <f>IF(db[[#This Row],[QTY/ CTN TG]]="",IF(db[[#This Row],[STN TG]]="","",12),LEFT(db[[#This Row],[QTY/ CTN TG]],SEARCH(" ",db[[#This Row],[QTY/ CTN TG]],1)-1))</f>
        <v>40</v>
      </c>
      <c r="X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3" s="87" t="str">
        <f>IF(db[[#This Row],[STN K]]="","",IF(db[[#This Row],[STN TG]]="LSN",12,""))</f>
        <v/>
      </c>
      <c r="Z463" s="87" t="str">
        <f>IF(db[[#This Row],[STN TG]]="LSN","PCS","")</f>
        <v/>
      </c>
      <c r="AA463" s="87">
        <f>db[[#This Row],[QTY B]]*IF(db[[#This Row],[QTY TG]]="",1,db[[#This Row],[QTY TG]])*IF(db[[#This Row],[QTY K]]="",1,db[[#This Row],[QTY K]])</f>
        <v>160</v>
      </c>
      <c r="AB463" s="87" t="str">
        <f>IF(db[[#This Row],[STN K]]="",IF(db[[#This Row],[STN TG]]="",db[[#This Row],[STN B]],db[[#This Row],[STN TG]]),db[[#This Row],[STN K]])</f>
        <v>PCS</v>
      </c>
      <c r="AC463" s="87"/>
    </row>
    <row r="464" spans="1:29" ht="16.5" customHeight="1" x14ac:dyDescent="0.25">
      <c r="A464" s="87">
        <f>ROW()-1</f>
        <v>463</v>
      </c>
      <c r="B464" s="3" t="str">
        <f>LOWER(SUBSTITUTE(SUBSTITUTE(SUBSTITUTE(SUBSTITUTE(SUBSTITUTE(SUBSTITUTE(db[[#This Row],[NB BM]]," ",),".",""),"-",""),"(",""),")",""),"/",""))</f>
        <v>calljkcc23</v>
      </c>
      <c r="C464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D464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E464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calljkcc234box20pcs</v>
      </c>
      <c r="F4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calculatorjoykocc234box20pcsartomoro</v>
      </c>
      <c r="G464" s="1" t="s">
        <v>353</v>
      </c>
      <c r="H464" s="4" t="s">
        <v>354</v>
      </c>
      <c r="I464" s="2" t="s">
        <v>354</v>
      </c>
      <c r="J464" s="1" t="s">
        <v>1620</v>
      </c>
      <c r="K464" s="26" t="e">
        <f>IF(db[[#This Row],[NB NOTA_C]]="","",COUNTIF([2]!B_MSK[concat],db[[#This Row],[NB NOTA_C]]))</f>
        <v>#REF!</v>
      </c>
      <c r="L464" s="6" t="s">
        <v>1645</v>
      </c>
      <c r="M464" s="1" t="s">
        <v>1706</v>
      </c>
      <c r="N464" s="1" t="s">
        <v>2798</v>
      </c>
      <c r="P464" s="1" t="str">
        <f>IF(db[[#This Row],[QTY/ CTN]]="","",SUBSTITUTE(SUBSTITUTE(SUBSTITUTE(db[[#This Row],[QTY/ CTN]]," ","_",2),"(",""),")","")&amp;"_")</f>
        <v>4 BOX_20 PCS_</v>
      </c>
      <c r="Q464" s="1">
        <f>IF(db[[#This Row],[H_QTY/ CTN]]="","",SEARCH("_",db[[#This Row],[H_QTY/ CTN]]))</f>
        <v>6</v>
      </c>
      <c r="R464" s="1">
        <f>IF(db[[#This Row],[H_QTY/ CTN]]="","",LEN(db[[#This Row],[H_QTY/ CTN]]))</f>
        <v>13</v>
      </c>
      <c r="S464" s="90" t="str">
        <f>IF(db[[#This Row],[H_QTY/ CTN]]="","",LEFT(db[[#This Row],[H_QTY/ CTN]],db[[#This Row],[H_1]]-1))</f>
        <v>4 BOX</v>
      </c>
      <c r="T464" s="87" t="str">
        <f>IF(NOT(db[[#This Row],[H_1]]=db[[#This Row],[H_2]]),MID(db[[#This Row],[H_QTY/ CTN]],db[[#This Row],[H_1]]+1,db[[#This Row],[H_2]]-db[[#This Row],[H_1]]-1),"")</f>
        <v>20 PCS</v>
      </c>
      <c r="U464" s="87" t="str">
        <f>IF(db[[#This Row],[QTY/ CTN B]]="","",LEFT(db[[#This Row],[QTY/ CTN B]],SEARCH(" ",db[[#This Row],[QTY/ CTN B]],1)-1))</f>
        <v>4</v>
      </c>
      <c r="V464" s="87" t="str">
        <f>IF(db[[#This Row],[QTY/ CTN B]]="","",RIGHT(db[[#This Row],[QTY/ CTN B]],LEN(db[[#This Row],[QTY/ CTN B]])-SEARCH(" ",db[[#This Row],[QTY/ CTN B]],1)))</f>
        <v>BOX</v>
      </c>
      <c r="W464" s="87" t="str">
        <f>IF(db[[#This Row],[QTY/ CTN TG]]="",IF(db[[#This Row],[STN TG]]="","",12),LEFT(db[[#This Row],[QTY/ CTN TG]],SEARCH(" ",db[[#This Row],[QTY/ CTN TG]],1)-1))</f>
        <v>20</v>
      </c>
      <c r="X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4" s="87" t="str">
        <f>IF(db[[#This Row],[STN K]]="","",IF(db[[#This Row],[STN TG]]="LSN",12,""))</f>
        <v/>
      </c>
      <c r="Z464" s="87" t="str">
        <f>IF(db[[#This Row],[STN TG]]="LSN","PCS","")</f>
        <v/>
      </c>
      <c r="AA464" s="87">
        <f>db[[#This Row],[QTY B]]*IF(db[[#This Row],[QTY TG]]="",1,db[[#This Row],[QTY TG]])*IF(db[[#This Row],[QTY K]]="",1,db[[#This Row],[QTY K]])</f>
        <v>80</v>
      </c>
      <c r="AB464" s="87" t="str">
        <f>IF(db[[#This Row],[STN K]]="",IF(db[[#This Row],[STN TG]]="",db[[#This Row],[STN B]],db[[#This Row],[STN TG]]),db[[#This Row],[STN K]])</f>
        <v>PCS</v>
      </c>
      <c r="AC464" s="87"/>
    </row>
    <row r="465" spans="1:29" ht="16.5" customHeight="1" x14ac:dyDescent="0.25">
      <c r="A465" s="87">
        <f>ROW()-1</f>
        <v>464</v>
      </c>
      <c r="B465" s="3" t="str">
        <f>LOWER(SUBSTITUTE(SUBSTITUTE(SUBSTITUTE(SUBSTITUTE(SUBSTITUTE(SUBSTITUTE(db[[#This Row],[NB BM]]," ",),".",""),"-",""),"(",""),")",""),"/",""))</f>
        <v>calljkcc23cohitam</v>
      </c>
      <c r="C465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D465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E465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calljkcc23cohitam4box20pcs</v>
      </c>
      <c r="F4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calculatorjoykocc23coblack4box20pcsartomoro</v>
      </c>
      <c r="G465" s="1" t="s">
        <v>4219</v>
      </c>
      <c r="H465" s="4" t="s">
        <v>4214</v>
      </c>
      <c r="I465" s="2" t="s">
        <v>4215</v>
      </c>
      <c r="J465" s="1" t="s">
        <v>1620</v>
      </c>
      <c r="K465" s="28" t="e">
        <f>IF(db[[#This Row],[NB NOTA_C]]="","",COUNTIF([2]!B_MSK[concat],db[[#This Row],[NB NOTA_C]]))</f>
        <v>#REF!</v>
      </c>
      <c r="L465" s="6" t="s">
        <v>1645</v>
      </c>
      <c r="M465" s="3" t="s">
        <v>1706</v>
      </c>
      <c r="N465" s="1" t="s">
        <v>2798</v>
      </c>
      <c r="O465" s="3" t="s">
        <v>5800</v>
      </c>
      <c r="P465" s="3" t="str">
        <f>IF(db[[#This Row],[QTY/ CTN]]="","",SUBSTITUTE(SUBSTITUTE(SUBSTITUTE(db[[#This Row],[QTY/ CTN]]," ","_",2),"(",""),")","")&amp;"_")</f>
        <v>4 BOX_20 PCS_</v>
      </c>
      <c r="Q465" s="3">
        <f>IF(db[[#This Row],[H_QTY/ CTN]]="","",SEARCH("_",db[[#This Row],[H_QTY/ CTN]]))</f>
        <v>6</v>
      </c>
      <c r="R465" s="3">
        <f>IF(db[[#This Row],[H_QTY/ CTN]]="","",LEN(db[[#This Row],[H_QTY/ CTN]]))</f>
        <v>13</v>
      </c>
      <c r="S465" s="87" t="str">
        <f>IF(db[[#This Row],[H_QTY/ CTN]]="","",LEFT(db[[#This Row],[H_QTY/ CTN]],db[[#This Row],[H_1]]-1))</f>
        <v>4 BOX</v>
      </c>
      <c r="T465" s="87" t="str">
        <f>IF(NOT(db[[#This Row],[H_1]]=db[[#This Row],[H_2]]),MID(db[[#This Row],[H_QTY/ CTN]],db[[#This Row],[H_1]]+1,db[[#This Row],[H_2]]-db[[#This Row],[H_1]]-1),"")</f>
        <v>20 PCS</v>
      </c>
      <c r="U465" s="87" t="str">
        <f>IF(db[[#This Row],[QTY/ CTN B]]="","",LEFT(db[[#This Row],[QTY/ CTN B]],SEARCH(" ",db[[#This Row],[QTY/ CTN B]],1)-1))</f>
        <v>4</v>
      </c>
      <c r="V465" s="87" t="str">
        <f>IF(db[[#This Row],[QTY/ CTN B]]="","",RIGHT(db[[#This Row],[QTY/ CTN B]],LEN(db[[#This Row],[QTY/ CTN B]])-SEARCH(" ",db[[#This Row],[QTY/ CTN B]],1)))</f>
        <v>BOX</v>
      </c>
      <c r="W465" s="87" t="str">
        <f>IF(db[[#This Row],[QTY/ CTN TG]]="",IF(db[[#This Row],[STN TG]]="","",12),LEFT(db[[#This Row],[QTY/ CTN TG]],SEARCH(" ",db[[#This Row],[QTY/ CTN TG]],1)-1))</f>
        <v>20</v>
      </c>
      <c r="X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5" s="87" t="str">
        <f>IF(db[[#This Row],[STN K]]="","",IF(db[[#This Row],[STN TG]]="LSN",12,""))</f>
        <v/>
      </c>
      <c r="Z465" s="87" t="str">
        <f>IF(db[[#This Row],[STN TG]]="LSN","PCS","")</f>
        <v/>
      </c>
      <c r="AA465" s="87">
        <f>db[[#This Row],[QTY B]]*IF(db[[#This Row],[QTY TG]]="",1,db[[#This Row],[QTY TG]])*IF(db[[#This Row],[QTY K]]="",1,db[[#This Row],[QTY K]])</f>
        <v>80</v>
      </c>
      <c r="AB465" s="87" t="str">
        <f>IF(db[[#This Row],[STN K]]="",IF(db[[#This Row],[STN TG]]="",db[[#This Row],[STN B]],db[[#This Row],[STN TG]]),db[[#This Row],[STN K]])</f>
        <v>PCS</v>
      </c>
      <c r="AC465" s="87"/>
    </row>
    <row r="466" spans="1:29" ht="16.5" customHeight="1" x14ac:dyDescent="0.25">
      <c r="A466" s="87">
        <f>ROW()-1</f>
        <v>465</v>
      </c>
      <c r="B466" s="134" t="str">
        <f>LOWER(SUBSTITUTE(SUBSTITUTE(SUBSTITUTE(SUBSTITUTE(SUBSTITUTE(SUBSTITUTE(db[[#This Row],[NB BM]]," ",),".",""),"-",""),"(",""),")",""),"/",""))</f>
        <v>calljkcc23cohijau</v>
      </c>
      <c r="C466" s="134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D466" s="134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E466" s="134" t="str">
        <f>LOWER(SUBSTITUTE(SUBSTITUTE(SUBSTITUTE(SUBSTITUTE(SUBSTITUTE(SUBSTITUTE(SUBSTITUTE(SUBSTITUTE(SUBSTITUTE(db[[#This Row],[NB BM]]&amp;db[[#This Row],[QTY/ CTN]]," ",),".",""),"-",""),"(",""),")",""),",",""),"/",""),"""",""),"+",""))</f>
        <v>calljkcc23cohijau4box20pcs</v>
      </c>
      <c r="F46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calculatorjoykocc23cogreen4box20pcsartomoro</v>
      </c>
      <c r="G466" s="1" t="s">
        <v>5798</v>
      </c>
      <c r="H466" s="135" t="s">
        <v>5794</v>
      </c>
      <c r="I466" s="141" t="s">
        <v>5796</v>
      </c>
      <c r="J466" s="137" t="s">
        <v>1620</v>
      </c>
      <c r="K466" s="138" t="e">
        <f>IF(db[[#This Row],[NB NOTA_C]]="","",COUNTIF([2]!B_MSK[concat],db[[#This Row],[NB NOTA_C]]))</f>
        <v>#REF!</v>
      </c>
      <c r="L466" s="139" t="s">
        <v>1645</v>
      </c>
      <c r="M466" s="3" t="s">
        <v>1706</v>
      </c>
      <c r="N466" s="1" t="s">
        <v>2798</v>
      </c>
      <c r="O466" s="134" t="s">
        <v>5801</v>
      </c>
      <c r="P466" s="134" t="str">
        <f>IF(db[[#This Row],[QTY/ CTN]]="","",SUBSTITUTE(SUBSTITUTE(SUBSTITUTE(db[[#This Row],[QTY/ CTN]]," ","_",2),"(",""),")","")&amp;"_")</f>
        <v>4 BOX_20 PCS_</v>
      </c>
      <c r="Q466" s="134">
        <f>IF(db[[#This Row],[H_QTY/ CTN]]="","",SEARCH("_",db[[#This Row],[H_QTY/ CTN]]))</f>
        <v>6</v>
      </c>
      <c r="R466" s="134">
        <f>IF(db[[#This Row],[H_QTY/ CTN]]="","",LEN(db[[#This Row],[H_QTY/ CTN]]))</f>
        <v>13</v>
      </c>
      <c r="S466" s="140" t="str">
        <f>IF(db[[#This Row],[H_QTY/ CTN]]="","",LEFT(db[[#This Row],[H_QTY/ CTN]],db[[#This Row],[H_1]]-1))</f>
        <v>4 BOX</v>
      </c>
      <c r="T466" s="140" t="str">
        <f>IF(NOT(db[[#This Row],[H_1]]=db[[#This Row],[H_2]]),MID(db[[#This Row],[H_QTY/ CTN]],db[[#This Row],[H_1]]+1,db[[#This Row],[H_2]]-db[[#This Row],[H_1]]-1),"")</f>
        <v>20 PCS</v>
      </c>
      <c r="U466" s="140" t="str">
        <f>IF(db[[#This Row],[QTY/ CTN B]]="","",LEFT(db[[#This Row],[QTY/ CTN B]],SEARCH(" ",db[[#This Row],[QTY/ CTN B]],1)-1))</f>
        <v>4</v>
      </c>
      <c r="V466" s="140" t="str">
        <f>IF(db[[#This Row],[QTY/ CTN B]]="","",RIGHT(db[[#This Row],[QTY/ CTN B]],LEN(db[[#This Row],[QTY/ CTN B]])-SEARCH(" ",db[[#This Row],[QTY/ CTN B]],1)))</f>
        <v>BOX</v>
      </c>
      <c r="W466" s="140" t="str">
        <f>IF(db[[#This Row],[QTY/ CTN TG]]="",IF(db[[#This Row],[STN TG]]="","",12),LEFT(db[[#This Row],[QTY/ CTN TG]],SEARCH(" ",db[[#This Row],[QTY/ CTN TG]],1)-1))</f>
        <v>20</v>
      </c>
      <c r="X46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6" s="140" t="str">
        <f>IF(db[[#This Row],[STN K]]="","",IF(db[[#This Row],[STN TG]]="LSN",12,""))</f>
        <v/>
      </c>
      <c r="Z466" s="140" t="str">
        <f>IF(db[[#This Row],[STN TG]]="LSN","PCS","")</f>
        <v/>
      </c>
      <c r="AA466" s="140">
        <f>db[[#This Row],[QTY B]]*IF(db[[#This Row],[QTY TG]]="",1,db[[#This Row],[QTY TG]])*IF(db[[#This Row],[QTY K]]="",1,db[[#This Row],[QTY K]])</f>
        <v>80</v>
      </c>
      <c r="AB466" s="140" t="str">
        <f>IF(db[[#This Row],[STN K]]="",IF(db[[#This Row],[STN TG]]="",db[[#This Row],[STN B]],db[[#This Row],[STN TG]]),db[[#This Row],[STN K]])</f>
        <v>PCS</v>
      </c>
      <c r="AC466" s="87"/>
    </row>
    <row r="467" spans="1:29" ht="16.5" customHeight="1" x14ac:dyDescent="0.25">
      <c r="A467" s="87">
        <f>ROW()-1</f>
        <v>466</v>
      </c>
      <c r="B467" s="3" t="str">
        <f>LOWER(SUBSTITUTE(SUBSTITUTE(SUBSTITUTE(SUBSTITUTE(SUBSTITUTE(SUBSTITUTE(db[[#This Row],[NB BM]]," ",),".",""),"-",""),"(",""),")",""),"/",""))</f>
        <v>calljkcc25</v>
      </c>
      <c r="C467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D467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E467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calljkcc254box20pcs</v>
      </c>
      <c r="F4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calculatorjoykocc254box20pcsartomoro</v>
      </c>
      <c r="G467" s="1" t="s">
        <v>143</v>
      </c>
      <c r="H467" s="4" t="s">
        <v>144</v>
      </c>
      <c r="I467" s="2" t="s">
        <v>144</v>
      </c>
      <c r="J467" s="1" t="s">
        <v>1620</v>
      </c>
      <c r="K467" s="26" t="e">
        <f>IF(db[[#This Row],[NB NOTA_C]]="","",COUNTIF([2]!B_MSK[concat],db[[#This Row],[NB NOTA_C]]))</f>
        <v>#REF!</v>
      </c>
      <c r="L467" s="6" t="s">
        <v>1645</v>
      </c>
      <c r="M467" s="1" t="s">
        <v>1706</v>
      </c>
      <c r="N467" s="1" t="s">
        <v>2798</v>
      </c>
      <c r="P467" s="1" t="str">
        <f>IF(db[[#This Row],[QTY/ CTN]]="","",SUBSTITUTE(SUBSTITUTE(SUBSTITUTE(db[[#This Row],[QTY/ CTN]]," ","_",2),"(",""),")","")&amp;"_")</f>
        <v>4 BOX_20 PCS_</v>
      </c>
      <c r="Q467" s="1">
        <f>IF(db[[#This Row],[H_QTY/ CTN]]="","",SEARCH("_",db[[#This Row],[H_QTY/ CTN]]))</f>
        <v>6</v>
      </c>
      <c r="R467" s="1">
        <f>IF(db[[#This Row],[H_QTY/ CTN]]="","",LEN(db[[#This Row],[H_QTY/ CTN]]))</f>
        <v>13</v>
      </c>
      <c r="S467" s="90" t="str">
        <f>IF(db[[#This Row],[H_QTY/ CTN]]="","",LEFT(db[[#This Row],[H_QTY/ CTN]],db[[#This Row],[H_1]]-1))</f>
        <v>4 BOX</v>
      </c>
      <c r="T467" s="87" t="str">
        <f>IF(NOT(db[[#This Row],[H_1]]=db[[#This Row],[H_2]]),MID(db[[#This Row],[H_QTY/ CTN]],db[[#This Row],[H_1]]+1,db[[#This Row],[H_2]]-db[[#This Row],[H_1]]-1),"")</f>
        <v>20 PCS</v>
      </c>
      <c r="U467" s="87" t="str">
        <f>IF(db[[#This Row],[QTY/ CTN B]]="","",LEFT(db[[#This Row],[QTY/ CTN B]],SEARCH(" ",db[[#This Row],[QTY/ CTN B]],1)-1))</f>
        <v>4</v>
      </c>
      <c r="V467" s="87" t="str">
        <f>IF(db[[#This Row],[QTY/ CTN B]]="","",RIGHT(db[[#This Row],[QTY/ CTN B]],LEN(db[[#This Row],[QTY/ CTN B]])-SEARCH(" ",db[[#This Row],[QTY/ CTN B]],1)))</f>
        <v>BOX</v>
      </c>
      <c r="W467" s="87" t="str">
        <f>IF(db[[#This Row],[QTY/ CTN TG]]="",IF(db[[#This Row],[STN TG]]="","",12),LEFT(db[[#This Row],[QTY/ CTN TG]],SEARCH(" ",db[[#This Row],[QTY/ CTN TG]],1)-1))</f>
        <v>20</v>
      </c>
      <c r="X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7" s="87" t="str">
        <f>IF(db[[#This Row],[STN K]]="","",IF(db[[#This Row],[STN TG]]="LSN",12,""))</f>
        <v/>
      </c>
      <c r="Z467" s="87" t="str">
        <f>IF(db[[#This Row],[STN TG]]="LSN","PCS","")</f>
        <v/>
      </c>
      <c r="AA467" s="87">
        <f>db[[#This Row],[QTY B]]*IF(db[[#This Row],[QTY TG]]="",1,db[[#This Row],[QTY TG]])*IF(db[[#This Row],[QTY K]]="",1,db[[#This Row],[QTY K]])</f>
        <v>80</v>
      </c>
      <c r="AB467" s="87" t="str">
        <f>IF(db[[#This Row],[STN K]]="",IF(db[[#This Row],[STN TG]]="",db[[#This Row],[STN B]],db[[#This Row],[STN TG]]),db[[#This Row],[STN K]])</f>
        <v>PCS</v>
      </c>
      <c r="AC467" s="87"/>
    </row>
    <row r="468" spans="1:29" ht="16.5" customHeight="1" x14ac:dyDescent="0.25">
      <c r="A468" s="87">
        <f>ROW()-1</f>
        <v>467</v>
      </c>
      <c r="B468" s="3" t="str">
        <f>LOWER(SUBSTITUTE(SUBSTITUTE(SUBSTITUTE(SUBSTITUTE(SUBSTITUTE(SUBSTITUTE(db[[#This Row],[NB BM]]," ",),".",""),"-",""),"(",""),")",""),"/",""))</f>
        <v>calljkcc27</v>
      </c>
      <c r="C468" s="3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D468" s="3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E468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calljkcc274box20pcs</v>
      </c>
      <c r="F4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calculatorjoykocc274box20pcsartomoro</v>
      </c>
      <c r="G468" s="1" t="s">
        <v>6064</v>
      </c>
      <c r="H468" s="4" t="s">
        <v>5807</v>
      </c>
      <c r="I468" s="2" t="s">
        <v>5807</v>
      </c>
      <c r="J468" s="1" t="s">
        <v>1620</v>
      </c>
      <c r="K468" s="26" t="e">
        <f>IF(db[[#This Row],[NB NOTA_C]]="","",COUNTIF([2]!B_MSK[concat],db[[#This Row],[NB NOTA_C]]))</f>
        <v>#REF!</v>
      </c>
      <c r="L468" s="6" t="s">
        <v>1645</v>
      </c>
      <c r="M468" s="1" t="s">
        <v>1706</v>
      </c>
      <c r="N468" s="1" t="s">
        <v>2798</v>
      </c>
      <c r="O468" s="1" t="s">
        <v>5809</v>
      </c>
      <c r="P468" s="1" t="str">
        <f>IF(db[[#This Row],[QTY/ CTN]]="","",SUBSTITUTE(SUBSTITUTE(SUBSTITUTE(db[[#This Row],[QTY/ CTN]]," ","_",2),"(",""),")","")&amp;"_")</f>
        <v>4 BOX_20 PCS_</v>
      </c>
      <c r="Q468" s="1">
        <f>IF(db[[#This Row],[H_QTY/ CTN]]="","",SEARCH("_",db[[#This Row],[H_QTY/ CTN]]))</f>
        <v>6</v>
      </c>
      <c r="R468" s="1">
        <f>IF(db[[#This Row],[H_QTY/ CTN]]="","",LEN(db[[#This Row],[H_QTY/ CTN]]))</f>
        <v>13</v>
      </c>
      <c r="S468" s="90" t="str">
        <f>IF(db[[#This Row],[H_QTY/ CTN]]="","",LEFT(db[[#This Row],[H_QTY/ CTN]],db[[#This Row],[H_1]]-1))</f>
        <v>4 BOX</v>
      </c>
      <c r="T468" s="87" t="str">
        <f>IF(NOT(db[[#This Row],[H_1]]=db[[#This Row],[H_2]]),MID(db[[#This Row],[H_QTY/ CTN]],db[[#This Row],[H_1]]+1,db[[#This Row],[H_2]]-db[[#This Row],[H_1]]-1),"")</f>
        <v>20 PCS</v>
      </c>
      <c r="U468" s="87" t="str">
        <f>IF(db[[#This Row],[QTY/ CTN B]]="","",LEFT(db[[#This Row],[QTY/ CTN B]],SEARCH(" ",db[[#This Row],[QTY/ CTN B]],1)-1))</f>
        <v>4</v>
      </c>
      <c r="V468" s="87" t="str">
        <f>IF(db[[#This Row],[QTY/ CTN B]]="","",RIGHT(db[[#This Row],[QTY/ CTN B]],LEN(db[[#This Row],[QTY/ CTN B]])-SEARCH(" ",db[[#This Row],[QTY/ CTN B]],1)))</f>
        <v>BOX</v>
      </c>
      <c r="W468" s="87" t="str">
        <f>IF(db[[#This Row],[QTY/ CTN TG]]="",IF(db[[#This Row],[STN TG]]="","",12),LEFT(db[[#This Row],[QTY/ CTN TG]],SEARCH(" ",db[[#This Row],[QTY/ CTN TG]],1)-1))</f>
        <v>20</v>
      </c>
      <c r="X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8" s="87" t="str">
        <f>IF(db[[#This Row],[STN K]]="","",IF(db[[#This Row],[STN TG]]="LSN",12,""))</f>
        <v/>
      </c>
      <c r="Z468" s="87" t="str">
        <f>IF(db[[#This Row],[STN TG]]="LSN","PCS","")</f>
        <v/>
      </c>
      <c r="AA468" s="87">
        <f>db[[#This Row],[QTY B]]*IF(db[[#This Row],[QTY TG]]="",1,db[[#This Row],[QTY TG]])*IF(db[[#This Row],[QTY K]]="",1,db[[#This Row],[QTY K]])</f>
        <v>80</v>
      </c>
      <c r="AB468" s="87" t="str">
        <f>IF(db[[#This Row],[STN K]]="",IF(db[[#This Row],[STN TG]]="",db[[#This Row],[STN B]],db[[#This Row],[STN TG]]),db[[#This Row],[STN K]])</f>
        <v>PCS</v>
      </c>
      <c r="AC468" s="87"/>
    </row>
    <row r="469" spans="1:29" ht="16.5" customHeight="1" x14ac:dyDescent="0.25">
      <c r="A469" s="87">
        <f>ROW()-1</f>
        <v>468</v>
      </c>
      <c r="B469" s="3" t="str">
        <f>LOWER(SUBSTITUTE(SUBSTITUTE(SUBSTITUTE(SUBSTITUTE(SUBSTITUTE(SUBSTITUTE(db[[#This Row],[NB BM]]," ",),".",""),"-",""),"(",""),")",""),"/",""))</f>
        <v>calljkcc31</v>
      </c>
      <c r="C469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D469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E469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calljkcc316box10pcs</v>
      </c>
      <c r="F4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calculatorjoykocc316box10pcsartomoro</v>
      </c>
      <c r="G469" s="1" t="s">
        <v>4217</v>
      </c>
      <c r="H469" s="4" t="s">
        <v>4212</v>
      </c>
      <c r="I469" s="49" t="s">
        <v>4212</v>
      </c>
      <c r="J469" s="1" t="s">
        <v>1620</v>
      </c>
      <c r="K469" s="28" t="e">
        <f>IF(db[[#This Row],[NB NOTA_C]]="","",COUNTIF([2]!B_MSK[concat],db[[#This Row],[NB NOTA_C]]))</f>
        <v>#REF!</v>
      </c>
      <c r="L469" s="6" t="s">
        <v>1631</v>
      </c>
      <c r="M469" s="3" t="s">
        <v>1710</v>
      </c>
      <c r="N469" s="1" t="s">
        <v>2798</v>
      </c>
      <c r="O469" s="3"/>
      <c r="P469" s="3" t="str">
        <f>IF(db[[#This Row],[QTY/ CTN]]="","",SUBSTITUTE(SUBSTITUTE(SUBSTITUTE(db[[#This Row],[QTY/ CTN]]," ","_",2),"(",""),")","")&amp;"_")</f>
        <v>6 BOX_10 PCS_</v>
      </c>
      <c r="Q469" s="3">
        <f>IF(db[[#This Row],[H_QTY/ CTN]]="","",SEARCH("_",db[[#This Row],[H_QTY/ CTN]]))</f>
        <v>6</v>
      </c>
      <c r="R469" s="3">
        <f>IF(db[[#This Row],[H_QTY/ CTN]]="","",LEN(db[[#This Row],[H_QTY/ CTN]]))</f>
        <v>13</v>
      </c>
      <c r="S469" s="87" t="str">
        <f>IF(db[[#This Row],[H_QTY/ CTN]]="","",LEFT(db[[#This Row],[H_QTY/ CTN]],db[[#This Row],[H_1]]-1))</f>
        <v>6 BOX</v>
      </c>
      <c r="T469" s="87" t="str">
        <f>IF(NOT(db[[#This Row],[H_1]]=db[[#This Row],[H_2]]),MID(db[[#This Row],[H_QTY/ CTN]],db[[#This Row],[H_1]]+1,db[[#This Row],[H_2]]-db[[#This Row],[H_1]]-1),"")</f>
        <v>10 PCS</v>
      </c>
      <c r="U469" s="87" t="str">
        <f>IF(db[[#This Row],[QTY/ CTN B]]="","",LEFT(db[[#This Row],[QTY/ CTN B]],SEARCH(" ",db[[#This Row],[QTY/ CTN B]],1)-1))</f>
        <v>6</v>
      </c>
      <c r="V469" s="87" t="str">
        <f>IF(db[[#This Row],[QTY/ CTN B]]="","",RIGHT(db[[#This Row],[QTY/ CTN B]],LEN(db[[#This Row],[QTY/ CTN B]])-SEARCH(" ",db[[#This Row],[QTY/ CTN B]],1)))</f>
        <v>BOX</v>
      </c>
      <c r="W469" s="87" t="str">
        <f>IF(db[[#This Row],[QTY/ CTN TG]]="",IF(db[[#This Row],[STN TG]]="","",12),LEFT(db[[#This Row],[QTY/ CTN TG]],SEARCH(" ",db[[#This Row],[QTY/ CTN TG]],1)-1))</f>
        <v>10</v>
      </c>
      <c r="X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69" s="87" t="str">
        <f>IF(db[[#This Row],[STN K]]="","",IF(db[[#This Row],[STN TG]]="LSN",12,""))</f>
        <v/>
      </c>
      <c r="Z469" s="87" t="str">
        <f>IF(db[[#This Row],[STN TG]]="LSN","PCS","")</f>
        <v/>
      </c>
      <c r="AA469" s="87">
        <f>db[[#This Row],[QTY B]]*IF(db[[#This Row],[QTY TG]]="",1,db[[#This Row],[QTY TG]])*IF(db[[#This Row],[QTY K]]="",1,db[[#This Row],[QTY K]])</f>
        <v>60</v>
      </c>
      <c r="AB469" s="87" t="str">
        <f>IF(db[[#This Row],[STN K]]="",IF(db[[#This Row],[STN TG]]="",db[[#This Row],[STN B]],db[[#This Row],[STN TG]]),db[[#This Row],[STN K]])</f>
        <v>PCS</v>
      </c>
      <c r="AC469" s="87"/>
    </row>
    <row r="470" spans="1:29" ht="16.5" customHeight="1" x14ac:dyDescent="0.25">
      <c r="A470" s="87">
        <f>ROW()-1</f>
        <v>469</v>
      </c>
      <c r="B470" s="14" t="str">
        <f>LOWER(SUBSTITUTE(SUBSTITUTE(SUBSTITUTE(SUBSTITUTE(SUBSTITUTE(SUBSTITUTE(db[[#This Row],[NB BM]]," ",),".",""),"-",""),"(",""),")",""),"/",""))</f>
        <v>calljkcc33</v>
      </c>
      <c r="C470" s="14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D470" s="14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E470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calljkcc336box10pcs</v>
      </c>
      <c r="F4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calculatorjoykocc336box10pcsartomoro</v>
      </c>
      <c r="G470" s="15" t="s">
        <v>3609</v>
      </c>
      <c r="H470" s="19" t="s">
        <v>3608</v>
      </c>
      <c r="I470" s="50" t="s">
        <v>3608</v>
      </c>
      <c r="J470" s="1" t="s">
        <v>1620</v>
      </c>
      <c r="K470" s="27" t="e">
        <f>IF(db[[#This Row],[NB NOTA_C]]="","",COUNTIF([2]!B_MSK[concat],db[[#This Row],[NB NOTA_C]]))</f>
        <v>#REF!</v>
      </c>
      <c r="L470" s="16" t="s">
        <v>1645</v>
      </c>
      <c r="M470" s="14" t="s">
        <v>1710</v>
      </c>
      <c r="N470" s="15" t="s">
        <v>2798</v>
      </c>
      <c r="O470" s="14"/>
      <c r="P470" s="14" t="str">
        <f>IF(db[[#This Row],[QTY/ CTN]]="","",SUBSTITUTE(SUBSTITUTE(SUBSTITUTE(db[[#This Row],[QTY/ CTN]]," ","_",2),"(",""),")","")&amp;"_")</f>
        <v>6 BOX_10 PCS_</v>
      </c>
      <c r="Q470" s="14">
        <f>IF(db[[#This Row],[H_QTY/ CTN]]="","",SEARCH("_",db[[#This Row],[H_QTY/ CTN]]))</f>
        <v>6</v>
      </c>
      <c r="R470" s="14">
        <f>IF(db[[#This Row],[H_QTY/ CTN]]="","",LEN(db[[#This Row],[H_QTY/ CTN]]))</f>
        <v>13</v>
      </c>
      <c r="S470" s="91" t="str">
        <f>IF(db[[#This Row],[H_QTY/ CTN]]="","",LEFT(db[[#This Row],[H_QTY/ CTN]],db[[#This Row],[H_1]]-1))</f>
        <v>6 BOX</v>
      </c>
      <c r="T470" s="91" t="str">
        <f>IF(NOT(db[[#This Row],[H_1]]=db[[#This Row],[H_2]]),MID(db[[#This Row],[H_QTY/ CTN]],db[[#This Row],[H_1]]+1,db[[#This Row],[H_2]]-db[[#This Row],[H_1]]-1),"")</f>
        <v>10 PCS</v>
      </c>
      <c r="U470" s="87" t="str">
        <f>IF(db[[#This Row],[QTY/ CTN B]]="","",LEFT(db[[#This Row],[QTY/ CTN B]],SEARCH(" ",db[[#This Row],[QTY/ CTN B]],1)-1))</f>
        <v>6</v>
      </c>
      <c r="V470" s="87" t="str">
        <f>IF(db[[#This Row],[QTY/ CTN B]]="","",RIGHT(db[[#This Row],[QTY/ CTN B]],LEN(db[[#This Row],[QTY/ CTN B]])-SEARCH(" ",db[[#This Row],[QTY/ CTN B]],1)))</f>
        <v>BOX</v>
      </c>
      <c r="W470" s="87" t="str">
        <f>IF(db[[#This Row],[QTY/ CTN TG]]="",IF(db[[#This Row],[STN TG]]="","",12),LEFT(db[[#This Row],[QTY/ CTN TG]],SEARCH(" ",db[[#This Row],[QTY/ CTN TG]],1)-1))</f>
        <v>10</v>
      </c>
      <c r="X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0" s="87" t="str">
        <f>IF(db[[#This Row],[STN K]]="","",IF(db[[#This Row],[STN TG]]="LSN",12,""))</f>
        <v/>
      </c>
      <c r="Z470" s="87" t="str">
        <f>IF(db[[#This Row],[STN TG]]="LSN","PCS","")</f>
        <v/>
      </c>
      <c r="AA470" s="87">
        <f>db[[#This Row],[QTY B]]*IF(db[[#This Row],[QTY TG]]="",1,db[[#This Row],[QTY TG]])*IF(db[[#This Row],[QTY K]]="",1,db[[#This Row],[QTY K]])</f>
        <v>60</v>
      </c>
      <c r="AB470" s="87" t="str">
        <f>IF(db[[#This Row],[STN K]]="",IF(db[[#This Row],[STN TG]]="",db[[#This Row],[STN B]],db[[#This Row],[STN TG]]),db[[#This Row],[STN K]])</f>
        <v>PCS</v>
      </c>
      <c r="AC470" s="87"/>
    </row>
    <row r="471" spans="1:29" ht="16.5" customHeight="1" x14ac:dyDescent="0.25">
      <c r="A471" s="87">
        <f>ROW()-1</f>
        <v>470</v>
      </c>
      <c r="B471" s="14" t="str">
        <f>LOWER(SUBSTITUTE(SUBSTITUTE(SUBSTITUTE(SUBSTITUTE(SUBSTITUTE(SUBSTITUTE(db[[#This Row],[NB BM]]," ",),".",""),"-",""),"(",""),")",""),"/",""))</f>
        <v>calljkcc35</v>
      </c>
      <c r="C471" s="14" t="str">
        <f>LOWER(SUBSTITUTE(SUBSTITUTE(SUBSTITUTE(SUBSTITUTE(SUBSTITUTE(SUBSTITUTE(SUBSTITUTE(SUBSTITUTE(SUBSTITUTE(db[[#This Row],[NB NOTA]]," ",),".",""),"-",""),"(",""),")",""),",",""),"/",""),"""",""),"+",""))</f>
        <v>calculatorjoykocc35</v>
      </c>
      <c r="D471" s="14" t="str">
        <f>LOWER(SUBSTITUTE(SUBSTITUTE(SUBSTITUTE(SUBSTITUTE(SUBSTITUTE(SUBSTITUTE(SUBSTITUTE(SUBSTITUTE(SUBSTITUTE(db[[#This Row],[NB PAJAK]]," ",""),"-",""),"(",""),")",""),".",""),",",""),"/",""),"""",""),"+",""))</f>
        <v>calculatorjoykocc35</v>
      </c>
      <c r="E471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calljkcc358box10pcs</v>
      </c>
      <c r="F4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calculatorjoykocc358box10pcsartomoro</v>
      </c>
      <c r="G471" s="1" t="s">
        <v>6152</v>
      </c>
      <c r="H471" s="4" t="s">
        <v>6151</v>
      </c>
      <c r="I471" s="49" t="s">
        <v>6151</v>
      </c>
      <c r="J471" s="1" t="s">
        <v>1620</v>
      </c>
      <c r="K471" s="27" t="e">
        <f>IF(db[[#This Row],[NB NOTA_C]]="","",COUNTIF([2]!B_MSK[concat],db[[#This Row],[NB NOTA_C]]))</f>
        <v>#REF!</v>
      </c>
      <c r="L471" s="16" t="s">
        <v>1645</v>
      </c>
      <c r="M471" s="3" t="s">
        <v>5044</v>
      </c>
      <c r="N471" s="15" t="s">
        <v>2798</v>
      </c>
      <c r="O471" s="3" t="s">
        <v>6153</v>
      </c>
      <c r="P471" s="14" t="str">
        <f>IF(db[[#This Row],[QTY/ CTN]]="","",SUBSTITUTE(SUBSTITUTE(SUBSTITUTE(db[[#This Row],[QTY/ CTN]]," ","_",2),"(",""),")","")&amp;"_")</f>
        <v>8 BOX_10 PCS_</v>
      </c>
      <c r="Q471" s="14">
        <f>IF(db[[#This Row],[H_QTY/ CTN]]="","",SEARCH("_",db[[#This Row],[H_QTY/ CTN]]))</f>
        <v>6</v>
      </c>
      <c r="R471" s="14">
        <f>IF(db[[#This Row],[H_QTY/ CTN]]="","",LEN(db[[#This Row],[H_QTY/ CTN]]))</f>
        <v>13</v>
      </c>
      <c r="S471" s="91" t="str">
        <f>IF(db[[#This Row],[H_QTY/ CTN]]="","",LEFT(db[[#This Row],[H_QTY/ CTN]],db[[#This Row],[H_1]]-1))</f>
        <v>8 BOX</v>
      </c>
      <c r="T471" s="91" t="str">
        <f>IF(NOT(db[[#This Row],[H_1]]=db[[#This Row],[H_2]]),MID(db[[#This Row],[H_QTY/ CTN]],db[[#This Row],[H_1]]+1,db[[#This Row],[H_2]]-db[[#This Row],[H_1]]-1),"")</f>
        <v>10 PCS</v>
      </c>
      <c r="U471" s="87" t="str">
        <f>IF(db[[#This Row],[QTY/ CTN B]]="","",LEFT(db[[#This Row],[QTY/ CTN B]],SEARCH(" ",db[[#This Row],[QTY/ CTN B]],1)-1))</f>
        <v>8</v>
      </c>
      <c r="V471" s="87" t="str">
        <f>IF(db[[#This Row],[QTY/ CTN B]]="","",RIGHT(db[[#This Row],[QTY/ CTN B]],LEN(db[[#This Row],[QTY/ CTN B]])-SEARCH(" ",db[[#This Row],[QTY/ CTN B]],1)))</f>
        <v>BOX</v>
      </c>
      <c r="W471" s="87" t="str">
        <f>IF(db[[#This Row],[QTY/ CTN TG]]="",IF(db[[#This Row],[STN TG]]="","",12),LEFT(db[[#This Row],[QTY/ CTN TG]],SEARCH(" ",db[[#This Row],[QTY/ CTN TG]],1)-1))</f>
        <v>10</v>
      </c>
      <c r="X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1" s="87" t="str">
        <f>IF(db[[#This Row],[STN K]]="","",IF(db[[#This Row],[STN TG]]="LSN",12,""))</f>
        <v/>
      </c>
      <c r="Z471" s="87" t="str">
        <f>IF(db[[#This Row],[STN TG]]="LSN","PCS","")</f>
        <v/>
      </c>
      <c r="AA471" s="87">
        <f>db[[#This Row],[QTY B]]*IF(db[[#This Row],[QTY TG]]="",1,db[[#This Row],[QTY TG]])*IF(db[[#This Row],[QTY K]]="",1,db[[#This Row],[QTY K]])</f>
        <v>80</v>
      </c>
      <c r="AB471" s="87" t="str">
        <f>IF(db[[#This Row],[STN K]]="",IF(db[[#This Row],[STN TG]]="",db[[#This Row],[STN B]],db[[#This Row],[STN TG]]),db[[#This Row],[STN K]])</f>
        <v>PCS</v>
      </c>
      <c r="AC471" s="87"/>
    </row>
    <row r="472" spans="1:29" ht="16.5" customHeight="1" x14ac:dyDescent="0.25">
      <c r="A472" s="87">
        <f>ROW()-1</f>
        <v>471</v>
      </c>
      <c r="B472" s="14" t="str">
        <f>LOWER(SUBSTITUTE(SUBSTITUTE(SUBSTITUTE(SUBSTITUTE(SUBSTITUTE(SUBSTITUTE(db[[#This Row],[NB BM]]," ",),".",""),"-",""),"(",""),")",""),"/",""))</f>
        <v>calljkcc36biru</v>
      </c>
      <c r="C472" s="14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D472" s="14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E472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calljkcc36biru6box20pcs</v>
      </c>
      <c r="F47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calculatorjoykocc36blue6box20pcsartomoro</v>
      </c>
      <c r="G472" s="15" t="s">
        <v>3918</v>
      </c>
      <c r="H472" s="19" t="s">
        <v>3907</v>
      </c>
      <c r="I472" s="52" t="s">
        <v>3910</v>
      </c>
      <c r="J472" s="1" t="s">
        <v>1620</v>
      </c>
      <c r="K472" s="27" t="e">
        <f>IF(db[[#This Row],[NB NOTA_C]]="","",COUNTIF([2]!B_MSK[concat],db[[#This Row],[NB NOTA_C]]))</f>
        <v>#REF!</v>
      </c>
      <c r="L472" s="16" t="s">
        <v>1631</v>
      </c>
      <c r="M472" s="3" t="s">
        <v>1707</v>
      </c>
      <c r="N472" s="15" t="s">
        <v>2798</v>
      </c>
      <c r="O472" s="14"/>
      <c r="P472" s="14" t="str">
        <f>IF(db[[#This Row],[QTY/ CTN]]="","",SUBSTITUTE(SUBSTITUTE(SUBSTITUTE(db[[#This Row],[QTY/ CTN]]," ","_",2),"(",""),")","")&amp;"_")</f>
        <v>6 BOX_20 PCS_</v>
      </c>
      <c r="Q472" s="14">
        <f>IF(db[[#This Row],[H_QTY/ CTN]]="","",SEARCH("_",db[[#This Row],[H_QTY/ CTN]]))</f>
        <v>6</v>
      </c>
      <c r="R472" s="14">
        <f>IF(db[[#This Row],[H_QTY/ CTN]]="","",LEN(db[[#This Row],[H_QTY/ CTN]]))</f>
        <v>13</v>
      </c>
      <c r="S472" s="91" t="str">
        <f>IF(db[[#This Row],[H_QTY/ CTN]]="","",LEFT(db[[#This Row],[H_QTY/ CTN]],db[[#This Row],[H_1]]-1))</f>
        <v>6 BOX</v>
      </c>
      <c r="T472" s="91" t="str">
        <f>IF(NOT(db[[#This Row],[H_1]]=db[[#This Row],[H_2]]),MID(db[[#This Row],[H_QTY/ CTN]],db[[#This Row],[H_1]]+1,db[[#This Row],[H_2]]-db[[#This Row],[H_1]]-1),"")</f>
        <v>20 PCS</v>
      </c>
      <c r="U472" s="87" t="str">
        <f>IF(db[[#This Row],[QTY/ CTN B]]="","",LEFT(db[[#This Row],[QTY/ CTN B]],SEARCH(" ",db[[#This Row],[QTY/ CTN B]],1)-1))</f>
        <v>6</v>
      </c>
      <c r="V472" s="87" t="str">
        <f>IF(db[[#This Row],[QTY/ CTN B]]="","",RIGHT(db[[#This Row],[QTY/ CTN B]],LEN(db[[#This Row],[QTY/ CTN B]])-SEARCH(" ",db[[#This Row],[QTY/ CTN B]],1)))</f>
        <v>BOX</v>
      </c>
      <c r="W472" s="87" t="str">
        <f>IF(db[[#This Row],[QTY/ CTN TG]]="",IF(db[[#This Row],[STN TG]]="","",12),LEFT(db[[#This Row],[QTY/ CTN TG]],SEARCH(" ",db[[#This Row],[QTY/ CTN TG]],1)-1))</f>
        <v>20</v>
      </c>
      <c r="X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2" s="87" t="str">
        <f>IF(db[[#This Row],[STN K]]="","",IF(db[[#This Row],[STN TG]]="LSN",12,""))</f>
        <v/>
      </c>
      <c r="Z472" s="87" t="str">
        <f>IF(db[[#This Row],[STN TG]]="LSN","PCS","")</f>
        <v/>
      </c>
      <c r="AA472" s="87">
        <f>db[[#This Row],[QTY B]]*IF(db[[#This Row],[QTY TG]]="",1,db[[#This Row],[QTY TG]])*IF(db[[#This Row],[QTY K]]="",1,db[[#This Row],[QTY K]])</f>
        <v>120</v>
      </c>
      <c r="AB472" s="87" t="str">
        <f>IF(db[[#This Row],[STN K]]="",IF(db[[#This Row],[STN TG]]="",db[[#This Row],[STN B]],db[[#This Row],[STN TG]]),db[[#This Row],[STN K]])</f>
        <v>PCS</v>
      </c>
      <c r="AC472" s="87"/>
    </row>
    <row r="473" spans="1:29" ht="16.5" customHeight="1" x14ac:dyDescent="0.25">
      <c r="A473" s="87">
        <f>ROW()-1</f>
        <v>472</v>
      </c>
      <c r="B473" s="32" t="str">
        <f>LOWER(SUBSTITUTE(SUBSTITUTE(SUBSTITUTE(SUBSTITUTE(SUBSTITUTE(SUBSTITUTE(db[[#This Row],[NB BM]]," ",),".",""),"-",""),"(",""),")",""),"/",""))</f>
        <v>calljkcc36hijau</v>
      </c>
      <c r="C473" s="32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473" s="32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E473" s="32" t="str">
        <f>LOWER(SUBSTITUTE(SUBSTITUTE(SUBSTITUTE(SUBSTITUTE(SUBSTITUTE(SUBSTITUTE(SUBSTITUTE(SUBSTITUTE(SUBSTITUTE(db[[#This Row],[NB BM]]&amp;db[[#This Row],[QTY/ CTN]]," ",),".",""),"-",""),"(",""),")",""),",",""),"/",""),"""",""),"+",""))</f>
        <v>calljkcc36hijau6box20pcs</v>
      </c>
      <c r="F47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calculatorjoykocc36green6box20pcsartomoro</v>
      </c>
      <c r="G473" s="1" t="s">
        <v>3919</v>
      </c>
      <c r="H473" s="4" t="s">
        <v>3908</v>
      </c>
      <c r="I473" s="55" t="s">
        <v>4403</v>
      </c>
      <c r="J473" s="1" t="s">
        <v>1620</v>
      </c>
      <c r="K473" s="35" t="e">
        <f>IF(db[[#This Row],[NB NOTA_C]]="","",COUNTIF([2]!B_MSK[concat],db[[#This Row],[NB NOTA_C]]))</f>
        <v>#REF!</v>
      </c>
      <c r="L473" s="36" t="s">
        <v>1645</v>
      </c>
      <c r="M473" s="32" t="s">
        <v>1707</v>
      </c>
      <c r="N473" s="33" t="s">
        <v>2798</v>
      </c>
      <c r="O473" s="32"/>
      <c r="P473" s="32" t="str">
        <f>IF(db[[#This Row],[QTY/ CTN]]="","",SUBSTITUTE(SUBSTITUTE(SUBSTITUTE(db[[#This Row],[QTY/ CTN]]," ","_",2),"(",""),")","")&amp;"_")</f>
        <v>6 BOX_20 PCS_</v>
      </c>
      <c r="Q473" s="32">
        <f>IF(db[[#This Row],[H_QTY/ CTN]]="","",SEARCH("_",db[[#This Row],[H_QTY/ CTN]]))</f>
        <v>6</v>
      </c>
      <c r="R473" s="32">
        <f>IF(db[[#This Row],[H_QTY/ CTN]]="","",LEN(db[[#This Row],[H_QTY/ CTN]]))</f>
        <v>13</v>
      </c>
      <c r="S473" s="92" t="str">
        <f>IF(db[[#This Row],[H_QTY/ CTN]]="","",LEFT(db[[#This Row],[H_QTY/ CTN]],db[[#This Row],[H_1]]-1))</f>
        <v>6 BOX</v>
      </c>
      <c r="T473" s="92" t="str">
        <f>IF(NOT(db[[#This Row],[H_1]]=db[[#This Row],[H_2]]),MID(db[[#This Row],[H_QTY/ CTN]],db[[#This Row],[H_1]]+1,db[[#This Row],[H_2]]-db[[#This Row],[H_1]]-1),"")</f>
        <v>20 PCS</v>
      </c>
      <c r="U473" s="87" t="str">
        <f>IF(db[[#This Row],[QTY/ CTN B]]="","",LEFT(db[[#This Row],[QTY/ CTN B]],SEARCH(" ",db[[#This Row],[QTY/ CTN B]],1)-1))</f>
        <v>6</v>
      </c>
      <c r="V473" s="87" t="str">
        <f>IF(db[[#This Row],[QTY/ CTN B]]="","",RIGHT(db[[#This Row],[QTY/ CTN B]],LEN(db[[#This Row],[QTY/ CTN B]])-SEARCH(" ",db[[#This Row],[QTY/ CTN B]],1)))</f>
        <v>BOX</v>
      </c>
      <c r="W473" s="87" t="str">
        <f>IF(db[[#This Row],[QTY/ CTN TG]]="",IF(db[[#This Row],[STN TG]]="","",12),LEFT(db[[#This Row],[QTY/ CTN TG]],SEARCH(" ",db[[#This Row],[QTY/ CTN TG]],1)-1))</f>
        <v>20</v>
      </c>
      <c r="X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3" s="87" t="str">
        <f>IF(db[[#This Row],[STN K]]="","",IF(db[[#This Row],[STN TG]]="LSN",12,""))</f>
        <v/>
      </c>
      <c r="Z473" s="87" t="str">
        <f>IF(db[[#This Row],[STN TG]]="LSN","PCS","")</f>
        <v/>
      </c>
      <c r="AA473" s="87">
        <f>db[[#This Row],[QTY B]]*IF(db[[#This Row],[QTY TG]]="",1,db[[#This Row],[QTY TG]])*IF(db[[#This Row],[QTY K]]="",1,db[[#This Row],[QTY K]])</f>
        <v>120</v>
      </c>
      <c r="AB473" s="87" t="str">
        <f>IF(db[[#This Row],[STN K]]="",IF(db[[#This Row],[STN TG]]="",db[[#This Row],[STN B]],db[[#This Row],[STN TG]]),db[[#This Row],[STN K]])</f>
        <v>PCS</v>
      </c>
      <c r="AC473" s="87"/>
    </row>
    <row r="474" spans="1:29" ht="16.5" customHeight="1" x14ac:dyDescent="0.25">
      <c r="A474" s="87">
        <f>ROW()-1</f>
        <v>473</v>
      </c>
      <c r="B474" s="14" t="str">
        <f>LOWER(SUBSTITUTE(SUBSTITUTE(SUBSTITUTE(SUBSTITUTE(SUBSTITUTE(SUBSTITUTE(db[[#This Row],[NB BM]]," ",),".",""),"-",""),"(",""),")",""),"/",""))</f>
        <v>calljkcc36hijau</v>
      </c>
      <c r="C474" s="14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474" s="14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E474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calljkcc36hijau6box20pcs</v>
      </c>
      <c r="F4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calculatorjoykocc36green6box20pcsartomoro</v>
      </c>
      <c r="G474" s="15" t="s">
        <v>3919</v>
      </c>
      <c r="H474" s="19" t="s">
        <v>3908</v>
      </c>
      <c r="I474" s="50" t="s">
        <v>3911</v>
      </c>
      <c r="J474" s="1" t="s">
        <v>1620</v>
      </c>
      <c r="K474" s="27" t="e">
        <f>IF(db[[#This Row],[NB NOTA_C]]="","",COUNTIF([2]!B_MSK[concat],db[[#This Row],[NB NOTA_C]]))</f>
        <v>#REF!</v>
      </c>
      <c r="L474" s="16" t="s">
        <v>1631</v>
      </c>
      <c r="M474" s="3" t="s">
        <v>1707</v>
      </c>
      <c r="N474" s="15" t="s">
        <v>2798</v>
      </c>
      <c r="O474" s="14"/>
      <c r="P474" s="14" t="str">
        <f>IF(db[[#This Row],[QTY/ CTN]]="","",SUBSTITUTE(SUBSTITUTE(SUBSTITUTE(db[[#This Row],[QTY/ CTN]]," ","_",2),"(",""),")","")&amp;"_")</f>
        <v>6 BOX_20 PCS_</v>
      </c>
      <c r="Q474" s="14">
        <f>IF(db[[#This Row],[H_QTY/ CTN]]="","",SEARCH("_",db[[#This Row],[H_QTY/ CTN]]))</f>
        <v>6</v>
      </c>
      <c r="R474" s="14">
        <f>IF(db[[#This Row],[H_QTY/ CTN]]="","",LEN(db[[#This Row],[H_QTY/ CTN]]))</f>
        <v>13</v>
      </c>
      <c r="S474" s="91" t="str">
        <f>IF(db[[#This Row],[H_QTY/ CTN]]="","",LEFT(db[[#This Row],[H_QTY/ CTN]],db[[#This Row],[H_1]]-1))</f>
        <v>6 BOX</v>
      </c>
      <c r="T474" s="91" t="str">
        <f>IF(NOT(db[[#This Row],[H_1]]=db[[#This Row],[H_2]]),MID(db[[#This Row],[H_QTY/ CTN]],db[[#This Row],[H_1]]+1,db[[#This Row],[H_2]]-db[[#This Row],[H_1]]-1),"")</f>
        <v>20 PCS</v>
      </c>
      <c r="U474" s="87" t="str">
        <f>IF(db[[#This Row],[QTY/ CTN B]]="","",LEFT(db[[#This Row],[QTY/ CTN B]],SEARCH(" ",db[[#This Row],[QTY/ CTN B]],1)-1))</f>
        <v>6</v>
      </c>
      <c r="V474" s="87" t="str">
        <f>IF(db[[#This Row],[QTY/ CTN B]]="","",RIGHT(db[[#This Row],[QTY/ CTN B]],LEN(db[[#This Row],[QTY/ CTN B]])-SEARCH(" ",db[[#This Row],[QTY/ CTN B]],1)))</f>
        <v>BOX</v>
      </c>
      <c r="W474" s="87" t="str">
        <f>IF(db[[#This Row],[QTY/ CTN TG]]="",IF(db[[#This Row],[STN TG]]="","",12),LEFT(db[[#This Row],[QTY/ CTN TG]],SEARCH(" ",db[[#This Row],[QTY/ CTN TG]],1)-1))</f>
        <v>20</v>
      </c>
      <c r="X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4" s="87" t="str">
        <f>IF(db[[#This Row],[STN K]]="","",IF(db[[#This Row],[STN TG]]="LSN",12,""))</f>
        <v/>
      </c>
      <c r="Z474" s="87" t="str">
        <f>IF(db[[#This Row],[STN TG]]="LSN","PCS","")</f>
        <v/>
      </c>
      <c r="AA474" s="87">
        <f>db[[#This Row],[QTY B]]*IF(db[[#This Row],[QTY TG]]="",1,db[[#This Row],[QTY TG]])*IF(db[[#This Row],[QTY K]]="",1,db[[#This Row],[QTY K]])</f>
        <v>120</v>
      </c>
      <c r="AB474" s="87" t="str">
        <f>IF(db[[#This Row],[STN K]]="",IF(db[[#This Row],[STN TG]]="",db[[#This Row],[STN B]],db[[#This Row],[STN TG]]),db[[#This Row],[STN K]])</f>
        <v>PCS</v>
      </c>
      <c r="AC474" s="87"/>
    </row>
    <row r="475" spans="1:29" ht="16.5" customHeight="1" x14ac:dyDescent="0.25">
      <c r="A475" s="87">
        <f>ROW()-1</f>
        <v>474</v>
      </c>
      <c r="B475" s="14" t="str">
        <f>LOWER(SUBSTITUTE(SUBSTITUTE(SUBSTITUTE(SUBSTITUTE(SUBSTITUTE(SUBSTITUTE(db[[#This Row],[NB BM]]," ",),".",""),"-",""),"(",""),")",""),"/",""))</f>
        <v>calljkcc36kuning</v>
      </c>
      <c r="C475" s="14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D475" s="14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E475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calljkcc36kuning6box20pcs</v>
      </c>
      <c r="F4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calculatorjoykocc36yellow6box20pcsartomoro</v>
      </c>
      <c r="G475" s="15" t="s">
        <v>3920</v>
      </c>
      <c r="H475" s="19" t="s">
        <v>3909</v>
      </c>
      <c r="I475" s="50" t="s">
        <v>3912</v>
      </c>
      <c r="J475" s="1" t="s">
        <v>1620</v>
      </c>
      <c r="K475" s="27" t="e">
        <f>IF(db[[#This Row],[NB NOTA_C]]="","",COUNTIF([2]!B_MSK[concat],db[[#This Row],[NB NOTA_C]]))</f>
        <v>#REF!</v>
      </c>
      <c r="L475" s="16" t="s">
        <v>1631</v>
      </c>
      <c r="M475" s="3" t="s">
        <v>1707</v>
      </c>
      <c r="N475" s="15" t="s">
        <v>2798</v>
      </c>
      <c r="O475" s="14"/>
      <c r="P475" s="14" t="str">
        <f>IF(db[[#This Row],[QTY/ CTN]]="","",SUBSTITUTE(SUBSTITUTE(SUBSTITUTE(db[[#This Row],[QTY/ CTN]]," ","_",2),"(",""),")","")&amp;"_")</f>
        <v>6 BOX_20 PCS_</v>
      </c>
      <c r="Q475" s="14">
        <f>IF(db[[#This Row],[H_QTY/ CTN]]="","",SEARCH("_",db[[#This Row],[H_QTY/ CTN]]))</f>
        <v>6</v>
      </c>
      <c r="R475" s="14">
        <f>IF(db[[#This Row],[H_QTY/ CTN]]="","",LEN(db[[#This Row],[H_QTY/ CTN]]))</f>
        <v>13</v>
      </c>
      <c r="S475" s="91" t="str">
        <f>IF(db[[#This Row],[H_QTY/ CTN]]="","",LEFT(db[[#This Row],[H_QTY/ CTN]],db[[#This Row],[H_1]]-1))</f>
        <v>6 BOX</v>
      </c>
      <c r="T475" s="91" t="str">
        <f>IF(NOT(db[[#This Row],[H_1]]=db[[#This Row],[H_2]]),MID(db[[#This Row],[H_QTY/ CTN]],db[[#This Row],[H_1]]+1,db[[#This Row],[H_2]]-db[[#This Row],[H_1]]-1),"")</f>
        <v>20 PCS</v>
      </c>
      <c r="U475" s="87" t="str">
        <f>IF(db[[#This Row],[QTY/ CTN B]]="","",LEFT(db[[#This Row],[QTY/ CTN B]],SEARCH(" ",db[[#This Row],[QTY/ CTN B]],1)-1))</f>
        <v>6</v>
      </c>
      <c r="V475" s="87" t="str">
        <f>IF(db[[#This Row],[QTY/ CTN B]]="","",RIGHT(db[[#This Row],[QTY/ CTN B]],LEN(db[[#This Row],[QTY/ CTN B]])-SEARCH(" ",db[[#This Row],[QTY/ CTN B]],1)))</f>
        <v>BOX</v>
      </c>
      <c r="W475" s="87" t="str">
        <f>IF(db[[#This Row],[QTY/ CTN TG]]="",IF(db[[#This Row],[STN TG]]="","",12),LEFT(db[[#This Row],[QTY/ CTN TG]],SEARCH(" ",db[[#This Row],[QTY/ CTN TG]],1)-1))</f>
        <v>20</v>
      </c>
      <c r="X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5" s="87" t="str">
        <f>IF(db[[#This Row],[STN K]]="","",IF(db[[#This Row],[STN TG]]="LSN",12,""))</f>
        <v/>
      </c>
      <c r="Z475" s="87" t="str">
        <f>IF(db[[#This Row],[STN TG]]="LSN","PCS","")</f>
        <v/>
      </c>
      <c r="AA475" s="87">
        <f>db[[#This Row],[QTY B]]*IF(db[[#This Row],[QTY TG]]="",1,db[[#This Row],[QTY TG]])*IF(db[[#This Row],[QTY K]]="",1,db[[#This Row],[QTY K]])</f>
        <v>120</v>
      </c>
      <c r="AB475" s="87" t="str">
        <f>IF(db[[#This Row],[STN K]]="",IF(db[[#This Row],[STN TG]]="",db[[#This Row],[STN B]],db[[#This Row],[STN TG]]),db[[#This Row],[STN K]])</f>
        <v>PCS</v>
      </c>
      <c r="AC475" s="87"/>
    </row>
    <row r="476" spans="1:29" ht="16.5" customHeight="1" x14ac:dyDescent="0.25">
      <c r="A476" s="87">
        <f>ROW()-1</f>
        <v>475</v>
      </c>
      <c r="B476" s="3" t="str">
        <f>LOWER(SUBSTITUTE(SUBSTITUTE(SUBSTITUTE(SUBSTITUTE(SUBSTITUTE(SUBSTITUTE(db[[#This Row],[NB BM]]," ",),".",""),"-",""),"(",""),")",""),"/",""))</f>
        <v>calljkcc37</v>
      </c>
      <c r="C47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D47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E476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calljkcc378box20pcs</v>
      </c>
      <c r="F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calculatorjoykocc378box20pcsartomoro</v>
      </c>
      <c r="G476" s="1" t="s">
        <v>145</v>
      </c>
      <c r="H476" s="4" t="s">
        <v>146</v>
      </c>
      <c r="I476" s="2" t="s">
        <v>146</v>
      </c>
      <c r="J476" s="1" t="s">
        <v>1620</v>
      </c>
      <c r="K476" s="26" t="e">
        <f>IF(db[[#This Row],[NB NOTA_C]]="","",COUNTIF([2]!B_MSK[concat],db[[#This Row],[NB NOTA_C]]))</f>
        <v>#REF!</v>
      </c>
      <c r="L476" s="6" t="s">
        <v>1645</v>
      </c>
      <c r="M476" s="1" t="s">
        <v>1709</v>
      </c>
      <c r="N476" s="1" t="s">
        <v>2798</v>
      </c>
      <c r="O476" s="86" t="s">
        <v>5015</v>
      </c>
      <c r="P476" s="1" t="str">
        <f>IF(db[[#This Row],[QTY/ CTN]]="","",SUBSTITUTE(SUBSTITUTE(SUBSTITUTE(db[[#This Row],[QTY/ CTN]]," ","_",2),"(",""),")","")&amp;"_")</f>
        <v>8 BOX_20 PCS_</v>
      </c>
      <c r="Q476" s="1">
        <f>IF(db[[#This Row],[H_QTY/ CTN]]="","",SEARCH("_",db[[#This Row],[H_QTY/ CTN]]))</f>
        <v>6</v>
      </c>
      <c r="R476" s="1">
        <f>IF(db[[#This Row],[H_QTY/ CTN]]="","",LEN(db[[#This Row],[H_QTY/ CTN]]))</f>
        <v>13</v>
      </c>
      <c r="S476" s="90" t="str">
        <f>IF(db[[#This Row],[H_QTY/ CTN]]="","",LEFT(db[[#This Row],[H_QTY/ CTN]],db[[#This Row],[H_1]]-1))</f>
        <v>8 BOX</v>
      </c>
      <c r="T476" s="87" t="str">
        <f>IF(NOT(db[[#This Row],[H_1]]=db[[#This Row],[H_2]]),MID(db[[#This Row],[H_QTY/ CTN]],db[[#This Row],[H_1]]+1,db[[#This Row],[H_2]]-db[[#This Row],[H_1]]-1),"")</f>
        <v>20 PCS</v>
      </c>
      <c r="U476" s="87" t="str">
        <f>IF(db[[#This Row],[QTY/ CTN B]]="","",LEFT(db[[#This Row],[QTY/ CTN B]],SEARCH(" ",db[[#This Row],[QTY/ CTN B]],1)-1))</f>
        <v>8</v>
      </c>
      <c r="V476" s="87" t="str">
        <f>IF(db[[#This Row],[QTY/ CTN B]]="","",RIGHT(db[[#This Row],[QTY/ CTN B]],LEN(db[[#This Row],[QTY/ CTN B]])-SEARCH(" ",db[[#This Row],[QTY/ CTN B]],1)))</f>
        <v>BOX</v>
      </c>
      <c r="W476" s="87" t="str">
        <f>IF(db[[#This Row],[QTY/ CTN TG]]="",IF(db[[#This Row],[STN TG]]="","",12),LEFT(db[[#This Row],[QTY/ CTN TG]],SEARCH(" ",db[[#This Row],[QTY/ CTN TG]],1)-1))</f>
        <v>20</v>
      </c>
      <c r="X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6" s="87" t="str">
        <f>IF(db[[#This Row],[STN K]]="","",IF(db[[#This Row],[STN TG]]="LSN",12,""))</f>
        <v/>
      </c>
      <c r="Z476" s="87" t="str">
        <f>IF(db[[#This Row],[STN TG]]="LSN","PCS","")</f>
        <v/>
      </c>
      <c r="AA476" s="87">
        <f>db[[#This Row],[QTY B]]*IF(db[[#This Row],[QTY TG]]="",1,db[[#This Row],[QTY TG]])*IF(db[[#This Row],[QTY K]]="",1,db[[#This Row],[QTY K]])</f>
        <v>160</v>
      </c>
      <c r="AB476" s="87" t="str">
        <f>IF(db[[#This Row],[STN K]]="",IF(db[[#This Row],[STN TG]]="",db[[#This Row],[STN B]],db[[#This Row],[STN TG]]),db[[#This Row],[STN K]])</f>
        <v>PCS</v>
      </c>
      <c r="AC476" s="87"/>
    </row>
    <row r="477" spans="1:29" ht="16.5" customHeight="1" x14ac:dyDescent="0.25">
      <c r="A477" s="87">
        <f>ROW()-1</f>
        <v>476</v>
      </c>
      <c r="B477" s="3" t="str">
        <f>LOWER(SUBSTITUTE(SUBSTITUTE(SUBSTITUTE(SUBSTITUTE(SUBSTITUTE(SUBSTITUTE(db[[#This Row],[NB BM]]," ",),".",""),"-",""),"(",""),")",""),"/",""))</f>
        <v>calljkcc38</v>
      </c>
      <c r="C47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D47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E477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calljkcc388box20pcs</v>
      </c>
      <c r="F4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calculatorjoykocc388box20pcsartomoro</v>
      </c>
      <c r="G477" s="1" t="s">
        <v>147</v>
      </c>
      <c r="H477" s="4" t="s">
        <v>148</v>
      </c>
      <c r="I477" s="2" t="s">
        <v>148</v>
      </c>
      <c r="J477" s="1" t="s">
        <v>1620</v>
      </c>
      <c r="K477" s="26" t="e">
        <f>IF(db[[#This Row],[NB NOTA_C]]="","",COUNTIF([2]!B_MSK[concat],db[[#This Row],[NB NOTA_C]]))</f>
        <v>#REF!</v>
      </c>
      <c r="L477" s="6" t="s">
        <v>1645</v>
      </c>
      <c r="M477" s="1" t="s">
        <v>1709</v>
      </c>
      <c r="N477" s="1" t="s">
        <v>2798</v>
      </c>
      <c r="O477" s="1" t="s">
        <v>5016</v>
      </c>
      <c r="P477" s="1" t="str">
        <f>IF(db[[#This Row],[QTY/ CTN]]="","",SUBSTITUTE(SUBSTITUTE(SUBSTITUTE(db[[#This Row],[QTY/ CTN]]," ","_",2),"(",""),")","")&amp;"_")</f>
        <v>8 BOX_20 PCS_</v>
      </c>
      <c r="Q477" s="1">
        <f>IF(db[[#This Row],[H_QTY/ CTN]]="","",SEARCH("_",db[[#This Row],[H_QTY/ CTN]]))</f>
        <v>6</v>
      </c>
      <c r="R477" s="1">
        <f>IF(db[[#This Row],[H_QTY/ CTN]]="","",LEN(db[[#This Row],[H_QTY/ CTN]]))</f>
        <v>13</v>
      </c>
      <c r="S477" s="90" t="str">
        <f>IF(db[[#This Row],[H_QTY/ CTN]]="","",LEFT(db[[#This Row],[H_QTY/ CTN]],db[[#This Row],[H_1]]-1))</f>
        <v>8 BOX</v>
      </c>
      <c r="T477" s="87" t="str">
        <f>IF(NOT(db[[#This Row],[H_1]]=db[[#This Row],[H_2]]),MID(db[[#This Row],[H_QTY/ CTN]],db[[#This Row],[H_1]]+1,db[[#This Row],[H_2]]-db[[#This Row],[H_1]]-1),"")</f>
        <v>20 PCS</v>
      </c>
      <c r="U477" s="87" t="str">
        <f>IF(db[[#This Row],[QTY/ CTN B]]="","",LEFT(db[[#This Row],[QTY/ CTN B]],SEARCH(" ",db[[#This Row],[QTY/ CTN B]],1)-1))</f>
        <v>8</v>
      </c>
      <c r="V477" s="87" t="str">
        <f>IF(db[[#This Row],[QTY/ CTN B]]="","",RIGHT(db[[#This Row],[QTY/ CTN B]],LEN(db[[#This Row],[QTY/ CTN B]])-SEARCH(" ",db[[#This Row],[QTY/ CTN B]],1)))</f>
        <v>BOX</v>
      </c>
      <c r="W477" s="87" t="str">
        <f>IF(db[[#This Row],[QTY/ CTN TG]]="",IF(db[[#This Row],[STN TG]]="","",12),LEFT(db[[#This Row],[QTY/ CTN TG]],SEARCH(" ",db[[#This Row],[QTY/ CTN TG]],1)-1))</f>
        <v>20</v>
      </c>
      <c r="X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7" s="87" t="str">
        <f>IF(db[[#This Row],[STN K]]="","",IF(db[[#This Row],[STN TG]]="LSN",12,""))</f>
        <v/>
      </c>
      <c r="Z477" s="87" t="str">
        <f>IF(db[[#This Row],[STN TG]]="LSN","PCS","")</f>
        <v/>
      </c>
      <c r="AA477" s="87">
        <f>db[[#This Row],[QTY B]]*IF(db[[#This Row],[QTY TG]]="",1,db[[#This Row],[QTY TG]])*IF(db[[#This Row],[QTY K]]="",1,db[[#This Row],[QTY K]])</f>
        <v>160</v>
      </c>
      <c r="AB477" s="87" t="str">
        <f>IF(db[[#This Row],[STN K]]="",IF(db[[#This Row],[STN TG]]="",db[[#This Row],[STN B]],db[[#This Row],[STN TG]]),db[[#This Row],[STN K]])</f>
        <v>PCS</v>
      </c>
      <c r="AC477" s="87"/>
    </row>
    <row r="478" spans="1:29" ht="16.5" customHeight="1" x14ac:dyDescent="0.25">
      <c r="A478" s="87">
        <f>ROW()-1</f>
        <v>477</v>
      </c>
      <c r="B478" s="9" t="str">
        <f>LOWER(SUBSTITUTE(SUBSTITUTE(SUBSTITUTE(SUBSTITUTE(SUBSTITUTE(SUBSTITUTE(db[[#This Row],[NB BM]]," ",),".",""),"-",""),"(",""),")",""),"/",""))</f>
        <v>calljkcc40</v>
      </c>
      <c r="C47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D47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E478" s="9" t="str">
        <f>LOWER(SUBSTITUTE(SUBSTITUTE(SUBSTITUTE(SUBSTITUTE(SUBSTITUTE(SUBSTITUTE(SUBSTITUTE(SUBSTITUTE(SUBSTITUTE(db[[#This Row],[NB BM]]&amp;db[[#This Row],[QTY/ CTN]]," ",),".",""),"-",""),"(",""),")",""),",",""),"/",""),"""",""),"+",""))</f>
        <v>calljkcc404box20pcs</v>
      </c>
      <c r="F47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calculatorjoykocc404box20pcsartomoro</v>
      </c>
      <c r="G478" s="8" t="s">
        <v>149</v>
      </c>
      <c r="H478" s="18" t="s">
        <v>150</v>
      </c>
      <c r="I478" s="2" t="s">
        <v>150</v>
      </c>
      <c r="J478" s="1" t="s">
        <v>1620</v>
      </c>
      <c r="K478" s="26" t="e">
        <f>IF(db[[#This Row],[NB NOTA_C]]="","",COUNTIF([2]!B_MSK[concat],db[[#This Row],[NB NOTA_C]]))</f>
        <v>#REF!</v>
      </c>
      <c r="L478" s="6" t="s">
        <v>1645</v>
      </c>
      <c r="M478" s="1" t="s">
        <v>1706</v>
      </c>
      <c r="N478" s="1" t="s">
        <v>2798</v>
      </c>
      <c r="P478" s="1" t="str">
        <f>IF(db[[#This Row],[QTY/ CTN]]="","",SUBSTITUTE(SUBSTITUTE(SUBSTITUTE(db[[#This Row],[QTY/ CTN]]," ","_",2),"(",""),")","")&amp;"_")</f>
        <v>4 BOX_20 PCS_</v>
      </c>
      <c r="Q478" s="1">
        <f>IF(db[[#This Row],[H_QTY/ CTN]]="","",SEARCH("_",db[[#This Row],[H_QTY/ CTN]]))</f>
        <v>6</v>
      </c>
      <c r="R478" s="1">
        <f>IF(db[[#This Row],[H_QTY/ CTN]]="","",LEN(db[[#This Row],[H_QTY/ CTN]]))</f>
        <v>13</v>
      </c>
      <c r="S478" s="90" t="str">
        <f>IF(db[[#This Row],[H_QTY/ CTN]]="","",LEFT(db[[#This Row],[H_QTY/ CTN]],db[[#This Row],[H_1]]-1))</f>
        <v>4 BOX</v>
      </c>
      <c r="T478" s="87" t="str">
        <f>IF(NOT(db[[#This Row],[H_1]]=db[[#This Row],[H_2]]),MID(db[[#This Row],[H_QTY/ CTN]],db[[#This Row],[H_1]]+1,db[[#This Row],[H_2]]-db[[#This Row],[H_1]]-1),"")</f>
        <v>20 PCS</v>
      </c>
      <c r="U478" s="87" t="str">
        <f>IF(db[[#This Row],[QTY/ CTN B]]="","",LEFT(db[[#This Row],[QTY/ CTN B]],SEARCH(" ",db[[#This Row],[QTY/ CTN B]],1)-1))</f>
        <v>4</v>
      </c>
      <c r="V478" s="87" t="str">
        <f>IF(db[[#This Row],[QTY/ CTN B]]="","",RIGHT(db[[#This Row],[QTY/ CTN B]],LEN(db[[#This Row],[QTY/ CTN B]])-SEARCH(" ",db[[#This Row],[QTY/ CTN B]],1)))</f>
        <v>BOX</v>
      </c>
      <c r="W478" s="87" t="str">
        <f>IF(db[[#This Row],[QTY/ CTN TG]]="",IF(db[[#This Row],[STN TG]]="","",12),LEFT(db[[#This Row],[QTY/ CTN TG]],SEARCH(" ",db[[#This Row],[QTY/ CTN TG]],1)-1))</f>
        <v>20</v>
      </c>
      <c r="X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8" s="87" t="str">
        <f>IF(db[[#This Row],[STN K]]="","",IF(db[[#This Row],[STN TG]]="LSN",12,""))</f>
        <v/>
      </c>
      <c r="Z478" s="87" t="str">
        <f>IF(db[[#This Row],[STN TG]]="LSN","PCS","")</f>
        <v/>
      </c>
      <c r="AA478" s="87">
        <f>db[[#This Row],[QTY B]]*IF(db[[#This Row],[QTY TG]]="",1,db[[#This Row],[QTY TG]])*IF(db[[#This Row],[QTY K]]="",1,db[[#This Row],[QTY K]])</f>
        <v>80</v>
      </c>
      <c r="AB478" s="87" t="str">
        <f>IF(db[[#This Row],[STN K]]="",IF(db[[#This Row],[STN TG]]="",db[[#This Row],[STN B]],db[[#This Row],[STN TG]]),db[[#This Row],[STN K]])</f>
        <v>PCS</v>
      </c>
      <c r="AC478" s="87"/>
    </row>
    <row r="479" spans="1:29" ht="16.5" customHeight="1" x14ac:dyDescent="0.25">
      <c r="A479" s="87">
        <f>ROW()-1</f>
        <v>478</v>
      </c>
      <c r="B479" s="3" t="str">
        <f>LOWER(SUBSTITUTE(SUBSTITUTE(SUBSTITUTE(SUBSTITUTE(SUBSTITUTE(SUBSTITUTE(db[[#This Row],[NB BM]]," ",),".",""),"-",""),"(",""),")",""),"/",""))</f>
        <v>calljkcc41</v>
      </c>
      <c r="C47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D47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E479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calljkcc416box10pcs</v>
      </c>
      <c r="F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calculatorjoykocc416box10pcsartomoro</v>
      </c>
      <c r="G479" s="1" t="s">
        <v>151</v>
      </c>
      <c r="H479" s="4" t="s">
        <v>152</v>
      </c>
      <c r="I479" s="2" t="s">
        <v>152</v>
      </c>
      <c r="J479" s="1" t="s">
        <v>1620</v>
      </c>
      <c r="K479" s="26" t="e">
        <f>IF(db[[#This Row],[NB NOTA_C]]="","",COUNTIF([2]!B_MSK[concat],db[[#This Row],[NB NOTA_C]]))</f>
        <v>#REF!</v>
      </c>
      <c r="L479" s="6" t="s">
        <v>1645</v>
      </c>
      <c r="M479" s="1" t="s">
        <v>1710</v>
      </c>
      <c r="N479" s="1" t="s">
        <v>2798</v>
      </c>
      <c r="O479" s="1" t="s">
        <v>5017</v>
      </c>
      <c r="P479" s="1" t="str">
        <f>IF(db[[#This Row],[QTY/ CTN]]="","",SUBSTITUTE(SUBSTITUTE(SUBSTITUTE(db[[#This Row],[QTY/ CTN]]," ","_",2),"(",""),")","")&amp;"_")</f>
        <v>6 BOX_10 PCS_</v>
      </c>
      <c r="Q479" s="1">
        <f>IF(db[[#This Row],[H_QTY/ CTN]]="","",SEARCH("_",db[[#This Row],[H_QTY/ CTN]]))</f>
        <v>6</v>
      </c>
      <c r="R479" s="1">
        <f>IF(db[[#This Row],[H_QTY/ CTN]]="","",LEN(db[[#This Row],[H_QTY/ CTN]]))</f>
        <v>13</v>
      </c>
      <c r="S479" s="90" t="str">
        <f>IF(db[[#This Row],[H_QTY/ CTN]]="","",LEFT(db[[#This Row],[H_QTY/ CTN]],db[[#This Row],[H_1]]-1))</f>
        <v>6 BOX</v>
      </c>
      <c r="T479" s="87" t="str">
        <f>IF(NOT(db[[#This Row],[H_1]]=db[[#This Row],[H_2]]),MID(db[[#This Row],[H_QTY/ CTN]],db[[#This Row],[H_1]]+1,db[[#This Row],[H_2]]-db[[#This Row],[H_1]]-1),"")</f>
        <v>10 PCS</v>
      </c>
      <c r="U479" s="87" t="str">
        <f>IF(db[[#This Row],[QTY/ CTN B]]="","",LEFT(db[[#This Row],[QTY/ CTN B]],SEARCH(" ",db[[#This Row],[QTY/ CTN B]],1)-1))</f>
        <v>6</v>
      </c>
      <c r="V479" s="87" t="str">
        <f>IF(db[[#This Row],[QTY/ CTN B]]="","",RIGHT(db[[#This Row],[QTY/ CTN B]],LEN(db[[#This Row],[QTY/ CTN B]])-SEARCH(" ",db[[#This Row],[QTY/ CTN B]],1)))</f>
        <v>BOX</v>
      </c>
      <c r="W479" s="87" t="str">
        <f>IF(db[[#This Row],[QTY/ CTN TG]]="",IF(db[[#This Row],[STN TG]]="","",12),LEFT(db[[#This Row],[QTY/ CTN TG]],SEARCH(" ",db[[#This Row],[QTY/ CTN TG]],1)-1))</f>
        <v>10</v>
      </c>
      <c r="X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79" s="87" t="str">
        <f>IF(db[[#This Row],[STN K]]="","",IF(db[[#This Row],[STN TG]]="LSN",12,""))</f>
        <v/>
      </c>
      <c r="Z479" s="87" t="str">
        <f>IF(db[[#This Row],[STN TG]]="LSN","PCS","")</f>
        <v/>
      </c>
      <c r="AA479" s="87">
        <f>db[[#This Row],[QTY B]]*IF(db[[#This Row],[QTY TG]]="",1,db[[#This Row],[QTY TG]])*IF(db[[#This Row],[QTY K]]="",1,db[[#This Row],[QTY K]])</f>
        <v>60</v>
      </c>
      <c r="AB479" s="87" t="str">
        <f>IF(db[[#This Row],[STN K]]="",IF(db[[#This Row],[STN TG]]="",db[[#This Row],[STN B]],db[[#This Row],[STN TG]]),db[[#This Row],[STN K]])</f>
        <v>PCS</v>
      </c>
      <c r="AC479" s="87"/>
    </row>
    <row r="480" spans="1:29" ht="16.5" customHeight="1" x14ac:dyDescent="0.25">
      <c r="A480" s="87">
        <f>ROW()-1</f>
        <v>479</v>
      </c>
      <c r="B480" s="3" t="str">
        <f>LOWER(SUBSTITUTE(SUBSTITUTE(SUBSTITUTE(SUBSTITUTE(SUBSTITUTE(SUBSTITUTE(db[[#This Row],[NB BM]]," ",),".",""),"-",""),"(",""),")",""),"/",""))</f>
        <v>calljkcc46</v>
      </c>
      <c r="C48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D48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E480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calljkcc466box20pcs</v>
      </c>
      <c r="F4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calculatorjoykocc466box20pcsartomoro</v>
      </c>
      <c r="G480" s="1" t="s">
        <v>153</v>
      </c>
      <c r="H480" s="4" t="s">
        <v>154</v>
      </c>
      <c r="I480" s="2" t="s">
        <v>154</v>
      </c>
      <c r="J480" s="1" t="s">
        <v>1620</v>
      </c>
      <c r="K480" s="26" t="e">
        <f>IF(db[[#This Row],[NB NOTA_C]]="","",COUNTIF([2]!B_MSK[concat],db[[#This Row],[NB NOTA_C]]))</f>
        <v>#REF!</v>
      </c>
      <c r="L480" s="6" t="s">
        <v>1645</v>
      </c>
      <c r="M480" s="1" t="s">
        <v>1707</v>
      </c>
      <c r="N480" s="1" t="s">
        <v>2798</v>
      </c>
      <c r="P480" s="1" t="str">
        <f>IF(db[[#This Row],[QTY/ CTN]]="","",SUBSTITUTE(SUBSTITUTE(SUBSTITUTE(db[[#This Row],[QTY/ CTN]]," ","_",2),"(",""),")","")&amp;"_")</f>
        <v>6 BOX_20 PCS_</v>
      </c>
      <c r="Q480" s="1">
        <f>IF(db[[#This Row],[H_QTY/ CTN]]="","",SEARCH("_",db[[#This Row],[H_QTY/ CTN]]))</f>
        <v>6</v>
      </c>
      <c r="R480" s="1">
        <f>IF(db[[#This Row],[H_QTY/ CTN]]="","",LEN(db[[#This Row],[H_QTY/ CTN]]))</f>
        <v>13</v>
      </c>
      <c r="S480" s="90" t="str">
        <f>IF(db[[#This Row],[H_QTY/ CTN]]="","",LEFT(db[[#This Row],[H_QTY/ CTN]],db[[#This Row],[H_1]]-1))</f>
        <v>6 BOX</v>
      </c>
      <c r="T480" s="87" t="str">
        <f>IF(NOT(db[[#This Row],[H_1]]=db[[#This Row],[H_2]]),MID(db[[#This Row],[H_QTY/ CTN]],db[[#This Row],[H_1]]+1,db[[#This Row],[H_2]]-db[[#This Row],[H_1]]-1),"")</f>
        <v>20 PCS</v>
      </c>
      <c r="U480" s="87" t="str">
        <f>IF(db[[#This Row],[QTY/ CTN B]]="","",LEFT(db[[#This Row],[QTY/ CTN B]],SEARCH(" ",db[[#This Row],[QTY/ CTN B]],1)-1))</f>
        <v>6</v>
      </c>
      <c r="V480" s="87" t="str">
        <f>IF(db[[#This Row],[QTY/ CTN B]]="","",RIGHT(db[[#This Row],[QTY/ CTN B]],LEN(db[[#This Row],[QTY/ CTN B]])-SEARCH(" ",db[[#This Row],[QTY/ CTN B]],1)))</f>
        <v>BOX</v>
      </c>
      <c r="W480" s="87" t="str">
        <f>IF(db[[#This Row],[QTY/ CTN TG]]="",IF(db[[#This Row],[STN TG]]="","",12),LEFT(db[[#This Row],[QTY/ CTN TG]],SEARCH(" ",db[[#This Row],[QTY/ CTN TG]],1)-1))</f>
        <v>20</v>
      </c>
      <c r="X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0" s="87" t="str">
        <f>IF(db[[#This Row],[STN K]]="","",IF(db[[#This Row],[STN TG]]="LSN",12,""))</f>
        <v/>
      </c>
      <c r="Z480" s="87" t="str">
        <f>IF(db[[#This Row],[STN TG]]="LSN","PCS","")</f>
        <v/>
      </c>
      <c r="AA480" s="87">
        <f>db[[#This Row],[QTY B]]*IF(db[[#This Row],[QTY TG]]="",1,db[[#This Row],[QTY TG]])*IF(db[[#This Row],[QTY K]]="",1,db[[#This Row],[QTY K]])</f>
        <v>120</v>
      </c>
      <c r="AB480" s="87" t="str">
        <f>IF(db[[#This Row],[STN K]]="",IF(db[[#This Row],[STN TG]]="",db[[#This Row],[STN B]],db[[#This Row],[STN TG]]),db[[#This Row],[STN K]])</f>
        <v>PCS</v>
      </c>
      <c r="AC480" s="87"/>
    </row>
    <row r="481" spans="1:29" ht="16.5" customHeight="1" x14ac:dyDescent="0.25">
      <c r="A481" s="87">
        <f>ROW()-1</f>
        <v>480</v>
      </c>
      <c r="B481" s="3" t="str">
        <f>LOWER(SUBSTITUTE(SUBSTITUTE(SUBSTITUTE(SUBSTITUTE(SUBSTITUTE(SUBSTITUTE(db[[#This Row],[NB BM]]," ",),".",""),"-",""),"(",""),")",""),"/",""))</f>
        <v>calljkcc47co</v>
      </c>
      <c r="C48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D481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E481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calljkcc47co6box20pcs</v>
      </c>
      <c r="F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calculatorjoykocc47co6box20pcsartomoro</v>
      </c>
      <c r="G481" s="1" t="s">
        <v>5045</v>
      </c>
      <c r="H481" s="4" t="s">
        <v>4930</v>
      </c>
      <c r="I481" s="2" t="s">
        <v>5577</v>
      </c>
      <c r="J481" s="1" t="s">
        <v>1620</v>
      </c>
      <c r="K481" s="26" t="e">
        <f>IF(db[[#This Row],[NB NOTA_C]]="","",COUNTIF([2]!B_MSK[concat],db[[#This Row],[NB NOTA_C]]))</f>
        <v>#REF!</v>
      </c>
      <c r="L481" s="6" t="s">
        <v>1645</v>
      </c>
      <c r="M481" s="1" t="s">
        <v>1707</v>
      </c>
      <c r="N481" s="1" t="s">
        <v>2798</v>
      </c>
      <c r="O481" s="86" t="s">
        <v>4931</v>
      </c>
      <c r="P481" s="86" t="str">
        <f>IF(db[[#This Row],[QTY/ CTN]]="","",SUBSTITUTE(SUBSTITUTE(SUBSTITUTE(db[[#This Row],[QTY/ CTN]]," ","_",2),"(",""),")","")&amp;"_")</f>
        <v>6 BOX_20 PCS_</v>
      </c>
      <c r="Q481" s="86">
        <f>IF(db[[#This Row],[H_QTY/ CTN]]="","",SEARCH("_",db[[#This Row],[H_QTY/ CTN]]))</f>
        <v>6</v>
      </c>
      <c r="R481" s="86">
        <f>IF(db[[#This Row],[H_QTY/ CTN]]="","",LEN(db[[#This Row],[H_QTY/ CTN]]))</f>
        <v>13</v>
      </c>
      <c r="S481" s="90" t="str">
        <f>IF(db[[#This Row],[H_QTY/ CTN]]="","",LEFT(db[[#This Row],[H_QTY/ CTN]],db[[#This Row],[H_1]]-1))</f>
        <v>6 BOX</v>
      </c>
      <c r="T481" s="87" t="str">
        <f>IF(NOT(db[[#This Row],[H_1]]=db[[#This Row],[H_2]]),MID(db[[#This Row],[H_QTY/ CTN]],db[[#This Row],[H_1]]+1,db[[#This Row],[H_2]]-db[[#This Row],[H_1]]-1),"")</f>
        <v>20 PCS</v>
      </c>
      <c r="U481" s="87" t="str">
        <f>IF(db[[#This Row],[QTY/ CTN B]]="","",LEFT(db[[#This Row],[QTY/ CTN B]],SEARCH(" ",db[[#This Row],[QTY/ CTN B]],1)-1))</f>
        <v>6</v>
      </c>
      <c r="V481" s="87" t="str">
        <f>IF(db[[#This Row],[QTY/ CTN B]]="","",RIGHT(db[[#This Row],[QTY/ CTN B]],LEN(db[[#This Row],[QTY/ CTN B]])-SEARCH(" ",db[[#This Row],[QTY/ CTN B]],1)))</f>
        <v>BOX</v>
      </c>
      <c r="W481" s="87" t="str">
        <f>IF(db[[#This Row],[QTY/ CTN TG]]="",IF(db[[#This Row],[STN TG]]="","",12),LEFT(db[[#This Row],[QTY/ CTN TG]],SEARCH(" ",db[[#This Row],[QTY/ CTN TG]],1)-1))</f>
        <v>20</v>
      </c>
      <c r="X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1" s="87" t="str">
        <f>IF(db[[#This Row],[STN K]]="","",IF(db[[#This Row],[STN TG]]="LSN",12,""))</f>
        <v/>
      </c>
      <c r="Z481" s="87" t="str">
        <f>IF(db[[#This Row],[STN TG]]="LSN","PCS","")</f>
        <v/>
      </c>
      <c r="AA481" s="87">
        <f>db[[#This Row],[QTY B]]*IF(db[[#This Row],[QTY TG]]="",1,db[[#This Row],[QTY TG]])*IF(db[[#This Row],[QTY K]]="",1,db[[#This Row],[QTY K]])</f>
        <v>120</v>
      </c>
      <c r="AB481" s="87" t="str">
        <f>IF(db[[#This Row],[STN K]]="",IF(db[[#This Row],[STN TG]]="",db[[#This Row],[STN B]],db[[#This Row],[STN TG]]),db[[#This Row],[STN K]])</f>
        <v>PCS</v>
      </c>
      <c r="AC481" s="87"/>
    </row>
    <row r="482" spans="1:29" ht="16.5" customHeight="1" x14ac:dyDescent="0.25">
      <c r="A482" s="87">
        <f>ROW()-1</f>
        <v>481</v>
      </c>
      <c r="B482" s="3" t="str">
        <f>LOWER(SUBSTITUTE(SUBSTITUTE(SUBSTITUTE(SUBSTITUTE(SUBSTITUTE(SUBSTITUTE(db[[#This Row],[NB BM]]," ",),".",""),"-",""),"(",""),")",""),"/",""))</f>
        <v>calljkcc47cobiru</v>
      </c>
      <c r="C48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D48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E482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calljkcc47cobiru6box20pcs</v>
      </c>
      <c r="F4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calculatorjoykocc47coblue6box20pcsartomoro</v>
      </c>
      <c r="G482" s="1" t="s">
        <v>3606</v>
      </c>
      <c r="H482" s="4" t="s">
        <v>155</v>
      </c>
      <c r="I482" s="2" t="s">
        <v>156</v>
      </c>
      <c r="J482" s="1" t="s">
        <v>1620</v>
      </c>
      <c r="K482" s="26" t="e">
        <f>IF(db[[#This Row],[NB NOTA_C]]="","",COUNTIF([2]!B_MSK[concat],db[[#This Row],[NB NOTA_C]]))</f>
        <v>#REF!</v>
      </c>
      <c r="L482" s="6" t="s">
        <v>1645</v>
      </c>
      <c r="M482" s="1" t="s">
        <v>1707</v>
      </c>
      <c r="N482" s="1" t="s">
        <v>2798</v>
      </c>
      <c r="P482" s="1" t="str">
        <f>IF(db[[#This Row],[QTY/ CTN]]="","",SUBSTITUTE(SUBSTITUTE(SUBSTITUTE(db[[#This Row],[QTY/ CTN]]," ","_",2),"(",""),")","")&amp;"_")</f>
        <v>6 BOX_20 PCS_</v>
      </c>
      <c r="Q482" s="1">
        <f>IF(db[[#This Row],[H_QTY/ CTN]]="","",SEARCH("_",db[[#This Row],[H_QTY/ CTN]]))</f>
        <v>6</v>
      </c>
      <c r="R482" s="1">
        <f>IF(db[[#This Row],[H_QTY/ CTN]]="","",LEN(db[[#This Row],[H_QTY/ CTN]]))</f>
        <v>13</v>
      </c>
      <c r="S482" s="90" t="str">
        <f>IF(db[[#This Row],[H_QTY/ CTN]]="","",LEFT(db[[#This Row],[H_QTY/ CTN]],db[[#This Row],[H_1]]-1))</f>
        <v>6 BOX</v>
      </c>
      <c r="T482" s="87" t="str">
        <f>IF(NOT(db[[#This Row],[H_1]]=db[[#This Row],[H_2]]),MID(db[[#This Row],[H_QTY/ CTN]],db[[#This Row],[H_1]]+1,db[[#This Row],[H_2]]-db[[#This Row],[H_1]]-1),"")</f>
        <v>20 PCS</v>
      </c>
      <c r="U482" s="87" t="str">
        <f>IF(db[[#This Row],[QTY/ CTN B]]="","",LEFT(db[[#This Row],[QTY/ CTN B]],SEARCH(" ",db[[#This Row],[QTY/ CTN B]],1)-1))</f>
        <v>6</v>
      </c>
      <c r="V482" s="87" t="str">
        <f>IF(db[[#This Row],[QTY/ CTN B]]="","",RIGHT(db[[#This Row],[QTY/ CTN B]],LEN(db[[#This Row],[QTY/ CTN B]])-SEARCH(" ",db[[#This Row],[QTY/ CTN B]],1)))</f>
        <v>BOX</v>
      </c>
      <c r="W482" s="87" t="str">
        <f>IF(db[[#This Row],[QTY/ CTN TG]]="",IF(db[[#This Row],[STN TG]]="","",12),LEFT(db[[#This Row],[QTY/ CTN TG]],SEARCH(" ",db[[#This Row],[QTY/ CTN TG]],1)-1))</f>
        <v>20</v>
      </c>
      <c r="X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2" s="87" t="str">
        <f>IF(db[[#This Row],[STN K]]="","",IF(db[[#This Row],[STN TG]]="LSN",12,""))</f>
        <v/>
      </c>
      <c r="Z482" s="87" t="str">
        <f>IF(db[[#This Row],[STN TG]]="LSN","PCS","")</f>
        <v/>
      </c>
      <c r="AA482" s="87">
        <f>db[[#This Row],[QTY B]]*IF(db[[#This Row],[QTY TG]]="",1,db[[#This Row],[QTY TG]])*IF(db[[#This Row],[QTY K]]="",1,db[[#This Row],[QTY K]])</f>
        <v>120</v>
      </c>
      <c r="AB482" s="87" t="str">
        <f>IF(db[[#This Row],[STN K]]="",IF(db[[#This Row],[STN TG]]="",db[[#This Row],[STN B]],db[[#This Row],[STN TG]]),db[[#This Row],[STN K]])</f>
        <v>PCS</v>
      </c>
      <c r="AC482" s="87"/>
    </row>
    <row r="483" spans="1:29" ht="16.5" customHeight="1" x14ac:dyDescent="0.25">
      <c r="A483" s="87">
        <f>ROW()-1</f>
        <v>482</v>
      </c>
      <c r="B483" s="3" t="str">
        <f>LOWER(SUBSTITUTE(SUBSTITUTE(SUBSTITUTE(SUBSTITUTE(SUBSTITUTE(SUBSTITUTE(db[[#This Row],[NB BM]]," ",),".",""),"-",""),"(",""),")",""),"/",""))</f>
        <v>calljkcc47cohijau</v>
      </c>
      <c r="C48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D48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E483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calljkcc47cohijau6box20pcs</v>
      </c>
      <c r="F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calculatorjoykocc47cogreen6box20pcsartomoro</v>
      </c>
      <c r="G483" s="1" t="s">
        <v>157</v>
      </c>
      <c r="H483" s="4" t="s">
        <v>158</v>
      </c>
      <c r="I483" s="2" t="s">
        <v>159</v>
      </c>
      <c r="J483" s="1" t="s">
        <v>1620</v>
      </c>
      <c r="K483" s="26" t="e">
        <f>IF(db[[#This Row],[NB NOTA_C]]="","",COUNTIF([2]!B_MSK[concat],db[[#This Row],[NB NOTA_C]]))</f>
        <v>#REF!</v>
      </c>
      <c r="L483" s="6" t="s">
        <v>1645</v>
      </c>
      <c r="M483" s="1" t="s">
        <v>1707</v>
      </c>
      <c r="N483" s="1" t="s">
        <v>2798</v>
      </c>
      <c r="P483" s="1" t="str">
        <f>IF(db[[#This Row],[QTY/ CTN]]="","",SUBSTITUTE(SUBSTITUTE(SUBSTITUTE(db[[#This Row],[QTY/ CTN]]," ","_",2),"(",""),")","")&amp;"_")</f>
        <v>6 BOX_20 PCS_</v>
      </c>
      <c r="Q483" s="1">
        <f>IF(db[[#This Row],[H_QTY/ CTN]]="","",SEARCH("_",db[[#This Row],[H_QTY/ CTN]]))</f>
        <v>6</v>
      </c>
      <c r="R483" s="1">
        <f>IF(db[[#This Row],[H_QTY/ CTN]]="","",LEN(db[[#This Row],[H_QTY/ CTN]]))</f>
        <v>13</v>
      </c>
      <c r="S483" s="90" t="str">
        <f>IF(db[[#This Row],[H_QTY/ CTN]]="","",LEFT(db[[#This Row],[H_QTY/ CTN]],db[[#This Row],[H_1]]-1))</f>
        <v>6 BOX</v>
      </c>
      <c r="T483" s="87" t="str">
        <f>IF(NOT(db[[#This Row],[H_1]]=db[[#This Row],[H_2]]),MID(db[[#This Row],[H_QTY/ CTN]],db[[#This Row],[H_1]]+1,db[[#This Row],[H_2]]-db[[#This Row],[H_1]]-1),"")</f>
        <v>20 PCS</v>
      </c>
      <c r="U483" s="87" t="str">
        <f>IF(db[[#This Row],[QTY/ CTN B]]="","",LEFT(db[[#This Row],[QTY/ CTN B]],SEARCH(" ",db[[#This Row],[QTY/ CTN B]],1)-1))</f>
        <v>6</v>
      </c>
      <c r="V483" s="87" t="str">
        <f>IF(db[[#This Row],[QTY/ CTN B]]="","",RIGHT(db[[#This Row],[QTY/ CTN B]],LEN(db[[#This Row],[QTY/ CTN B]])-SEARCH(" ",db[[#This Row],[QTY/ CTN B]],1)))</f>
        <v>BOX</v>
      </c>
      <c r="W483" s="87" t="str">
        <f>IF(db[[#This Row],[QTY/ CTN TG]]="",IF(db[[#This Row],[STN TG]]="","",12),LEFT(db[[#This Row],[QTY/ CTN TG]],SEARCH(" ",db[[#This Row],[QTY/ CTN TG]],1)-1))</f>
        <v>20</v>
      </c>
      <c r="X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3" s="87" t="str">
        <f>IF(db[[#This Row],[STN K]]="","",IF(db[[#This Row],[STN TG]]="LSN",12,""))</f>
        <v/>
      </c>
      <c r="Z483" s="87" t="str">
        <f>IF(db[[#This Row],[STN TG]]="LSN","PCS","")</f>
        <v/>
      </c>
      <c r="AA483" s="87">
        <f>db[[#This Row],[QTY B]]*IF(db[[#This Row],[QTY TG]]="",1,db[[#This Row],[QTY TG]])*IF(db[[#This Row],[QTY K]]="",1,db[[#This Row],[QTY K]])</f>
        <v>120</v>
      </c>
      <c r="AB483" s="87" t="str">
        <f>IF(db[[#This Row],[STN K]]="",IF(db[[#This Row],[STN TG]]="",db[[#This Row],[STN B]],db[[#This Row],[STN TG]]),db[[#This Row],[STN K]])</f>
        <v>PCS</v>
      </c>
      <c r="AC483" s="87"/>
    </row>
    <row r="484" spans="1:29" ht="16.5" customHeight="1" x14ac:dyDescent="0.25">
      <c r="A484" s="87">
        <f>ROW()-1</f>
        <v>483</v>
      </c>
      <c r="B484" s="3" t="str">
        <f>LOWER(SUBSTITUTE(SUBSTITUTE(SUBSTITUTE(SUBSTITUTE(SUBSTITUTE(SUBSTITUTE(db[[#This Row],[NB BM]]," ",),".",""),"-",""),"(",""),")",""),"/",""))</f>
        <v>calljkcc47comerah</v>
      </c>
      <c r="C48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D48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E484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calljkcc47comerah6box20pcs</v>
      </c>
      <c r="F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calculatorjoykocc47cored6box20pcsartomoro</v>
      </c>
      <c r="G484" s="1" t="s">
        <v>160</v>
      </c>
      <c r="H484" s="4" t="s">
        <v>161</v>
      </c>
      <c r="I484" s="2" t="s">
        <v>162</v>
      </c>
      <c r="J484" s="1" t="s">
        <v>1620</v>
      </c>
      <c r="K484" s="26" t="e">
        <f>IF(db[[#This Row],[NB NOTA_C]]="","",COUNTIF([2]!B_MSK[concat],db[[#This Row],[NB NOTA_C]]))</f>
        <v>#REF!</v>
      </c>
      <c r="L484" s="6" t="s">
        <v>1645</v>
      </c>
      <c r="M484" s="1" t="s">
        <v>1707</v>
      </c>
      <c r="N484" s="1" t="s">
        <v>2798</v>
      </c>
      <c r="P484" s="1" t="str">
        <f>IF(db[[#This Row],[QTY/ CTN]]="","",SUBSTITUTE(SUBSTITUTE(SUBSTITUTE(db[[#This Row],[QTY/ CTN]]," ","_",2),"(",""),")","")&amp;"_")</f>
        <v>6 BOX_20 PCS_</v>
      </c>
      <c r="Q484" s="1">
        <f>IF(db[[#This Row],[H_QTY/ CTN]]="","",SEARCH("_",db[[#This Row],[H_QTY/ CTN]]))</f>
        <v>6</v>
      </c>
      <c r="R484" s="1">
        <f>IF(db[[#This Row],[H_QTY/ CTN]]="","",LEN(db[[#This Row],[H_QTY/ CTN]]))</f>
        <v>13</v>
      </c>
      <c r="S484" s="90" t="str">
        <f>IF(db[[#This Row],[H_QTY/ CTN]]="","",LEFT(db[[#This Row],[H_QTY/ CTN]],db[[#This Row],[H_1]]-1))</f>
        <v>6 BOX</v>
      </c>
      <c r="T484" s="87" t="str">
        <f>IF(NOT(db[[#This Row],[H_1]]=db[[#This Row],[H_2]]),MID(db[[#This Row],[H_QTY/ CTN]],db[[#This Row],[H_1]]+1,db[[#This Row],[H_2]]-db[[#This Row],[H_1]]-1),"")</f>
        <v>20 PCS</v>
      </c>
      <c r="U484" s="87" t="str">
        <f>IF(db[[#This Row],[QTY/ CTN B]]="","",LEFT(db[[#This Row],[QTY/ CTN B]],SEARCH(" ",db[[#This Row],[QTY/ CTN B]],1)-1))</f>
        <v>6</v>
      </c>
      <c r="V484" s="87" t="str">
        <f>IF(db[[#This Row],[QTY/ CTN B]]="","",RIGHT(db[[#This Row],[QTY/ CTN B]],LEN(db[[#This Row],[QTY/ CTN B]])-SEARCH(" ",db[[#This Row],[QTY/ CTN B]],1)))</f>
        <v>BOX</v>
      </c>
      <c r="W484" s="87" t="str">
        <f>IF(db[[#This Row],[QTY/ CTN TG]]="",IF(db[[#This Row],[STN TG]]="","",12),LEFT(db[[#This Row],[QTY/ CTN TG]],SEARCH(" ",db[[#This Row],[QTY/ CTN TG]],1)-1))</f>
        <v>20</v>
      </c>
      <c r="X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4" s="87" t="str">
        <f>IF(db[[#This Row],[STN K]]="","",IF(db[[#This Row],[STN TG]]="LSN",12,""))</f>
        <v/>
      </c>
      <c r="Z484" s="87" t="str">
        <f>IF(db[[#This Row],[STN TG]]="LSN","PCS","")</f>
        <v/>
      </c>
      <c r="AA484" s="87">
        <f>db[[#This Row],[QTY B]]*IF(db[[#This Row],[QTY TG]]="",1,db[[#This Row],[QTY TG]])*IF(db[[#This Row],[QTY K]]="",1,db[[#This Row],[QTY K]])</f>
        <v>120</v>
      </c>
      <c r="AB484" s="87" t="str">
        <f>IF(db[[#This Row],[STN K]]="",IF(db[[#This Row],[STN TG]]="",db[[#This Row],[STN B]],db[[#This Row],[STN TG]]),db[[#This Row],[STN K]])</f>
        <v>PCS</v>
      </c>
      <c r="AC484" s="87"/>
    </row>
    <row r="485" spans="1:29" ht="16.5" customHeight="1" x14ac:dyDescent="0.25">
      <c r="A485" s="87">
        <f>ROW()-1</f>
        <v>484</v>
      </c>
      <c r="B485" s="3" t="str">
        <f>LOWER(SUBSTITUTE(SUBSTITUTE(SUBSTITUTE(SUBSTITUTE(SUBSTITUTE(SUBSTITUTE(db[[#This Row],[NB BM]]," ",),".",""),"-",""),"(",""),")",""),"/",""))</f>
        <v>calljkcc47comerah</v>
      </c>
      <c r="C485" s="3" t="str">
        <f>LOWER(SUBSTITUTE(SUBSTITUTE(SUBSTITUTE(SUBSTITUTE(SUBSTITUTE(SUBSTITUTE(SUBSTITUTE(SUBSTITUTE(SUBSTITUTE(db[[#This Row],[NB NOTA]]," ",),".",""),"-",""),"(",""),")",""),",",""),"/",""),"""",""),"+",""))</f>
        <v>calculatorjoykocc47coredbonus</v>
      </c>
      <c r="D485" s="3" t="str">
        <f>LOWER(SUBSTITUTE(SUBSTITUTE(SUBSTITUTE(SUBSTITUTE(SUBSTITUTE(SUBSTITUTE(SUBSTITUTE(SUBSTITUTE(SUBSTITUTE(db[[#This Row],[NB PAJAK]]," ",""),"-",""),"(",""),")",""),".",""),",",""),"/",""),"""",""),"+",""))</f>
        <v>calculatorjoykocc47comerahbonus</v>
      </c>
      <c r="E485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calljkcc47comerah6box20pcs</v>
      </c>
      <c r="F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calculatorjoykocc47coredbonus6box20pcsartomoro</v>
      </c>
      <c r="G485" s="1" t="s">
        <v>160</v>
      </c>
      <c r="H485" s="4" t="s">
        <v>6233</v>
      </c>
      <c r="I485" s="2" t="s">
        <v>6234</v>
      </c>
      <c r="J485" s="1" t="s">
        <v>1620</v>
      </c>
      <c r="K485" s="26" t="e">
        <f>IF(db[[#This Row],[NB NOTA_C]]="","",COUNTIF([2]!B_MSK[concat],db[[#This Row],[NB NOTA_C]]))</f>
        <v>#REF!</v>
      </c>
      <c r="L485" s="6" t="s">
        <v>1645</v>
      </c>
      <c r="M485" s="1" t="s">
        <v>1707</v>
      </c>
      <c r="N485" s="1" t="s">
        <v>2798</v>
      </c>
      <c r="P485" s="1" t="str">
        <f>IF(db[[#This Row],[QTY/ CTN]]="","",SUBSTITUTE(SUBSTITUTE(SUBSTITUTE(db[[#This Row],[QTY/ CTN]]," ","_",2),"(",""),")","")&amp;"_")</f>
        <v>6 BOX_20 PCS_</v>
      </c>
      <c r="Q485" s="1">
        <f>IF(db[[#This Row],[H_QTY/ CTN]]="","",SEARCH("_",db[[#This Row],[H_QTY/ CTN]]))</f>
        <v>6</v>
      </c>
      <c r="R485" s="1">
        <f>IF(db[[#This Row],[H_QTY/ CTN]]="","",LEN(db[[#This Row],[H_QTY/ CTN]]))</f>
        <v>13</v>
      </c>
      <c r="S485" s="90" t="str">
        <f>IF(db[[#This Row],[H_QTY/ CTN]]="","",LEFT(db[[#This Row],[H_QTY/ CTN]],db[[#This Row],[H_1]]-1))</f>
        <v>6 BOX</v>
      </c>
      <c r="T485" s="87" t="str">
        <f>IF(NOT(db[[#This Row],[H_1]]=db[[#This Row],[H_2]]),MID(db[[#This Row],[H_QTY/ CTN]],db[[#This Row],[H_1]]+1,db[[#This Row],[H_2]]-db[[#This Row],[H_1]]-1),"")</f>
        <v>20 PCS</v>
      </c>
      <c r="U485" s="87" t="str">
        <f>IF(db[[#This Row],[QTY/ CTN B]]="","",LEFT(db[[#This Row],[QTY/ CTN B]],SEARCH(" ",db[[#This Row],[QTY/ CTN B]],1)-1))</f>
        <v>6</v>
      </c>
      <c r="V485" s="87" t="str">
        <f>IF(db[[#This Row],[QTY/ CTN B]]="","",RIGHT(db[[#This Row],[QTY/ CTN B]],LEN(db[[#This Row],[QTY/ CTN B]])-SEARCH(" ",db[[#This Row],[QTY/ CTN B]],1)))</f>
        <v>BOX</v>
      </c>
      <c r="W485" s="87" t="str">
        <f>IF(db[[#This Row],[QTY/ CTN TG]]="",IF(db[[#This Row],[STN TG]]="","",12),LEFT(db[[#This Row],[QTY/ CTN TG]],SEARCH(" ",db[[#This Row],[QTY/ CTN TG]],1)-1))</f>
        <v>20</v>
      </c>
      <c r="X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5" s="87" t="str">
        <f>IF(db[[#This Row],[STN K]]="","",IF(db[[#This Row],[STN TG]]="LSN",12,""))</f>
        <v/>
      </c>
      <c r="Z485" s="87" t="str">
        <f>IF(db[[#This Row],[STN TG]]="LSN","PCS","")</f>
        <v/>
      </c>
      <c r="AA485" s="87">
        <f>db[[#This Row],[QTY B]]*IF(db[[#This Row],[QTY TG]]="",1,db[[#This Row],[QTY TG]])*IF(db[[#This Row],[QTY K]]="",1,db[[#This Row],[QTY K]])</f>
        <v>120</v>
      </c>
      <c r="AB485" s="87" t="str">
        <f>IF(db[[#This Row],[STN K]]="",IF(db[[#This Row],[STN TG]]="",db[[#This Row],[STN B]],db[[#This Row],[STN TG]]),db[[#This Row],[STN K]])</f>
        <v>PCS</v>
      </c>
      <c r="AC485" s="87"/>
    </row>
    <row r="486" spans="1:29" ht="16.5" customHeight="1" x14ac:dyDescent="0.25">
      <c r="A486" s="87">
        <f>ROW()-1</f>
        <v>485</v>
      </c>
      <c r="B486" s="3" t="str">
        <f>LOWER(SUBSTITUTE(SUBSTITUTE(SUBSTITUTE(SUBSTITUTE(SUBSTITUTE(SUBSTITUTE(db[[#This Row],[NB BM]]," ",),".",""),"-",""),"(",""),")",""),"/",""))</f>
        <v>calljkcc56</v>
      </c>
      <c r="C486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D486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E486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calljkcc568box10pcs</v>
      </c>
      <c r="F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calculatorjoykocc568box10pcsartomoro</v>
      </c>
      <c r="G486" s="4" t="s">
        <v>5046</v>
      </c>
      <c r="H486" s="4" t="s">
        <v>5042</v>
      </c>
      <c r="I486" s="2" t="s">
        <v>5042</v>
      </c>
      <c r="J486" s="1" t="s">
        <v>1620</v>
      </c>
      <c r="K486" s="28" t="e">
        <f>IF(db[[#This Row],[NB NOTA_C]]="","",COUNTIF([2]!B_MSK[concat],db[[#This Row],[NB NOTA_C]]))</f>
        <v>#REF!</v>
      </c>
      <c r="L486" s="7" t="s">
        <v>1645</v>
      </c>
      <c r="M486" s="3" t="s">
        <v>5044</v>
      </c>
      <c r="N486" s="1" t="s">
        <v>2798</v>
      </c>
      <c r="O486" s="3" t="s">
        <v>5050</v>
      </c>
      <c r="P486" s="3" t="str">
        <f>IF(db[[#This Row],[QTY/ CTN]]="","",SUBSTITUTE(SUBSTITUTE(SUBSTITUTE(db[[#This Row],[QTY/ CTN]]," ","_",2),"(",""),")","")&amp;"_")</f>
        <v>8 BOX_10 PCS_</v>
      </c>
      <c r="Q486" s="3">
        <f>IF(db[[#This Row],[H_QTY/ CTN]]="","",SEARCH("_",db[[#This Row],[H_QTY/ CTN]]))</f>
        <v>6</v>
      </c>
      <c r="R486" s="3">
        <f>IF(db[[#This Row],[H_QTY/ CTN]]="","",LEN(db[[#This Row],[H_QTY/ CTN]]))</f>
        <v>13</v>
      </c>
      <c r="S486" s="87" t="str">
        <f>IF(db[[#This Row],[H_QTY/ CTN]]="","",LEFT(db[[#This Row],[H_QTY/ CTN]],db[[#This Row],[H_1]]-1))</f>
        <v>8 BOX</v>
      </c>
      <c r="T486" s="87" t="str">
        <f>IF(NOT(db[[#This Row],[H_1]]=db[[#This Row],[H_2]]),MID(db[[#This Row],[H_QTY/ CTN]],db[[#This Row],[H_1]]+1,db[[#This Row],[H_2]]-db[[#This Row],[H_1]]-1),"")</f>
        <v>10 PCS</v>
      </c>
      <c r="U486" s="87" t="str">
        <f>IF(db[[#This Row],[QTY/ CTN B]]="","",LEFT(db[[#This Row],[QTY/ CTN B]],SEARCH(" ",db[[#This Row],[QTY/ CTN B]],1)-1))</f>
        <v>8</v>
      </c>
      <c r="V486" s="87" t="str">
        <f>IF(db[[#This Row],[QTY/ CTN B]]="","",RIGHT(db[[#This Row],[QTY/ CTN B]],LEN(db[[#This Row],[QTY/ CTN B]])-SEARCH(" ",db[[#This Row],[QTY/ CTN B]],1)))</f>
        <v>BOX</v>
      </c>
      <c r="W486" s="87" t="str">
        <f>IF(db[[#This Row],[QTY/ CTN TG]]="",IF(db[[#This Row],[STN TG]]="","",12),LEFT(db[[#This Row],[QTY/ CTN TG]],SEARCH(" ",db[[#This Row],[QTY/ CTN TG]],1)-1))</f>
        <v>10</v>
      </c>
      <c r="X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6" s="87" t="str">
        <f>IF(db[[#This Row],[STN K]]="","",IF(db[[#This Row],[STN TG]]="LSN",12,""))</f>
        <v/>
      </c>
      <c r="Z486" s="87" t="str">
        <f>IF(db[[#This Row],[STN TG]]="LSN","PCS","")</f>
        <v/>
      </c>
      <c r="AA486" s="87">
        <f>db[[#This Row],[QTY B]]*IF(db[[#This Row],[QTY TG]]="",1,db[[#This Row],[QTY TG]])*IF(db[[#This Row],[QTY K]]="",1,db[[#This Row],[QTY K]])</f>
        <v>80</v>
      </c>
      <c r="AB486" s="87" t="str">
        <f>IF(db[[#This Row],[STN K]]="",IF(db[[#This Row],[STN TG]]="",db[[#This Row],[STN B]],db[[#This Row],[STN TG]]),db[[#This Row],[STN K]])</f>
        <v>PCS</v>
      </c>
      <c r="AC486" s="87"/>
    </row>
    <row r="487" spans="1:29" ht="16.5" customHeight="1" x14ac:dyDescent="0.25">
      <c r="A487" s="87">
        <f>ROW()-1</f>
        <v>486</v>
      </c>
      <c r="B487" s="3" t="str">
        <f>LOWER(SUBSTITUTE(SUBSTITUTE(SUBSTITUTE(SUBSTITUTE(SUBSTITUTE(SUBSTITUTE(db[[#This Row],[NB BM]]," ",),".",""),"-",""),"(",""),")",""),"/",""))</f>
        <v>calljkcc57</v>
      </c>
      <c r="C487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D487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E487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calljkcc576box10pcs</v>
      </c>
      <c r="F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calculatorjoykocc576box10pcsartomoro</v>
      </c>
      <c r="G487" s="4" t="s">
        <v>5047</v>
      </c>
      <c r="H487" s="4" t="s">
        <v>5043</v>
      </c>
      <c r="I487" s="2" t="s">
        <v>5043</v>
      </c>
      <c r="J487" s="1" t="s">
        <v>1620</v>
      </c>
      <c r="K487" s="28" t="e">
        <f>IF(db[[#This Row],[NB NOTA_C]]="","",COUNTIF([2]!B_MSK[concat],db[[#This Row],[NB NOTA_C]]))</f>
        <v>#REF!</v>
      </c>
      <c r="L487" s="7" t="s">
        <v>1645</v>
      </c>
      <c r="M487" s="3" t="s">
        <v>1710</v>
      </c>
      <c r="N487" s="1" t="s">
        <v>2798</v>
      </c>
      <c r="O487" s="3" t="s">
        <v>5051</v>
      </c>
      <c r="P487" s="3" t="str">
        <f>IF(db[[#This Row],[QTY/ CTN]]="","",SUBSTITUTE(SUBSTITUTE(SUBSTITUTE(db[[#This Row],[QTY/ CTN]]," ","_",2),"(",""),")","")&amp;"_")</f>
        <v>6 BOX_10 PCS_</v>
      </c>
      <c r="Q487" s="3">
        <f>IF(db[[#This Row],[H_QTY/ CTN]]="","",SEARCH("_",db[[#This Row],[H_QTY/ CTN]]))</f>
        <v>6</v>
      </c>
      <c r="R487" s="3">
        <f>IF(db[[#This Row],[H_QTY/ CTN]]="","",LEN(db[[#This Row],[H_QTY/ CTN]]))</f>
        <v>13</v>
      </c>
      <c r="S487" s="87" t="str">
        <f>IF(db[[#This Row],[H_QTY/ CTN]]="","",LEFT(db[[#This Row],[H_QTY/ CTN]],db[[#This Row],[H_1]]-1))</f>
        <v>6 BOX</v>
      </c>
      <c r="T487" s="87" t="str">
        <f>IF(NOT(db[[#This Row],[H_1]]=db[[#This Row],[H_2]]),MID(db[[#This Row],[H_QTY/ CTN]],db[[#This Row],[H_1]]+1,db[[#This Row],[H_2]]-db[[#This Row],[H_1]]-1),"")</f>
        <v>10 PCS</v>
      </c>
      <c r="U487" s="87" t="str">
        <f>IF(db[[#This Row],[QTY/ CTN B]]="","",LEFT(db[[#This Row],[QTY/ CTN B]],SEARCH(" ",db[[#This Row],[QTY/ CTN B]],1)-1))</f>
        <v>6</v>
      </c>
      <c r="V487" s="87" t="str">
        <f>IF(db[[#This Row],[QTY/ CTN B]]="","",RIGHT(db[[#This Row],[QTY/ CTN B]],LEN(db[[#This Row],[QTY/ CTN B]])-SEARCH(" ",db[[#This Row],[QTY/ CTN B]],1)))</f>
        <v>BOX</v>
      </c>
      <c r="W487" s="87" t="str">
        <f>IF(db[[#This Row],[QTY/ CTN TG]]="",IF(db[[#This Row],[STN TG]]="","",12),LEFT(db[[#This Row],[QTY/ CTN TG]],SEARCH(" ",db[[#This Row],[QTY/ CTN TG]],1)-1))</f>
        <v>10</v>
      </c>
      <c r="X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7" s="87" t="str">
        <f>IF(db[[#This Row],[STN K]]="","",IF(db[[#This Row],[STN TG]]="LSN",12,""))</f>
        <v/>
      </c>
      <c r="Z487" s="87" t="str">
        <f>IF(db[[#This Row],[STN TG]]="LSN","PCS","")</f>
        <v/>
      </c>
      <c r="AA487" s="87">
        <f>db[[#This Row],[QTY B]]*IF(db[[#This Row],[QTY TG]]="",1,db[[#This Row],[QTY TG]])*IF(db[[#This Row],[QTY K]]="",1,db[[#This Row],[QTY K]])</f>
        <v>60</v>
      </c>
      <c r="AB487" s="87" t="str">
        <f>IF(db[[#This Row],[STN K]]="",IF(db[[#This Row],[STN TG]]="",db[[#This Row],[STN B]],db[[#This Row],[STN TG]]),db[[#This Row],[STN K]])</f>
        <v>PCS</v>
      </c>
      <c r="AC487" s="87"/>
    </row>
    <row r="488" spans="1:29" ht="16.5" customHeight="1" x14ac:dyDescent="0.25">
      <c r="A488" s="87">
        <f>ROW()-1</f>
        <v>487</v>
      </c>
      <c r="B488" s="14" t="str">
        <f>LOWER(SUBSTITUTE(SUBSTITUTE(SUBSTITUTE(SUBSTITUTE(SUBSTITUTE(SUBSTITUTE(db[[#This Row],[NB BM]]," ",),".",""),"-",""),"(",""),")",""),"/",""))</f>
        <v>calljkcc6</v>
      </c>
      <c r="C488" s="14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D488" s="14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E488" s="14" t="str">
        <f>LOWER(SUBSTITUTE(SUBSTITUTE(SUBSTITUTE(SUBSTITUTE(SUBSTITUTE(SUBSTITUTE(SUBSTITUTE(SUBSTITUTE(SUBSTITUTE(db[[#This Row],[NB BM]]&amp;db[[#This Row],[QTY/ CTN]]," ",),".",""),"-",""),"(",""),")",""),",",""),"/",""),"""",""),"+",""))</f>
        <v>calljkcc62box20pcs</v>
      </c>
      <c r="F4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calculatorjoykocc62box20pcsartomoro</v>
      </c>
      <c r="G488" s="15" t="s">
        <v>3610</v>
      </c>
      <c r="H488" s="19" t="s">
        <v>3607</v>
      </c>
      <c r="I488" s="52" t="s">
        <v>3607</v>
      </c>
      <c r="J488" s="1" t="s">
        <v>1620</v>
      </c>
      <c r="K488" s="27" t="e">
        <f>IF(db[[#This Row],[NB NOTA_C]]="","",COUNTIF([2]!B_MSK[concat],db[[#This Row],[NB NOTA_C]]))</f>
        <v>#REF!</v>
      </c>
      <c r="L488" s="16" t="s">
        <v>1645</v>
      </c>
      <c r="M488" s="14" t="s">
        <v>3611</v>
      </c>
      <c r="N488" s="15" t="s">
        <v>2798</v>
      </c>
      <c r="O488" s="14"/>
      <c r="P488" s="14" t="str">
        <f>IF(db[[#This Row],[QTY/ CTN]]="","",SUBSTITUTE(SUBSTITUTE(SUBSTITUTE(db[[#This Row],[QTY/ CTN]]," ","_",2),"(",""),")","")&amp;"_")</f>
        <v>2 BOX_20 PCS_</v>
      </c>
      <c r="Q488" s="14">
        <f>IF(db[[#This Row],[H_QTY/ CTN]]="","",SEARCH("_",db[[#This Row],[H_QTY/ CTN]]))</f>
        <v>6</v>
      </c>
      <c r="R488" s="14">
        <f>IF(db[[#This Row],[H_QTY/ CTN]]="","",LEN(db[[#This Row],[H_QTY/ CTN]]))</f>
        <v>13</v>
      </c>
      <c r="S488" s="91" t="str">
        <f>IF(db[[#This Row],[H_QTY/ CTN]]="","",LEFT(db[[#This Row],[H_QTY/ CTN]],db[[#This Row],[H_1]]-1))</f>
        <v>2 BOX</v>
      </c>
      <c r="T488" s="91" t="str">
        <f>IF(NOT(db[[#This Row],[H_1]]=db[[#This Row],[H_2]]),MID(db[[#This Row],[H_QTY/ CTN]],db[[#This Row],[H_1]]+1,db[[#This Row],[H_2]]-db[[#This Row],[H_1]]-1),"")</f>
        <v>20 PCS</v>
      </c>
      <c r="U488" s="87" t="str">
        <f>IF(db[[#This Row],[QTY/ CTN B]]="","",LEFT(db[[#This Row],[QTY/ CTN B]],SEARCH(" ",db[[#This Row],[QTY/ CTN B]],1)-1))</f>
        <v>2</v>
      </c>
      <c r="V488" s="87" t="str">
        <f>IF(db[[#This Row],[QTY/ CTN B]]="","",RIGHT(db[[#This Row],[QTY/ CTN B]],LEN(db[[#This Row],[QTY/ CTN B]])-SEARCH(" ",db[[#This Row],[QTY/ CTN B]],1)))</f>
        <v>BOX</v>
      </c>
      <c r="W488" s="87" t="str">
        <f>IF(db[[#This Row],[QTY/ CTN TG]]="",IF(db[[#This Row],[STN TG]]="","",12),LEFT(db[[#This Row],[QTY/ CTN TG]],SEARCH(" ",db[[#This Row],[QTY/ CTN TG]],1)-1))</f>
        <v>20</v>
      </c>
      <c r="X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8" s="87" t="str">
        <f>IF(db[[#This Row],[STN K]]="","",IF(db[[#This Row],[STN TG]]="LSN",12,""))</f>
        <v/>
      </c>
      <c r="Z488" s="87" t="str">
        <f>IF(db[[#This Row],[STN TG]]="LSN","PCS","")</f>
        <v/>
      </c>
      <c r="AA488" s="87">
        <f>db[[#This Row],[QTY B]]*IF(db[[#This Row],[QTY TG]]="",1,db[[#This Row],[QTY TG]])*IF(db[[#This Row],[QTY K]]="",1,db[[#This Row],[QTY K]])</f>
        <v>40</v>
      </c>
      <c r="AB488" s="87" t="str">
        <f>IF(db[[#This Row],[STN K]]="",IF(db[[#This Row],[STN TG]]="",db[[#This Row],[STN B]],db[[#This Row],[STN TG]]),db[[#This Row],[STN K]])</f>
        <v>PCS</v>
      </c>
      <c r="AC488" s="87"/>
    </row>
    <row r="489" spans="1:29" ht="16.5" customHeight="1" x14ac:dyDescent="0.25">
      <c r="A489" s="87">
        <f>ROW()-1</f>
        <v>488</v>
      </c>
      <c r="B489" s="3" t="str">
        <f>LOWER(SUBSTITUTE(SUBSTITUTE(SUBSTITUTE(SUBSTITUTE(SUBSTITUTE(SUBSTITUTE(db[[#This Row],[NB BM]]," ",),".",""),"-",""),"(",""),")",""),"/",""))</f>
        <v>calljkcc8cohijau</v>
      </c>
      <c r="C48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D48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E489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calljkcc8cohijau6box20pcs</v>
      </c>
      <c r="F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calculatorjoykocc8cogreen6box20pcsartomoro</v>
      </c>
      <c r="G489" s="1" t="s">
        <v>163</v>
      </c>
      <c r="H489" s="4" t="s">
        <v>164</v>
      </c>
      <c r="I489" s="49" t="s">
        <v>165</v>
      </c>
      <c r="J489" s="1" t="s">
        <v>1620</v>
      </c>
      <c r="K489" s="26" t="e">
        <f>IF(db[[#This Row],[NB NOTA_C]]="","",COUNTIF([2]!B_MSK[concat],db[[#This Row],[NB NOTA_C]]))</f>
        <v>#REF!</v>
      </c>
      <c r="L489" s="6" t="s">
        <v>1645</v>
      </c>
      <c r="M489" s="1" t="s">
        <v>1707</v>
      </c>
      <c r="N489" s="1" t="s">
        <v>2798</v>
      </c>
      <c r="P489" s="1" t="str">
        <f>IF(db[[#This Row],[QTY/ CTN]]="","",SUBSTITUTE(SUBSTITUTE(SUBSTITUTE(db[[#This Row],[QTY/ CTN]]," ","_",2),"(",""),")","")&amp;"_")</f>
        <v>6 BOX_20 PCS_</v>
      </c>
      <c r="Q489" s="1">
        <f>IF(db[[#This Row],[H_QTY/ CTN]]="","",SEARCH("_",db[[#This Row],[H_QTY/ CTN]]))</f>
        <v>6</v>
      </c>
      <c r="R489" s="1">
        <f>IF(db[[#This Row],[H_QTY/ CTN]]="","",LEN(db[[#This Row],[H_QTY/ CTN]]))</f>
        <v>13</v>
      </c>
      <c r="S489" s="90" t="str">
        <f>IF(db[[#This Row],[H_QTY/ CTN]]="","",LEFT(db[[#This Row],[H_QTY/ CTN]],db[[#This Row],[H_1]]-1))</f>
        <v>6 BOX</v>
      </c>
      <c r="T489" s="87" t="str">
        <f>IF(NOT(db[[#This Row],[H_1]]=db[[#This Row],[H_2]]),MID(db[[#This Row],[H_QTY/ CTN]],db[[#This Row],[H_1]]+1,db[[#This Row],[H_2]]-db[[#This Row],[H_1]]-1),"")</f>
        <v>20 PCS</v>
      </c>
      <c r="U489" s="87" t="str">
        <f>IF(db[[#This Row],[QTY/ CTN B]]="","",LEFT(db[[#This Row],[QTY/ CTN B]],SEARCH(" ",db[[#This Row],[QTY/ CTN B]],1)-1))</f>
        <v>6</v>
      </c>
      <c r="V489" s="87" t="str">
        <f>IF(db[[#This Row],[QTY/ CTN B]]="","",RIGHT(db[[#This Row],[QTY/ CTN B]],LEN(db[[#This Row],[QTY/ CTN B]])-SEARCH(" ",db[[#This Row],[QTY/ CTN B]],1)))</f>
        <v>BOX</v>
      </c>
      <c r="W489" s="87" t="str">
        <f>IF(db[[#This Row],[QTY/ CTN TG]]="",IF(db[[#This Row],[STN TG]]="","",12),LEFT(db[[#This Row],[QTY/ CTN TG]],SEARCH(" ",db[[#This Row],[QTY/ CTN TG]],1)-1))</f>
        <v>20</v>
      </c>
      <c r="X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89" s="87" t="str">
        <f>IF(db[[#This Row],[STN K]]="","",IF(db[[#This Row],[STN TG]]="LSN",12,""))</f>
        <v/>
      </c>
      <c r="Z489" s="87" t="str">
        <f>IF(db[[#This Row],[STN TG]]="LSN","PCS","")</f>
        <v/>
      </c>
      <c r="AA489" s="87">
        <f>db[[#This Row],[QTY B]]*IF(db[[#This Row],[QTY TG]]="",1,db[[#This Row],[QTY TG]])*IF(db[[#This Row],[QTY K]]="",1,db[[#This Row],[QTY K]])</f>
        <v>120</v>
      </c>
      <c r="AB489" s="87" t="str">
        <f>IF(db[[#This Row],[STN K]]="",IF(db[[#This Row],[STN TG]]="",db[[#This Row],[STN B]],db[[#This Row],[STN TG]]),db[[#This Row],[STN K]])</f>
        <v>PCS</v>
      </c>
      <c r="AC489" s="87"/>
    </row>
    <row r="490" spans="1:29" ht="16.5" customHeight="1" x14ac:dyDescent="0.25">
      <c r="A490" s="87">
        <f>ROW()-1</f>
        <v>489</v>
      </c>
      <c r="B490" s="3" t="str">
        <f>LOWER(SUBSTITUTE(SUBSTITUTE(SUBSTITUTE(SUBSTITUTE(SUBSTITUTE(SUBSTITUTE(db[[#This Row],[NB BM]]," ",),".",""),"-",""),"(",""),")",""),"/",""))</f>
        <v>calljkcc800</v>
      </c>
      <c r="C490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D490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E490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calljkcc8006box10pcs</v>
      </c>
      <c r="F4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calculatorjoykocc8006box10pcsartomoro</v>
      </c>
      <c r="G490" s="1" t="s">
        <v>5468</v>
      </c>
      <c r="H490" s="4" t="s">
        <v>5467</v>
      </c>
      <c r="I490" s="49" t="s">
        <v>5467</v>
      </c>
      <c r="J490" s="1" t="s">
        <v>1620</v>
      </c>
      <c r="K490" s="26" t="e">
        <f>IF(db[[#This Row],[NB NOTA_C]]="","",COUNTIF([2]!B_MSK[concat],db[[#This Row],[NB NOTA_C]]))</f>
        <v>#REF!</v>
      </c>
      <c r="L490" s="6" t="s">
        <v>1645</v>
      </c>
      <c r="M490" s="1" t="s">
        <v>1710</v>
      </c>
      <c r="N490" s="1" t="s">
        <v>2798</v>
      </c>
      <c r="O490" s="1" t="s">
        <v>5469</v>
      </c>
      <c r="P490" s="1" t="str">
        <f>IF(db[[#This Row],[QTY/ CTN]]="","",SUBSTITUTE(SUBSTITUTE(SUBSTITUTE(db[[#This Row],[QTY/ CTN]]," ","_",2),"(",""),")","")&amp;"_")</f>
        <v>6 BOX_10 PCS_</v>
      </c>
      <c r="Q490" s="1">
        <f>IF(db[[#This Row],[H_QTY/ CTN]]="","",SEARCH("_",db[[#This Row],[H_QTY/ CTN]]))</f>
        <v>6</v>
      </c>
      <c r="R490" s="1">
        <f>IF(db[[#This Row],[H_QTY/ CTN]]="","",LEN(db[[#This Row],[H_QTY/ CTN]]))</f>
        <v>13</v>
      </c>
      <c r="S490" s="90" t="str">
        <f>IF(db[[#This Row],[H_QTY/ CTN]]="","",LEFT(db[[#This Row],[H_QTY/ CTN]],db[[#This Row],[H_1]]-1))</f>
        <v>6 BOX</v>
      </c>
      <c r="T490" s="87" t="str">
        <f>IF(NOT(db[[#This Row],[H_1]]=db[[#This Row],[H_2]]),MID(db[[#This Row],[H_QTY/ CTN]],db[[#This Row],[H_1]]+1,db[[#This Row],[H_2]]-db[[#This Row],[H_1]]-1),"")</f>
        <v>10 PCS</v>
      </c>
      <c r="U490" s="87" t="str">
        <f>IF(db[[#This Row],[QTY/ CTN B]]="","",LEFT(db[[#This Row],[QTY/ CTN B]],SEARCH(" ",db[[#This Row],[QTY/ CTN B]],1)-1))</f>
        <v>6</v>
      </c>
      <c r="V490" s="87" t="str">
        <f>IF(db[[#This Row],[QTY/ CTN B]]="","",RIGHT(db[[#This Row],[QTY/ CTN B]],LEN(db[[#This Row],[QTY/ CTN B]])-SEARCH(" ",db[[#This Row],[QTY/ CTN B]],1)))</f>
        <v>BOX</v>
      </c>
      <c r="W490" s="87" t="str">
        <f>IF(db[[#This Row],[QTY/ CTN TG]]="",IF(db[[#This Row],[STN TG]]="","",12),LEFT(db[[#This Row],[QTY/ CTN TG]],SEARCH(" ",db[[#This Row],[QTY/ CTN TG]],1)-1))</f>
        <v>10</v>
      </c>
      <c r="X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0" s="87" t="str">
        <f>IF(db[[#This Row],[STN K]]="","",IF(db[[#This Row],[STN TG]]="LSN",12,""))</f>
        <v/>
      </c>
      <c r="Z490" s="87" t="str">
        <f>IF(db[[#This Row],[STN TG]]="LSN","PCS","")</f>
        <v/>
      </c>
      <c r="AA490" s="87">
        <f>db[[#This Row],[QTY B]]*IF(db[[#This Row],[QTY TG]]="",1,db[[#This Row],[QTY TG]])*IF(db[[#This Row],[QTY K]]="",1,db[[#This Row],[QTY K]])</f>
        <v>60</v>
      </c>
      <c r="AB490" s="87" t="str">
        <f>IF(db[[#This Row],[STN K]]="",IF(db[[#This Row],[STN TG]]="",db[[#This Row],[STN B]],db[[#This Row],[STN TG]]),db[[#This Row],[STN K]])</f>
        <v>PCS</v>
      </c>
      <c r="AC490" s="87"/>
    </row>
    <row r="491" spans="1:29" ht="16.5" customHeight="1" x14ac:dyDescent="0.25">
      <c r="A491" s="87">
        <f>ROW()-1</f>
        <v>490</v>
      </c>
      <c r="B491" s="3" t="str">
        <f>LOWER(SUBSTITUTE(SUBSTITUTE(SUBSTITUTE(SUBSTITUTE(SUBSTITUTE(SUBSTITUTE(db[[#This Row],[NB BM]]," ",),".",""),"-",""),"(",""),")",""),"/",""))</f>
        <v>calljkcc800ch</v>
      </c>
      <c r="C491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D491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E491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calljkcc800ch6box10pcs</v>
      </c>
      <c r="F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calculatorjoykocc800ch6box10pcsartomoro</v>
      </c>
      <c r="G491" s="1" t="s">
        <v>166</v>
      </c>
      <c r="H491" s="4" t="s">
        <v>167</v>
      </c>
      <c r="I491" s="2" t="s">
        <v>167</v>
      </c>
      <c r="J491" s="1" t="s">
        <v>1620</v>
      </c>
      <c r="K491" s="26" t="e">
        <f>IF(db[[#This Row],[NB NOTA_C]]="","",COUNTIF([2]!B_MSK[concat],db[[#This Row],[NB NOTA_C]]))</f>
        <v>#REF!</v>
      </c>
      <c r="L491" s="6" t="s">
        <v>1645</v>
      </c>
      <c r="M491" s="1" t="s">
        <v>1710</v>
      </c>
      <c r="N491" s="1" t="s">
        <v>2798</v>
      </c>
      <c r="O491" s="1" t="s">
        <v>5024</v>
      </c>
      <c r="P491" s="1" t="str">
        <f>IF(db[[#This Row],[QTY/ CTN]]="","",SUBSTITUTE(SUBSTITUTE(SUBSTITUTE(db[[#This Row],[QTY/ CTN]]," ","_",2),"(",""),")","")&amp;"_")</f>
        <v>6 BOX_10 PCS_</v>
      </c>
      <c r="Q491" s="1">
        <f>IF(db[[#This Row],[H_QTY/ CTN]]="","",SEARCH("_",db[[#This Row],[H_QTY/ CTN]]))</f>
        <v>6</v>
      </c>
      <c r="R491" s="1">
        <f>IF(db[[#This Row],[H_QTY/ CTN]]="","",LEN(db[[#This Row],[H_QTY/ CTN]]))</f>
        <v>13</v>
      </c>
      <c r="S491" s="90" t="str">
        <f>IF(db[[#This Row],[H_QTY/ CTN]]="","",LEFT(db[[#This Row],[H_QTY/ CTN]],db[[#This Row],[H_1]]-1))</f>
        <v>6 BOX</v>
      </c>
      <c r="T491" s="87" t="str">
        <f>IF(NOT(db[[#This Row],[H_1]]=db[[#This Row],[H_2]]),MID(db[[#This Row],[H_QTY/ CTN]],db[[#This Row],[H_1]]+1,db[[#This Row],[H_2]]-db[[#This Row],[H_1]]-1),"")</f>
        <v>10 PCS</v>
      </c>
      <c r="U491" s="87" t="str">
        <f>IF(db[[#This Row],[QTY/ CTN B]]="","",LEFT(db[[#This Row],[QTY/ CTN B]],SEARCH(" ",db[[#This Row],[QTY/ CTN B]],1)-1))</f>
        <v>6</v>
      </c>
      <c r="V491" s="87" t="str">
        <f>IF(db[[#This Row],[QTY/ CTN B]]="","",RIGHT(db[[#This Row],[QTY/ CTN B]],LEN(db[[#This Row],[QTY/ CTN B]])-SEARCH(" ",db[[#This Row],[QTY/ CTN B]],1)))</f>
        <v>BOX</v>
      </c>
      <c r="W491" s="87" t="str">
        <f>IF(db[[#This Row],[QTY/ CTN TG]]="",IF(db[[#This Row],[STN TG]]="","",12),LEFT(db[[#This Row],[QTY/ CTN TG]],SEARCH(" ",db[[#This Row],[QTY/ CTN TG]],1)-1))</f>
        <v>10</v>
      </c>
      <c r="X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1" s="87" t="str">
        <f>IF(db[[#This Row],[STN K]]="","",IF(db[[#This Row],[STN TG]]="LSN",12,""))</f>
        <v/>
      </c>
      <c r="Z491" s="87" t="str">
        <f>IF(db[[#This Row],[STN TG]]="LSN","PCS","")</f>
        <v/>
      </c>
      <c r="AA491" s="87">
        <f>db[[#This Row],[QTY B]]*IF(db[[#This Row],[QTY TG]]="",1,db[[#This Row],[QTY TG]])*IF(db[[#This Row],[QTY K]]="",1,db[[#This Row],[QTY K]])</f>
        <v>60</v>
      </c>
      <c r="AB491" s="87" t="str">
        <f>IF(db[[#This Row],[STN K]]="",IF(db[[#This Row],[STN TG]]="",db[[#This Row],[STN B]],db[[#This Row],[STN TG]]),db[[#This Row],[STN K]])</f>
        <v>PCS</v>
      </c>
      <c r="AC491" s="87"/>
    </row>
    <row r="492" spans="1:29" ht="16.5" customHeight="1" x14ac:dyDescent="0.25">
      <c r="A492" s="87">
        <f>ROW()-1</f>
        <v>491</v>
      </c>
      <c r="B492" s="3" t="str">
        <f>LOWER(SUBSTITUTE(SUBSTITUTE(SUBSTITUTE(SUBSTITUTE(SUBSTITUTE(SUBSTITUTE(db[[#This Row],[NB BM]]," ",),".",""),"-",""),"(",""),")",""),"/",""))</f>
        <v>calljkcc810ch</v>
      </c>
      <c r="C492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D492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E492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calljkcc810ch6box10pcs</v>
      </c>
      <c r="F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calculatorjoykocc810ch6box10pcsartomoro</v>
      </c>
      <c r="G492" s="1" t="s">
        <v>168</v>
      </c>
      <c r="H492" s="4" t="s">
        <v>169</v>
      </c>
      <c r="I492" s="2" t="s">
        <v>169</v>
      </c>
      <c r="J492" s="1" t="s">
        <v>1620</v>
      </c>
      <c r="K492" s="26" t="e">
        <f>IF(db[[#This Row],[NB NOTA_C]]="","",COUNTIF([2]!B_MSK[concat],db[[#This Row],[NB NOTA_C]]))</f>
        <v>#REF!</v>
      </c>
      <c r="L492" s="6" t="s">
        <v>1645</v>
      </c>
      <c r="M492" s="1" t="s">
        <v>1710</v>
      </c>
      <c r="N492" s="1" t="s">
        <v>2798</v>
      </c>
      <c r="O492" s="1" t="s">
        <v>6005</v>
      </c>
      <c r="P492" s="1" t="str">
        <f>IF(db[[#This Row],[QTY/ CTN]]="","",SUBSTITUTE(SUBSTITUTE(SUBSTITUTE(db[[#This Row],[QTY/ CTN]]," ","_",2),"(",""),")","")&amp;"_")</f>
        <v>6 BOX_10 PCS_</v>
      </c>
      <c r="Q492" s="1">
        <f>IF(db[[#This Row],[H_QTY/ CTN]]="","",SEARCH("_",db[[#This Row],[H_QTY/ CTN]]))</f>
        <v>6</v>
      </c>
      <c r="R492" s="1">
        <f>IF(db[[#This Row],[H_QTY/ CTN]]="","",LEN(db[[#This Row],[H_QTY/ CTN]]))</f>
        <v>13</v>
      </c>
      <c r="S492" s="90" t="str">
        <f>IF(db[[#This Row],[H_QTY/ CTN]]="","",LEFT(db[[#This Row],[H_QTY/ CTN]],db[[#This Row],[H_1]]-1))</f>
        <v>6 BOX</v>
      </c>
      <c r="T492" s="87" t="str">
        <f>IF(NOT(db[[#This Row],[H_1]]=db[[#This Row],[H_2]]),MID(db[[#This Row],[H_QTY/ CTN]],db[[#This Row],[H_1]]+1,db[[#This Row],[H_2]]-db[[#This Row],[H_1]]-1),"")</f>
        <v>10 PCS</v>
      </c>
      <c r="U492" s="87" t="str">
        <f>IF(db[[#This Row],[QTY/ CTN B]]="","",LEFT(db[[#This Row],[QTY/ CTN B]],SEARCH(" ",db[[#This Row],[QTY/ CTN B]],1)-1))</f>
        <v>6</v>
      </c>
      <c r="V492" s="87" t="str">
        <f>IF(db[[#This Row],[QTY/ CTN B]]="","",RIGHT(db[[#This Row],[QTY/ CTN B]],LEN(db[[#This Row],[QTY/ CTN B]])-SEARCH(" ",db[[#This Row],[QTY/ CTN B]],1)))</f>
        <v>BOX</v>
      </c>
      <c r="W492" s="87" t="str">
        <f>IF(db[[#This Row],[QTY/ CTN TG]]="",IF(db[[#This Row],[STN TG]]="","",12),LEFT(db[[#This Row],[QTY/ CTN TG]],SEARCH(" ",db[[#This Row],[QTY/ CTN TG]],1)-1))</f>
        <v>10</v>
      </c>
      <c r="X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2" s="87" t="str">
        <f>IF(db[[#This Row],[STN K]]="","",IF(db[[#This Row],[STN TG]]="LSN",12,""))</f>
        <v/>
      </c>
      <c r="Z492" s="87" t="str">
        <f>IF(db[[#This Row],[STN TG]]="LSN","PCS","")</f>
        <v/>
      </c>
      <c r="AA492" s="87">
        <f>db[[#This Row],[QTY B]]*IF(db[[#This Row],[QTY TG]]="",1,db[[#This Row],[QTY TG]])*IF(db[[#This Row],[QTY K]]="",1,db[[#This Row],[QTY K]])</f>
        <v>60</v>
      </c>
      <c r="AB492" s="87" t="str">
        <f>IF(db[[#This Row],[STN K]]="",IF(db[[#This Row],[STN TG]]="",db[[#This Row],[STN B]],db[[#This Row],[STN TG]]),db[[#This Row],[STN K]])</f>
        <v>PCS</v>
      </c>
      <c r="AC492" s="87"/>
    </row>
    <row r="493" spans="1:29" ht="16.5" customHeight="1" x14ac:dyDescent="0.25">
      <c r="A493" s="87">
        <f>ROW()-1</f>
        <v>492</v>
      </c>
      <c r="B493" s="3" t="str">
        <f>LOWER(SUBSTITUTE(SUBSTITUTE(SUBSTITUTE(SUBSTITUTE(SUBSTITUTE(SUBSTITUTE(db[[#This Row],[NB BM]]," ",),".",""),"-",""),"(",""),")",""),"/",""))</f>
        <v>calljkcc858</v>
      </c>
      <c r="C493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D493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E493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calljkcc8586box10pcs</v>
      </c>
      <c r="F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calculatorjoykocc8586box10pcsartomoro</v>
      </c>
      <c r="G493" s="1" t="s">
        <v>4218</v>
      </c>
      <c r="H493" s="4" t="s">
        <v>4213</v>
      </c>
      <c r="I493" s="49" t="s">
        <v>4213</v>
      </c>
      <c r="J493" s="1" t="s">
        <v>1620</v>
      </c>
      <c r="K493" s="28" t="e">
        <f>IF(db[[#This Row],[NB NOTA_C]]="","",COUNTIF([2]!B_MSK[concat],db[[#This Row],[NB NOTA_C]]))</f>
        <v>#REF!</v>
      </c>
      <c r="L493" s="7" t="s">
        <v>1631</v>
      </c>
      <c r="M493" s="3" t="s">
        <v>1710</v>
      </c>
      <c r="N493" s="1" t="s">
        <v>2798</v>
      </c>
      <c r="O493" s="3"/>
      <c r="P493" s="3" t="str">
        <f>IF(db[[#This Row],[QTY/ CTN]]="","",SUBSTITUTE(SUBSTITUTE(SUBSTITUTE(db[[#This Row],[QTY/ CTN]]," ","_",2),"(",""),")","")&amp;"_")</f>
        <v>6 BOX_10 PCS_</v>
      </c>
      <c r="Q493" s="3">
        <f>IF(db[[#This Row],[H_QTY/ CTN]]="","",SEARCH("_",db[[#This Row],[H_QTY/ CTN]]))</f>
        <v>6</v>
      </c>
      <c r="R493" s="3">
        <f>IF(db[[#This Row],[H_QTY/ CTN]]="","",LEN(db[[#This Row],[H_QTY/ CTN]]))</f>
        <v>13</v>
      </c>
      <c r="S493" s="87" t="str">
        <f>IF(db[[#This Row],[H_QTY/ CTN]]="","",LEFT(db[[#This Row],[H_QTY/ CTN]],db[[#This Row],[H_1]]-1))</f>
        <v>6 BOX</v>
      </c>
      <c r="T493" s="87" t="str">
        <f>IF(NOT(db[[#This Row],[H_1]]=db[[#This Row],[H_2]]),MID(db[[#This Row],[H_QTY/ CTN]],db[[#This Row],[H_1]]+1,db[[#This Row],[H_2]]-db[[#This Row],[H_1]]-1),"")</f>
        <v>10 PCS</v>
      </c>
      <c r="U493" s="87" t="str">
        <f>IF(db[[#This Row],[QTY/ CTN B]]="","",LEFT(db[[#This Row],[QTY/ CTN B]],SEARCH(" ",db[[#This Row],[QTY/ CTN B]],1)-1))</f>
        <v>6</v>
      </c>
      <c r="V493" s="87" t="str">
        <f>IF(db[[#This Row],[QTY/ CTN B]]="","",RIGHT(db[[#This Row],[QTY/ CTN B]],LEN(db[[#This Row],[QTY/ CTN B]])-SEARCH(" ",db[[#This Row],[QTY/ CTN B]],1)))</f>
        <v>BOX</v>
      </c>
      <c r="W493" s="87" t="str">
        <f>IF(db[[#This Row],[QTY/ CTN TG]]="",IF(db[[#This Row],[STN TG]]="","",12),LEFT(db[[#This Row],[QTY/ CTN TG]],SEARCH(" ",db[[#This Row],[QTY/ CTN TG]],1)-1))</f>
        <v>10</v>
      </c>
      <c r="X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3" s="87" t="str">
        <f>IF(db[[#This Row],[STN K]]="","",IF(db[[#This Row],[STN TG]]="LSN",12,""))</f>
        <v/>
      </c>
      <c r="Z493" s="87" t="str">
        <f>IF(db[[#This Row],[STN TG]]="LSN","PCS","")</f>
        <v/>
      </c>
      <c r="AA493" s="87">
        <f>db[[#This Row],[QTY B]]*IF(db[[#This Row],[QTY TG]]="",1,db[[#This Row],[QTY TG]])*IF(db[[#This Row],[QTY K]]="",1,db[[#This Row],[QTY K]])</f>
        <v>60</v>
      </c>
      <c r="AB493" s="87" t="str">
        <f>IF(db[[#This Row],[STN K]]="",IF(db[[#This Row],[STN TG]]="",db[[#This Row],[STN B]],db[[#This Row],[STN TG]]),db[[#This Row],[STN K]])</f>
        <v>PCS</v>
      </c>
      <c r="AC493" s="87"/>
    </row>
    <row r="494" spans="1:29" ht="16.5" customHeight="1" x14ac:dyDescent="0.25">
      <c r="A494" s="87">
        <f>ROW()-1</f>
        <v>493</v>
      </c>
      <c r="B494" s="3" t="str">
        <f>LOWER(SUBSTITUTE(SUBSTITUTE(SUBSTITUTE(SUBSTITUTE(SUBSTITUTE(SUBSTITUTE(db[[#This Row],[NB BM]]," ",),".",""),"-",""),"(",""),")",""),"/",""))</f>
        <v>calljkcc868</v>
      </c>
      <c r="C494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D494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494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calljkcc8686box10pcs</v>
      </c>
      <c r="F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calculatorjoykocc8686box10pcsartomoro</v>
      </c>
      <c r="G494" s="1" t="s">
        <v>355</v>
      </c>
      <c r="H494" s="4" t="s">
        <v>357</v>
      </c>
      <c r="I494" s="49" t="s">
        <v>357</v>
      </c>
      <c r="J494" s="1" t="s">
        <v>1620</v>
      </c>
      <c r="K494" s="26" t="e">
        <f>IF(db[[#This Row],[NB NOTA_C]]="","",COUNTIF([2]!B_MSK[concat],db[[#This Row],[NB NOTA_C]]))</f>
        <v>#REF!</v>
      </c>
      <c r="L494" s="7" t="s">
        <v>1645</v>
      </c>
      <c r="M494" s="3" t="s">
        <v>1710</v>
      </c>
      <c r="N494" s="1" t="s">
        <v>2798</v>
      </c>
      <c r="P494" s="1" t="str">
        <f>IF(db[[#This Row],[QTY/ CTN]]="","",SUBSTITUTE(SUBSTITUTE(SUBSTITUTE(db[[#This Row],[QTY/ CTN]]," ","_",2),"(",""),")","")&amp;"_")</f>
        <v>6 BOX_10 PCS_</v>
      </c>
      <c r="Q494" s="1">
        <f>IF(db[[#This Row],[H_QTY/ CTN]]="","",SEARCH("_",db[[#This Row],[H_QTY/ CTN]]))</f>
        <v>6</v>
      </c>
      <c r="R494" s="1">
        <f>IF(db[[#This Row],[H_QTY/ CTN]]="","",LEN(db[[#This Row],[H_QTY/ CTN]]))</f>
        <v>13</v>
      </c>
      <c r="S494" s="90" t="str">
        <f>IF(db[[#This Row],[H_QTY/ CTN]]="","",LEFT(db[[#This Row],[H_QTY/ CTN]],db[[#This Row],[H_1]]-1))</f>
        <v>6 BOX</v>
      </c>
      <c r="T494" s="87" t="str">
        <f>IF(NOT(db[[#This Row],[H_1]]=db[[#This Row],[H_2]]),MID(db[[#This Row],[H_QTY/ CTN]],db[[#This Row],[H_1]]+1,db[[#This Row],[H_2]]-db[[#This Row],[H_1]]-1),"")</f>
        <v>10 PCS</v>
      </c>
      <c r="U494" s="87" t="str">
        <f>IF(db[[#This Row],[QTY/ CTN B]]="","",LEFT(db[[#This Row],[QTY/ CTN B]],SEARCH(" ",db[[#This Row],[QTY/ CTN B]],1)-1))</f>
        <v>6</v>
      </c>
      <c r="V494" s="87" t="str">
        <f>IF(db[[#This Row],[QTY/ CTN B]]="","",RIGHT(db[[#This Row],[QTY/ CTN B]],LEN(db[[#This Row],[QTY/ CTN B]])-SEARCH(" ",db[[#This Row],[QTY/ CTN B]],1)))</f>
        <v>BOX</v>
      </c>
      <c r="W494" s="87" t="str">
        <f>IF(db[[#This Row],[QTY/ CTN TG]]="",IF(db[[#This Row],[STN TG]]="","",12),LEFT(db[[#This Row],[QTY/ CTN TG]],SEARCH(" ",db[[#This Row],[QTY/ CTN TG]],1)-1))</f>
        <v>10</v>
      </c>
      <c r="X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4" s="87" t="str">
        <f>IF(db[[#This Row],[STN K]]="","",IF(db[[#This Row],[STN TG]]="LSN",12,""))</f>
        <v/>
      </c>
      <c r="Z494" s="87" t="str">
        <f>IF(db[[#This Row],[STN TG]]="LSN","PCS","")</f>
        <v/>
      </c>
      <c r="AA494" s="87">
        <f>db[[#This Row],[QTY B]]*IF(db[[#This Row],[QTY TG]]="",1,db[[#This Row],[QTY TG]])*IF(db[[#This Row],[QTY K]]="",1,db[[#This Row],[QTY K]])</f>
        <v>60</v>
      </c>
      <c r="AB494" s="87" t="str">
        <f>IF(db[[#This Row],[STN K]]="",IF(db[[#This Row],[STN TG]]="",db[[#This Row],[STN B]],db[[#This Row],[STN TG]]),db[[#This Row],[STN K]])</f>
        <v>PCS</v>
      </c>
      <c r="AC494" s="87"/>
    </row>
    <row r="495" spans="1:29" ht="16.5" customHeight="1" x14ac:dyDescent="0.25">
      <c r="A495" s="87">
        <f>ROW()-1</f>
        <v>494</v>
      </c>
      <c r="B495" s="32" t="str">
        <f>LOWER(SUBSTITUTE(SUBSTITUTE(SUBSTITUTE(SUBSTITUTE(SUBSTITUTE(SUBSTITUTE(db[[#This Row],[NB BM]]," ",),".",""),"-",""),"(",""),")",""),"/",""))</f>
        <v>calljkcc868ch</v>
      </c>
      <c r="C495" s="32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D495" s="32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495" s="32" t="str">
        <f>LOWER(SUBSTITUTE(SUBSTITUTE(SUBSTITUTE(SUBSTITUTE(SUBSTITUTE(SUBSTITUTE(SUBSTITUTE(SUBSTITUTE(SUBSTITUTE(db[[#This Row],[NB BM]]&amp;db[[#This Row],[QTY/ CTN]]," ",),".",""),"-",""),"(",""),")",""),",",""),"/",""),"""",""),"+",""))</f>
        <v>calljkcc868ch6box10pcs</v>
      </c>
      <c r="F49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calculatorjoykocc868ch6box10pcsartomoro</v>
      </c>
      <c r="G495" s="1" t="s">
        <v>4556</v>
      </c>
      <c r="H495" s="34" t="s">
        <v>4402</v>
      </c>
      <c r="I495" s="55" t="s">
        <v>357</v>
      </c>
      <c r="J495" s="1" t="s">
        <v>1620</v>
      </c>
      <c r="K495" s="35" t="e">
        <f>IF(db[[#This Row],[NB NOTA_C]]="","",COUNTIF([2]!B_MSK[concat],db[[#This Row],[NB NOTA_C]]))</f>
        <v>#REF!</v>
      </c>
      <c r="L495" s="36" t="s">
        <v>1645</v>
      </c>
      <c r="M495" s="32" t="s">
        <v>1710</v>
      </c>
      <c r="N495" s="33" t="s">
        <v>2798</v>
      </c>
      <c r="O495" s="32"/>
      <c r="P495" s="32" t="str">
        <f>IF(db[[#This Row],[QTY/ CTN]]="","",SUBSTITUTE(SUBSTITUTE(SUBSTITUTE(db[[#This Row],[QTY/ CTN]]," ","_",2),"(",""),")","")&amp;"_")</f>
        <v>6 BOX_10 PCS_</v>
      </c>
      <c r="Q495" s="32">
        <f>IF(db[[#This Row],[H_QTY/ CTN]]="","",SEARCH("_",db[[#This Row],[H_QTY/ CTN]]))</f>
        <v>6</v>
      </c>
      <c r="R495" s="32">
        <f>IF(db[[#This Row],[H_QTY/ CTN]]="","",LEN(db[[#This Row],[H_QTY/ CTN]]))</f>
        <v>13</v>
      </c>
      <c r="S495" s="92" t="str">
        <f>IF(db[[#This Row],[H_QTY/ CTN]]="","",LEFT(db[[#This Row],[H_QTY/ CTN]],db[[#This Row],[H_1]]-1))</f>
        <v>6 BOX</v>
      </c>
      <c r="T495" s="92" t="str">
        <f>IF(NOT(db[[#This Row],[H_1]]=db[[#This Row],[H_2]]),MID(db[[#This Row],[H_QTY/ CTN]],db[[#This Row],[H_1]]+1,db[[#This Row],[H_2]]-db[[#This Row],[H_1]]-1),"")</f>
        <v>10 PCS</v>
      </c>
      <c r="U495" s="87" t="str">
        <f>IF(db[[#This Row],[QTY/ CTN B]]="","",LEFT(db[[#This Row],[QTY/ CTN B]],SEARCH(" ",db[[#This Row],[QTY/ CTN B]],1)-1))</f>
        <v>6</v>
      </c>
      <c r="V495" s="87" t="str">
        <f>IF(db[[#This Row],[QTY/ CTN B]]="","",RIGHT(db[[#This Row],[QTY/ CTN B]],LEN(db[[#This Row],[QTY/ CTN B]])-SEARCH(" ",db[[#This Row],[QTY/ CTN B]],1)))</f>
        <v>BOX</v>
      </c>
      <c r="W495" s="87" t="str">
        <f>IF(db[[#This Row],[QTY/ CTN TG]]="",IF(db[[#This Row],[STN TG]]="","",12),LEFT(db[[#This Row],[QTY/ CTN TG]],SEARCH(" ",db[[#This Row],[QTY/ CTN TG]],1)-1))</f>
        <v>10</v>
      </c>
      <c r="X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5" s="87" t="str">
        <f>IF(db[[#This Row],[STN K]]="","",IF(db[[#This Row],[STN TG]]="LSN",12,""))</f>
        <v/>
      </c>
      <c r="Z495" s="87" t="str">
        <f>IF(db[[#This Row],[STN TG]]="LSN","PCS","")</f>
        <v/>
      </c>
      <c r="AA495" s="87">
        <f>db[[#This Row],[QTY B]]*IF(db[[#This Row],[QTY TG]]="",1,db[[#This Row],[QTY TG]])*IF(db[[#This Row],[QTY K]]="",1,db[[#This Row],[QTY K]])</f>
        <v>60</v>
      </c>
      <c r="AB495" s="87" t="str">
        <f>IF(db[[#This Row],[STN K]]="",IF(db[[#This Row],[STN TG]]="",db[[#This Row],[STN B]],db[[#This Row],[STN TG]]),db[[#This Row],[STN K]])</f>
        <v>PCS</v>
      </c>
      <c r="AC495" s="87"/>
    </row>
    <row r="496" spans="1:29" ht="16.5" customHeight="1" x14ac:dyDescent="0.25">
      <c r="A496" s="87">
        <f>ROW()-1</f>
        <v>495</v>
      </c>
      <c r="B496" s="3" t="str">
        <f>LOWER(SUBSTITUTE(SUBSTITUTE(SUBSTITUTE(SUBSTITUTE(SUBSTITUTE(SUBSTITUTE(db[[#This Row],[NB BM]]," ",),".",""),"-",""),"(",""),")",""),"/",""))</f>
        <v>calljkcc8a</v>
      </c>
      <c r="C496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D496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E496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calljkcc8a6box20pcs</v>
      </c>
      <c r="F4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calculatorjoykocc8a6box20pcsartomoro</v>
      </c>
      <c r="G496" s="1" t="s">
        <v>170</v>
      </c>
      <c r="H496" s="4" t="s">
        <v>171</v>
      </c>
      <c r="I496" s="49" t="s">
        <v>171</v>
      </c>
      <c r="J496" s="1" t="s">
        <v>1620</v>
      </c>
      <c r="K496" s="26" t="e">
        <f>IF(db[[#This Row],[NB NOTA_C]]="","",COUNTIF([2]!B_MSK[concat],db[[#This Row],[NB NOTA_C]]))</f>
        <v>#REF!</v>
      </c>
      <c r="L496" s="6" t="s">
        <v>1645</v>
      </c>
      <c r="M496" s="1" t="s">
        <v>1707</v>
      </c>
      <c r="N496" s="1" t="s">
        <v>2798</v>
      </c>
      <c r="O496" s="1" t="s">
        <v>5021</v>
      </c>
      <c r="P496" s="1" t="str">
        <f>IF(db[[#This Row],[QTY/ CTN]]="","",SUBSTITUTE(SUBSTITUTE(SUBSTITUTE(db[[#This Row],[QTY/ CTN]]," ","_",2),"(",""),")","")&amp;"_")</f>
        <v>6 BOX_20 PCS_</v>
      </c>
      <c r="Q496" s="1">
        <f>IF(db[[#This Row],[H_QTY/ CTN]]="","",SEARCH("_",db[[#This Row],[H_QTY/ CTN]]))</f>
        <v>6</v>
      </c>
      <c r="R496" s="1">
        <f>IF(db[[#This Row],[H_QTY/ CTN]]="","",LEN(db[[#This Row],[H_QTY/ CTN]]))</f>
        <v>13</v>
      </c>
      <c r="S496" s="90" t="str">
        <f>IF(db[[#This Row],[H_QTY/ CTN]]="","",LEFT(db[[#This Row],[H_QTY/ CTN]],db[[#This Row],[H_1]]-1))</f>
        <v>6 BOX</v>
      </c>
      <c r="T496" s="87" t="str">
        <f>IF(NOT(db[[#This Row],[H_1]]=db[[#This Row],[H_2]]),MID(db[[#This Row],[H_QTY/ CTN]],db[[#This Row],[H_1]]+1,db[[#This Row],[H_2]]-db[[#This Row],[H_1]]-1),"")</f>
        <v>20 PCS</v>
      </c>
      <c r="U496" s="87" t="str">
        <f>IF(db[[#This Row],[QTY/ CTN B]]="","",LEFT(db[[#This Row],[QTY/ CTN B]],SEARCH(" ",db[[#This Row],[QTY/ CTN B]],1)-1))</f>
        <v>6</v>
      </c>
      <c r="V496" s="87" t="str">
        <f>IF(db[[#This Row],[QTY/ CTN B]]="","",RIGHT(db[[#This Row],[QTY/ CTN B]],LEN(db[[#This Row],[QTY/ CTN B]])-SEARCH(" ",db[[#This Row],[QTY/ CTN B]],1)))</f>
        <v>BOX</v>
      </c>
      <c r="W496" s="87" t="str">
        <f>IF(db[[#This Row],[QTY/ CTN TG]]="",IF(db[[#This Row],[STN TG]]="","",12),LEFT(db[[#This Row],[QTY/ CTN TG]],SEARCH(" ",db[[#This Row],[QTY/ CTN TG]],1)-1))</f>
        <v>20</v>
      </c>
      <c r="X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6" s="87" t="str">
        <f>IF(db[[#This Row],[STN K]]="","",IF(db[[#This Row],[STN TG]]="LSN",12,""))</f>
        <v/>
      </c>
      <c r="Z496" s="87" t="str">
        <f>IF(db[[#This Row],[STN TG]]="LSN","PCS","")</f>
        <v/>
      </c>
      <c r="AA496" s="87">
        <f>db[[#This Row],[QTY B]]*IF(db[[#This Row],[QTY TG]]="",1,db[[#This Row],[QTY TG]])*IF(db[[#This Row],[QTY K]]="",1,db[[#This Row],[QTY K]])</f>
        <v>120</v>
      </c>
      <c r="AB496" s="87" t="str">
        <f>IF(db[[#This Row],[STN K]]="",IF(db[[#This Row],[STN TG]]="",db[[#This Row],[STN B]],db[[#This Row],[STN TG]]),db[[#This Row],[STN K]])</f>
        <v>PCS</v>
      </c>
      <c r="AC496" s="87"/>
    </row>
    <row r="497" spans="1:29" ht="16.5" customHeight="1" x14ac:dyDescent="0.25">
      <c r="A497" s="87">
        <f>ROW()-1</f>
        <v>496</v>
      </c>
      <c r="B497" s="9" t="str">
        <f>LOWER(SUBSTITUTE(SUBSTITUTE(SUBSTITUTE(SUBSTITUTE(SUBSTITUTE(SUBSTITUTE(db[[#This Row],[NB BM]]," ",),".",""),"-",""),"(",""),")",""),"/",""))</f>
        <v>calljkcc8cobiru</v>
      </c>
      <c r="C497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D497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E497" s="9" t="str">
        <f>LOWER(SUBSTITUTE(SUBSTITUTE(SUBSTITUTE(SUBSTITUTE(SUBSTITUTE(SUBSTITUTE(SUBSTITUTE(SUBSTITUTE(SUBSTITUTE(db[[#This Row],[NB BM]]&amp;db[[#This Row],[QTY/ CTN]]," ",),".",""),"-",""),"(",""),")",""),",",""),"/",""),"""",""),"+",""))</f>
        <v>calljkcc8cobiru6box20pcs</v>
      </c>
      <c r="F49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calculatorjoykocc8coblue6box20pcsartomoro</v>
      </c>
      <c r="G497" s="8" t="s">
        <v>172</v>
      </c>
      <c r="H497" s="18" t="s">
        <v>173</v>
      </c>
      <c r="I497" s="49" t="s">
        <v>174</v>
      </c>
      <c r="J497" s="1" t="s">
        <v>1620</v>
      </c>
      <c r="K497" s="26" t="e">
        <f>IF(db[[#This Row],[NB NOTA_C]]="","",COUNTIF([2]!B_MSK[concat],db[[#This Row],[NB NOTA_C]]))</f>
        <v>#REF!</v>
      </c>
      <c r="L497" s="6" t="s">
        <v>1645</v>
      </c>
      <c r="M497" s="1" t="s">
        <v>1707</v>
      </c>
      <c r="N497" s="1" t="s">
        <v>2798</v>
      </c>
      <c r="P497" s="1" t="str">
        <f>IF(db[[#This Row],[QTY/ CTN]]="","",SUBSTITUTE(SUBSTITUTE(SUBSTITUTE(db[[#This Row],[QTY/ CTN]]," ","_",2),"(",""),")","")&amp;"_")</f>
        <v>6 BOX_20 PCS_</v>
      </c>
      <c r="Q497" s="1">
        <f>IF(db[[#This Row],[H_QTY/ CTN]]="","",SEARCH("_",db[[#This Row],[H_QTY/ CTN]]))</f>
        <v>6</v>
      </c>
      <c r="R497" s="1">
        <f>IF(db[[#This Row],[H_QTY/ CTN]]="","",LEN(db[[#This Row],[H_QTY/ CTN]]))</f>
        <v>13</v>
      </c>
      <c r="S497" s="90" t="str">
        <f>IF(db[[#This Row],[H_QTY/ CTN]]="","",LEFT(db[[#This Row],[H_QTY/ CTN]],db[[#This Row],[H_1]]-1))</f>
        <v>6 BOX</v>
      </c>
      <c r="T497" s="87" t="str">
        <f>IF(NOT(db[[#This Row],[H_1]]=db[[#This Row],[H_2]]),MID(db[[#This Row],[H_QTY/ CTN]],db[[#This Row],[H_1]]+1,db[[#This Row],[H_2]]-db[[#This Row],[H_1]]-1),"")</f>
        <v>20 PCS</v>
      </c>
      <c r="U497" s="88" t="str">
        <f>IF(db[[#This Row],[QTY/ CTN B]]="","",LEFT(db[[#This Row],[QTY/ CTN B]],SEARCH(" ",db[[#This Row],[QTY/ CTN B]],1)-1))</f>
        <v>6</v>
      </c>
      <c r="V497" s="88" t="str">
        <f>IF(db[[#This Row],[QTY/ CTN B]]="","",RIGHT(db[[#This Row],[QTY/ CTN B]],LEN(db[[#This Row],[QTY/ CTN B]])-SEARCH(" ",db[[#This Row],[QTY/ CTN B]],1)))</f>
        <v>BOX</v>
      </c>
      <c r="W497" s="88" t="str">
        <f>IF(db[[#This Row],[QTY/ CTN TG]]="",IF(db[[#This Row],[STN TG]]="","",12),LEFT(db[[#This Row],[QTY/ CTN TG]],SEARCH(" ",db[[#This Row],[QTY/ CTN TG]],1)-1))</f>
        <v>20</v>
      </c>
      <c r="X497" s="8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7" s="88" t="str">
        <f>IF(db[[#This Row],[STN K]]="","",IF(db[[#This Row],[STN TG]]="LSN",12,""))</f>
        <v/>
      </c>
      <c r="Z497" s="88" t="str">
        <f>IF(db[[#This Row],[STN TG]]="LSN","PCS","")</f>
        <v/>
      </c>
      <c r="AA497" s="88">
        <f>db[[#This Row],[QTY B]]*IF(db[[#This Row],[QTY TG]]="",1,db[[#This Row],[QTY TG]])*IF(db[[#This Row],[QTY K]]="",1,db[[#This Row],[QTY K]])</f>
        <v>120</v>
      </c>
      <c r="AB497" s="88" t="str">
        <f>IF(db[[#This Row],[STN K]]="",IF(db[[#This Row],[STN TG]]="",db[[#This Row],[STN B]],db[[#This Row],[STN TG]]),db[[#This Row],[STN K]])</f>
        <v>PCS</v>
      </c>
      <c r="AC497" s="87"/>
    </row>
    <row r="498" spans="1:29" ht="16.5" customHeight="1" x14ac:dyDescent="0.25">
      <c r="A498" s="87">
        <f>ROW()-1</f>
        <v>497</v>
      </c>
      <c r="B498" s="3" t="str">
        <f>LOWER(SUBSTITUTE(SUBSTITUTE(SUBSTITUTE(SUBSTITUTE(SUBSTITUTE(SUBSTITUTE(db[[#This Row],[NB BM]]," ",),".",""),"-",""),"(",""),")",""),"/",""))</f>
        <v>calljkcc8coorange</v>
      </c>
      <c r="C498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D498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E498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calljkcc8coorange6box20pcs</v>
      </c>
      <c r="F4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calculatorjoykocc8coorange6box20pcsartomoro</v>
      </c>
      <c r="G498" s="1" t="s">
        <v>175</v>
      </c>
      <c r="H498" s="4" t="s">
        <v>176</v>
      </c>
      <c r="I498" s="49" t="s">
        <v>176</v>
      </c>
      <c r="J498" s="1" t="s">
        <v>1620</v>
      </c>
      <c r="K498" s="26" t="e">
        <f>IF(db[[#This Row],[NB NOTA_C]]="","",COUNTIF([2]!B_MSK[concat],db[[#This Row],[NB NOTA_C]]))</f>
        <v>#REF!</v>
      </c>
      <c r="L498" s="6" t="s">
        <v>1645</v>
      </c>
      <c r="M498" s="1" t="s">
        <v>1707</v>
      </c>
      <c r="N498" s="1" t="s">
        <v>2798</v>
      </c>
      <c r="P498" s="1" t="str">
        <f>IF(db[[#This Row],[QTY/ CTN]]="","",SUBSTITUTE(SUBSTITUTE(SUBSTITUTE(db[[#This Row],[QTY/ CTN]]," ","_",2),"(",""),")","")&amp;"_")</f>
        <v>6 BOX_20 PCS_</v>
      </c>
      <c r="Q498" s="1">
        <f>IF(db[[#This Row],[H_QTY/ CTN]]="","",SEARCH("_",db[[#This Row],[H_QTY/ CTN]]))</f>
        <v>6</v>
      </c>
      <c r="R498" s="1">
        <f>IF(db[[#This Row],[H_QTY/ CTN]]="","",LEN(db[[#This Row],[H_QTY/ CTN]]))</f>
        <v>13</v>
      </c>
      <c r="S498" s="90" t="str">
        <f>IF(db[[#This Row],[H_QTY/ CTN]]="","",LEFT(db[[#This Row],[H_QTY/ CTN]],db[[#This Row],[H_1]]-1))</f>
        <v>6 BOX</v>
      </c>
      <c r="T498" s="87" t="str">
        <f>IF(NOT(db[[#This Row],[H_1]]=db[[#This Row],[H_2]]),MID(db[[#This Row],[H_QTY/ CTN]],db[[#This Row],[H_1]]+1,db[[#This Row],[H_2]]-db[[#This Row],[H_1]]-1),"")</f>
        <v>20 PCS</v>
      </c>
      <c r="U498" s="87" t="str">
        <f>IF(db[[#This Row],[QTY/ CTN B]]="","",LEFT(db[[#This Row],[QTY/ CTN B]],SEARCH(" ",db[[#This Row],[QTY/ CTN B]],1)-1))</f>
        <v>6</v>
      </c>
      <c r="V498" s="87" t="str">
        <f>IF(db[[#This Row],[QTY/ CTN B]]="","",RIGHT(db[[#This Row],[QTY/ CTN B]],LEN(db[[#This Row],[QTY/ CTN B]])-SEARCH(" ",db[[#This Row],[QTY/ CTN B]],1)))</f>
        <v>BOX</v>
      </c>
      <c r="W498" s="87" t="str">
        <f>IF(db[[#This Row],[QTY/ CTN TG]]="",IF(db[[#This Row],[STN TG]]="","",12),LEFT(db[[#This Row],[QTY/ CTN TG]],SEARCH(" ",db[[#This Row],[QTY/ CTN TG]],1)-1))</f>
        <v>20</v>
      </c>
      <c r="X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8" s="87" t="str">
        <f>IF(db[[#This Row],[STN K]]="","",IF(db[[#This Row],[STN TG]]="LSN",12,""))</f>
        <v/>
      </c>
      <c r="Z498" s="87" t="str">
        <f>IF(db[[#This Row],[STN TG]]="LSN","PCS","")</f>
        <v/>
      </c>
      <c r="AA498" s="87">
        <f>db[[#This Row],[QTY B]]*IF(db[[#This Row],[QTY TG]]="",1,db[[#This Row],[QTY TG]])*IF(db[[#This Row],[QTY K]]="",1,db[[#This Row],[QTY K]])</f>
        <v>120</v>
      </c>
      <c r="AB498" s="87" t="str">
        <f>IF(db[[#This Row],[STN K]]="",IF(db[[#This Row],[STN TG]]="",db[[#This Row],[STN B]],db[[#This Row],[STN TG]]),db[[#This Row],[STN K]])</f>
        <v>PCS</v>
      </c>
      <c r="AC498" s="87"/>
    </row>
    <row r="499" spans="1:29" ht="16.5" customHeight="1" x14ac:dyDescent="0.25">
      <c r="A499" s="87">
        <f>ROW()-1</f>
        <v>498</v>
      </c>
      <c r="B499" s="134" t="str">
        <f>LOWER(SUBSTITUTE(SUBSTITUTE(SUBSTITUTE(SUBSTITUTE(SUBSTITUTE(SUBSTITUTE(db[[#This Row],[NB BM]]," ",),".",""),"-",""),"(",""),")",""),"/",""))</f>
        <v>calljkcc23coorange</v>
      </c>
      <c r="C499" s="134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D499" s="134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499" s="134" t="str">
        <f>LOWER(SUBSTITUTE(SUBSTITUTE(SUBSTITUTE(SUBSTITUTE(SUBSTITUTE(SUBSTITUTE(SUBSTITUTE(SUBSTITUTE(SUBSTITUTE(db[[#This Row],[NB BM]]&amp;db[[#This Row],[QTY/ CTN]]," ",),".",""),"-",""),"(",""),")",""),",",""),"/",""),"""",""),"+",""))</f>
        <v>calljkcc23coorange4box20pcs</v>
      </c>
      <c r="F49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calculatorjoykoco23coorange4box20pcsartomoro</v>
      </c>
      <c r="G499" s="1" t="s">
        <v>5799</v>
      </c>
      <c r="H499" s="135" t="s">
        <v>5795</v>
      </c>
      <c r="I499" s="141" t="s">
        <v>5797</v>
      </c>
      <c r="J499" s="137" t="s">
        <v>1620</v>
      </c>
      <c r="K499" s="138" t="e">
        <f>IF(db[[#This Row],[NB NOTA_C]]="","",COUNTIF([2]!B_MSK[concat],db[[#This Row],[NB NOTA_C]]))</f>
        <v>#REF!</v>
      </c>
      <c r="L499" s="139" t="s">
        <v>1645</v>
      </c>
      <c r="M499" s="3" t="s">
        <v>1706</v>
      </c>
      <c r="N499" s="1" t="s">
        <v>2798</v>
      </c>
      <c r="O499" s="134" t="s">
        <v>5802</v>
      </c>
      <c r="P499" s="134" t="str">
        <f>IF(db[[#This Row],[QTY/ CTN]]="","",SUBSTITUTE(SUBSTITUTE(SUBSTITUTE(db[[#This Row],[QTY/ CTN]]," ","_",2),"(",""),")","")&amp;"_")</f>
        <v>4 BOX_20 PCS_</v>
      </c>
      <c r="Q499" s="134">
        <f>IF(db[[#This Row],[H_QTY/ CTN]]="","",SEARCH("_",db[[#This Row],[H_QTY/ CTN]]))</f>
        <v>6</v>
      </c>
      <c r="R499" s="134">
        <f>IF(db[[#This Row],[H_QTY/ CTN]]="","",LEN(db[[#This Row],[H_QTY/ CTN]]))</f>
        <v>13</v>
      </c>
      <c r="S499" s="140" t="str">
        <f>IF(db[[#This Row],[H_QTY/ CTN]]="","",LEFT(db[[#This Row],[H_QTY/ CTN]],db[[#This Row],[H_1]]-1))</f>
        <v>4 BOX</v>
      </c>
      <c r="T499" s="140" t="str">
        <f>IF(NOT(db[[#This Row],[H_1]]=db[[#This Row],[H_2]]),MID(db[[#This Row],[H_QTY/ CTN]],db[[#This Row],[H_1]]+1,db[[#This Row],[H_2]]-db[[#This Row],[H_1]]-1),"")</f>
        <v>20 PCS</v>
      </c>
      <c r="U499" s="140" t="str">
        <f>IF(db[[#This Row],[QTY/ CTN B]]="","",LEFT(db[[#This Row],[QTY/ CTN B]],SEARCH(" ",db[[#This Row],[QTY/ CTN B]],1)-1))</f>
        <v>4</v>
      </c>
      <c r="V499" s="140" t="str">
        <f>IF(db[[#This Row],[QTY/ CTN B]]="","",RIGHT(db[[#This Row],[QTY/ CTN B]],LEN(db[[#This Row],[QTY/ CTN B]])-SEARCH(" ",db[[#This Row],[QTY/ CTN B]],1)))</f>
        <v>BOX</v>
      </c>
      <c r="W499" s="140" t="str">
        <f>IF(db[[#This Row],[QTY/ CTN TG]]="",IF(db[[#This Row],[STN TG]]="","",12),LEFT(db[[#This Row],[QTY/ CTN TG]],SEARCH(" ",db[[#This Row],[QTY/ CTN TG]],1)-1))</f>
        <v>20</v>
      </c>
      <c r="X49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499" s="140" t="str">
        <f>IF(db[[#This Row],[STN K]]="","",IF(db[[#This Row],[STN TG]]="LSN",12,""))</f>
        <v/>
      </c>
      <c r="Z499" s="140" t="str">
        <f>IF(db[[#This Row],[STN TG]]="LSN","PCS","")</f>
        <v/>
      </c>
      <c r="AA499" s="140">
        <f>db[[#This Row],[QTY B]]*IF(db[[#This Row],[QTY TG]]="",1,db[[#This Row],[QTY TG]])*IF(db[[#This Row],[QTY K]]="",1,db[[#This Row],[QTY K]])</f>
        <v>80</v>
      </c>
      <c r="AB499" s="140" t="str">
        <f>IF(db[[#This Row],[STN K]]="",IF(db[[#This Row],[STN TG]]="",db[[#This Row],[STN B]],db[[#This Row],[STN TG]]),db[[#This Row],[STN K]])</f>
        <v>PCS</v>
      </c>
      <c r="AC499" s="87"/>
    </row>
    <row r="500" spans="1:29" ht="16.5" customHeight="1" x14ac:dyDescent="0.25">
      <c r="A500" s="87">
        <f>ROW()-1</f>
        <v>499</v>
      </c>
      <c r="B500" s="3" t="str">
        <f>LOWER(SUBSTITUTE(SUBSTITUTE(SUBSTITUTE(SUBSTITUTE(SUBSTITUTE(SUBSTITUTE(db[[#This Row],[NB BM]]," ",),".",""),"-",""),"(",""),")",""),"/",""))</f>
        <v>calljkdtc1313ch</v>
      </c>
      <c r="C500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D500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E500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calljkdtc1313ch6box20pcs</v>
      </c>
      <c r="F5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calculatorjoykodtc1313ch6box20pcsartomoro</v>
      </c>
      <c r="G500" s="1" t="s">
        <v>177</v>
      </c>
      <c r="H500" s="4" t="s">
        <v>178</v>
      </c>
      <c r="I500" s="49" t="s">
        <v>178</v>
      </c>
      <c r="J500" s="1" t="s">
        <v>1620</v>
      </c>
      <c r="K500" s="26" t="e">
        <f>IF(db[[#This Row],[NB NOTA_C]]="","",COUNTIF([2]!B_MSK[concat],db[[#This Row],[NB NOTA_C]]))</f>
        <v>#REF!</v>
      </c>
      <c r="L500" s="6" t="s">
        <v>1645</v>
      </c>
      <c r="M500" s="1" t="s">
        <v>1707</v>
      </c>
      <c r="N500" s="1" t="s">
        <v>2798</v>
      </c>
      <c r="O500" s="1" t="s">
        <v>4929</v>
      </c>
      <c r="P500" s="1" t="str">
        <f>IF(db[[#This Row],[QTY/ CTN]]="","",SUBSTITUTE(SUBSTITUTE(SUBSTITUTE(db[[#This Row],[QTY/ CTN]]," ","_",2),"(",""),")","")&amp;"_")</f>
        <v>6 BOX_20 PCS_</v>
      </c>
      <c r="Q500" s="1">
        <f>IF(db[[#This Row],[H_QTY/ CTN]]="","",SEARCH("_",db[[#This Row],[H_QTY/ CTN]]))</f>
        <v>6</v>
      </c>
      <c r="R500" s="1">
        <f>IF(db[[#This Row],[H_QTY/ CTN]]="","",LEN(db[[#This Row],[H_QTY/ CTN]]))</f>
        <v>13</v>
      </c>
      <c r="S500" s="90" t="str">
        <f>IF(db[[#This Row],[H_QTY/ CTN]]="","",LEFT(db[[#This Row],[H_QTY/ CTN]],db[[#This Row],[H_1]]-1))</f>
        <v>6 BOX</v>
      </c>
      <c r="T500" s="87" t="str">
        <f>IF(NOT(db[[#This Row],[H_1]]=db[[#This Row],[H_2]]),MID(db[[#This Row],[H_QTY/ CTN]],db[[#This Row],[H_1]]+1,db[[#This Row],[H_2]]-db[[#This Row],[H_1]]-1),"")</f>
        <v>20 PCS</v>
      </c>
      <c r="U500" s="87" t="str">
        <f>IF(db[[#This Row],[QTY/ CTN B]]="","",LEFT(db[[#This Row],[QTY/ CTN B]],SEARCH(" ",db[[#This Row],[QTY/ CTN B]],1)-1))</f>
        <v>6</v>
      </c>
      <c r="V500" s="87" t="str">
        <f>IF(db[[#This Row],[QTY/ CTN B]]="","",RIGHT(db[[#This Row],[QTY/ CTN B]],LEN(db[[#This Row],[QTY/ CTN B]])-SEARCH(" ",db[[#This Row],[QTY/ CTN B]],1)))</f>
        <v>BOX</v>
      </c>
      <c r="W500" s="87" t="str">
        <f>IF(db[[#This Row],[QTY/ CTN TG]]="",IF(db[[#This Row],[STN TG]]="","",12),LEFT(db[[#This Row],[QTY/ CTN TG]],SEARCH(" ",db[[#This Row],[QTY/ CTN TG]],1)-1))</f>
        <v>20</v>
      </c>
      <c r="X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00" s="87" t="str">
        <f>IF(db[[#This Row],[STN K]]="","",IF(db[[#This Row],[STN TG]]="LSN",12,""))</f>
        <v/>
      </c>
      <c r="Z500" s="87" t="str">
        <f>IF(db[[#This Row],[STN TG]]="LSN","PCS","")</f>
        <v/>
      </c>
      <c r="AA500" s="87">
        <f>db[[#This Row],[QTY B]]*IF(db[[#This Row],[QTY TG]]="",1,db[[#This Row],[QTY TG]])*IF(db[[#This Row],[QTY K]]="",1,db[[#This Row],[QTY K]])</f>
        <v>120</v>
      </c>
      <c r="AB500" s="87" t="str">
        <f>IF(db[[#This Row],[STN K]]="",IF(db[[#This Row],[STN TG]]="",db[[#This Row],[STN B]],db[[#This Row],[STN TG]]),db[[#This Row],[STN K]])</f>
        <v>PCS</v>
      </c>
      <c r="AC500" s="87"/>
    </row>
    <row r="501" spans="1:29" ht="16.5" customHeight="1" x14ac:dyDescent="0.25">
      <c r="A501" s="87">
        <f>ROW()-1</f>
        <v>500</v>
      </c>
      <c r="B501" s="3" t="str">
        <f>LOWER(SUBSTITUTE(SUBSTITUTE(SUBSTITUTE(SUBSTITUTE(SUBSTITUTE(SUBSTITUTE(db[[#This Row],[NB BM]]," ",),".",""),"-",""),"(",""),")",""),"/",""))</f>
        <v>calljkdtc1516</v>
      </c>
      <c r="C501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D501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E501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calljkdtc151660pcs</v>
      </c>
      <c r="F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calculatorjoykodtc151660pcsartomoro</v>
      </c>
      <c r="G501" s="1" t="s">
        <v>3336</v>
      </c>
      <c r="H501" s="4" t="s">
        <v>3335</v>
      </c>
      <c r="I501" s="2" t="s">
        <v>3335</v>
      </c>
      <c r="J501" s="1" t="s">
        <v>1620</v>
      </c>
      <c r="K501" s="28" t="e">
        <f>IF(db[[#This Row],[NB NOTA_C]]="","",COUNTIF([2]!B_MSK[concat],db[[#This Row],[NB NOTA_C]]))</f>
        <v>#REF!</v>
      </c>
      <c r="L501" s="7" t="s">
        <v>1631</v>
      </c>
      <c r="M501" s="3" t="s">
        <v>1665</v>
      </c>
      <c r="N501" s="1" t="s">
        <v>2798</v>
      </c>
      <c r="O501" s="3" t="s">
        <v>5851</v>
      </c>
      <c r="P501" s="3" t="str">
        <f>IF(db[[#This Row],[QTY/ CTN]]="","",SUBSTITUTE(SUBSTITUTE(SUBSTITUTE(db[[#This Row],[QTY/ CTN]]," ","_",2),"(",""),")","")&amp;"_")</f>
        <v>60 PCS_</v>
      </c>
      <c r="Q501" s="3">
        <f>IF(db[[#This Row],[H_QTY/ CTN]]="","",SEARCH("_",db[[#This Row],[H_QTY/ CTN]]))</f>
        <v>7</v>
      </c>
      <c r="R501" s="3">
        <f>IF(db[[#This Row],[H_QTY/ CTN]]="","",LEN(db[[#This Row],[H_QTY/ CTN]]))</f>
        <v>7</v>
      </c>
      <c r="S501" s="87" t="str">
        <f>IF(db[[#This Row],[H_QTY/ CTN]]="","",LEFT(db[[#This Row],[H_QTY/ CTN]],db[[#This Row],[H_1]]-1))</f>
        <v>60 PCS</v>
      </c>
      <c r="T501" s="87" t="str">
        <f>IF(NOT(db[[#This Row],[H_1]]=db[[#This Row],[H_2]]),MID(db[[#This Row],[H_QTY/ CTN]],db[[#This Row],[H_1]]+1,db[[#This Row],[H_2]]-db[[#This Row],[H_1]]-1),"")</f>
        <v/>
      </c>
      <c r="U501" s="87" t="str">
        <f>IF(db[[#This Row],[QTY/ CTN B]]="","",LEFT(db[[#This Row],[QTY/ CTN B]],SEARCH(" ",db[[#This Row],[QTY/ CTN B]],1)-1))</f>
        <v>60</v>
      </c>
      <c r="V501" s="87" t="str">
        <f>IF(db[[#This Row],[QTY/ CTN B]]="","",RIGHT(db[[#This Row],[QTY/ CTN B]],LEN(db[[#This Row],[QTY/ CTN B]])-SEARCH(" ",db[[#This Row],[QTY/ CTN B]],1)))</f>
        <v>PCS</v>
      </c>
      <c r="W501" s="87" t="str">
        <f>IF(db[[#This Row],[QTY/ CTN TG]]="",IF(db[[#This Row],[STN TG]]="","",12),LEFT(db[[#This Row],[QTY/ CTN TG]],SEARCH(" ",db[[#This Row],[QTY/ CTN TG]],1)-1))</f>
        <v/>
      </c>
      <c r="X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1" s="87" t="str">
        <f>IF(db[[#This Row],[STN K]]="","",IF(db[[#This Row],[STN TG]]="LSN",12,""))</f>
        <v/>
      </c>
      <c r="Z501" s="87" t="str">
        <f>IF(db[[#This Row],[STN TG]]="LSN","PCS","")</f>
        <v/>
      </c>
      <c r="AA501" s="87">
        <f>db[[#This Row],[QTY B]]*IF(db[[#This Row],[QTY TG]]="",1,db[[#This Row],[QTY TG]])*IF(db[[#This Row],[QTY K]]="",1,db[[#This Row],[QTY K]])</f>
        <v>60</v>
      </c>
      <c r="AB501" s="87" t="str">
        <f>IF(db[[#This Row],[STN K]]="",IF(db[[#This Row],[STN TG]]="",db[[#This Row],[STN B]],db[[#This Row],[STN TG]]),db[[#This Row],[STN K]])</f>
        <v>PCS</v>
      </c>
      <c r="AC501" s="87"/>
    </row>
    <row r="502" spans="1:29" ht="16.5" customHeight="1" x14ac:dyDescent="0.25">
      <c r="A502" s="87">
        <f>ROW()-1</f>
        <v>501</v>
      </c>
      <c r="B502" s="9" t="str">
        <f>LOWER(SUBSTITUTE(SUBSTITUTE(SUBSTITUTE(SUBSTITUTE(SUBSTITUTE(SUBSTITUTE(db[[#This Row],[NB BM]]," ",),".",""),"-",""),"(",""),")",""),"/",""))</f>
        <v>calljkpkc0711hc</v>
      </c>
      <c r="C502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D502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E502" s="9" t="str">
        <f>LOWER(SUBSTITUTE(SUBSTITUTE(SUBSTITUTE(SUBSTITUTE(SUBSTITUTE(SUBSTITUTE(SUBSTITUTE(SUBSTITUTE(SUBSTITUTE(db[[#This Row],[NB BM]]&amp;db[[#This Row],[QTY/ CTN]]," ",),".",""),"-",""),"(",""),")",""),",",""),"/",""),"""",""),"+",""))</f>
        <v>calljkpkc0711hc4box40pcs</v>
      </c>
      <c r="F50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calculatorjoykopkc0711hc4box40pcsartomoro</v>
      </c>
      <c r="G502" s="8" t="s">
        <v>179</v>
      </c>
      <c r="H502" s="18" t="s">
        <v>180</v>
      </c>
      <c r="I502" s="49" t="s">
        <v>181</v>
      </c>
      <c r="J502" s="1" t="s">
        <v>1620</v>
      </c>
      <c r="K502" s="26" t="e">
        <f>IF(db[[#This Row],[NB NOTA_C]]="","",COUNTIF([2]!B_MSK[concat],db[[#This Row],[NB NOTA_C]]))</f>
        <v>#REF!</v>
      </c>
      <c r="L502" s="6" t="s">
        <v>1645</v>
      </c>
      <c r="M502" s="1" t="s">
        <v>1708</v>
      </c>
      <c r="N502" s="1" t="s">
        <v>2798</v>
      </c>
      <c r="O502" s="1" t="s">
        <v>5481</v>
      </c>
      <c r="P502" s="1" t="str">
        <f>IF(db[[#This Row],[QTY/ CTN]]="","",SUBSTITUTE(SUBSTITUTE(SUBSTITUTE(db[[#This Row],[QTY/ CTN]]," ","_",2),"(",""),")","")&amp;"_")</f>
        <v>4 BOX_40 PCS_</v>
      </c>
      <c r="Q502" s="1">
        <f>IF(db[[#This Row],[H_QTY/ CTN]]="","",SEARCH("_",db[[#This Row],[H_QTY/ CTN]]))</f>
        <v>6</v>
      </c>
      <c r="R502" s="1">
        <f>IF(db[[#This Row],[H_QTY/ CTN]]="","",LEN(db[[#This Row],[H_QTY/ CTN]]))</f>
        <v>13</v>
      </c>
      <c r="S502" s="90" t="str">
        <f>IF(db[[#This Row],[H_QTY/ CTN]]="","",LEFT(db[[#This Row],[H_QTY/ CTN]],db[[#This Row],[H_1]]-1))</f>
        <v>4 BOX</v>
      </c>
      <c r="T502" s="87" t="str">
        <f>IF(NOT(db[[#This Row],[H_1]]=db[[#This Row],[H_2]]),MID(db[[#This Row],[H_QTY/ CTN]],db[[#This Row],[H_1]]+1,db[[#This Row],[H_2]]-db[[#This Row],[H_1]]-1),"")</f>
        <v>40 PCS</v>
      </c>
      <c r="U502" s="87" t="str">
        <f>IF(db[[#This Row],[QTY/ CTN B]]="","",LEFT(db[[#This Row],[QTY/ CTN B]],SEARCH(" ",db[[#This Row],[QTY/ CTN B]],1)-1))</f>
        <v>4</v>
      </c>
      <c r="V502" s="87" t="str">
        <f>IF(db[[#This Row],[QTY/ CTN B]]="","",RIGHT(db[[#This Row],[QTY/ CTN B]],LEN(db[[#This Row],[QTY/ CTN B]])-SEARCH(" ",db[[#This Row],[QTY/ CTN B]],1)))</f>
        <v>BOX</v>
      </c>
      <c r="W502" s="87" t="str">
        <f>IF(db[[#This Row],[QTY/ CTN TG]]="",IF(db[[#This Row],[STN TG]]="","",12),LEFT(db[[#This Row],[QTY/ CTN TG]],SEARCH(" ",db[[#This Row],[QTY/ CTN TG]],1)-1))</f>
        <v>40</v>
      </c>
      <c r="X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02" s="87" t="str">
        <f>IF(db[[#This Row],[STN K]]="","",IF(db[[#This Row],[STN TG]]="LSN",12,""))</f>
        <v/>
      </c>
      <c r="Z502" s="87" t="str">
        <f>IF(db[[#This Row],[STN TG]]="LSN","PCS","")</f>
        <v/>
      </c>
      <c r="AA502" s="87">
        <f>db[[#This Row],[QTY B]]*IF(db[[#This Row],[QTY TG]]="",1,db[[#This Row],[QTY TG]])*IF(db[[#This Row],[QTY K]]="",1,db[[#This Row],[QTY K]])</f>
        <v>160</v>
      </c>
      <c r="AB502" s="87" t="str">
        <f>IF(db[[#This Row],[STN K]]="",IF(db[[#This Row],[STN TG]]="",db[[#This Row],[STN B]],db[[#This Row],[STN TG]]),db[[#This Row],[STN K]])</f>
        <v>PCS</v>
      </c>
      <c r="AC502" s="87"/>
    </row>
    <row r="503" spans="1:29" ht="16.5" customHeight="1" x14ac:dyDescent="0.25">
      <c r="A503" s="87">
        <f>ROW()-1</f>
        <v>502</v>
      </c>
      <c r="B503" s="3" t="str">
        <f>LOWER(SUBSTITUTE(SUBSTITUTE(SUBSTITUTE(SUBSTITUTE(SUBSTITUTE(SUBSTITUTE(db[[#This Row],[NB BM]]," ",),".",""),"-",""),"(",""),")",""),"/",""))</f>
        <v>carryfile8820tbiru</v>
      </c>
      <c r="C503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D503" s="3" t="str">
        <f>LOWER(SUBSTITUTE(SUBSTITUTE(SUBSTITUTE(SUBSTITUTE(SUBSTITUTE(SUBSTITUTE(SUBSTITUTE(SUBSTITUTE(SUBSTITUTE(db[[#This Row],[NB PAJAK]]," ",""),"-",""),"(",""),")",""),".",""),",",""),"/",""),"""",""),"+",""))</f>
        <v/>
      </c>
      <c r="E503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carryfile8820tbiru40pcs</v>
      </c>
      <c r="F5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carryfile8820tblue40pcsuntana</v>
      </c>
      <c r="G503" s="1" t="s">
        <v>1848</v>
      </c>
      <c r="H503" s="4" t="s">
        <v>2855</v>
      </c>
      <c r="I503" s="49"/>
      <c r="J503" s="1" t="s">
        <v>1621</v>
      </c>
      <c r="K503" s="26" t="e">
        <f>IF(db[[#This Row],[NB NOTA_C]]="","",COUNTIF([2]!B_MSK[concat],db[[#This Row],[NB NOTA_C]]))</f>
        <v>#REF!</v>
      </c>
      <c r="L503" s="7" t="s">
        <v>1642</v>
      </c>
      <c r="M503" s="3" t="s">
        <v>1696</v>
      </c>
      <c r="N503" s="1" t="s">
        <v>2807</v>
      </c>
      <c r="P503" s="1" t="str">
        <f>IF(db[[#This Row],[QTY/ CTN]]="","",SUBSTITUTE(SUBSTITUTE(SUBSTITUTE(db[[#This Row],[QTY/ CTN]]," ","_",2),"(",""),")","")&amp;"_")</f>
        <v>40 PCS_</v>
      </c>
      <c r="Q503" s="1">
        <f>IF(db[[#This Row],[H_QTY/ CTN]]="","",SEARCH("_",db[[#This Row],[H_QTY/ CTN]]))</f>
        <v>7</v>
      </c>
      <c r="R503" s="1">
        <f>IF(db[[#This Row],[H_QTY/ CTN]]="","",LEN(db[[#This Row],[H_QTY/ CTN]]))</f>
        <v>7</v>
      </c>
      <c r="S503" s="90" t="str">
        <f>IF(db[[#This Row],[H_QTY/ CTN]]="","",LEFT(db[[#This Row],[H_QTY/ CTN]],db[[#This Row],[H_1]]-1))</f>
        <v>40 PCS</v>
      </c>
      <c r="T503" s="87" t="str">
        <f>IF(NOT(db[[#This Row],[H_1]]=db[[#This Row],[H_2]]),MID(db[[#This Row],[H_QTY/ CTN]],db[[#This Row],[H_1]]+1,db[[#This Row],[H_2]]-db[[#This Row],[H_1]]-1),"")</f>
        <v/>
      </c>
      <c r="U503" s="87" t="str">
        <f>IF(db[[#This Row],[QTY/ CTN B]]="","",LEFT(db[[#This Row],[QTY/ CTN B]],SEARCH(" ",db[[#This Row],[QTY/ CTN B]],1)-1))</f>
        <v>40</v>
      </c>
      <c r="V503" s="87" t="str">
        <f>IF(db[[#This Row],[QTY/ CTN B]]="","",RIGHT(db[[#This Row],[QTY/ CTN B]],LEN(db[[#This Row],[QTY/ CTN B]])-SEARCH(" ",db[[#This Row],[QTY/ CTN B]],1)))</f>
        <v>PCS</v>
      </c>
      <c r="W503" s="87" t="str">
        <f>IF(db[[#This Row],[QTY/ CTN TG]]="",IF(db[[#This Row],[STN TG]]="","",12),LEFT(db[[#This Row],[QTY/ CTN TG]],SEARCH(" ",db[[#This Row],[QTY/ CTN TG]],1)-1))</f>
        <v/>
      </c>
      <c r="X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3" s="87" t="str">
        <f>IF(db[[#This Row],[STN K]]="","",IF(db[[#This Row],[STN TG]]="LSN",12,""))</f>
        <v/>
      </c>
      <c r="Z503" s="87" t="str">
        <f>IF(db[[#This Row],[STN TG]]="LSN","PCS","")</f>
        <v/>
      </c>
      <c r="AA503" s="87">
        <f>db[[#This Row],[QTY B]]*IF(db[[#This Row],[QTY TG]]="",1,db[[#This Row],[QTY TG]])*IF(db[[#This Row],[QTY K]]="",1,db[[#This Row],[QTY K]])</f>
        <v>40</v>
      </c>
      <c r="AB503" s="87" t="str">
        <f>IF(db[[#This Row],[STN K]]="",IF(db[[#This Row],[STN TG]]="",db[[#This Row],[STN B]],db[[#This Row],[STN TG]]),db[[#This Row],[STN K]])</f>
        <v>PCS</v>
      </c>
      <c r="AC503" s="87"/>
    </row>
    <row r="504" spans="1:29" ht="16.5" customHeight="1" x14ac:dyDescent="0.25">
      <c r="A504" s="87">
        <f>ROW()-1</f>
        <v>503</v>
      </c>
      <c r="B504" s="3" t="str">
        <f>LOWER(SUBSTITUTE(SUBSTITUTE(SUBSTITUTE(SUBSTITUTE(SUBSTITUTE(SUBSTITUTE(db[[#This Row],[NB BM]]," ",),".",""),"-",""),"(",""),")",""),"/",""))</f>
        <v>carryfile8820thijau</v>
      </c>
      <c r="C504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D504" s="3" t="str">
        <f>LOWER(SUBSTITUTE(SUBSTITUTE(SUBSTITUTE(SUBSTITUTE(SUBSTITUTE(SUBSTITUTE(SUBSTITUTE(SUBSTITUTE(SUBSTITUTE(db[[#This Row],[NB PAJAK]]," ",""),"-",""),"(",""),")",""),".",""),",",""),"/",""),"""",""),"+",""))</f>
        <v/>
      </c>
      <c r="E504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carryfile8820thijau40pcs</v>
      </c>
      <c r="F5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carryfile8820tgreen40pcsuntana</v>
      </c>
      <c r="G504" s="1" t="s">
        <v>1849</v>
      </c>
      <c r="H504" s="4" t="s">
        <v>2856</v>
      </c>
      <c r="I504" s="2"/>
      <c r="J504" s="1" t="s">
        <v>1621</v>
      </c>
      <c r="K504" s="26" t="e">
        <f>IF(db[[#This Row],[NB NOTA_C]]="","",COUNTIF([2]!B_MSK[concat],db[[#This Row],[NB NOTA_C]]))</f>
        <v>#REF!</v>
      </c>
      <c r="L504" s="7" t="s">
        <v>1642</v>
      </c>
      <c r="M504" s="3" t="s">
        <v>1696</v>
      </c>
      <c r="N504" s="1" t="s">
        <v>2807</v>
      </c>
      <c r="P504" s="1" t="str">
        <f>IF(db[[#This Row],[QTY/ CTN]]="","",SUBSTITUTE(SUBSTITUTE(SUBSTITUTE(db[[#This Row],[QTY/ CTN]]," ","_",2),"(",""),")","")&amp;"_")</f>
        <v>40 PCS_</v>
      </c>
      <c r="Q504" s="1">
        <f>IF(db[[#This Row],[H_QTY/ CTN]]="","",SEARCH("_",db[[#This Row],[H_QTY/ CTN]]))</f>
        <v>7</v>
      </c>
      <c r="R504" s="1">
        <f>IF(db[[#This Row],[H_QTY/ CTN]]="","",LEN(db[[#This Row],[H_QTY/ CTN]]))</f>
        <v>7</v>
      </c>
      <c r="S504" s="90" t="str">
        <f>IF(db[[#This Row],[H_QTY/ CTN]]="","",LEFT(db[[#This Row],[H_QTY/ CTN]],db[[#This Row],[H_1]]-1))</f>
        <v>40 PCS</v>
      </c>
      <c r="T504" s="87" t="str">
        <f>IF(NOT(db[[#This Row],[H_1]]=db[[#This Row],[H_2]]),MID(db[[#This Row],[H_QTY/ CTN]],db[[#This Row],[H_1]]+1,db[[#This Row],[H_2]]-db[[#This Row],[H_1]]-1),"")</f>
        <v/>
      </c>
      <c r="U504" s="87" t="str">
        <f>IF(db[[#This Row],[QTY/ CTN B]]="","",LEFT(db[[#This Row],[QTY/ CTN B]],SEARCH(" ",db[[#This Row],[QTY/ CTN B]],1)-1))</f>
        <v>40</v>
      </c>
      <c r="V504" s="87" t="str">
        <f>IF(db[[#This Row],[QTY/ CTN B]]="","",RIGHT(db[[#This Row],[QTY/ CTN B]],LEN(db[[#This Row],[QTY/ CTN B]])-SEARCH(" ",db[[#This Row],[QTY/ CTN B]],1)))</f>
        <v>PCS</v>
      </c>
      <c r="W504" s="87" t="str">
        <f>IF(db[[#This Row],[QTY/ CTN TG]]="",IF(db[[#This Row],[STN TG]]="","",12),LEFT(db[[#This Row],[QTY/ CTN TG]],SEARCH(" ",db[[#This Row],[QTY/ CTN TG]],1)-1))</f>
        <v/>
      </c>
      <c r="X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4" s="87" t="str">
        <f>IF(db[[#This Row],[STN K]]="","",IF(db[[#This Row],[STN TG]]="LSN",12,""))</f>
        <v/>
      </c>
      <c r="Z504" s="87" t="str">
        <f>IF(db[[#This Row],[STN TG]]="LSN","PCS","")</f>
        <v/>
      </c>
      <c r="AA504" s="87">
        <f>db[[#This Row],[QTY B]]*IF(db[[#This Row],[QTY TG]]="",1,db[[#This Row],[QTY TG]])*IF(db[[#This Row],[QTY K]]="",1,db[[#This Row],[QTY K]])</f>
        <v>40</v>
      </c>
      <c r="AB504" s="87" t="str">
        <f>IF(db[[#This Row],[STN K]]="",IF(db[[#This Row],[STN TG]]="",db[[#This Row],[STN B]],db[[#This Row],[STN TG]]),db[[#This Row],[STN K]])</f>
        <v>PCS</v>
      </c>
      <c r="AC504" s="87"/>
    </row>
    <row r="505" spans="1:29" ht="16.5" customHeight="1" x14ac:dyDescent="0.25">
      <c r="A505" s="87">
        <f>ROW()-1</f>
        <v>504</v>
      </c>
      <c r="B505" s="3" t="str">
        <f>LOWER(SUBSTITUTE(SUBSTITUTE(SUBSTITUTE(SUBSTITUTE(SUBSTITUTE(SUBSTITUTE(db[[#This Row],[NB BM]]," ",),".",""),"-",""),"(",""),")",""),"/",""))</f>
        <v>carryfile8820tmerah</v>
      </c>
      <c r="C505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D505" s="3" t="str">
        <f>LOWER(SUBSTITUTE(SUBSTITUTE(SUBSTITUTE(SUBSTITUTE(SUBSTITUTE(SUBSTITUTE(SUBSTITUTE(SUBSTITUTE(SUBSTITUTE(db[[#This Row],[NB PAJAK]]," ",""),"-",""),"(",""),")",""),".",""),",",""),"/",""),"""",""),"+",""))</f>
        <v/>
      </c>
      <c r="E505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carryfile8820tmerah40pcs</v>
      </c>
      <c r="F5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carryfile8820tred40pcsuntana</v>
      </c>
      <c r="G505" s="1" t="s">
        <v>1851</v>
      </c>
      <c r="H505" s="4" t="s">
        <v>2858</v>
      </c>
      <c r="I505" s="49"/>
      <c r="J505" s="1" t="s">
        <v>1621</v>
      </c>
      <c r="K505" s="26" t="e">
        <f>IF(db[[#This Row],[NB NOTA_C]]="","",COUNTIF([2]!B_MSK[concat],db[[#This Row],[NB NOTA_C]]))</f>
        <v>#REF!</v>
      </c>
      <c r="L505" s="7" t="s">
        <v>1642</v>
      </c>
      <c r="M505" s="3" t="s">
        <v>1696</v>
      </c>
      <c r="N505" s="1" t="s">
        <v>2807</v>
      </c>
      <c r="P505" s="1" t="str">
        <f>IF(db[[#This Row],[QTY/ CTN]]="","",SUBSTITUTE(SUBSTITUTE(SUBSTITUTE(db[[#This Row],[QTY/ CTN]]," ","_",2),"(",""),")","")&amp;"_")</f>
        <v>40 PCS_</v>
      </c>
      <c r="Q505" s="1">
        <f>IF(db[[#This Row],[H_QTY/ CTN]]="","",SEARCH("_",db[[#This Row],[H_QTY/ CTN]]))</f>
        <v>7</v>
      </c>
      <c r="R505" s="1">
        <f>IF(db[[#This Row],[H_QTY/ CTN]]="","",LEN(db[[#This Row],[H_QTY/ CTN]]))</f>
        <v>7</v>
      </c>
      <c r="S505" s="90" t="str">
        <f>IF(db[[#This Row],[H_QTY/ CTN]]="","",LEFT(db[[#This Row],[H_QTY/ CTN]],db[[#This Row],[H_1]]-1))</f>
        <v>40 PCS</v>
      </c>
      <c r="T505" s="87" t="str">
        <f>IF(NOT(db[[#This Row],[H_1]]=db[[#This Row],[H_2]]),MID(db[[#This Row],[H_QTY/ CTN]],db[[#This Row],[H_1]]+1,db[[#This Row],[H_2]]-db[[#This Row],[H_1]]-1),"")</f>
        <v/>
      </c>
      <c r="U505" s="87" t="str">
        <f>IF(db[[#This Row],[QTY/ CTN B]]="","",LEFT(db[[#This Row],[QTY/ CTN B]],SEARCH(" ",db[[#This Row],[QTY/ CTN B]],1)-1))</f>
        <v>40</v>
      </c>
      <c r="V505" s="87" t="str">
        <f>IF(db[[#This Row],[QTY/ CTN B]]="","",RIGHT(db[[#This Row],[QTY/ CTN B]],LEN(db[[#This Row],[QTY/ CTN B]])-SEARCH(" ",db[[#This Row],[QTY/ CTN B]],1)))</f>
        <v>PCS</v>
      </c>
      <c r="W505" s="87" t="str">
        <f>IF(db[[#This Row],[QTY/ CTN TG]]="",IF(db[[#This Row],[STN TG]]="","",12),LEFT(db[[#This Row],[QTY/ CTN TG]],SEARCH(" ",db[[#This Row],[QTY/ CTN TG]],1)-1))</f>
        <v/>
      </c>
      <c r="X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5" s="87" t="str">
        <f>IF(db[[#This Row],[STN K]]="","",IF(db[[#This Row],[STN TG]]="LSN",12,""))</f>
        <v/>
      </c>
      <c r="Z505" s="87" t="str">
        <f>IF(db[[#This Row],[STN TG]]="LSN","PCS","")</f>
        <v/>
      </c>
      <c r="AA505" s="87">
        <f>db[[#This Row],[QTY B]]*IF(db[[#This Row],[QTY TG]]="",1,db[[#This Row],[QTY TG]])*IF(db[[#This Row],[QTY K]]="",1,db[[#This Row],[QTY K]])</f>
        <v>40</v>
      </c>
      <c r="AB505" s="87" t="str">
        <f>IF(db[[#This Row],[STN K]]="",IF(db[[#This Row],[STN TG]]="",db[[#This Row],[STN B]],db[[#This Row],[STN TG]]),db[[#This Row],[STN K]])</f>
        <v>PCS</v>
      </c>
      <c r="AC505" s="87"/>
    </row>
    <row r="506" spans="1:29" ht="16.5" customHeight="1" x14ac:dyDescent="0.25">
      <c r="A506" s="87">
        <f>ROW()-1</f>
        <v>505</v>
      </c>
      <c r="B506" s="3" t="str">
        <f>LOWER(SUBSTITUTE(SUBSTITUTE(SUBSTITUTE(SUBSTITUTE(SUBSTITUTE(SUBSTITUTE(db[[#This Row],[NB BM]]," ",),".",""),"-",""),"(",""),")",""),"/",""))</f>
        <v>carryfile8820tputih</v>
      </c>
      <c r="C506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D506" s="3" t="str">
        <f>LOWER(SUBSTITUTE(SUBSTITUTE(SUBSTITUTE(SUBSTITUTE(SUBSTITUTE(SUBSTITUTE(SUBSTITUTE(SUBSTITUTE(SUBSTITUTE(db[[#This Row],[NB PAJAK]]," ",""),"-",""),"(",""),")",""),".",""),",",""),"/",""),"""",""),"+",""))</f>
        <v/>
      </c>
      <c r="E506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carryfile8820tputih40pcs</v>
      </c>
      <c r="F5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carryfile8820twhite40pcsuntana</v>
      </c>
      <c r="G506" s="1" t="s">
        <v>1852</v>
      </c>
      <c r="H506" s="4" t="s">
        <v>2859</v>
      </c>
      <c r="I506" s="49"/>
      <c r="J506" s="1" t="s">
        <v>1621</v>
      </c>
      <c r="K506" s="26" t="e">
        <f>IF(db[[#This Row],[NB NOTA_C]]="","",COUNTIF([2]!B_MSK[concat],db[[#This Row],[NB NOTA_C]]))</f>
        <v>#REF!</v>
      </c>
      <c r="L506" s="7" t="s">
        <v>1642</v>
      </c>
      <c r="M506" s="3" t="s">
        <v>1696</v>
      </c>
      <c r="N506" s="1" t="s">
        <v>2807</v>
      </c>
      <c r="P506" s="1" t="str">
        <f>IF(db[[#This Row],[QTY/ CTN]]="","",SUBSTITUTE(SUBSTITUTE(SUBSTITUTE(db[[#This Row],[QTY/ CTN]]," ","_",2),"(",""),")","")&amp;"_")</f>
        <v>40 PCS_</v>
      </c>
      <c r="Q506" s="1">
        <f>IF(db[[#This Row],[H_QTY/ CTN]]="","",SEARCH("_",db[[#This Row],[H_QTY/ CTN]]))</f>
        <v>7</v>
      </c>
      <c r="R506" s="1">
        <f>IF(db[[#This Row],[H_QTY/ CTN]]="","",LEN(db[[#This Row],[H_QTY/ CTN]]))</f>
        <v>7</v>
      </c>
      <c r="S506" s="90" t="str">
        <f>IF(db[[#This Row],[H_QTY/ CTN]]="","",LEFT(db[[#This Row],[H_QTY/ CTN]],db[[#This Row],[H_1]]-1))</f>
        <v>40 PCS</v>
      </c>
      <c r="T506" s="87" t="str">
        <f>IF(NOT(db[[#This Row],[H_1]]=db[[#This Row],[H_2]]),MID(db[[#This Row],[H_QTY/ CTN]],db[[#This Row],[H_1]]+1,db[[#This Row],[H_2]]-db[[#This Row],[H_1]]-1),"")</f>
        <v/>
      </c>
      <c r="U506" s="87" t="str">
        <f>IF(db[[#This Row],[QTY/ CTN B]]="","",LEFT(db[[#This Row],[QTY/ CTN B]],SEARCH(" ",db[[#This Row],[QTY/ CTN B]],1)-1))</f>
        <v>40</v>
      </c>
      <c r="V506" s="87" t="str">
        <f>IF(db[[#This Row],[QTY/ CTN B]]="","",RIGHT(db[[#This Row],[QTY/ CTN B]],LEN(db[[#This Row],[QTY/ CTN B]])-SEARCH(" ",db[[#This Row],[QTY/ CTN B]],1)))</f>
        <v>PCS</v>
      </c>
      <c r="W506" s="87" t="str">
        <f>IF(db[[#This Row],[QTY/ CTN TG]]="",IF(db[[#This Row],[STN TG]]="","",12),LEFT(db[[#This Row],[QTY/ CTN TG]],SEARCH(" ",db[[#This Row],[QTY/ CTN TG]],1)-1))</f>
        <v/>
      </c>
      <c r="X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6" s="87" t="str">
        <f>IF(db[[#This Row],[STN K]]="","",IF(db[[#This Row],[STN TG]]="LSN",12,""))</f>
        <v/>
      </c>
      <c r="Z506" s="87" t="str">
        <f>IF(db[[#This Row],[STN TG]]="LSN","PCS","")</f>
        <v/>
      </c>
      <c r="AA506" s="87">
        <f>db[[#This Row],[QTY B]]*IF(db[[#This Row],[QTY TG]]="",1,db[[#This Row],[QTY TG]])*IF(db[[#This Row],[QTY K]]="",1,db[[#This Row],[QTY K]])</f>
        <v>40</v>
      </c>
      <c r="AB506" s="87" t="str">
        <f>IF(db[[#This Row],[STN K]]="",IF(db[[#This Row],[STN TG]]="",db[[#This Row],[STN B]],db[[#This Row],[STN TG]]),db[[#This Row],[STN K]])</f>
        <v>PCS</v>
      </c>
      <c r="AC506" s="87"/>
    </row>
    <row r="507" spans="1:29" ht="16.5" customHeight="1" x14ac:dyDescent="0.25">
      <c r="A507" s="87">
        <f>ROW()-1</f>
        <v>506</v>
      </c>
      <c r="B507" s="3" t="str">
        <f>LOWER(SUBSTITUTE(SUBSTITUTE(SUBSTITUTE(SUBSTITUTE(SUBSTITUTE(SUBSTITUTE(db[[#This Row],[NB BM]]," ",),".",""),"-",""),"(",""),")",""),"/",""))</f>
        <v>carryfile8820tkuning</v>
      </c>
      <c r="C507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D507" s="3" t="str">
        <f>LOWER(SUBSTITUTE(SUBSTITUTE(SUBSTITUTE(SUBSTITUTE(SUBSTITUTE(SUBSTITUTE(SUBSTITUTE(SUBSTITUTE(SUBSTITUTE(db[[#This Row],[NB PAJAK]]," ",""),"-",""),"(",""),")",""),".",""),",",""),"/",""),"""",""),"+",""))</f>
        <v/>
      </c>
      <c r="E507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carryfile8820tkuning40pcs</v>
      </c>
      <c r="F5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carryfile8820tyellow40pcsuntana</v>
      </c>
      <c r="G507" s="1" t="s">
        <v>1850</v>
      </c>
      <c r="H507" s="4" t="s">
        <v>2857</v>
      </c>
      <c r="I507" s="49"/>
      <c r="J507" s="1" t="s">
        <v>1621</v>
      </c>
      <c r="K507" s="26" t="e">
        <f>IF(db[[#This Row],[NB NOTA_C]]="","",COUNTIF([2]!B_MSK[concat],db[[#This Row],[NB NOTA_C]]))</f>
        <v>#REF!</v>
      </c>
      <c r="L507" s="7" t="s">
        <v>1642</v>
      </c>
      <c r="M507" s="3" t="s">
        <v>1696</v>
      </c>
      <c r="N507" s="1" t="s">
        <v>2807</v>
      </c>
      <c r="P507" s="1" t="str">
        <f>IF(db[[#This Row],[QTY/ CTN]]="","",SUBSTITUTE(SUBSTITUTE(SUBSTITUTE(db[[#This Row],[QTY/ CTN]]," ","_",2),"(",""),")","")&amp;"_")</f>
        <v>40 PCS_</v>
      </c>
      <c r="Q507" s="1">
        <f>IF(db[[#This Row],[H_QTY/ CTN]]="","",SEARCH("_",db[[#This Row],[H_QTY/ CTN]]))</f>
        <v>7</v>
      </c>
      <c r="R507" s="1">
        <f>IF(db[[#This Row],[H_QTY/ CTN]]="","",LEN(db[[#This Row],[H_QTY/ CTN]]))</f>
        <v>7</v>
      </c>
      <c r="S507" s="90" t="str">
        <f>IF(db[[#This Row],[H_QTY/ CTN]]="","",LEFT(db[[#This Row],[H_QTY/ CTN]],db[[#This Row],[H_1]]-1))</f>
        <v>40 PCS</v>
      </c>
      <c r="T507" s="87" t="str">
        <f>IF(NOT(db[[#This Row],[H_1]]=db[[#This Row],[H_2]]),MID(db[[#This Row],[H_QTY/ CTN]],db[[#This Row],[H_1]]+1,db[[#This Row],[H_2]]-db[[#This Row],[H_1]]-1),"")</f>
        <v/>
      </c>
      <c r="U507" s="87" t="str">
        <f>IF(db[[#This Row],[QTY/ CTN B]]="","",LEFT(db[[#This Row],[QTY/ CTN B]],SEARCH(" ",db[[#This Row],[QTY/ CTN B]],1)-1))</f>
        <v>40</v>
      </c>
      <c r="V507" s="87" t="str">
        <f>IF(db[[#This Row],[QTY/ CTN B]]="","",RIGHT(db[[#This Row],[QTY/ CTN B]],LEN(db[[#This Row],[QTY/ CTN B]])-SEARCH(" ",db[[#This Row],[QTY/ CTN B]],1)))</f>
        <v>PCS</v>
      </c>
      <c r="W507" s="87" t="str">
        <f>IF(db[[#This Row],[QTY/ CTN TG]]="",IF(db[[#This Row],[STN TG]]="","",12),LEFT(db[[#This Row],[QTY/ CTN TG]],SEARCH(" ",db[[#This Row],[QTY/ CTN TG]],1)-1))</f>
        <v/>
      </c>
      <c r="X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7" s="87" t="str">
        <f>IF(db[[#This Row],[STN K]]="","",IF(db[[#This Row],[STN TG]]="LSN",12,""))</f>
        <v/>
      </c>
      <c r="Z507" s="87" t="str">
        <f>IF(db[[#This Row],[STN TG]]="LSN","PCS","")</f>
        <v/>
      </c>
      <c r="AA507" s="87">
        <f>db[[#This Row],[QTY B]]*IF(db[[#This Row],[QTY TG]]="",1,db[[#This Row],[QTY TG]])*IF(db[[#This Row],[QTY K]]="",1,db[[#This Row],[QTY K]])</f>
        <v>40</v>
      </c>
      <c r="AB507" s="87" t="str">
        <f>IF(db[[#This Row],[STN K]]="",IF(db[[#This Row],[STN TG]]="",db[[#This Row],[STN B]],db[[#This Row],[STN TG]]),db[[#This Row],[STN K]])</f>
        <v>PCS</v>
      </c>
      <c r="AC507" s="87"/>
    </row>
    <row r="508" spans="1:29" ht="16.5" customHeight="1" x14ac:dyDescent="0.25">
      <c r="A508" s="87">
        <f>ROW()-1</f>
        <v>507</v>
      </c>
      <c r="B508" s="3" t="str">
        <f>LOWER(SUBSTITUTE(SUBSTITUTE(SUBSTITUTE(SUBSTITUTE(SUBSTITUTE(SUBSTITUTE(db[[#This Row],[NB BM]]," ",),".",""),"-",""),"(",""),")",""),"/",""))</f>
        <v>carryfile8830tbiru</v>
      </c>
      <c r="C508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D508" s="3" t="str">
        <f>LOWER(SUBSTITUTE(SUBSTITUTE(SUBSTITUTE(SUBSTITUTE(SUBSTITUTE(SUBSTITUTE(SUBSTITUTE(SUBSTITUTE(SUBSTITUTE(db[[#This Row],[NB PAJAK]]," ",""),"-",""),"(",""),")",""),".",""),",",""),"/",""),"""",""),"+",""))</f>
        <v/>
      </c>
      <c r="E508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carryfile8830tbiru30pcs</v>
      </c>
      <c r="F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carryfile8830tblue30pcsuntana</v>
      </c>
      <c r="G508" s="1" t="s">
        <v>4580</v>
      </c>
      <c r="H508" s="4" t="s">
        <v>4576</v>
      </c>
      <c r="I508" s="2"/>
      <c r="J508" s="1" t="s">
        <v>1621</v>
      </c>
      <c r="K508" s="28" t="e">
        <f>IF(db[[#This Row],[NB NOTA_C]]="","",COUNTIF([2]!B_MSK[concat],db[[#This Row],[NB NOTA_C]]))</f>
        <v>#REF!</v>
      </c>
      <c r="L508" s="7" t="s">
        <v>1642</v>
      </c>
      <c r="M508" s="3" t="s">
        <v>4581</v>
      </c>
      <c r="N508" s="1" t="s">
        <v>2807</v>
      </c>
      <c r="O508" s="3"/>
      <c r="P508" s="3" t="str">
        <f>IF(db[[#This Row],[QTY/ CTN]]="","",SUBSTITUTE(SUBSTITUTE(SUBSTITUTE(db[[#This Row],[QTY/ CTN]]," ","_",2),"(",""),")","")&amp;"_")</f>
        <v>30 PCS_</v>
      </c>
      <c r="Q508" s="3">
        <f>IF(db[[#This Row],[H_QTY/ CTN]]="","",SEARCH("_",db[[#This Row],[H_QTY/ CTN]]))</f>
        <v>7</v>
      </c>
      <c r="R508" s="3">
        <f>IF(db[[#This Row],[H_QTY/ CTN]]="","",LEN(db[[#This Row],[H_QTY/ CTN]]))</f>
        <v>7</v>
      </c>
      <c r="S508" s="87" t="str">
        <f>IF(db[[#This Row],[H_QTY/ CTN]]="","",LEFT(db[[#This Row],[H_QTY/ CTN]],db[[#This Row],[H_1]]-1))</f>
        <v>30 PCS</v>
      </c>
      <c r="T508" s="87" t="str">
        <f>IF(NOT(db[[#This Row],[H_1]]=db[[#This Row],[H_2]]),MID(db[[#This Row],[H_QTY/ CTN]],db[[#This Row],[H_1]]+1,db[[#This Row],[H_2]]-db[[#This Row],[H_1]]-1),"")</f>
        <v/>
      </c>
      <c r="U508" s="87" t="str">
        <f>IF(db[[#This Row],[QTY/ CTN B]]="","",LEFT(db[[#This Row],[QTY/ CTN B]],SEARCH(" ",db[[#This Row],[QTY/ CTN B]],1)-1))</f>
        <v>30</v>
      </c>
      <c r="V508" s="87" t="str">
        <f>IF(db[[#This Row],[QTY/ CTN B]]="","",RIGHT(db[[#This Row],[QTY/ CTN B]],LEN(db[[#This Row],[QTY/ CTN B]])-SEARCH(" ",db[[#This Row],[QTY/ CTN B]],1)))</f>
        <v>PCS</v>
      </c>
      <c r="W508" s="87" t="str">
        <f>IF(db[[#This Row],[QTY/ CTN TG]]="",IF(db[[#This Row],[STN TG]]="","",12),LEFT(db[[#This Row],[QTY/ CTN TG]],SEARCH(" ",db[[#This Row],[QTY/ CTN TG]],1)-1))</f>
        <v/>
      </c>
      <c r="X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8" s="87" t="str">
        <f>IF(db[[#This Row],[STN K]]="","",IF(db[[#This Row],[STN TG]]="LSN",12,""))</f>
        <v/>
      </c>
      <c r="Z508" s="87" t="str">
        <f>IF(db[[#This Row],[STN TG]]="LSN","PCS","")</f>
        <v/>
      </c>
      <c r="AA508" s="87">
        <f>db[[#This Row],[QTY B]]*IF(db[[#This Row],[QTY TG]]="",1,db[[#This Row],[QTY TG]])*IF(db[[#This Row],[QTY K]]="",1,db[[#This Row],[QTY K]])</f>
        <v>30</v>
      </c>
      <c r="AB508" s="87" t="str">
        <f>IF(db[[#This Row],[STN K]]="",IF(db[[#This Row],[STN TG]]="",db[[#This Row],[STN B]],db[[#This Row],[STN TG]]),db[[#This Row],[STN K]])</f>
        <v>PCS</v>
      </c>
      <c r="AC508" s="87"/>
    </row>
    <row r="509" spans="1:29" ht="16.5" customHeight="1" x14ac:dyDescent="0.25">
      <c r="A509" s="87">
        <f>ROW()-1</f>
        <v>508</v>
      </c>
      <c r="B509" s="3" t="str">
        <f>LOWER(SUBSTITUTE(SUBSTITUTE(SUBSTITUTE(SUBSTITUTE(SUBSTITUTE(SUBSTITUTE(db[[#This Row],[NB BM]]," ",),".",""),"-",""),"(",""),")",""),"/",""))</f>
        <v>carryfile8830thijau</v>
      </c>
      <c r="C509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D509" s="3" t="str">
        <f>LOWER(SUBSTITUTE(SUBSTITUTE(SUBSTITUTE(SUBSTITUTE(SUBSTITUTE(SUBSTITUTE(SUBSTITUTE(SUBSTITUTE(SUBSTITUTE(db[[#This Row],[NB PAJAK]]," ",""),"-",""),"(",""),")",""),".",""),",",""),"/",""),"""",""),"+",""))</f>
        <v/>
      </c>
      <c r="E509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carryfile8830thijau30pcs</v>
      </c>
      <c r="F5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carryfile8830tgreen30pcsuntana</v>
      </c>
      <c r="G509" s="1" t="s">
        <v>4577</v>
      </c>
      <c r="H509" s="4" t="s">
        <v>4573</v>
      </c>
      <c r="I509" s="2"/>
      <c r="J509" s="1" t="s">
        <v>1621</v>
      </c>
      <c r="K509" s="28" t="e">
        <f>IF(db[[#This Row],[NB NOTA_C]]="","",COUNTIF([2]!B_MSK[concat],db[[#This Row],[NB NOTA_C]]))</f>
        <v>#REF!</v>
      </c>
      <c r="L509" s="7" t="s">
        <v>1642</v>
      </c>
      <c r="M509" s="3" t="s">
        <v>4581</v>
      </c>
      <c r="N509" s="1" t="s">
        <v>2807</v>
      </c>
      <c r="O509" s="3"/>
      <c r="P509" s="3" t="str">
        <f>IF(db[[#This Row],[QTY/ CTN]]="","",SUBSTITUTE(SUBSTITUTE(SUBSTITUTE(db[[#This Row],[QTY/ CTN]]," ","_",2),"(",""),")","")&amp;"_")</f>
        <v>30 PCS_</v>
      </c>
      <c r="Q509" s="3">
        <f>IF(db[[#This Row],[H_QTY/ CTN]]="","",SEARCH("_",db[[#This Row],[H_QTY/ CTN]]))</f>
        <v>7</v>
      </c>
      <c r="R509" s="3">
        <f>IF(db[[#This Row],[H_QTY/ CTN]]="","",LEN(db[[#This Row],[H_QTY/ CTN]]))</f>
        <v>7</v>
      </c>
      <c r="S509" s="87" t="str">
        <f>IF(db[[#This Row],[H_QTY/ CTN]]="","",LEFT(db[[#This Row],[H_QTY/ CTN]],db[[#This Row],[H_1]]-1))</f>
        <v>30 PCS</v>
      </c>
      <c r="T509" s="87" t="str">
        <f>IF(NOT(db[[#This Row],[H_1]]=db[[#This Row],[H_2]]),MID(db[[#This Row],[H_QTY/ CTN]],db[[#This Row],[H_1]]+1,db[[#This Row],[H_2]]-db[[#This Row],[H_1]]-1),"")</f>
        <v/>
      </c>
      <c r="U509" s="87" t="str">
        <f>IF(db[[#This Row],[QTY/ CTN B]]="","",LEFT(db[[#This Row],[QTY/ CTN B]],SEARCH(" ",db[[#This Row],[QTY/ CTN B]],1)-1))</f>
        <v>30</v>
      </c>
      <c r="V509" s="87" t="str">
        <f>IF(db[[#This Row],[QTY/ CTN B]]="","",RIGHT(db[[#This Row],[QTY/ CTN B]],LEN(db[[#This Row],[QTY/ CTN B]])-SEARCH(" ",db[[#This Row],[QTY/ CTN B]],1)))</f>
        <v>PCS</v>
      </c>
      <c r="W509" s="87" t="str">
        <f>IF(db[[#This Row],[QTY/ CTN TG]]="",IF(db[[#This Row],[STN TG]]="","",12),LEFT(db[[#This Row],[QTY/ CTN TG]],SEARCH(" ",db[[#This Row],[QTY/ CTN TG]],1)-1))</f>
        <v/>
      </c>
      <c r="X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09" s="87" t="str">
        <f>IF(db[[#This Row],[STN K]]="","",IF(db[[#This Row],[STN TG]]="LSN",12,""))</f>
        <v/>
      </c>
      <c r="Z509" s="87" t="str">
        <f>IF(db[[#This Row],[STN TG]]="LSN","PCS","")</f>
        <v/>
      </c>
      <c r="AA509" s="87">
        <f>db[[#This Row],[QTY B]]*IF(db[[#This Row],[QTY TG]]="",1,db[[#This Row],[QTY TG]])*IF(db[[#This Row],[QTY K]]="",1,db[[#This Row],[QTY K]])</f>
        <v>30</v>
      </c>
      <c r="AB509" s="87" t="str">
        <f>IF(db[[#This Row],[STN K]]="",IF(db[[#This Row],[STN TG]]="",db[[#This Row],[STN B]],db[[#This Row],[STN TG]]),db[[#This Row],[STN K]])</f>
        <v>PCS</v>
      </c>
      <c r="AC509" s="87"/>
    </row>
    <row r="510" spans="1:29" ht="16.5" customHeight="1" x14ac:dyDescent="0.25">
      <c r="A510" s="87">
        <f>ROW()-1</f>
        <v>509</v>
      </c>
      <c r="B510" s="3" t="str">
        <f>LOWER(SUBSTITUTE(SUBSTITUTE(SUBSTITUTE(SUBSTITUTE(SUBSTITUTE(SUBSTITUTE(db[[#This Row],[NB BM]]," ",),".",""),"-",""),"(",""),")",""),"/",""))</f>
        <v>carryfile8830tmerah</v>
      </c>
      <c r="C510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D510" s="3" t="str">
        <f>LOWER(SUBSTITUTE(SUBSTITUTE(SUBSTITUTE(SUBSTITUTE(SUBSTITUTE(SUBSTITUTE(SUBSTITUTE(SUBSTITUTE(SUBSTITUTE(db[[#This Row],[NB PAJAK]]," ",""),"-",""),"(",""),")",""),".",""),",",""),"/",""),"""",""),"+",""))</f>
        <v/>
      </c>
      <c r="E510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carryfile8830tmerah30pcs</v>
      </c>
      <c r="F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carryfile8830tred30pcsuntana</v>
      </c>
      <c r="G510" s="1" t="s">
        <v>4578</v>
      </c>
      <c r="H510" s="4" t="s">
        <v>4574</v>
      </c>
      <c r="I510" s="49"/>
      <c r="J510" s="1" t="s">
        <v>1621</v>
      </c>
      <c r="K510" s="28" t="e">
        <f>IF(db[[#This Row],[NB NOTA_C]]="","",COUNTIF([2]!B_MSK[concat],db[[#This Row],[NB NOTA_C]]))</f>
        <v>#REF!</v>
      </c>
      <c r="L510" s="7" t="s">
        <v>1642</v>
      </c>
      <c r="M510" s="3" t="s">
        <v>4581</v>
      </c>
      <c r="N510" s="1" t="s">
        <v>2807</v>
      </c>
      <c r="O510" s="3"/>
      <c r="P510" s="3" t="str">
        <f>IF(db[[#This Row],[QTY/ CTN]]="","",SUBSTITUTE(SUBSTITUTE(SUBSTITUTE(db[[#This Row],[QTY/ CTN]]," ","_",2),"(",""),")","")&amp;"_")</f>
        <v>30 PCS_</v>
      </c>
      <c r="Q510" s="3">
        <f>IF(db[[#This Row],[H_QTY/ CTN]]="","",SEARCH("_",db[[#This Row],[H_QTY/ CTN]]))</f>
        <v>7</v>
      </c>
      <c r="R510" s="3">
        <f>IF(db[[#This Row],[H_QTY/ CTN]]="","",LEN(db[[#This Row],[H_QTY/ CTN]]))</f>
        <v>7</v>
      </c>
      <c r="S510" s="87" t="str">
        <f>IF(db[[#This Row],[H_QTY/ CTN]]="","",LEFT(db[[#This Row],[H_QTY/ CTN]],db[[#This Row],[H_1]]-1))</f>
        <v>30 PCS</v>
      </c>
      <c r="T510" s="87" t="str">
        <f>IF(NOT(db[[#This Row],[H_1]]=db[[#This Row],[H_2]]),MID(db[[#This Row],[H_QTY/ CTN]],db[[#This Row],[H_1]]+1,db[[#This Row],[H_2]]-db[[#This Row],[H_1]]-1),"")</f>
        <v/>
      </c>
      <c r="U510" s="87" t="str">
        <f>IF(db[[#This Row],[QTY/ CTN B]]="","",LEFT(db[[#This Row],[QTY/ CTN B]],SEARCH(" ",db[[#This Row],[QTY/ CTN B]],1)-1))</f>
        <v>30</v>
      </c>
      <c r="V510" s="87" t="str">
        <f>IF(db[[#This Row],[QTY/ CTN B]]="","",RIGHT(db[[#This Row],[QTY/ CTN B]],LEN(db[[#This Row],[QTY/ CTN B]])-SEARCH(" ",db[[#This Row],[QTY/ CTN B]],1)))</f>
        <v>PCS</v>
      </c>
      <c r="W510" s="87" t="str">
        <f>IF(db[[#This Row],[QTY/ CTN TG]]="",IF(db[[#This Row],[STN TG]]="","",12),LEFT(db[[#This Row],[QTY/ CTN TG]],SEARCH(" ",db[[#This Row],[QTY/ CTN TG]],1)-1))</f>
        <v/>
      </c>
      <c r="X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0" s="87" t="str">
        <f>IF(db[[#This Row],[STN K]]="","",IF(db[[#This Row],[STN TG]]="LSN",12,""))</f>
        <v/>
      </c>
      <c r="Z510" s="87" t="str">
        <f>IF(db[[#This Row],[STN TG]]="LSN","PCS","")</f>
        <v/>
      </c>
      <c r="AA510" s="87">
        <f>db[[#This Row],[QTY B]]*IF(db[[#This Row],[QTY TG]]="",1,db[[#This Row],[QTY TG]])*IF(db[[#This Row],[QTY K]]="",1,db[[#This Row],[QTY K]])</f>
        <v>30</v>
      </c>
      <c r="AB510" s="87" t="str">
        <f>IF(db[[#This Row],[STN K]]="",IF(db[[#This Row],[STN TG]]="",db[[#This Row],[STN B]],db[[#This Row],[STN TG]]),db[[#This Row],[STN K]])</f>
        <v>PCS</v>
      </c>
      <c r="AC510" s="87"/>
    </row>
    <row r="511" spans="1:29" ht="16.5" customHeight="1" x14ac:dyDescent="0.25">
      <c r="A511" s="87">
        <f>ROW()-1</f>
        <v>510</v>
      </c>
      <c r="B511" s="3" t="str">
        <f>LOWER(SUBSTITUTE(SUBSTITUTE(SUBSTITUTE(SUBSTITUTE(SUBSTITUTE(SUBSTITUTE(db[[#This Row],[NB BM]]," ",),".",""),"-",""),"(",""),")",""),"/",""))</f>
        <v>carryfile8830tputih</v>
      </c>
      <c r="C511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D511" s="3" t="str">
        <f>LOWER(SUBSTITUTE(SUBSTITUTE(SUBSTITUTE(SUBSTITUTE(SUBSTITUTE(SUBSTITUTE(SUBSTITUTE(SUBSTITUTE(SUBSTITUTE(db[[#This Row],[NB PAJAK]]," ",""),"-",""),"(",""),")",""),".",""),",",""),"/",""),"""",""),"+",""))</f>
        <v/>
      </c>
      <c r="E511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carryfile8830tputih20pcs</v>
      </c>
      <c r="F5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carryfile8830twhite20pcsuntana</v>
      </c>
      <c r="G511" s="1" t="s">
        <v>1853</v>
      </c>
      <c r="H511" s="4" t="s">
        <v>2951</v>
      </c>
      <c r="I511" s="2"/>
      <c r="J511" s="1" t="s">
        <v>1621</v>
      </c>
      <c r="K511" s="26" t="e">
        <f>IF(db[[#This Row],[NB NOTA_C]]="","",COUNTIF([2]!B_MSK[concat],db[[#This Row],[NB NOTA_C]]))</f>
        <v>#REF!</v>
      </c>
      <c r="L511" s="7" t="s">
        <v>1642</v>
      </c>
      <c r="M511" s="3" t="s">
        <v>1788</v>
      </c>
      <c r="N511" s="1" t="s">
        <v>2807</v>
      </c>
      <c r="P511" s="1" t="str">
        <f>IF(db[[#This Row],[QTY/ CTN]]="","",SUBSTITUTE(SUBSTITUTE(SUBSTITUTE(db[[#This Row],[QTY/ CTN]]," ","_",2),"(",""),")","")&amp;"_")</f>
        <v>20 PCS_</v>
      </c>
      <c r="Q511" s="1">
        <f>IF(db[[#This Row],[H_QTY/ CTN]]="","",SEARCH("_",db[[#This Row],[H_QTY/ CTN]]))</f>
        <v>7</v>
      </c>
      <c r="R511" s="1">
        <f>IF(db[[#This Row],[H_QTY/ CTN]]="","",LEN(db[[#This Row],[H_QTY/ CTN]]))</f>
        <v>7</v>
      </c>
      <c r="S511" s="90" t="str">
        <f>IF(db[[#This Row],[H_QTY/ CTN]]="","",LEFT(db[[#This Row],[H_QTY/ CTN]],db[[#This Row],[H_1]]-1))</f>
        <v>20 PCS</v>
      </c>
      <c r="T511" s="87" t="str">
        <f>IF(NOT(db[[#This Row],[H_1]]=db[[#This Row],[H_2]]),MID(db[[#This Row],[H_QTY/ CTN]],db[[#This Row],[H_1]]+1,db[[#This Row],[H_2]]-db[[#This Row],[H_1]]-1),"")</f>
        <v/>
      </c>
      <c r="U511" s="87" t="str">
        <f>IF(db[[#This Row],[QTY/ CTN B]]="","",LEFT(db[[#This Row],[QTY/ CTN B]],SEARCH(" ",db[[#This Row],[QTY/ CTN B]],1)-1))</f>
        <v>20</v>
      </c>
      <c r="V511" s="87" t="str">
        <f>IF(db[[#This Row],[QTY/ CTN B]]="","",RIGHT(db[[#This Row],[QTY/ CTN B]],LEN(db[[#This Row],[QTY/ CTN B]])-SEARCH(" ",db[[#This Row],[QTY/ CTN B]],1)))</f>
        <v>PCS</v>
      </c>
      <c r="W511" s="87" t="str">
        <f>IF(db[[#This Row],[QTY/ CTN TG]]="",IF(db[[#This Row],[STN TG]]="","",12),LEFT(db[[#This Row],[QTY/ CTN TG]],SEARCH(" ",db[[#This Row],[QTY/ CTN TG]],1)-1))</f>
        <v/>
      </c>
      <c r="X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1" s="87" t="str">
        <f>IF(db[[#This Row],[STN K]]="","",IF(db[[#This Row],[STN TG]]="LSN",12,""))</f>
        <v/>
      </c>
      <c r="Z511" s="87" t="str">
        <f>IF(db[[#This Row],[STN TG]]="LSN","PCS","")</f>
        <v/>
      </c>
      <c r="AA511" s="87">
        <f>db[[#This Row],[QTY B]]*IF(db[[#This Row],[QTY TG]]="",1,db[[#This Row],[QTY TG]])*IF(db[[#This Row],[QTY K]]="",1,db[[#This Row],[QTY K]])</f>
        <v>20</v>
      </c>
      <c r="AB511" s="87" t="str">
        <f>IF(db[[#This Row],[STN K]]="",IF(db[[#This Row],[STN TG]]="",db[[#This Row],[STN B]],db[[#This Row],[STN TG]]),db[[#This Row],[STN K]])</f>
        <v>PCS</v>
      </c>
      <c r="AC511" s="87"/>
    </row>
    <row r="512" spans="1:29" ht="16.5" customHeight="1" x14ac:dyDescent="0.25">
      <c r="A512" s="87">
        <f>ROW()-1</f>
        <v>511</v>
      </c>
      <c r="B512" s="3" t="str">
        <f>LOWER(SUBSTITUTE(SUBSTITUTE(SUBSTITUTE(SUBSTITUTE(SUBSTITUTE(SUBSTITUTE(db[[#This Row],[NB BM]]," ",),".",""),"-",""),"(",""),")",""),"/",""))</f>
        <v>carryfile8830tkuning</v>
      </c>
      <c r="C512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D512" s="3" t="str">
        <f>LOWER(SUBSTITUTE(SUBSTITUTE(SUBSTITUTE(SUBSTITUTE(SUBSTITUTE(SUBSTITUTE(SUBSTITUTE(SUBSTITUTE(SUBSTITUTE(db[[#This Row],[NB PAJAK]]," ",""),"-",""),"(",""),")",""),".",""),",",""),"/",""),"""",""),"+",""))</f>
        <v/>
      </c>
      <c r="E512" s="3" t="str">
        <f>LOWER(SUBSTITUTE(SUBSTITUTE(SUBSTITUTE(SUBSTITUTE(SUBSTITUTE(SUBSTITUTE(SUBSTITUTE(SUBSTITUTE(SUBSTITUTE(db[[#This Row],[NB BM]]&amp;db[[#This Row],[QTY/ CTN]]," ",),".",""),"-",""),"(",""),")",""),",",""),"/",""),"""",""),"+",""))</f>
        <v>carryfile8830tkuning30pcs</v>
      </c>
      <c r="F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carryfile8830tyellow30pcsuntana</v>
      </c>
      <c r="G512" s="1" t="s">
        <v>4579</v>
      </c>
      <c r="H512" s="4" t="s">
        <v>4575</v>
      </c>
      <c r="I512" s="49"/>
      <c r="J512" s="1" t="s">
        <v>1621</v>
      </c>
      <c r="K512" s="28" t="e">
        <f>IF(db[[#This Row],[NB NOTA_C]]="","",COUNTIF([2]!B_MSK[concat],db[[#This Row],[NB NOTA_C]]))</f>
        <v>#REF!</v>
      </c>
      <c r="L512" s="7" t="s">
        <v>1642</v>
      </c>
      <c r="M512" s="3" t="s">
        <v>4581</v>
      </c>
      <c r="N512" s="1" t="s">
        <v>2807</v>
      </c>
      <c r="O512" s="3"/>
      <c r="P512" s="3" t="str">
        <f>IF(db[[#This Row],[QTY/ CTN]]="","",SUBSTITUTE(SUBSTITUTE(SUBSTITUTE(db[[#This Row],[QTY/ CTN]]," ","_",2),"(",""),")","")&amp;"_")</f>
        <v>30 PCS_</v>
      </c>
      <c r="Q512" s="3">
        <f>IF(db[[#This Row],[H_QTY/ CTN]]="","",SEARCH("_",db[[#This Row],[H_QTY/ CTN]]))</f>
        <v>7</v>
      </c>
      <c r="R512" s="3">
        <f>IF(db[[#This Row],[H_QTY/ CTN]]="","",LEN(db[[#This Row],[H_QTY/ CTN]]))</f>
        <v>7</v>
      </c>
      <c r="S512" s="87" t="str">
        <f>IF(db[[#This Row],[H_QTY/ CTN]]="","",LEFT(db[[#This Row],[H_QTY/ CTN]],db[[#This Row],[H_1]]-1))</f>
        <v>30 PCS</v>
      </c>
      <c r="T512" s="87" t="str">
        <f>IF(NOT(db[[#This Row],[H_1]]=db[[#This Row],[H_2]]),MID(db[[#This Row],[H_QTY/ CTN]],db[[#This Row],[H_1]]+1,db[[#This Row],[H_2]]-db[[#This Row],[H_1]]-1),"")</f>
        <v/>
      </c>
      <c r="U512" s="87" t="str">
        <f>IF(db[[#This Row],[QTY/ CTN B]]="","",LEFT(db[[#This Row],[QTY/ CTN B]],SEARCH(" ",db[[#This Row],[QTY/ CTN B]],1)-1))</f>
        <v>30</v>
      </c>
      <c r="V512" s="87" t="str">
        <f>IF(db[[#This Row],[QTY/ CTN B]]="","",RIGHT(db[[#This Row],[QTY/ CTN B]],LEN(db[[#This Row],[QTY/ CTN B]])-SEARCH(" ",db[[#This Row],[QTY/ CTN B]],1)))</f>
        <v>PCS</v>
      </c>
      <c r="W512" s="87" t="str">
        <f>IF(db[[#This Row],[QTY/ CTN TG]]="",IF(db[[#This Row],[STN TG]]="","",12),LEFT(db[[#This Row],[QTY/ CTN TG]],SEARCH(" ",db[[#This Row],[QTY/ CTN TG]],1)-1))</f>
        <v/>
      </c>
      <c r="X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2" s="87" t="str">
        <f>IF(db[[#This Row],[STN K]]="","",IF(db[[#This Row],[STN TG]]="LSN",12,""))</f>
        <v/>
      </c>
      <c r="Z512" s="87" t="str">
        <f>IF(db[[#This Row],[STN TG]]="LSN","PCS","")</f>
        <v/>
      </c>
      <c r="AA512" s="87">
        <f>db[[#This Row],[QTY B]]*IF(db[[#This Row],[QTY TG]]="",1,db[[#This Row],[QTY TG]])*IF(db[[#This Row],[QTY K]]="",1,db[[#This Row],[QTY K]])</f>
        <v>30</v>
      </c>
      <c r="AB512" s="87" t="str">
        <f>IF(db[[#This Row],[STN K]]="",IF(db[[#This Row],[STN TG]]="",db[[#This Row],[STN B]],db[[#This Row],[STN TG]]),db[[#This Row],[STN K]])</f>
        <v>PCS</v>
      </c>
      <c r="AC512" s="87"/>
    </row>
    <row r="513" spans="1:29" ht="16.5" customHeight="1" x14ac:dyDescent="0.25">
      <c r="A513" s="87">
        <f>ROW()-1</f>
        <v>512</v>
      </c>
      <c r="B513" s="3" t="str">
        <f>LOWER(SUBSTITUTE(SUBSTITUTE(SUBSTITUTE(SUBSTITUTE(SUBSTITUTE(SUBSTITUTE(db[[#This Row],[NB BM]]," ",),".",""),"-",""),"(",""),")",""),"/",""))</f>
        <v>isolasikartun15cmx3m</v>
      </c>
      <c r="C513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D513" s="3" t="str">
        <f>LOWER(SUBSTITUTE(SUBSTITUTE(SUBSTITUTE(SUBSTITUTE(SUBSTITUTE(SUBSTITUTE(SUBSTITUTE(SUBSTITUTE(SUBSTITUTE(db[[#This Row],[NB PAJAK]]," ",""),"-",""),"(",""),")",""),".",""),",",""),"/",""),"""",""),"+",""))</f>
        <v/>
      </c>
      <c r="E513" s="3" t="str">
        <f>LOWER(SUBSTITUTE(SUBSTITUTE(SUBSTITUTE(SUBSTITUTE(SUBSTITUTE(SUBSTITUTE(SUBSTITUTE(SUBSTITUTE(SUBSTITUTE(db[[#This Row],[NB BM]]&amp;db[[#This Row],[QTY/ CTN]]," ",),".",""),"-",""),"(",""),")",""),",",""),"/",""),"""",""),"+",""))</f>
        <v>isolasikartun15cmx3m200pcs</v>
      </c>
      <c r="F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cartoontape15cmx3m200pcsuntana</v>
      </c>
      <c r="G513" s="1" t="s">
        <v>2571</v>
      </c>
      <c r="H513" s="4" t="s">
        <v>2570</v>
      </c>
      <c r="I513" s="2"/>
      <c r="J513" s="1" t="s">
        <v>1621</v>
      </c>
      <c r="K513" s="26" t="e">
        <f>IF(db[[#This Row],[NB NOTA_C]]="","",COUNTIF([2]!B_MSK[concat],db[[#This Row],[NB NOTA_C]]))</f>
        <v>#REF!</v>
      </c>
      <c r="L513" s="7" t="s">
        <v>1639</v>
      </c>
      <c r="M513" s="3" t="s">
        <v>1831</v>
      </c>
      <c r="N513" s="1" t="s">
        <v>2795</v>
      </c>
      <c r="P513" s="1" t="str">
        <f>IF(db[[#This Row],[QTY/ CTN]]="","",SUBSTITUTE(SUBSTITUTE(SUBSTITUTE(db[[#This Row],[QTY/ CTN]]," ","_",2),"(",""),")","")&amp;"_")</f>
        <v>200 PCS_</v>
      </c>
      <c r="Q513" s="1">
        <f>IF(db[[#This Row],[H_QTY/ CTN]]="","",SEARCH("_",db[[#This Row],[H_QTY/ CTN]]))</f>
        <v>8</v>
      </c>
      <c r="R513" s="1">
        <f>IF(db[[#This Row],[H_QTY/ CTN]]="","",LEN(db[[#This Row],[H_QTY/ CTN]]))</f>
        <v>8</v>
      </c>
      <c r="S513" s="90" t="str">
        <f>IF(db[[#This Row],[H_QTY/ CTN]]="","",LEFT(db[[#This Row],[H_QTY/ CTN]],db[[#This Row],[H_1]]-1))</f>
        <v>200 PCS</v>
      </c>
      <c r="T513" s="87" t="str">
        <f>IF(NOT(db[[#This Row],[H_1]]=db[[#This Row],[H_2]]),MID(db[[#This Row],[H_QTY/ CTN]],db[[#This Row],[H_1]]+1,db[[#This Row],[H_2]]-db[[#This Row],[H_1]]-1),"")</f>
        <v/>
      </c>
      <c r="U513" s="87" t="str">
        <f>IF(db[[#This Row],[QTY/ CTN B]]="","",LEFT(db[[#This Row],[QTY/ CTN B]],SEARCH(" ",db[[#This Row],[QTY/ CTN B]],1)-1))</f>
        <v>200</v>
      </c>
      <c r="V513" s="87" t="str">
        <f>IF(db[[#This Row],[QTY/ CTN B]]="","",RIGHT(db[[#This Row],[QTY/ CTN B]],LEN(db[[#This Row],[QTY/ CTN B]])-SEARCH(" ",db[[#This Row],[QTY/ CTN B]],1)))</f>
        <v>PCS</v>
      </c>
      <c r="W513" s="87" t="str">
        <f>IF(db[[#This Row],[QTY/ CTN TG]]="",IF(db[[#This Row],[STN TG]]="","",12),LEFT(db[[#This Row],[QTY/ CTN TG]],SEARCH(" ",db[[#This Row],[QTY/ CTN TG]],1)-1))</f>
        <v/>
      </c>
      <c r="X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3" s="87" t="str">
        <f>IF(db[[#This Row],[STN K]]="","",IF(db[[#This Row],[STN TG]]="LSN",12,""))</f>
        <v/>
      </c>
      <c r="Z513" s="87" t="str">
        <f>IF(db[[#This Row],[STN TG]]="LSN","PCS","")</f>
        <v/>
      </c>
      <c r="AA513" s="87">
        <f>db[[#This Row],[QTY B]]*IF(db[[#This Row],[QTY TG]]="",1,db[[#This Row],[QTY TG]])*IF(db[[#This Row],[QTY K]]="",1,db[[#This Row],[QTY K]])</f>
        <v>200</v>
      </c>
      <c r="AB513" s="87" t="str">
        <f>IF(db[[#This Row],[STN K]]="",IF(db[[#This Row],[STN TG]]="",db[[#This Row],[STN B]],db[[#This Row],[STN TG]]),db[[#This Row],[STN K]])</f>
        <v>PCS</v>
      </c>
      <c r="AC513" s="87"/>
    </row>
    <row r="514" spans="1:29" ht="16.5" customHeight="1" x14ac:dyDescent="0.25">
      <c r="A514" s="87">
        <f>ROW()-1</f>
        <v>513</v>
      </c>
      <c r="B514" s="3" t="str">
        <f>LOWER(SUBSTITUTE(SUBSTITUTE(SUBSTITUTE(SUBSTITUTE(SUBSTITUTE(SUBSTITUTE(db[[#This Row],[NB BM]]," ",),".",""),"-",""),"(",""),")",""),"/",""))</f>
        <v>coinbankcashboxjkcb21a</v>
      </c>
      <c r="C514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D514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E514" s="3" t="str">
        <f>LOWER(SUBSTITUTE(SUBSTITUTE(SUBSTITUTE(SUBSTITUTE(SUBSTITUTE(SUBSTITUTE(SUBSTITUTE(SUBSTITUTE(SUBSTITUTE(db[[#This Row],[NB BM]]&amp;db[[#This Row],[QTY/ CTN]]," ",),".",""),"-",""),"(",""),")",""),",",""),"/",""),"""",""),"+",""))</f>
        <v>coinbankcashboxjkcb21a20pcs</v>
      </c>
      <c r="F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cashboxcb21ajk20pcsartomoro</v>
      </c>
      <c r="G514" s="4" t="s">
        <v>5108</v>
      </c>
      <c r="H514" s="4" t="s">
        <v>5105</v>
      </c>
      <c r="I514" s="49" t="s">
        <v>5110</v>
      </c>
      <c r="J514" s="1" t="s">
        <v>1620</v>
      </c>
      <c r="K514" s="28" t="e">
        <f>IF(db[[#This Row],[NB NOTA_C]]="","",COUNTIF([2]!B_MSK[concat],db[[#This Row],[NB NOTA_C]]))</f>
        <v>#REF!</v>
      </c>
      <c r="L514" s="7" t="s">
        <v>1631</v>
      </c>
      <c r="M514" s="3" t="s">
        <v>1788</v>
      </c>
      <c r="N514" s="1" t="s">
        <v>2787</v>
      </c>
      <c r="O514" s="3"/>
      <c r="P514" s="3" t="str">
        <f>IF(db[[#This Row],[QTY/ CTN]]="","",SUBSTITUTE(SUBSTITUTE(SUBSTITUTE(db[[#This Row],[QTY/ CTN]]," ","_",2),"(",""),")","")&amp;"_")</f>
        <v>20 PCS_</v>
      </c>
      <c r="Q514" s="3">
        <f>IF(db[[#This Row],[H_QTY/ CTN]]="","",SEARCH("_",db[[#This Row],[H_QTY/ CTN]]))</f>
        <v>7</v>
      </c>
      <c r="R514" s="3">
        <f>IF(db[[#This Row],[H_QTY/ CTN]]="","",LEN(db[[#This Row],[H_QTY/ CTN]]))</f>
        <v>7</v>
      </c>
      <c r="S514" s="87" t="str">
        <f>IF(db[[#This Row],[H_QTY/ CTN]]="","",LEFT(db[[#This Row],[H_QTY/ CTN]],db[[#This Row],[H_1]]-1))</f>
        <v>20 PCS</v>
      </c>
      <c r="T514" s="87" t="str">
        <f>IF(NOT(db[[#This Row],[H_1]]=db[[#This Row],[H_2]]),MID(db[[#This Row],[H_QTY/ CTN]],db[[#This Row],[H_1]]+1,db[[#This Row],[H_2]]-db[[#This Row],[H_1]]-1),"")</f>
        <v/>
      </c>
      <c r="U514" s="87" t="str">
        <f>IF(db[[#This Row],[QTY/ CTN B]]="","",LEFT(db[[#This Row],[QTY/ CTN B]],SEARCH(" ",db[[#This Row],[QTY/ CTN B]],1)-1))</f>
        <v>20</v>
      </c>
      <c r="V514" s="87" t="str">
        <f>IF(db[[#This Row],[QTY/ CTN B]]="","",RIGHT(db[[#This Row],[QTY/ CTN B]],LEN(db[[#This Row],[QTY/ CTN B]])-SEARCH(" ",db[[#This Row],[QTY/ CTN B]],1)))</f>
        <v>PCS</v>
      </c>
      <c r="W514" s="87" t="str">
        <f>IF(db[[#This Row],[QTY/ CTN TG]]="",IF(db[[#This Row],[STN TG]]="","",12),LEFT(db[[#This Row],[QTY/ CTN TG]],SEARCH(" ",db[[#This Row],[QTY/ CTN TG]],1)-1))</f>
        <v/>
      </c>
      <c r="X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4" s="87" t="str">
        <f>IF(db[[#This Row],[STN K]]="","",IF(db[[#This Row],[STN TG]]="LSN",12,""))</f>
        <v/>
      </c>
      <c r="Z514" s="87" t="str">
        <f>IF(db[[#This Row],[STN TG]]="LSN","PCS","")</f>
        <v/>
      </c>
      <c r="AA514" s="87">
        <f>db[[#This Row],[QTY B]]*IF(db[[#This Row],[QTY TG]]="",1,db[[#This Row],[QTY TG]])*IF(db[[#This Row],[QTY K]]="",1,db[[#This Row],[QTY K]])</f>
        <v>20</v>
      </c>
      <c r="AB514" s="87" t="str">
        <f>IF(db[[#This Row],[STN K]]="",IF(db[[#This Row],[STN TG]]="",db[[#This Row],[STN B]],db[[#This Row],[STN TG]]),db[[#This Row],[STN K]])</f>
        <v>PCS</v>
      </c>
      <c r="AC514" s="87"/>
    </row>
    <row r="515" spans="1:29" ht="16.5" customHeight="1" x14ac:dyDescent="0.25">
      <c r="A515" s="87">
        <f>ROW()-1</f>
        <v>514</v>
      </c>
      <c r="B515" s="3" t="str">
        <f>LOWER(SUBSTITUTE(SUBSTITUTE(SUBSTITUTE(SUBSTITUTE(SUBSTITUTE(SUBSTITUTE(db[[#This Row],[NB BM]]," ",),".",""),"-",""),"(",""),")",""),"/",""))</f>
        <v>coinbankcashboxjkcb26a</v>
      </c>
      <c r="C515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D515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E515" s="3" t="str">
        <f>LOWER(SUBSTITUTE(SUBSTITUTE(SUBSTITUTE(SUBSTITUTE(SUBSTITUTE(SUBSTITUTE(SUBSTITUTE(SUBSTITUTE(SUBSTITUTE(db[[#This Row],[NB BM]]&amp;db[[#This Row],[QTY/ CTN]]," ",),".",""),"-",""),"(",""),")",""),",",""),"/",""),"""",""),"+",""))</f>
        <v>coinbankcashboxjkcb26a16pcs</v>
      </c>
      <c r="F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cashboxcb26ajk16pcsartomoro</v>
      </c>
      <c r="G515" s="4" t="s">
        <v>5107</v>
      </c>
      <c r="H515" s="4" t="s">
        <v>5106</v>
      </c>
      <c r="I515" s="49" t="s">
        <v>5111</v>
      </c>
      <c r="J515" s="1" t="s">
        <v>1620</v>
      </c>
      <c r="K515" s="28" t="e">
        <f>IF(db[[#This Row],[NB NOTA_C]]="","",COUNTIF([2]!B_MSK[concat],db[[#This Row],[NB NOTA_C]]))</f>
        <v>#REF!</v>
      </c>
      <c r="L515" s="7" t="s">
        <v>1631</v>
      </c>
      <c r="M515" s="3" t="s">
        <v>5109</v>
      </c>
      <c r="N515" s="1" t="s">
        <v>2787</v>
      </c>
      <c r="O515" s="3"/>
      <c r="P515" s="3" t="str">
        <f>IF(db[[#This Row],[QTY/ CTN]]="","",SUBSTITUTE(SUBSTITUTE(SUBSTITUTE(db[[#This Row],[QTY/ CTN]]," ","_",2),"(",""),")","")&amp;"_")</f>
        <v>16 PCS_</v>
      </c>
      <c r="Q515" s="3">
        <f>IF(db[[#This Row],[H_QTY/ CTN]]="","",SEARCH("_",db[[#This Row],[H_QTY/ CTN]]))</f>
        <v>7</v>
      </c>
      <c r="R515" s="3">
        <f>IF(db[[#This Row],[H_QTY/ CTN]]="","",LEN(db[[#This Row],[H_QTY/ CTN]]))</f>
        <v>7</v>
      </c>
      <c r="S515" s="87" t="str">
        <f>IF(db[[#This Row],[H_QTY/ CTN]]="","",LEFT(db[[#This Row],[H_QTY/ CTN]],db[[#This Row],[H_1]]-1))</f>
        <v>16 PCS</v>
      </c>
      <c r="T515" s="87" t="str">
        <f>IF(NOT(db[[#This Row],[H_1]]=db[[#This Row],[H_2]]),MID(db[[#This Row],[H_QTY/ CTN]],db[[#This Row],[H_1]]+1,db[[#This Row],[H_2]]-db[[#This Row],[H_1]]-1),"")</f>
        <v/>
      </c>
      <c r="U515" s="87" t="str">
        <f>IF(db[[#This Row],[QTY/ CTN B]]="","",LEFT(db[[#This Row],[QTY/ CTN B]],SEARCH(" ",db[[#This Row],[QTY/ CTN B]],1)-1))</f>
        <v>16</v>
      </c>
      <c r="V515" s="87" t="str">
        <f>IF(db[[#This Row],[QTY/ CTN B]]="","",RIGHT(db[[#This Row],[QTY/ CTN B]],LEN(db[[#This Row],[QTY/ CTN B]])-SEARCH(" ",db[[#This Row],[QTY/ CTN B]],1)))</f>
        <v>PCS</v>
      </c>
      <c r="W515" s="87" t="str">
        <f>IF(db[[#This Row],[QTY/ CTN TG]]="",IF(db[[#This Row],[STN TG]]="","",12),LEFT(db[[#This Row],[QTY/ CTN TG]],SEARCH(" ",db[[#This Row],[QTY/ CTN TG]],1)-1))</f>
        <v/>
      </c>
      <c r="X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5" s="87" t="str">
        <f>IF(db[[#This Row],[STN K]]="","",IF(db[[#This Row],[STN TG]]="LSN",12,""))</f>
        <v/>
      </c>
      <c r="Z515" s="87" t="str">
        <f>IF(db[[#This Row],[STN TG]]="LSN","PCS","")</f>
        <v/>
      </c>
      <c r="AA515" s="87">
        <f>db[[#This Row],[QTY B]]*IF(db[[#This Row],[QTY TG]]="",1,db[[#This Row],[QTY TG]])*IF(db[[#This Row],[QTY K]]="",1,db[[#This Row],[QTY K]])</f>
        <v>16</v>
      </c>
      <c r="AB515" s="87" t="str">
        <f>IF(db[[#This Row],[STN K]]="",IF(db[[#This Row],[STN TG]]="",db[[#This Row],[STN B]],db[[#This Row],[STN TG]]),db[[#This Row],[STN K]])</f>
        <v>PCS</v>
      </c>
      <c r="AC515" s="87"/>
    </row>
    <row r="516" spans="1:29" ht="16.5" customHeight="1" x14ac:dyDescent="0.25">
      <c r="A516" s="87">
        <f>ROW()-1</f>
        <v>515</v>
      </c>
      <c r="B516" s="66" t="str">
        <f>LOWER(SUBSTITUTE(SUBSTITUTE(SUBSTITUTE(SUBSTITUTE(SUBSTITUTE(SUBSTITUTE(db[[#This Row],[NB BM]]," ",),".",""),"-",""),"(",""),")",""),"/",""))</f>
        <v>coinbankcashboxjkcb32a</v>
      </c>
      <c r="C516" s="66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D516" s="66" t="str">
        <f>LOWER(SUBSTITUTE(SUBSTITUTE(SUBSTITUTE(SUBSTITUTE(SUBSTITUTE(SUBSTITUTE(SUBSTITUTE(SUBSTITUTE(SUBSTITUTE(db[[#This Row],[NB PAJAK]]," ",""),"-",""),"(",""),")",""),".",""),",",""),"/",""),"""",""),"+",""))</f>
        <v/>
      </c>
      <c r="E516" s="66" t="str">
        <f>LOWER(SUBSTITUTE(SUBSTITUTE(SUBSTITUTE(SUBSTITUTE(SUBSTITUTE(SUBSTITUTE(SUBSTITUTE(SUBSTITUTE(SUBSTITUTE(db[[#This Row],[NB BM]]&amp;db[[#This Row],[QTY/ CTN]]," ",),".",""),"-",""),"(",""),")",""),",",""),"/",""),"""",""),"+",""))</f>
        <v>coinbankcashboxjkcb32a6pcs</v>
      </c>
      <c r="F516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cashboxcb32ajk6pcsartomoro</v>
      </c>
      <c r="G516" s="67" t="s">
        <v>4775</v>
      </c>
      <c r="H516" s="67" t="s">
        <v>4774</v>
      </c>
      <c r="I516" s="68"/>
      <c r="J516" s="1" t="s">
        <v>1620</v>
      </c>
      <c r="K516" s="70" t="e">
        <f>IF(db[[#This Row],[NB NOTA_C]]="","",COUNTIF([2]!B_MSK[concat],db[[#This Row],[NB NOTA_C]]))</f>
        <v>#REF!</v>
      </c>
      <c r="L516" s="71" t="s">
        <v>1631</v>
      </c>
      <c r="M516" s="66" t="s">
        <v>1824</v>
      </c>
      <c r="N516" s="69" t="s">
        <v>2787</v>
      </c>
      <c r="O516" s="66"/>
      <c r="P516" s="66" t="str">
        <f>IF(db[[#This Row],[QTY/ CTN]]="","",SUBSTITUTE(SUBSTITUTE(SUBSTITUTE(db[[#This Row],[QTY/ CTN]]," ","_",2),"(",""),")","")&amp;"_")</f>
        <v>6 PCS_</v>
      </c>
      <c r="Q516" s="66">
        <f>IF(db[[#This Row],[H_QTY/ CTN]]="","",SEARCH("_",db[[#This Row],[H_QTY/ CTN]]))</f>
        <v>6</v>
      </c>
      <c r="R516" s="66">
        <f>IF(db[[#This Row],[H_QTY/ CTN]]="","",LEN(db[[#This Row],[H_QTY/ CTN]]))</f>
        <v>6</v>
      </c>
      <c r="S516" s="97" t="str">
        <f>IF(db[[#This Row],[H_QTY/ CTN]]="","",LEFT(db[[#This Row],[H_QTY/ CTN]],db[[#This Row],[H_1]]-1))</f>
        <v>6 PCS</v>
      </c>
      <c r="T516" s="97" t="str">
        <f>IF(NOT(db[[#This Row],[H_1]]=db[[#This Row],[H_2]]),MID(db[[#This Row],[H_QTY/ CTN]],db[[#This Row],[H_1]]+1,db[[#This Row],[H_2]]-db[[#This Row],[H_1]]-1),"")</f>
        <v/>
      </c>
      <c r="U516" s="87" t="str">
        <f>IF(db[[#This Row],[QTY/ CTN B]]="","",LEFT(db[[#This Row],[QTY/ CTN B]],SEARCH(" ",db[[#This Row],[QTY/ CTN B]],1)-1))</f>
        <v>6</v>
      </c>
      <c r="V516" s="87" t="str">
        <f>IF(db[[#This Row],[QTY/ CTN B]]="","",RIGHT(db[[#This Row],[QTY/ CTN B]],LEN(db[[#This Row],[QTY/ CTN B]])-SEARCH(" ",db[[#This Row],[QTY/ CTN B]],1)))</f>
        <v>PCS</v>
      </c>
      <c r="W516" s="87" t="str">
        <f>IF(db[[#This Row],[QTY/ CTN TG]]="",IF(db[[#This Row],[STN TG]]="","",12),LEFT(db[[#This Row],[QTY/ CTN TG]],SEARCH(" ",db[[#This Row],[QTY/ CTN TG]],1)-1))</f>
        <v/>
      </c>
      <c r="X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6" s="87" t="str">
        <f>IF(db[[#This Row],[STN K]]="","",IF(db[[#This Row],[STN TG]]="LSN",12,""))</f>
        <v/>
      </c>
      <c r="Z516" s="87" t="str">
        <f>IF(db[[#This Row],[STN TG]]="LSN","PCS","")</f>
        <v/>
      </c>
      <c r="AA516" s="87">
        <f>db[[#This Row],[QTY B]]*IF(db[[#This Row],[QTY TG]]="",1,db[[#This Row],[QTY TG]])*IF(db[[#This Row],[QTY K]]="",1,db[[#This Row],[QTY K]])</f>
        <v>6</v>
      </c>
      <c r="AB516" s="87" t="str">
        <f>IF(db[[#This Row],[STN K]]="",IF(db[[#This Row],[STN TG]]="",db[[#This Row],[STN B]],db[[#This Row],[STN TG]]),db[[#This Row],[STN K]])</f>
        <v>PCS</v>
      </c>
      <c r="AC516" s="87"/>
    </row>
    <row r="517" spans="1:29" ht="16.5" customHeight="1" x14ac:dyDescent="0.25">
      <c r="A517" s="87">
        <f>ROW()-1</f>
        <v>516</v>
      </c>
      <c r="B517" s="45" t="str">
        <f>LOWER(SUBSTITUTE(SUBSTITUTE(SUBSTITUTE(SUBSTITUTE(SUBSTITUTE(SUBSTITUTE(db[[#This Row],[NB BM]]," ",),".",""),"-",""),"(",""),")",""),"/",""))</f>
        <v>cataira129</v>
      </c>
      <c r="C517" s="45" t="str">
        <f>LOWER(SUBSTITUTE(SUBSTITUTE(SUBSTITUTE(SUBSTITUTE(SUBSTITUTE(SUBSTITUTE(SUBSTITUTE(SUBSTITUTE(SUBSTITUTE(db[[#This Row],[NB NOTA]]," ",),".",""),"-",""),"(",""),")",""),",",""),"/",""),"""",""),"+",""))</f>
        <v>cataira129</v>
      </c>
      <c r="D517" s="45" t="str">
        <f>LOWER(SUBSTITUTE(SUBSTITUTE(SUBSTITUTE(SUBSTITUTE(SUBSTITUTE(SUBSTITUTE(SUBSTITUTE(SUBSTITUTE(SUBSTITUTE(db[[#This Row],[NB PAJAK]]," ",""),"-",""),"(",""),")",""),".",""),",",""),"/",""),"""",""),"+",""))</f>
        <v/>
      </c>
      <c r="E517" s="45" t="str">
        <f>LOWER(SUBSTITUTE(SUBSTITUTE(SUBSTITUTE(SUBSTITUTE(SUBSTITUTE(SUBSTITUTE(SUBSTITUTE(SUBSTITUTE(SUBSTITUTE(db[[#This Row],[NB BM]]&amp;db[[#This Row],[QTY/ CTN]]," ",),".",""),"-",""),"(",""),")",""),",",""),"/",""),"""",""),"+",""))</f>
        <v>cataira129120pcs</v>
      </c>
      <c r="F51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cataira129120pcsuntana</v>
      </c>
      <c r="G517" s="65" t="s">
        <v>4721</v>
      </c>
      <c r="H517" s="65" t="s">
        <v>4698</v>
      </c>
      <c r="I517" s="58"/>
      <c r="J517" s="1" t="s">
        <v>1621</v>
      </c>
      <c r="K517" s="47" t="e">
        <f>IF(db[[#This Row],[NB NOTA_C]]="","",COUNTIF([2]!B_MSK[concat],db[[#This Row],[NB NOTA_C]]))</f>
        <v>#REF!</v>
      </c>
      <c r="L517" s="48" t="s">
        <v>2156</v>
      </c>
      <c r="M517" s="45" t="s">
        <v>1667</v>
      </c>
      <c r="N517" s="46" t="s">
        <v>2785</v>
      </c>
      <c r="O517" s="45"/>
      <c r="P517" s="45" t="str">
        <f>IF(db[[#This Row],[QTY/ CTN]]="","",SUBSTITUTE(SUBSTITUTE(SUBSTITUTE(db[[#This Row],[QTY/ CTN]]," ","_",2),"(",""),")","")&amp;"_")</f>
        <v>120 PCS_</v>
      </c>
      <c r="Q517" s="45">
        <f>IF(db[[#This Row],[H_QTY/ CTN]]="","",SEARCH("_",db[[#This Row],[H_QTY/ CTN]]))</f>
        <v>8</v>
      </c>
      <c r="R517" s="45">
        <f>IF(db[[#This Row],[H_QTY/ CTN]]="","",LEN(db[[#This Row],[H_QTY/ CTN]]))</f>
        <v>8</v>
      </c>
      <c r="S517" s="95" t="str">
        <f>IF(db[[#This Row],[H_QTY/ CTN]]="","",LEFT(db[[#This Row],[H_QTY/ CTN]],db[[#This Row],[H_1]]-1))</f>
        <v>120 PCS</v>
      </c>
      <c r="T517" s="95" t="str">
        <f>IF(NOT(db[[#This Row],[H_1]]=db[[#This Row],[H_2]]),MID(db[[#This Row],[H_QTY/ CTN]],db[[#This Row],[H_1]]+1,db[[#This Row],[H_2]]-db[[#This Row],[H_1]]-1),"")</f>
        <v/>
      </c>
      <c r="U517" s="87" t="str">
        <f>IF(db[[#This Row],[QTY/ CTN B]]="","",LEFT(db[[#This Row],[QTY/ CTN B]],SEARCH(" ",db[[#This Row],[QTY/ CTN B]],1)-1))</f>
        <v>120</v>
      </c>
      <c r="V517" s="87" t="str">
        <f>IF(db[[#This Row],[QTY/ CTN B]]="","",RIGHT(db[[#This Row],[QTY/ CTN B]],LEN(db[[#This Row],[QTY/ CTN B]])-SEARCH(" ",db[[#This Row],[QTY/ CTN B]],1)))</f>
        <v>PCS</v>
      </c>
      <c r="W517" s="87" t="str">
        <f>IF(db[[#This Row],[QTY/ CTN TG]]="",IF(db[[#This Row],[STN TG]]="","",12),LEFT(db[[#This Row],[QTY/ CTN TG]],SEARCH(" ",db[[#This Row],[QTY/ CTN TG]],1)-1))</f>
        <v/>
      </c>
      <c r="X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7" s="87" t="str">
        <f>IF(db[[#This Row],[STN K]]="","",IF(db[[#This Row],[STN TG]]="LSN",12,""))</f>
        <v/>
      </c>
      <c r="Z517" s="87" t="str">
        <f>IF(db[[#This Row],[STN TG]]="LSN","PCS","")</f>
        <v/>
      </c>
      <c r="AA517" s="87">
        <f>db[[#This Row],[QTY B]]*IF(db[[#This Row],[QTY TG]]="",1,db[[#This Row],[QTY TG]])*IF(db[[#This Row],[QTY K]]="",1,db[[#This Row],[QTY K]])</f>
        <v>120</v>
      </c>
      <c r="AB517" s="87" t="str">
        <f>IF(db[[#This Row],[STN K]]="",IF(db[[#This Row],[STN TG]]="",db[[#This Row],[STN B]],db[[#This Row],[STN TG]]),db[[#This Row],[STN K]])</f>
        <v>PCS</v>
      </c>
      <c r="AC517" s="87"/>
    </row>
    <row r="518" spans="1:29" ht="16.5" customHeight="1" x14ac:dyDescent="0.25">
      <c r="A518" s="87">
        <f>ROW()-1</f>
        <v>517</v>
      </c>
      <c r="B518" s="3" t="str">
        <f>LOWER(SUBSTITUTE(SUBSTITUTE(SUBSTITUTE(SUBSTITUTE(SUBSTITUTE(SUBSTITUTE(db[[#This Row],[NB BM]]," ",),".",""),"-",""),"(",""),")",""),"/",""))</f>
        <v>catairopini110</v>
      </c>
      <c r="C518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D518" s="3" t="str">
        <f>LOWER(SUBSTITUTE(SUBSTITUTE(SUBSTITUTE(SUBSTITUTE(SUBSTITUTE(SUBSTITUTE(SUBSTITUTE(SUBSTITUTE(SUBSTITUTE(db[[#This Row],[NB PAJAK]]," ",""),"-",""),"(",""),")",""),".",""),",",""),"/",""),"""",""),"+",""))</f>
        <v/>
      </c>
      <c r="E518" s="3" t="str">
        <f>LOWER(SUBSTITUTE(SUBSTITUTE(SUBSTITUTE(SUBSTITUTE(SUBSTITUTE(SUBSTITUTE(SUBSTITUTE(SUBSTITUTE(SUBSTITUTE(db[[#This Row],[NB BM]]&amp;db[[#This Row],[QTY/ CTN]]," ",),".",""),"-",""),"(",""),")",""),",",""),"/",""),"""",""),"+",""))</f>
        <v>catairopini110216pcs</v>
      </c>
      <c r="F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catairopini110@216216pcsuntana</v>
      </c>
      <c r="G518" s="1" t="s">
        <v>1854</v>
      </c>
      <c r="H518" s="4" t="s">
        <v>2976</v>
      </c>
      <c r="I518" s="2"/>
      <c r="J518" s="1" t="s">
        <v>1621</v>
      </c>
      <c r="K518" s="26" t="e">
        <f>IF(db[[#This Row],[NB NOTA_C]]="","",COUNTIF([2]!B_MSK[concat],db[[#This Row],[NB NOTA_C]]))</f>
        <v>#REF!</v>
      </c>
      <c r="L518" s="7" t="s">
        <v>1654</v>
      </c>
      <c r="M518" s="3" t="s">
        <v>2186</v>
      </c>
      <c r="N518" s="1" t="s">
        <v>2785</v>
      </c>
      <c r="P518" s="1" t="str">
        <f>IF(db[[#This Row],[QTY/ CTN]]="","",SUBSTITUTE(SUBSTITUTE(SUBSTITUTE(db[[#This Row],[QTY/ CTN]]," ","_",2),"(",""),")","")&amp;"_")</f>
        <v>216 PCS_</v>
      </c>
      <c r="Q518" s="1">
        <f>IF(db[[#This Row],[H_QTY/ CTN]]="","",SEARCH("_",db[[#This Row],[H_QTY/ CTN]]))</f>
        <v>8</v>
      </c>
      <c r="R518" s="1">
        <f>IF(db[[#This Row],[H_QTY/ CTN]]="","",LEN(db[[#This Row],[H_QTY/ CTN]]))</f>
        <v>8</v>
      </c>
      <c r="S518" s="90" t="str">
        <f>IF(db[[#This Row],[H_QTY/ CTN]]="","",LEFT(db[[#This Row],[H_QTY/ CTN]],db[[#This Row],[H_1]]-1))</f>
        <v>216 PCS</v>
      </c>
      <c r="T518" s="87" t="str">
        <f>IF(NOT(db[[#This Row],[H_1]]=db[[#This Row],[H_2]]),MID(db[[#This Row],[H_QTY/ CTN]],db[[#This Row],[H_1]]+1,db[[#This Row],[H_2]]-db[[#This Row],[H_1]]-1),"")</f>
        <v/>
      </c>
      <c r="U518" s="87" t="str">
        <f>IF(db[[#This Row],[QTY/ CTN B]]="","",LEFT(db[[#This Row],[QTY/ CTN B]],SEARCH(" ",db[[#This Row],[QTY/ CTN B]],1)-1))</f>
        <v>216</v>
      </c>
      <c r="V518" s="87" t="str">
        <f>IF(db[[#This Row],[QTY/ CTN B]]="","",RIGHT(db[[#This Row],[QTY/ CTN B]],LEN(db[[#This Row],[QTY/ CTN B]])-SEARCH(" ",db[[#This Row],[QTY/ CTN B]],1)))</f>
        <v>PCS</v>
      </c>
      <c r="W518" s="87" t="str">
        <f>IF(db[[#This Row],[QTY/ CTN TG]]="",IF(db[[#This Row],[STN TG]]="","",12),LEFT(db[[#This Row],[QTY/ CTN TG]],SEARCH(" ",db[[#This Row],[QTY/ CTN TG]],1)-1))</f>
        <v/>
      </c>
      <c r="X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8" s="87" t="str">
        <f>IF(db[[#This Row],[STN K]]="","",IF(db[[#This Row],[STN TG]]="LSN",12,""))</f>
        <v/>
      </c>
      <c r="Z518" s="87" t="str">
        <f>IF(db[[#This Row],[STN TG]]="LSN","PCS","")</f>
        <v/>
      </c>
      <c r="AA518" s="87">
        <f>db[[#This Row],[QTY B]]*IF(db[[#This Row],[QTY TG]]="",1,db[[#This Row],[QTY TG]])*IF(db[[#This Row],[QTY K]]="",1,db[[#This Row],[QTY K]])</f>
        <v>216</v>
      </c>
      <c r="AB518" s="87" t="str">
        <f>IF(db[[#This Row],[STN K]]="",IF(db[[#This Row],[STN TG]]="",db[[#This Row],[STN B]],db[[#This Row],[STN TG]]),db[[#This Row],[STN K]])</f>
        <v>PCS</v>
      </c>
      <c r="AC518" s="87"/>
    </row>
    <row r="519" spans="1:29" ht="16.5" customHeight="1" x14ac:dyDescent="0.25">
      <c r="A519" s="87">
        <f>ROW()-1</f>
        <v>518</v>
      </c>
      <c r="B519" s="3" t="str">
        <f>LOWER(SUBSTITUTE(SUBSTITUTE(SUBSTITUTE(SUBSTITUTE(SUBSTITUTE(SUBSTITUTE(db[[#This Row],[NB BM]]," ",),".",""),"-",""),"(",""),")",""),"/",""))</f>
        <v>catairopini120</v>
      </c>
      <c r="C519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D519" s="3" t="str">
        <f>LOWER(SUBSTITUTE(SUBSTITUTE(SUBSTITUTE(SUBSTITUTE(SUBSTITUTE(SUBSTITUTE(SUBSTITUTE(SUBSTITUTE(SUBSTITUTE(db[[#This Row],[NB PAJAK]]," ",""),"-",""),"(",""),")",""),".",""),",",""),"/",""),"""",""),"+",""))</f>
        <v/>
      </c>
      <c r="E519" s="3" t="str">
        <f>LOWER(SUBSTITUTE(SUBSTITUTE(SUBSTITUTE(SUBSTITUTE(SUBSTITUTE(SUBSTITUTE(SUBSTITUTE(SUBSTITUTE(SUBSTITUTE(db[[#This Row],[NB BM]]&amp;db[[#This Row],[QTY/ CTN]]," ",),".",""),"-",""),"(",""),")",""),",",""),"/",""),"""",""),"+",""))</f>
        <v>catairopini120144pcs</v>
      </c>
      <c r="F5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catairopini120@144144pcsuntana</v>
      </c>
      <c r="G519" s="1" t="s">
        <v>1855</v>
      </c>
      <c r="H519" s="4" t="s">
        <v>2977</v>
      </c>
      <c r="I519" s="49"/>
      <c r="J519" s="1" t="s">
        <v>1621</v>
      </c>
      <c r="K519" s="26" t="e">
        <f>IF(db[[#This Row],[NB NOTA_C]]="","",COUNTIF([2]!B_MSK[concat],db[[#This Row],[NB NOTA_C]]))</f>
        <v>#REF!</v>
      </c>
      <c r="L519" s="7" t="s">
        <v>1654</v>
      </c>
      <c r="M519" s="3" t="s">
        <v>1664</v>
      </c>
      <c r="N519" s="1" t="s">
        <v>2785</v>
      </c>
      <c r="P519" s="1" t="str">
        <f>IF(db[[#This Row],[QTY/ CTN]]="","",SUBSTITUTE(SUBSTITUTE(SUBSTITUTE(db[[#This Row],[QTY/ CTN]]," ","_",2),"(",""),")","")&amp;"_")</f>
        <v>144 PCS_</v>
      </c>
      <c r="Q519" s="1">
        <f>IF(db[[#This Row],[H_QTY/ CTN]]="","",SEARCH("_",db[[#This Row],[H_QTY/ CTN]]))</f>
        <v>8</v>
      </c>
      <c r="R519" s="1">
        <f>IF(db[[#This Row],[H_QTY/ CTN]]="","",LEN(db[[#This Row],[H_QTY/ CTN]]))</f>
        <v>8</v>
      </c>
      <c r="S519" s="90" t="str">
        <f>IF(db[[#This Row],[H_QTY/ CTN]]="","",LEFT(db[[#This Row],[H_QTY/ CTN]],db[[#This Row],[H_1]]-1))</f>
        <v>144 PCS</v>
      </c>
      <c r="T519" s="87" t="str">
        <f>IF(NOT(db[[#This Row],[H_1]]=db[[#This Row],[H_2]]),MID(db[[#This Row],[H_QTY/ CTN]],db[[#This Row],[H_1]]+1,db[[#This Row],[H_2]]-db[[#This Row],[H_1]]-1),"")</f>
        <v/>
      </c>
      <c r="U519" s="87" t="str">
        <f>IF(db[[#This Row],[QTY/ CTN B]]="","",LEFT(db[[#This Row],[QTY/ CTN B]],SEARCH(" ",db[[#This Row],[QTY/ CTN B]],1)-1))</f>
        <v>144</v>
      </c>
      <c r="V519" s="87" t="str">
        <f>IF(db[[#This Row],[QTY/ CTN B]]="","",RIGHT(db[[#This Row],[QTY/ CTN B]],LEN(db[[#This Row],[QTY/ CTN B]])-SEARCH(" ",db[[#This Row],[QTY/ CTN B]],1)))</f>
        <v>PCS</v>
      </c>
      <c r="W519" s="87" t="str">
        <f>IF(db[[#This Row],[QTY/ CTN TG]]="",IF(db[[#This Row],[STN TG]]="","",12),LEFT(db[[#This Row],[QTY/ CTN TG]],SEARCH(" ",db[[#This Row],[QTY/ CTN TG]],1)-1))</f>
        <v/>
      </c>
      <c r="X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19" s="87" t="str">
        <f>IF(db[[#This Row],[STN K]]="","",IF(db[[#This Row],[STN TG]]="LSN",12,""))</f>
        <v/>
      </c>
      <c r="Z519" s="87" t="str">
        <f>IF(db[[#This Row],[STN TG]]="LSN","PCS","")</f>
        <v/>
      </c>
      <c r="AA519" s="87">
        <f>db[[#This Row],[QTY B]]*IF(db[[#This Row],[QTY TG]]="",1,db[[#This Row],[QTY TG]])*IF(db[[#This Row],[QTY K]]="",1,db[[#This Row],[QTY K]])</f>
        <v>144</v>
      </c>
      <c r="AB519" s="87" t="str">
        <f>IF(db[[#This Row],[STN K]]="",IF(db[[#This Row],[STN TG]]="",db[[#This Row],[STN B]],db[[#This Row],[STN TG]]),db[[#This Row],[STN K]])</f>
        <v>PCS</v>
      </c>
      <c r="AC519" s="87"/>
    </row>
    <row r="520" spans="1:29" ht="16.5" customHeight="1" x14ac:dyDescent="0.25">
      <c r="A520" s="87">
        <f>ROW()-1</f>
        <v>519</v>
      </c>
      <c r="B520" s="3" t="str">
        <f>LOWER(SUBSTITUTE(SUBSTITUTE(SUBSTITUTE(SUBSTITUTE(SUBSTITUTE(SUBSTITUTE(db[[#This Row],[NB BM]]," ",),".",""),"-",""),"(",""),")",""),"/",""))</f>
        <v>pcmagnit+callcc7806</v>
      </c>
      <c r="C520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D520" s="3" t="str">
        <f>LOWER(SUBSTITUTE(SUBSTITUTE(SUBSTITUTE(SUBSTITUTE(SUBSTITUTE(SUBSTITUTE(SUBSTITUTE(SUBSTITUTE(SUBSTITUTE(db[[#This Row],[NB PAJAK]]," ",""),"-",""),"(",""),")",""),".",""),",",""),"/",""),"""",""),"+",""))</f>
        <v/>
      </c>
      <c r="E520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pcmagnitcallcc7806144pcs</v>
      </c>
      <c r="F5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cc7806pencilcasemagnetcalculator144pcsuntana</v>
      </c>
      <c r="G520" s="1" t="s">
        <v>6431</v>
      </c>
      <c r="H520" s="4" t="s">
        <v>2568</v>
      </c>
      <c r="I520" s="49"/>
      <c r="J520" s="1" t="s">
        <v>1621</v>
      </c>
      <c r="K520" s="26" t="e">
        <f>IF(db[[#This Row],[NB NOTA_C]]="","",COUNTIF([2]!B_MSK[concat],db[[#This Row],[NB NOTA_C]]))</f>
        <v>#REF!</v>
      </c>
      <c r="L520" s="6" t="s">
        <v>1639</v>
      </c>
      <c r="M520" s="1" t="s">
        <v>1664</v>
      </c>
      <c r="N520" s="1" t="s">
        <v>2810</v>
      </c>
      <c r="P520" s="1" t="str">
        <f>IF(db[[#This Row],[QTY/ CTN]]="","",SUBSTITUTE(SUBSTITUTE(SUBSTITUTE(db[[#This Row],[QTY/ CTN]]," ","_",2),"(",""),")","")&amp;"_")</f>
        <v>144 PCS_</v>
      </c>
      <c r="Q520" s="1">
        <f>IF(db[[#This Row],[H_QTY/ CTN]]="","",SEARCH("_",db[[#This Row],[H_QTY/ CTN]]))</f>
        <v>8</v>
      </c>
      <c r="R520" s="1">
        <f>IF(db[[#This Row],[H_QTY/ CTN]]="","",LEN(db[[#This Row],[H_QTY/ CTN]]))</f>
        <v>8</v>
      </c>
      <c r="S520" s="90" t="str">
        <f>IF(db[[#This Row],[H_QTY/ CTN]]="","",LEFT(db[[#This Row],[H_QTY/ CTN]],db[[#This Row],[H_1]]-1))</f>
        <v>144 PCS</v>
      </c>
      <c r="T520" s="87" t="str">
        <f>IF(NOT(db[[#This Row],[H_1]]=db[[#This Row],[H_2]]),MID(db[[#This Row],[H_QTY/ CTN]],db[[#This Row],[H_1]]+1,db[[#This Row],[H_2]]-db[[#This Row],[H_1]]-1),"")</f>
        <v/>
      </c>
      <c r="U520" s="87" t="str">
        <f>IF(db[[#This Row],[QTY/ CTN B]]="","",LEFT(db[[#This Row],[QTY/ CTN B]],SEARCH(" ",db[[#This Row],[QTY/ CTN B]],1)-1))</f>
        <v>144</v>
      </c>
      <c r="V520" s="87" t="str">
        <f>IF(db[[#This Row],[QTY/ CTN B]]="","",RIGHT(db[[#This Row],[QTY/ CTN B]],LEN(db[[#This Row],[QTY/ CTN B]])-SEARCH(" ",db[[#This Row],[QTY/ CTN B]],1)))</f>
        <v>PCS</v>
      </c>
      <c r="W520" s="87" t="str">
        <f>IF(db[[#This Row],[QTY/ CTN TG]]="",IF(db[[#This Row],[STN TG]]="","",12),LEFT(db[[#This Row],[QTY/ CTN TG]],SEARCH(" ",db[[#This Row],[QTY/ CTN TG]],1)-1))</f>
        <v/>
      </c>
      <c r="X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0" s="87" t="str">
        <f>IF(db[[#This Row],[STN K]]="","",IF(db[[#This Row],[STN TG]]="LSN",12,""))</f>
        <v/>
      </c>
      <c r="Z520" s="87" t="str">
        <f>IF(db[[#This Row],[STN TG]]="LSN","PCS","")</f>
        <v/>
      </c>
      <c r="AA520" s="87">
        <f>db[[#This Row],[QTY B]]*IF(db[[#This Row],[QTY TG]]="",1,db[[#This Row],[QTY TG]])*IF(db[[#This Row],[QTY K]]="",1,db[[#This Row],[QTY K]])</f>
        <v>144</v>
      </c>
      <c r="AB520" s="87" t="str">
        <f>IF(db[[#This Row],[STN K]]="",IF(db[[#This Row],[STN TG]]="",db[[#This Row],[STN B]],db[[#This Row],[STN TG]]),db[[#This Row],[STN K]])</f>
        <v>PCS</v>
      </c>
      <c r="AC520" s="87"/>
    </row>
    <row r="521" spans="1:29" ht="16.5" customHeight="1" x14ac:dyDescent="0.25">
      <c r="A521" s="87">
        <f>ROW()-1</f>
        <v>520</v>
      </c>
      <c r="B521" s="9" t="str">
        <f>LOWER(SUBSTITUTE(SUBSTITUTE(SUBSTITUTE(SUBSTITUTE(SUBSTITUTE(SUBSTITUTE(db[[#This Row],[NB BM]]," ",),".",""),"-",""),"(",""),")",""),"/",""))</f>
        <v>celenganl</v>
      </c>
      <c r="C521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D521" s="9" t="str">
        <f>LOWER(SUBSTITUTE(SUBSTITUTE(SUBSTITUTE(SUBSTITUTE(SUBSTITUTE(SUBSTITUTE(SUBSTITUTE(SUBSTITUTE(SUBSTITUTE(db[[#This Row],[NB PAJAK]]," ",""),"-",""),"(",""),")",""),".",""),",",""),"/",""),"""",""),"+",""))</f>
        <v/>
      </c>
      <c r="E521" s="9" t="str">
        <f>LOWER(SUBSTITUTE(SUBSTITUTE(SUBSTITUTE(SUBSTITUTE(SUBSTITUTE(SUBSTITUTE(SUBSTITUTE(SUBSTITUTE(SUBSTITUTE(db[[#This Row],[NB BM]]&amp;db[[#This Row],[QTY/ CTN]]," ",),".",""),"-",""),"(",""),")",""),",",""),"/",""),"""",""),"+",""))</f>
        <v>celenganl10lsn</v>
      </c>
      <c r="F52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celenganl10lsnuntana</v>
      </c>
      <c r="G521" s="8" t="s">
        <v>1856</v>
      </c>
      <c r="H521" s="18" t="s">
        <v>2374</v>
      </c>
      <c r="I521" s="49"/>
      <c r="J521" s="1" t="s">
        <v>1621</v>
      </c>
      <c r="K521" s="26" t="e">
        <f>IF(db[[#This Row],[NB NOTA_C]]="","",COUNTIF([2]!B_MSK[concat],db[[#This Row],[NB NOTA_C]]))</f>
        <v>#REF!</v>
      </c>
      <c r="L521" s="7" t="s">
        <v>2156</v>
      </c>
      <c r="M521" s="3" t="s">
        <v>1728</v>
      </c>
      <c r="N521" s="1" t="s">
        <v>2787</v>
      </c>
      <c r="P521" s="1" t="str">
        <f>IF(db[[#This Row],[QTY/ CTN]]="","",SUBSTITUTE(SUBSTITUTE(SUBSTITUTE(db[[#This Row],[QTY/ CTN]]," ","_",2),"(",""),")","")&amp;"_")</f>
        <v>10 LSN_</v>
      </c>
      <c r="Q521" s="1">
        <f>IF(db[[#This Row],[H_QTY/ CTN]]="","",SEARCH("_",db[[#This Row],[H_QTY/ CTN]]))</f>
        <v>7</v>
      </c>
      <c r="R521" s="1">
        <f>IF(db[[#This Row],[H_QTY/ CTN]]="","",LEN(db[[#This Row],[H_QTY/ CTN]]))</f>
        <v>7</v>
      </c>
      <c r="S521" s="90" t="str">
        <f>IF(db[[#This Row],[H_QTY/ CTN]]="","",LEFT(db[[#This Row],[H_QTY/ CTN]],db[[#This Row],[H_1]]-1))</f>
        <v>10 LSN</v>
      </c>
      <c r="T521" s="87" t="str">
        <f>IF(NOT(db[[#This Row],[H_1]]=db[[#This Row],[H_2]]),MID(db[[#This Row],[H_QTY/ CTN]],db[[#This Row],[H_1]]+1,db[[#This Row],[H_2]]-db[[#This Row],[H_1]]-1),"")</f>
        <v/>
      </c>
      <c r="U521" s="87" t="str">
        <f>IF(db[[#This Row],[QTY/ CTN B]]="","",LEFT(db[[#This Row],[QTY/ CTN B]],SEARCH(" ",db[[#This Row],[QTY/ CTN B]],1)-1))</f>
        <v>10</v>
      </c>
      <c r="V521" s="87" t="str">
        <f>IF(db[[#This Row],[QTY/ CTN B]]="","",RIGHT(db[[#This Row],[QTY/ CTN B]],LEN(db[[#This Row],[QTY/ CTN B]])-SEARCH(" ",db[[#This Row],[QTY/ CTN B]],1)))</f>
        <v>LSN</v>
      </c>
      <c r="W521" s="87">
        <f>IF(db[[#This Row],[QTY/ CTN TG]]="",IF(db[[#This Row],[STN TG]]="","",12),LEFT(db[[#This Row],[QTY/ CTN TG]],SEARCH(" ",db[[#This Row],[QTY/ CTN TG]],1)-1))</f>
        <v>12</v>
      </c>
      <c r="X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21" s="87" t="str">
        <f>IF(db[[#This Row],[STN K]]="","",IF(db[[#This Row],[STN TG]]="LSN",12,""))</f>
        <v/>
      </c>
      <c r="Z521" s="87" t="str">
        <f>IF(db[[#This Row],[STN TG]]="LSN","PCS","")</f>
        <v/>
      </c>
      <c r="AA521" s="87">
        <f>db[[#This Row],[QTY B]]*IF(db[[#This Row],[QTY TG]]="",1,db[[#This Row],[QTY TG]])*IF(db[[#This Row],[QTY K]]="",1,db[[#This Row],[QTY K]])</f>
        <v>120</v>
      </c>
      <c r="AB521" s="87" t="str">
        <f>IF(db[[#This Row],[STN K]]="",IF(db[[#This Row],[STN TG]]="",db[[#This Row],[STN B]],db[[#This Row],[STN TG]]),db[[#This Row],[STN K]])</f>
        <v>PCS</v>
      </c>
      <c r="AC521" s="87"/>
    </row>
    <row r="522" spans="1:29" ht="16.5" customHeight="1" x14ac:dyDescent="0.25">
      <c r="A522" s="87">
        <f>ROW()-1</f>
        <v>521</v>
      </c>
      <c r="B522" s="14" t="str">
        <f>LOWER(SUBSTITUTE(SUBSTITUTE(SUBSTITUTE(SUBSTITUTE(SUBSTITUTE(SUBSTITUTE(db[[#This Row],[NB BM]]," ",),".",""),"-",""),"(",""),")",""),"/",""))</f>
        <v>celenganm</v>
      </c>
      <c r="C522" s="14" t="str">
        <f>LOWER(SUBSTITUTE(SUBSTITUTE(SUBSTITUTE(SUBSTITUTE(SUBSTITUTE(SUBSTITUTE(SUBSTITUTE(SUBSTITUTE(SUBSTITUTE(db[[#This Row],[NB NOTA]]," ",),".",""),"-",""),"(",""),")",""),",",""),"/",""),"""",""),"+",""))</f>
        <v>celenganm</v>
      </c>
      <c r="D522" s="14" t="str">
        <f>LOWER(SUBSTITUTE(SUBSTITUTE(SUBSTITUTE(SUBSTITUTE(SUBSTITUTE(SUBSTITUTE(SUBSTITUTE(SUBSTITUTE(SUBSTITUTE(db[[#This Row],[NB PAJAK]]," ",""),"-",""),"(",""),")",""),".",""),",",""),"/",""),"""",""),"+",""))</f>
        <v/>
      </c>
      <c r="E522" s="14" t="str">
        <f>LOWER(SUBSTITUTE(SUBSTITUTE(SUBSTITUTE(SUBSTITUTE(SUBSTITUTE(SUBSTITUTE(SUBSTITUTE(SUBSTITUTE(SUBSTITUTE(db[[#This Row],[NB BM]]&amp;db[[#This Row],[QTY/ CTN]]," ",),".",""),"-",""),"(",""),")",""),",",""),"/",""),"""",""),"+",""))</f>
        <v>celenganm10lsn</v>
      </c>
      <c r="F5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celenganm10lsnuntana</v>
      </c>
      <c r="G522" s="15" t="s">
        <v>3596</v>
      </c>
      <c r="H522" s="19" t="s">
        <v>3595</v>
      </c>
      <c r="I522" s="50"/>
      <c r="J522" s="1" t="s">
        <v>1621</v>
      </c>
      <c r="K522" s="27" t="e">
        <f>IF(db[[#This Row],[NB NOTA_C]]="","",COUNTIF([2]!B_MSK[concat],db[[#This Row],[NB NOTA_C]]))</f>
        <v>#REF!</v>
      </c>
      <c r="L522" s="16" t="s">
        <v>2156</v>
      </c>
      <c r="M522" s="14" t="s">
        <v>1728</v>
      </c>
      <c r="N522" s="15" t="s">
        <v>2787</v>
      </c>
      <c r="O522" s="14"/>
      <c r="P522" s="14" t="str">
        <f>IF(db[[#This Row],[QTY/ CTN]]="","",SUBSTITUTE(SUBSTITUTE(SUBSTITUTE(db[[#This Row],[QTY/ CTN]]," ","_",2),"(",""),")","")&amp;"_")</f>
        <v>10 LSN_</v>
      </c>
      <c r="Q522" s="14">
        <f>IF(db[[#This Row],[H_QTY/ CTN]]="","",SEARCH("_",db[[#This Row],[H_QTY/ CTN]]))</f>
        <v>7</v>
      </c>
      <c r="R522" s="14">
        <f>IF(db[[#This Row],[H_QTY/ CTN]]="","",LEN(db[[#This Row],[H_QTY/ CTN]]))</f>
        <v>7</v>
      </c>
      <c r="S522" s="91" t="str">
        <f>IF(db[[#This Row],[H_QTY/ CTN]]="","",LEFT(db[[#This Row],[H_QTY/ CTN]],db[[#This Row],[H_1]]-1))</f>
        <v>10 LSN</v>
      </c>
      <c r="T522" s="91" t="str">
        <f>IF(NOT(db[[#This Row],[H_1]]=db[[#This Row],[H_2]]),MID(db[[#This Row],[H_QTY/ CTN]],db[[#This Row],[H_1]]+1,db[[#This Row],[H_2]]-db[[#This Row],[H_1]]-1),"")</f>
        <v/>
      </c>
      <c r="U522" s="87" t="str">
        <f>IF(db[[#This Row],[QTY/ CTN B]]="","",LEFT(db[[#This Row],[QTY/ CTN B]],SEARCH(" ",db[[#This Row],[QTY/ CTN B]],1)-1))</f>
        <v>10</v>
      </c>
      <c r="V522" s="87" t="str">
        <f>IF(db[[#This Row],[QTY/ CTN B]]="","",RIGHT(db[[#This Row],[QTY/ CTN B]],LEN(db[[#This Row],[QTY/ CTN B]])-SEARCH(" ",db[[#This Row],[QTY/ CTN B]],1)))</f>
        <v>LSN</v>
      </c>
      <c r="W522" s="87">
        <f>IF(db[[#This Row],[QTY/ CTN TG]]="",IF(db[[#This Row],[STN TG]]="","",12),LEFT(db[[#This Row],[QTY/ CTN TG]],SEARCH(" ",db[[#This Row],[QTY/ CTN TG]],1)-1))</f>
        <v>12</v>
      </c>
      <c r="X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22" s="87" t="str">
        <f>IF(db[[#This Row],[STN K]]="","",IF(db[[#This Row],[STN TG]]="LSN",12,""))</f>
        <v/>
      </c>
      <c r="Z522" s="87" t="str">
        <f>IF(db[[#This Row],[STN TG]]="LSN","PCS","")</f>
        <v/>
      </c>
      <c r="AA522" s="87">
        <f>db[[#This Row],[QTY B]]*IF(db[[#This Row],[QTY TG]]="",1,db[[#This Row],[QTY TG]])*IF(db[[#This Row],[QTY K]]="",1,db[[#This Row],[QTY K]])</f>
        <v>120</v>
      </c>
      <c r="AB522" s="87" t="str">
        <f>IF(db[[#This Row],[STN K]]="",IF(db[[#This Row],[STN TG]]="",db[[#This Row],[STN B]],db[[#This Row],[STN TG]]),db[[#This Row],[STN K]])</f>
        <v>PCS</v>
      </c>
      <c r="AC522" s="87"/>
    </row>
    <row r="523" spans="1:29" ht="16.5" customHeight="1" x14ac:dyDescent="0.25">
      <c r="A523" s="87">
        <f>ROW()-1</f>
        <v>522</v>
      </c>
      <c r="B523" s="14" t="str">
        <f>LOWER(SUBSTITUTE(SUBSTITUTE(SUBSTITUTE(SUBSTITUTE(SUBSTITUTE(SUBSTITUTE(db[[#This Row],[NB BM]]," ",),".",""),"-",""),"(",""),")",""),"/",""))</f>
        <v>celengans</v>
      </c>
      <c r="C523" s="14" t="str">
        <f>LOWER(SUBSTITUTE(SUBSTITUTE(SUBSTITUTE(SUBSTITUTE(SUBSTITUTE(SUBSTITUTE(SUBSTITUTE(SUBSTITUTE(SUBSTITUTE(db[[#This Row],[NB NOTA]]," ",),".",""),"-",""),"(",""),")",""),",",""),"/",""),"""",""),"+",""))</f>
        <v>celengans</v>
      </c>
      <c r="D523" s="14" t="str">
        <f>LOWER(SUBSTITUTE(SUBSTITUTE(SUBSTITUTE(SUBSTITUTE(SUBSTITUTE(SUBSTITUTE(SUBSTITUTE(SUBSTITUTE(SUBSTITUTE(db[[#This Row],[NB PAJAK]]," ",""),"-",""),"(",""),")",""),".",""),",",""),"/",""),"""",""),"+",""))</f>
        <v/>
      </c>
      <c r="E523" s="14" t="str">
        <f>LOWER(SUBSTITUTE(SUBSTITUTE(SUBSTITUTE(SUBSTITUTE(SUBSTITUTE(SUBSTITUTE(SUBSTITUTE(SUBSTITUTE(SUBSTITUTE(db[[#This Row],[NB BM]]&amp;db[[#This Row],[QTY/ CTN]]," ",),".",""),"-",""),"(",""),")",""),",",""),"/",""),"""",""),"+",""))</f>
        <v>celengans16lsn</v>
      </c>
      <c r="F52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celengans16lsnuntana</v>
      </c>
      <c r="G523" s="15" t="s">
        <v>3805</v>
      </c>
      <c r="H523" s="19" t="s">
        <v>3804</v>
      </c>
      <c r="I523" s="50"/>
      <c r="J523" s="1" t="s">
        <v>1621</v>
      </c>
      <c r="K523" s="27" t="e">
        <f>IF(db[[#This Row],[NB NOTA_C]]="","",COUNTIF([2]!B_MSK[concat],db[[#This Row],[NB NOTA_C]]))</f>
        <v>#REF!</v>
      </c>
      <c r="L523" s="16" t="s">
        <v>2156</v>
      </c>
      <c r="M523" s="14" t="s">
        <v>1737</v>
      </c>
      <c r="N523" s="15" t="s">
        <v>2787</v>
      </c>
      <c r="O523" s="14"/>
      <c r="P523" s="14" t="str">
        <f>IF(db[[#This Row],[QTY/ CTN]]="","",SUBSTITUTE(SUBSTITUTE(SUBSTITUTE(db[[#This Row],[QTY/ CTN]]," ","_",2),"(",""),")","")&amp;"_")</f>
        <v>16 LSN_</v>
      </c>
      <c r="Q523" s="14">
        <f>IF(db[[#This Row],[H_QTY/ CTN]]="","",SEARCH("_",db[[#This Row],[H_QTY/ CTN]]))</f>
        <v>7</v>
      </c>
      <c r="R523" s="14">
        <f>IF(db[[#This Row],[H_QTY/ CTN]]="","",LEN(db[[#This Row],[H_QTY/ CTN]]))</f>
        <v>7</v>
      </c>
      <c r="S523" s="91" t="str">
        <f>IF(db[[#This Row],[H_QTY/ CTN]]="","",LEFT(db[[#This Row],[H_QTY/ CTN]],db[[#This Row],[H_1]]-1))</f>
        <v>16 LSN</v>
      </c>
      <c r="T523" s="91" t="str">
        <f>IF(NOT(db[[#This Row],[H_1]]=db[[#This Row],[H_2]]),MID(db[[#This Row],[H_QTY/ CTN]],db[[#This Row],[H_1]]+1,db[[#This Row],[H_2]]-db[[#This Row],[H_1]]-1),"")</f>
        <v/>
      </c>
      <c r="U523" s="87" t="str">
        <f>IF(db[[#This Row],[QTY/ CTN B]]="","",LEFT(db[[#This Row],[QTY/ CTN B]],SEARCH(" ",db[[#This Row],[QTY/ CTN B]],1)-1))</f>
        <v>16</v>
      </c>
      <c r="V523" s="87" t="str">
        <f>IF(db[[#This Row],[QTY/ CTN B]]="","",RIGHT(db[[#This Row],[QTY/ CTN B]],LEN(db[[#This Row],[QTY/ CTN B]])-SEARCH(" ",db[[#This Row],[QTY/ CTN B]],1)))</f>
        <v>LSN</v>
      </c>
      <c r="W523" s="87">
        <f>IF(db[[#This Row],[QTY/ CTN TG]]="",IF(db[[#This Row],[STN TG]]="","",12),LEFT(db[[#This Row],[QTY/ CTN TG]],SEARCH(" ",db[[#This Row],[QTY/ CTN TG]],1)-1))</f>
        <v>12</v>
      </c>
      <c r="X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23" s="87" t="str">
        <f>IF(db[[#This Row],[STN K]]="","",IF(db[[#This Row],[STN TG]]="LSN",12,""))</f>
        <v/>
      </c>
      <c r="Z523" s="87" t="str">
        <f>IF(db[[#This Row],[STN TG]]="LSN","PCS","")</f>
        <v/>
      </c>
      <c r="AA523" s="87">
        <f>db[[#This Row],[QTY B]]*IF(db[[#This Row],[QTY TG]]="",1,db[[#This Row],[QTY TG]])*IF(db[[#This Row],[QTY K]]="",1,db[[#This Row],[QTY K]])</f>
        <v>192</v>
      </c>
      <c r="AB523" s="87" t="str">
        <f>IF(db[[#This Row],[STN K]]="",IF(db[[#This Row],[STN TG]]="",db[[#This Row],[STN B]],db[[#This Row],[STN TG]]),db[[#This Row],[STN K]])</f>
        <v>PCS</v>
      </c>
      <c r="AC523" s="87"/>
    </row>
    <row r="524" spans="1:29" ht="16.5" customHeight="1" x14ac:dyDescent="0.25">
      <c r="A524" s="87">
        <f>ROW()-1</f>
        <v>523</v>
      </c>
      <c r="B524" s="3" t="str">
        <f>LOWER(SUBSTITUTE(SUBSTITUTE(SUBSTITUTE(SUBSTITUTE(SUBSTITUTE(SUBSTITUTE(db[[#This Row],[NB BM]]," ",),".",""),"-",""),"(",""),")",""),"/",""))</f>
        <v>celenganxl</v>
      </c>
      <c r="C524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D524" s="3" t="str">
        <f>LOWER(SUBSTITUTE(SUBSTITUTE(SUBSTITUTE(SUBSTITUTE(SUBSTITUTE(SUBSTITUTE(SUBSTITUTE(SUBSTITUTE(SUBSTITUTE(db[[#This Row],[NB PAJAK]]," ",""),"-",""),"(",""),")",""),".",""),",",""),"/",""),"""",""),"+",""))</f>
        <v/>
      </c>
      <c r="E524" s="3" t="str">
        <f>LOWER(SUBSTITUTE(SUBSTITUTE(SUBSTITUTE(SUBSTITUTE(SUBSTITUTE(SUBSTITUTE(SUBSTITUTE(SUBSTITUTE(SUBSTITUTE(db[[#This Row],[NB BM]]&amp;db[[#This Row],[QTY/ CTN]]," ",),".",""),"-",""),"(",""),")",""),",",""),"/",""),"""",""),"+",""))</f>
        <v>celenganxl6lsn</v>
      </c>
      <c r="F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celenganxl6lsnuntana</v>
      </c>
      <c r="G524" s="1" t="s">
        <v>2376</v>
      </c>
      <c r="H524" s="4" t="s">
        <v>2375</v>
      </c>
      <c r="I524" s="49"/>
      <c r="J524" s="1" t="s">
        <v>1621</v>
      </c>
      <c r="K524" s="26" t="e">
        <f>IF(db[[#This Row],[NB NOTA_C]]="","",COUNTIF([2]!B_MSK[concat],db[[#This Row],[NB NOTA_C]]))</f>
        <v>#REF!</v>
      </c>
      <c r="L524" s="7" t="s">
        <v>2156</v>
      </c>
      <c r="M524" s="3" t="s">
        <v>1700</v>
      </c>
      <c r="N524" s="1" t="s">
        <v>2787</v>
      </c>
      <c r="P524" s="1" t="str">
        <f>IF(db[[#This Row],[QTY/ CTN]]="","",SUBSTITUTE(SUBSTITUTE(SUBSTITUTE(db[[#This Row],[QTY/ CTN]]," ","_",2),"(",""),")","")&amp;"_")</f>
        <v>6 LSN_</v>
      </c>
      <c r="Q524" s="1">
        <f>IF(db[[#This Row],[H_QTY/ CTN]]="","",SEARCH("_",db[[#This Row],[H_QTY/ CTN]]))</f>
        <v>6</v>
      </c>
      <c r="R524" s="1">
        <f>IF(db[[#This Row],[H_QTY/ CTN]]="","",LEN(db[[#This Row],[H_QTY/ CTN]]))</f>
        <v>6</v>
      </c>
      <c r="S524" s="90" t="str">
        <f>IF(db[[#This Row],[H_QTY/ CTN]]="","",LEFT(db[[#This Row],[H_QTY/ CTN]],db[[#This Row],[H_1]]-1))</f>
        <v>6 LSN</v>
      </c>
      <c r="T524" s="87" t="str">
        <f>IF(NOT(db[[#This Row],[H_1]]=db[[#This Row],[H_2]]),MID(db[[#This Row],[H_QTY/ CTN]],db[[#This Row],[H_1]]+1,db[[#This Row],[H_2]]-db[[#This Row],[H_1]]-1),"")</f>
        <v/>
      </c>
      <c r="U524" s="87" t="str">
        <f>IF(db[[#This Row],[QTY/ CTN B]]="","",LEFT(db[[#This Row],[QTY/ CTN B]],SEARCH(" ",db[[#This Row],[QTY/ CTN B]],1)-1))</f>
        <v>6</v>
      </c>
      <c r="V524" s="87" t="str">
        <f>IF(db[[#This Row],[QTY/ CTN B]]="","",RIGHT(db[[#This Row],[QTY/ CTN B]],LEN(db[[#This Row],[QTY/ CTN B]])-SEARCH(" ",db[[#This Row],[QTY/ CTN B]],1)))</f>
        <v>LSN</v>
      </c>
      <c r="W524" s="87">
        <f>IF(db[[#This Row],[QTY/ CTN TG]]="",IF(db[[#This Row],[STN TG]]="","",12),LEFT(db[[#This Row],[QTY/ CTN TG]],SEARCH(" ",db[[#This Row],[QTY/ CTN TG]],1)-1))</f>
        <v>12</v>
      </c>
      <c r="X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24" s="87" t="str">
        <f>IF(db[[#This Row],[STN K]]="","",IF(db[[#This Row],[STN TG]]="LSN",12,""))</f>
        <v/>
      </c>
      <c r="Z524" s="87" t="str">
        <f>IF(db[[#This Row],[STN TG]]="LSN","PCS","")</f>
        <v/>
      </c>
      <c r="AA524" s="87">
        <f>db[[#This Row],[QTY B]]*IF(db[[#This Row],[QTY TG]]="",1,db[[#This Row],[QTY TG]])*IF(db[[#This Row],[QTY K]]="",1,db[[#This Row],[QTY K]])</f>
        <v>72</v>
      </c>
      <c r="AB524" s="87" t="str">
        <f>IF(db[[#This Row],[STN K]]="",IF(db[[#This Row],[STN TG]]="",db[[#This Row],[STN B]],db[[#This Row],[STN TG]]),db[[#This Row],[STN K]])</f>
        <v>PCS</v>
      </c>
      <c r="AC524" s="87"/>
    </row>
    <row r="525" spans="1:29" ht="16.5" customHeight="1" x14ac:dyDescent="0.25">
      <c r="A525" s="87">
        <f>ROW()-1</f>
        <v>524</v>
      </c>
      <c r="B525" s="14" t="str">
        <f>LOWER(SUBSTITUTE(SUBSTITUTE(SUBSTITUTE(SUBSTITUTE(SUBSTITUTE(SUBSTITUTE(db[[#This Row],[NB BM]]," ",),".",""),"-",""),"(",""),")",""),"/",""))</f>
        <v>celenganjumboplastikbts3101</v>
      </c>
      <c r="C525" s="14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D525" s="14" t="str">
        <f>LOWER(SUBSTITUTE(SUBSTITUTE(SUBSTITUTE(SUBSTITUTE(SUBSTITUTE(SUBSTITUTE(SUBSTITUTE(SUBSTITUTE(SUBSTITUTE(db[[#This Row],[NB PAJAK]]," ",""),"-",""),"(",""),")",""),".",""),",",""),"/",""),"""",""),"+",""))</f>
        <v/>
      </c>
      <c r="E525" s="14" t="str">
        <f>LOWER(SUBSTITUTE(SUBSTITUTE(SUBSTITUTE(SUBSTITUTE(SUBSTITUTE(SUBSTITUTE(SUBSTITUTE(SUBSTITUTE(SUBSTITUTE(db[[#This Row],[NB BM]]&amp;db[[#This Row],[QTY/ CTN]]," ",),".",""),"-",""),"(",""),")",""),",",""),"/",""),"""",""),"+",""))</f>
        <v>celenganjumboplastikbts310172pcs</v>
      </c>
      <c r="F5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celenganjumboplastikbtsno310172pcsuntana</v>
      </c>
      <c r="G525" s="15" t="s">
        <v>3935</v>
      </c>
      <c r="H525" s="19" t="s">
        <v>3934</v>
      </c>
      <c r="I525" s="50"/>
      <c r="J525" s="1" t="s">
        <v>1621</v>
      </c>
      <c r="K525" s="27" t="e">
        <f>IF(db[[#This Row],[NB NOTA_C]]="","",COUNTIF([2]!B_MSK[concat],db[[#This Row],[NB NOTA_C]]))</f>
        <v>#REF!</v>
      </c>
      <c r="L525" s="16" t="s">
        <v>3936</v>
      </c>
      <c r="M525" s="14" t="s">
        <v>1675</v>
      </c>
      <c r="N525" s="15" t="s">
        <v>2787</v>
      </c>
      <c r="O525" s="14"/>
      <c r="P525" s="14" t="str">
        <f>IF(db[[#This Row],[QTY/ CTN]]="","",SUBSTITUTE(SUBSTITUTE(SUBSTITUTE(db[[#This Row],[QTY/ CTN]]," ","_",2),"(",""),")","")&amp;"_")</f>
        <v>72 PCS_</v>
      </c>
      <c r="Q525" s="14">
        <f>IF(db[[#This Row],[H_QTY/ CTN]]="","",SEARCH("_",db[[#This Row],[H_QTY/ CTN]]))</f>
        <v>7</v>
      </c>
      <c r="R525" s="14">
        <f>IF(db[[#This Row],[H_QTY/ CTN]]="","",LEN(db[[#This Row],[H_QTY/ CTN]]))</f>
        <v>7</v>
      </c>
      <c r="S525" s="91" t="str">
        <f>IF(db[[#This Row],[H_QTY/ CTN]]="","",LEFT(db[[#This Row],[H_QTY/ CTN]],db[[#This Row],[H_1]]-1))</f>
        <v>72 PCS</v>
      </c>
      <c r="T525" s="91" t="str">
        <f>IF(NOT(db[[#This Row],[H_1]]=db[[#This Row],[H_2]]),MID(db[[#This Row],[H_QTY/ CTN]],db[[#This Row],[H_1]]+1,db[[#This Row],[H_2]]-db[[#This Row],[H_1]]-1),"")</f>
        <v/>
      </c>
      <c r="U525" s="87" t="str">
        <f>IF(db[[#This Row],[QTY/ CTN B]]="","",LEFT(db[[#This Row],[QTY/ CTN B]],SEARCH(" ",db[[#This Row],[QTY/ CTN B]],1)-1))</f>
        <v>72</v>
      </c>
      <c r="V525" s="87" t="str">
        <f>IF(db[[#This Row],[QTY/ CTN B]]="","",RIGHT(db[[#This Row],[QTY/ CTN B]],LEN(db[[#This Row],[QTY/ CTN B]])-SEARCH(" ",db[[#This Row],[QTY/ CTN B]],1)))</f>
        <v>PCS</v>
      </c>
      <c r="W525" s="87" t="str">
        <f>IF(db[[#This Row],[QTY/ CTN TG]]="",IF(db[[#This Row],[STN TG]]="","",12),LEFT(db[[#This Row],[QTY/ CTN TG]],SEARCH(" ",db[[#This Row],[QTY/ CTN TG]],1)-1))</f>
        <v/>
      </c>
      <c r="X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5" s="87" t="str">
        <f>IF(db[[#This Row],[STN K]]="","",IF(db[[#This Row],[STN TG]]="LSN",12,""))</f>
        <v/>
      </c>
      <c r="Z525" s="87" t="str">
        <f>IF(db[[#This Row],[STN TG]]="LSN","PCS","")</f>
        <v/>
      </c>
      <c r="AA525" s="87">
        <f>db[[#This Row],[QTY B]]*IF(db[[#This Row],[QTY TG]]="",1,db[[#This Row],[QTY TG]])*IF(db[[#This Row],[QTY K]]="",1,db[[#This Row],[QTY K]])</f>
        <v>72</v>
      </c>
      <c r="AB525" s="87" t="str">
        <f>IF(db[[#This Row],[STN K]]="",IF(db[[#This Row],[STN TG]]="",db[[#This Row],[STN B]],db[[#This Row],[STN TG]]),db[[#This Row],[STN K]])</f>
        <v>PCS</v>
      </c>
      <c r="AC525" s="87"/>
    </row>
    <row r="526" spans="1:29" ht="16.5" customHeight="1" x14ac:dyDescent="0.25">
      <c r="A526" s="87">
        <f>ROW()-1</f>
        <v>525</v>
      </c>
      <c r="B526" s="3" t="str">
        <f>LOWER(SUBSTITUTE(SUBSTITUTE(SUBSTITUTE(SUBSTITUTE(SUBSTITUTE(SUBSTITUTE(db[[#This Row],[NB BM]]," ",),".",""),"-",""),"(",""),")",""),"/",""))</f>
        <v>celenganl8house</v>
      </c>
      <c r="C526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D526" s="3" t="str">
        <f>LOWER(SUBSTITUTE(SUBSTITUTE(SUBSTITUTE(SUBSTITUTE(SUBSTITUTE(SUBSTITUTE(SUBSTITUTE(SUBSTITUTE(SUBSTITUTE(db[[#This Row],[NB PAJAK]]," ",""),"-",""),"(",""),")",""),".",""),",",""),"/",""),"""",""),"+",""))</f>
        <v/>
      </c>
      <c r="E526" s="3" t="str">
        <f>LOWER(SUBSTITUTE(SUBSTITUTE(SUBSTITUTE(SUBSTITUTE(SUBSTITUTE(SUBSTITUTE(SUBSTITUTE(SUBSTITUTE(SUBSTITUTE(db[[#This Row],[NB BM]]&amp;db[[#This Row],[QTY/ CTN]]," ",),".",""),"-",""),"(",""),")",""),",",""),"/",""),"""",""),"+",""))</f>
        <v>celenganl8house120pcs</v>
      </c>
      <c r="F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celenganl8house115x3x10120pcsuntana</v>
      </c>
      <c r="G526" s="1" t="s">
        <v>1060</v>
      </c>
      <c r="H526" s="4" t="s">
        <v>1359</v>
      </c>
      <c r="I526" s="49"/>
      <c r="J526" s="1" t="s">
        <v>1621</v>
      </c>
      <c r="K526" s="26" t="e">
        <f>IF(db[[#This Row],[NB NOTA_C]]="","",COUNTIF([2]!B_MSK[concat],db[[#This Row],[NB NOTA_C]]))</f>
        <v>#REF!</v>
      </c>
      <c r="L526" s="6" t="s">
        <v>1646</v>
      </c>
      <c r="M526" s="1" t="s">
        <v>1667</v>
      </c>
      <c r="N526" s="1" t="s">
        <v>2787</v>
      </c>
      <c r="P526" s="1" t="str">
        <f>IF(db[[#This Row],[QTY/ CTN]]="","",SUBSTITUTE(SUBSTITUTE(SUBSTITUTE(db[[#This Row],[QTY/ CTN]]," ","_",2),"(",""),")","")&amp;"_")</f>
        <v>120 PCS_</v>
      </c>
      <c r="Q526" s="1">
        <f>IF(db[[#This Row],[H_QTY/ CTN]]="","",SEARCH("_",db[[#This Row],[H_QTY/ CTN]]))</f>
        <v>8</v>
      </c>
      <c r="R526" s="1">
        <f>IF(db[[#This Row],[H_QTY/ CTN]]="","",LEN(db[[#This Row],[H_QTY/ CTN]]))</f>
        <v>8</v>
      </c>
      <c r="S526" s="90" t="str">
        <f>IF(db[[#This Row],[H_QTY/ CTN]]="","",LEFT(db[[#This Row],[H_QTY/ CTN]],db[[#This Row],[H_1]]-1))</f>
        <v>120 PCS</v>
      </c>
      <c r="T526" s="87" t="str">
        <f>IF(NOT(db[[#This Row],[H_1]]=db[[#This Row],[H_2]]),MID(db[[#This Row],[H_QTY/ CTN]],db[[#This Row],[H_1]]+1,db[[#This Row],[H_2]]-db[[#This Row],[H_1]]-1),"")</f>
        <v/>
      </c>
      <c r="U526" s="87" t="str">
        <f>IF(db[[#This Row],[QTY/ CTN B]]="","",LEFT(db[[#This Row],[QTY/ CTN B]],SEARCH(" ",db[[#This Row],[QTY/ CTN B]],1)-1))</f>
        <v>120</v>
      </c>
      <c r="V526" s="87" t="str">
        <f>IF(db[[#This Row],[QTY/ CTN B]]="","",RIGHT(db[[#This Row],[QTY/ CTN B]],LEN(db[[#This Row],[QTY/ CTN B]])-SEARCH(" ",db[[#This Row],[QTY/ CTN B]],1)))</f>
        <v>PCS</v>
      </c>
      <c r="W526" s="87" t="str">
        <f>IF(db[[#This Row],[QTY/ CTN TG]]="",IF(db[[#This Row],[STN TG]]="","",12),LEFT(db[[#This Row],[QTY/ CTN TG]],SEARCH(" ",db[[#This Row],[QTY/ CTN TG]],1)-1))</f>
        <v/>
      </c>
      <c r="X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6" s="87" t="str">
        <f>IF(db[[#This Row],[STN K]]="","",IF(db[[#This Row],[STN TG]]="LSN",12,""))</f>
        <v/>
      </c>
      <c r="Z526" s="87" t="str">
        <f>IF(db[[#This Row],[STN TG]]="LSN","PCS","")</f>
        <v/>
      </c>
      <c r="AA526" s="87">
        <f>db[[#This Row],[QTY B]]*IF(db[[#This Row],[QTY TG]]="",1,db[[#This Row],[QTY TG]])*IF(db[[#This Row],[QTY K]]="",1,db[[#This Row],[QTY K]])</f>
        <v>120</v>
      </c>
      <c r="AB526" s="87" t="str">
        <f>IF(db[[#This Row],[STN K]]="",IF(db[[#This Row],[STN TG]]="",db[[#This Row],[STN B]],db[[#This Row],[STN TG]]),db[[#This Row],[STN K]])</f>
        <v>PCS</v>
      </c>
      <c r="AC526" s="87"/>
    </row>
    <row r="527" spans="1:29" ht="16.5" customHeight="1" x14ac:dyDescent="0.25">
      <c r="A527" s="87">
        <f>ROW()-1</f>
        <v>526</v>
      </c>
      <c r="B527" s="3" t="str">
        <f>LOWER(SUBSTITUTE(SUBSTITUTE(SUBSTITUTE(SUBSTITUTE(SUBSTITUTE(SUBSTITUTE(db[[#This Row],[NB BM]]," ",),".",""),"-",""),"(",""),")",""),"/",""))</f>
        <v>celenganp32house</v>
      </c>
      <c r="C527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D527" s="3" t="str">
        <f>LOWER(SUBSTITUTE(SUBSTITUTE(SUBSTITUTE(SUBSTITUTE(SUBSTITUTE(SUBSTITUTE(SUBSTITUTE(SUBSTITUTE(SUBSTITUTE(db[[#This Row],[NB PAJAK]]," ",""),"-",""),"(",""),")",""),".",""),",",""),"/",""),"""",""),"+",""))</f>
        <v/>
      </c>
      <c r="E527" s="3" t="str">
        <f>LOWER(SUBSTITUTE(SUBSTITUTE(SUBSTITUTE(SUBSTITUTE(SUBSTITUTE(SUBSTITUTE(SUBSTITUTE(SUBSTITUTE(SUBSTITUTE(db[[#This Row],[NB BM]]&amp;db[[#This Row],[QTY/ CTN]]," ",),".",""),"-",""),"(",""),")",""),",",""),"/",""),"""",""),"+",""))</f>
        <v>celenganp32house120pcs</v>
      </c>
      <c r="F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celenganp32housepass115x11120pcsuntana</v>
      </c>
      <c r="G527" s="1" t="s">
        <v>1061</v>
      </c>
      <c r="H527" s="4" t="s">
        <v>1360</v>
      </c>
      <c r="I527" s="2"/>
      <c r="J527" s="1" t="s">
        <v>1621</v>
      </c>
      <c r="K527" s="26" t="e">
        <f>IF(db[[#This Row],[NB NOTA_C]]="","",COUNTIF([2]!B_MSK[concat],db[[#This Row],[NB NOTA_C]]))</f>
        <v>#REF!</v>
      </c>
      <c r="L527" s="6" t="s">
        <v>1646</v>
      </c>
      <c r="M527" s="1" t="s">
        <v>1667</v>
      </c>
      <c r="N527" s="1" t="s">
        <v>2787</v>
      </c>
      <c r="P527" s="1" t="str">
        <f>IF(db[[#This Row],[QTY/ CTN]]="","",SUBSTITUTE(SUBSTITUTE(SUBSTITUTE(db[[#This Row],[QTY/ CTN]]," ","_",2),"(",""),")","")&amp;"_")</f>
        <v>120 PCS_</v>
      </c>
      <c r="Q527" s="1">
        <f>IF(db[[#This Row],[H_QTY/ CTN]]="","",SEARCH("_",db[[#This Row],[H_QTY/ CTN]]))</f>
        <v>8</v>
      </c>
      <c r="R527" s="1">
        <f>IF(db[[#This Row],[H_QTY/ CTN]]="","",LEN(db[[#This Row],[H_QTY/ CTN]]))</f>
        <v>8</v>
      </c>
      <c r="S527" s="90" t="str">
        <f>IF(db[[#This Row],[H_QTY/ CTN]]="","",LEFT(db[[#This Row],[H_QTY/ CTN]],db[[#This Row],[H_1]]-1))</f>
        <v>120 PCS</v>
      </c>
      <c r="T527" s="87" t="str">
        <f>IF(NOT(db[[#This Row],[H_1]]=db[[#This Row],[H_2]]),MID(db[[#This Row],[H_QTY/ CTN]],db[[#This Row],[H_1]]+1,db[[#This Row],[H_2]]-db[[#This Row],[H_1]]-1),"")</f>
        <v/>
      </c>
      <c r="U527" s="87" t="str">
        <f>IF(db[[#This Row],[QTY/ CTN B]]="","",LEFT(db[[#This Row],[QTY/ CTN B]],SEARCH(" ",db[[#This Row],[QTY/ CTN B]],1)-1))</f>
        <v>120</v>
      </c>
      <c r="V527" s="87" t="str">
        <f>IF(db[[#This Row],[QTY/ CTN B]]="","",RIGHT(db[[#This Row],[QTY/ CTN B]],LEN(db[[#This Row],[QTY/ CTN B]])-SEARCH(" ",db[[#This Row],[QTY/ CTN B]],1)))</f>
        <v>PCS</v>
      </c>
      <c r="W527" s="87" t="str">
        <f>IF(db[[#This Row],[QTY/ CTN TG]]="",IF(db[[#This Row],[STN TG]]="","",12),LEFT(db[[#This Row],[QTY/ CTN TG]],SEARCH(" ",db[[#This Row],[QTY/ CTN TG]],1)-1))</f>
        <v/>
      </c>
      <c r="X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7" s="87" t="str">
        <f>IF(db[[#This Row],[STN K]]="","",IF(db[[#This Row],[STN TG]]="LSN",12,""))</f>
        <v/>
      </c>
      <c r="Z527" s="87" t="str">
        <f>IF(db[[#This Row],[STN TG]]="LSN","PCS","")</f>
        <v/>
      </c>
      <c r="AA527" s="87">
        <f>db[[#This Row],[QTY B]]*IF(db[[#This Row],[QTY TG]]="",1,db[[#This Row],[QTY TG]])*IF(db[[#This Row],[QTY K]]="",1,db[[#This Row],[QTY K]])</f>
        <v>120</v>
      </c>
      <c r="AB527" s="87" t="str">
        <f>IF(db[[#This Row],[STN K]]="",IF(db[[#This Row],[STN TG]]="",db[[#This Row],[STN B]],db[[#This Row],[STN TG]]),db[[#This Row],[STN K]])</f>
        <v>PCS</v>
      </c>
      <c r="AC527" s="87"/>
    </row>
    <row r="528" spans="1:29" ht="16.5" customHeight="1" x14ac:dyDescent="0.25">
      <c r="A528" s="87">
        <f>ROW()-1</f>
        <v>527</v>
      </c>
      <c r="B528" s="3" t="str">
        <f>LOWER(SUBSTITUTE(SUBSTITUTE(SUBSTITUTE(SUBSTITUTE(SUBSTITUTE(SUBSTITUTE(db[[#This Row],[NB BM]]," ",),".",""),"-",""),"(",""),")",""),"/",""))</f>
        <v>celenganbulatsquidgame</v>
      </c>
      <c r="C528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D528" s="3" t="str">
        <f>LOWER(SUBSTITUTE(SUBSTITUTE(SUBSTITUTE(SUBSTITUTE(SUBSTITUTE(SUBSTITUTE(SUBSTITUTE(SUBSTITUTE(SUBSTITUTE(db[[#This Row],[NB PAJAK]]," ",""),"-",""),"(",""),")",""),".",""),",",""),"/",""),"""",""),"+",""))</f>
        <v/>
      </c>
      <c r="E528" s="3" t="str">
        <f>LOWER(SUBSTITUTE(SUBSTITUTE(SUBSTITUTE(SUBSTITUTE(SUBSTITUTE(SUBSTITUTE(SUBSTITUTE(SUBSTITUTE(SUBSTITUTE(db[[#This Row],[NB BM]]&amp;db[[#This Row],[QTY/ CTN]]," ",),".",""),"-",""),"(",""),")",""),",",""),"/",""),"""",""),"+",""))</f>
        <v>celenganbulatsquidgame72pcs</v>
      </c>
      <c r="F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celnganbulatsquidgamekode310172pcsuntana</v>
      </c>
      <c r="G528" s="1" t="s">
        <v>1059</v>
      </c>
      <c r="H528" s="4" t="s">
        <v>1358</v>
      </c>
      <c r="I528" s="2"/>
      <c r="J528" s="1" t="s">
        <v>1621</v>
      </c>
      <c r="K528" s="26" t="e">
        <f>IF(db[[#This Row],[NB NOTA_C]]="","",COUNTIF([2]!B_MSK[concat],db[[#This Row],[NB NOTA_C]]))</f>
        <v>#REF!</v>
      </c>
      <c r="L528" s="6" t="s">
        <v>1640</v>
      </c>
      <c r="M528" s="1" t="s">
        <v>1675</v>
      </c>
      <c r="N528" s="1" t="s">
        <v>2787</v>
      </c>
      <c r="P528" s="1" t="str">
        <f>IF(db[[#This Row],[QTY/ CTN]]="","",SUBSTITUTE(SUBSTITUTE(SUBSTITUTE(db[[#This Row],[QTY/ CTN]]," ","_",2),"(",""),")","")&amp;"_")</f>
        <v>72 PCS_</v>
      </c>
      <c r="Q528" s="1">
        <f>IF(db[[#This Row],[H_QTY/ CTN]]="","",SEARCH("_",db[[#This Row],[H_QTY/ CTN]]))</f>
        <v>7</v>
      </c>
      <c r="R528" s="1">
        <f>IF(db[[#This Row],[H_QTY/ CTN]]="","",LEN(db[[#This Row],[H_QTY/ CTN]]))</f>
        <v>7</v>
      </c>
      <c r="S528" s="90" t="str">
        <f>IF(db[[#This Row],[H_QTY/ CTN]]="","",LEFT(db[[#This Row],[H_QTY/ CTN]],db[[#This Row],[H_1]]-1))</f>
        <v>72 PCS</v>
      </c>
      <c r="T528" s="87" t="str">
        <f>IF(NOT(db[[#This Row],[H_1]]=db[[#This Row],[H_2]]),MID(db[[#This Row],[H_QTY/ CTN]],db[[#This Row],[H_1]]+1,db[[#This Row],[H_2]]-db[[#This Row],[H_1]]-1),"")</f>
        <v/>
      </c>
      <c r="U528" s="87" t="str">
        <f>IF(db[[#This Row],[QTY/ CTN B]]="","",LEFT(db[[#This Row],[QTY/ CTN B]],SEARCH(" ",db[[#This Row],[QTY/ CTN B]],1)-1))</f>
        <v>72</v>
      </c>
      <c r="V528" s="87" t="str">
        <f>IF(db[[#This Row],[QTY/ CTN B]]="","",RIGHT(db[[#This Row],[QTY/ CTN B]],LEN(db[[#This Row],[QTY/ CTN B]])-SEARCH(" ",db[[#This Row],[QTY/ CTN B]],1)))</f>
        <v>PCS</v>
      </c>
      <c r="W528" s="87" t="str">
        <f>IF(db[[#This Row],[QTY/ CTN TG]]="",IF(db[[#This Row],[STN TG]]="","",12),LEFT(db[[#This Row],[QTY/ CTN TG]],SEARCH(" ",db[[#This Row],[QTY/ CTN TG]],1)-1))</f>
        <v/>
      </c>
      <c r="X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8" s="87" t="str">
        <f>IF(db[[#This Row],[STN K]]="","",IF(db[[#This Row],[STN TG]]="LSN",12,""))</f>
        <v/>
      </c>
      <c r="Z528" s="87" t="str">
        <f>IF(db[[#This Row],[STN TG]]="LSN","PCS","")</f>
        <v/>
      </c>
      <c r="AA528" s="87">
        <f>db[[#This Row],[QTY B]]*IF(db[[#This Row],[QTY TG]]="",1,db[[#This Row],[QTY TG]])*IF(db[[#This Row],[QTY K]]="",1,db[[#This Row],[QTY K]])</f>
        <v>72</v>
      </c>
      <c r="AB528" s="87" t="str">
        <f>IF(db[[#This Row],[STN K]]="",IF(db[[#This Row],[STN TG]]="",db[[#This Row],[STN B]],db[[#This Row],[STN TG]]),db[[#This Row],[STN K]])</f>
        <v>PCS</v>
      </c>
      <c r="AC528" s="87"/>
    </row>
    <row r="529" spans="1:29" ht="16.5" customHeight="1" x14ac:dyDescent="0.25">
      <c r="A529" s="87">
        <f>ROW()-1</f>
        <v>528</v>
      </c>
      <c r="B529" s="3" t="str">
        <f>LOWER(SUBSTITUTE(SUBSTITUTE(SUBSTITUTE(SUBSTITUTE(SUBSTITUTE(SUBSTITUTE(db[[#This Row],[NB BM]]," ",),".",""),"-",""),"(",""),")",""),"/",""))</f>
        <v>kertascrepepotkreasikoalamerahputih</v>
      </c>
      <c r="C529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D529" s="3" t="str">
        <f>LOWER(SUBSTITUTE(SUBSTITUTE(SUBSTITUTE(SUBSTITUTE(SUBSTITUTE(SUBSTITUTE(SUBSTITUTE(SUBSTITUTE(SUBSTITUTE(db[[#This Row],[NB PAJAK]]," ",""),"-",""),"(",""),")",""),".",""),",",""),"/",""),"""",""),"+",""))</f>
        <v/>
      </c>
      <c r="E529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kertascrepepotkreasikoalamerahputih270pak</v>
      </c>
      <c r="F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certascrepepotkreasikoalamerahputih270pakuntana</v>
      </c>
      <c r="G529" s="1" t="s">
        <v>3352</v>
      </c>
      <c r="H529" s="4" t="s">
        <v>3353</v>
      </c>
      <c r="I529" s="49"/>
      <c r="J529" s="1" t="s">
        <v>1621</v>
      </c>
      <c r="K529" s="28" t="e">
        <f>IF(db[[#This Row],[NB NOTA_C]]="","",COUNTIF([2]!B_MSK[concat],db[[#This Row],[NB NOTA_C]]))</f>
        <v>#REF!</v>
      </c>
      <c r="L529" s="7" t="s">
        <v>1628</v>
      </c>
      <c r="M529" s="3" t="s">
        <v>3354</v>
      </c>
      <c r="N529" s="1" t="s">
        <v>2801</v>
      </c>
      <c r="O529" s="3"/>
      <c r="P529" s="3" t="str">
        <f>IF(db[[#This Row],[QTY/ CTN]]="","",SUBSTITUTE(SUBSTITUTE(SUBSTITUTE(db[[#This Row],[QTY/ CTN]]," ","_",2),"(",""),")","")&amp;"_")</f>
        <v>270 PAK_</v>
      </c>
      <c r="Q529" s="3">
        <f>IF(db[[#This Row],[H_QTY/ CTN]]="","",SEARCH("_",db[[#This Row],[H_QTY/ CTN]]))</f>
        <v>8</v>
      </c>
      <c r="R529" s="3">
        <f>IF(db[[#This Row],[H_QTY/ CTN]]="","",LEN(db[[#This Row],[H_QTY/ CTN]]))</f>
        <v>8</v>
      </c>
      <c r="S529" s="87" t="str">
        <f>IF(db[[#This Row],[H_QTY/ CTN]]="","",LEFT(db[[#This Row],[H_QTY/ CTN]],db[[#This Row],[H_1]]-1))</f>
        <v>270 PAK</v>
      </c>
      <c r="T529" s="87" t="str">
        <f>IF(NOT(db[[#This Row],[H_1]]=db[[#This Row],[H_2]]),MID(db[[#This Row],[H_QTY/ CTN]],db[[#This Row],[H_1]]+1,db[[#This Row],[H_2]]-db[[#This Row],[H_1]]-1),"")</f>
        <v/>
      </c>
      <c r="U529" s="87" t="str">
        <f>IF(db[[#This Row],[QTY/ CTN B]]="","",LEFT(db[[#This Row],[QTY/ CTN B]],SEARCH(" ",db[[#This Row],[QTY/ CTN B]],1)-1))</f>
        <v>270</v>
      </c>
      <c r="V529" s="87" t="str">
        <f>IF(db[[#This Row],[QTY/ CTN B]]="","",RIGHT(db[[#This Row],[QTY/ CTN B]],LEN(db[[#This Row],[QTY/ CTN B]])-SEARCH(" ",db[[#This Row],[QTY/ CTN B]],1)))</f>
        <v>PAK</v>
      </c>
      <c r="W529" s="87" t="str">
        <f>IF(db[[#This Row],[QTY/ CTN TG]]="",IF(db[[#This Row],[STN TG]]="","",12),LEFT(db[[#This Row],[QTY/ CTN TG]],SEARCH(" ",db[[#This Row],[QTY/ CTN TG]],1)-1))</f>
        <v/>
      </c>
      <c r="X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29" s="87" t="str">
        <f>IF(db[[#This Row],[STN K]]="","",IF(db[[#This Row],[STN TG]]="LSN",12,""))</f>
        <v/>
      </c>
      <c r="Z529" s="87" t="str">
        <f>IF(db[[#This Row],[STN TG]]="LSN","PCS","")</f>
        <v/>
      </c>
      <c r="AA529" s="87">
        <f>db[[#This Row],[QTY B]]*IF(db[[#This Row],[QTY TG]]="",1,db[[#This Row],[QTY TG]])*IF(db[[#This Row],[QTY K]]="",1,db[[#This Row],[QTY K]])</f>
        <v>270</v>
      </c>
      <c r="AB529" s="87" t="str">
        <f>IF(db[[#This Row],[STN K]]="",IF(db[[#This Row],[STN TG]]="",db[[#This Row],[STN B]],db[[#This Row],[STN TG]]),db[[#This Row],[STN K]])</f>
        <v>PAK</v>
      </c>
      <c r="AC529" s="87"/>
    </row>
    <row r="530" spans="1:29" ht="16.5" customHeight="1" x14ac:dyDescent="0.25">
      <c r="A530" s="87">
        <f>ROW()-1</f>
        <v>529</v>
      </c>
      <c r="B530" s="3" t="str">
        <f>LOWER(SUBSTITUTE(SUBSTITUTE(SUBSTITUTE(SUBSTITUTE(SUBSTITUTE(SUBSTITUTE(db[[#This Row],[NB BM]]," ",),".",""),"-",""),"(",""),")",""),"/",""))</f>
        <v>mapclearholderac105putih</v>
      </c>
      <c r="C530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D530" s="3" t="str">
        <f>LOWER(SUBSTITUTE(SUBSTITUTE(SUBSTITUTE(SUBSTITUTE(SUBSTITUTE(SUBSTITUTE(SUBSTITUTE(SUBSTITUTE(SUBSTITUTE(db[[#This Row],[NB PAJAK]]," ",""),"-",""),"(",""),")",""),".",""),",",""),"/",""),"""",""),"+",""))</f>
        <v/>
      </c>
      <c r="E530" s="3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mapclearholderac105putih60lsn</v>
      </c>
      <c r="F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clearholderac105putih60lsnuntana</v>
      </c>
      <c r="G530" s="1" t="s">
        <v>1204</v>
      </c>
      <c r="H530" s="4" t="s">
        <v>1485</v>
      </c>
      <c r="I530" s="2"/>
      <c r="J530" s="1" t="s">
        <v>1621</v>
      </c>
      <c r="K530" s="26" t="e">
        <f>IF(db[[#This Row],[NB NOTA_C]]="","",COUNTIF([2]!B_MSK[concat],db[[#This Row],[NB NOTA_C]]))</f>
        <v>#REF!</v>
      </c>
      <c r="L530" s="6" t="s">
        <v>1636</v>
      </c>
      <c r="M530" s="1" t="s">
        <v>1670</v>
      </c>
      <c r="N530" s="1" t="s">
        <v>2807</v>
      </c>
      <c r="P530" s="1" t="str">
        <f>IF(db[[#This Row],[QTY/ CTN]]="","",SUBSTITUTE(SUBSTITUTE(SUBSTITUTE(db[[#This Row],[QTY/ CTN]]," ","_",2),"(",""),")","")&amp;"_")</f>
        <v>60 LSN_</v>
      </c>
      <c r="Q530" s="1">
        <f>IF(db[[#This Row],[H_QTY/ CTN]]="","",SEARCH("_",db[[#This Row],[H_QTY/ CTN]]))</f>
        <v>7</v>
      </c>
      <c r="R530" s="1">
        <f>IF(db[[#This Row],[H_QTY/ CTN]]="","",LEN(db[[#This Row],[H_QTY/ CTN]]))</f>
        <v>7</v>
      </c>
      <c r="S530" s="90" t="str">
        <f>IF(db[[#This Row],[H_QTY/ CTN]]="","",LEFT(db[[#This Row],[H_QTY/ CTN]],db[[#This Row],[H_1]]-1))</f>
        <v>60 LSN</v>
      </c>
      <c r="T530" s="87" t="str">
        <f>IF(NOT(db[[#This Row],[H_1]]=db[[#This Row],[H_2]]),MID(db[[#This Row],[H_QTY/ CTN]],db[[#This Row],[H_1]]+1,db[[#This Row],[H_2]]-db[[#This Row],[H_1]]-1),"")</f>
        <v/>
      </c>
      <c r="U530" s="87" t="str">
        <f>IF(db[[#This Row],[QTY/ CTN B]]="","",LEFT(db[[#This Row],[QTY/ CTN B]],SEARCH(" ",db[[#This Row],[QTY/ CTN B]],1)-1))</f>
        <v>60</v>
      </c>
      <c r="V530" s="87" t="str">
        <f>IF(db[[#This Row],[QTY/ CTN B]]="","",RIGHT(db[[#This Row],[QTY/ CTN B]],LEN(db[[#This Row],[QTY/ CTN B]])-SEARCH(" ",db[[#This Row],[QTY/ CTN B]],1)))</f>
        <v>LSN</v>
      </c>
      <c r="W530" s="87">
        <f>IF(db[[#This Row],[QTY/ CTN TG]]="",IF(db[[#This Row],[STN TG]]="","",12),LEFT(db[[#This Row],[QTY/ CTN TG]],SEARCH(" ",db[[#This Row],[QTY/ CTN TG]],1)-1))</f>
        <v>12</v>
      </c>
      <c r="X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0" s="87" t="str">
        <f>IF(db[[#This Row],[STN K]]="","",IF(db[[#This Row],[STN TG]]="LSN",12,""))</f>
        <v/>
      </c>
      <c r="Z530" s="87" t="str">
        <f>IF(db[[#This Row],[STN TG]]="LSN","PCS","")</f>
        <v/>
      </c>
      <c r="AA530" s="87">
        <f>db[[#This Row],[QTY B]]*IF(db[[#This Row],[QTY TG]]="",1,db[[#This Row],[QTY TG]])*IF(db[[#This Row],[QTY K]]="",1,db[[#This Row],[QTY K]])</f>
        <v>720</v>
      </c>
      <c r="AB530" s="87" t="str">
        <f>IF(db[[#This Row],[STN K]]="",IF(db[[#This Row],[STN TG]]="",db[[#This Row],[STN B]],db[[#This Row],[STN TG]]),db[[#This Row],[STN K]])</f>
        <v>PCS</v>
      </c>
      <c r="AC530" s="87"/>
    </row>
    <row r="531" spans="1:29" ht="16.5" customHeight="1" x14ac:dyDescent="0.25">
      <c r="A531" s="87">
        <f>ROW()-1</f>
        <v>530</v>
      </c>
      <c r="B531" s="3" t="str">
        <f>LOWER(SUBSTITUTE(SUBSTITUTE(SUBSTITUTE(SUBSTITUTE(SUBSTITUTE(SUBSTITUTE(db[[#This Row],[NB BM]]," ",),".",""),"-",""),"(",""),")",""),"/",""))</f>
        <v>mapclearholderac105ffolio</v>
      </c>
      <c r="C531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D531" s="3" t="str">
        <f>LOWER(SUBSTITUTE(SUBSTITUTE(SUBSTITUTE(SUBSTITUTE(SUBSTITUTE(SUBSTITUTE(SUBSTITUTE(SUBSTITUTE(SUBSTITUTE(db[[#This Row],[NB PAJAK]]," ",""),"-",""),"(",""),")",""),".",""),",",""),"/",""),"""",""),"+",""))</f>
        <v/>
      </c>
      <c r="E531" s="3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mapclearholderac105ffolio60lsn</v>
      </c>
      <c r="F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clearholderfoliosikaac105f60lsnuntana</v>
      </c>
      <c r="G531" s="1" t="s">
        <v>4910</v>
      </c>
      <c r="H531" s="4" t="s">
        <v>4911</v>
      </c>
      <c r="I531" s="49"/>
      <c r="J531" s="1" t="s">
        <v>1621</v>
      </c>
      <c r="K531" s="28" t="e">
        <f>IF(db[[#This Row],[NB NOTA_C]]="","",COUNTIF([2]!B_MSK[concat],db[[#This Row],[NB NOTA_C]]))</f>
        <v>#REF!</v>
      </c>
      <c r="L531" s="7" t="s">
        <v>1636</v>
      </c>
      <c r="M531" s="3" t="s">
        <v>1670</v>
      </c>
      <c r="N531" s="1" t="s">
        <v>2807</v>
      </c>
      <c r="O531" s="3"/>
      <c r="P531" s="3" t="str">
        <f>IF(db[[#This Row],[QTY/ CTN]]="","",SUBSTITUTE(SUBSTITUTE(SUBSTITUTE(db[[#This Row],[QTY/ CTN]]," ","_",2),"(",""),")","")&amp;"_")</f>
        <v>60 LSN_</v>
      </c>
      <c r="Q531" s="3">
        <f>IF(db[[#This Row],[H_QTY/ CTN]]="","",SEARCH("_",db[[#This Row],[H_QTY/ CTN]]))</f>
        <v>7</v>
      </c>
      <c r="R531" s="3">
        <f>IF(db[[#This Row],[H_QTY/ CTN]]="","",LEN(db[[#This Row],[H_QTY/ CTN]]))</f>
        <v>7</v>
      </c>
      <c r="S531" s="87" t="str">
        <f>IF(db[[#This Row],[H_QTY/ CTN]]="","",LEFT(db[[#This Row],[H_QTY/ CTN]],db[[#This Row],[H_1]]-1))</f>
        <v>60 LSN</v>
      </c>
      <c r="T531" s="87" t="str">
        <f>IF(NOT(db[[#This Row],[H_1]]=db[[#This Row],[H_2]]),MID(db[[#This Row],[H_QTY/ CTN]],db[[#This Row],[H_1]]+1,db[[#This Row],[H_2]]-db[[#This Row],[H_1]]-1),"")</f>
        <v/>
      </c>
      <c r="U531" s="87" t="str">
        <f>IF(db[[#This Row],[QTY/ CTN B]]="","",LEFT(db[[#This Row],[QTY/ CTN B]],SEARCH(" ",db[[#This Row],[QTY/ CTN B]],1)-1))</f>
        <v>60</v>
      </c>
      <c r="V531" s="87" t="str">
        <f>IF(db[[#This Row],[QTY/ CTN B]]="","",RIGHT(db[[#This Row],[QTY/ CTN B]],LEN(db[[#This Row],[QTY/ CTN B]])-SEARCH(" ",db[[#This Row],[QTY/ CTN B]],1)))</f>
        <v>LSN</v>
      </c>
      <c r="W531" s="87">
        <f>IF(db[[#This Row],[QTY/ CTN TG]]="",IF(db[[#This Row],[STN TG]]="","",12),LEFT(db[[#This Row],[QTY/ CTN TG]],SEARCH(" ",db[[#This Row],[QTY/ CTN TG]],1)-1))</f>
        <v>12</v>
      </c>
      <c r="X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1" s="87" t="str">
        <f>IF(db[[#This Row],[STN K]]="","",IF(db[[#This Row],[STN TG]]="LSN",12,""))</f>
        <v/>
      </c>
      <c r="Z531" s="87" t="str">
        <f>IF(db[[#This Row],[STN TG]]="LSN","PCS","")</f>
        <v/>
      </c>
      <c r="AA531" s="87">
        <f>db[[#This Row],[QTY B]]*IF(db[[#This Row],[QTY TG]]="",1,db[[#This Row],[QTY TG]])*IF(db[[#This Row],[QTY K]]="",1,db[[#This Row],[QTY K]])</f>
        <v>720</v>
      </c>
      <c r="AB531" s="87" t="str">
        <f>IF(db[[#This Row],[STN K]]="",IF(db[[#This Row],[STN TG]]="",db[[#This Row],[STN B]],db[[#This Row],[STN TG]]),db[[#This Row],[STN K]])</f>
        <v>PCS</v>
      </c>
      <c r="AC531" s="87"/>
    </row>
    <row r="532" spans="1:29" ht="16.5" customHeight="1" x14ac:dyDescent="0.25">
      <c r="A532" s="87">
        <f>ROW()-1</f>
        <v>531</v>
      </c>
      <c r="B532" s="3" t="str">
        <f>LOWER(SUBSTITUTE(SUBSTITUTE(SUBSTITUTE(SUBSTITUTE(SUBSTITUTE(SUBSTITUTE(db[[#This Row],[NB BM]]," ",),".",""),"-",""),"(",""),")",""),"/",""))</f>
        <v>maplsikaa105fbiru</v>
      </c>
      <c r="C532" s="3" t="str">
        <f>LOWER(SUBSTITUTE(SUBSTITUTE(SUBSTITUTE(SUBSTITUTE(SUBSTITUTE(SUBSTITUTE(SUBSTITUTE(SUBSTITUTE(SUBSTITUTE(db[[#This Row],[NB NOTA]]," ",),".",""),"-",""),"(",""),")",""),",",""),"/",""),"""",""),"+",""))</f>
        <v>clearholderfoliosikaac105fbiru</v>
      </c>
      <c r="D532" s="3" t="str">
        <f>LOWER(SUBSTITUTE(SUBSTITUTE(SUBSTITUTE(SUBSTITUTE(SUBSTITUTE(SUBSTITUTE(SUBSTITUTE(SUBSTITUTE(SUBSTITUTE(db[[#This Row],[NB PAJAK]]," ",""),"-",""),"(",""),")",""),".",""),",",""),"/",""),"""",""),"+",""))</f>
        <v/>
      </c>
      <c r="E532" s="3" t="str">
        <f>LOWER(SUBSTITUTE(SUBSTITUTE(SUBSTITUTE(SUBSTITUTE(SUBSTITUTE(SUBSTITUTE(SUBSTITUTE(SUBSTITUTE(SUBSTITUTE(db[[#This Row],[NB BM]]&amp;db[[#This Row],[QTY/ CTN]]," ",),".",""),"-",""),"(",""),")",""),",",""),"/",""),"""",""),"+",""))</f>
        <v>maplsikaa105fbiru60lsn</v>
      </c>
      <c r="F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clearholderfoliosikaac105fbiru60lsnuntana</v>
      </c>
      <c r="G532" s="1" t="s">
        <v>6423</v>
      </c>
      <c r="H532" s="4" t="s">
        <v>6092</v>
      </c>
      <c r="I532" s="49"/>
      <c r="J532" s="1" t="s">
        <v>1621</v>
      </c>
      <c r="K532" s="28" t="e">
        <f>IF(db[[#This Row],[NB NOTA_C]]="","",COUNTIF([2]!B_MSK[concat],db[[#This Row],[NB NOTA_C]]))</f>
        <v>#REF!</v>
      </c>
      <c r="L532" s="7" t="s">
        <v>1636</v>
      </c>
      <c r="M532" s="3" t="s">
        <v>1670</v>
      </c>
      <c r="N532" s="1" t="s">
        <v>2807</v>
      </c>
      <c r="O532" s="3"/>
      <c r="P532" s="3" t="str">
        <f>IF(db[[#This Row],[QTY/ CTN]]="","",SUBSTITUTE(SUBSTITUTE(SUBSTITUTE(db[[#This Row],[QTY/ CTN]]," ","_",2),"(",""),")","")&amp;"_")</f>
        <v>60 LSN_</v>
      </c>
      <c r="Q532" s="3">
        <f>IF(db[[#This Row],[H_QTY/ CTN]]="","",SEARCH("_",db[[#This Row],[H_QTY/ CTN]]))</f>
        <v>7</v>
      </c>
      <c r="R532" s="3">
        <f>IF(db[[#This Row],[H_QTY/ CTN]]="","",LEN(db[[#This Row],[H_QTY/ CTN]]))</f>
        <v>7</v>
      </c>
      <c r="S532" s="87" t="str">
        <f>IF(db[[#This Row],[H_QTY/ CTN]]="","",LEFT(db[[#This Row],[H_QTY/ CTN]],db[[#This Row],[H_1]]-1))</f>
        <v>60 LSN</v>
      </c>
      <c r="T532" s="87" t="str">
        <f>IF(NOT(db[[#This Row],[H_1]]=db[[#This Row],[H_2]]),MID(db[[#This Row],[H_QTY/ CTN]],db[[#This Row],[H_1]]+1,db[[#This Row],[H_2]]-db[[#This Row],[H_1]]-1),"")</f>
        <v/>
      </c>
      <c r="U532" s="87" t="str">
        <f>IF(db[[#This Row],[QTY/ CTN B]]="","",LEFT(db[[#This Row],[QTY/ CTN B]],SEARCH(" ",db[[#This Row],[QTY/ CTN B]],1)-1))</f>
        <v>60</v>
      </c>
      <c r="V532" s="87" t="str">
        <f>IF(db[[#This Row],[QTY/ CTN B]]="","",RIGHT(db[[#This Row],[QTY/ CTN B]],LEN(db[[#This Row],[QTY/ CTN B]])-SEARCH(" ",db[[#This Row],[QTY/ CTN B]],1)))</f>
        <v>LSN</v>
      </c>
      <c r="W532" s="87">
        <f>IF(db[[#This Row],[QTY/ CTN TG]]="",IF(db[[#This Row],[STN TG]]="","",12),LEFT(db[[#This Row],[QTY/ CTN TG]],SEARCH(" ",db[[#This Row],[QTY/ CTN TG]],1)-1))</f>
        <v>12</v>
      </c>
      <c r="X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2" s="87" t="str">
        <f>IF(db[[#This Row],[STN K]]="","",IF(db[[#This Row],[STN TG]]="LSN",12,""))</f>
        <v/>
      </c>
      <c r="Z532" s="87" t="str">
        <f>IF(db[[#This Row],[STN TG]]="LSN","PCS","")</f>
        <v/>
      </c>
      <c r="AA532" s="87">
        <f>db[[#This Row],[QTY B]]*IF(db[[#This Row],[QTY TG]]="",1,db[[#This Row],[QTY TG]])*IF(db[[#This Row],[QTY K]]="",1,db[[#This Row],[QTY K]])</f>
        <v>720</v>
      </c>
      <c r="AB532" s="87" t="str">
        <f>IF(db[[#This Row],[STN K]]="",IF(db[[#This Row],[STN TG]]="",db[[#This Row],[STN B]],db[[#This Row],[STN TG]]),db[[#This Row],[STN K]])</f>
        <v>PCS</v>
      </c>
      <c r="AC532" s="87"/>
    </row>
    <row r="533" spans="1:29" ht="16.5" customHeight="1" x14ac:dyDescent="0.25">
      <c r="A533" s="87">
        <f>ROW()-1</f>
        <v>532</v>
      </c>
      <c r="B533" s="3" t="str">
        <f>LOWER(SUBSTITUTE(SUBSTITUTE(SUBSTITUTE(SUBSTITUTE(SUBSTITUTE(SUBSTITUTE(db[[#This Row],[NB BM]]," ",),".",""),"-",""),"(",""),")",""),"/",""))</f>
        <v>maplsikaa105fkuning</v>
      </c>
      <c r="C533" s="3" t="str">
        <f>LOWER(SUBSTITUTE(SUBSTITUTE(SUBSTITUTE(SUBSTITUTE(SUBSTITUTE(SUBSTITUTE(SUBSTITUTE(SUBSTITUTE(SUBSTITUTE(db[[#This Row],[NB NOTA]]," ",),".",""),"-",""),"(",""),")",""),",",""),"/",""),"""",""),"+",""))</f>
        <v>clearholderfoliosikaac105fkuning</v>
      </c>
      <c r="D533" s="3" t="str">
        <f>LOWER(SUBSTITUTE(SUBSTITUTE(SUBSTITUTE(SUBSTITUTE(SUBSTITUTE(SUBSTITUTE(SUBSTITUTE(SUBSTITUTE(SUBSTITUTE(db[[#This Row],[NB PAJAK]]," ",""),"-",""),"(",""),")",""),".",""),",",""),"/",""),"""",""),"+",""))</f>
        <v/>
      </c>
      <c r="E533" s="3" t="str">
        <f>LOWER(SUBSTITUTE(SUBSTITUTE(SUBSTITUTE(SUBSTITUTE(SUBSTITUTE(SUBSTITUTE(SUBSTITUTE(SUBSTITUTE(SUBSTITUTE(db[[#This Row],[NB BM]]&amp;db[[#This Row],[QTY/ CTN]]," ",),".",""),"-",""),"(",""),")",""),",",""),"/",""),"""",""),"+",""))</f>
        <v>maplsikaa105fkuning60lsn</v>
      </c>
      <c r="F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clearholderfoliosikaac105fkuning60lsnuntana</v>
      </c>
      <c r="G533" s="1" t="s">
        <v>6426</v>
      </c>
      <c r="H533" s="4" t="s">
        <v>6360</v>
      </c>
      <c r="I533" s="49"/>
      <c r="J533" s="1" t="s">
        <v>1621</v>
      </c>
      <c r="K533" s="28" t="e">
        <f>IF(db[[#This Row],[NB NOTA_C]]="","",COUNTIF([2]!B_MSK[concat],db[[#This Row],[NB NOTA_C]]))</f>
        <v>#REF!</v>
      </c>
      <c r="L533" s="7" t="s">
        <v>1636</v>
      </c>
      <c r="M533" s="3" t="s">
        <v>1670</v>
      </c>
      <c r="N533" s="1" t="s">
        <v>2807</v>
      </c>
      <c r="O533" s="3"/>
      <c r="P533" s="3" t="str">
        <f>IF(db[[#This Row],[QTY/ CTN]]="","",SUBSTITUTE(SUBSTITUTE(SUBSTITUTE(db[[#This Row],[QTY/ CTN]]," ","_",2),"(",""),")","")&amp;"_")</f>
        <v>60 LSN_</v>
      </c>
      <c r="Q533" s="3">
        <f>IF(db[[#This Row],[H_QTY/ CTN]]="","",SEARCH("_",db[[#This Row],[H_QTY/ CTN]]))</f>
        <v>7</v>
      </c>
      <c r="R533" s="3">
        <f>IF(db[[#This Row],[H_QTY/ CTN]]="","",LEN(db[[#This Row],[H_QTY/ CTN]]))</f>
        <v>7</v>
      </c>
      <c r="S533" s="87" t="str">
        <f>IF(db[[#This Row],[H_QTY/ CTN]]="","",LEFT(db[[#This Row],[H_QTY/ CTN]],db[[#This Row],[H_1]]-1))</f>
        <v>60 LSN</v>
      </c>
      <c r="T533" s="87" t="str">
        <f>IF(NOT(db[[#This Row],[H_1]]=db[[#This Row],[H_2]]),MID(db[[#This Row],[H_QTY/ CTN]],db[[#This Row],[H_1]]+1,db[[#This Row],[H_2]]-db[[#This Row],[H_1]]-1),"")</f>
        <v/>
      </c>
      <c r="U533" s="87" t="str">
        <f>IF(db[[#This Row],[QTY/ CTN B]]="","",LEFT(db[[#This Row],[QTY/ CTN B]],SEARCH(" ",db[[#This Row],[QTY/ CTN B]],1)-1))</f>
        <v>60</v>
      </c>
      <c r="V533" s="87" t="str">
        <f>IF(db[[#This Row],[QTY/ CTN B]]="","",RIGHT(db[[#This Row],[QTY/ CTN B]],LEN(db[[#This Row],[QTY/ CTN B]])-SEARCH(" ",db[[#This Row],[QTY/ CTN B]],1)))</f>
        <v>LSN</v>
      </c>
      <c r="W533" s="87">
        <f>IF(db[[#This Row],[QTY/ CTN TG]]="",IF(db[[#This Row],[STN TG]]="","",12),LEFT(db[[#This Row],[QTY/ CTN TG]],SEARCH(" ",db[[#This Row],[QTY/ CTN TG]],1)-1))</f>
        <v>12</v>
      </c>
      <c r="X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3" s="87" t="str">
        <f>IF(db[[#This Row],[STN K]]="","",IF(db[[#This Row],[STN TG]]="LSN",12,""))</f>
        <v/>
      </c>
      <c r="Z533" s="87" t="str">
        <f>IF(db[[#This Row],[STN TG]]="LSN","PCS","")</f>
        <v/>
      </c>
      <c r="AA533" s="87">
        <f>db[[#This Row],[QTY B]]*IF(db[[#This Row],[QTY TG]]="",1,db[[#This Row],[QTY TG]])*IF(db[[#This Row],[QTY K]]="",1,db[[#This Row],[QTY K]])</f>
        <v>720</v>
      </c>
      <c r="AB533" s="87" t="str">
        <f>IF(db[[#This Row],[STN K]]="",IF(db[[#This Row],[STN TG]]="",db[[#This Row],[STN B]],db[[#This Row],[STN TG]]),db[[#This Row],[STN K]])</f>
        <v>PCS</v>
      </c>
      <c r="AC533" s="87"/>
    </row>
    <row r="534" spans="1:29" ht="16.5" customHeight="1" x14ac:dyDescent="0.25">
      <c r="A534" s="87">
        <f>ROW()-1</f>
        <v>533</v>
      </c>
      <c r="B534" s="3" t="str">
        <f>LOWER(SUBSTITUTE(SUBSTITUTE(SUBSTITUTE(SUBSTITUTE(SUBSTITUTE(SUBSTITUTE(db[[#This Row],[NB BM]]," ",),".",""),"-",""),"(",""),")",""),"/",""))</f>
        <v>maplsikaa105fmerah</v>
      </c>
      <c r="C534" s="3" t="str">
        <f>LOWER(SUBSTITUTE(SUBSTITUTE(SUBSTITUTE(SUBSTITUTE(SUBSTITUTE(SUBSTITUTE(SUBSTITUTE(SUBSTITUTE(SUBSTITUTE(db[[#This Row],[NB NOTA]]," ",),".",""),"-",""),"(",""),")",""),",",""),"/",""),"""",""),"+",""))</f>
        <v>clearholderfoliosikaac105fmerah</v>
      </c>
      <c r="D534" s="3" t="str">
        <f>LOWER(SUBSTITUTE(SUBSTITUTE(SUBSTITUTE(SUBSTITUTE(SUBSTITUTE(SUBSTITUTE(SUBSTITUTE(SUBSTITUTE(SUBSTITUTE(db[[#This Row],[NB PAJAK]]," ",""),"-",""),"(",""),")",""),".",""),",",""),"/",""),"""",""),"+",""))</f>
        <v/>
      </c>
      <c r="E534" s="3" t="str">
        <f>LOWER(SUBSTITUTE(SUBSTITUTE(SUBSTITUTE(SUBSTITUTE(SUBSTITUTE(SUBSTITUTE(SUBSTITUTE(SUBSTITUTE(SUBSTITUTE(db[[#This Row],[NB BM]]&amp;db[[#This Row],[QTY/ CTN]]," ",),".",""),"-",""),"(",""),")",""),",",""),"/",""),"""",""),"+",""))</f>
        <v>maplsikaa105fmerah60lsn</v>
      </c>
      <c r="F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clearholderfoliosikaac105fmerah60lsnuntana</v>
      </c>
      <c r="G534" s="1" t="s">
        <v>6424</v>
      </c>
      <c r="H534" s="4" t="s">
        <v>6093</v>
      </c>
      <c r="I534" s="49"/>
      <c r="J534" s="1" t="s">
        <v>1621</v>
      </c>
      <c r="K534" s="28" t="e">
        <f>IF(db[[#This Row],[NB NOTA_C]]="","",COUNTIF([2]!B_MSK[concat],db[[#This Row],[NB NOTA_C]]))</f>
        <v>#REF!</v>
      </c>
      <c r="L534" s="7" t="s">
        <v>1636</v>
      </c>
      <c r="M534" s="3" t="s">
        <v>1670</v>
      </c>
      <c r="N534" s="1" t="s">
        <v>2807</v>
      </c>
      <c r="O534" s="3"/>
      <c r="P534" s="3" t="str">
        <f>IF(db[[#This Row],[QTY/ CTN]]="","",SUBSTITUTE(SUBSTITUTE(SUBSTITUTE(db[[#This Row],[QTY/ CTN]]," ","_",2),"(",""),")","")&amp;"_")</f>
        <v>60 LSN_</v>
      </c>
      <c r="Q534" s="3">
        <f>IF(db[[#This Row],[H_QTY/ CTN]]="","",SEARCH("_",db[[#This Row],[H_QTY/ CTN]]))</f>
        <v>7</v>
      </c>
      <c r="R534" s="3">
        <f>IF(db[[#This Row],[H_QTY/ CTN]]="","",LEN(db[[#This Row],[H_QTY/ CTN]]))</f>
        <v>7</v>
      </c>
      <c r="S534" s="87" t="str">
        <f>IF(db[[#This Row],[H_QTY/ CTN]]="","",LEFT(db[[#This Row],[H_QTY/ CTN]],db[[#This Row],[H_1]]-1))</f>
        <v>60 LSN</v>
      </c>
      <c r="T534" s="87" t="str">
        <f>IF(NOT(db[[#This Row],[H_1]]=db[[#This Row],[H_2]]),MID(db[[#This Row],[H_QTY/ CTN]],db[[#This Row],[H_1]]+1,db[[#This Row],[H_2]]-db[[#This Row],[H_1]]-1),"")</f>
        <v/>
      </c>
      <c r="U534" s="87" t="str">
        <f>IF(db[[#This Row],[QTY/ CTN B]]="","",LEFT(db[[#This Row],[QTY/ CTN B]],SEARCH(" ",db[[#This Row],[QTY/ CTN B]],1)-1))</f>
        <v>60</v>
      </c>
      <c r="V534" s="87" t="str">
        <f>IF(db[[#This Row],[QTY/ CTN B]]="","",RIGHT(db[[#This Row],[QTY/ CTN B]],LEN(db[[#This Row],[QTY/ CTN B]])-SEARCH(" ",db[[#This Row],[QTY/ CTN B]],1)))</f>
        <v>LSN</v>
      </c>
      <c r="W534" s="87">
        <f>IF(db[[#This Row],[QTY/ CTN TG]]="",IF(db[[#This Row],[STN TG]]="","",12),LEFT(db[[#This Row],[QTY/ CTN TG]],SEARCH(" ",db[[#This Row],[QTY/ CTN TG]],1)-1))</f>
        <v>12</v>
      </c>
      <c r="X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4" s="87" t="str">
        <f>IF(db[[#This Row],[STN K]]="","",IF(db[[#This Row],[STN TG]]="LSN",12,""))</f>
        <v/>
      </c>
      <c r="Z534" s="87" t="str">
        <f>IF(db[[#This Row],[STN TG]]="LSN","PCS","")</f>
        <v/>
      </c>
      <c r="AA534" s="87">
        <f>db[[#This Row],[QTY B]]*IF(db[[#This Row],[QTY TG]]="",1,db[[#This Row],[QTY TG]])*IF(db[[#This Row],[QTY K]]="",1,db[[#This Row],[QTY K]])</f>
        <v>720</v>
      </c>
      <c r="AB534" s="87" t="str">
        <f>IF(db[[#This Row],[STN K]]="",IF(db[[#This Row],[STN TG]]="",db[[#This Row],[STN B]],db[[#This Row],[STN TG]]),db[[#This Row],[STN K]])</f>
        <v>PCS</v>
      </c>
      <c r="AC534" s="87"/>
    </row>
    <row r="535" spans="1:29" ht="16.5" customHeight="1" x14ac:dyDescent="0.25">
      <c r="A535" s="87">
        <f>ROW()-1</f>
        <v>534</v>
      </c>
      <c r="B535" s="3" t="str">
        <f>LOWER(SUBSTITUTE(SUBSTITUTE(SUBSTITUTE(SUBSTITUTE(SUBSTITUTE(SUBSTITUTE(db[[#This Row],[NB BM]]," ",),".",""),"-",""),"(",""),")",""),"/",""))</f>
        <v>maplsikaa105fputih</v>
      </c>
      <c r="C535" s="3" t="str">
        <f>LOWER(SUBSTITUTE(SUBSTITUTE(SUBSTITUTE(SUBSTITUTE(SUBSTITUTE(SUBSTITUTE(SUBSTITUTE(SUBSTITUTE(SUBSTITUTE(db[[#This Row],[NB NOTA]]," ",),".",""),"-",""),"(",""),")",""),",",""),"/",""),"""",""),"+",""))</f>
        <v>clearholderfoliosikaac105fputih</v>
      </c>
      <c r="D535" s="3" t="str">
        <f>LOWER(SUBSTITUTE(SUBSTITUTE(SUBSTITUTE(SUBSTITUTE(SUBSTITUTE(SUBSTITUTE(SUBSTITUTE(SUBSTITUTE(SUBSTITUTE(db[[#This Row],[NB PAJAK]]," ",""),"-",""),"(",""),")",""),".",""),",",""),"/",""),"""",""),"+",""))</f>
        <v/>
      </c>
      <c r="E535" s="3" t="str">
        <f>LOWER(SUBSTITUTE(SUBSTITUTE(SUBSTITUTE(SUBSTITUTE(SUBSTITUTE(SUBSTITUTE(SUBSTITUTE(SUBSTITUTE(SUBSTITUTE(db[[#This Row],[NB BM]]&amp;db[[#This Row],[QTY/ CTN]]," ",),".",""),"-",""),"(",""),")",""),",",""),"/",""),"""",""),"+",""))</f>
        <v>maplsikaa105fputih60lsn</v>
      </c>
      <c r="F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clearholderfoliosikaac105fputih60lsnuntana</v>
      </c>
      <c r="G535" s="1" t="s">
        <v>6425</v>
      </c>
      <c r="H535" s="4" t="s">
        <v>6091</v>
      </c>
      <c r="I535" s="49"/>
      <c r="J535" s="1" t="s">
        <v>1621</v>
      </c>
      <c r="K535" s="28" t="e">
        <f>IF(db[[#This Row],[NB NOTA_C]]="","",COUNTIF([2]!B_MSK[concat],db[[#This Row],[NB NOTA_C]]))</f>
        <v>#REF!</v>
      </c>
      <c r="L535" s="7" t="s">
        <v>1636</v>
      </c>
      <c r="M535" s="3" t="s">
        <v>1670</v>
      </c>
      <c r="N535" s="1" t="s">
        <v>2807</v>
      </c>
      <c r="O535" s="3"/>
      <c r="P535" s="3" t="str">
        <f>IF(db[[#This Row],[QTY/ CTN]]="","",SUBSTITUTE(SUBSTITUTE(SUBSTITUTE(db[[#This Row],[QTY/ CTN]]," ","_",2),"(",""),")","")&amp;"_")</f>
        <v>60 LSN_</v>
      </c>
      <c r="Q535" s="3">
        <f>IF(db[[#This Row],[H_QTY/ CTN]]="","",SEARCH("_",db[[#This Row],[H_QTY/ CTN]]))</f>
        <v>7</v>
      </c>
      <c r="R535" s="3">
        <f>IF(db[[#This Row],[H_QTY/ CTN]]="","",LEN(db[[#This Row],[H_QTY/ CTN]]))</f>
        <v>7</v>
      </c>
      <c r="S535" s="87" t="str">
        <f>IF(db[[#This Row],[H_QTY/ CTN]]="","",LEFT(db[[#This Row],[H_QTY/ CTN]],db[[#This Row],[H_1]]-1))</f>
        <v>60 LSN</v>
      </c>
      <c r="T535" s="87" t="str">
        <f>IF(NOT(db[[#This Row],[H_1]]=db[[#This Row],[H_2]]),MID(db[[#This Row],[H_QTY/ CTN]],db[[#This Row],[H_1]]+1,db[[#This Row],[H_2]]-db[[#This Row],[H_1]]-1),"")</f>
        <v/>
      </c>
      <c r="U535" s="87" t="str">
        <f>IF(db[[#This Row],[QTY/ CTN B]]="","",LEFT(db[[#This Row],[QTY/ CTN B]],SEARCH(" ",db[[#This Row],[QTY/ CTN B]],1)-1))</f>
        <v>60</v>
      </c>
      <c r="V535" s="87" t="str">
        <f>IF(db[[#This Row],[QTY/ CTN B]]="","",RIGHT(db[[#This Row],[QTY/ CTN B]],LEN(db[[#This Row],[QTY/ CTN B]])-SEARCH(" ",db[[#This Row],[QTY/ CTN B]],1)))</f>
        <v>LSN</v>
      </c>
      <c r="W535" s="87">
        <f>IF(db[[#This Row],[QTY/ CTN TG]]="",IF(db[[#This Row],[STN TG]]="","",12),LEFT(db[[#This Row],[QTY/ CTN TG]],SEARCH(" ",db[[#This Row],[QTY/ CTN TG]],1)-1))</f>
        <v>12</v>
      </c>
      <c r="X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5" s="87" t="str">
        <f>IF(db[[#This Row],[STN K]]="","",IF(db[[#This Row],[STN TG]]="LSN",12,""))</f>
        <v/>
      </c>
      <c r="Z535" s="87" t="str">
        <f>IF(db[[#This Row],[STN TG]]="LSN","PCS","")</f>
        <v/>
      </c>
      <c r="AA535" s="87">
        <f>db[[#This Row],[QTY B]]*IF(db[[#This Row],[QTY TG]]="",1,db[[#This Row],[QTY TG]])*IF(db[[#This Row],[QTY K]]="",1,db[[#This Row],[QTY K]])</f>
        <v>720</v>
      </c>
      <c r="AB535" s="87" t="str">
        <f>IF(db[[#This Row],[STN K]]="",IF(db[[#This Row],[STN TG]]="",db[[#This Row],[STN B]],db[[#This Row],[STN TG]]),db[[#This Row],[STN K]])</f>
        <v>PCS</v>
      </c>
      <c r="AC535" s="87"/>
    </row>
    <row r="536" spans="1:29" ht="16.5" customHeight="1" x14ac:dyDescent="0.25">
      <c r="A536" s="87">
        <f>ROW()-1</f>
        <v>535</v>
      </c>
      <c r="B536" s="3" t="str">
        <f>LOWER(SUBSTITUTE(SUBSTITUTE(SUBSTITUTE(SUBSTITUTE(SUBSTITUTE(SUBSTITUTE(db[[#This Row],[NB BM]]," ",),".",""),"-",""),"(",""),")",""),"/",""))</f>
        <v>clipboard6688trkoala</v>
      </c>
      <c r="C536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D536" s="3" t="str">
        <f>LOWER(SUBSTITUTE(SUBSTITUTE(SUBSTITUTE(SUBSTITUTE(SUBSTITUTE(SUBSTITUTE(SUBSTITUTE(SUBSTITUTE(SUBSTITUTE(db[[#This Row],[NB PAJAK]]," ",""),"-",""),"(",""),")",""),".",""),",",""),"/",""),"""",""),"+",""))</f>
        <v/>
      </c>
      <c r="E536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clipboard6688trkoala12lsn</v>
      </c>
      <c r="F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clipboard6688trkoala12lsnuntana</v>
      </c>
      <c r="G536" s="1" t="s">
        <v>2650</v>
      </c>
      <c r="H536" s="4" t="s">
        <v>2649</v>
      </c>
      <c r="I536" s="2"/>
      <c r="J536" s="1" t="s">
        <v>1621</v>
      </c>
      <c r="K536" s="26" t="e">
        <f>IF(db[[#This Row],[NB NOTA_C]]="","",COUNTIF([2]!B_MSK[concat],db[[#This Row],[NB NOTA_C]]))</f>
        <v>#REF!</v>
      </c>
      <c r="L536" s="6" t="s">
        <v>1628</v>
      </c>
      <c r="M536" s="1" t="s">
        <v>1661</v>
      </c>
      <c r="N536" s="1" t="s">
        <v>2786</v>
      </c>
      <c r="P536" s="1" t="str">
        <f>IF(db[[#This Row],[QTY/ CTN]]="","",SUBSTITUTE(SUBSTITUTE(SUBSTITUTE(db[[#This Row],[QTY/ CTN]]," ","_",2),"(",""),")","")&amp;"_")</f>
        <v>12 LSN_</v>
      </c>
      <c r="Q536" s="1">
        <f>IF(db[[#This Row],[H_QTY/ CTN]]="","",SEARCH("_",db[[#This Row],[H_QTY/ CTN]]))</f>
        <v>7</v>
      </c>
      <c r="R536" s="1">
        <f>IF(db[[#This Row],[H_QTY/ CTN]]="","",LEN(db[[#This Row],[H_QTY/ CTN]]))</f>
        <v>7</v>
      </c>
      <c r="S536" s="90" t="str">
        <f>IF(db[[#This Row],[H_QTY/ CTN]]="","",LEFT(db[[#This Row],[H_QTY/ CTN]],db[[#This Row],[H_1]]-1))</f>
        <v>12 LSN</v>
      </c>
      <c r="T536" s="87" t="str">
        <f>IF(NOT(db[[#This Row],[H_1]]=db[[#This Row],[H_2]]),MID(db[[#This Row],[H_QTY/ CTN]],db[[#This Row],[H_1]]+1,db[[#This Row],[H_2]]-db[[#This Row],[H_1]]-1),"")</f>
        <v/>
      </c>
      <c r="U536" s="87" t="str">
        <f>IF(db[[#This Row],[QTY/ CTN B]]="","",LEFT(db[[#This Row],[QTY/ CTN B]],SEARCH(" ",db[[#This Row],[QTY/ CTN B]],1)-1))</f>
        <v>12</v>
      </c>
      <c r="V536" s="87" t="str">
        <f>IF(db[[#This Row],[QTY/ CTN B]]="","",RIGHT(db[[#This Row],[QTY/ CTN B]],LEN(db[[#This Row],[QTY/ CTN B]])-SEARCH(" ",db[[#This Row],[QTY/ CTN B]],1)))</f>
        <v>LSN</v>
      </c>
      <c r="W536" s="87">
        <f>IF(db[[#This Row],[QTY/ CTN TG]]="",IF(db[[#This Row],[STN TG]]="","",12),LEFT(db[[#This Row],[QTY/ CTN TG]],SEARCH(" ",db[[#This Row],[QTY/ CTN TG]],1)-1))</f>
        <v>12</v>
      </c>
      <c r="X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6" s="87" t="str">
        <f>IF(db[[#This Row],[STN K]]="","",IF(db[[#This Row],[STN TG]]="LSN",12,""))</f>
        <v/>
      </c>
      <c r="Z536" s="87" t="str">
        <f>IF(db[[#This Row],[STN TG]]="LSN","PCS","")</f>
        <v/>
      </c>
      <c r="AA536" s="87">
        <f>db[[#This Row],[QTY B]]*IF(db[[#This Row],[QTY TG]]="",1,db[[#This Row],[QTY TG]])*IF(db[[#This Row],[QTY K]]="",1,db[[#This Row],[QTY K]])</f>
        <v>144</v>
      </c>
      <c r="AB536" s="87" t="str">
        <f>IF(db[[#This Row],[STN K]]="",IF(db[[#This Row],[STN TG]]="",db[[#This Row],[STN B]],db[[#This Row],[STN TG]]),db[[#This Row],[STN K]])</f>
        <v>PCS</v>
      </c>
      <c r="AC536" s="87"/>
    </row>
    <row r="537" spans="1:29" ht="16.5" customHeight="1" x14ac:dyDescent="0.25">
      <c r="A537" s="87">
        <f>ROW()-1</f>
        <v>536</v>
      </c>
      <c r="B537" s="3" t="str">
        <f>LOWER(SUBSTITUTE(SUBSTITUTE(SUBSTITUTE(SUBSTITUTE(SUBSTITUTE(SUBSTITUTE(db[[#This Row],[NB BM]]," ",),".",""),"-",""),"(",""),")",""),"/",""))</f>
        <v>clipboardtp7</v>
      </c>
      <c r="C537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D537" s="3" t="str">
        <f>LOWER(SUBSTITUTE(SUBSTITUTE(SUBSTITUTE(SUBSTITUTE(SUBSTITUTE(SUBSTITUTE(SUBSTITUTE(SUBSTITUTE(SUBSTITUTE(db[[#This Row],[NB PAJAK]]," ",""),"-",""),"(",""),")",""),".",""),",",""),"/",""),"""",""),"+",""))</f>
        <v/>
      </c>
      <c r="E537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clipboardtp712lsn</v>
      </c>
      <c r="F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clipboardtp712lsnuntana</v>
      </c>
      <c r="G537" s="1" t="s">
        <v>1062</v>
      </c>
      <c r="H537" s="4" t="s">
        <v>1361</v>
      </c>
      <c r="I537" s="2"/>
      <c r="J537" s="1" t="s">
        <v>1621</v>
      </c>
      <c r="K537" s="26" t="e">
        <f>IF(db[[#This Row],[NB NOTA_C]]="","",COUNTIF([2]!B_MSK[concat],db[[#This Row],[NB NOTA_C]]))</f>
        <v>#REF!</v>
      </c>
      <c r="L537" s="6" t="s">
        <v>1628</v>
      </c>
      <c r="M537" s="1" t="s">
        <v>1661</v>
      </c>
      <c r="N537" s="1" t="s">
        <v>2786</v>
      </c>
      <c r="P537" s="1" t="str">
        <f>IF(db[[#This Row],[QTY/ CTN]]="","",SUBSTITUTE(SUBSTITUTE(SUBSTITUTE(db[[#This Row],[QTY/ CTN]]," ","_",2),"(",""),")","")&amp;"_")</f>
        <v>12 LSN_</v>
      </c>
      <c r="Q537" s="1">
        <f>IF(db[[#This Row],[H_QTY/ CTN]]="","",SEARCH("_",db[[#This Row],[H_QTY/ CTN]]))</f>
        <v>7</v>
      </c>
      <c r="R537" s="1">
        <f>IF(db[[#This Row],[H_QTY/ CTN]]="","",LEN(db[[#This Row],[H_QTY/ CTN]]))</f>
        <v>7</v>
      </c>
      <c r="S537" s="90" t="str">
        <f>IF(db[[#This Row],[H_QTY/ CTN]]="","",LEFT(db[[#This Row],[H_QTY/ CTN]],db[[#This Row],[H_1]]-1))</f>
        <v>12 LSN</v>
      </c>
      <c r="T537" s="87" t="str">
        <f>IF(NOT(db[[#This Row],[H_1]]=db[[#This Row],[H_2]]),MID(db[[#This Row],[H_QTY/ CTN]],db[[#This Row],[H_1]]+1,db[[#This Row],[H_2]]-db[[#This Row],[H_1]]-1),"")</f>
        <v/>
      </c>
      <c r="U537" s="87" t="str">
        <f>IF(db[[#This Row],[QTY/ CTN B]]="","",LEFT(db[[#This Row],[QTY/ CTN B]],SEARCH(" ",db[[#This Row],[QTY/ CTN B]],1)-1))</f>
        <v>12</v>
      </c>
      <c r="V537" s="87" t="str">
        <f>IF(db[[#This Row],[QTY/ CTN B]]="","",RIGHT(db[[#This Row],[QTY/ CTN B]],LEN(db[[#This Row],[QTY/ CTN B]])-SEARCH(" ",db[[#This Row],[QTY/ CTN B]],1)))</f>
        <v>LSN</v>
      </c>
      <c r="W537" s="87">
        <f>IF(db[[#This Row],[QTY/ CTN TG]]="",IF(db[[#This Row],[STN TG]]="","",12),LEFT(db[[#This Row],[QTY/ CTN TG]],SEARCH(" ",db[[#This Row],[QTY/ CTN TG]],1)-1))</f>
        <v>12</v>
      </c>
      <c r="X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7" s="87" t="str">
        <f>IF(db[[#This Row],[STN K]]="","",IF(db[[#This Row],[STN TG]]="LSN",12,""))</f>
        <v/>
      </c>
      <c r="Z537" s="87" t="str">
        <f>IF(db[[#This Row],[STN TG]]="LSN","PCS","")</f>
        <v/>
      </c>
      <c r="AA537" s="87">
        <f>db[[#This Row],[QTY B]]*IF(db[[#This Row],[QTY TG]]="",1,db[[#This Row],[QTY TG]])*IF(db[[#This Row],[QTY K]]="",1,db[[#This Row],[QTY K]])</f>
        <v>144</v>
      </c>
      <c r="AB537" s="87" t="str">
        <f>IF(db[[#This Row],[STN K]]="",IF(db[[#This Row],[STN TG]]="",db[[#This Row],[STN B]],db[[#This Row],[STN TG]]),db[[#This Row],[STN K]])</f>
        <v>PCS</v>
      </c>
      <c r="AC537" s="87"/>
    </row>
    <row r="538" spans="1:29" ht="16.5" customHeight="1" x14ac:dyDescent="0.25">
      <c r="A538" s="87">
        <f>ROW()-1</f>
        <v>537</v>
      </c>
      <c r="B538" s="3" t="str">
        <f>LOWER(SUBSTITUTE(SUBSTITUTE(SUBSTITUTE(SUBSTITUTE(SUBSTITUTE(SUBSTITUTE(db[[#This Row],[NB BM]]," ",),".",""),"-",""),"(",""),")",""),"/",""))</f>
        <v>clipboardtransfoliofancytr2335</v>
      </c>
      <c r="C538" s="3" t="str">
        <f>LOWER(SUBSTITUTE(SUBSTITUTE(SUBSTITUTE(SUBSTITUTE(SUBSTITUTE(SUBSTITUTE(SUBSTITUTE(SUBSTITUTE(SUBSTITUTE(db[[#This Row],[NB NOTA]]," ",),".",""),"-",""),"(",""),")",""),",",""),"/",""),"""",""),"+",""))</f>
        <v>clipboardtransfoliofancytr2335</v>
      </c>
      <c r="D538" s="3" t="str">
        <f>LOWER(SUBSTITUTE(SUBSTITUTE(SUBSTITUTE(SUBSTITUTE(SUBSTITUTE(SUBSTITUTE(SUBSTITUTE(SUBSTITUTE(SUBSTITUTE(db[[#This Row],[NB PAJAK]]," ",""),"-",""),"(",""),")",""),".",""),",",""),"/",""),"""",""),"+",""))</f>
        <v/>
      </c>
      <c r="E538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clipboardtransfoliofancytr2335144pcs</v>
      </c>
      <c r="F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clipboardtransfoliofancytr2335144pcsuntana</v>
      </c>
      <c r="G538" s="4" t="s">
        <v>6717</v>
      </c>
      <c r="H538" s="4" t="s">
        <v>6713</v>
      </c>
      <c r="I538" s="49"/>
      <c r="J538" s="1" t="s">
        <v>1621</v>
      </c>
      <c r="K538" s="28" t="e">
        <f>IF(db[[#This Row],[NB NOTA_C]]="","",COUNTIF([2]!B_MSK[concat],db[[#This Row],[NB NOTA_C]]))</f>
        <v>#REF!</v>
      </c>
      <c r="L538" s="7" t="s">
        <v>1628</v>
      </c>
      <c r="M538" s="3" t="s">
        <v>1664</v>
      </c>
      <c r="N538" s="1" t="s">
        <v>2786</v>
      </c>
      <c r="O538" s="3"/>
      <c r="P538" s="3" t="str">
        <f>IF(db[[#This Row],[QTY/ CTN]]="","",SUBSTITUTE(SUBSTITUTE(SUBSTITUTE(db[[#This Row],[QTY/ CTN]]," ","_",2),"(",""),")","")&amp;"_")</f>
        <v>144 PCS_</v>
      </c>
      <c r="Q538" s="3">
        <f>IF(db[[#This Row],[H_QTY/ CTN]]="","",SEARCH("_",db[[#This Row],[H_QTY/ CTN]]))</f>
        <v>8</v>
      </c>
      <c r="R538" s="3">
        <f>IF(db[[#This Row],[H_QTY/ CTN]]="","",LEN(db[[#This Row],[H_QTY/ CTN]]))</f>
        <v>8</v>
      </c>
      <c r="S538" s="87" t="str">
        <f>IF(db[[#This Row],[H_QTY/ CTN]]="","",LEFT(db[[#This Row],[H_QTY/ CTN]],db[[#This Row],[H_1]]-1))</f>
        <v>144 PCS</v>
      </c>
      <c r="T538" s="87" t="str">
        <f>IF(NOT(db[[#This Row],[H_1]]=db[[#This Row],[H_2]]),MID(db[[#This Row],[H_QTY/ CTN]],db[[#This Row],[H_1]]+1,db[[#This Row],[H_2]]-db[[#This Row],[H_1]]-1),"")</f>
        <v/>
      </c>
      <c r="U538" s="87" t="str">
        <f>IF(db[[#This Row],[QTY/ CTN B]]="","",LEFT(db[[#This Row],[QTY/ CTN B]],SEARCH(" ",db[[#This Row],[QTY/ CTN B]],1)-1))</f>
        <v>144</v>
      </c>
      <c r="V538" s="87" t="str">
        <f>IF(db[[#This Row],[QTY/ CTN B]]="","",RIGHT(db[[#This Row],[QTY/ CTN B]],LEN(db[[#This Row],[QTY/ CTN B]])-SEARCH(" ",db[[#This Row],[QTY/ CTN B]],1)))</f>
        <v>PCS</v>
      </c>
      <c r="W538" s="87" t="str">
        <f>IF(db[[#This Row],[QTY/ CTN TG]]="",IF(db[[#This Row],[STN TG]]="","",12),LEFT(db[[#This Row],[QTY/ CTN TG]],SEARCH(" ",db[[#This Row],[QTY/ CTN TG]],1)-1))</f>
        <v/>
      </c>
      <c r="X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38" s="87" t="str">
        <f>IF(db[[#This Row],[STN K]]="","",IF(db[[#This Row],[STN TG]]="LSN",12,""))</f>
        <v/>
      </c>
      <c r="Z538" s="87" t="str">
        <f>IF(db[[#This Row],[STN TG]]="LSN","PCS","")</f>
        <v/>
      </c>
      <c r="AA538" s="87">
        <f>db[[#This Row],[QTY B]]*IF(db[[#This Row],[QTY TG]]="",1,db[[#This Row],[QTY TG]])*IF(db[[#This Row],[QTY K]]="",1,db[[#This Row],[QTY K]])</f>
        <v>144</v>
      </c>
      <c r="AB538" s="87" t="str">
        <f>IF(db[[#This Row],[STN K]]="",IF(db[[#This Row],[STN TG]]="",db[[#This Row],[STN B]],db[[#This Row],[STN TG]]),db[[#This Row],[STN K]])</f>
        <v>PCS</v>
      </c>
      <c r="AC538" s="87"/>
    </row>
    <row r="539" spans="1:29" ht="16.5" customHeight="1" x14ac:dyDescent="0.25">
      <c r="A539" s="87">
        <f>ROW()-1</f>
        <v>538</v>
      </c>
      <c r="B539" s="3" t="str">
        <f>LOWER(SUBSTITUTE(SUBSTITUTE(SUBSTITUTE(SUBSTITUTE(SUBSTITUTE(SUBSTITUTE(db[[#This Row],[NB BM]]," ",),".",""),"-",""),"(",""),")",""),"/",""))</f>
        <v>clipfilec323mix</v>
      </c>
      <c r="C539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D539" s="3" t="str">
        <f>LOWER(SUBSTITUTE(SUBSTITUTE(SUBSTITUTE(SUBSTITUTE(SUBSTITUTE(SUBSTITUTE(SUBSTITUTE(SUBSTITUTE(SUBSTITUTE(db[[#This Row],[NB PAJAK]]," ",""),"-",""),"(",""),")",""),".",""),",",""),"/",""),"""",""),"+",""))</f>
        <v/>
      </c>
      <c r="E539" s="3" t="str">
        <f>LOWER(SUBSTITUTE(SUBSTITUTE(SUBSTITUTE(SUBSTITUTE(SUBSTITUTE(SUBSTITUTE(SUBSTITUTE(SUBSTITUTE(SUBSTITUTE(db[[#This Row],[NB BM]]&amp;db[[#This Row],[QTY/ CTN]]," ",),".",""),"-",""),"(",""),")",""),",",""),"/",""),"""",""),"+",""))</f>
        <v>clipfilec323mix5lsn</v>
      </c>
      <c r="F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clipfilec323mix5lsnuntana</v>
      </c>
      <c r="G539" s="4" t="s">
        <v>4541</v>
      </c>
      <c r="H539" s="4" t="s">
        <v>4539</v>
      </c>
      <c r="I539" s="49"/>
      <c r="J539" s="1" t="s">
        <v>1621</v>
      </c>
      <c r="K539" s="28" t="e">
        <f>IF(db[[#This Row],[NB NOTA_C]]="","",COUNTIF([2]!B_MSK[concat],db[[#This Row],[NB NOTA_C]]))</f>
        <v>#REF!</v>
      </c>
      <c r="L539" s="7" t="s">
        <v>1641</v>
      </c>
      <c r="M539" s="3" t="s">
        <v>1704</v>
      </c>
      <c r="N539" s="1" t="s">
        <v>2786</v>
      </c>
      <c r="O539" s="3"/>
      <c r="P539" s="3" t="str">
        <f>IF(db[[#This Row],[QTY/ CTN]]="","",SUBSTITUTE(SUBSTITUTE(SUBSTITUTE(db[[#This Row],[QTY/ CTN]]," ","_",2),"(",""),")","")&amp;"_")</f>
        <v>5 LSN_</v>
      </c>
      <c r="Q539" s="3">
        <f>IF(db[[#This Row],[H_QTY/ CTN]]="","",SEARCH("_",db[[#This Row],[H_QTY/ CTN]]))</f>
        <v>6</v>
      </c>
      <c r="R539" s="3">
        <f>IF(db[[#This Row],[H_QTY/ CTN]]="","",LEN(db[[#This Row],[H_QTY/ CTN]]))</f>
        <v>6</v>
      </c>
      <c r="S539" s="87" t="str">
        <f>IF(db[[#This Row],[H_QTY/ CTN]]="","",LEFT(db[[#This Row],[H_QTY/ CTN]],db[[#This Row],[H_1]]-1))</f>
        <v>5 LSN</v>
      </c>
      <c r="T539" s="87" t="str">
        <f>IF(NOT(db[[#This Row],[H_1]]=db[[#This Row],[H_2]]),MID(db[[#This Row],[H_QTY/ CTN]],db[[#This Row],[H_1]]+1,db[[#This Row],[H_2]]-db[[#This Row],[H_1]]-1),"")</f>
        <v/>
      </c>
      <c r="U539" s="87" t="str">
        <f>IF(db[[#This Row],[QTY/ CTN B]]="","",LEFT(db[[#This Row],[QTY/ CTN B]],SEARCH(" ",db[[#This Row],[QTY/ CTN B]],1)-1))</f>
        <v>5</v>
      </c>
      <c r="V539" s="87" t="str">
        <f>IF(db[[#This Row],[QTY/ CTN B]]="","",RIGHT(db[[#This Row],[QTY/ CTN B]],LEN(db[[#This Row],[QTY/ CTN B]])-SEARCH(" ",db[[#This Row],[QTY/ CTN B]],1)))</f>
        <v>LSN</v>
      </c>
      <c r="W539" s="87">
        <f>IF(db[[#This Row],[QTY/ CTN TG]]="",IF(db[[#This Row],[STN TG]]="","",12),LEFT(db[[#This Row],[QTY/ CTN TG]],SEARCH(" ",db[[#This Row],[QTY/ CTN TG]],1)-1))</f>
        <v>12</v>
      </c>
      <c r="X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39" s="87" t="str">
        <f>IF(db[[#This Row],[STN K]]="","",IF(db[[#This Row],[STN TG]]="LSN",12,""))</f>
        <v/>
      </c>
      <c r="Z539" s="87" t="str">
        <f>IF(db[[#This Row],[STN TG]]="LSN","PCS","")</f>
        <v/>
      </c>
      <c r="AA539" s="87">
        <f>db[[#This Row],[QTY B]]*IF(db[[#This Row],[QTY TG]]="",1,db[[#This Row],[QTY TG]])*IF(db[[#This Row],[QTY K]]="",1,db[[#This Row],[QTY K]])</f>
        <v>60</v>
      </c>
      <c r="AB539" s="87" t="str">
        <f>IF(db[[#This Row],[STN K]]="",IF(db[[#This Row],[STN TG]]="",db[[#This Row],[STN B]],db[[#This Row],[STN TG]]),db[[#This Row],[STN K]])</f>
        <v>PCS</v>
      </c>
      <c r="AC539" s="87"/>
    </row>
    <row r="540" spans="1:29" ht="16.5" customHeight="1" x14ac:dyDescent="0.25">
      <c r="A540" s="87">
        <f>ROW()-1</f>
        <v>539</v>
      </c>
      <c r="B540" s="3" t="str">
        <f>LOWER(SUBSTITUTE(SUBSTITUTE(SUBSTITUTE(SUBSTITUTE(SUBSTITUTE(SUBSTITUTE(db[[#This Row],[NB BM]]," ",),".",""),"-",""),"(",""),")",""),"/",""))</f>
        <v>clipfilec324a5mix</v>
      </c>
      <c r="C540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D540" s="3" t="str">
        <f>LOWER(SUBSTITUTE(SUBSTITUTE(SUBSTITUTE(SUBSTITUTE(SUBSTITUTE(SUBSTITUTE(SUBSTITUTE(SUBSTITUTE(SUBSTITUTE(db[[#This Row],[NB PAJAK]]," ",""),"-",""),"(",""),")",""),".",""),",",""),"/",""),"""",""),"+",""))</f>
        <v/>
      </c>
      <c r="E540" s="3" t="str">
        <f>LOWER(SUBSTITUTE(SUBSTITUTE(SUBSTITUTE(SUBSTITUTE(SUBSTITUTE(SUBSTITUTE(SUBSTITUTE(SUBSTITUTE(SUBSTITUTE(db[[#This Row],[NB BM]]&amp;db[[#This Row],[QTY/ CTN]]," ",),".",""),"-",""),"(",""),")",""),",",""),"/",""),"""",""),"+",""))</f>
        <v>clipfilec324a5mix5lsn</v>
      </c>
      <c r="F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clipfilec324a5mix5lsnuntana</v>
      </c>
      <c r="G540" s="4" t="s">
        <v>4540</v>
      </c>
      <c r="H540" s="4" t="s">
        <v>4538</v>
      </c>
      <c r="I540" s="49"/>
      <c r="J540" s="1" t="s">
        <v>1621</v>
      </c>
      <c r="K540" s="28" t="e">
        <f>IF(db[[#This Row],[NB NOTA_C]]="","",COUNTIF([2]!B_MSK[concat],db[[#This Row],[NB NOTA_C]]))</f>
        <v>#REF!</v>
      </c>
      <c r="L540" s="7" t="s">
        <v>1641</v>
      </c>
      <c r="M540" s="3" t="s">
        <v>1704</v>
      </c>
      <c r="N540" s="1" t="s">
        <v>2786</v>
      </c>
      <c r="O540" s="3"/>
      <c r="P540" s="3" t="str">
        <f>IF(db[[#This Row],[QTY/ CTN]]="","",SUBSTITUTE(SUBSTITUTE(SUBSTITUTE(db[[#This Row],[QTY/ CTN]]," ","_",2),"(",""),")","")&amp;"_")</f>
        <v>5 LSN_</v>
      </c>
      <c r="Q540" s="3">
        <f>IF(db[[#This Row],[H_QTY/ CTN]]="","",SEARCH("_",db[[#This Row],[H_QTY/ CTN]]))</f>
        <v>6</v>
      </c>
      <c r="R540" s="3">
        <f>IF(db[[#This Row],[H_QTY/ CTN]]="","",LEN(db[[#This Row],[H_QTY/ CTN]]))</f>
        <v>6</v>
      </c>
      <c r="S540" s="87" t="str">
        <f>IF(db[[#This Row],[H_QTY/ CTN]]="","",LEFT(db[[#This Row],[H_QTY/ CTN]],db[[#This Row],[H_1]]-1))</f>
        <v>5 LSN</v>
      </c>
      <c r="T540" s="87" t="str">
        <f>IF(NOT(db[[#This Row],[H_1]]=db[[#This Row],[H_2]]),MID(db[[#This Row],[H_QTY/ CTN]],db[[#This Row],[H_1]]+1,db[[#This Row],[H_2]]-db[[#This Row],[H_1]]-1),"")</f>
        <v/>
      </c>
      <c r="U540" s="87" t="str">
        <f>IF(db[[#This Row],[QTY/ CTN B]]="","",LEFT(db[[#This Row],[QTY/ CTN B]],SEARCH(" ",db[[#This Row],[QTY/ CTN B]],1)-1))</f>
        <v>5</v>
      </c>
      <c r="V540" s="87" t="str">
        <f>IF(db[[#This Row],[QTY/ CTN B]]="","",RIGHT(db[[#This Row],[QTY/ CTN B]],LEN(db[[#This Row],[QTY/ CTN B]])-SEARCH(" ",db[[#This Row],[QTY/ CTN B]],1)))</f>
        <v>LSN</v>
      </c>
      <c r="W540" s="87">
        <f>IF(db[[#This Row],[QTY/ CTN TG]]="",IF(db[[#This Row],[STN TG]]="","",12),LEFT(db[[#This Row],[QTY/ CTN TG]],SEARCH(" ",db[[#This Row],[QTY/ CTN TG]],1)-1))</f>
        <v>12</v>
      </c>
      <c r="X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40" s="87" t="str">
        <f>IF(db[[#This Row],[STN K]]="","",IF(db[[#This Row],[STN TG]]="LSN",12,""))</f>
        <v/>
      </c>
      <c r="Z540" s="87" t="str">
        <f>IF(db[[#This Row],[STN TG]]="LSN","PCS","")</f>
        <v/>
      </c>
      <c r="AA540" s="87">
        <f>db[[#This Row],[QTY B]]*IF(db[[#This Row],[QTY TG]]="",1,db[[#This Row],[QTY TG]])*IF(db[[#This Row],[QTY K]]="",1,db[[#This Row],[QTY K]])</f>
        <v>60</v>
      </c>
      <c r="AB540" s="87" t="str">
        <f>IF(db[[#This Row],[STN K]]="",IF(db[[#This Row],[STN TG]]="",db[[#This Row],[STN B]],db[[#This Row],[STN TG]]),db[[#This Row],[STN K]])</f>
        <v>PCS</v>
      </c>
      <c r="AC540" s="87"/>
    </row>
    <row r="541" spans="1:29" ht="16.5" customHeight="1" x14ac:dyDescent="0.25">
      <c r="A541" s="87">
        <f>ROW()-1</f>
        <v>540</v>
      </c>
      <c r="B541" s="45" t="str">
        <f>LOWER(SUBSTITUTE(SUBSTITUTE(SUBSTITUTE(SUBSTITUTE(SUBSTITUTE(SUBSTITUTE(db[[#This Row],[NB BM]]," ",),".",""),"-",""),"(",""),")",""),"/",""))</f>
        <v>clipfilec316hitam</v>
      </c>
      <c r="C541" s="45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D541" s="45" t="str">
        <f>LOWER(SUBSTITUTE(SUBSTITUTE(SUBSTITUTE(SUBSTITUTE(SUBSTITUTE(SUBSTITUTE(SUBSTITUTE(SUBSTITUTE(SUBSTITUTE(db[[#This Row],[NB PAJAK]]," ",""),"-",""),"(",""),")",""),".",""),",",""),"/",""),"""",""),"+",""))</f>
        <v/>
      </c>
      <c r="E541" s="45" t="str">
        <f>LOWER(SUBSTITUTE(SUBSTITUTE(SUBSTITUTE(SUBSTITUTE(SUBSTITUTE(SUBSTITUTE(SUBSTITUTE(SUBSTITUTE(SUBSTITUTE(db[[#This Row],[NB BM]]&amp;db[[#This Row],[QTY/ CTN]]," ",),".",""),"-",""),"(",""),")",""),",",""),"/",""),"""",""),"+",""))</f>
        <v>clipfilec316hitam50pcs</v>
      </c>
      <c r="F54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clipfilec316hitam50pcsuntana</v>
      </c>
      <c r="G541" s="65" t="s">
        <v>4722</v>
      </c>
      <c r="H541" s="65" t="s">
        <v>4708</v>
      </c>
      <c r="I541" s="58"/>
      <c r="J541" s="1" t="s">
        <v>1621</v>
      </c>
      <c r="K541" s="47" t="e">
        <f>IF(db[[#This Row],[NB NOTA_C]]="","",COUNTIF([2]!B_MSK[concat],db[[#This Row],[NB NOTA_C]]))</f>
        <v>#REF!</v>
      </c>
      <c r="L541" s="48" t="s">
        <v>1641</v>
      </c>
      <c r="M541" s="45" t="s">
        <v>1750</v>
      </c>
      <c r="N541" s="46" t="s">
        <v>2786</v>
      </c>
      <c r="O541" s="45"/>
      <c r="P541" s="45" t="str">
        <f>IF(db[[#This Row],[QTY/ CTN]]="","",SUBSTITUTE(SUBSTITUTE(SUBSTITUTE(db[[#This Row],[QTY/ CTN]]," ","_",2),"(",""),")","")&amp;"_")</f>
        <v>50 PCS_</v>
      </c>
      <c r="Q541" s="45">
        <f>IF(db[[#This Row],[H_QTY/ CTN]]="","",SEARCH("_",db[[#This Row],[H_QTY/ CTN]]))</f>
        <v>7</v>
      </c>
      <c r="R541" s="45">
        <f>IF(db[[#This Row],[H_QTY/ CTN]]="","",LEN(db[[#This Row],[H_QTY/ CTN]]))</f>
        <v>7</v>
      </c>
      <c r="S541" s="95" t="str">
        <f>IF(db[[#This Row],[H_QTY/ CTN]]="","",LEFT(db[[#This Row],[H_QTY/ CTN]],db[[#This Row],[H_1]]-1))</f>
        <v>50 PCS</v>
      </c>
      <c r="T541" s="95" t="str">
        <f>IF(NOT(db[[#This Row],[H_1]]=db[[#This Row],[H_2]]),MID(db[[#This Row],[H_QTY/ CTN]],db[[#This Row],[H_1]]+1,db[[#This Row],[H_2]]-db[[#This Row],[H_1]]-1),"")</f>
        <v/>
      </c>
      <c r="U541" s="87" t="str">
        <f>IF(db[[#This Row],[QTY/ CTN B]]="","",LEFT(db[[#This Row],[QTY/ CTN B]],SEARCH(" ",db[[#This Row],[QTY/ CTN B]],1)-1))</f>
        <v>50</v>
      </c>
      <c r="V541" s="87" t="str">
        <f>IF(db[[#This Row],[QTY/ CTN B]]="","",RIGHT(db[[#This Row],[QTY/ CTN B]],LEN(db[[#This Row],[QTY/ CTN B]])-SEARCH(" ",db[[#This Row],[QTY/ CTN B]],1)))</f>
        <v>PCS</v>
      </c>
      <c r="W541" s="87" t="str">
        <f>IF(db[[#This Row],[QTY/ CTN TG]]="",IF(db[[#This Row],[STN TG]]="","",12),LEFT(db[[#This Row],[QTY/ CTN TG]],SEARCH(" ",db[[#This Row],[QTY/ CTN TG]],1)-1))</f>
        <v/>
      </c>
      <c r="X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1" s="87" t="str">
        <f>IF(db[[#This Row],[STN K]]="","",IF(db[[#This Row],[STN TG]]="LSN",12,""))</f>
        <v/>
      </c>
      <c r="Z541" s="87" t="str">
        <f>IF(db[[#This Row],[STN TG]]="LSN","PCS","")</f>
        <v/>
      </c>
      <c r="AA541" s="87">
        <f>db[[#This Row],[QTY B]]*IF(db[[#This Row],[QTY TG]]="",1,db[[#This Row],[QTY TG]])*IF(db[[#This Row],[QTY K]]="",1,db[[#This Row],[QTY K]])</f>
        <v>50</v>
      </c>
      <c r="AB541" s="87" t="str">
        <f>IF(db[[#This Row],[STN K]]="",IF(db[[#This Row],[STN TG]]="",db[[#This Row],[STN B]],db[[#This Row],[STN TG]]),db[[#This Row],[STN K]])</f>
        <v>PCS</v>
      </c>
      <c r="AC541" s="87"/>
    </row>
    <row r="542" spans="1:29" ht="16.5" customHeight="1" x14ac:dyDescent="0.25">
      <c r="A542" s="87">
        <f>ROW()-1</f>
        <v>541</v>
      </c>
      <c r="B542" s="45" t="str">
        <f>LOWER(SUBSTITUTE(SUBSTITUTE(SUBSTITUTE(SUBSTITUTE(SUBSTITUTE(SUBSTITUTE(db[[#This Row],[NB BM]]," ",),".",""),"-",""),"(",""),")",""),"/",""))</f>
        <v>clipfilec318birumuda</v>
      </c>
      <c r="C542" s="45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D542" s="45" t="str">
        <f>LOWER(SUBSTITUTE(SUBSTITUTE(SUBSTITUTE(SUBSTITUTE(SUBSTITUTE(SUBSTITUTE(SUBSTITUTE(SUBSTITUTE(SUBSTITUTE(db[[#This Row],[NB PAJAK]]," ",""),"-",""),"(",""),")",""),".",""),",",""),"/",""),"""",""),"+",""))</f>
        <v/>
      </c>
      <c r="E542" s="45" t="str">
        <f>LOWER(SUBSTITUTE(SUBSTITUTE(SUBSTITUTE(SUBSTITUTE(SUBSTITUTE(SUBSTITUTE(SUBSTITUTE(SUBSTITUTE(SUBSTITUTE(db[[#This Row],[NB BM]]&amp;db[[#This Row],[QTY/ CTN]]," ",),".",""),"-",""),"(",""),")",""),",",""),"/",""),"""",""),"+",""))</f>
        <v>clipfilec318birumuda60pcs</v>
      </c>
      <c r="F54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clipfilec318birumuda60pcsuntana</v>
      </c>
      <c r="G542" s="65" t="s">
        <v>4723</v>
      </c>
      <c r="H542" s="65" t="s">
        <v>4710</v>
      </c>
      <c r="I542" s="58"/>
      <c r="J542" s="1" t="s">
        <v>1621</v>
      </c>
      <c r="K542" s="47" t="e">
        <f>IF(db[[#This Row],[NB NOTA_C]]="","",COUNTIF([2]!B_MSK[concat],db[[#This Row],[NB NOTA_C]]))</f>
        <v>#REF!</v>
      </c>
      <c r="L542" s="48" t="s">
        <v>1641</v>
      </c>
      <c r="M542" s="45" t="s">
        <v>1665</v>
      </c>
      <c r="N542" s="46" t="s">
        <v>2786</v>
      </c>
      <c r="O542" s="45"/>
      <c r="P542" s="45" t="str">
        <f>IF(db[[#This Row],[QTY/ CTN]]="","",SUBSTITUTE(SUBSTITUTE(SUBSTITUTE(db[[#This Row],[QTY/ CTN]]," ","_",2),"(",""),")","")&amp;"_")</f>
        <v>60 PCS_</v>
      </c>
      <c r="Q542" s="45">
        <f>IF(db[[#This Row],[H_QTY/ CTN]]="","",SEARCH("_",db[[#This Row],[H_QTY/ CTN]]))</f>
        <v>7</v>
      </c>
      <c r="R542" s="45">
        <f>IF(db[[#This Row],[H_QTY/ CTN]]="","",LEN(db[[#This Row],[H_QTY/ CTN]]))</f>
        <v>7</v>
      </c>
      <c r="S542" s="95" t="str">
        <f>IF(db[[#This Row],[H_QTY/ CTN]]="","",LEFT(db[[#This Row],[H_QTY/ CTN]],db[[#This Row],[H_1]]-1))</f>
        <v>60 PCS</v>
      </c>
      <c r="T542" s="95" t="str">
        <f>IF(NOT(db[[#This Row],[H_1]]=db[[#This Row],[H_2]]),MID(db[[#This Row],[H_QTY/ CTN]],db[[#This Row],[H_1]]+1,db[[#This Row],[H_2]]-db[[#This Row],[H_1]]-1),"")</f>
        <v/>
      </c>
      <c r="U542" s="87" t="str">
        <f>IF(db[[#This Row],[QTY/ CTN B]]="","",LEFT(db[[#This Row],[QTY/ CTN B]],SEARCH(" ",db[[#This Row],[QTY/ CTN B]],1)-1))</f>
        <v>60</v>
      </c>
      <c r="V542" s="87" t="str">
        <f>IF(db[[#This Row],[QTY/ CTN B]]="","",RIGHT(db[[#This Row],[QTY/ CTN B]],LEN(db[[#This Row],[QTY/ CTN B]])-SEARCH(" ",db[[#This Row],[QTY/ CTN B]],1)))</f>
        <v>PCS</v>
      </c>
      <c r="W542" s="87" t="str">
        <f>IF(db[[#This Row],[QTY/ CTN TG]]="",IF(db[[#This Row],[STN TG]]="","",12),LEFT(db[[#This Row],[QTY/ CTN TG]],SEARCH(" ",db[[#This Row],[QTY/ CTN TG]],1)-1))</f>
        <v/>
      </c>
      <c r="X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2" s="87" t="str">
        <f>IF(db[[#This Row],[STN K]]="","",IF(db[[#This Row],[STN TG]]="LSN",12,""))</f>
        <v/>
      </c>
      <c r="Z542" s="87" t="str">
        <f>IF(db[[#This Row],[STN TG]]="LSN","PCS","")</f>
        <v/>
      </c>
      <c r="AA542" s="87">
        <f>db[[#This Row],[QTY B]]*IF(db[[#This Row],[QTY TG]]="",1,db[[#This Row],[QTY TG]])*IF(db[[#This Row],[QTY K]]="",1,db[[#This Row],[QTY K]])</f>
        <v>60</v>
      </c>
      <c r="AB542" s="87" t="str">
        <f>IF(db[[#This Row],[STN K]]="",IF(db[[#This Row],[STN TG]]="",db[[#This Row],[STN B]],db[[#This Row],[STN TG]]),db[[#This Row],[STN K]])</f>
        <v>PCS</v>
      </c>
      <c r="AC542" s="87"/>
    </row>
    <row r="543" spans="1:29" ht="16.5" customHeight="1" x14ac:dyDescent="0.25">
      <c r="A543" s="87">
        <f>ROW()-1</f>
        <v>542</v>
      </c>
      <c r="B543" s="45" t="str">
        <f>LOWER(SUBSTITUTE(SUBSTITUTE(SUBSTITUTE(SUBSTITUTE(SUBSTITUTE(SUBSTITUTE(db[[#This Row],[NB BM]]," ",),".",""),"-",""),"(",""),")",""),"/",""))</f>
        <v>clipfilec318birutua</v>
      </c>
      <c r="C543" s="45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D543" s="45" t="str">
        <f>LOWER(SUBSTITUTE(SUBSTITUTE(SUBSTITUTE(SUBSTITUTE(SUBSTITUTE(SUBSTITUTE(SUBSTITUTE(SUBSTITUTE(SUBSTITUTE(db[[#This Row],[NB PAJAK]]," ",""),"-",""),"(",""),")",""),".",""),",",""),"/",""),"""",""),"+",""))</f>
        <v/>
      </c>
      <c r="E543" s="45" t="str">
        <f>LOWER(SUBSTITUTE(SUBSTITUTE(SUBSTITUTE(SUBSTITUTE(SUBSTITUTE(SUBSTITUTE(SUBSTITUTE(SUBSTITUTE(SUBSTITUTE(db[[#This Row],[NB BM]]&amp;db[[#This Row],[QTY/ CTN]]," ",),".",""),"-",""),"(",""),")",""),",",""),"/",""),"""",""),"+",""))</f>
        <v>clipfilec318birutua60pcs</v>
      </c>
      <c r="F54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clipfilec318birutua60pcsuntana</v>
      </c>
      <c r="G543" s="65" t="s">
        <v>4724</v>
      </c>
      <c r="H543" s="65" t="s">
        <v>4709</v>
      </c>
      <c r="I543" s="58"/>
      <c r="J543" s="1" t="s">
        <v>1621</v>
      </c>
      <c r="K543" s="47" t="e">
        <f>IF(db[[#This Row],[NB NOTA_C]]="","",COUNTIF([2]!B_MSK[concat],db[[#This Row],[NB NOTA_C]]))</f>
        <v>#REF!</v>
      </c>
      <c r="L543" s="48" t="s">
        <v>1641</v>
      </c>
      <c r="M543" s="45" t="s">
        <v>1665</v>
      </c>
      <c r="N543" s="46" t="s">
        <v>2786</v>
      </c>
      <c r="O543" s="45"/>
      <c r="P543" s="45" t="str">
        <f>IF(db[[#This Row],[QTY/ CTN]]="","",SUBSTITUTE(SUBSTITUTE(SUBSTITUTE(db[[#This Row],[QTY/ CTN]]," ","_",2),"(",""),")","")&amp;"_")</f>
        <v>60 PCS_</v>
      </c>
      <c r="Q543" s="45">
        <f>IF(db[[#This Row],[H_QTY/ CTN]]="","",SEARCH("_",db[[#This Row],[H_QTY/ CTN]]))</f>
        <v>7</v>
      </c>
      <c r="R543" s="45">
        <f>IF(db[[#This Row],[H_QTY/ CTN]]="","",LEN(db[[#This Row],[H_QTY/ CTN]]))</f>
        <v>7</v>
      </c>
      <c r="S543" s="95" t="str">
        <f>IF(db[[#This Row],[H_QTY/ CTN]]="","",LEFT(db[[#This Row],[H_QTY/ CTN]],db[[#This Row],[H_1]]-1))</f>
        <v>60 PCS</v>
      </c>
      <c r="T543" s="95" t="str">
        <f>IF(NOT(db[[#This Row],[H_1]]=db[[#This Row],[H_2]]),MID(db[[#This Row],[H_QTY/ CTN]],db[[#This Row],[H_1]]+1,db[[#This Row],[H_2]]-db[[#This Row],[H_1]]-1),"")</f>
        <v/>
      </c>
      <c r="U543" s="87" t="str">
        <f>IF(db[[#This Row],[QTY/ CTN B]]="","",LEFT(db[[#This Row],[QTY/ CTN B]],SEARCH(" ",db[[#This Row],[QTY/ CTN B]],1)-1))</f>
        <v>60</v>
      </c>
      <c r="V543" s="87" t="str">
        <f>IF(db[[#This Row],[QTY/ CTN B]]="","",RIGHT(db[[#This Row],[QTY/ CTN B]],LEN(db[[#This Row],[QTY/ CTN B]])-SEARCH(" ",db[[#This Row],[QTY/ CTN B]],1)))</f>
        <v>PCS</v>
      </c>
      <c r="W543" s="87" t="str">
        <f>IF(db[[#This Row],[QTY/ CTN TG]]="",IF(db[[#This Row],[STN TG]]="","",12),LEFT(db[[#This Row],[QTY/ CTN TG]],SEARCH(" ",db[[#This Row],[QTY/ CTN TG]],1)-1))</f>
        <v/>
      </c>
      <c r="X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3" s="87" t="str">
        <f>IF(db[[#This Row],[STN K]]="","",IF(db[[#This Row],[STN TG]]="LSN",12,""))</f>
        <v/>
      </c>
      <c r="Z543" s="87" t="str">
        <f>IF(db[[#This Row],[STN TG]]="LSN","PCS","")</f>
        <v/>
      </c>
      <c r="AA543" s="87">
        <f>db[[#This Row],[QTY B]]*IF(db[[#This Row],[QTY TG]]="",1,db[[#This Row],[QTY TG]])*IF(db[[#This Row],[QTY K]]="",1,db[[#This Row],[QTY K]])</f>
        <v>60</v>
      </c>
      <c r="AB543" s="87" t="str">
        <f>IF(db[[#This Row],[STN K]]="",IF(db[[#This Row],[STN TG]]="",db[[#This Row],[STN B]],db[[#This Row],[STN TG]]),db[[#This Row],[STN K]])</f>
        <v>PCS</v>
      </c>
      <c r="AC543" s="87"/>
    </row>
    <row r="544" spans="1:29" ht="16.5" customHeight="1" x14ac:dyDescent="0.25">
      <c r="A544" s="87">
        <f>ROW()-1</f>
        <v>543</v>
      </c>
      <c r="B544" s="45" t="str">
        <f>LOWER(SUBSTITUTE(SUBSTITUTE(SUBSTITUTE(SUBSTITUTE(SUBSTITUTE(SUBSTITUTE(db[[#This Row],[NB BM]]," ",),".",""),"-",""),"(",""),")",""),"/",""))</f>
        <v>clipfilec318hitam</v>
      </c>
      <c r="C544" s="45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D544" s="45" t="str">
        <f>LOWER(SUBSTITUTE(SUBSTITUTE(SUBSTITUTE(SUBSTITUTE(SUBSTITUTE(SUBSTITUTE(SUBSTITUTE(SUBSTITUTE(SUBSTITUTE(db[[#This Row],[NB PAJAK]]," ",""),"-",""),"(",""),")",""),".",""),",",""),"/",""),"""",""),"+",""))</f>
        <v/>
      </c>
      <c r="E544" s="45" t="str">
        <f>LOWER(SUBSTITUTE(SUBSTITUTE(SUBSTITUTE(SUBSTITUTE(SUBSTITUTE(SUBSTITUTE(SUBSTITUTE(SUBSTITUTE(SUBSTITUTE(db[[#This Row],[NB BM]]&amp;db[[#This Row],[QTY/ CTN]]," ",),".",""),"-",""),"(",""),")",""),",",""),"/",""),"""",""),"+",""))</f>
        <v>clipfilec318hitam60pcs</v>
      </c>
      <c r="F54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clipfilec318hitam60pcsuntana</v>
      </c>
      <c r="G544" s="65" t="s">
        <v>4725</v>
      </c>
      <c r="H544" s="65" t="s">
        <v>4717</v>
      </c>
      <c r="I544" s="148"/>
      <c r="J544" s="1" t="s">
        <v>1621</v>
      </c>
      <c r="K544" s="47" t="e">
        <f>IF(db[[#This Row],[NB NOTA_C]]="","",COUNTIF([2]!B_MSK[concat],db[[#This Row],[NB NOTA_C]]))</f>
        <v>#REF!</v>
      </c>
      <c r="L544" s="48" t="s">
        <v>1641</v>
      </c>
      <c r="M544" s="45" t="s">
        <v>1665</v>
      </c>
      <c r="N544" s="46" t="s">
        <v>2786</v>
      </c>
      <c r="O544" s="45"/>
      <c r="P544" s="45" t="str">
        <f>IF(db[[#This Row],[QTY/ CTN]]="","",SUBSTITUTE(SUBSTITUTE(SUBSTITUTE(db[[#This Row],[QTY/ CTN]]," ","_",2),"(",""),")","")&amp;"_")</f>
        <v>60 PCS_</v>
      </c>
      <c r="Q544" s="45">
        <f>IF(db[[#This Row],[H_QTY/ CTN]]="","",SEARCH("_",db[[#This Row],[H_QTY/ CTN]]))</f>
        <v>7</v>
      </c>
      <c r="R544" s="45">
        <f>IF(db[[#This Row],[H_QTY/ CTN]]="","",LEN(db[[#This Row],[H_QTY/ CTN]]))</f>
        <v>7</v>
      </c>
      <c r="S544" s="95" t="str">
        <f>IF(db[[#This Row],[H_QTY/ CTN]]="","",LEFT(db[[#This Row],[H_QTY/ CTN]],db[[#This Row],[H_1]]-1))</f>
        <v>60 PCS</v>
      </c>
      <c r="T544" s="95" t="str">
        <f>IF(NOT(db[[#This Row],[H_1]]=db[[#This Row],[H_2]]),MID(db[[#This Row],[H_QTY/ CTN]],db[[#This Row],[H_1]]+1,db[[#This Row],[H_2]]-db[[#This Row],[H_1]]-1),"")</f>
        <v/>
      </c>
      <c r="U544" s="87" t="str">
        <f>IF(db[[#This Row],[QTY/ CTN B]]="","",LEFT(db[[#This Row],[QTY/ CTN B]],SEARCH(" ",db[[#This Row],[QTY/ CTN B]],1)-1))</f>
        <v>60</v>
      </c>
      <c r="V544" s="87" t="str">
        <f>IF(db[[#This Row],[QTY/ CTN B]]="","",RIGHT(db[[#This Row],[QTY/ CTN B]],LEN(db[[#This Row],[QTY/ CTN B]])-SEARCH(" ",db[[#This Row],[QTY/ CTN B]],1)))</f>
        <v>PCS</v>
      </c>
      <c r="W544" s="87" t="str">
        <f>IF(db[[#This Row],[QTY/ CTN TG]]="",IF(db[[#This Row],[STN TG]]="","",12),LEFT(db[[#This Row],[QTY/ CTN TG]],SEARCH(" ",db[[#This Row],[QTY/ CTN TG]],1)-1))</f>
        <v/>
      </c>
      <c r="X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4" s="87" t="str">
        <f>IF(db[[#This Row],[STN K]]="","",IF(db[[#This Row],[STN TG]]="LSN",12,""))</f>
        <v/>
      </c>
      <c r="Z544" s="87" t="str">
        <f>IF(db[[#This Row],[STN TG]]="LSN","PCS","")</f>
        <v/>
      </c>
      <c r="AA544" s="87">
        <f>db[[#This Row],[QTY B]]*IF(db[[#This Row],[QTY TG]]="",1,db[[#This Row],[QTY TG]])*IF(db[[#This Row],[QTY K]]="",1,db[[#This Row],[QTY K]])</f>
        <v>60</v>
      </c>
      <c r="AB544" s="87" t="str">
        <f>IF(db[[#This Row],[STN K]]="",IF(db[[#This Row],[STN TG]]="",db[[#This Row],[STN B]],db[[#This Row],[STN TG]]),db[[#This Row],[STN K]])</f>
        <v>PCS</v>
      </c>
      <c r="AC544" s="87"/>
    </row>
    <row r="545" spans="1:29" ht="16.5" customHeight="1" x14ac:dyDescent="0.25">
      <c r="A545" s="87">
        <f>ROW()-1</f>
        <v>544</v>
      </c>
      <c r="B545" s="3" t="str">
        <f>LOWER(SUBSTITUTE(SUBSTITUTE(SUBSTITUTE(SUBSTITUTE(SUBSTITUTE(SUBSTITUTE(db[[#This Row],[NB BM]]," ",),".",""),"-",""),"(",""),")",""),"/",""))</f>
        <v>clipboard+wbholo2mukasqclphl</v>
      </c>
      <c r="C545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D545" s="3" t="str">
        <f>LOWER(SUBSTITUTE(SUBSTITUTE(SUBSTITUTE(SUBSTITUTE(SUBSTITUTE(SUBSTITUTE(SUBSTITUTE(SUBSTITUTE(SUBSTITUTE(db[[#This Row],[NB PAJAK]]," ",""),"-",""),"(",""),")",""),".",""),",",""),"/",""),"""",""),"+",""))</f>
        <v/>
      </c>
      <c r="E545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clipboardwbholo2mukasqclphl144pcs</v>
      </c>
      <c r="F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clipboardwbholo144@24144pcsuntana</v>
      </c>
      <c r="G545" s="4" t="s">
        <v>1063</v>
      </c>
      <c r="H545" s="4" t="s">
        <v>1362</v>
      </c>
      <c r="I545" s="49"/>
      <c r="J545" s="1" t="s">
        <v>1621</v>
      </c>
      <c r="K545" s="26" t="e">
        <f>IF(db[[#This Row],[NB NOTA_C]]="","",COUNTIF([2]!B_MSK[concat],db[[#This Row],[NB NOTA_C]]))</f>
        <v>#REF!</v>
      </c>
      <c r="L545" s="6" t="s">
        <v>1639</v>
      </c>
      <c r="M545" s="1" t="s">
        <v>1664</v>
      </c>
      <c r="N545" s="1" t="s">
        <v>2786</v>
      </c>
      <c r="P545" s="1" t="str">
        <f>IF(db[[#This Row],[QTY/ CTN]]="","",SUBSTITUTE(SUBSTITUTE(SUBSTITUTE(db[[#This Row],[QTY/ CTN]]," ","_",2),"(",""),")","")&amp;"_")</f>
        <v>144 PCS_</v>
      </c>
      <c r="Q545" s="1">
        <f>IF(db[[#This Row],[H_QTY/ CTN]]="","",SEARCH("_",db[[#This Row],[H_QTY/ CTN]]))</f>
        <v>8</v>
      </c>
      <c r="R545" s="1">
        <f>IF(db[[#This Row],[H_QTY/ CTN]]="","",LEN(db[[#This Row],[H_QTY/ CTN]]))</f>
        <v>8</v>
      </c>
      <c r="S545" s="90" t="str">
        <f>IF(db[[#This Row],[H_QTY/ CTN]]="","",LEFT(db[[#This Row],[H_QTY/ CTN]],db[[#This Row],[H_1]]-1))</f>
        <v>144 PCS</v>
      </c>
      <c r="T545" s="87" t="str">
        <f>IF(NOT(db[[#This Row],[H_1]]=db[[#This Row],[H_2]]),MID(db[[#This Row],[H_QTY/ CTN]],db[[#This Row],[H_1]]+1,db[[#This Row],[H_2]]-db[[#This Row],[H_1]]-1),"")</f>
        <v/>
      </c>
      <c r="U545" s="87" t="str">
        <f>IF(db[[#This Row],[QTY/ CTN B]]="","",LEFT(db[[#This Row],[QTY/ CTN B]],SEARCH(" ",db[[#This Row],[QTY/ CTN B]],1)-1))</f>
        <v>144</v>
      </c>
      <c r="V545" s="87" t="str">
        <f>IF(db[[#This Row],[QTY/ CTN B]]="","",RIGHT(db[[#This Row],[QTY/ CTN B]],LEN(db[[#This Row],[QTY/ CTN B]])-SEARCH(" ",db[[#This Row],[QTY/ CTN B]],1)))</f>
        <v>PCS</v>
      </c>
      <c r="W545" s="87" t="str">
        <f>IF(db[[#This Row],[QTY/ CTN TG]]="",IF(db[[#This Row],[STN TG]]="","",12),LEFT(db[[#This Row],[QTY/ CTN TG]],SEARCH(" ",db[[#This Row],[QTY/ CTN TG]],1)-1))</f>
        <v/>
      </c>
      <c r="X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5" s="87" t="str">
        <f>IF(db[[#This Row],[STN K]]="","",IF(db[[#This Row],[STN TG]]="LSN",12,""))</f>
        <v/>
      </c>
      <c r="Z545" s="87" t="str">
        <f>IF(db[[#This Row],[STN TG]]="LSN","PCS","")</f>
        <v/>
      </c>
      <c r="AA545" s="87">
        <f>db[[#This Row],[QTY B]]*IF(db[[#This Row],[QTY TG]]="",1,db[[#This Row],[QTY TG]])*IF(db[[#This Row],[QTY K]]="",1,db[[#This Row],[QTY K]])</f>
        <v>144</v>
      </c>
      <c r="AB545" s="87" t="str">
        <f>IF(db[[#This Row],[STN K]]="",IF(db[[#This Row],[STN TG]]="",db[[#This Row],[STN B]],db[[#This Row],[STN TG]]),db[[#This Row],[STN K]])</f>
        <v>PCS</v>
      </c>
      <c r="AC545" s="87"/>
    </row>
    <row r="546" spans="1:29" ht="16.5" customHeight="1" x14ac:dyDescent="0.25">
      <c r="A546" s="87">
        <f>ROW()-1</f>
        <v>545</v>
      </c>
      <c r="B546" s="14" t="str">
        <f>LOWER(SUBSTITUTE(SUBSTITUTE(SUBSTITUTE(SUBSTITUTE(SUBSTITUTE(SUBSTITUTE(db[[#This Row],[NB BM]]," ",),".",""),"-",""),"(",""),")",""),"/",""))</f>
        <v>clipboard+wbholo2mukasqclphl</v>
      </c>
      <c r="C546" s="14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D546" s="14" t="str">
        <f>LOWER(SUBSTITUTE(SUBSTITUTE(SUBSTITUTE(SUBSTITUTE(SUBSTITUTE(SUBSTITUTE(SUBSTITUTE(SUBSTITUTE(SUBSTITUTE(db[[#This Row],[NB PAJAK]]," ",""),"-",""),"(",""),")",""),".",""),",",""),"/",""),"""",""),"+",""))</f>
        <v/>
      </c>
      <c r="E546" s="14" t="str">
        <f>LOWER(SUBSTITUTE(SUBSTITUTE(SUBSTITUTE(SUBSTITUTE(SUBSTITUTE(SUBSTITUTE(SUBSTITUTE(SUBSTITUTE(SUBSTITUTE(db[[#This Row],[NB BM]]&amp;db[[#This Row],[QTY/ CTN]]," ",),".",""),"-",""),"(",""),")",""),",",""),"/",""),"""",""),"+",""))</f>
        <v>clipboardwbholo2mukasqclphl144pcs</v>
      </c>
      <c r="F5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clipboardwbholosqclphl144pcsuntana</v>
      </c>
      <c r="G546" s="19" t="s">
        <v>1063</v>
      </c>
      <c r="H546" s="19" t="s">
        <v>3974</v>
      </c>
      <c r="I546" s="50"/>
      <c r="J546" s="1" t="s">
        <v>1621</v>
      </c>
      <c r="K546" s="27" t="e">
        <f>IF(db[[#This Row],[NB NOTA_C]]="","",COUNTIF([2]!B_MSK[concat],db[[#This Row],[NB NOTA_C]]))</f>
        <v>#REF!</v>
      </c>
      <c r="L546" s="16" t="s">
        <v>1639</v>
      </c>
      <c r="M546" s="14" t="s">
        <v>1664</v>
      </c>
      <c r="N546" s="15" t="s">
        <v>2786</v>
      </c>
      <c r="O546" s="14"/>
      <c r="P546" s="14" t="str">
        <f>IF(db[[#This Row],[QTY/ CTN]]="","",SUBSTITUTE(SUBSTITUTE(SUBSTITUTE(db[[#This Row],[QTY/ CTN]]," ","_",2),"(",""),")","")&amp;"_")</f>
        <v>144 PCS_</v>
      </c>
      <c r="Q546" s="14">
        <f>IF(db[[#This Row],[H_QTY/ CTN]]="","",SEARCH("_",db[[#This Row],[H_QTY/ CTN]]))</f>
        <v>8</v>
      </c>
      <c r="R546" s="14">
        <f>IF(db[[#This Row],[H_QTY/ CTN]]="","",LEN(db[[#This Row],[H_QTY/ CTN]]))</f>
        <v>8</v>
      </c>
      <c r="S546" s="91" t="str">
        <f>IF(db[[#This Row],[H_QTY/ CTN]]="","",LEFT(db[[#This Row],[H_QTY/ CTN]],db[[#This Row],[H_1]]-1))</f>
        <v>144 PCS</v>
      </c>
      <c r="T546" s="91" t="str">
        <f>IF(NOT(db[[#This Row],[H_1]]=db[[#This Row],[H_2]]),MID(db[[#This Row],[H_QTY/ CTN]],db[[#This Row],[H_1]]+1,db[[#This Row],[H_2]]-db[[#This Row],[H_1]]-1),"")</f>
        <v/>
      </c>
      <c r="U546" s="87" t="str">
        <f>IF(db[[#This Row],[QTY/ CTN B]]="","",LEFT(db[[#This Row],[QTY/ CTN B]],SEARCH(" ",db[[#This Row],[QTY/ CTN B]],1)-1))</f>
        <v>144</v>
      </c>
      <c r="V546" s="87" t="str">
        <f>IF(db[[#This Row],[QTY/ CTN B]]="","",RIGHT(db[[#This Row],[QTY/ CTN B]],LEN(db[[#This Row],[QTY/ CTN B]])-SEARCH(" ",db[[#This Row],[QTY/ CTN B]],1)))</f>
        <v>PCS</v>
      </c>
      <c r="W546" s="87" t="str">
        <f>IF(db[[#This Row],[QTY/ CTN TG]]="",IF(db[[#This Row],[STN TG]]="","",12),LEFT(db[[#This Row],[QTY/ CTN TG]],SEARCH(" ",db[[#This Row],[QTY/ CTN TG]],1)-1))</f>
        <v/>
      </c>
      <c r="X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6" s="87" t="str">
        <f>IF(db[[#This Row],[STN K]]="","",IF(db[[#This Row],[STN TG]]="LSN",12,""))</f>
        <v/>
      </c>
      <c r="Z546" s="87" t="str">
        <f>IF(db[[#This Row],[STN TG]]="LSN","PCS","")</f>
        <v/>
      </c>
      <c r="AA546" s="87">
        <f>db[[#This Row],[QTY B]]*IF(db[[#This Row],[QTY TG]]="",1,db[[#This Row],[QTY TG]])*IF(db[[#This Row],[QTY K]]="",1,db[[#This Row],[QTY K]])</f>
        <v>144</v>
      </c>
      <c r="AB546" s="87" t="str">
        <f>IF(db[[#This Row],[STN K]]="",IF(db[[#This Row],[STN TG]]="",db[[#This Row],[STN B]],db[[#This Row],[STN TG]]),db[[#This Row],[STN K]])</f>
        <v>PCS</v>
      </c>
      <c r="AC546" s="87"/>
    </row>
    <row r="547" spans="1:29" ht="16.5" customHeight="1" x14ac:dyDescent="0.25">
      <c r="A547" s="87">
        <f>ROW()-1</f>
        <v>546</v>
      </c>
      <c r="B547" s="9" t="str">
        <f>LOWER(SUBSTITUTE(SUBSTITUTE(SUBSTITUTE(SUBSTITUTE(SUBSTITUTE(SUBSTITUTE(db[[#This Row],[NB BM]]," ",),".",""),"-",""),"(",""),")",""),"/",""))</f>
        <v>clipboardkayukotaksqclpky</v>
      </c>
      <c r="C547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D547" s="9" t="str">
        <f>LOWER(SUBSTITUTE(SUBSTITUTE(SUBSTITUTE(SUBSTITUTE(SUBSTITUTE(SUBSTITUTE(SUBSTITUTE(SUBSTITUTE(SUBSTITUTE(db[[#This Row],[NB PAJAK]]," ",""),"-",""),"(",""),")",""),".",""),",",""),"/",""),"""",""),"+",""))</f>
        <v/>
      </c>
      <c r="E547" s="9" t="str">
        <f>LOWER(SUBSTITUTE(SUBSTITUTE(SUBSTITUTE(SUBSTITUTE(SUBSTITUTE(SUBSTITUTE(SUBSTITUTE(SUBSTITUTE(SUBSTITUTE(db[[#This Row],[NB BM]]&amp;db[[#This Row],[QTY/ CTN]]," ",),".",""),"-",""),"(",""),")",""),",",""),"/",""),"""",""),"+",""))</f>
        <v>clipboardkayukotaksqclpky24box6pcs</v>
      </c>
      <c r="F54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clipboardkayukotaksqclpky24box6pcsuntana</v>
      </c>
      <c r="G547" s="18" t="s">
        <v>1064</v>
      </c>
      <c r="H547" s="18" t="s">
        <v>2055</v>
      </c>
      <c r="I547" s="2"/>
      <c r="J547" s="1" t="s">
        <v>1621</v>
      </c>
      <c r="K547" s="26" t="e">
        <f>IF(db[[#This Row],[NB NOTA_C]]="","",COUNTIF([2]!B_MSK[concat],db[[#This Row],[NB NOTA_C]]))</f>
        <v>#REF!</v>
      </c>
      <c r="L547" s="6" t="s">
        <v>1639</v>
      </c>
      <c r="M547" s="1" t="s">
        <v>1716</v>
      </c>
      <c r="N547" s="1" t="s">
        <v>2786</v>
      </c>
      <c r="P547" s="1" t="str">
        <f>IF(db[[#This Row],[QTY/ CTN]]="","",SUBSTITUTE(SUBSTITUTE(SUBSTITUTE(db[[#This Row],[QTY/ CTN]]," ","_",2),"(",""),")","")&amp;"_")</f>
        <v>24 BOX_6 PCS_</v>
      </c>
      <c r="Q547" s="1">
        <f>IF(db[[#This Row],[H_QTY/ CTN]]="","",SEARCH("_",db[[#This Row],[H_QTY/ CTN]]))</f>
        <v>7</v>
      </c>
      <c r="R547" s="1">
        <f>IF(db[[#This Row],[H_QTY/ CTN]]="","",LEN(db[[#This Row],[H_QTY/ CTN]]))</f>
        <v>13</v>
      </c>
      <c r="S547" s="90" t="str">
        <f>IF(db[[#This Row],[H_QTY/ CTN]]="","",LEFT(db[[#This Row],[H_QTY/ CTN]],db[[#This Row],[H_1]]-1))</f>
        <v>24 BOX</v>
      </c>
      <c r="T547" s="87" t="str">
        <f>IF(NOT(db[[#This Row],[H_1]]=db[[#This Row],[H_2]]),MID(db[[#This Row],[H_QTY/ CTN]],db[[#This Row],[H_1]]+1,db[[#This Row],[H_2]]-db[[#This Row],[H_1]]-1),"")</f>
        <v>6 PCS</v>
      </c>
      <c r="U547" s="87" t="str">
        <f>IF(db[[#This Row],[QTY/ CTN B]]="","",LEFT(db[[#This Row],[QTY/ CTN B]],SEARCH(" ",db[[#This Row],[QTY/ CTN B]],1)-1))</f>
        <v>24</v>
      </c>
      <c r="V547" s="87" t="str">
        <f>IF(db[[#This Row],[QTY/ CTN B]]="","",RIGHT(db[[#This Row],[QTY/ CTN B]],LEN(db[[#This Row],[QTY/ CTN B]])-SEARCH(" ",db[[#This Row],[QTY/ CTN B]],1)))</f>
        <v>BOX</v>
      </c>
      <c r="W547" s="87" t="str">
        <f>IF(db[[#This Row],[QTY/ CTN TG]]="",IF(db[[#This Row],[STN TG]]="","",12),LEFT(db[[#This Row],[QTY/ CTN TG]],SEARCH(" ",db[[#This Row],[QTY/ CTN TG]],1)-1))</f>
        <v>6</v>
      </c>
      <c r="X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47" s="87" t="str">
        <f>IF(db[[#This Row],[STN K]]="","",IF(db[[#This Row],[STN TG]]="LSN",12,""))</f>
        <v/>
      </c>
      <c r="Z547" s="87" t="str">
        <f>IF(db[[#This Row],[STN TG]]="LSN","PCS","")</f>
        <v/>
      </c>
      <c r="AA547" s="87">
        <f>db[[#This Row],[QTY B]]*IF(db[[#This Row],[QTY TG]]="",1,db[[#This Row],[QTY TG]])*IF(db[[#This Row],[QTY K]]="",1,db[[#This Row],[QTY K]])</f>
        <v>144</v>
      </c>
      <c r="AB547" s="87" t="str">
        <f>IF(db[[#This Row],[STN K]]="",IF(db[[#This Row],[STN TG]]="",db[[#This Row],[STN B]],db[[#This Row],[STN TG]]),db[[#This Row],[STN K]])</f>
        <v>PCS</v>
      </c>
      <c r="AC547" s="87"/>
    </row>
    <row r="548" spans="1:29" ht="16.5" customHeight="1" x14ac:dyDescent="0.25">
      <c r="A548" s="87">
        <f>ROW()-1</f>
        <v>547</v>
      </c>
      <c r="B548" s="3" t="str">
        <f>LOWER(SUBSTITUTE(SUBSTITUTE(SUBSTITUTE(SUBSTITUTE(SUBSTITUTE(SUBSTITUTE(db[[#This Row],[NB BM]]," ",),".",""),"-",""),"(",""),")",""),"/",""))</f>
        <v>clipboardtranspw6688</v>
      </c>
      <c r="C548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D548" s="3" t="str">
        <f>LOWER(SUBSTITUTE(SUBSTITUTE(SUBSTITUTE(SUBSTITUTE(SUBSTITUTE(SUBSTITUTE(SUBSTITUTE(SUBSTITUTE(SUBSTITUTE(db[[#This Row],[NB PAJAK]]," ",""),"-",""),"(",""),")",""),".",""),",",""),"/",""),"""",""),"+",""))</f>
        <v/>
      </c>
      <c r="E548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clipboardtranspw668812lsn</v>
      </c>
      <c r="F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clipboardtransw668812lsnuntana</v>
      </c>
      <c r="G548" s="4" t="s">
        <v>1065</v>
      </c>
      <c r="H548" s="4" t="s">
        <v>1363</v>
      </c>
      <c r="I548" s="2"/>
      <c r="J548" s="1" t="s">
        <v>1621</v>
      </c>
      <c r="K548" s="26" t="e">
        <f>IF(db[[#This Row],[NB NOTA_C]]="","",COUNTIF([2]!B_MSK[concat],db[[#This Row],[NB NOTA_C]]))</f>
        <v>#REF!</v>
      </c>
      <c r="L548" s="6" t="s">
        <v>1628</v>
      </c>
      <c r="M548" s="1" t="s">
        <v>1661</v>
      </c>
      <c r="N548" s="1" t="s">
        <v>2786</v>
      </c>
      <c r="P548" s="1" t="str">
        <f>IF(db[[#This Row],[QTY/ CTN]]="","",SUBSTITUTE(SUBSTITUTE(SUBSTITUTE(db[[#This Row],[QTY/ CTN]]," ","_",2),"(",""),")","")&amp;"_")</f>
        <v>12 LSN_</v>
      </c>
      <c r="Q548" s="1">
        <f>IF(db[[#This Row],[H_QTY/ CTN]]="","",SEARCH("_",db[[#This Row],[H_QTY/ CTN]]))</f>
        <v>7</v>
      </c>
      <c r="R548" s="1">
        <f>IF(db[[#This Row],[H_QTY/ CTN]]="","",LEN(db[[#This Row],[H_QTY/ CTN]]))</f>
        <v>7</v>
      </c>
      <c r="S548" s="90" t="str">
        <f>IF(db[[#This Row],[H_QTY/ CTN]]="","",LEFT(db[[#This Row],[H_QTY/ CTN]],db[[#This Row],[H_1]]-1))</f>
        <v>12 LSN</v>
      </c>
      <c r="T548" s="87" t="str">
        <f>IF(NOT(db[[#This Row],[H_1]]=db[[#This Row],[H_2]]),MID(db[[#This Row],[H_QTY/ CTN]],db[[#This Row],[H_1]]+1,db[[#This Row],[H_2]]-db[[#This Row],[H_1]]-1),"")</f>
        <v/>
      </c>
      <c r="U548" s="87" t="str">
        <f>IF(db[[#This Row],[QTY/ CTN B]]="","",LEFT(db[[#This Row],[QTY/ CTN B]],SEARCH(" ",db[[#This Row],[QTY/ CTN B]],1)-1))</f>
        <v>12</v>
      </c>
      <c r="V548" s="87" t="str">
        <f>IF(db[[#This Row],[QTY/ CTN B]]="","",RIGHT(db[[#This Row],[QTY/ CTN B]],LEN(db[[#This Row],[QTY/ CTN B]])-SEARCH(" ",db[[#This Row],[QTY/ CTN B]],1)))</f>
        <v>LSN</v>
      </c>
      <c r="W548" s="87">
        <f>IF(db[[#This Row],[QTY/ CTN TG]]="",IF(db[[#This Row],[STN TG]]="","",12),LEFT(db[[#This Row],[QTY/ CTN TG]],SEARCH(" ",db[[#This Row],[QTY/ CTN TG]],1)-1))</f>
        <v>12</v>
      </c>
      <c r="X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48" s="87" t="str">
        <f>IF(db[[#This Row],[STN K]]="","",IF(db[[#This Row],[STN TG]]="LSN",12,""))</f>
        <v/>
      </c>
      <c r="Z548" s="87" t="str">
        <f>IF(db[[#This Row],[STN TG]]="LSN","PCS","")</f>
        <v/>
      </c>
      <c r="AA548" s="87">
        <f>db[[#This Row],[QTY B]]*IF(db[[#This Row],[QTY TG]]="",1,db[[#This Row],[QTY TG]])*IF(db[[#This Row],[QTY K]]="",1,db[[#This Row],[QTY K]])</f>
        <v>144</v>
      </c>
      <c r="AB548" s="87" t="str">
        <f>IF(db[[#This Row],[STN K]]="",IF(db[[#This Row],[STN TG]]="",db[[#This Row],[STN B]],db[[#This Row],[STN TG]]),db[[#This Row],[STN K]])</f>
        <v>PCS</v>
      </c>
      <c r="AC548" s="87"/>
    </row>
    <row r="549" spans="1:29" ht="16.5" customHeight="1" x14ac:dyDescent="0.25">
      <c r="A549" s="87">
        <f>ROW()-1</f>
        <v>548</v>
      </c>
      <c r="B549" s="3" t="str">
        <f>LOWER(SUBSTITUTE(SUBSTITUTE(SUBSTITUTE(SUBSTITUTE(SUBSTITUTE(SUBSTITUTE(db[[#This Row],[NB BM]]," ",),".",""),"-",""),"(",""),")",""),"/",""))</f>
        <v>plakbankainjk48mmbl</v>
      </c>
      <c r="C549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D549" s="3" t="str">
        <f>LOWER(SUBSTITUTE(SUBSTITUTE(SUBSTITUTE(SUBSTITUTE(SUBSTITUTE(SUBSTITUTE(SUBSTITUTE(SUBSTITUTE(SUBSTITUTE(db[[#This Row],[NB PAJAK]]," ",""),"-",""),"(",""),")",""),".",""),",",""),"/",""),"""",""),"+",""))</f>
        <v/>
      </c>
      <c r="E549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plakbankainjk48mmbl60rol</v>
      </c>
      <c r="F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clothtape48mmbljkororange60rolartomoro</v>
      </c>
      <c r="G549" s="4" t="s">
        <v>4485</v>
      </c>
      <c r="H549" s="4" t="s">
        <v>4371</v>
      </c>
      <c r="I549" s="49"/>
      <c r="J549" s="1" t="s">
        <v>1620</v>
      </c>
      <c r="K549" s="28" t="e">
        <f>IF(db[[#This Row],[NB NOTA_C]]="","",COUNTIF([2]!B_MSK[concat],db[[#This Row],[NB NOTA_C]]))</f>
        <v>#REF!</v>
      </c>
      <c r="L549" s="7" t="s">
        <v>1631</v>
      </c>
      <c r="M549" s="3" t="s">
        <v>1809</v>
      </c>
      <c r="N549" s="1" t="s">
        <v>2795</v>
      </c>
      <c r="O549" s="3"/>
      <c r="P549" s="3" t="str">
        <f>IF(db[[#This Row],[QTY/ CTN]]="","",SUBSTITUTE(SUBSTITUTE(SUBSTITUTE(db[[#This Row],[QTY/ CTN]]," ","_",2),"(",""),")","")&amp;"_")</f>
        <v>60 ROL_</v>
      </c>
      <c r="Q549" s="3">
        <f>IF(db[[#This Row],[H_QTY/ CTN]]="","",SEARCH("_",db[[#This Row],[H_QTY/ CTN]]))</f>
        <v>7</v>
      </c>
      <c r="R549" s="3">
        <f>IF(db[[#This Row],[H_QTY/ CTN]]="","",LEN(db[[#This Row],[H_QTY/ CTN]]))</f>
        <v>7</v>
      </c>
      <c r="S549" s="87" t="str">
        <f>IF(db[[#This Row],[H_QTY/ CTN]]="","",LEFT(db[[#This Row],[H_QTY/ CTN]],db[[#This Row],[H_1]]-1))</f>
        <v>60 ROL</v>
      </c>
      <c r="T549" s="87" t="str">
        <f>IF(NOT(db[[#This Row],[H_1]]=db[[#This Row],[H_2]]),MID(db[[#This Row],[H_QTY/ CTN]],db[[#This Row],[H_1]]+1,db[[#This Row],[H_2]]-db[[#This Row],[H_1]]-1),"")</f>
        <v/>
      </c>
      <c r="U549" s="87" t="str">
        <f>IF(db[[#This Row],[QTY/ CTN B]]="","",LEFT(db[[#This Row],[QTY/ CTN B]],SEARCH(" ",db[[#This Row],[QTY/ CTN B]],1)-1))</f>
        <v>60</v>
      </c>
      <c r="V549" s="87" t="str">
        <f>IF(db[[#This Row],[QTY/ CTN B]]="","",RIGHT(db[[#This Row],[QTY/ CTN B]],LEN(db[[#This Row],[QTY/ CTN B]])-SEARCH(" ",db[[#This Row],[QTY/ CTN B]],1)))</f>
        <v>ROL</v>
      </c>
      <c r="W549" s="87" t="str">
        <f>IF(db[[#This Row],[QTY/ CTN TG]]="",IF(db[[#This Row],[STN TG]]="","",12),LEFT(db[[#This Row],[QTY/ CTN TG]],SEARCH(" ",db[[#This Row],[QTY/ CTN TG]],1)-1))</f>
        <v/>
      </c>
      <c r="X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49" s="87" t="str">
        <f>IF(db[[#This Row],[STN K]]="","",IF(db[[#This Row],[STN TG]]="LSN",12,""))</f>
        <v/>
      </c>
      <c r="Z549" s="87" t="str">
        <f>IF(db[[#This Row],[STN TG]]="LSN","PCS","")</f>
        <v/>
      </c>
      <c r="AA549" s="87">
        <f>db[[#This Row],[QTY B]]*IF(db[[#This Row],[QTY TG]]="",1,db[[#This Row],[QTY TG]])*IF(db[[#This Row],[QTY K]]="",1,db[[#This Row],[QTY K]])</f>
        <v>60</v>
      </c>
      <c r="AB549" s="87" t="str">
        <f>IF(db[[#This Row],[STN K]]="",IF(db[[#This Row],[STN TG]]="",db[[#This Row],[STN B]],db[[#This Row],[STN TG]]),db[[#This Row],[STN K]])</f>
        <v>ROL</v>
      </c>
      <c r="AC549" s="87"/>
    </row>
    <row r="550" spans="1:29" ht="16.5" customHeight="1" x14ac:dyDescent="0.25">
      <c r="A550" s="87">
        <f>ROW()-1</f>
        <v>549</v>
      </c>
      <c r="B550" s="1" t="str">
        <f>LOWER(SUBSTITUTE(SUBSTITUTE(SUBSTITUTE(SUBSTITUTE(SUBSTITUTE(SUBSTITUTE(db[[#This Row],[NB BM]]," ",),".",""),"-",""),"(",""),")",""),"/",""))</f>
        <v>brushpenwarnajkclp06</v>
      </c>
      <c r="C550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D550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E550" s="1" t="str">
        <f>LOWER(SUBSTITUTE(SUBSTITUTE(SUBSTITUTE(SUBSTITUTE(SUBSTITUTE(SUBSTITUTE(SUBSTITUTE(SUBSTITUTE(SUBSTITUTE(db[[#This Row],[NB BM]]&amp;db[[#This Row],[QTY/ CTN]]," ",),".",""),"-",""),"(",""),")",""),",",""),"/",""),"""",""),"+",""))</f>
        <v>brushpenwarnajkclp066box24set</v>
      </c>
      <c r="F5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colorbrushpenclp06jk6box24setartomoro</v>
      </c>
      <c r="G550" s="4" t="s">
        <v>182</v>
      </c>
      <c r="H550" s="4" t="s">
        <v>183</v>
      </c>
      <c r="I550" s="49" t="s">
        <v>2834</v>
      </c>
      <c r="J550" s="1" t="s">
        <v>1620</v>
      </c>
      <c r="K550" s="26" t="e">
        <f>IF(db[[#This Row],[NB NOTA_C]]="","",COUNTIF([2]!B_MSK[concat],db[[#This Row],[NB NOTA_C]]))</f>
        <v>#REF!</v>
      </c>
      <c r="L550" s="6" t="s">
        <v>1631</v>
      </c>
      <c r="M550" s="1" t="s">
        <v>1699</v>
      </c>
      <c r="N550" s="1" t="s">
        <v>2816</v>
      </c>
      <c r="P550" s="1" t="str">
        <f>IF(db[[#This Row],[QTY/ CTN]]="","",SUBSTITUTE(SUBSTITUTE(SUBSTITUTE(db[[#This Row],[QTY/ CTN]]," ","_",2),"(",""),")","")&amp;"_")</f>
        <v>6 BOX_24 SET_</v>
      </c>
      <c r="Q550" s="1">
        <f>IF(db[[#This Row],[H_QTY/ CTN]]="","",SEARCH("_",db[[#This Row],[H_QTY/ CTN]]))</f>
        <v>6</v>
      </c>
      <c r="R550" s="1">
        <f>IF(db[[#This Row],[H_QTY/ CTN]]="","",LEN(db[[#This Row],[H_QTY/ CTN]]))</f>
        <v>13</v>
      </c>
      <c r="S550" s="90" t="str">
        <f>IF(db[[#This Row],[H_QTY/ CTN]]="","",LEFT(db[[#This Row],[H_QTY/ CTN]],db[[#This Row],[H_1]]-1))</f>
        <v>6 BOX</v>
      </c>
      <c r="T550" s="87" t="str">
        <f>IF(NOT(db[[#This Row],[H_1]]=db[[#This Row],[H_2]]),MID(db[[#This Row],[H_QTY/ CTN]],db[[#This Row],[H_1]]+1,db[[#This Row],[H_2]]-db[[#This Row],[H_1]]-1),"")</f>
        <v>24 SET</v>
      </c>
      <c r="U550" s="87" t="str">
        <f>IF(db[[#This Row],[QTY/ CTN B]]="","",LEFT(db[[#This Row],[QTY/ CTN B]],SEARCH(" ",db[[#This Row],[QTY/ CTN B]],1)-1))</f>
        <v>6</v>
      </c>
      <c r="V550" s="87" t="str">
        <f>IF(db[[#This Row],[QTY/ CTN B]]="","",RIGHT(db[[#This Row],[QTY/ CTN B]],LEN(db[[#This Row],[QTY/ CTN B]])-SEARCH(" ",db[[#This Row],[QTY/ CTN B]],1)))</f>
        <v>BOX</v>
      </c>
      <c r="W550" s="87" t="str">
        <f>IF(db[[#This Row],[QTY/ CTN TG]]="",IF(db[[#This Row],[STN TG]]="","",12),LEFT(db[[#This Row],[QTY/ CTN TG]],SEARCH(" ",db[[#This Row],[QTY/ CTN TG]],1)-1))</f>
        <v>24</v>
      </c>
      <c r="X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50" s="87" t="str">
        <f>IF(db[[#This Row],[STN K]]="","",IF(db[[#This Row],[STN TG]]="LSN",12,""))</f>
        <v/>
      </c>
      <c r="Z550" s="87" t="str">
        <f>IF(db[[#This Row],[STN TG]]="LSN","PCS","")</f>
        <v/>
      </c>
      <c r="AA550" s="87">
        <f>db[[#This Row],[QTY B]]*IF(db[[#This Row],[QTY TG]]="",1,db[[#This Row],[QTY TG]])*IF(db[[#This Row],[QTY K]]="",1,db[[#This Row],[QTY K]])</f>
        <v>144</v>
      </c>
      <c r="AB550" s="87" t="str">
        <f>IF(db[[#This Row],[STN K]]="",IF(db[[#This Row],[STN TG]]="",db[[#This Row],[STN B]],db[[#This Row],[STN TG]]),db[[#This Row],[STN K]])</f>
        <v>SET</v>
      </c>
      <c r="AC550" s="87"/>
    </row>
    <row r="551" spans="1:29" ht="16.5" customHeight="1" x14ac:dyDescent="0.25">
      <c r="A551" s="87">
        <f>ROW()-1</f>
        <v>550</v>
      </c>
      <c r="B551" s="1" t="str">
        <f>LOWER(SUBSTITUTE(SUBSTITUTE(SUBSTITUTE(SUBSTITUTE(SUBSTITUTE(SUBSTITUTE(db[[#This Row],[NB BM]]," ",),".",""),"-",""),"(",""),")",""),"/",""))</f>
        <v>brushpenwarnajkclp07</v>
      </c>
      <c r="C551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D551" s="1" t="str">
        <f>LOWER(SUBSTITUTE(SUBSTITUTE(SUBSTITUTE(SUBSTITUTE(SUBSTITUTE(SUBSTITUTE(SUBSTITUTE(SUBSTITUTE(SUBSTITUTE(db[[#This Row],[NB PAJAK]]," ",""),"-",""),"(",""),")",""),".",""),",",""),"/",""),"""",""),"+",""))</f>
        <v/>
      </c>
      <c r="E551" s="1" t="str">
        <f>LOWER(SUBSTITUTE(SUBSTITUTE(SUBSTITUTE(SUBSTITUTE(SUBSTITUTE(SUBSTITUTE(SUBSTITUTE(SUBSTITUTE(SUBSTITUTE(db[[#This Row],[NB BM]]&amp;db[[#This Row],[QTY/ CTN]]," ",),".",""),"-",""),"(",""),")",""),",",""),"/",""),"""",""),"+",""))</f>
        <v>brushpenwarnajkclp076lsn</v>
      </c>
      <c r="F5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colorbrushpenclp07jk6lsnartomoro</v>
      </c>
      <c r="G551" s="1" t="s">
        <v>184</v>
      </c>
      <c r="H551" s="4" t="s">
        <v>185</v>
      </c>
      <c r="I551" s="2"/>
      <c r="J551" s="1" t="s">
        <v>1620</v>
      </c>
      <c r="K551" s="26" t="e">
        <f>IF(db[[#This Row],[NB NOTA_C]]="","",COUNTIF([2]!B_MSK[concat],db[[#This Row],[NB NOTA_C]]))</f>
        <v>#REF!</v>
      </c>
      <c r="L551" s="6" t="s">
        <v>1631</v>
      </c>
      <c r="M551" s="1" t="s">
        <v>1700</v>
      </c>
      <c r="N551" s="1" t="s">
        <v>2816</v>
      </c>
      <c r="P551" s="1" t="str">
        <f>IF(db[[#This Row],[QTY/ CTN]]="","",SUBSTITUTE(SUBSTITUTE(SUBSTITUTE(db[[#This Row],[QTY/ CTN]]," ","_",2),"(",""),")","")&amp;"_")</f>
        <v>6 LSN_</v>
      </c>
      <c r="Q551" s="1">
        <f>IF(db[[#This Row],[H_QTY/ CTN]]="","",SEARCH("_",db[[#This Row],[H_QTY/ CTN]]))</f>
        <v>6</v>
      </c>
      <c r="R551" s="1">
        <f>IF(db[[#This Row],[H_QTY/ CTN]]="","",LEN(db[[#This Row],[H_QTY/ CTN]]))</f>
        <v>6</v>
      </c>
      <c r="S551" s="90" t="str">
        <f>IF(db[[#This Row],[H_QTY/ CTN]]="","",LEFT(db[[#This Row],[H_QTY/ CTN]],db[[#This Row],[H_1]]-1))</f>
        <v>6 LSN</v>
      </c>
      <c r="T551" s="87" t="str">
        <f>IF(NOT(db[[#This Row],[H_1]]=db[[#This Row],[H_2]]),MID(db[[#This Row],[H_QTY/ CTN]],db[[#This Row],[H_1]]+1,db[[#This Row],[H_2]]-db[[#This Row],[H_1]]-1),"")</f>
        <v/>
      </c>
      <c r="U551" s="87" t="str">
        <f>IF(db[[#This Row],[QTY/ CTN B]]="","",LEFT(db[[#This Row],[QTY/ CTN B]],SEARCH(" ",db[[#This Row],[QTY/ CTN B]],1)-1))</f>
        <v>6</v>
      </c>
      <c r="V551" s="87" t="str">
        <f>IF(db[[#This Row],[QTY/ CTN B]]="","",RIGHT(db[[#This Row],[QTY/ CTN B]],LEN(db[[#This Row],[QTY/ CTN B]])-SEARCH(" ",db[[#This Row],[QTY/ CTN B]],1)))</f>
        <v>LSN</v>
      </c>
      <c r="W551" s="87">
        <f>IF(db[[#This Row],[QTY/ CTN TG]]="",IF(db[[#This Row],[STN TG]]="","",12),LEFT(db[[#This Row],[QTY/ CTN TG]],SEARCH(" ",db[[#This Row],[QTY/ CTN TG]],1)-1))</f>
        <v>12</v>
      </c>
      <c r="X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51" s="87" t="str">
        <f>IF(db[[#This Row],[STN K]]="","",IF(db[[#This Row],[STN TG]]="LSN",12,""))</f>
        <v/>
      </c>
      <c r="Z551" s="87" t="str">
        <f>IF(db[[#This Row],[STN TG]]="LSN","PCS","")</f>
        <v/>
      </c>
      <c r="AA551" s="87">
        <f>db[[#This Row],[QTY B]]*IF(db[[#This Row],[QTY TG]]="",1,db[[#This Row],[QTY TG]])*IF(db[[#This Row],[QTY K]]="",1,db[[#This Row],[QTY K]])</f>
        <v>72</v>
      </c>
      <c r="AB551" s="87" t="str">
        <f>IF(db[[#This Row],[STN K]]="",IF(db[[#This Row],[STN TG]]="",db[[#This Row],[STN B]],db[[#This Row],[STN TG]]),db[[#This Row],[STN K]])</f>
        <v>PCS</v>
      </c>
      <c r="AC551" s="87"/>
    </row>
    <row r="552" spans="1:29" ht="16.5" customHeight="1" x14ac:dyDescent="0.25">
      <c r="A552" s="87">
        <f>ROW()-1</f>
        <v>551</v>
      </c>
      <c r="B552" s="1" t="str">
        <f>LOWER(SUBSTITUTE(SUBSTITUTE(SUBSTITUTE(SUBSTITUTE(SUBSTITUTE(SUBSTITUTE(db[[#This Row],[NB BM]]," ",),".",""),"-",""),"(",""),")",""),"/",""))</f>
        <v>brushpenwarnajkclp08</v>
      </c>
      <c r="C552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D552" s="1" t="str">
        <f>LOWER(SUBSTITUTE(SUBSTITUTE(SUBSTITUTE(SUBSTITUTE(SUBSTITUTE(SUBSTITUTE(SUBSTITUTE(SUBSTITUTE(SUBSTITUTE(db[[#This Row],[NB PAJAK]]," ",""),"-",""),"(",""),")",""),".",""),",",""),"/",""),"""",""),"+",""))</f>
        <v/>
      </c>
      <c r="E552" s="1" t="str">
        <f>LOWER(SUBSTITUTE(SUBSTITUTE(SUBSTITUTE(SUBSTITUTE(SUBSTITUTE(SUBSTITUTE(SUBSTITUTE(SUBSTITUTE(SUBSTITUTE(db[[#This Row],[NB BM]]&amp;db[[#This Row],[QTY/ CTN]]," ",),".",""),"-",""),"(",""),")",""),",",""),"/",""),"""",""),"+",""))</f>
        <v>brushpenwarnajkclp086box24set</v>
      </c>
      <c r="F5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colorbrushpenclp08jk6box24setartomoro</v>
      </c>
      <c r="G552" s="1" t="s">
        <v>186</v>
      </c>
      <c r="H552" s="4" t="s">
        <v>187</v>
      </c>
      <c r="I552" s="49"/>
      <c r="J552" s="1" t="s">
        <v>1620</v>
      </c>
      <c r="K552" s="26" t="e">
        <f>IF(db[[#This Row],[NB NOTA_C]]="","",COUNTIF([2]!B_MSK[concat],db[[#This Row],[NB NOTA_C]]))</f>
        <v>#REF!</v>
      </c>
      <c r="L552" s="6" t="s">
        <v>1631</v>
      </c>
      <c r="M552" s="1" t="s">
        <v>1699</v>
      </c>
      <c r="N552" s="1" t="s">
        <v>2816</v>
      </c>
      <c r="P552" s="1" t="str">
        <f>IF(db[[#This Row],[QTY/ CTN]]="","",SUBSTITUTE(SUBSTITUTE(SUBSTITUTE(db[[#This Row],[QTY/ CTN]]," ","_",2),"(",""),")","")&amp;"_")</f>
        <v>6 BOX_24 SET_</v>
      </c>
      <c r="Q552" s="1">
        <f>IF(db[[#This Row],[H_QTY/ CTN]]="","",SEARCH("_",db[[#This Row],[H_QTY/ CTN]]))</f>
        <v>6</v>
      </c>
      <c r="R552" s="1">
        <f>IF(db[[#This Row],[H_QTY/ CTN]]="","",LEN(db[[#This Row],[H_QTY/ CTN]]))</f>
        <v>13</v>
      </c>
      <c r="S552" s="90" t="str">
        <f>IF(db[[#This Row],[H_QTY/ CTN]]="","",LEFT(db[[#This Row],[H_QTY/ CTN]],db[[#This Row],[H_1]]-1))</f>
        <v>6 BOX</v>
      </c>
      <c r="T552" s="87" t="str">
        <f>IF(NOT(db[[#This Row],[H_1]]=db[[#This Row],[H_2]]),MID(db[[#This Row],[H_QTY/ CTN]],db[[#This Row],[H_1]]+1,db[[#This Row],[H_2]]-db[[#This Row],[H_1]]-1),"")</f>
        <v>24 SET</v>
      </c>
      <c r="U552" s="87" t="str">
        <f>IF(db[[#This Row],[QTY/ CTN B]]="","",LEFT(db[[#This Row],[QTY/ CTN B]],SEARCH(" ",db[[#This Row],[QTY/ CTN B]],1)-1))</f>
        <v>6</v>
      </c>
      <c r="V552" s="87" t="str">
        <f>IF(db[[#This Row],[QTY/ CTN B]]="","",RIGHT(db[[#This Row],[QTY/ CTN B]],LEN(db[[#This Row],[QTY/ CTN B]])-SEARCH(" ",db[[#This Row],[QTY/ CTN B]],1)))</f>
        <v>BOX</v>
      </c>
      <c r="W552" s="87" t="str">
        <f>IF(db[[#This Row],[QTY/ CTN TG]]="",IF(db[[#This Row],[STN TG]]="","",12),LEFT(db[[#This Row],[QTY/ CTN TG]],SEARCH(" ",db[[#This Row],[QTY/ CTN TG]],1)-1))</f>
        <v>24</v>
      </c>
      <c r="X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52" s="87" t="str">
        <f>IF(db[[#This Row],[STN K]]="","",IF(db[[#This Row],[STN TG]]="LSN",12,""))</f>
        <v/>
      </c>
      <c r="Z552" s="87" t="str">
        <f>IF(db[[#This Row],[STN TG]]="LSN","PCS","")</f>
        <v/>
      </c>
      <c r="AA552" s="87">
        <f>db[[#This Row],[QTY B]]*IF(db[[#This Row],[QTY TG]]="",1,db[[#This Row],[QTY TG]])*IF(db[[#This Row],[QTY K]]="",1,db[[#This Row],[QTY K]])</f>
        <v>144</v>
      </c>
      <c r="AB552" s="87" t="str">
        <f>IF(db[[#This Row],[STN K]]="",IF(db[[#This Row],[STN TG]]="",db[[#This Row],[STN B]],db[[#This Row],[STN TG]]),db[[#This Row],[STN K]])</f>
        <v>SET</v>
      </c>
      <c r="AC552" s="87"/>
    </row>
    <row r="553" spans="1:29" ht="16.5" customHeight="1" x14ac:dyDescent="0.25">
      <c r="A553" s="87">
        <f>ROW()-1</f>
        <v>552</v>
      </c>
      <c r="B553" s="1" t="str">
        <f>LOWER(SUBSTITUTE(SUBSTITUTE(SUBSTITUTE(SUBSTITUTE(SUBSTITUTE(SUBSTITUTE(db[[#This Row],[NB BM]]," ",),".",""),"-",""),"(",""),")",""),"/",""))</f>
        <v>gelpensetwarnajkgpc296</v>
      </c>
      <c r="C553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D553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E553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gelpensetwarnajkgpc29624set</v>
      </c>
      <c r="F5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colorgelpengpc296jk24setartomoro</v>
      </c>
      <c r="G553" s="1" t="s">
        <v>4588</v>
      </c>
      <c r="H553" s="4" t="s">
        <v>188</v>
      </c>
      <c r="I553" s="49" t="s">
        <v>4459</v>
      </c>
      <c r="J553" s="1" t="s">
        <v>1620</v>
      </c>
      <c r="K553" s="26" t="e">
        <f>IF(db[[#This Row],[NB NOTA_C]]="","",COUNTIF([2]!B_MSK[concat],db[[#This Row],[NB NOTA_C]]))</f>
        <v>#REF!</v>
      </c>
      <c r="L553" s="6" t="s">
        <v>1631</v>
      </c>
      <c r="M553" s="1" t="s">
        <v>1741</v>
      </c>
      <c r="N553" s="1" t="s">
        <v>2811</v>
      </c>
      <c r="P553" s="1" t="str">
        <f>IF(db[[#This Row],[QTY/ CTN]]="","",SUBSTITUTE(SUBSTITUTE(SUBSTITUTE(db[[#This Row],[QTY/ CTN]]," ","_",2),"(",""),")","")&amp;"_")</f>
        <v>24 SET_</v>
      </c>
      <c r="Q553" s="1">
        <f>IF(db[[#This Row],[H_QTY/ CTN]]="","",SEARCH("_",db[[#This Row],[H_QTY/ CTN]]))</f>
        <v>7</v>
      </c>
      <c r="R553" s="1">
        <f>IF(db[[#This Row],[H_QTY/ CTN]]="","",LEN(db[[#This Row],[H_QTY/ CTN]]))</f>
        <v>7</v>
      </c>
      <c r="S553" s="90" t="str">
        <f>IF(db[[#This Row],[H_QTY/ CTN]]="","",LEFT(db[[#This Row],[H_QTY/ CTN]],db[[#This Row],[H_1]]-1))</f>
        <v>24 SET</v>
      </c>
      <c r="T553" s="87" t="str">
        <f>IF(NOT(db[[#This Row],[H_1]]=db[[#This Row],[H_2]]),MID(db[[#This Row],[H_QTY/ CTN]],db[[#This Row],[H_1]]+1,db[[#This Row],[H_2]]-db[[#This Row],[H_1]]-1),"")</f>
        <v/>
      </c>
      <c r="U553" s="87" t="str">
        <f>IF(db[[#This Row],[QTY/ CTN B]]="","",LEFT(db[[#This Row],[QTY/ CTN B]],SEARCH(" ",db[[#This Row],[QTY/ CTN B]],1)-1))</f>
        <v>24</v>
      </c>
      <c r="V553" s="87" t="str">
        <f>IF(db[[#This Row],[QTY/ CTN B]]="","",RIGHT(db[[#This Row],[QTY/ CTN B]],LEN(db[[#This Row],[QTY/ CTN B]])-SEARCH(" ",db[[#This Row],[QTY/ CTN B]],1)))</f>
        <v>SET</v>
      </c>
      <c r="W553" s="87" t="str">
        <f>IF(db[[#This Row],[QTY/ CTN TG]]="",IF(db[[#This Row],[STN TG]]="","",12),LEFT(db[[#This Row],[QTY/ CTN TG]],SEARCH(" ",db[[#This Row],[QTY/ CTN TG]],1)-1))</f>
        <v/>
      </c>
      <c r="X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53" s="87" t="str">
        <f>IF(db[[#This Row],[STN K]]="","",IF(db[[#This Row],[STN TG]]="LSN",12,""))</f>
        <v/>
      </c>
      <c r="Z553" s="87" t="str">
        <f>IF(db[[#This Row],[STN TG]]="LSN","PCS","")</f>
        <v/>
      </c>
      <c r="AA553" s="87">
        <f>db[[#This Row],[QTY B]]*IF(db[[#This Row],[QTY TG]]="",1,db[[#This Row],[QTY TG]])*IF(db[[#This Row],[QTY K]]="",1,db[[#This Row],[QTY K]])</f>
        <v>24</v>
      </c>
      <c r="AB553" s="87" t="str">
        <f>IF(db[[#This Row],[STN K]]="",IF(db[[#This Row],[STN TG]]="",db[[#This Row],[STN B]],db[[#This Row],[STN TG]]),db[[#This Row],[STN K]])</f>
        <v>SET</v>
      </c>
      <c r="AC553" s="87"/>
    </row>
    <row r="554" spans="1:29" ht="16.5" customHeight="1" x14ac:dyDescent="0.25">
      <c r="A554" s="87">
        <f>ROW()-1</f>
        <v>553</v>
      </c>
      <c r="B554" s="3" t="str">
        <f>LOWER(SUBSTITUTE(SUBSTITUTE(SUBSTITUTE(SUBSTITUTE(SUBSTITUTE(SUBSTITUTE(db[[#This Row],[NB BM]]," ",),".",""),"-",""),"(",""),")",""),"/",""))</f>
        <v>gelpensetwarnajkgpc315</v>
      </c>
      <c r="C554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D554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E55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gelpensetwarnajkgpc31512box24set</v>
      </c>
      <c r="F5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colorgelpengpc315jk12box24setartomoro</v>
      </c>
      <c r="G554" s="1" t="s">
        <v>4589</v>
      </c>
      <c r="H554" s="4" t="s">
        <v>4414</v>
      </c>
      <c r="I554" s="49" t="s">
        <v>4460</v>
      </c>
      <c r="J554" s="1" t="s">
        <v>1620</v>
      </c>
      <c r="K554" s="28" t="e">
        <f>IF(db[[#This Row],[NB NOTA_C]]="","",COUNTIF([2]!B_MSK[concat],db[[#This Row],[NB NOTA_C]]))</f>
        <v>#REF!</v>
      </c>
      <c r="L554" s="7" t="s">
        <v>1631</v>
      </c>
      <c r="M554" s="3" t="s">
        <v>1813</v>
      </c>
      <c r="N554" s="1" t="s">
        <v>2811</v>
      </c>
      <c r="O554" s="3"/>
      <c r="P554" s="3" t="str">
        <f>IF(db[[#This Row],[QTY/ CTN]]="","",SUBSTITUTE(SUBSTITUTE(SUBSTITUTE(db[[#This Row],[QTY/ CTN]]," ","_",2),"(",""),")","")&amp;"_")</f>
        <v>12 BOX_24 SET_</v>
      </c>
      <c r="Q554" s="3">
        <f>IF(db[[#This Row],[H_QTY/ CTN]]="","",SEARCH("_",db[[#This Row],[H_QTY/ CTN]]))</f>
        <v>7</v>
      </c>
      <c r="R554" s="3">
        <f>IF(db[[#This Row],[H_QTY/ CTN]]="","",LEN(db[[#This Row],[H_QTY/ CTN]]))</f>
        <v>14</v>
      </c>
      <c r="S554" s="87" t="str">
        <f>IF(db[[#This Row],[H_QTY/ CTN]]="","",LEFT(db[[#This Row],[H_QTY/ CTN]],db[[#This Row],[H_1]]-1))</f>
        <v>12 BOX</v>
      </c>
      <c r="T554" s="87" t="str">
        <f>IF(NOT(db[[#This Row],[H_1]]=db[[#This Row],[H_2]]),MID(db[[#This Row],[H_QTY/ CTN]],db[[#This Row],[H_1]]+1,db[[#This Row],[H_2]]-db[[#This Row],[H_1]]-1),"")</f>
        <v>24 SET</v>
      </c>
      <c r="U554" s="87" t="str">
        <f>IF(db[[#This Row],[QTY/ CTN B]]="","",LEFT(db[[#This Row],[QTY/ CTN B]],SEARCH(" ",db[[#This Row],[QTY/ CTN B]],1)-1))</f>
        <v>12</v>
      </c>
      <c r="V554" s="87" t="str">
        <f>IF(db[[#This Row],[QTY/ CTN B]]="","",RIGHT(db[[#This Row],[QTY/ CTN B]],LEN(db[[#This Row],[QTY/ CTN B]])-SEARCH(" ",db[[#This Row],[QTY/ CTN B]],1)))</f>
        <v>BOX</v>
      </c>
      <c r="W554" s="87" t="str">
        <f>IF(db[[#This Row],[QTY/ CTN TG]]="",IF(db[[#This Row],[STN TG]]="","",12),LEFT(db[[#This Row],[QTY/ CTN TG]],SEARCH(" ",db[[#This Row],[QTY/ CTN TG]],1)-1))</f>
        <v>24</v>
      </c>
      <c r="X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54" s="87" t="str">
        <f>IF(db[[#This Row],[STN K]]="","",IF(db[[#This Row],[STN TG]]="LSN",12,""))</f>
        <v/>
      </c>
      <c r="Z554" s="87" t="str">
        <f>IF(db[[#This Row],[STN TG]]="LSN","PCS","")</f>
        <v/>
      </c>
      <c r="AA554" s="87">
        <f>db[[#This Row],[QTY B]]*IF(db[[#This Row],[QTY TG]]="",1,db[[#This Row],[QTY TG]])*IF(db[[#This Row],[QTY K]]="",1,db[[#This Row],[QTY K]])</f>
        <v>288</v>
      </c>
      <c r="AB554" s="87" t="str">
        <f>IF(db[[#This Row],[STN K]]="",IF(db[[#This Row],[STN TG]]="",db[[#This Row],[STN B]],db[[#This Row],[STN TG]]),db[[#This Row],[STN K]])</f>
        <v>SET</v>
      </c>
      <c r="AC554" s="87"/>
    </row>
    <row r="555" spans="1:29" ht="16.5" customHeight="1" x14ac:dyDescent="0.25">
      <c r="A555" s="87">
        <f>ROW()-1</f>
        <v>554</v>
      </c>
      <c r="B555" s="1" t="str">
        <f>LOWER(SUBSTITUTE(SUBSTITUTE(SUBSTITUTE(SUBSTITUTE(SUBSTITUTE(SUBSTITUTE(db[[#This Row],[NB BM]]," ",),".",""),"-",""),"(",""),")",""),"/",""))</f>
        <v>gelpensetwarnajkgpc316</v>
      </c>
      <c r="C555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D555" s="1" t="str">
        <f>LOWER(SUBSTITUTE(SUBSTITUTE(SUBSTITUTE(SUBSTITUTE(SUBSTITUTE(SUBSTITUTE(SUBSTITUTE(SUBSTITUTE(SUBSTITUTE(db[[#This Row],[NB PAJAK]]," ",""),"-",""),"(",""),")",""),".",""),",",""),"/",""),"""",""),"+",""))</f>
        <v/>
      </c>
      <c r="E555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gelpensetwarnajkgpc31630set</v>
      </c>
      <c r="F5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colorgelpengpc316jk30setartomoro</v>
      </c>
      <c r="G555" s="1" t="s">
        <v>4590</v>
      </c>
      <c r="H555" s="4" t="s">
        <v>189</v>
      </c>
      <c r="I555" s="2"/>
      <c r="J555" s="1" t="s">
        <v>1620</v>
      </c>
      <c r="K555" s="26" t="e">
        <f>IF(db[[#This Row],[NB NOTA_C]]="","",COUNTIF([2]!B_MSK[concat],db[[#This Row],[NB NOTA_C]]))</f>
        <v>#REF!</v>
      </c>
      <c r="L555" s="6" t="s">
        <v>1631</v>
      </c>
      <c r="M555" s="1" t="s">
        <v>1742</v>
      </c>
      <c r="N555" s="1" t="s">
        <v>2811</v>
      </c>
      <c r="P555" s="1" t="str">
        <f>IF(db[[#This Row],[QTY/ CTN]]="","",SUBSTITUTE(SUBSTITUTE(SUBSTITUTE(db[[#This Row],[QTY/ CTN]]," ","_",2),"(",""),")","")&amp;"_")</f>
        <v>30 SET_</v>
      </c>
      <c r="Q555" s="1">
        <f>IF(db[[#This Row],[H_QTY/ CTN]]="","",SEARCH("_",db[[#This Row],[H_QTY/ CTN]]))</f>
        <v>7</v>
      </c>
      <c r="R555" s="1">
        <f>IF(db[[#This Row],[H_QTY/ CTN]]="","",LEN(db[[#This Row],[H_QTY/ CTN]]))</f>
        <v>7</v>
      </c>
      <c r="S555" s="90" t="str">
        <f>IF(db[[#This Row],[H_QTY/ CTN]]="","",LEFT(db[[#This Row],[H_QTY/ CTN]],db[[#This Row],[H_1]]-1))</f>
        <v>30 SET</v>
      </c>
      <c r="T555" s="87" t="str">
        <f>IF(NOT(db[[#This Row],[H_1]]=db[[#This Row],[H_2]]),MID(db[[#This Row],[H_QTY/ CTN]],db[[#This Row],[H_1]]+1,db[[#This Row],[H_2]]-db[[#This Row],[H_1]]-1),"")</f>
        <v/>
      </c>
      <c r="U555" s="87" t="str">
        <f>IF(db[[#This Row],[QTY/ CTN B]]="","",LEFT(db[[#This Row],[QTY/ CTN B]],SEARCH(" ",db[[#This Row],[QTY/ CTN B]],1)-1))</f>
        <v>30</v>
      </c>
      <c r="V555" s="87" t="str">
        <f>IF(db[[#This Row],[QTY/ CTN B]]="","",RIGHT(db[[#This Row],[QTY/ CTN B]],LEN(db[[#This Row],[QTY/ CTN B]])-SEARCH(" ",db[[#This Row],[QTY/ CTN B]],1)))</f>
        <v>SET</v>
      </c>
      <c r="W555" s="87" t="str">
        <f>IF(db[[#This Row],[QTY/ CTN TG]]="",IF(db[[#This Row],[STN TG]]="","",12),LEFT(db[[#This Row],[QTY/ CTN TG]],SEARCH(" ",db[[#This Row],[QTY/ CTN TG]],1)-1))</f>
        <v/>
      </c>
      <c r="X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55" s="87" t="str">
        <f>IF(db[[#This Row],[STN K]]="","",IF(db[[#This Row],[STN TG]]="LSN",12,""))</f>
        <v/>
      </c>
      <c r="Z555" s="87" t="str">
        <f>IF(db[[#This Row],[STN TG]]="LSN","PCS","")</f>
        <v/>
      </c>
      <c r="AA555" s="87">
        <f>db[[#This Row],[QTY B]]*IF(db[[#This Row],[QTY TG]]="",1,db[[#This Row],[QTY TG]])*IF(db[[#This Row],[QTY K]]="",1,db[[#This Row],[QTY K]])</f>
        <v>30</v>
      </c>
      <c r="AB555" s="87" t="str">
        <f>IF(db[[#This Row],[STN K]]="",IF(db[[#This Row],[STN TG]]="",db[[#This Row],[STN B]],db[[#This Row],[STN TG]]),db[[#This Row],[STN K]])</f>
        <v>SET</v>
      </c>
      <c r="AC555" s="87"/>
    </row>
    <row r="556" spans="1:29" ht="16.5" customHeight="1" x14ac:dyDescent="0.25">
      <c r="A556" s="87">
        <f>ROW()-1</f>
        <v>555</v>
      </c>
      <c r="B556" s="1" t="str">
        <f>LOWER(SUBSTITUTE(SUBSTITUTE(SUBSTITUTE(SUBSTITUTE(SUBSTITUTE(SUBSTITUTE(db[[#This Row],[NB BM]]," ",),".",""),"-",""),"(",""),")",""),"/",""))</f>
        <v>gelpensetwarnajkgpc325</v>
      </c>
      <c r="C556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D556" s="1" t="str">
        <f>LOWER(SUBSTITUTE(SUBSTITUTE(SUBSTITUTE(SUBSTITUTE(SUBSTITUTE(SUBSTITUTE(SUBSTITUTE(SUBSTITUTE(SUBSTITUTE(db[[#This Row],[NB PAJAK]]," ",""),"-",""),"(",""),")",""),".",""),",",""),"/",""),"""",""),"+",""))</f>
        <v/>
      </c>
      <c r="E556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gelpensetwarnajkgpc3256box24set</v>
      </c>
      <c r="F5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colorgelpengpc325jk6box24setartomoro</v>
      </c>
      <c r="G556" s="1" t="s">
        <v>4591</v>
      </c>
      <c r="H556" s="4" t="s">
        <v>190</v>
      </c>
      <c r="I556" s="49"/>
      <c r="J556" s="1" t="s">
        <v>1620</v>
      </c>
      <c r="K556" s="26" t="e">
        <f>IF(db[[#This Row],[NB NOTA_C]]="","",COUNTIF([2]!B_MSK[concat],db[[#This Row],[NB NOTA_C]]))</f>
        <v>#REF!</v>
      </c>
      <c r="L556" s="6" t="s">
        <v>1631</v>
      </c>
      <c r="M556" s="1" t="s">
        <v>1699</v>
      </c>
      <c r="N556" s="1" t="s">
        <v>2811</v>
      </c>
      <c r="P556" s="1" t="str">
        <f>IF(db[[#This Row],[QTY/ CTN]]="","",SUBSTITUTE(SUBSTITUTE(SUBSTITUTE(db[[#This Row],[QTY/ CTN]]," ","_",2),"(",""),")","")&amp;"_")</f>
        <v>6 BOX_24 SET_</v>
      </c>
      <c r="Q556" s="1">
        <f>IF(db[[#This Row],[H_QTY/ CTN]]="","",SEARCH("_",db[[#This Row],[H_QTY/ CTN]]))</f>
        <v>6</v>
      </c>
      <c r="R556" s="1">
        <f>IF(db[[#This Row],[H_QTY/ CTN]]="","",LEN(db[[#This Row],[H_QTY/ CTN]]))</f>
        <v>13</v>
      </c>
      <c r="S556" s="90" t="str">
        <f>IF(db[[#This Row],[H_QTY/ CTN]]="","",LEFT(db[[#This Row],[H_QTY/ CTN]],db[[#This Row],[H_1]]-1))</f>
        <v>6 BOX</v>
      </c>
      <c r="T556" s="87" t="str">
        <f>IF(NOT(db[[#This Row],[H_1]]=db[[#This Row],[H_2]]),MID(db[[#This Row],[H_QTY/ CTN]],db[[#This Row],[H_1]]+1,db[[#This Row],[H_2]]-db[[#This Row],[H_1]]-1),"")</f>
        <v>24 SET</v>
      </c>
      <c r="U556" s="87" t="str">
        <f>IF(db[[#This Row],[QTY/ CTN B]]="","",LEFT(db[[#This Row],[QTY/ CTN B]],SEARCH(" ",db[[#This Row],[QTY/ CTN B]],1)-1))</f>
        <v>6</v>
      </c>
      <c r="V556" s="87" t="str">
        <f>IF(db[[#This Row],[QTY/ CTN B]]="","",RIGHT(db[[#This Row],[QTY/ CTN B]],LEN(db[[#This Row],[QTY/ CTN B]])-SEARCH(" ",db[[#This Row],[QTY/ CTN B]],1)))</f>
        <v>BOX</v>
      </c>
      <c r="W556" s="87" t="str">
        <f>IF(db[[#This Row],[QTY/ CTN TG]]="",IF(db[[#This Row],[STN TG]]="","",12),LEFT(db[[#This Row],[QTY/ CTN TG]],SEARCH(" ",db[[#This Row],[QTY/ CTN TG]],1)-1))</f>
        <v>24</v>
      </c>
      <c r="X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56" s="87" t="str">
        <f>IF(db[[#This Row],[STN K]]="","",IF(db[[#This Row],[STN TG]]="LSN",12,""))</f>
        <v/>
      </c>
      <c r="Z556" s="87" t="str">
        <f>IF(db[[#This Row],[STN TG]]="LSN","PCS","")</f>
        <v/>
      </c>
      <c r="AA556" s="87">
        <f>db[[#This Row],[QTY B]]*IF(db[[#This Row],[QTY TG]]="",1,db[[#This Row],[QTY TG]])*IF(db[[#This Row],[QTY K]]="",1,db[[#This Row],[QTY K]])</f>
        <v>144</v>
      </c>
      <c r="AB556" s="87" t="str">
        <f>IF(db[[#This Row],[STN K]]="",IF(db[[#This Row],[STN TG]]="",db[[#This Row],[STN B]],db[[#This Row],[STN TG]]),db[[#This Row],[STN K]])</f>
        <v>SET</v>
      </c>
      <c r="AC556" s="87"/>
    </row>
    <row r="557" spans="1:29" ht="16.5" customHeight="1" x14ac:dyDescent="0.25">
      <c r="A557" s="87">
        <f>ROW()-1</f>
        <v>556</v>
      </c>
      <c r="B557" s="1" t="str">
        <f>LOWER(SUBSTITUTE(SUBSTITUTE(SUBSTITUTE(SUBSTITUTE(SUBSTITUTE(SUBSTITUTE(db[[#This Row],[NB BM]]," ",),".",""),"-",""),"(",""),")",""),"/",""))</f>
        <v>penwarnajkclp04</v>
      </c>
      <c r="C557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D557" s="1" t="str">
        <f>LOWER(SUBSTITUTE(SUBSTITUTE(SUBSTITUTE(SUBSTITUTE(SUBSTITUTE(SUBSTITUTE(SUBSTITUTE(SUBSTITUTE(SUBSTITUTE(db[[#This Row],[NB PAJAK]]," ",""),"-",""),"(",""),")",""),".",""),",",""),"/",""),"""",""),"+",""))</f>
        <v/>
      </c>
      <c r="E557" s="1" t="str">
        <f>LOWER(SUBSTITUTE(SUBSTITUTE(SUBSTITUTE(SUBSTITUTE(SUBSTITUTE(SUBSTITUTE(SUBSTITUTE(SUBSTITUTE(SUBSTITUTE(db[[#This Row],[NB BM]]&amp;db[[#This Row],[QTY/ CTN]]," ",),".",""),"-",""),"(",""),")",""),",",""),"/",""),"""",""),"+",""))</f>
        <v>penwarnajkclp048lsn</v>
      </c>
      <c r="F5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colorpenclp04jk8lsnartomoro</v>
      </c>
      <c r="G557" s="1" t="s">
        <v>191</v>
      </c>
      <c r="H557" s="4" t="s">
        <v>192</v>
      </c>
      <c r="I557" s="49"/>
      <c r="J557" s="1" t="s">
        <v>1620</v>
      </c>
      <c r="K557" s="26" t="e">
        <f>IF(db[[#This Row],[NB NOTA_C]]="","",COUNTIF([2]!B_MSK[concat],db[[#This Row],[NB NOTA_C]]))</f>
        <v>#REF!</v>
      </c>
      <c r="L557" s="6" t="s">
        <v>1631</v>
      </c>
      <c r="M557" s="1" t="s">
        <v>1725</v>
      </c>
      <c r="N557" s="1" t="s">
        <v>2811</v>
      </c>
      <c r="P557" s="1" t="str">
        <f>IF(db[[#This Row],[QTY/ CTN]]="","",SUBSTITUTE(SUBSTITUTE(SUBSTITUTE(db[[#This Row],[QTY/ CTN]]," ","_",2),"(",""),")","")&amp;"_")</f>
        <v>8 LSN_</v>
      </c>
      <c r="Q557" s="1">
        <f>IF(db[[#This Row],[H_QTY/ CTN]]="","",SEARCH("_",db[[#This Row],[H_QTY/ CTN]]))</f>
        <v>6</v>
      </c>
      <c r="R557" s="1">
        <f>IF(db[[#This Row],[H_QTY/ CTN]]="","",LEN(db[[#This Row],[H_QTY/ CTN]]))</f>
        <v>6</v>
      </c>
      <c r="S557" s="90" t="str">
        <f>IF(db[[#This Row],[H_QTY/ CTN]]="","",LEFT(db[[#This Row],[H_QTY/ CTN]],db[[#This Row],[H_1]]-1))</f>
        <v>8 LSN</v>
      </c>
      <c r="T557" s="87" t="str">
        <f>IF(NOT(db[[#This Row],[H_1]]=db[[#This Row],[H_2]]),MID(db[[#This Row],[H_QTY/ CTN]],db[[#This Row],[H_1]]+1,db[[#This Row],[H_2]]-db[[#This Row],[H_1]]-1),"")</f>
        <v/>
      </c>
      <c r="U557" s="87" t="str">
        <f>IF(db[[#This Row],[QTY/ CTN B]]="","",LEFT(db[[#This Row],[QTY/ CTN B]],SEARCH(" ",db[[#This Row],[QTY/ CTN B]],1)-1))</f>
        <v>8</v>
      </c>
      <c r="V557" s="87" t="str">
        <f>IF(db[[#This Row],[QTY/ CTN B]]="","",RIGHT(db[[#This Row],[QTY/ CTN B]],LEN(db[[#This Row],[QTY/ CTN B]])-SEARCH(" ",db[[#This Row],[QTY/ CTN B]],1)))</f>
        <v>LSN</v>
      </c>
      <c r="W557" s="87">
        <f>IF(db[[#This Row],[QTY/ CTN TG]]="",IF(db[[#This Row],[STN TG]]="","",12),LEFT(db[[#This Row],[QTY/ CTN TG]],SEARCH(" ",db[[#This Row],[QTY/ CTN TG]],1)-1))</f>
        <v>12</v>
      </c>
      <c r="X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57" s="87" t="str">
        <f>IF(db[[#This Row],[STN K]]="","",IF(db[[#This Row],[STN TG]]="LSN",12,""))</f>
        <v/>
      </c>
      <c r="Z557" s="87" t="str">
        <f>IF(db[[#This Row],[STN TG]]="LSN","PCS","")</f>
        <v/>
      </c>
      <c r="AA557" s="87">
        <f>db[[#This Row],[QTY B]]*IF(db[[#This Row],[QTY TG]]="",1,db[[#This Row],[QTY TG]])*IF(db[[#This Row],[QTY K]]="",1,db[[#This Row],[QTY K]])</f>
        <v>96</v>
      </c>
      <c r="AB557" s="87" t="str">
        <f>IF(db[[#This Row],[STN K]]="",IF(db[[#This Row],[STN TG]]="",db[[#This Row],[STN B]],db[[#This Row],[STN TG]]),db[[#This Row],[STN K]])</f>
        <v>PCS</v>
      </c>
      <c r="AC557" s="87"/>
    </row>
    <row r="558" spans="1:29" ht="16.5" customHeight="1" x14ac:dyDescent="0.25">
      <c r="A558" s="87">
        <f>ROW()-1</f>
        <v>557</v>
      </c>
      <c r="B558" s="1" t="str">
        <f>LOWER(SUBSTITUTE(SUBSTITUTE(SUBSTITUTE(SUBSTITUTE(SUBSTITUTE(SUBSTITUTE(db[[#This Row],[NB BM]]," ",),".",""),"-",""),"(",""),")",""),"/",""))</f>
        <v>penwarnajkclp05</v>
      </c>
      <c r="C558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D558" s="1" t="str">
        <f>LOWER(SUBSTITUTE(SUBSTITUTE(SUBSTITUTE(SUBSTITUTE(SUBSTITUTE(SUBSTITUTE(SUBSTITUTE(SUBSTITUTE(SUBSTITUTE(db[[#This Row],[NB PAJAK]]," ",""),"-",""),"(",""),")",""),".",""),",",""),"/",""),"""",""),"+",""))</f>
        <v/>
      </c>
      <c r="E558" s="1" t="str">
        <f>LOWER(SUBSTITUTE(SUBSTITUTE(SUBSTITUTE(SUBSTITUTE(SUBSTITUTE(SUBSTITUTE(SUBSTITUTE(SUBSTITUTE(SUBSTITUTE(db[[#This Row],[NB BM]]&amp;db[[#This Row],[QTY/ CTN]]," ",),".",""),"-",""),"(",""),")",""),",",""),"/",""),"""",""),"+",""))</f>
        <v>penwarnajkclp058box6set</v>
      </c>
      <c r="F5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colorpenclp05jk8box6setartomoro</v>
      </c>
      <c r="G558" s="1" t="s">
        <v>193</v>
      </c>
      <c r="H558" s="4" t="s">
        <v>194</v>
      </c>
      <c r="I558" s="49"/>
      <c r="J558" s="1" t="s">
        <v>1620</v>
      </c>
      <c r="K558" s="26" t="e">
        <f>IF(db[[#This Row],[NB NOTA_C]]="","",COUNTIF([2]!B_MSK[concat],db[[#This Row],[NB NOTA_C]]))</f>
        <v>#REF!</v>
      </c>
      <c r="L558" s="6" t="s">
        <v>1631</v>
      </c>
      <c r="M558" s="1" t="s">
        <v>1794</v>
      </c>
      <c r="N558" s="1" t="s">
        <v>2811</v>
      </c>
      <c r="P558" s="1" t="str">
        <f>IF(db[[#This Row],[QTY/ CTN]]="","",SUBSTITUTE(SUBSTITUTE(SUBSTITUTE(db[[#This Row],[QTY/ CTN]]," ","_",2),"(",""),")","")&amp;"_")</f>
        <v>8 BOX_6 SET_</v>
      </c>
      <c r="Q558" s="1">
        <f>IF(db[[#This Row],[H_QTY/ CTN]]="","",SEARCH("_",db[[#This Row],[H_QTY/ CTN]]))</f>
        <v>6</v>
      </c>
      <c r="R558" s="1">
        <f>IF(db[[#This Row],[H_QTY/ CTN]]="","",LEN(db[[#This Row],[H_QTY/ CTN]]))</f>
        <v>12</v>
      </c>
      <c r="S558" s="90" t="str">
        <f>IF(db[[#This Row],[H_QTY/ CTN]]="","",LEFT(db[[#This Row],[H_QTY/ CTN]],db[[#This Row],[H_1]]-1))</f>
        <v>8 BOX</v>
      </c>
      <c r="T558" s="87" t="str">
        <f>IF(NOT(db[[#This Row],[H_1]]=db[[#This Row],[H_2]]),MID(db[[#This Row],[H_QTY/ CTN]],db[[#This Row],[H_1]]+1,db[[#This Row],[H_2]]-db[[#This Row],[H_1]]-1),"")</f>
        <v>6 SET</v>
      </c>
      <c r="U558" s="87" t="str">
        <f>IF(db[[#This Row],[QTY/ CTN B]]="","",LEFT(db[[#This Row],[QTY/ CTN B]],SEARCH(" ",db[[#This Row],[QTY/ CTN B]],1)-1))</f>
        <v>8</v>
      </c>
      <c r="V558" s="87" t="str">
        <f>IF(db[[#This Row],[QTY/ CTN B]]="","",RIGHT(db[[#This Row],[QTY/ CTN B]],LEN(db[[#This Row],[QTY/ CTN B]])-SEARCH(" ",db[[#This Row],[QTY/ CTN B]],1)))</f>
        <v>BOX</v>
      </c>
      <c r="W558" s="87" t="str">
        <f>IF(db[[#This Row],[QTY/ CTN TG]]="",IF(db[[#This Row],[STN TG]]="","",12),LEFT(db[[#This Row],[QTY/ CTN TG]],SEARCH(" ",db[[#This Row],[QTY/ CTN TG]],1)-1))</f>
        <v>6</v>
      </c>
      <c r="X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58" s="87" t="str">
        <f>IF(db[[#This Row],[STN K]]="","",IF(db[[#This Row],[STN TG]]="LSN",12,""))</f>
        <v/>
      </c>
      <c r="Z558" s="87" t="str">
        <f>IF(db[[#This Row],[STN TG]]="LSN","PCS","")</f>
        <v/>
      </c>
      <c r="AA558" s="87">
        <f>db[[#This Row],[QTY B]]*IF(db[[#This Row],[QTY TG]]="",1,db[[#This Row],[QTY TG]])*IF(db[[#This Row],[QTY K]]="",1,db[[#This Row],[QTY K]])</f>
        <v>48</v>
      </c>
      <c r="AB558" s="87" t="str">
        <f>IF(db[[#This Row],[STN K]]="",IF(db[[#This Row],[STN TG]]="",db[[#This Row],[STN B]],db[[#This Row],[STN TG]]),db[[#This Row],[STN K]])</f>
        <v>SET</v>
      </c>
      <c r="AC558" s="87"/>
    </row>
    <row r="559" spans="1:29" ht="16.5" customHeight="1" x14ac:dyDescent="0.25">
      <c r="A559" s="87">
        <f>ROW()-1</f>
        <v>558</v>
      </c>
      <c r="B559" s="1" t="str">
        <f>LOWER(SUBSTITUTE(SUBSTITUTE(SUBSTITUTE(SUBSTITUTE(SUBSTITUTE(SUBSTITUTE(db[[#This Row],[NB BM]]," ",),".",""),"-",""),"(",""),")",""),"/",""))</f>
        <v>pwjk12wcp100</v>
      </c>
      <c r="C559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D559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E559" s="1" t="str">
        <f>LOWER(SUBSTITUTE(SUBSTITUTE(SUBSTITUTE(SUBSTITUTE(SUBSTITUTE(SUBSTITUTE(SUBSTITUTE(SUBSTITUTE(SUBSTITUTE(db[[#This Row],[NB BM]]&amp;db[[#This Row],[QTY/ CTN]]," ",),".",""),"-",""),"(",""),")",""),",",""),"/",""),"""",""),"+",""))</f>
        <v>pwjk12wcp10012lsn</v>
      </c>
      <c r="F5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colorpencilcp10012cjk12lsnartomoro</v>
      </c>
      <c r="G559" s="1" t="s">
        <v>195</v>
      </c>
      <c r="H559" s="4" t="s">
        <v>196</v>
      </c>
      <c r="I559" s="49" t="s">
        <v>197</v>
      </c>
      <c r="J559" s="1" t="s">
        <v>1620</v>
      </c>
      <c r="K559" s="26" t="e">
        <f>IF(db[[#This Row],[NB NOTA_C]]="","",COUNTIF([2]!B_MSK[concat],db[[#This Row],[NB NOTA_C]]))</f>
        <v>#REF!</v>
      </c>
      <c r="L559" s="6" t="s">
        <v>1631</v>
      </c>
      <c r="M559" s="1" t="s">
        <v>1661</v>
      </c>
      <c r="N559" s="1" t="s">
        <v>2815</v>
      </c>
      <c r="O559" s="1" t="s">
        <v>5326</v>
      </c>
      <c r="P559" s="1" t="str">
        <f>IF(db[[#This Row],[QTY/ CTN]]="","",SUBSTITUTE(SUBSTITUTE(SUBSTITUTE(db[[#This Row],[QTY/ CTN]]," ","_",2),"(",""),")","")&amp;"_")</f>
        <v>12 LSN_</v>
      </c>
      <c r="Q559" s="1">
        <f>IF(db[[#This Row],[H_QTY/ CTN]]="","",SEARCH("_",db[[#This Row],[H_QTY/ CTN]]))</f>
        <v>7</v>
      </c>
      <c r="R559" s="1">
        <f>IF(db[[#This Row],[H_QTY/ CTN]]="","",LEN(db[[#This Row],[H_QTY/ CTN]]))</f>
        <v>7</v>
      </c>
      <c r="S559" s="90" t="str">
        <f>IF(db[[#This Row],[H_QTY/ CTN]]="","",LEFT(db[[#This Row],[H_QTY/ CTN]],db[[#This Row],[H_1]]-1))</f>
        <v>12 LSN</v>
      </c>
      <c r="T559" s="87" t="str">
        <f>IF(NOT(db[[#This Row],[H_1]]=db[[#This Row],[H_2]]),MID(db[[#This Row],[H_QTY/ CTN]],db[[#This Row],[H_1]]+1,db[[#This Row],[H_2]]-db[[#This Row],[H_1]]-1),"")</f>
        <v/>
      </c>
      <c r="U559" s="87" t="str">
        <f>IF(db[[#This Row],[QTY/ CTN B]]="","",LEFT(db[[#This Row],[QTY/ CTN B]],SEARCH(" ",db[[#This Row],[QTY/ CTN B]],1)-1))</f>
        <v>12</v>
      </c>
      <c r="V559" s="87" t="str">
        <f>IF(db[[#This Row],[QTY/ CTN B]]="","",RIGHT(db[[#This Row],[QTY/ CTN B]],LEN(db[[#This Row],[QTY/ CTN B]])-SEARCH(" ",db[[#This Row],[QTY/ CTN B]],1)))</f>
        <v>LSN</v>
      </c>
      <c r="W559" s="87">
        <f>IF(db[[#This Row],[QTY/ CTN TG]]="",IF(db[[#This Row],[STN TG]]="","",12),LEFT(db[[#This Row],[QTY/ CTN TG]],SEARCH(" ",db[[#This Row],[QTY/ CTN TG]],1)-1))</f>
        <v>12</v>
      </c>
      <c r="X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59" s="87" t="str">
        <f>IF(db[[#This Row],[STN K]]="","",IF(db[[#This Row],[STN TG]]="LSN",12,""))</f>
        <v/>
      </c>
      <c r="Z559" s="87" t="str">
        <f>IF(db[[#This Row],[STN TG]]="LSN","PCS","")</f>
        <v/>
      </c>
      <c r="AA559" s="87">
        <f>db[[#This Row],[QTY B]]*IF(db[[#This Row],[QTY TG]]="",1,db[[#This Row],[QTY TG]])*IF(db[[#This Row],[QTY K]]="",1,db[[#This Row],[QTY K]])</f>
        <v>144</v>
      </c>
      <c r="AB559" s="87" t="str">
        <f>IF(db[[#This Row],[STN K]]="",IF(db[[#This Row],[STN TG]]="",db[[#This Row],[STN B]],db[[#This Row],[STN TG]]),db[[#This Row],[STN K]])</f>
        <v>PCS</v>
      </c>
      <c r="AC559" s="87"/>
    </row>
    <row r="560" spans="1:29" ht="16.5" customHeight="1" x14ac:dyDescent="0.25">
      <c r="A560" s="87">
        <f>ROW()-1</f>
        <v>559</v>
      </c>
      <c r="B560" s="1" t="str">
        <f>LOWER(SUBSTITUTE(SUBSTITUTE(SUBSTITUTE(SUBSTITUTE(SUBSTITUTE(SUBSTITUTE(db[[#This Row],[NB BM]]," ",),".",""),"-",""),"(",""),")",""),"/",""))</f>
        <v>pwjk24wcp101</v>
      </c>
      <c r="C560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D560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E560" s="1" t="str">
        <f>LOWER(SUBSTITUTE(SUBSTITUTE(SUBSTITUTE(SUBSTITUTE(SUBSTITUTE(SUBSTITUTE(SUBSTITUTE(SUBSTITUTE(SUBSTITUTE(db[[#This Row],[NB BM]]&amp;db[[#This Row],[QTY/ CTN]]," ",),".",""),"-",""),"(",""),")",""),",",""),"/",""),"""",""),"+",""))</f>
        <v>pwjk24wcp10112box6set</v>
      </c>
      <c r="F5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colorpencilcp10124cjk12box6setartomoro</v>
      </c>
      <c r="G560" s="1" t="s">
        <v>198</v>
      </c>
      <c r="H560" s="4" t="s">
        <v>199</v>
      </c>
      <c r="I560" s="49" t="s">
        <v>200</v>
      </c>
      <c r="J560" s="1" t="s">
        <v>1620</v>
      </c>
      <c r="K560" s="26" t="e">
        <f>IF(db[[#This Row],[NB NOTA_C]]="","",COUNTIF([2]!B_MSK[concat],db[[#This Row],[NB NOTA_C]]))</f>
        <v>#REF!</v>
      </c>
      <c r="L560" s="6" t="s">
        <v>1631</v>
      </c>
      <c r="M560" s="1" t="s">
        <v>1720</v>
      </c>
      <c r="N560" s="1" t="s">
        <v>2815</v>
      </c>
      <c r="P560" s="1" t="str">
        <f>IF(db[[#This Row],[QTY/ CTN]]="","",SUBSTITUTE(SUBSTITUTE(SUBSTITUTE(db[[#This Row],[QTY/ CTN]]," ","_",2),"(",""),")","")&amp;"_")</f>
        <v>12 BOX_6 SET_</v>
      </c>
      <c r="Q560" s="1">
        <f>IF(db[[#This Row],[H_QTY/ CTN]]="","",SEARCH("_",db[[#This Row],[H_QTY/ CTN]]))</f>
        <v>7</v>
      </c>
      <c r="R560" s="1">
        <f>IF(db[[#This Row],[H_QTY/ CTN]]="","",LEN(db[[#This Row],[H_QTY/ CTN]]))</f>
        <v>13</v>
      </c>
      <c r="S560" s="90" t="str">
        <f>IF(db[[#This Row],[H_QTY/ CTN]]="","",LEFT(db[[#This Row],[H_QTY/ CTN]],db[[#This Row],[H_1]]-1))</f>
        <v>12 BOX</v>
      </c>
      <c r="T560" s="87" t="str">
        <f>IF(NOT(db[[#This Row],[H_1]]=db[[#This Row],[H_2]]),MID(db[[#This Row],[H_QTY/ CTN]],db[[#This Row],[H_1]]+1,db[[#This Row],[H_2]]-db[[#This Row],[H_1]]-1),"")</f>
        <v>6 SET</v>
      </c>
      <c r="U560" s="87" t="str">
        <f>IF(db[[#This Row],[QTY/ CTN B]]="","",LEFT(db[[#This Row],[QTY/ CTN B]],SEARCH(" ",db[[#This Row],[QTY/ CTN B]],1)-1))</f>
        <v>12</v>
      </c>
      <c r="V560" s="87" t="str">
        <f>IF(db[[#This Row],[QTY/ CTN B]]="","",RIGHT(db[[#This Row],[QTY/ CTN B]],LEN(db[[#This Row],[QTY/ CTN B]])-SEARCH(" ",db[[#This Row],[QTY/ CTN B]],1)))</f>
        <v>BOX</v>
      </c>
      <c r="W560" s="87" t="str">
        <f>IF(db[[#This Row],[QTY/ CTN TG]]="",IF(db[[#This Row],[STN TG]]="","",12),LEFT(db[[#This Row],[QTY/ CTN TG]],SEARCH(" ",db[[#This Row],[QTY/ CTN TG]],1)-1))</f>
        <v>6</v>
      </c>
      <c r="X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0" s="87" t="str">
        <f>IF(db[[#This Row],[STN K]]="","",IF(db[[#This Row],[STN TG]]="LSN",12,""))</f>
        <v/>
      </c>
      <c r="Z560" s="87" t="str">
        <f>IF(db[[#This Row],[STN TG]]="LSN","PCS","")</f>
        <v/>
      </c>
      <c r="AA560" s="87">
        <f>db[[#This Row],[QTY B]]*IF(db[[#This Row],[QTY TG]]="",1,db[[#This Row],[QTY TG]])*IF(db[[#This Row],[QTY K]]="",1,db[[#This Row],[QTY K]])</f>
        <v>72</v>
      </c>
      <c r="AB560" s="87" t="str">
        <f>IF(db[[#This Row],[STN K]]="",IF(db[[#This Row],[STN TG]]="",db[[#This Row],[STN B]],db[[#This Row],[STN TG]]),db[[#This Row],[STN K]])</f>
        <v>SET</v>
      </c>
      <c r="AC560" s="87"/>
    </row>
    <row r="561" spans="1:29" ht="16.5" customHeight="1" x14ac:dyDescent="0.25">
      <c r="A561" s="87">
        <f>ROW()-1</f>
        <v>560</v>
      </c>
      <c r="B561" s="14" t="str">
        <f>LOWER(SUBSTITUTE(SUBSTITUTE(SUBSTITUTE(SUBSTITUTE(SUBSTITUTE(SUBSTITUTE(db[[#This Row],[NB BM]]," ",),".",""),"-",""),"(",""),")",""),"/",""))</f>
        <v>pwjkcp102</v>
      </c>
      <c r="C561" s="14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D561" s="14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E561" s="14" t="str">
        <f>LOWER(SUBSTITUTE(SUBSTITUTE(SUBSTITUTE(SUBSTITUTE(SUBSTITUTE(SUBSTITUTE(SUBSTITUTE(SUBSTITUTE(SUBSTITUTE(db[[#This Row],[NB BM]]&amp;db[[#This Row],[QTY/ CTN]]," ",),".",""),"-",""),"(",""),")",""),",",""),"/",""),"""",""),"+",""))</f>
        <v>pwjkcp10212box24pcs</v>
      </c>
      <c r="F5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colorpencilcp102jk12box24pcsartomoro</v>
      </c>
      <c r="G561" s="15" t="s">
        <v>3860</v>
      </c>
      <c r="H561" s="19" t="s">
        <v>3855</v>
      </c>
      <c r="I561" s="49" t="s">
        <v>3861</v>
      </c>
      <c r="J561" s="1" t="s">
        <v>1620</v>
      </c>
      <c r="K561" s="27" t="e">
        <f>IF(db[[#This Row],[NB NOTA_C]]="","",COUNTIF([2]!B_MSK[concat],db[[#This Row],[NB NOTA_C]]))</f>
        <v>#REF!</v>
      </c>
      <c r="L561" s="16" t="s">
        <v>1631</v>
      </c>
      <c r="M561" s="14" t="s">
        <v>1798</v>
      </c>
      <c r="N561" s="15" t="s">
        <v>2815</v>
      </c>
      <c r="O561" s="14"/>
      <c r="P561" s="14" t="str">
        <f>IF(db[[#This Row],[QTY/ CTN]]="","",SUBSTITUTE(SUBSTITUTE(SUBSTITUTE(db[[#This Row],[QTY/ CTN]]," ","_",2),"(",""),")","")&amp;"_")</f>
        <v>12 BOX_24 PCS_</v>
      </c>
      <c r="Q561" s="14">
        <f>IF(db[[#This Row],[H_QTY/ CTN]]="","",SEARCH("_",db[[#This Row],[H_QTY/ CTN]]))</f>
        <v>7</v>
      </c>
      <c r="R561" s="14">
        <f>IF(db[[#This Row],[H_QTY/ CTN]]="","",LEN(db[[#This Row],[H_QTY/ CTN]]))</f>
        <v>14</v>
      </c>
      <c r="S561" s="91" t="str">
        <f>IF(db[[#This Row],[H_QTY/ CTN]]="","",LEFT(db[[#This Row],[H_QTY/ CTN]],db[[#This Row],[H_1]]-1))</f>
        <v>12 BOX</v>
      </c>
      <c r="T561" s="91" t="str">
        <f>IF(NOT(db[[#This Row],[H_1]]=db[[#This Row],[H_2]]),MID(db[[#This Row],[H_QTY/ CTN]],db[[#This Row],[H_1]]+1,db[[#This Row],[H_2]]-db[[#This Row],[H_1]]-1),"")</f>
        <v>24 PCS</v>
      </c>
      <c r="U561" s="87" t="str">
        <f>IF(db[[#This Row],[QTY/ CTN B]]="","",LEFT(db[[#This Row],[QTY/ CTN B]],SEARCH(" ",db[[#This Row],[QTY/ CTN B]],1)-1))</f>
        <v>12</v>
      </c>
      <c r="V561" s="87" t="str">
        <f>IF(db[[#This Row],[QTY/ CTN B]]="","",RIGHT(db[[#This Row],[QTY/ CTN B]],LEN(db[[#This Row],[QTY/ CTN B]])-SEARCH(" ",db[[#This Row],[QTY/ CTN B]],1)))</f>
        <v>BOX</v>
      </c>
      <c r="W561" s="87" t="str">
        <f>IF(db[[#This Row],[QTY/ CTN TG]]="",IF(db[[#This Row],[STN TG]]="","",12),LEFT(db[[#This Row],[QTY/ CTN TG]],SEARCH(" ",db[[#This Row],[QTY/ CTN TG]],1)-1))</f>
        <v>24</v>
      </c>
      <c r="X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61" s="87" t="str">
        <f>IF(db[[#This Row],[STN K]]="","",IF(db[[#This Row],[STN TG]]="LSN",12,""))</f>
        <v/>
      </c>
      <c r="Z561" s="87" t="str">
        <f>IF(db[[#This Row],[STN TG]]="LSN","PCS","")</f>
        <v/>
      </c>
      <c r="AA561" s="87">
        <f>db[[#This Row],[QTY B]]*IF(db[[#This Row],[QTY TG]]="",1,db[[#This Row],[QTY TG]])*IF(db[[#This Row],[QTY K]]="",1,db[[#This Row],[QTY K]])</f>
        <v>288</v>
      </c>
      <c r="AB561" s="87" t="str">
        <f>IF(db[[#This Row],[STN K]]="",IF(db[[#This Row],[STN TG]]="",db[[#This Row],[STN B]],db[[#This Row],[STN TG]]),db[[#This Row],[STN K]])</f>
        <v>PCS</v>
      </c>
      <c r="AC561" s="87"/>
    </row>
    <row r="562" spans="1:29" ht="16.5" customHeight="1" x14ac:dyDescent="0.25">
      <c r="A562" s="87">
        <f>ROW()-1</f>
        <v>561</v>
      </c>
      <c r="B562" s="1" t="str">
        <f>LOWER(SUBSTITUTE(SUBSTITUTE(SUBSTITUTE(SUBSTITUTE(SUBSTITUTE(SUBSTITUTE(db[[#This Row],[NB BM]]," ",),".",""),"-",""),"(",""),")",""),"/",""))</f>
        <v>pwjkcp103</v>
      </c>
      <c r="C562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D562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E562" s="1" t="str">
        <f>LOWER(SUBSTITUTE(SUBSTITUTE(SUBSTITUTE(SUBSTITUTE(SUBSTITUTE(SUBSTITUTE(SUBSTITUTE(SUBSTITUTE(SUBSTITUTE(db[[#This Row],[NB BM]]&amp;db[[#This Row],[QTY/ CTN]]," ",),".",""),"-",""),"(",""),")",""),",",""),"/",""),"""",""),"+",""))</f>
        <v>pwjkcp10312lsn</v>
      </c>
      <c r="F5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colorpencilcp103jk12lsnartomoro</v>
      </c>
      <c r="G562" s="1" t="s">
        <v>201</v>
      </c>
      <c r="H562" s="4" t="s">
        <v>202</v>
      </c>
      <c r="I562" s="49" t="s">
        <v>203</v>
      </c>
      <c r="J562" s="1" t="s">
        <v>1620</v>
      </c>
      <c r="K562" s="26" t="e">
        <f>IF(db[[#This Row],[NB NOTA_C]]="","",COUNTIF([2]!B_MSK[concat],db[[#This Row],[NB NOTA_C]]))</f>
        <v>#REF!</v>
      </c>
      <c r="L562" s="6" t="s">
        <v>1631</v>
      </c>
      <c r="M562" s="1" t="s">
        <v>1661</v>
      </c>
      <c r="N562" s="1" t="s">
        <v>2815</v>
      </c>
      <c r="O562" s="1" t="s">
        <v>6077</v>
      </c>
      <c r="P562" s="1" t="str">
        <f>IF(db[[#This Row],[QTY/ CTN]]="","",SUBSTITUTE(SUBSTITUTE(SUBSTITUTE(db[[#This Row],[QTY/ CTN]]," ","_",2),"(",""),")","")&amp;"_")</f>
        <v>12 LSN_</v>
      </c>
      <c r="Q562" s="1">
        <f>IF(db[[#This Row],[H_QTY/ CTN]]="","",SEARCH("_",db[[#This Row],[H_QTY/ CTN]]))</f>
        <v>7</v>
      </c>
      <c r="R562" s="1">
        <f>IF(db[[#This Row],[H_QTY/ CTN]]="","",LEN(db[[#This Row],[H_QTY/ CTN]]))</f>
        <v>7</v>
      </c>
      <c r="S562" s="90" t="str">
        <f>IF(db[[#This Row],[H_QTY/ CTN]]="","",LEFT(db[[#This Row],[H_QTY/ CTN]],db[[#This Row],[H_1]]-1))</f>
        <v>12 LSN</v>
      </c>
      <c r="T562" s="87" t="str">
        <f>IF(NOT(db[[#This Row],[H_1]]=db[[#This Row],[H_2]]),MID(db[[#This Row],[H_QTY/ CTN]],db[[#This Row],[H_1]]+1,db[[#This Row],[H_2]]-db[[#This Row],[H_1]]-1),"")</f>
        <v/>
      </c>
      <c r="U562" s="87" t="str">
        <f>IF(db[[#This Row],[QTY/ CTN B]]="","",LEFT(db[[#This Row],[QTY/ CTN B]],SEARCH(" ",db[[#This Row],[QTY/ CTN B]],1)-1))</f>
        <v>12</v>
      </c>
      <c r="V562" s="87" t="str">
        <f>IF(db[[#This Row],[QTY/ CTN B]]="","",RIGHT(db[[#This Row],[QTY/ CTN B]],LEN(db[[#This Row],[QTY/ CTN B]])-SEARCH(" ",db[[#This Row],[QTY/ CTN B]],1)))</f>
        <v>LSN</v>
      </c>
      <c r="W562" s="87">
        <f>IF(db[[#This Row],[QTY/ CTN TG]]="",IF(db[[#This Row],[STN TG]]="","",12),LEFT(db[[#This Row],[QTY/ CTN TG]],SEARCH(" ",db[[#This Row],[QTY/ CTN TG]],1)-1))</f>
        <v>12</v>
      </c>
      <c r="X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62" s="87" t="str">
        <f>IF(db[[#This Row],[STN K]]="","",IF(db[[#This Row],[STN TG]]="LSN",12,""))</f>
        <v/>
      </c>
      <c r="Z562" s="87" t="str">
        <f>IF(db[[#This Row],[STN TG]]="LSN","PCS","")</f>
        <v/>
      </c>
      <c r="AA562" s="87">
        <f>db[[#This Row],[QTY B]]*IF(db[[#This Row],[QTY TG]]="",1,db[[#This Row],[QTY TG]])*IF(db[[#This Row],[QTY K]]="",1,db[[#This Row],[QTY K]])</f>
        <v>144</v>
      </c>
      <c r="AB562" s="87" t="str">
        <f>IF(db[[#This Row],[STN K]]="",IF(db[[#This Row],[STN TG]]="",db[[#This Row],[STN B]],db[[#This Row],[STN TG]]),db[[#This Row],[STN K]])</f>
        <v>PCS</v>
      </c>
      <c r="AC562" s="87"/>
    </row>
    <row r="563" spans="1:29" ht="16.5" customHeight="1" x14ac:dyDescent="0.25">
      <c r="A563" s="87">
        <f>ROW()-1</f>
        <v>562</v>
      </c>
      <c r="B563" s="37" t="str">
        <f>LOWER(SUBSTITUTE(SUBSTITUTE(SUBSTITUTE(SUBSTITUTE(SUBSTITUTE(SUBSTITUTE(db[[#This Row],[NB BM]]," ",),".",""),"-",""),"(",""),")",""),"/",""))</f>
        <v>pwjkcp104</v>
      </c>
      <c r="C563" s="37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D563" s="37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E563" s="37" t="str">
        <f>LOWER(SUBSTITUTE(SUBSTITUTE(SUBSTITUTE(SUBSTITUTE(SUBSTITUTE(SUBSTITUTE(SUBSTITUTE(SUBSTITUTE(SUBSTITUTE(db[[#This Row],[NB BM]]&amp;db[[#This Row],[QTY/ CTN]]," ",),".",""),"-",""),"(",""),")",""),",",""),"/",""),"""",""),"+",""))</f>
        <v>pwjkcp10412box6set</v>
      </c>
      <c r="F563" s="3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colorpencilcp104jk12box6setartomoro</v>
      </c>
      <c r="G563" s="37" t="s">
        <v>204</v>
      </c>
      <c r="H563" s="4" t="s">
        <v>205</v>
      </c>
      <c r="I563" s="2" t="s">
        <v>4747</v>
      </c>
      <c r="J563" s="37" t="s">
        <v>1620</v>
      </c>
      <c r="K563" s="38" t="e">
        <f>IF(db[[#This Row],[NB NOTA_C]]="","",COUNTIF([2]!B_MSK[concat],db[[#This Row],[NB NOTA_C]]))</f>
        <v>#REF!</v>
      </c>
      <c r="L563" s="39" t="s">
        <v>1631</v>
      </c>
      <c r="M563" s="37" t="s">
        <v>1720</v>
      </c>
      <c r="N563" s="37" t="s">
        <v>2815</v>
      </c>
      <c r="O563" s="37" t="s">
        <v>6078</v>
      </c>
      <c r="P563" s="37" t="str">
        <f>IF(db[[#This Row],[QTY/ CTN]]="","",SUBSTITUTE(SUBSTITUTE(SUBSTITUTE(db[[#This Row],[QTY/ CTN]]," ","_",2),"(",""),")","")&amp;"_")</f>
        <v>12 BOX_6 SET_</v>
      </c>
      <c r="Q563" s="37">
        <f>IF(db[[#This Row],[H_QTY/ CTN]]="","",SEARCH("_",db[[#This Row],[H_QTY/ CTN]]))</f>
        <v>7</v>
      </c>
      <c r="R563" s="37">
        <f>IF(db[[#This Row],[H_QTY/ CTN]]="","",LEN(db[[#This Row],[H_QTY/ CTN]]))</f>
        <v>13</v>
      </c>
      <c r="S563" s="98" t="str">
        <f>IF(db[[#This Row],[H_QTY/ CTN]]="","",LEFT(db[[#This Row],[H_QTY/ CTN]],db[[#This Row],[H_1]]-1))</f>
        <v>12 BOX</v>
      </c>
      <c r="T563" s="88" t="str">
        <f>IF(NOT(db[[#This Row],[H_1]]=db[[#This Row],[H_2]]),MID(db[[#This Row],[H_QTY/ CTN]],db[[#This Row],[H_1]]+1,db[[#This Row],[H_2]]-db[[#This Row],[H_1]]-1),"")</f>
        <v>6 SET</v>
      </c>
      <c r="U563" s="87" t="str">
        <f>IF(db[[#This Row],[QTY/ CTN B]]="","",LEFT(db[[#This Row],[QTY/ CTN B]],SEARCH(" ",db[[#This Row],[QTY/ CTN B]],1)-1))</f>
        <v>12</v>
      </c>
      <c r="V563" s="87" t="str">
        <f>IF(db[[#This Row],[QTY/ CTN B]]="","",RIGHT(db[[#This Row],[QTY/ CTN B]],LEN(db[[#This Row],[QTY/ CTN B]])-SEARCH(" ",db[[#This Row],[QTY/ CTN B]],1)))</f>
        <v>BOX</v>
      </c>
      <c r="W563" s="87" t="str">
        <f>IF(db[[#This Row],[QTY/ CTN TG]]="",IF(db[[#This Row],[STN TG]]="","",12),LEFT(db[[#This Row],[QTY/ CTN TG]],SEARCH(" ",db[[#This Row],[QTY/ CTN TG]],1)-1))</f>
        <v>6</v>
      </c>
      <c r="X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3" s="87" t="str">
        <f>IF(db[[#This Row],[STN K]]="","",IF(db[[#This Row],[STN TG]]="LSN",12,""))</f>
        <v/>
      </c>
      <c r="Z563" s="87" t="str">
        <f>IF(db[[#This Row],[STN TG]]="LSN","PCS","")</f>
        <v/>
      </c>
      <c r="AA563" s="87">
        <f>db[[#This Row],[QTY B]]*IF(db[[#This Row],[QTY TG]]="",1,db[[#This Row],[QTY TG]])*IF(db[[#This Row],[QTY K]]="",1,db[[#This Row],[QTY K]])</f>
        <v>72</v>
      </c>
      <c r="AB563" s="87" t="str">
        <f>IF(db[[#This Row],[STN K]]="",IF(db[[#This Row],[STN TG]]="",db[[#This Row],[STN B]],db[[#This Row],[STN TG]]),db[[#This Row],[STN K]])</f>
        <v>SET</v>
      </c>
      <c r="AC563" s="87"/>
    </row>
    <row r="564" spans="1:29" ht="16.5" customHeight="1" x14ac:dyDescent="0.25">
      <c r="A564" s="87">
        <f>ROW()-1</f>
        <v>563</v>
      </c>
      <c r="B564" s="1" t="str">
        <f>LOWER(SUBSTITUTE(SUBSTITUTE(SUBSTITUTE(SUBSTITUTE(SUBSTITUTE(SUBSTITUTE(db[[#This Row],[NB BM]]," ",),".",""),"-",""),"(",""),")",""),"/",""))</f>
        <v>pwjkcp107</v>
      </c>
      <c r="C564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D564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E564" s="1" t="str">
        <f>LOWER(SUBSTITUTE(SUBSTITUTE(SUBSTITUTE(SUBSTITUTE(SUBSTITUTE(SUBSTITUTE(SUBSTITUTE(SUBSTITUTE(SUBSTITUTE(db[[#This Row],[NB BM]]&amp;db[[#This Row],[QTY/ CTN]]," ",),".",""),"-",""),"(",""),")",""),",",""),"/",""),"""",""),"+",""))</f>
        <v>pwjkcp10712box24set</v>
      </c>
      <c r="F5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colorpencilcp107jk12box24setartomoro</v>
      </c>
      <c r="G564" s="1" t="s">
        <v>206</v>
      </c>
      <c r="H564" s="4" t="s">
        <v>207</v>
      </c>
      <c r="I564" s="49" t="s">
        <v>208</v>
      </c>
      <c r="J564" s="1" t="s">
        <v>1620</v>
      </c>
      <c r="K564" s="26" t="e">
        <f>IF(db[[#This Row],[NB NOTA_C]]="","",COUNTIF([2]!B_MSK[concat],db[[#This Row],[NB NOTA_C]]))</f>
        <v>#REF!</v>
      </c>
      <c r="L564" s="6" t="s">
        <v>1631</v>
      </c>
      <c r="M564" s="1" t="s">
        <v>1813</v>
      </c>
      <c r="N564" s="1" t="s">
        <v>2815</v>
      </c>
      <c r="P564" s="1" t="str">
        <f>IF(db[[#This Row],[QTY/ CTN]]="","",SUBSTITUTE(SUBSTITUTE(SUBSTITUTE(db[[#This Row],[QTY/ CTN]]," ","_",2),"(",""),")","")&amp;"_")</f>
        <v>12 BOX_24 SET_</v>
      </c>
      <c r="Q564" s="1">
        <f>IF(db[[#This Row],[H_QTY/ CTN]]="","",SEARCH("_",db[[#This Row],[H_QTY/ CTN]]))</f>
        <v>7</v>
      </c>
      <c r="R564" s="1">
        <f>IF(db[[#This Row],[H_QTY/ CTN]]="","",LEN(db[[#This Row],[H_QTY/ CTN]]))</f>
        <v>14</v>
      </c>
      <c r="S564" s="90" t="str">
        <f>IF(db[[#This Row],[H_QTY/ CTN]]="","",LEFT(db[[#This Row],[H_QTY/ CTN]],db[[#This Row],[H_1]]-1))</f>
        <v>12 BOX</v>
      </c>
      <c r="T564" s="87" t="str">
        <f>IF(NOT(db[[#This Row],[H_1]]=db[[#This Row],[H_2]]),MID(db[[#This Row],[H_QTY/ CTN]],db[[#This Row],[H_1]]+1,db[[#This Row],[H_2]]-db[[#This Row],[H_1]]-1),"")</f>
        <v>24 SET</v>
      </c>
      <c r="U564" s="87" t="str">
        <f>IF(db[[#This Row],[QTY/ CTN B]]="","",LEFT(db[[#This Row],[QTY/ CTN B]],SEARCH(" ",db[[#This Row],[QTY/ CTN B]],1)-1))</f>
        <v>12</v>
      </c>
      <c r="V564" s="87" t="str">
        <f>IF(db[[#This Row],[QTY/ CTN B]]="","",RIGHT(db[[#This Row],[QTY/ CTN B]],LEN(db[[#This Row],[QTY/ CTN B]])-SEARCH(" ",db[[#This Row],[QTY/ CTN B]],1)))</f>
        <v>BOX</v>
      </c>
      <c r="W564" s="87" t="str">
        <f>IF(db[[#This Row],[QTY/ CTN TG]]="",IF(db[[#This Row],[STN TG]]="","",12),LEFT(db[[#This Row],[QTY/ CTN TG]],SEARCH(" ",db[[#This Row],[QTY/ CTN TG]],1)-1))</f>
        <v>24</v>
      </c>
      <c r="X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4" s="87" t="str">
        <f>IF(db[[#This Row],[STN K]]="","",IF(db[[#This Row],[STN TG]]="LSN",12,""))</f>
        <v/>
      </c>
      <c r="Z564" s="87" t="str">
        <f>IF(db[[#This Row],[STN TG]]="LSN","PCS","")</f>
        <v/>
      </c>
      <c r="AA564" s="87">
        <f>db[[#This Row],[QTY B]]*IF(db[[#This Row],[QTY TG]]="",1,db[[#This Row],[QTY TG]])*IF(db[[#This Row],[QTY K]]="",1,db[[#This Row],[QTY K]])</f>
        <v>288</v>
      </c>
      <c r="AB564" s="87" t="str">
        <f>IF(db[[#This Row],[STN K]]="",IF(db[[#This Row],[STN TG]]="",db[[#This Row],[STN B]],db[[#This Row],[STN TG]]),db[[#This Row],[STN K]])</f>
        <v>SET</v>
      </c>
      <c r="AC564" s="87"/>
    </row>
    <row r="565" spans="1:29" ht="16.5" customHeight="1" x14ac:dyDescent="0.25">
      <c r="A565" s="87">
        <f>ROW()-1</f>
        <v>564</v>
      </c>
      <c r="B565" s="1" t="str">
        <f>LOWER(SUBSTITUTE(SUBSTITUTE(SUBSTITUTE(SUBSTITUTE(SUBSTITUTE(SUBSTITUTE(db[[#This Row],[NB BM]]," ",),".",""),"-",""),"(",""),")",""),"/",""))</f>
        <v>pwjk12wcp12pbpanjang</v>
      </c>
      <c r="C565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D565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E565" s="1" t="str">
        <f>LOWER(SUBSTITUTE(SUBSTITUTE(SUBSTITUTE(SUBSTITUTE(SUBSTITUTE(SUBSTITUTE(SUBSTITUTE(SUBSTITUTE(SUBSTITUTE(db[[#This Row],[NB BM]]&amp;db[[#This Row],[QTY/ CTN]]," ",),".",""),"-",""),"(",""),")",""),",",""),"/",""),"""",""),"+",""))</f>
        <v>pwjk12wcp12pbpanjang12lsn</v>
      </c>
      <c r="F5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colorpencilcp12pbjk12lsnartomoro</v>
      </c>
      <c r="G565" s="1" t="s">
        <v>209</v>
      </c>
      <c r="H565" s="4" t="s">
        <v>210</v>
      </c>
      <c r="I565" s="49" t="s">
        <v>2145</v>
      </c>
      <c r="J565" s="1" t="s">
        <v>1620</v>
      </c>
      <c r="K565" s="26" t="e">
        <f>IF(db[[#This Row],[NB NOTA_C]]="","",COUNTIF([2]!B_MSK[concat],db[[#This Row],[NB NOTA_C]]))</f>
        <v>#REF!</v>
      </c>
      <c r="L565" s="6" t="s">
        <v>1631</v>
      </c>
      <c r="M565" s="1" t="s">
        <v>1661</v>
      </c>
      <c r="N565" s="1" t="s">
        <v>2815</v>
      </c>
      <c r="O565" s="1" t="s">
        <v>5328</v>
      </c>
      <c r="P565" s="1" t="str">
        <f>IF(db[[#This Row],[QTY/ CTN]]="","",SUBSTITUTE(SUBSTITUTE(SUBSTITUTE(db[[#This Row],[QTY/ CTN]]," ","_",2),"(",""),")","")&amp;"_")</f>
        <v>12 LSN_</v>
      </c>
      <c r="Q565" s="1">
        <f>IF(db[[#This Row],[H_QTY/ CTN]]="","",SEARCH("_",db[[#This Row],[H_QTY/ CTN]]))</f>
        <v>7</v>
      </c>
      <c r="R565" s="1">
        <f>IF(db[[#This Row],[H_QTY/ CTN]]="","",LEN(db[[#This Row],[H_QTY/ CTN]]))</f>
        <v>7</v>
      </c>
      <c r="S565" s="90" t="str">
        <f>IF(db[[#This Row],[H_QTY/ CTN]]="","",LEFT(db[[#This Row],[H_QTY/ CTN]],db[[#This Row],[H_1]]-1))</f>
        <v>12 LSN</v>
      </c>
      <c r="T565" s="87" t="str">
        <f>IF(NOT(db[[#This Row],[H_1]]=db[[#This Row],[H_2]]),MID(db[[#This Row],[H_QTY/ CTN]],db[[#This Row],[H_1]]+1,db[[#This Row],[H_2]]-db[[#This Row],[H_1]]-1),"")</f>
        <v/>
      </c>
      <c r="U565" s="87" t="str">
        <f>IF(db[[#This Row],[QTY/ CTN B]]="","",LEFT(db[[#This Row],[QTY/ CTN B]],SEARCH(" ",db[[#This Row],[QTY/ CTN B]],1)-1))</f>
        <v>12</v>
      </c>
      <c r="V565" s="87" t="str">
        <f>IF(db[[#This Row],[QTY/ CTN B]]="","",RIGHT(db[[#This Row],[QTY/ CTN B]],LEN(db[[#This Row],[QTY/ CTN B]])-SEARCH(" ",db[[#This Row],[QTY/ CTN B]],1)))</f>
        <v>LSN</v>
      </c>
      <c r="W565" s="87">
        <f>IF(db[[#This Row],[QTY/ CTN TG]]="",IF(db[[#This Row],[STN TG]]="","",12),LEFT(db[[#This Row],[QTY/ CTN TG]],SEARCH(" ",db[[#This Row],[QTY/ CTN TG]],1)-1))</f>
        <v>12</v>
      </c>
      <c r="X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65" s="87" t="str">
        <f>IF(db[[#This Row],[STN K]]="","",IF(db[[#This Row],[STN TG]]="LSN",12,""))</f>
        <v/>
      </c>
      <c r="Z565" s="87" t="str">
        <f>IF(db[[#This Row],[STN TG]]="LSN","PCS","")</f>
        <v/>
      </c>
      <c r="AA565" s="87">
        <f>db[[#This Row],[QTY B]]*IF(db[[#This Row],[QTY TG]]="",1,db[[#This Row],[QTY TG]])*IF(db[[#This Row],[QTY K]]="",1,db[[#This Row],[QTY K]])</f>
        <v>144</v>
      </c>
      <c r="AB565" s="87" t="str">
        <f>IF(db[[#This Row],[STN K]]="",IF(db[[#This Row],[STN TG]]="",db[[#This Row],[STN B]],db[[#This Row],[STN TG]]),db[[#This Row],[STN K]])</f>
        <v>PCS</v>
      </c>
      <c r="AC565" s="87"/>
    </row>
    <row r="566" spans="1:29" ht="16.5" customHeight="1" x14ac:dyDescent="0.25">
      <c r="A566" s="87">
        <f>ROW()-1</f>
        <v>565</v>
      </c>
      <c r="B566" s="3" t="str">
        <f>LOWER(SUBSTITUTE(SUBSTITUTE(SUBSTITUTE(SUBSTITUTE(SUBSTITUTE(SUBSTITUTE(db[[#This Row],[NB BM]]," ",),".",""),"-",""),"(",""),")",""),"/",""))</f>
        <v>pwjk12wcp12tcpanjang</v>
      </c>
      <c r="C566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D566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E566" s="3" t="str">
        <f>LOWER(SUBSTITUTE(SUBSTITUTE(SUBSTITUTE(SUBSTITUTE(SUBSTITUTE(SUBSTITUTE(SUBSTITUTE(SUBSTITUTE(SUBSTITUTE(db[[#This Row],[NB BM]]&amp;db[[#This Row],[QTY/ CTN]]," ",),".",""),"-",""),"(",""),")",""),",",""),"/",""),"""",""),"+",""))</f>
        <v>pwjk12wcp12tcpanjang12box12set</v>
      </c>
      <c r="F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colorpencilcp12tcjk12box12setartomoro</v>
      </c>
      <c r="G566" s="1" t="s">
        <v>3210</v>
      </c>
      <c r="H566" s="4" t="s">
        <v>3208</v>
      </c>
      <c r="I566" s="49" t="s">
        <v>3206</v>
      </c>
      <c r="J566" s="1" t="s">
        <v>1620</v>
      </c>
      <c r="K566" s="26" t="e">
        <f>IF(db[[#This Row],[NB NOTA_C]]="","",COUNTIF([2]!B_MSK[concat],db[[#This Row],[NB NOTA_C]]))</f>
        <v>#REF!</v>
      </c>
      <c r="L566" s="7" t="s">
        <v>1631</v>
      </c>
      <c r="M566" s="3" t="s">
        <v>3212</v>
      </c>
      <c r="N566" s="1" t="s">
        <v>2815</v>
      </c>
      <c r="O566" s="3"/>
      <c r="P566" s="3" t="str">
        <f>IF(db[[#This Row],[QTY/ CTN]]="","",SUBSTITUTE(SUBSTITUTE(SUBSTITUTE(db[[#This Row],[QTY/ CTN]]," ","_",2),"(",""),")","")&amp;"_")</f>
        <v>12 BOX_12 SET_</v>
      </c>
      <c r="Q566" s="3">
        <f>IF(db[[#This Row],[H_QTY/ CTN]]="","",SEARCH("_",db[[#This Row],[H_QTY/ CTN]]))</f>
        <v>7</v>
      </c>
      <c r="R566" s="3">
        <f>IF(db[[#This Row],[H_QTY/ CTN]]="","",LEN(db[[#This Row],[H_QTY/ CTN]]))</f>
        <v>14</v>
      </c>
      <c r="S566" s="87" t="str">
        <f>IF(db[[#This Row],[H_QTY/ CTN]]="","",LEFT(db[[#This Row],[H_QTY/ CTN]],db[[#This Row],[H_1]]-1))</f>
        <v>12 BOX</v>
      </c>
      <c r="T566" s="87" t="str">
        <f>IF(NOT(db[[#This Row],[H_1]]=db[[#This Row],[H_2]]),MID(db[[#This Row],[H_QTY/ CTN]],db[[#This Row],[H_1]]+1,db[[#This Row],[H_2]]-db[[#This Row],[H_1]]-1),"")</f>
        <v>12 SET</v>
      </c>
      <c r="U566" s="87" t="str">
        <f>IF(db[[#This Row],[QTY/ CTN B]]="","",LEFT(db[[#This Row],[QTY/ CTN B]],SEARCH(" ",db[[#This Row],[QTY/ CTN B]],1)-1))</f>
        <v>12</v>
      </c>
      <c r="V566" s="87" t="str">
        <f>IF(db[[#This Row],[QTY/ CTN B]]="","",RIGHT(db[[#This Row],[QTY/ CTN B]],LEN(db[[#This Row],[QTY/ CTN B]])-SEARCH(" ",db[[#This Row],[QTY/ CTN B]],1)))</f>
        <v>BOX</v>
      </c>
      <c r="W566" s="87" t="str">
        <f>IF(db[[#This Row],[QTY/ CTN TG]]="",IF(db[[#This Row],[STN TG]]="","",12),LEFT(db[[#This Row],[QTY/ CTN TG]],SEARCH(" ",db[[#This Row],[QTY/ CTN TG]],1)-1))</f>
        <v>12</v>
      </c>
      <c r="X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6" s="87" t="str">
        <f>IF(db[[#This Row],[STN K]]="","",IF(db[[#This Row],[STN TG]]="LSN",12,""))</f>
        <v/>
      </c>
      <c r="Z566" s="87" t="str">
        <f>IF(db[[#This Row],[STN TG]]="LSN","PCS","")</f>
        <v/>
      </c>
      <c r="AA566" s="87">
        <f>db[[#This Row],[QTY B]]*IF(db[[#This Row],[QTY TG]]="",1,db[[#This Row],[QTY TG]])*IF(db[[#This Row],[QTY K]]="",1,db[[#This Row],[QTY K]])</f>
        <v>144</v>
      </c>
      <c r="AB566" s="87" t="str">
        <f>IF(db[[#This Row],[STN K]]="",IF(db[[#This Row],[STN TG]]="",db[[#This Row],[STN B]],db[[#This Row],[STN TG]]),db[[#This Row],[STN K]])</f>
        <v>SET</v>
      </c>
      <c r="AC566" s="87"/>
    </row>
    <row r="567" spans="1:29" ht="16.5" customHeight="1" x14ac:dyDescent="0.25">
      <c r="A567" s="87">
        <f>ROW()-1</f>
        <v>566</v>
      </c>
      <c r="B567" s="1" t="str">
        <f>LOWER(SUBSTITUTE(SUBSTITUTE(SUBSTITUTE(SUBSTITUTE(SUBSTITUTE(SUBSTITUTE(db[[#This Row],[NB BM]]," ",),".",""),"-",""),"(",""),")",""),"/",""))</f>
        <v>pwjk24wcp24pbpanjang</v>
      </c>
      <c r="C567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D567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E567" s="1" t="str">
        <f>LOWER(SUBSTITUTE(SUBSTITUTE(SUBSTITUTE(SUBSTITUTE(SUBSTITUTE(SUBSTITUTE(SUBSTITUTE(SUBSTITUTE(SUBSTITUTE(db[[#This Row],[NB BM]]&amp;db[[#This Row],[QTY/ CTN]]," ",),".",""),"-",""),"(",""),")",""),",",""),"/",""),"""",""),"+",""))</f>
        <v>pwjk24wcp24pbpanjang12box6set</v>
      </c>
      <c r="F5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colorpencilcp24pbjk12box6setartomoro</v>
      </c>
      <c r="G567" s="1" t="s">
        <v>211</v>
      </c>
      <c r="H567" s="4" t="s">
        <v>212</v>
      </c>
      <c r="I567" s="49" t="s">
        <v>2513</v>
      </c>
      <c r="J567" s="1" t="s">
        <v>1620</v>
      </c>
      <c r="K567" s="26" t="e">
        <f>IF(db[[#This Row],[NB NOTA_C]]="","",COUNTIF([2]!B_MSK[concat],db[[#This Row],[NB NOTA_C]]))</f>
        <v>#REF!</v>
      </c>
      <c r="L567" s="6" t="s">
        <v>1631</v>
      </c>
      <c r="M567" s="1" t="s">
        <v>1720</v>
      </c>
      <c r="N567" s="1" t="s">
        <v>2815</v>
      </c>
      <c r="O567" s="1" t="s">
        <v>5329</v>
      </c>
      <c r="P567" s="1" t="str">
        <f>IF(db[[#This Row],[QTY/ CTN]]="","",SUBSTITUTE(SUBSTITUTE(SUBSTITUTE(db[[#This Row],[QTY/ CTN]]," ","_",2),"(",""),")","")&amp;"_")</f>
        <v>12 BOX_6 SET_</v>
      </c>
      <c r="Q567" s="1">
        <f>IF(db[[#This Row],[H_QTY/ CTN]]="","",SEARCH("_",db[[#This Row],[H_QTY/ CTN]]))</f>
        <v>7</v>
      </c>
      <c r="R567" s="1">
        <f>IF(db[[#This Row],[H_QTY/ CTN]]="","",LEN(db[[#This Row],[H_QTY/ CTN]]))</f>
        <v>13</v>
      </c>
      <c r="S567" s="90" t="str">
        <f>IF(db[[#This Row],[H_QTY/ CTN]]="","",LEFT(db[[#This Row],[H_QTY/ CTN]],db[[#This Row],[H_1]]-1))</f>
        <v>12 BOX</v>
      </c>
      <c r="T567" s="87" t="str">
        <f>IF(NOT(db[[#This Row],[H_1]]=db[[#This Row],[H_2]]),MID(db[[#This Row],[H_QTY/ CTN]],db[[#This Row],[H_1]]+1,db[[#This Row],[H_2]]-db[[#This Row],[H_1]]-1),"")</f>
        <v>6 SET</v>
      </c>
      <c r="U567" s="87" t="str">
        <f>IF(db[[#This Row],[QTY/ CTN B]]="","",LEFT(db[[#This Row],[QTY/ CTN B]],SEARCH(" ",db[[#This Row],[QTY/ CTN B]],1)-1))</f>
        <v>12</v>
      </c>
      <c r="V567" s="87" t="str">
        <f>IF(db[[#This Row],[QTY/ CTN B]]="","",RIGHT(db[[#This Row],[QTY/ CTN B]],LEN(db[[#This Row],[QTY/ CTN B]])-SEARCH(" ",db[[#This Row],[QTY/ CTN B]],1)))</f>
        <v>BOX</v>
      </c>
      <c r="W567" s="87" t="str">
        <f>IF(db[[#This Row],[QTY/ CTN TG]]="",IF(db[[#This Row],[STN TG]]="","",12),LEFT(db[[#This Row],[QTY/ CTN TG]],SEARCH(" ",db[[#This Row],[QTY/ CTN TG]],1)-1))</f>
        <v>6</v>
      </c>
      <c r="X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7" s="87" t="str">
        <f>IF(db[[#This Row],[STN K]]="","",IF(db[[#This Row],[STN TG]]="LSN",12,""))</f>
        <v/>
      </c>
      <c r="Z567" s="87" t="str">
        <f>IF(db[[#This Row],[STN TG]]="LSN","PCS","")</f>
        <v/>
      </c>
      <c r="AA567" s="87">
        <f>db[[#This Row],[QTY B]]*IF(db[[#This Row],[QTY TG]]="",1,db[[#This Row],[QTY TG]])*IF(db[[#This Row],[QTY K]]="",1,db[[#This Row],[QTY K]])</f>
        <v>72</v>
      </c>
      <c r="AB567" s="87" t="str">
        <f>IF(db[[#This Row],[STN K]]="",IF(db[[#This Row],[STN TG]]="",db[[#This Row],[STN B]],db[[#This Row],[STN TG]]),db[[#This Row],[STN K]])</f>
        <v>SET</v>
      </c>
      <c r="AC567" s="87"/>
    </row>
    <row r="568" spans="1:29" ht="16.5" customHeight="1" x14ac:dyDescent="0.25">
      <c r="A568" s="87">
        <f>ROW()-1</f>
        <v>567</v>
      </c>
      <c r="B568" s="3" t="str">
        <f>LOWER(SUBSTITUTE(SUBSTITUTE(SUBSTITUTE(SUBSTITUTE(SUBSTITUTE(SUBSTITUTE(db[[#This Row],[NB BM]]," ",),".",""),"-",""),"(",""),")",""),"/",""))</f>
        <v>pwjk24wcp24tcpanjang</v>
      </c>
      <c r="C568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D568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E568" s="3" t="str">
        <f>LOWER(SUBSTITUTE(SUBSTITUTE(SUBSTITUTE(SUBSTITUTE(SUBSTITUTE(SUBSTITUTE(SUBSTITUTE(SUBSTITUTE(SUBSTITUTE(db[[#This Row],[NB BM]]&amp;db[[#This Row],[QTY/ CTN]]," ",),".",""),"-",""),"(",""),")",""),",",""),"/",""),"""",""),"+",""))</f>
        <v>pwjk24wcp24tcpanjang12box6set</v>
      </c>
      <c r="F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colorpencilcp24tcjk12box6setartomoro</v>
      </c>
      <c r="G568" s="1" t="s">
        <v>3211</v>
      </c>
      <c r="H568" s="4" t="s">
        <v>3209</v>
      </c>
      <c r="I568" s="2" t="s">
        <v>3207</v>
      </c>
      <c r="J568" s="1" t="s">
        <v>1620</v>
      </c>
      <c r="K568" s="26" t="e">
        <f>IF(db[[#This Row],[NB NOTA_C]]="","",COUNTIF([2]!B_MSK[concat],db[[#This Row],[NB NOTA_C]]))</f>
        <v>#REF!</v>
      </c>
      <c r="L568" s="7" t="s">
        <v>1631</v>
      </c>
      <c r="M568" s="3" t="s">
        <v>1720</v>
      </c>
      <c r="N568" s="1" t="s">
        <v>2815</v>
      </c>
      <c r="O568" s="3"/>
      <c r="P568" s="3" t="str">
        <f>IF(db[[#This Row],[QTY/ CTN]]="","",SUBSTITUTE(SUBSTITUTE(SUBSTITUTE(db[[#This Row],[QTY/ CTN]]," ","_",2),"(",""),")","")&amp;"_")</f>
        <v>12 BOX_6 SET_</v>
      </c>
      <c r="Q568" s="3">
        <f>IF(db[[#This Row],[H_QTY/ CTN]]="","",SEARCH("_",db[[#This Row],[H_QTY/ CTN]]))</f>
        <v>7</v>
      </c>
      <c r="R568" s="3">
        <f>IF(db[[#This Row],[H_QTY/ CTN]]="","",LEN(db[[#This Row],[H_QTY/ CTN]]))</f>
        <v>13</v>
      </c>
      <c r="S568" s="87" t="str">
        <f>IF(db[[#This Row],[H_QTY/ CTN]]="","",LEFT(db[[#This Row],[H_QTY/ CTN]],db[[#This Row],[H_1]]-1))</f>
        <v>12 BOX</v>
      </c>
      <c r="T568" s="87" t="str">
        <f>IF(NOT(db[[#This Row],[H_1]]=db[[#This Row],[H_2]]),MID(db[[#This Row],[H_QTY/ CTN]],db[[#This Row],[H_1]]+1,db[[#This Row],[H_2]]-db[[#This Row],[H_1]]-1),"")</f>
        <v>6 SET</v>
      </c>
      <c r="U568" s="87" t="str">
        <f>IF(db[[#This Row],[QTY/ CTN B]]="","",LEFT(db[[#This Row],[QTY/ CTN B]],SEARCH(" ",db[[#This Row],[QTY/ CTN B]],1)-1))</f>
        <v>12</v>
      </c>
      <c r="V568" s="87" t="str">
        <f>IF(db[[#This Row],[QTY/ CTN B]]="","",RIGHT(db[[#This Row],[QTY/ CTN B]],LEN(db[[#This Row],[QTY/ CTN B]])-SEARCH(" ",db[[#This Row],[QTY/ CTN B]],1)))</f>
        <v>BOX</v>
      </c>
      <c r="W568" s="87" t="str">
        <f>IF(db[[#This Row],[QTY/ CTN TG]]="",IF(db[[#This Row],[STN TG]]="","",12),LEFT(db[[#This Row],[QTY/ CTN TG]],SEARCH(" ",db[[#This Row],[QTY/ CTN TG]],1)-1))</f>
        <v>6</v>
      </c>
      <c r="X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8" s="87" t="str">
        <f>IF(db[[#This Row],[STN K]]="","",IF(db[[#This Row],[STN TG]]="LSN",12,""))</f>
        <v/>
      </c>
      <c r="Z568" s="87" t="str">
        <f>IF(db[[#This Row],[STN TG]]="LSN","PCS","")</f>
        <v/>
      </c>
      <c r="AA568" s="87">
        <f>db[[#This Row],[QTY B]]*IF(db[[#This Row],[QTY TG]]="",1,db[[#This Row],[QTY TG]])*IF(db[[#This Row],[QTY K]]="",1,db[[#This Row],[QTY K]])</f>
        <v>72</v>
      </c>
      <c r="AB568" s="87" t="str">
        <f>IF(db[[#This Row],[STN K]]="",IF(db[[#This Row],[STN TG]]="",db[[#This Row],[STN B]],db[[#This Row],[STN TG]]),db[[#This Row],[STN K]])</f>
        <v>SET</v>
      </c>
      <c r="AC568" s="87"/>
    </row>
    <row r="569" spans="1:29" ht="16.5" customHeight="1" x14ac:dyDescent="0.25">
      <c r="A569" s="87">
        <f>ROW()-1</f>
        <v>568</v>
      </c>
      <c r="B569" s="1" t="str">
        <f>LOWER(SUBSTITUTE(SUBSTITUTE(SUBSTITUTE(SUBSTITUTE(SUBSTITUTE(SUBSTITUTE(db[[#This Row],[NB BM]]," ",),".",""),"-",""),"(",""),")",""),"/",""))</f>
        <v>pwjk36wcp36pbpanjang</v>
      </c>
      <c r="C569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D569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E569" s="1" t="str">
        <f>LOWER(SUBSTITUTE(SUBSTITUTE(SUBSTITUTE(SUBSTITUTE(SUBSTITUTE(SUBSTITUTE(SUBSTITUTE(SUBSTITUTE(SUBSTITUTE(db[[#This Row],[NB BM]]&amp;db[[#This Row],[QTY/ CTN]]," ",),".",""),"-",""),"(",""),")",""),",",""),"/",""),"""",""),"+",""))</f>
        <v>pwjk36wcp36pbpanjang8box6set</v>
      </c>
      <c r="F5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colorpencilcp36pbjk8box6setartomoro</v>
      </c>
      <c r="G569" s="1" t="s">
        <v>213</v>
      </c>
      <c r="H569" s="4" t="s">
        <v>214</v>
      </c>
      <c r="I569" s="2" t="s">
        <v>4211</v>
      </c>
      <c r="J569" s="1" t="s">
        <v>1620</v>
      </c>
      <c r="K569" s="26" t="e">
        <f>IF(db[[#This Row],[NB NOTA_C]]="","",COUNTIF([2]!B_MSK[concat],db[[#This Row],[NB NOTA_C]]))</f>
        <v>#REF!</v>
      </c>
      <c r="L569" s="6" t="s">
        <v>1631</v>
      </c>
      <c r="M569" s="1" t="s">
        <v>1794</v>
      </c>
      <c r="N569" s="1" t="s">
        <v>2815</v>
      </c>
      <c r="P569" s="1" t="str">
        <f>IF(db[[#This Row],[QTY/ CTN]]="","",SUBSTITUTE(SUBSTITUTE(SUBSTITUTE(db[[#This Row],[QTY/ CTN]]," ","_",2),"(",""),")","")&amp;"_")</f>
        <v>8 BOX_6 SET_</v>
      </c>
      <c r="Q569" s="1">
        <f>IF(db[[#This Row],[H_QTY/ CTN]]="","",SEARCH("_",db[[#This Row],[H_QTY/ CTN]]))</f>
        <v>6</v>
      </c>
      <c r="R569" s="1">
        <f>IF(db[[#This Row],[H_QTY/ CTN]]="","",LEN(db[[#This Row],[H_QTY/ CTN]]))</f>
        <v>12</v>
      </c>
      <c r="S569" s="90" t="str">
        <f>IF(db[[#This Row],[H_QTY/ CTN]]="","",LEFT(db[[#This Row],[H_QTY/ CTN]],db[[#This Row],[H_1]]-1))</f>
        <v>8 BOX</v>
      </c>
      <c r="T569" s="87" t="str">
        <f>IF(NOT(db[[#This Row],[H_1]]=db[[#This Row],[H_2]]),MID(db[[#This Row],[H_QTY/ CTN]],db[[#This Row],[H_1]]+1,db[[#This Row],[H_2]]-db[[#This Row],[H_1]]-1),"")</f>
        <v>6 SET</v>
      </c>
      <c r="U569" s="87" t="str">
        <f>IF(db[[#This Row],[QTY/ CTN B]]="","",LEFT(db[[#This Row],[QTY/ CTN B]],SEARCH(" ",db[[#This Row],[QTY/ CTN B]],1)-1))</f>
        <v>8</v>
      </c>
      <c r="V569" s="87" t="str">
        <f>IF(db[[#This Row],[QTY/ CTN B]]="","",RIGHT(db[[#This Row],[QTY/ CTN B]],LEN(db[[#This Row],[QTY/ CTN B]])-SEARCH(" ",db[[#This Row],[QTY/ CTN B]],1)))</f>
        <v>BOX</v>
      </c>
      <c r="W569" s="87" t="str">
        <f>IF(db[[#This Row],[QTY/ CTN TG]]="",IF(db[[#This Row],[STN TG]]="","",12),LEFT(db[[#This Row],[QTY/ CTN TG]],SEARCH(" ",db[[#This Row],[QTY/ CTN TG]],1)-1))</f>
        <v>6</v>
      </c>
      <c r="X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69" s="87" t="str">
        <f>IF(db[[#This Row],[STN K]]="","",IF(db[[#This Row],[STN TG]]="LSN",12,""))</f>
        <v/>
      </c>
      <c r="Z569" s="87" t="str">
        <f>IF(db[[#This Row],[STN TG]]="LSN","PCS","")</f>
        <v/>
      </c>
      <c r="AA569" s="87">
        <f>db[[#This Row],[QTY B]]*IF(db[[#This Row],[QTY TG]]="",1,db[[#This Row],[QTY TG]])*IF(db[[#This Row],[QTY K]]="",1,db[[#This Row],[QTY K]])</f>
        <v>48</v>
      </c>
      <c r="AB569" s="87" t="str">
        <f>IF(db[[#This Row],[STN K]]="",IF(db[[#This Row],[STN TG]]="",db[[#This Row],[STN B]],db[[#This Row],[STN TG]]),db[[#This Row],[STN K]])</f>
        <v>SET</v>
      </c>
      <c r="AC569" s="87"/>
    </row>
    <row r="570" spans="1:29" ht="16.5" customHeight="1" x14ac:dyDescent="0.25">
      <c r="A570" s="87">
        <f>ROW()-1</f>
        <v>569</v>
      </c>
      <c r="B570" s="1" t="str">
        <f>LOWER(SUBSTITUTE(SUBSTITUTE(SUBSTITUTE(SUBSTITUTE(SUBSTITUTE(SUBSTITUTE(db[[#This Row],[NB BM]]," ",),".",""),"-",""),"(",""),")",""),"/",""))</f>
        <v>pwjk12wcp8</v>
      </c>
      <c r="C570" s="1" t="str">
        <f>LOWER(SUBSTITUTE(SUBSTITUTE(SUBSTITUTE(SUBSTITUTE(SUBSTITUTE(SUBSTITUTE(SUBSTITUTE(SUBSTITUTE(SUBSTITUTE(db[[#This Row],[NB NOTA]]," ",),".",""),"-",""),"(",""),")",""),",",""),"/",""),"""",""),"+",""))</f>
        <v>colorpencilcp812cjk</v>
      </c>
      <c r="D570" s="1" t="str">
        <f>LOWER(SUBSTITUTE(SUBSTITUTE(SUBSTITUTE(SUBSTITUTE(SUBSTITUTE(SUBSTITUTE(SUBSTITUTE(SUBSTITUTE(SUBSTITUTE(db[[#This Row],[NB PAJAK]]," ",""),"-",""),"(",""),")",""),".",""),",",""),"/",""),"""",""),"+",""))</f>
        <v>pensilwarnajoykocp812w</v>
      </c>
      <c r="E570" s="1" t="str">
        <f>LOWER(SUBSTITUTE(SUBSTITUTE(SUBSTITUTE(SUBSTITUTE(SUBSTITUTE(SUBSTITUTE(SUBSTITUTE(SUBSTITUTE(SUBSTITUTE(db[[#This Row],[NB BM]]&amp;db[[#This Row],[QTY/ CTN]]," ",),".",""),"-",""),"(",""),")",""),",",""),"/",""),"""",""),"+",""))</f>
        <v>pwjk12wcp812lsn</v>
      </c>
      <c r="F5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colorpencilcp812cjk12lsnartomoro</v>
      </c>
      <c r="G570" s="1" t="s">
        <v>5957</v>
      </c>
      <c r="H570" s="4" t="s">
        <v>5955</v>
      </c>
      <c r="I570" s="49" t="s">
        <v>5956</v>
      </c>
      <c r="J570" s="1" t="s">
        <v>1620</v>
      </c>
      <c r="K570" s="26" t="e">
        <f>IF(db[[#This Row],[NB NOTA_C]]="","",COUNTIF([2]!B_MSK[concat],db[[#This Row],[NB NOTA_C]]))</f>
        <v>#REF!</v>
      </c>
      <c r="L570" s="6" t="s">
        <v>1631</v>
      </c>
      <c r="M570" s="1" t="s">
        <v>1661</v>
      </c>
      <c r="N570" s="1" t="s">
        <v>2815</v>
      </c>
      <c r="O570" s="1" t="s">
        <v>5958</v>
      </c>
      <c r="P570" s="1" t="str">
        <f>IF(db[[#This Row],[QTY/ CTN]]="","",SUBSTITUTE(SUBSTITUTE(SUBSTITUTE(db[[#This Row],[QTY/ CTN]]," ","_",2),"(",""),")","")&amp;"_")</f>
        <v>12 LSN_</v>
      </c>
      <c r="Q570" s="1">
        <f>IF(db[[#This Row],[H_QTY/ CTN]]="","",SEARCH("_",db[[#This Row],[H_QTY/ CTN]]))</f>
        <v>7</v>
      </c>
      <c r="R570" s="1">
        <f>IF(db[[#This Row],[H_QTY/ CTN]]="","",LEN(db[[#This Row],[H_QTY/ CTN]]))</f>
        <v>7</v>
      </c>
      <c r="S570" s="90" t="str">
        <f>IF(db[[#This Row],[H_QTY/ CTN]]="","",LEFT(db[[#This Row],[H_QTY/ CTN]],db[[#This Row],[H_1]]-1))</f>
        <v>12 LSN</v>
      </c>
      <c r="T570" s="87" t="str">
        <f>IF(NOT(db[[#This Row],[H_1]]=db[[#This Row],[H_2]]),MID(db[[#This Row],[H_QTY/ CTN]],db[[#This Row],[H_1]]+1,db[[#This Row],[H_2]]-db[[#This Row],[H_1]]-1),"")</f>
        <v/>
      </c>
      <c r="U570" s="87" t="str">
        <f>IF(db[[#This Row],[QTY/ CTN B]]="","",LEFT(db[[#This Row],[QTY/ CTN B]],SEARCH(" ",db[[#This Row],[QTY/ CTN B]],1)-1))</f>
        <v>12</v>
      </c>
      <c r="V570" s="87" t="str">
        <f>IF(db[[#This Row],[QTY/ CTN B]]="","",RIGHT(db[[#This Row],[QTY/ CTN B]],LEN(db[[#This Row],[QTY/ CTN B]])-SEARCH(" ",db[[#This Row],[QTY/ CTN B]],1)))</f>
        <v>LSN</v>
      </c>
      <c r="W570" s="87">
        <f>IF(db[[#This Row],[QTY/ CTN TG]]="",IF(db[[#This Row],[STN TG]]="","",12),LEFT(db[[#This Row],[QTY/ CTN TG]],SEARCH(" ",db[[#This Row],[QTY/ CTN TG]],1)-1))</f>
        <v>12</v>
      </c>
      <c r="X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0" s="87" t="str">
        <f>IF(db[[#This Row],[STN K]]="","",IF(db[[#This Row],[STN TG]]="LSN",12,""))</f>
        <v/>
      </c>
      <c r="Z570" s="87" t="str">
        <f>IF(db[[#This Row],[STN TG]]="LSN","PCS","")</f>
        <v/>
      </c>
      <c r="AA570" s="87">
        <f>db[[#This Row],[QTY B]]*IF(db[[#This Row],[QTY TG]]="",1,db[[#This Row],[QTY TG]])*IF(db[[#This Row],[QTY K]]="",1,db[[#This Row],[QTY K]])</f>
        <v>144</v>
      </c>
      <c r="AB570" s="87" t="str">
        <f>IF(db[[#This Row],[STN K]]="",IF(db[[#This Row],[STN TG]]="",db[[#This Row],[STN B]],db[[#This Row],[STN TG]]),db[[#This Row],[STN K]])</f>
        <v>PCS</v>
      </c>
      <c r="AC570" s="87"/>
    </row>
    <row r="571" spans="1:29" ht="16.5" customHeight="1" x14ac:dyDescent="0.25">
      <c r="A571" s="87">
        <f>ROW()-1</f>
        <v>570</v>
      </c>
      <c r="B571" s="1" t="str">
        <f>LOWER(SUBSTITUTE(SUBSTITUTE(SUBSTITUTE(SUBSTITUTE(SUBSTITUTE(SUBSTITUTE(db[[#This Row],[NB BM]]," ",),".",""),"-",""),"(",""),")",""),"/",""))</f>
        <v>pwjk12wcps12pendek</v>
      </c>
      <c r="C571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D571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E571" s="1" t="str">
        <f>LOWER(SUBSTITUTE(SUBSTITUTE(SUBSTITUTE(SUBSTITUTE(SUBSTITUTE(SUBSTITUTE(SUBSTITUTE(SUBSTITUTE(SUBSTITUTE(db[[#This Row],[NB BM]]&amp;db[[#This Row],[QTY/ CTN]]," ",),".",""),"-",""),"(",""),")",""),",",""),"/",""),"""",""),"+",""))</f>
        <v>pwjk12wcps12pendek12box24set</v>
      </c>
      <c r="F5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colorpencilcps12jk12box24setartomoro</v>
      </c>
      <c r="G571" s="1" t="s">
        <v>215</v>
      </c>
      <c r="H571" s="4" t="s">
        <v>216</v>
      </c>
      <c r="I571" s="49" t="s">
        <v>217</v>
      </c>
      <c r="J571" s="1" t="s">
        <v>1620</v>
      </c>
      <c r="K571" s="26" t="e">
        <f>IF(db[[#This Row],[NB NOTA_C]]="","",COUNTIF([2]!B_MSK[concat],db[[#This Row],[NB NOTA_C]]))</f>
        <v>#REF!</v>
      </c>
      <c r="L571" s="6" t="s">
        <v>1631</v>
      </c>
      <c r="M571" s="1" t="s">
        <v>1813</v>
      </c>
      <c r="N571" s="1" t="s">
        <v>2815</v>
      </c>
      <c r="O571" s="1" t="s">
        <v>5327</v>
      </c>
      <c r="P571" s="1" t="str">
        <f>IF(db[[#This Row],[QTY/ CTN]]="","",SUBSTITUTE(SUBSTITUTE(SUBSTITUTE(db[[#This Row],[QTY/ CTN]]," ","_",2),"(",""),")","")&amp;"_")</f>
        <v>12 BOX_24 SET_</v>
      </c>
      <c r="Q571" s="1">
        <f>IF(db[[#This Row],[H_QTY/ CTN]]="","",SEARCH("_",db[[#This Row],[H_QTY/ CTN]]))</f>
        <v>7</v>
      </c>
      <c r="R571" s="1">
        <f>IF(db[[#This Row],[H_QTY/ CTN]]="","",LEN(db[[#This Row],[H_QTY/ CTN]]))</f>
        <v>14</v>
      </c>
      <c r="S571" s="90" t="str">
        <f>IF(db[[#This Row],[H_QTY/ CTN]]="","",LEFT(db[[#This Row],[H_QTY/ CTN]],db[[#This Row],[H_1]]-1))</f>
        <v>12 BOX</v>
      </c>
      <c r="T571" s="87" t="str">
        <f>IF(NOT(db[[#This Row],[H_1]]=db[[#This Row],[H_2]]),MID(db[[#This Row],[H_QTY/ CTN]],db[[#This Row],[H_1]]+1,db[[#This Row],[H_2]]-db[[#This Row],[H_1]]-1),"")</f>
        <v>24 SET</v>
      </c>
      <c r="U571" s="87" t="str">
        <f>IF(db[[#This Row],[QTY/ CTN B]]="","",LEFT(db[[#This Row],[QTY/ CTN B]],SEARCH(" ",db[[#This Row],[QTY/ CTN B]],1)-1))</f>
        <v>12</v>
      </c>
      <c r="V571" s="87" t="str">
        <f>IF(db[[#This Row],[QTY/ CTN B]]="","",RIGHT(db[[#This Row],[QTY/ CTN B]],LEN(db[[#This Row],[QTY/ CTN B]])-SEARCH(" ",db[[#This Row],[QTY/ CTN B]],1)))</f>
        <v>BOX</v>
      </c>
      <c r="W571" s="87" t="str">
        <f>IF(db[[#This Row],[QTY/ CTN TG]]="",IF(db[[#This Row],[STN TG]]="","",12),LEFT(db[[#This Row],[QTY/ CTN TG]],SEARCH(" ",db[[#This Row],[QTY/ CTN TG]],1)-1))</f>
        <v>24</v>
      </c>
      <c r="X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71" s="87" t="str">
        <f>IF(db[[#This Row],[STN K]]="","",IF(db[[#This Row],[STN TG]]="LSN",12,""))</f>
        <v/>
      </c>
      <c r="Z571" s="87" t="str">
        <f>IF(db[[#This Row],[STN TG]]="LSN","PCS","")</f>
        <v/>
      </c>
      <c r="AA571" s="87">
        <f>db[[#This Row],[QTY B]]*IF(db[[#This Row],[QTY TG]]="",1,db[[#This Row],[QTY TG]])*IF(db[[#This Row],[QTY K]]="",1,db[[#This Row],[QTY K]])</f>
        <v>288</v>
      </c>
      <c r="AB571" s="87" t="str">
        <f>IF(db[[#This Row],[STN K]]="",IF(db[[#This Row],[STN TG]]="",db[[#This Row],[STN B]],db[[#This Row],[STN TG]]),db[[#This Row],[STN K]])</f>
        <v>SET</v>
      </c>
      <c r="AC571" s="87"/>
    </row>
    <row r="572" spans="1:29" ht="16.5" customHeight="1" x14ac:dyDescent="0.25">
      <c r="A572" s="87">
        <f>ROW()-1</f>
        <v>571</v>
      </c>
      <c r="B572" s="3" t="str">
        <f>LOWER(SUBSTITUTE(SUBSTITUTE(SUBSTITUTE(SUBSTITUTE(SUBSTITUTE(SUBSTITUTE(db[[#This Row],[NB BM]]," ",),".",""),"-",""),"(",""),")",""),"/",""))</f>
        <v>pwjk24wcps24pendek</v>
      </c>
      <c r="C572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D572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E572" s="3" t="str">
        <f>LOWER(SUBSTITUTE(SUBSTITUTE(SUBSTITUTE(SUBSTITUTE(SUBSTITUTE(SUBSTITUTE(SUBSTITUTE(SUBSTITUTE(SUBSTITUTE(db[[#This Row],[NB BM]]&amp;db[[#This Row],[QTY/ CTN]]," ",),".",""),"-",""),"(",""),")",""),",",""),"/",""),"""",""),"+",""))</f>
        <v>pwjk24wcps24pendek12box12set</v>
      </c>
      <c r="F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colorpencilcps24jk12box12setartomoro</v>
      </c>
      <c r="G572" s="1" t="s">
        <v>3227</v>
      </c>
      <c r="H572" s="4" t="s">
        <v>3201</v>
      </c>
      <c r="I572" s="49" t="s">
        <v>3200</v>
      </c>
      <c r="J572" s="1" t="s">
        <v>1620</v>
      </c>
      <c r="K572" s="26" t="e">
        <f>IF(db[[#This Row],[NB NOTA_C]]="","",COUNTIF([2]!B_MSK[concat],db[[#This Row],[NB NOTA_C]]))</f>
        <v>#REF!</v>
      </c>
      <c r="L572" s="7" t="s">
        <v>1631</v>
      </c>
      <c r="M572" s="3" t="s">
        <v>3212</v>
      </c>
      <c r="N572" s="1" t="s">
        <v>2815</v>
      </c>
      <c r="O572" s="3" t="s">
        <v>6079</v>
      </c>
      <c r="P572" s="3" t="str">
        <f>IF(db[[#This Row],[QTY/ CTN]]="","",SUBSTITUTE(SUBSTITUTE(SUBSTITUTE(db[[#This Row],[QTY/ CTN]]," ","_",2),"(",""),")","")&amp;"_")</f>
        <v>12 BOX_12 SET_</v>
      </c>
      <c r="Q572" s="3">
        <f>IF(db[[#This Row],[H_QTY/ CTN]]="","",SEARCH("_",db[[#This Row],[H_QTY/ CTN]]))</f>
        <v>7</v>
      </c>
      <c r="R572" s="3">
        <f>IF(db[[#This Row],[H_QTY/ CTN]]="","",LEN(db[[#This Row],[H_QTY/ CTN]]))</f>
        <v>14</v>
      </c>
      <c r="S572" s="87" t="str">
        <f>IF(db[[#This Row],[H_QTY/ CTN]]="","",LEFT(db[[#This Row],[H_QTY/ CTN]],db[[#This Row],[H_1]]-1))</f>
        <v>12 BOX</v>
      </c>
      <c r="T572" s="87" t="str">
        <f>IF(NOT(db[[#This Row],[H_1]]=db[[#This Row],[H_2]]),MID(db[[#This Row],[H_QTY/ CTN]],db[[#This Row],[H_1]]+1,db[[#This Row],[H_2]]-db[[#This Row],[H_1]]-1),"")</f>
        <v>12 SET</v>
      </c>
      <c r="U572" s="87" t="str">
        <f>IF(db[[#This Row],[QTY/ CTN B]]="","",LEFT(db[[#This Row],[QTY/ CTN B]],SEARCH(" ",db[[#This Row],[QTY/ CTN B]],1)-1))</f>
        <v>12</v>
      </c>
      <c r="V572" s="87" t="str">
        <f>IF(db[[#This Row],[QTY/ CTN B]]="","",RIGHT(db[[#This Row],[QTY/ CTN B]],LEN(db[[#This Row],[QTY/ CTN B]])-SEARCH(" ",db[[#This Row],[QTY/ CTN B]],1)))</f>
        <v>BOX</v>
      </c>
      <c r="W572" s="87" t="str">
        <f>IF(db[[#This Row],[QTY/ CTN TG]]="",IF(db[[#This Row],[STN TG]]="","",12),LEFT(db[[#This Row],[QTY/ CTN TG]],SEARCH(" ",db[[#This Row],[QTY/ CTN TG]],1)-1))</f>
        <v>12</v>
      </c>
      <c r="X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572" s="87" t="str">
        <f>IF(db[[#This Row],[STN K]]="","",IF(db[[#This Row],[STN TG]]="LSN",12,""))</f>
        <v/>
      </c>
      <c r="Z572" s="87" t="str">
        <f>IF(db[[#This Row],[STN TG]]="LSN","PCS","")</f>
        <v/>
      </c>
      <c r="AA572" s="87">
        <f>db[[#This Row],[QTY B]]*IF(db[[#This Row],[QTY TG]]="",1,db[[#This Row],[QTY TG]])*IF(db[[#This Row],[QTY K]]="",1,db[[#This Row],[QTY K]])</f>
        <v>144</v>
      </c>
      <c r="AB572" s="87" t="str">
        <f>IF(db[[#This Row],[STN K]]="",IF(db[[#This Row],[STN TG]]="",db[[#This Row],[STN B]],db[[#This Row],[STN TG]]),db[[#This Row],[STN K]])</f>
        <v>SET</v>
      </c>
      <c r="AC572" s="87"/>
    </row>
    <row r="573" spans="1:29" ht="16.5" customHeight="1" x14ac:dyDescent="0.25">
      <c r="A573" s="87">
        <f>ROW()-1</f>
        <v>572</v>
      </c>
      <c r="B573" s="1" t="str">
        <f>LOWER(SUBSTITUTE(SUBSTITUTE(SUBSTITUTE(SUBSTITUTE(SUBSTITUTE(SUBSTITUTE(db[[#This Row],[NB BM]]," ",),".",""),"-",""),"(",""),")",""),"/",""))</f>
        <v>binderkomputerjksc1301</v>
      </c>
      <c r="C573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D573" s="1" t="str">
        <f>LOWER(SUBSTITUTE(SUBSTITUTE(SUBSTITUTE(SUBSTITUTE(SUBSTITUTE(SUBSTITUTE(SUBSTITUTE(SUBSTITUTE(SUBSTITUTE(db[[#This Row],[NB PAJAK]]," ",""),"-",""),"(",""),")",""),".",""),",",""),"/",""),"""",""),"+",""))</f>
        <v/>
      </c>
      <c r="E573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binderkomputerjksc130124pcs</v>
      </c>
      <c r="F5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computerbindersc1301jk24pcsartomoro</v>
      </c>
      <c r="G573" s="1" t="s">
        <v>218</v>
      </c>
      <c r="H573" s="4" t="s">
        <v>219</v>
      </c>
      <c r="I573" s="2"/>
      <c r="J573" s="1" t="s">
        <v>1620</v>
      </c>
      <c r="K573" s="26" t="e">
        <f>IF(db[[#This Row],[NB NOTA_C]]="","",COUNTIF([2]!B_MSK[concat],db[[#This Row],[NB NOTA_C]]))</f>
        <v>#REF!</v>
      </c>
      <c r="L573" s="6" t="s">
        <v>1631</v>
      </c>
      <c r="M573" s="1" t="s">
        <v>1695</v>
      </c>
      <c r="N573" s="1" t="s">
        <v>2807</v>
      </c>
      <c r="P573" s="1" t="str">
        <f>IF(db[[#This Row],[QTY/ CTN]]="","",SUBSTITUTE(SUBSTITUTE(SUBSTITUTE(db[[#This Row],[QTY/ CTN]]," ","_",2),"(",""),")","")&amp;"_")</f>
        <v>24 PCS_</v>
      </c>
      <c r="Q573" s="1">
        <f>IF(db[[#This Row],[H_QTY/ CTN]]="","",SEARCH("_",db[[#This Row],[H_QTY/ CTN]]))</f>
        <v>7</v>
      </c>
      <c r="R573" s="1">
        <f>IF(db[[#This Row],[H_QTY/ CTN]]="","",LEN(db[[#This Row],[H_QTY/ CTN]]))</f>
        <v>7</v>
      </c>
      <c r="S573" s="90" t="str">
        <f>IF(db[[#This Row],[H_QTY/ CTN]]="","",LEFT(db[[#This Row],[H_QTY/ CTN]],db[[#This Row],[H_1]]-1))</f>
        <v>24 PCS</v>
      </c>
      <c r="T573" s="87" t="str">
        <f>IF(NOT(db[[#This Row],[H_1]]=db[[#This Row],[H_2]]),MID(db[[#This Row],[H_QTY/ CTN]],db[[#This Row],[H_1]]+1,db[[#This Row],[H_2]]-db[[#This Row],[H_1]]-1),"")</f>
        <v/>
      </c>
      <c r="U573" s="87" t="str">
        <f>IF(db[[#This Row],[QTY/ CTN B]]="","",LEFT(db[[#This Row],[QTY/ CTN B]],SEARCH(" ",db[[#This Row],[QTY/ CTN B]],1)-1))</f>
        <v>24</v>
      </c>
      <c r="V573" s="87" t="str">
        <f>IF(db[[#This Row],[QTY/ CTN B]]="","",RIGHT(db[[#This Row],[QTY/ CTN B]],LEN(db[[#This Row],[QTY/ CTN B]])-SEARCH(" ",db[[#This Row],[QTY/ CTN B]],1)))</f>
        <v>PCS</v>
      </c>
      <c r="W573" s="87" t="str">
        <f>IF(db[[#This Row],[QTY/ CTN TG]]="",IF(db[[#This Row],[STN TG]]="","",12),LEFT(db[[#This Row],[QTY/ CTN TG]],SEARCH(" ",db[[#This Row],[QTY/ CTN TG]],1)-1))</f>
        <v/>
      </c>
      <c r="X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73" s="87" t="str">
        <f>IF(db[[#This Row],[STN K]]="","",IF(db[[#This Row],[STN TG]]="LSN",12,""))</f>
        <v/>
      </c>
      <c r="Z573" s="87" t="str">
        <f>IF(db[[#This Row],[STN TG]]="LSN","PCS","")</f>
        <v/>
      </c>
      <c r="AA573" s="87">
        <f>db[[#This Row],[QTY B]]*IF(db[[#This Row],[QTY TG]]="",1,db[[#This Row],[QTY TG]])*IF(db[[#This Row],[QTY K]]="",1,db[[#This Row],[QTY K]])</f>
        <v>24</v>
      </c>
      <c r="AB573" s="87" t="str">
        <f>IF(db[[#This Row],[STN K]]="",IF(db[[#This Row],[STN TG]]="",db[[#This Row],[STN B]],db[[#This Row],[STN TG]]),db[[#This Row],[STN K]])</f>
        <v>PCS</v>
      </c>
      <c r="AC573" s="87"/>
    </row>
    <row r="574" spans="1:29" ht="16.5" customHeight="1" x14ac:dyDescent="0.25">
      <c r="A574" s="140">
        <f>ROW()-1</f>
        <v>573</v>
      </c>
      <c r="B574" s="134" t="str">
        <f>LOWER(SUBSTITUTE(SUBSTITUTE(SUBSTITUTE(SUBSTITUTE(SUBSTITUTE(SUBSTITUTE(db[[#This Row],[NB BM]]," ",),".",""),"-",""),"(",""),")",""),"/",""))</f>
        <v>tipeexdms304</v>
      </c>
      <c r="C574" s="134" t="str">
        <f>LOWER(SUBSTITUTE(SUBSTITUTE(SUBSTITUTE(SUBSTITUTE(SUBSTITUTE(SUBSTITUTE(SUBSTITUTE(SUBSTITUTE(SUBSTITUTE(db[[#This Row],[NB NOTA]]," ",),".",""),"-",""),"(",""),")",""),",",""),"/",""),"""",""),"+",""))</f>
        <v>corrtapedms304</v>
      </c>
      <c r="D574" s="134" t="str">
        <f>LOWER(SUBSTITUTE(SUBSTITUTE(SUBSTITUTE(SUBSTITUTE(SUBSTITUTE(SUBSTITUTE(SUBSTITUTE(SUBSTITUTE(SUBSTITUTE(db[[#This Row],[NB PAJAK]]," ",""),"-",""),"(",""),")",""),".",""),",",""),"/",""),"""",""),"+",""))</f>
        <v/>
      </c>
      <c r="E574" s="134" t="str">
        <f>LOWER(SUBSTITUTE(SUBSTITUTE(SUBSTITUTE(SUBSTITUTE(SUBSTITUTE(SUBSTITUTE(SUBSTITUTE(SUBSTITUTE(SUBSTITUTE(db[[#This Row],[NB BM]]&amp;db[[#This Row],[QTY/ CTN]]," ",),".",""),"-",""),"(",""),")",""),",",""),"/",""),"""",""),"+",""))</f>
        <v>tipeexdms3041ctn</v>
      </c>
      <c r="F57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corrtapedms3041ctnuntana</v>
      </c>
      <c r="G574" s="135" t="s">
        <v>6057</v>
      </c>
      <c r="H574" s="135" t="s">
        <v>6052</v>
      </c>
      <c r="I574" s="136"/>
      <c r="J574" s="137" t="s">
        <v>1621</v>
      </c>
      <c r="K574" s="138" t="e">
        <f>IF(db[[#This Row],[NB NOTA_C]]="","",COUNTIF([2]!B_MSK[concat],db[[#This Row],[NB NOTA_C]]))</f>
        <v>#REF!</v>
      </c>
      <c r="L574" s="139" t="s">
        <v>1637</v>
      </c>
      <c r="M574" s="134" t="s">
        <v>4482</v>
      </c>
      <c r="N574" s="137" t="s">
        <v>2821</v>
      </c>
      <c r="O574" s="134"/>
      <c r="P574" s="134" t="str">
        <f>IF(db[[#This Row],[QTY/ CTN]]="","",SUBSTITUTE(SUBSTITUTE(SUBSTITUTE(db[[#This Row],[QTY/ CTN]]," ","_",2),"(",""),")","")&amp;"_")</f>
        <v>1 CTN_</v>
      </c>
      <c r="Q574" s="134">
        <f>IF(db[[#This Row],[H_QTY/ CTN]]="","",SEARCH("_",db[[#This Row],[H_QTY/ CTN]]))</f>
        <v>6</v>
      </c>
      <c r="R574" s="134">
        <f>IF(db[[#This Row],[H_QTY/ CTN]]="","",LEN(db[[#This Row],[H_QTY/ CTN]]))</f>
        <v>6</v>
      </c>
      <c r="S574" s="140" t="str">
        <f>IF(db[[#This Row],[H_QTY/ CTN]]="","",LEFT(db[[#This Row],[H_QTY/ CTN]],db[[#This Row],[H_1]]-1))</f>
        <v>1 CTN</v>
      </c>
      <c r="T574" s="140" t="str">
        <f>IF(NOT(db[[#This Row],[H_1]]=db[[#This Row],[H_2]]),MID(db[[#This Row],[H_QTY/ CTN]],db[[#This Row],[H_1]]+1,db[[#This Row],[H_2]]-db[[#This Row],[H_1]]-1),"")</f>
        <v/>
      </c>
      <c r="U574" s="140" t="str">
        <f>IF(db[[#This Row],[QTY/ CTN B]]="","",LEFT(db[[#This Row],[QTY/ CTN B]],SEARCH(" ",db[[#This Row],[QTY/ CTN B]],1)-1))</f>
        <v>1</v>
      </c>
      <c r="V574" s="140" t="str">
        <f>IF(db[[#This Row],[QTY/ CTN B]]="","",RIGHT(db[[#This Row],[QTY/ CTN B]],LEN(db[[#This Row],[QTY/ CTN B]])-SEARCH(" ",db[[#This Row],[QTY/ CTN B]],1)))</f>
        <v>CTN</v>
      </c>
      <c r="W574" s="140" t="str">
        <f>IF(db[[#This Row],[QTY/ CTN TG]]="",IF(db[[#This Row],[STN TG]]="","",12),LEFT(db[[#This Row],[QTY/ CTN TG]],SEARCH(" ",db[[#This Row],[QTY/ CTN TG]],1)-1))</f>
        <v/>
      </c>
      <c r="X57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574" s="140" t="str">
        <f>IF(db[[#This Row],[STN K]]="","",IF(db[[#This Row],[STN TG]]="LSN",12,""))</f>
        <v/>
      </c>
      <c r="Z574" s="140" t="str">
        <f>IF(db[[#This Row],[STN TG]]="LSN","PCS","")</f>
        <v/>
      </c>
      <c r="AA574" s="140">
        <f>db[[#This Row],[QTY B]]*IF(db[[#This Row],[QTY TG]]="",1,db[[#This Row],[QTY TG]])*IF(db[[#This Row],[QTY K]]="",1,db[[#This Row],[QTY K]])</f>
        <v>1</v>
      </c>
      <c r="AB574" s="140" t="str">
        <f>IF(db[[#This Row],[STN K]]="",IF(db[[#This Row],[STN TG]]="",db[[#This Row],[STN B]],db[[#This Row],[STN TG]]),db[[#This Row],[STN K]])</f>
        <v>CTN</v>
      </c>
      <c r="AC574" s="140"/>
    </row>
    <row r="575" spans="1:29" ht="16.5" customHeight="1" x14ac:dyDescent="0.25">
      <c r="A575" s="87">
        <f>ROW()-1</f>
        <v>574</v>
      </c>
      <c r="B575" s="3" t="str">
        <f>LOWER(SUBSTITUTE(SUBSTITUTE(SUBSTITUTE(SUBSTITUTE(SUBSTITUTE(SUBSTITUTE(db[[#This Row],[NB BM]]," ",),".",""),"-",""),"(",""),")",""),"/",""))</f>
        <v>tipeexkertasmt737a</v>
      </c>
      <c r="C57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D575" s="3" t="str">
        <f>LOWER(SUBSTITUTE(SUBSTITUTE(SUBSTITUTE(SUBSTITUTE(SUBSTITUTE(SUBSTITUTE(SUBSTITUTE(SUBSTITUTE(SUBSTITUTE(db[[#This Row],[NB PAJAK]]," ",""),"-",""),"(",""),")",""),".",""),",",""),"/",""),"""",""),"+",""))</f>
        <v/>
      </c>
      <c r="E575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tipeexkertasmt737a48lsn</v>
      </c>
      <c r="F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corrtapemt737a48lsnuntana</v>
      </c>
      <c r="G575" s="1" t="s">
        <v>2467</v>
      </c>
      <c r="H575" s="4" t="s">
        <v>2461</v>
      </c>
      <c r="I575" s="2"/>
      <c r="J575" s="1" t="s">
        <v>1621</v>
      </c>
      <c r="K575" s="26" t="e">
        <f>IF(db[[#This Row],[NB NOTA_C]]="","",COUNTIF([2]!B_MSK[concat],db[[#This Row],[NB NOTA_C]]))</f>
        <v>#REF!</v>
      </c>
      <c r="L575" s="7" t="s">
        <v>1637</v>
      </c>
      <c r="M575" s="3" t="s">
        <v>1715</v>
      </c>
      <c r="N575" s="1" t="s">
        <v>2821</v>
      </c>
      <c r="P575" s="1" t="str">
        <f>IF(db[[#This Row],[QTY/ CTN]]="","",SUBSTITUTE(SUBSTITUTE(SUBSTITUTE(db[[#This Row],[QTY/ CTN]]," ","_",2),"(",""),")","")&amp;"_")</f>
        <v>48 LSN_</v>
      </c>
      <c r="Q575" s="1">
        <f>IF(db[[#This Row],[H_QTY/ CTN]]="","",SEARCH("_",db[[#This Row],[H_QTY/ CTN]]))</f>
        <v>7</v>
      </c>
      <c r="R575" s="1">
        <f>IF(db[[#This Row],[H_QTY/ CTN]]="","",LEN(db[[#This Row],[H_QTY/ CTN]]))</f>
        <v>7</v>
      </c>
      <c r="S575" s="90" t="str">
        <f>IF(db[[#This Row],[H_QTY/ CTN]]="","",LEFT(db[[#This Row],[H_QTY/ CTN]],db[[#This Row],[H_1]]-1))</f>
        <v>48 LSN</v>
      </c>
      <c r="T575" s="87" t="str">
        <f>IF(NOT(db[[#This Row],[H_1]]=db[[#This Row],[H_2]]),MID(db[[#This Row],[H_QTY/ CTN]],db[[#This Row],[H_1]]+1,db[[#This Row],[H_2]]-db[[#This Row],[H_1]]-1),"")</f>
        <v/>
      </c>
      <c r="U575" s="87" t="str">
        <f>IF(db[[#This Row],[QTY/ CTN B]]="","",LEFT(db[[#This Row],[QTY/ CTN B]],SEARCH(" ",db[[#This Row],[QTY/ CTN B]],1)-1))</f>
        <v>48</v>
      </c>
      <c r="V575" s="87" t="str">
        <f>IF(db[[#This Row],[QTY/ CTN B]]="","",RIGHT(db[[#This Row],[QTY/ CTN B]],LEN(db[[#This Row],[QTY/ CTN B]])-SEARCH(" ",db[[#This Row],[QTY/ CTN B]],1)))</f>
        <v>LSN</v>
      </c>
      <c r="W575" s="87">
        <f>IF(db[[#This Row],[QTY/ CTN TG]]="",IF(db[[#This Row],[STN TG]]="","",12),LEFT(db[[#This Row],[QTY/ CTN TG]],SEARCH(" ",db[[#This Row],[QTY/ CTN TG]],1)-1))</f>
        <v>12</v>
      </c>
      <c r="X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5" s="87" t="str">
        <f>IF(db[[#This Row],[STN K]]="","",IF(db[[#This Row],[STN TG]]="LSN",12,""))</f>
        <v/>
      </c>
      <c r="Z575" s="87" t="str">
        <f>IF(db[[#This Row],[STN TG]]="LSN","PCS","")</f>
        <v/>
      </c>
      <c r="AA575" s="87">
        <f>db[[#This Row],[QTY B]]*IF(db[[#This Row],[QTY TG]]="",1,db[[#This Row],[QTY TG]])*IF(db[[#This Row],[QTY K]]="",1,db[[#This Row],[QTY K]])</f>
        <v>576</v>
      </c>
      <c r="AB575" s="87" t="str">
        <f>IF(db[[#This Row],[STN K]]="",IF(db[[#This Row],[STN TG]]="",db[[#This Row],[STN B]],db[[#This Row],[STN TG]]),db[[#This Row],[STN K]])</f>
        <v>PCS</v>
      </c>
      <c r="AC575" s="87"/>
    </row>
    <row r="576" spans="1:29" ht="16.5" customHeight="1" x14ac:dyDescent="0.25">
      <c r="A576" s="87">
        <f>ROW()-1</f>
        <v>575</v>
      </c>
      <c r="B576" s="3" t="str">
        <f>LOWER(SUBSTITUTE(SUBSTITUTE(SUBSTITUTE(SUBSTITUTE(SUBSTITUTE(SUBSTITUTE(db[[#This Row],[NB BM]]," ",),".",""),"-",""),"(",""),")",""),"/",""))</f>
        <v>tipeexkertasxdm6078</v>
      </c>
      <c r="C57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D576" s="3" t="str">
        <f>LOWER(SUBSTITUTE(SUBSTITUTE(SUBSTITUTE(SUBSTITUTE(SUBSTITUTE(SUBSTITUTE(SUBSTITUTE(SUBSTITUTE(SUBSTITUTE(db[[#This Row],[NB PAJAK]]," ",""),"-",""),"(",""),")",""),".",""),",",""),"/",""),"""",""),"+",""))</f>
        <v/>
      </c>
      <c r="E576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tipeexkertasxdm607818box40pcs</v>
      </c>
      <c r="F5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corrtapexdm607818box40pcsuntana</v>
      </c>
      <c r="G576" s="1" t="s">
        <v>2462</v>
      </c>
      <c r="H576" s="4" t="s">
        <v>2456</v>
      </c>
      <c r="I576" s="2"/>
      <c r="J576" s="1" t="s">
        <v>1621</v>
      </c>
      <c r="K576" s="26" t="e">
        <f>IF(db[[#This Row],[NB NOTA_C]]="","",COUNTIF([2]!B_MSK[concat],db[[#This Row],[NB NOTA_C]]))</f>
        <v>#REF!</v>
      </c>
      <c r="L576" s="7" t="s">
        <v>1637</v>
      </c>
      <c r="M576" s="3" t="s">
        <v>2468</v>
      </c>
      <c r="N576" s="1" t="s">
        <v>2821</v>
      </c>
      <c r="P576" s="1" t="str">
        <f>IF(db[[#This Row],[QTY/ CTN]]="","",SUBSTITUTE(SUBSTITUTE(SUBSTITUTE(db[[#This Row],[QTY/ CTN]]," ","_",2),"(",""),")","")&amp;"_")</f>
        <v>18 BOX_40 PCS_</v>
      </c>
      <c r="Q576" s="1">
        <f>IF(db[[#This Row],[H_QTY/ CTN]]="","",SEARCH("_",db[[#This Row],[H_QTY/ CTN]]))</f>
        <v>7</v>
      </c>
      <c r="R576" s="1">
        <f>IF(db[[#This Row],[H_QTY/ CTN]]="","",LEN(db[[#This Row],[H_QTY/ CTN]]))</f>
        <v>14</v>
      </c>
      <c r="S576" s="90" t="str">
        <f>IF(db[[#This Row],[H_QTY/ CTN]]="","",LEFT(db[[#This Row],[H_QTY/ CTN]],db[[#This Row],[H_1]]-1))</f>
        <v>18 BOX</v>
      </c>
      <c r="T576" s="87" t="str">
        <f>IF(NOT(db[[#This Row],[H_1]]=db[[#This Row],[H_2]]),MID(db[[#This Row],[H_QTY/ CTN]],db[[#This Row],[H_1]]+1,db[[#This Row],[H_2]]-db[[#This Row],[H_1]]-1),"")</f>
        <v>40 PCS</v>
      </c>
      <c r="U576" s="87" t="str">
        <f>IF(db[[#This Row],[QTY/ CTN B]]="","",LEFT(db[[#This Row],[QTY/ CTN B]],SEARCH(" ",db[[#This Row],[QTY/ CTN B]],1)-1))</f>
        <v>18</v>
      </c>
      <c r="V576" s="87" t="str">
        <f>IF(db[[#This Row],[QTY/ CTN B]]="","",RIGHT(db[[#This Row],[QTY/ CTN B]],LEN(db[[#This Row],[QTY/ CTN B]])-SEARCH(" ",db[[#This Row],[QTY/ CTN B]],1)))</f>
        <v>BOX</v>
      </c>
      <c r="W576" s="87" t="str">
        <f>IF(db[[#This Row],[QTY/ CTN TG]]="",IF(db[[#This Row],[STN TG]]="","",12),LEFT(db[[#This Row],[QTY/ CTN TG]],SEARCH(" ",db[[#This Row],[QTY/ CTN TG]],1)-1))</f>
        <v>40</v>
      </c>
      <c r="X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6" s="87" t="str">
        <f>IF(db[[#This Row],[STN K]]="","",IF(db[[#This Row],[STN TG]]="LSN",12,""))</f>
        <v/>
      </c>
      <c r="Z576" s="87" t="str">
        <f>IF(db[[#This Row],[STN TG]]="LSN","PCS","")</f>
        <v/>
      </c>
      <c r="AA576" s="87">
        <f>db[[#This Row],[QTY B]]*IF(db[[#This Row],[QTY TG]]="",1,db[[#This Row],[QTY TG]])*IF(db[[#This Row],[QTY K]]="",1,db[[#This Row],[QTY K]])</f>
        <v>720</v>
      </c>
      <c r="AB576" s="87" t="str">
        <f>IF(db[[#This Row],[STN K]]="",IF(db[[#This Row],[STN TG]]="",db[[#This Row],[STN B]],db[[#This Row],[STN TG]]),db[[#This Row],[STN K]])</f>
        <v>PCS</v>
      </c>
      <c r="AC576" s="87"/>
    </row>
    <row r="577" spans="1:29" ht="16.5" customHeight="1" x14ac:dyDescent="0.25">
      <c r="A577" s="87">
        <f>ROW()-1</f>
        <v>576</v>
      </c>
      <c r="B577" s="3" t="str">
        <f>LOWER(SUBSTITUTE(SUBSTITUTE(SUBSTITUTE(SUBSTITUTE(SUBSTITUTE(SUBSTITUTE(db[[#This Row],[NB BM]]," ",),".",""),"-",""),"(",""),")",""),"/",""))</f>
        <v>tipeexkertasxdm6079</v>
      </c>
      <c r="C57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D577" s="3" t="str">
        <f>LOWER(SUBSTITUTE(SUBSTITUTE(SUBSTITUTE(SUBSTITUTE(SUBSTITUTE(SUBSTITUTE(SUBSTITUTE(SUBSTITUTE(SUBSTITUTE(db[[#This Row],[NB PAJAK]]," ",""),"-",""),"(",""),")",""),".",""),",",""),"/",""),"""",""),"+",""))</f>
        <v/>
      </c>
      <c r="E577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tipeexkertasxdm607918box40pcs</v>
      </c>
      <c r="F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corrtapexdm607918box40pcsuntana</v>
      </c>
      <c r="G577" s="1" t="s">
        <v>2463</v>
      </c>
      <c r="H577" s="4" t="s">
        <v>2457</v>
      </c>
      <c r="I577" s="49"/>
      <c r="J577" s="1" t="s">
        <v>1621</v>
      </c>
      <c r="K577" s="26" t="e">
        <f>IF(db[[#This Row],[NB NOTA_C]]="","",COUNTIF([2]!B_MSK[concat],db[[#This Row],[NB NOTA_C]]))</f>
        <v>#REF!</v>
      </c>
      <c r="L577" s="7" t="s">
        <v>1637</v>
      </c>
      <c r="M577" s="3" t="s">
        <v>2468</v>
      </c>
      <c r="N577" s="1" t="s">
        <v>2821</v>
      </c>
      <c r="P577" s="1" t="str">
        <f>IF(db[[#This Row],[QTY/ CTN]]="","",SUBSTITUTE(SUBSTITUTE(SUBSTITUTE(db[[#This Row],[QTY/ CTN]]," ","_",2),"(",""),")","")&amp;"_")</f>
        <v>18 BOX_40 PCS_</v>
      </c>
      <c r="Q577" s="1">
        <f>IF(db[[#This Row],[H_QTY/ CTN]]="","",SEARCH("_",db[[#This Row],[H_QTY/ CTN]]))</f>
        <v>7</v>
      </c>
      <c r="R577" s="1">
        <f>IF(db[[#This Row],[H_QTY/ CTN]]="","",LEN(db[[#This Row],[H_QTY/ CTN]]))</f>
        <v>14</v>
      </c>
      <c r="S577" s="90" t="str">
        <f>IF(db[[#This Row],[H_QTY/ CTN]]="","",LEFT(db[[#This Row],[H_QTY/ CTN]],db[[#This Row],[H_1]]-1))</f>
        <v>18 BOX</v>
      </c>
      <c r="T577" s="87" t="str">
        <f>IF(NOT(db[[#This Row],[H_1]]=db[[#This Row],[H_2]]),MID(db[[#This Row],[H_QTY/ CTN]],db[[#This Row],[H_1]]+1,db[[#This Row],[H_2]]-db[[#This Row],[H_1]]-1),"")</f>
        <v>40 PCS</v>
      </c>
      <c r="U577" s="87" t="str">
        <f>IF(db[[#This Row],[QTY/ CTN B]]="","",LEFT(db[[#This Row],[QTY/ CTN B]],SEARCH(" ",db[[#This Row],[QTY/ CTN B]],1)-1))</f>
        <v>18</v>
      </c>
      <c r="V577" s="87" t="str">
        <f>IF(db[[#This Row],[QTY/ CTN B]]="","",RIGHT(db[[#This Row],[QTY/ CTN B]],LEN(db[[#This Row],[QTY/ CTN B]])-SEARCH(" ",db[[#This Row],[QTY/ CTN B]],1)))</f>
        <v>BOX</v>
      </c>
      <c r="W577" s="87" t="str">
        <f>IF(db[[#This Row],[QTY/ CTN TG]]="",IF(db[[#This Row],[STN TG]]="","",12),LEFT(db[[#This Row],[QTY/ CTN TG]],SEARCH(" ",db[[#This Row],[QTY/ CTN TG]],1)-1))</f>
        <v>40</v>
      </c>
      <c r="X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7" s="87" t="str">
        <f>IF(db[[#This Row],[STN K]]="","",IF(db[[#This Row],[STN TG]]="LSN",12,""))</f>
        <v/>
      </c>
      <c r="Z577" s="87" t="str">
        <f>IF(db[[#This Row],[STN TG]]="LSN","PCS","")</f>
        <v/>
      </c>
      <c r="AA577" s="87">
        <f>db[[#This Row],[QTY B]]*IF(db[[#This Row],[QTY TG]]="",1,db[[#This Row],[QTY TG]])*IF(db[[#This Row],[QTY K]]="",1,db[[#This Row],[QTY K]])</f>
        <v>720</v>
      </c>
      <c r="AB577" s="87" t="str">
        <f>IF(db[[#This Row],[STN K]]="",IF(db[[#This Row],[STN TG]]="",db[[#This Row],[STN B]],db[[#This Row],[STN TG]]),db[[#This Row],[STN K]])</f>
        <v>PCS</v>
      </c>
      <c r="AC577" s="87"/>
    </row>
    <row r="578" spans="1:29" ht="16.5" customHeight="1" x14ac:dyDescent="0.25">
      <c r="A578" s="87">
        <f>ROW()-1</f>
        <v>577</v>
      </c>
      <c r="B578" s="3" t="str">
        <f>LOWER(SUBSTITUTE(SUBSTITUTE(SUBSTITUTE(SUBSTITUTE(SUBSTITUTE(SUBSTITUTE(db[[#This Row],[NB BM]]," ",),".",""),"-",""),"(",""),")",""),"/",""))</f>
        <v>tipeexkertasxdm6145</v>
      </c>
      <c r="C57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D578" s="3" t="str">
        <f>LOWER(SUBSTITUTE(SUBSTITUTE(SUBSTITUTE(SUBSTITUTE(SUBSTITUTE(SUBSTITUTE(SUBSTITUTE(SUBSTITUTE(SUBSTITUTE(db[[#This Row],[NB PAJAK]]," ",""),"-",""),"(",""),")",""),".",""),",",""),"/",""),"""",""),"+",""))</f>
        <v/>
      </c>
      <c r="E578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tipeexkertasxdm614516box36pcs</v>
      </c>
      <c r="F5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corrtapexdm614516box36pcsuntana</v>
      </c>
      <c r="G578" s="1" t="s">
        <v>2464</v>
      </c>
      <c r="H578" s="4" t="s">
        <v>2458</v>
      </c>
      <c r="I578" s="2"/>
      <c r="J578" s="1" t="s">
        <v>1621</v>
      </c>
      <c r="K578" s="26" t="e">
        <f>IF(db[[#This Row],[NB NOTA_C]]="","",COUNTIF([2]!B_MSK[concat],db[[#This Row],[NB NOTA_C]]))</f>
        <v>#REF!</v>
      </c>
      <c r="L578" s="7" t="s">
        <v>1637</v>
      </c>
      <c r="M578" s="3" t="s">
        <v>2469</v>
      </c>
      <c r="N578" s="1" t="s">
        <v>2821</v>
      </c>
      <c r="P578" s="1" t="str">
        <f>IF(db[[#This Row],[QTY/ CTN]]="","",SUBSTITUTE(SUBSTITUTE(SUBSTITUTE(db[[#This Row],[QTY/ CTN]]," ","_",2),"(",""),")","")&amp;"_")</f>
        <v>16 BOX_36 PCS_</v>
      </c>
      <c r="Q578" s="1">
        <f>IF(db[[#This Row],[H_QTY/ CTN]]="","",SEARCH("_",db[[#This Row],[H_QTY/ CTN]]))</f>
        <v>7</v>
      </c>
      <c r="R578" s="1">
        <f>IF(db[[#This Row],[H_QTY/ CTN]]="","",LEN(db[[#This Row],[H_QTY/ CTN]]))</f>
        <v>14</v>
      </c>
      <c r="S578" s="90" t="str">
        <f>IF(db[[#This Row],[H_QTY/ CTN]]="","",LEFT(db[[#This Row],[H_QTY/ CTN]],db[[#This Row],[H_1]]-1))</f>
        <v>16 BOX</v>
      </c>
      <c r="T578" s="87" t="str">
        <f>IF(NOT(db[[#This Row],[H_1]]=db[[#This Row],[H_2]]),MID(db[[#This Row],[H_QTY/ CTN]],db[[#This Row],[H_1]]+1,db[[#This Row],[H_2]]-db[[#This Row],[H_1]]-1),"")</f>
        <v>36 PCS</v>
      </c>
      <c r="U578" s="87" t="str">
        <f>IF(db[[#This Row],[QTY/ CTN B]]="","",LEFT(db[[#This Row],[QTY/ CTN B]],SEARCH(" ",db[[#This Row],[QTY/ CTN B]],1)-1))</f>
        <v>16</v>
      </c>
      <c r="V578" s="87" t="str">
        <f>IF(db[[#This Row],[QTY/ CTN B]]="","",RIGHT(db[[#This Row],[QTY/ CTN B]],LEN(db[[#This Row],[QTY/ CTN B]])-SEARCH(" ",db[[#This Row],[QTY/ CTN B]],1)))</f>
        <v>BOX</v>
      </c>
      <c r="W578" s="87" t="str">
        <f>IF(db[[#This Row],[QTY/ CTN TG]]="",IF(db[[#This Row],[STN TG]]="","",12),LEFT(db[[#This Row],[QTY/ CTN TG]],SEARCH(" ",db[[#This Row],[QTY/ CTN TG]],1)-1))</f>
        <v>36</v>
      </c>
      <c r="X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8" s="87" t="str">
        <f>IF(db[[#This Row],[STN K]]="","",IF(db[[#This Row],[STN TG]]="LSN",12,""))</f>
        <v/>
      </c>
      <c r="Z578" s="87" t="str">
        <f>IF(db[[#This Row],[STN TG]]="LSN","PCS","")</f>
        <v/>
      </c>
      <c r="AA578" s="87">
        <f>db[[#This Row],[QTY B]]*IF(db[[#This Row],[QTY TG]]="",1,db[[#This Row],[QTY TG]])*IF(db[[#This Row],[QTY K]]="",1,db[[#This Row],[QTY K]])</f>
        <v>576</v>
      </c>
      <c r="AB578" s="87" t="str">
        <f>IF(db[[#This Row],[STN K]]="",IF(db[[#This Row],[STN TG]]="",db[[#This Row],[STN B]],db[[#This Row],[STN TG]]),db[[#This Row],[STN K]])</f>
        <v>PCS</v>
      </c>
      <c r="AC578" s="87"/>
    </row>
    <row r="579" spans="1:29" ht="16.5" customHeight="1" x14ac:dyDescent="0.25">
      <c r="A579" s="87">
        <f>ROW()-1</f>
        <v>578</v>
      </c>
      <c r="B579" s="3" t="str">
        <f>LOWER(SUBSTITUTE(SUBSTITUTE(SUBSTITUTE(SUBSTITUTE(SUBSTITUTE(SUBSTITUTE(db[[#This Row],[NB BM]]," ",),".",""),"-",""),"(",""),")",""),"/",""))</f>
        <v>tipeexkertasxdm8005</v>
      </c>
      <c r="C57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D579" s="3" t="str">
        <f>LOWER(SUBSTITUTE(SUBSTITUTE(SUBSTITUTE(SUBSTITUTE(SUBSTITUTE(SUBSTITUTE(SUBSTITUTE(SUBSTITUTE(SUBSTITUTE(db[[#This Row],[NB PAJAK]]," ",""),"-",""),"(",""),")",""),".",""),",",""),"/",""),"""",""),"+",""))</f>
        <v/>
      </c>
      <c r="E57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tipeexkertasxdm800516box36pcs</v>
      </c>
      <c r="F5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corrtapexdm800516box36pcsuntana</v>
      </c>
      <c r="G579" s="1" t="s">
        <v>2465</v>
      </c>
      <c r="H579" s="4" t="s">
        <v>2459</v>
      </c>
      <c r="I579" s="49"/>
      <c r="J579" s="1" t="s">
        <v>1621</v>
      </c>
      <c r="K579" s="26" t="e">
        <f>IF(db[[#This Row],[NB NOTA_C]]="","",COUNTIF([2]!B_MSK[concat],db[[#This Row],[NB NOTA_C]]))</f>
        <v>#REF!</v>
      </c>
      <c r="L579" s="7" t="s">
        <v>1637</v>
      </c>
      <c r="M579" s="3" t="s">
        <v>2469</v>
      </c>
      <c r="N579" s="1" t="s">
        <v>2821</v>
      </c>
      <c r="P579" s="1" t="str">
        <f>IF(db[[#This Row],[QTY/ CTN]]="","",SUBSTITUTE(SUBSTITUTE(SUBSTITUTE(db[[#This Row],[QTY/ CTN]]," ","_",2),"(",""),")","")&amp;"_")</f>
        <v>16 BOX_36 PCS_</v>
      </c>
      <c r="Q579" s="1">
        <f>IF(db[[#This Row],[H_QTY/ CTN]]="","",SEARCH("_",db[[#This Row],[H_QTY/ CTN]]))</f>
        <v>7</v>
      </c>
      <c r="R579" s="1">
        <f>IF(db[[#This Row],[H_QTY/ CTN]]="","",LEN(db[[#This Row],[H_QTY/ CTN]]))</f>
        <v>14</v>
      </c>
      <c r="S579" s="90" t="str">
        <f>IF(db[[#This Row],[H_QTY/ CTN]]="","",LEFT(db[[#This Row],[H_QTY/ CTN]],db[[#This Row],[H_1]]-1))</f>
        <v>16 BOX</v>
      </c>
      <c r="T579" s="87" t="str">
        <f>IF(NOT(db[[#This Row],[H_1]]=db[[#This Row],[H_2]]),MID(db[[#This Row],[H_QTY/ CTN]],db[[#This Row],[H_1]]+1,db[[#This Row],[H_2]]-db[[#This Row],[H_1]]-1),"")</f>
        <v>36 PCS</v>
      </c>
      <c r="U579" s="87" t="str">
        <f>IF(db[[#This Row],[QTY/ CTN B]]="","",LEFT(db[[#This Row],[QTY/ CTN B]],SEARCH(" ",db[[#This Row],[QTY/ CTN B]],1)-1))</f>
        <v>16</v>
      </c>
      <c r="V579" s="87" t="str">
        <f>IF(db[[#This Row],[QTY/ CTN B]]="","",RIGHT(db[[#This Row],[QTY/ CTN B]],LEN(db[[#This Row],[QTY/ CTN B]])-SEARCH(" ",db[[#This Row],[QTY/ CTN B]],1)))</f>
        <v>BOX</v>
      </c>
      <c r="W579" s="87" t="str">
        <f>IF(db[[#This Row],[QTY/ CTN TG]]="",IF(db[[#This Row],[STN TG]]="","",12),LEFT(db[[#This Row],[QTY/ CTN TG]],SEARCH(" ",db[[#This Row],[QTY/ CTN TG]],1)-1))</f>
        <v>36</v>
      </c>
      <c r="X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79" s="87" t="str">
        <f>IF(db[[#This Row],[STN K]]="","",IF(db[[#This Row],[STN TG]]="LSN",12,""))</f>
        <v/>
      </c>
      <c r="Z579" s="87" t="str">
        <f>IF(db[[#This Row],[STN TG]]="LSN","PCS","")</f>
        <v/>
      </c>
      <c r="AA579" s="87">
        <f>db[[#This Row],[QTY B]]*IF(db[[#This Row],[QTY TG]]="",1,db[[#This Row],[QTY TG]])*IF(db[[#This Row],[QTY K]]="",1,db[[#This Row],[QTY K]])</f>
        <v>576</v>
      </c>
      <c r="AB579" s="87" t="str">
        <f>IF(db[[#This Row],[STN K]]="",IF(db[[#This Row],[STN TG]]="",db[[#This Row],[STN B]],db[[#This Row],[STN TG]]),db[[#This Row],[STN K]])</f>
        <v>PCS</v>
      </c>
      <c r="AC579" s="87"/>
    </row>
    <row r="580" spans="1:29" ht="16.5" customHeight="1" x14ac:dyDescent="0.25">
      <c r="A580" s="87">
        <f>ROW()-1</f>
        <v>579</v>
      </c>
      <c r="B580" s="3" t="str">
        <f>LOWER(SUBSTITUTE(SUBSTITUTE(SUBSTITUTE(SUBSTITUTE(SUBSTITUTE(SUBSTITUTE(db[[#This Row],[NB BM]]," ",),".",""),"-",""),"(",""),")",""),"/",""))</f>
        <v>tipeexkertasxdm8007</v>
      </c>
      <c r="C58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D580" s="3" t="str">
        <f>LOWER(SUBSTITUTE(SUBSTITUTE(SUBSTITUTE(SUBSTITUTE(SUBSTITUTE(SUBSTITUTE(SUBSTITUTE(SUBSTITUTE(SUBSTITUTE(db[[#This Row],[NB PAJAK]]," ",""),"-",""),"(",""),")",""),".",""),",",""),"/",""),"""",""),"+",""))</f>
        <v/>
      </c>
      <c r="E58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tipeexkertasxdm800716box36pcs</v>
      </c>
      <c r="F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corrtapexdm800716box36pcsuntana</v>
      </c>
      <c r="G580" s="1" t="s">
        <v>2466</v>
      </c>
      <c r="H580" s="4" t="s">
        <v>2460</v>
      </c>
      <c r="I580" s="49"/>
      <c r="J580" s="1" t="s">
        <v>1621</v>
      </c>
      <c r="K580" s="26" t="e">
        <f>IF(db[[#This Row],[NB NOTA_C]]="","",COUNTIF([2]!B_MSK[concat],db[[#This Row],[NB NOTA_C]]))</f>
        <v>#REF!</v>
      </c>
      <c r="L580" s="7" t="s">
        <v>1637</v>
      </c>
      <c r="M580" s="3" t="s">
        <v>2469</v>
      </c>
      <c r="N580" s="1" t="s">
        <v>2821</v>
      </c>
      <c r="P580" s="1" t="str">
        <f>IF(db[[#This Row],[QTY/ CTN]]="","",SUBSTITUTE(SUBSTITUTE(SUBSTITUTE(db[[#This Row],[QTY/ CTN]]," ","_",2),"(",""),")","")&amp;"_")</f>
        <v>16 BOX_36 PCS_</v>
      </c>
      <c r="Q580" s="1">
        <f>IF(db[[#This Row],[H_QTY/ CTN]]="","",SEARCH("_",db[[#This Row],[H_QTY/ CTN]]))</f>
        <v>7</v>
      </c>
      <c r="R580" s="1">
        <f>IF(db[[#This Row],[H_QTY/ CTN]]="","",LEN(db[[#This Row],[H_QTY/ CTN]]))</f>
        <v>14</v>
      </c>
      <c r="S580" s="90" t="str">
        <f>IF(db[[#This Row],[H_QTY/ CTN]]="","",LEFT(db[[#This Row],[H_QTY/ CTN]],db[[#This Row],[H_1]]-1))</f>
        <v>16 BOX</v>
      </c>
      <c r="T580" s="87" t="str">
        <f>IF(NOT(db[[#This Row],[H_1]]=db[[#This Row],[H_2]]),MID(db[[#This Row],[H_QTY/ CTN]],db[[#This Row],[H_1]]+1,db[[#This Row],[H_2]]-db[[#This Row],[H_1]]-1),"")</f>
        <v>36 PCS</v>
      </c>
      <c r="U580" s="87" t="str">
        <f>IF(db[[#This Row],[QTY/ CTN B]]="","",LEFT(db[[#This Row],[QTY/ CTN B]],SEARCH(" ",db[[#This Row],[QTY/ CTN B]],1)-1))</f>
        <v>16</v>
      </c>
      <c r="V580" s="87" t="str">
        <f>IF(db[[#This Row],[QTY/ CTN B]]="","",RIGHT(db[[#This Row],[QTY/ CTN B]],LEN(db[[#This Row],[QTY/ CTN B]])-SEARCH(" ",db[[#This Row],[QTY/ CTN B]],1)))</f>
        <v>BOX</v>
      </c>
      <c r="W580" s="87" t="str">
        <f>IF(db[[#This Row],[QTY/ CTN TG]]="",IF(db[[#This Row],[STN TG]]="","",12),LEFT(db[[#This Row],[QTY/ CTN TG]],SEARCH(" ",db[[#This Row],[QTY/ CTN TG]],1)-1))</f>
        <v>36</v>
      </c>
      <c r="X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0" s="87" t="str">
        <f>IF(db[[#This Row],[STN K]]="","",IF(db[[#This Row],[STN TG]]="LSN",12,""))</f>
        <v/>
      </c>
      <c r="Z580" s="87" t="str">
        <f>IF(db[[#This Row],[STN TG]]="LSN","PCS","")</f>
        <v/>
      </c>
      <c r="AA580" s="87">
        <f>db[[#This Row],[QTY B]]*IF(db[[#This Row],[QTY TG]]="",1,db[[#This Row],[QTY TG]])*IF(db[[#This Row],[QTY K]]="",1,db[[#This Row],[QTY K]])</f>
        <v>576</v>
      </c>
      <c r="AB580" s="87" t="str">
        <f>IF(db[[#This Row],[STN K]]="",IF(db[[#This Row],[STN TG]]="",db[[#This Row],[STN B]],db[[#This Row],[STN TG]]),db[[#This Row],[STN K]])</f>
        <v>PCS</v>
      </c>
      <c r="AC580" s="87"/>
    </row>
    <row r="581" spans="1:29" ht="16.5" customHeight="1" x14ac:dyDescent="0.25">
      <c r="A581" s="87">
        <f>ROW()-1</f>
        <v>580</v>
      </c>
      <c r="B581" s="1" t="str">
        <f>LOWER(SUBSTITUTE(SUBSTITUTE(SUBSTITUTE(SUBSTITUTE(SUBSTITUTE(SUBSTITUTE(db[[#This Row],[NB BM]]," ",),".",""),"-",""),"(",""),")",""),"/",""))</f>
        <v>tipeexjkcfp211</v>
      </c>
      <c r="C581" s="1" t="str">
        <f>LOWER(SUBSTITUTE(SUBSTITUTE(SUBSTITUTE(SUBSTITUTE(SUBSTITUTE(SUBSTITUTE(SUBSTITUTE(SUBSTITUTE(SUBSTITUTE(db[[#This Row],[NB NOTA]]," ",),".",""),"-",""),"(",""),")",""),",",""),"/",""),"""",""),"+",""))</f>
        <v>correctionfluidcfp211jk</v>
      </c>
      <c r="D581" s="1" t="str">
        <f>LOWER(SUBSTITUTE(SUBSTITUTE(SUBSTITUTE(SUBSTITUTE(SUBSTITUTE(SUBSTITUTE(SUBSTITUTE(SUBSTITUTE(SUBSTITUTE(db[[#This Row],[NB PAJAK]]," ",""),"-",""),"(",""),")",""),".",""),",",""),"/",""),"""",""),"+",""))</f>
        <v>correctionfluidjoykocfp211</v>
      </c>
      <c r="E58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tipeexjkcfp21148lsn</v>
      </c>
      <c r="F5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correctionfluidcfp211jk48lsnartomoro</v>
      </c>
      <c r="G581" s="1" t="s">
        <v>6110</v>
      </c>
      <c r="H581" s="4" t="s">
        <v>6109</v>
      </c>
      <c r="I581" s="2" t="s">
        <v>6111</v>
      </c>
      <c r="J581" s="1" t="s">
        <v>1620</v>
      </c>
      <c r="K581" s="26" t="e">
        <f>IF(db[[#This Row],[NB NOTA_C]]="","",COUNTIF([2]!B_MSK[concat],db[[#This Row],[NB NOTA_C]]))</f>
        <v>#REF!</v>
      </c>
      <c r="L581" s="6" t="s">
        <v>1631</v>
      </c>
      <c r="M581" s="1" t="s">
        <v>1715</v>
      </c>
      <c r="N581" s="1" t="s">
        <v>2821</v>
      </c>
      <c r="P581" s="1" t="str">
        <f>IF(db[[#This Row],[QTY/ CTN]]="","",SUBSTITUTE(SUBSTITUTE(SUBSTITUTE(db[[#This Row],[QTY/ CTN]]," ","_",2),"(",""),")","")&amp;"_")</f>
        <v>48 LSN_</v>
      </c>
      <c r="Q581" s="1">
        <f>IF(db[[#This Row],[H_QTY/ CTN]]="","",SEARCH("_",db[[#This Row],[H_QTY/ CTN]]))</f>
        <v>7</v>
      </c>
      <c r="R581" s="1">
        <f>IF(db[[#This Row],[H_QTY/ CTN]]="","",LEN(db[[#This Row],[H_QTY/ CTN]]))</f>
        <v>7</v>
      </c>
      <c r="S581" s="90" t="str">
        <f>IF(db[[#This Row],[H_QTY/ CTN]]="","",LEFT(db[[#This Row],[H_QTY/ CTN]],db[[#This Row],[H_1]]-1))</f>
        <v>48 LSN</v>
      </c>
      <c r="T581" s="87" t="str">
        <f>IF(NOT(db[[#This Row],[H_1]]=db[[#This Row],[H_2]]),MID(db[[#This Row],[H_QTY/ CTN]],db[[#This Row],[H_1]]+1,db[[#This Row],[H_2]]-db[[#This Row],[H_1]]-1),"")</f>
        <v/>
      </c>
      <c r="U581" s="87" t="str">
        <f>IF(db[[#This Row],[QTY/ CTN B]]="","",LEFT(db[[#This Row],[QTY/ CTN B]],SEARCH(" ",db[[#This Row],[QTY/ CTN B]],1)-1))</f>
        <v>48</v>
      </c>
      <c r="V581" s="87" t="str">
        <f>IF(db[[#This Row],[QTY/ CTN B]]="","",RIGHT(db[[#This Row],[QTY/ CTN B]],LEN(db[[#This Row],[QTY/ CTN B]])-SEARCH(" ",db[[#This Row],[QTY/ CTN B]],1)))</f>
        <v>LSN</v>
      </c>
      <c r="W581" s="87">
        <f>IF(db[[#This Row],[QTY/ CTN TG]]="",IF(db[[#This Row],[STN TG]]="","",12),LEFT(db[[#This Row],[QTY/ CTN TG]],SEARCH(" ",db[[#This Row],[QTY/ CTN TG]],1)-1))</f>
        <v>12</v>
      </c>
      <c r="X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1" s="87" t="str">
        <f>IF(db[[#This Row],[STN K]]="","",IF(db[[#This Row],[STN TG]]="LSN",12,""))</f>
        <v/>
      </c>
      <c r="Z581" s="87" t="str">
        <f>IF(db[[#This Row],[STN TG]]="LSN","PCS","")</f>
        <v/>
      </c>
      <c r="AA581" s="87">
        <f>db[[#This Row],[QTY B]]*IF(db[[#This Row],[QTY TG]]="",1,db[[#This Row],[QTY TG]])*IF(db[[#This Row],[QTY K]]="",1,db[[#This Row],[QTY K]])</f>
        <v>576</v>
      </c>
      <c r="AB581" s="87" t="str">
        <f>IF(db[[#This Row],[STN K]]="",IF(db[[#This Row],[STN TG]]="",db[[#This Row],[STN B]],db[[#This Row],[STN TG]]),db[[#This Row],[STN K]])</f>
        <v>PCS</v>
      </c>
      <c r="AC581" s="87"/>
    </row>
    <row r="582" spans="1:29" ht="16.5" customHeight="1" x14ac:dyDescent="0.25">
      <c r="A582" s="87">
        <f>ROW()-1</f>
        <v>581</v>
      </c>
      <c r="B582" s="1" t="str">
        <f>LOWER(SUBSTITUTE(SUBSTITUTE(SUBSTITUTE(SUBSTITUTE(SUBSTITUTE(SUBSTITUTE(db[[#This Row],[NB BM]]," ",),".",""),"-",""),"(",""),")",""),"/",""))</f>
        <v>tipeexjkcfp231</v>
      </c>
      <c r="C58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D58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E582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tipeexjkcfp23148lsn</v>
      </c>
      <c r="F5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correctionfluidcfp231jk48lsnartomoro</v>
      </c>
      <c r="G582" s="1" t="s">
        <v>220</v>
      </c>
      <c r="H582" s="4" t="s">
        <v>221</v>
      </c>
      <c r="I582" s="2" t="s">
        <v>2529</v>
      </c>
      <c r="J582" s="1" t="s">
        <v>1620</v>
      </c>
      <c r="K582" s="26" t="e">
        <f>IF(db[[#This Row],[NB NOTA_C]]="","",COUNTIF([2]!B_MSK[concat],db[[#This Row],[NB NOTA_C]]))</f>
        <v>#REF!</v>
      </c>
      <c r="L582" s="6" t="s">
        <v>1631</v>
      </c>
      <c r="M582" s="1" t="s">
        <v>1715</v>
      </c>
      <c r="N582" s="1" t="s">
        <v>2821</v>
      </c>
      <c r="O582" s="1" t="s">
        <v>6072</v>
      </c>
      <c r="P582" s="1" t="str">
        <f>IF(db[[#This Row],[QTY/ CTN]]="","",SUBSTITUTE(SUBSTITUTE(SUBSTITUTE(db[[#This Row],[QTY/ CTN]]," ","_",2),"(",""),")","")&amp;"_")</f>
        <v>48 LSN_</v>
      </c>
      <c r="Q582" s="1">
        <f>IF(db[[#This Row],[H_QTY/ CTN]]="","",SEARCH("_",db[[#This Row],[H_QTY/ CTN]]))</f>
        <v>7</v>
      </c>
      <c r="R582" s="1">
        <f>IF(db[[#This Row],[H_QTY/ CTN]]="","",LEN(db[[#This Row],[H_QTY/ CTN]]))</f>
        <v>7</v>
      </c>
      <c r="S582" s="90" t="str">
        <f>IF(db[[#This Row],[H_QTY/ CTN]]="","",LEFT(db[[#This Row],[H_QTY/ CTN]],db[[#This Row],[H_1]]-1))</f>
        <v>48 LSN</v>
      </c>
      <c r="T582" s="87" t="str">
        <f>IF(NOT(db[[#This Row],[H_1]]=db[[#This Row],[H_2]]),MID(db[[#This Row],[H_QTY/ CTN]],db[[#This Row],[H_1]]+1,db[[#This Row],[H_2]]-db[[#This Row],[H_1]]-1),"")</f>
        <v/>
      </c>
      <c r="U582" s="87" t="str">
        <f>IF(db[[#This Row],[QTY/ CTN B]]="","",LEFT(db[[#This Row],[QTY/ CTN B]],SEARCH(" ",db[[#This Row],[QTY/ CTN B]],1)-1))</f>
        <v>48</v>
      </c>
      <c r="V582" s="87" t="str">
        <f>IF(db[[#This Row],[QTY/ CTN B]]="","",RIGHT(db[[#This Row],[QTY/ CTN B]],LEN(db[[#This Row],[QTY/ CTN B]])-SEARCH(" ",db[[#This Row],[QTY/ CTN B]],1)))</f>
        <v>LSN</v>
      </c>
      <c r="W582" s="87">
        <f>IF(db[[#This Row],[QTY/ CTN TG]]="",IF(db[[#This Row],[STN TG]]="","",12),LEFT(db[[#This Row],[QTY/ CTN TG]],SEARCH(" ",db[[#This Row],[QTY/ CTN TG]],1)-1))</f>
        <v>12</v>
      </c>
      <c r="X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2" s="87" t="str">
        <f>IF(db[[#This Row],[STN K]]="","",IF(db[[#This Row],[STN TG]]="LSN",12,""))</f>
        <v/>
      </c>
      <c r="Z582" s="87" t="str">
        <f>IF(db[[#This Row],[STN TG]]="LSN","PCS","")</f>
        <v/>
      </c>
      <c r="AA582" s="87">
        <f>db[[#This Row],[QTY B]]*IF(db[[#This Row],[QTY TG]]="",1,db[[#This Row],[QTY TG]])*IF(db[[#This Row],[QTY K]]="",1,db[[#This Row],[QTY K]])</f>
        <v>576</v>
      </c>
      <c r="AB582" s="87" t="str">
        <f>IF(db[[#This Row],[STN K]]="",IF(db[[#This Row],[STN TG]]="",db[[#This Row],[STN B]],db[[#This Row],[STN TG]]),db[[#This Row],[STN K]])</f>
        <v>PCS</v>
      </c>
      <c r="AC582" s="87"/>
    </row>
    <row r="583" spans="1:29" ht="16.5" customHeight="1" x14ac:dyDescent="0.25">
      <c r="A583" s="87">
        <f>ROW()-1</f>
        <v>582</v>
      </c>
      <c r="B583" s="3" t="str">
        <f>LOWER(SUBSTITUTE(SUBSTITUTE(SUBSTITUTE(SUBSTITUTE(SUBSTITUTE(SUBSTITUTE(db[[#This Row],[NB BM]]," ",),".",""),"-",""),"(",""),")",""),"/",""))</f>
        <v>tipeexjkcfp235</v>
      </c>
      <c r="C58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D58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E583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tipeexjkcfp235120lsn</v>
      </c>
      <c r="F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correctionfluidcfp235jk120lsnartomoro</v>
      </c>
      <c r="G583" s="1" t="s">
        <v>1579</v>
      </c>
      <c r="H583" s="4" t="s">
        <v>1578</v>
      </c>
      <c r="I583" s="2" t="s">
        <v>2101</v>
      </c>
      <c r="J583" s="1" t="s">
        <v>1620</v>
      </c>
      <c r="K583" s="26" t="e">
        <f>IF(db[[#This Row],[NB NOTA_C]]="","",COUNTIF([2]!B_MSK[concat],db[[#This Row],[NB NOTA_C]]))</f>
        <v>#REF!</v>
      </c>
      <c r="L583" s="6" t="s">
        <v>1631</v>
      </c>
      <c r="M583" s="1" t="s">
        <v>1723</v>
      </c>
      <c r="N583" s="1" t="s">
        <v>2821</v>
      </c>
      <c r="P583" s="1" t="str">
        <f>IF(db[[#This Row],[QTY/ CTN]]="","",SUBSTITUTE(SUBSTITUTE(SUBSTITUTE(db[[#This Row],[QTY/ CTN]]," ","_",2),"(",""),")","")&amp;"_")</f>
        <v>120 LSN_</v>
      </c>
      <c r="Q583" s="1">
        <f>IF(db[[#This Row],[H_QTY/ CTN]]="","",SEARCH("_",db[[#This Row],[H_QTY/ CTN]]))</f>
        <v>8</v>
      </c>
      <c r="R583" s="1">
        <f>IF(db[[#This Row],[H_QTY/ CTN]]="","",LEN(db[[#This Row],[H_QTY/ CTN]]))</f>
        <v>8</v>
      </c>
      <c r="S583" s="90" t="str">
        <f>IF(db[[#This Row],[H_QTY/ CTN]]="","",LEFT(db[[#This Row],[H_QTY/ CTN]],db[[#This Row],[H_1]]-1))</f>
        <v>120 LSN</v>
      </c>
      <c r="T583" s="87" t="str">
        <f>IF(NOT(db[[#This Row],[H_1]]=db[[#This Row],[H_2]]),MID(db[[#This Row],[H_QTY/ CTN]],db[[#This Row],[H_1]]+1,db[[#This Row],[H_2]]-db[[#This Row],[H_1]]-1),"")</f>
        <v/>
      </c>
      <c r="U583" s="87" t="str">
        <f>IF(db[[#This Row],[QTY/ CTN B]]="","",LEFT(db[[#This Row],[QTY/ CTN B]],SEARCH(" ",db[[#This Row],[QTY/ CTN B]],1)-1))</f>
        <v>120</v>
      </c>
      <c r="V583" s="87" t="str">
        <f>IF(db[[#This Row],[QTY/ CTN B]]="","",RIGHT(db[[#This Row],[QTY/ CTN B]],LEN(db[[#This Row],[QTY/ CTN B]])-SEARCH(" ",db[[#This Row],[QTY/ CTN B]],1)))</f>
        <v>LSN</v>
      </c>
      <c r="W583" s="87">
        <f>IF(db[[#This Row],[QTY/ CTN TG]]="",IF(db[[#This Row],[STN TG]]="","",12),LEFT(db[[#This Row],[QTY/ CTN TG]],SEARCH(" ",db[[#This Row],[QTY/ CTN TG]],1)-1))</f>
        <v>12</v>
      </c>
      <c r="X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3" s="87" t="str">
        <f>IF(db[[#This Row],[STN K]]="","",IF(db[[#This Row],[STN TG]]="LSN",12,""))</f>
        <v/>
      </c>
      <c r="Z583" s="87" t="str">
        <f>IF(db[[#This Row],[STN TG]]="LSN","PCS","")</f>
        <v/>
      </c>
      <c r="AA583" s="87">
        <f>db[[#This Row],[QTY B]]*IF(db[[#This Row],[QTY TG]]="",1,db[[#This Row],[QTY TG]])*IF(db[[#This Row],[QTY K]]="",1,db[[#This Row],[QTY K]])</f>
        <v>1440</v>
      </c>
      <c r="AB583" s="87" t="str">
        <f>IF(db[[#This Row],[STN K]]="",IF(db[[#This Row],[STN TG]]="",db[[#This Row],[STN B]],db[[#This Row],[STN TG]]),db[[#This Row],[STN K]])</f>
        <v>PCS</v>
      </c>
      <c r="AC583" s="87"/>
    </row>
    <row r="584" spans="1:29" ht="16.5" customHeight="1" x14ac:dyDescent="0.25">
      <c r="A584" s="87">
        <f>ROW()-1</f>
        <v>583</v>
      </c>
      <c r="B584" s="3" t="str">
        <f>LOWER(SUBSTITUTE(SUBSTITUTE(SUBSTITUTE(SUBSTITUTE(SUBSTITUTE(SUBSTITUTE(db[[#This Row],[NB BM]]," ",),".",""),"-",""),"(",""),")",""),"/",""))</f>
        <v>tipeexjkcfs201pt</v>
      </c>
      <c r="C58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D58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E584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tipeexjkcfs201pt48lsn</v>
      </c>
      <c r="F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correctionfluidcfs201ptjk48lsnartomoro</v>
      </c>
      <c r="G584" s="1" t="s">
        <v>4766</v>
      </c>
      <c r="H584" s="4" t="s">
        <v>4764</v>
      </c>
      <c r="I584" s="49" t="s">
        <v>4765</v>
      </c>
      <c r="J584" s="1" t="s">
        <v>1620</v>
      </c>
      <c r="K584" s="26" t="e">
        <f>IF(db[[#This Row],[NB NOTA_C]]="","",COUNTIF([2]!B_MSK[concat],db[[#This Row],[NB NOTA_C]]))</f>
        <v>#REF!</v>
      </c>
      <c r="L584" s="6" t="s">
        <v>1631</v>
      </c>
      <c r="M584" s="1" t="s">
        <v>1715</v>
      </c>
      <c r="N584" s="1" t="s">
        <v>2821</v>
      </c>
      <c r="P584" s="1" t="str">
        <f>IF(db[[#This Row],[QTY/ CTN]]="","",SUBSTITUTE(SUBSTITUTE(SUBSTITUTE(db[[#This Row],[QTY/ CTN]]," ","_",2),"(",""),")","")&amp;"_")</f>
        <v>48 LSN_</v>
      </c>
      <c r="Q584" s="1">
        <f>IF(db[[#This Row],[H_QTY/ CTN]]="","",SEARCH("_",db[[#This Row],[H_QTY/ CTN]]))</f>
        <v>7</v>
      </c>
      <c r="R584" s="1">
        <f>IF(db[[#This Row],[H_QTY/ CTN]]="","",LEN(db[[#This Row],[H_QTY/ CTN]]))</f>
        <v>7</v>
      </c>
      <c r="S584" s="90" t="str">
        <f>IF(db[[#This Row],[H_QTY/ CTN]]="","",LEFT(db[[#This Row],[H_QTY/ CTN]],db[[#This Row],[H_1]]-1))</f>
        <v>48 LSN</v>
      </c>
      <c r="T584" s="87" t="str">
        <f>IF(NOT(db[[#This Row],[H_1]]=db[[#This Row],[H_2]]),MID(db[[#This Row],[H_QTY/ CTN]],db[[#This Row],[H_1]]+1,db[[#This Row],[H_2]]-db[[#This Row],[H_1]]-1),"")</f>
        <v/>
      </c>
      <c r="U584" s="87" t="str">
        <f>IF(db[[#This Row],[QTY/ CTN B]]="","",LEFT(db[[#This Row],[QTY/ CTN B]],SEARCH(" ",db[[#This Row],[QTY/ CTN B]],1)-1))</f>
        <v>48</v>
      </c>
      <c r="V584" s="87" t="str">
        <f>IF(db[[#This Row],[QTY/ CTN B]]="","",RIGHT(db[[#This Row],[QTY/ CTN B]],LEN(db[[#This Row],[QTY/ CTN B]])-SEARCH(" ",db[[#This Row],[QTY/ CTN B]],1)))</f>
        <v>LSN</v>
      </c>
      <c r="W584" s="87">
        <f>IF(db[[#This Row],[QTY/ CTN TG]]="",IF(db[[#This Row],[STN TG]]="","",12),LEFT(db[[#This Row],[QTY/ CTN TG]],SEARCH(" ",db[[#This Row],[QTY/ CTN TG]],1)-1))</f>
        <v>12</v>
      </c>
      <c r="X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4" s="87" t="str">
        <f>IF(db[[#This Row],[STN K]]="","",IF(db[[#This Row],[STN TG]]="LSN",12,""))</f>
        <v/>
      </c>
      <c r="Z584" s="87" t="str">
        <f>IF(db[[#This Row],[STN TG]]="LSN","PCS","")</f>
        <v/>
      </c>
      <c r="AA584" s="87">
        <f>db[[#This Row],[QTY B]]*IF(db[[#This Row],[QTY TG]]="",1,db[[#This Row],[QTY TG]])*IF(db[[#This Row],[QTY K]]="",1,db[[#This Row],[QTY K]])</f>
        <v>576</v>
      </c>
      <c r="AB584" s="87" t="str">
        <f>IF(db[[#This Row],[STN K]]="",IF(db[[#This Row],[STN TG]]="",db[[#This Row],[STN B]],db[[#This Row],[STN TG]]),db[[#This Row],[STN K]])</f>
        <v>PCS</v>
      </c>
      <c r="AC584" s="87"/>
    </row>
    <row r="585" spans="1:29" ht="16.5" customHeight="1" x14ac:dyDescent="0.25">
      <c r="A585" s="87">
        <f>ROW()-1</f>
        <v>584</v>
      </c>
      <c r="B585" s="1" t="str">
        <f>LOWER(SUBSTITUTE(SUBSTITUTE(SUBSTITUTE(SUBSTITUTE(SUBSTITUTE(SUBSTITUTE(db[[#This Row],[NB BM]]," ",),".",""),"-",""),"(",""),")",""),"/",""))</f>
        <v>tipeexjkcfs203a</v>
      </c>
      <c r="C58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D58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E585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tipeexjkcfs203a48lsn</v>
      </c>
      <c r="F5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correctionfluidcfs203ajk48lsnartomoro</v>
      </c>
      <c r="G585" s="1" t="s">
        <v>222</v>
      </c>
      <c r="H585" s="4" t="s">
        <v>223</v>
      </c>
      <c r="I585" s="49" t="s">
        <v>3643</v>
      </c>
      <c r="J585" s="1" t="s">
        <v>1620</v>
      </c>
      <c r="K585" s="26" t="e">
        <f>IF(db[[#This Row],[NB NOTA_C]]="","",COUNTIF([2]!B_MSK[concat],db[[#This Row],[NB NOTA_C]]))</f>
        <v>#REF!</v>
      </c>
      <c r="L585" s="6" t="s">
        <v>1631</v>
      </c>
      <c r="M585" s="1" t="s">
        <v>1715</v>
      </c>
      <c r="N585" s="1" t="s">
        <v>2821</v>
      </c>
      <c r="P585" s="1" t="str">
        <f>IF(db[[#This Row],[QTY/ CTN]]="","",SUBSTITUTE(SUBSTITUTE(SUBSTITUTE(db[[#This Row],[QTY/ CTN]]," ","_",2),"(",""),")","")&amp;"_")</f>
        <v>48 LSN_</v>
      </c>
      <c r="Q585" s="1">
        <f>IF(db[[#This Row],[H_QTY/ CTN]]="","",SEARCH("_",db[[#This Row],[H_QTY/ CTN]]))</f>
        <v>7</v>
      </c>
      <c r="R585" s="1">
        <f>IF(db[[#This Row],[H_QTY/ CTN]]="","",LEN(db[[#This Row],[H_QTY/ CTN]]))</f>
        <v>7</v>
      </c>
      <c r="S585" s="90" t="str">
        <f>IF(db[[#This Row],[H_QTY/ CTN]]="","",LEFT(db[[#This Row],[H_QTY/ CTN]],db[[#This Row],[H_1]]-1))</f>
        <v>48 LSN</v>
      </c>
      <c r="T585" s="87" t="str">
        <f>IF(NOT(db[[#This Row],[H_1]]=db[[#This Row],[H_2]]),MID(db[[#This Row],[H_QTY/ CTN]],db[[#This Row],[H_1]]+1,db[[#This Row],[H_2]]-db[[#This Row],[H_1]]-1),"")</f>
        <v/>
      </c>
      <c r="U585" s="87" t="str">
        <f>IF(db[[#This Row],[QTY/ CTN B]]="","",LEFT(db[[#This Row],[QTY/ CTN B]],SEARCH(" ",db[[#This Row],[QTY/ CTN B]],1)-1))</f>
        <v>48</v>
      </c>
      <c r="V585" s="87" t="str">
        <f>IF(db[[#This Row],[QTY/ CTN B]]="","",RIGHT(db[[#This Row],[QTY/ CTN B]],LEN(db[[#This Row],[QTY/ CTN B]])-SEARCH(" ",db[[#This Row],[QTY/ CTN B]],1)))</f>
        <v>LSN</v>
      </c>
      <c r="W585" s="87">
        <f>IF(db[[#This Row],[QTY/ CTN TG]]="",IF(db[[#This Row],[STN TG]]="","",12),LEFT(db[[#This Row],[QTY/ CTN TG]],SEARCH(" ",db[[#This Row],[QTY/ CTN TG]],1)-1))</f>
        <v>12</v>
      </c>
      <c r="X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5" s="87" t="str">
        <f>IF(db[[#This Row],[STN K]]="","",IF(db[[#This Row],[STN TG]]="LSN",12,""))</f>
        <v/>
      </c>
      <c r="Z585" s="87" t="str">
        <f>IF(db[[#This Row],[STN TG]]="LSN","PCS","")</f>
        <v/>
      </c>
      <c r="AA585" s="87">
        <f>db[[#This Row],[QTY B]]*IF(db[[#This Row],[QTY TG]]="",1,db[[#This Row],[QTY TG]])*IF(db[[#This Row],[QTY K]]="",1,db[[#This Row],[QTY K]])</f>
        <v>576</v>
      </c>
      <c r="AB585" s="87" t="str">
        <f>IF(db[[#This Row],[STN K]]="",IF(db[[#This Row],[STN TG]]="",db[[#This Row],[STN B]],db[[#This Row],[STN TG]]),db[[#This Row],[STN K]])</f>
        <v>PCS</v>
      </c>
      <c r="AC585" s="87"/>
    </row>
    <row r="586" spans="1:29" ht="16.5" customHeight="1" x14ac:dyDescent="0.25">
      <c r="A586" s="87">
        <f>ROW()-1</f>
        <v>585</v>
      </c>
      <c r="B586" s="3" t="str">
        <f>LOWER(SUBSTITUTE(SUBSTITUTE(SUBSTITUTE(SUBSTITUTE(SUBSTITUTE(SUBSTITUTE(db[[#This Row],[NB BM]]," ",),".",""),"-",""),"(",""),")",""),"/",""))</f>
        <v>tipeexjkcf205pt</v>
      </c>
      <c r="C58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D58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E586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tipeexjkcf205pt48lsn</v>
      </c>
      <c r="F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correctionfluidcfs205ptjk48lsnartomoro</v>
      </c>
      <c r="G586" s="1" t="s">
        <v>2196</v>
      </c>
      <c r="H586" s="4" t="s">
        <v>2117</v>
      </c>
      <c r="I586" s="49" t="s">
        <v>2119</v>
      </c>
      <c r="J586" s="1" t="s">
        <v>1620</v>
      </c>
      <c r="K586" s="26" t="e">
        <f>IF(db[[#This Row],[NB NOTA_C]]="","",COUNTIF([2]!B_MSK[concat],db[[#This Row],[NB NOTA_C]]))</f>
        <v>#REF!</v>
      </c>
      <c r="L586" s="7" t="s">
        <v>1631</v>
      </c>
      <c r="M586" s="3" t="s">
        <v>1715</v>
      </c>
      <c r="N586" s="1" t="s">
        <v>2821</v>
      </c>
      <c r="P586" s="1" t="str">
        <f>IF(db[[#This Row],[QTY/ CTN]]="","",SUBSTITUTE(SUBSTITUTE(SUBSTITUTE(db[[#This Row],[QTY/ CTN]]," ","_",2),"(",""),")","")&amp;"_")</f>
        <v>48 LSN_</v>
      </c>
      <c r="Q586" s="1">
        <f>IF(db[[#This Row],[H_QTY/ CTN]]="","",SEARCH("_",db[[#This Row],[H_QTY/ CTN]]))</f>
        <v>7</v>
      </c>
      <c r="R586" s="1">
        <f>IF(db[[#This Row],[H_QTY/ CTN]]="","",LEN(db[[#This Row],[H_QTY/ CTN]]))</f>
        <v>7</v>
      </c>
      <c r="S586" s="90" t="str">
        <f>IF(db[[#This Row],[H_QTY/ CTN]]="","",LEFT(db[[#This Row],[H_QTY/ CTN]],db[[#This Row],[H_1]]-1))</f>
        <v>48 LSN</v>
      </c>
      <c r="T586" s="87" t="str">
        <f>IF(NOT(db[[#This Row],[H_1]]=db[[#This Row],[H_2]]),MID(db[[#This Row],[H_QTY/ CTN]],db[[#This Row],[H_1]]+1,db[[#This Row],[H_2]]-db[[#This Row],[H_1]]-1),"")</f>
        <v/>
      </c>
      <c r="U586" s="87" t="str">
        <f>IF(db[[#This Row],[QTY/ CTN B]]="","",LEFT(db[[#This Row],[QTY/ CTN B]],SEARCH(" ",db[[#This Row],[QTY/ CTN B]],1)-1))</f>
        <v>48</v>
      </c>
      <c r="V586" s="87" t="str">
        <f>IF(db[[#This Row],[QTY/ CTN B]]="","",RIGHT(db[[#This Row],[QTY/ CTN B]],LEN(db[[#This Row],[QTY/ CTN B]])-SEARCH(" ",db[[#This Row],[QTY/ CTN B]],1)))</f>
        <v>LSN</v>
      </c>
      <c r="W586" s="87">
        <f>IF(db[[#This Row],[QTY/ CTN TG]]="",IF(db[[#This Row],[STN TG]]="","",12),LEFT(db[[#This Row],[QTY/ CTN TG]],SEARCH(" ",db[[#This Row],[QTY/ CTN TG]],1)-1))</f>
        <v>12</v>
      </c>
      <c r="X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6" s="87" t="str">
        <f>IF(db[[#This Row],[STN K]]="","",IF(db[[#This Row],[STN TG]]="LSN",12,""))</f>
        <v/>
      </c>
      <c r="Z586" s="87" t="str">
        <f>IF(db[[#This Row],[STN TG]]="LSN","PCS","")</f>
        <v/>
      </c>
      <c r="AA586" s="87">
        <f>db[[#This Row],[QTY B]]*IF(db[[#This Row],[QTY TG]]="",1,db[[#This Row],[QTY TG]])*IF(db[[#This Row],[QTY K]]="",1,db[[#This Row],[QTY K]])</f>
        <v>576</v>
      </c>
      <c r="AB586" s="87" t="str">
        <f>IF(db[[#This Row],[STN K]]="",IF(db[[#This Row],[STN TG]]="",db[[#This Row],[STN B]],db[[#This Row],[STN TG]]),db[[#This Row],[STN K]])</f>
        <v>PCS</v>
      </c>
      <c r="AC586" s="87"/>
    </row>
    <row r="587" spans="1:29" ht="16.5" customHeight="1" x14ac:dyDescent="0.25">
      <c r="A587" s="87">
        <f>ROW()-1</f>
        <v>586</v>
      </c>
      <c r="B587" s="1" t="str">
        <f>LOWER(SUBSTITUTE(SUBSTITUTE(SUBSTITUTE(SUBSTITUTE(SUBSTITUTE(SUBSTITUTE(db[[#This Row],[NB BM]]," ",),".",""),"-",""),"(",""),")",""),"/",""))</f>
        <v>tipeexjkcfs209</v>
      </c>
      <c r="C58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D58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587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tipeexjkcfs20936lsn</v>
      </c>
      <c r="F5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correctionfluidcfs20936lsnartomoro</v>
      </c>
      <c r="G587" s="1" t="s">
        <v>224</v>
      </c>
      <c r="H587" s="4" t="s">
        <v>225</v>
      </c>
      <c r="I587" s="2" t="s">
        <v>226</v>
      </c>
      <c r="J587" s="1" t="s">
        <v>1620</v>
      </c>
      <c r="K587" s="26" t="e">
        <f>IF(db[[#This Row],[NB NOTA_C]]="","",COUNTIF([2]!B_MSK[concat],db[[#This Row],[NB NOTA_C]]))</f>
        <v>#REF!</v>
      </c>
      <c r="L587" s="6" t="s">
        <v>1631</v>
      </c>
      <c r="M587" s="1" t="s">
        <v>1733</v>
      </c>
      <c r="N587" s="1" t="s">
        <v>2821</v>
      </c>
      <c r="O587" s="1" t="s">
        <v>4932</v>
      </c>
      <c r="P587" s="1" t="str">
        <f>IF(db[[#This Row],[QTY/ CTN]]="","",SUBSTITUTE(SUBSTITUTE(SUBSTITUTE(db[[#This Row],[QTY/ CTN]]," ","_",2),"(",""),")","")&amp;"_")</f>
        <v>36 LSN_</v>
      </c>
      <c r="Q587" s="1">
        <f>IF(db[[#This Row],[H_QTY/ CTN]]="","",SEARCH("_",db[[#This Row],[H_QTY/ CTN]]))</f>
        <v>7</v>
      </c>
      <c r="R587" s="1">
        <f>IF(db[[#This Row],[H_QTY/ CTN]]="","",LEN(db[[#This Row],[H_QTY/ CTN]]))</f>
        <v>7</v>
      </c>
      <c r="S587" s="90" t="str">
        <f>IF(db[[#This Row],[H_QTY/ CTN]]="","",LEFT(db[[#This Row],[H_QTY/ CTN]],db[[#This Row],[H_1]]-1))</f>
        <v>36 LSN</v>
      </c>
      <c r="T587" s="87" t="str">
        <f>IF(NOT(db[[#This Row],[H_1]]=db[[#This Row],[H_2]]),MID(db[[#This Row],[H_QTY/ CTN]],db[[#This Row],[H_1]]+1,db[[#This Row],[H_2]]-db[[#This Row],[H_1]]-1),"")</f>
        <v/>
      </c>
      <c r="U587" s="87" t="str">
        <f>IF(db[[#This Row],[QTY/ CTN B]]="","",LEFT(db[[#This Row],[QTY/ CTN B]],SEARCH(" ",db[[#This Row],[QTY/ CTN B]],1)-1))</f>
        <v>36</v>
      </c>
      <c r="V587" s="87" t="str">
        <f>IF(db[[#This Row],[QTY/ CTN B]]="","",RIGHT(db[[#This Row],[QTY/ CTN B]],LEN(db[[#This Row],[QTY/ CTN B]])-SEARCH(" ",db[[#This Row],[QTY/ CTN B]],1)))</f>
        <v>LSN</v>
      </c>
      <c r="W587" s="87">
        <f>IF(db[[#This Row],[QTY/ CTN TG]]="",IF(db[[#This Row],[STN TG]]="","",12),LEFT(db[[#This Row],[QTY/ CTN TG]],SEARCH(" ",db[[#This Row],[QTY/ CTN TG]],1)-1))</f>
        <v>12</v>
      </c>
      <c r="X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7" s="87" t="str">
        <f>IF(db[[#This Row],[STN K]]="","",IF(db[[#This Row],[STN TG]]="LSN",12,""))</f>
        <v/>
      </c>
      <c r="Z587" s="87" t="str">
        <f>IF(db[[#This Row],[STN TG]]="LSN","PCS","")</f>
        <v/>
      </c>
      <c r="AA587" s="87">
        <f>db[[#This Row],[QTY B]]*IF(db[[#This Row],[QTY TG]]="",1,db[[#This Row],[QTY TG]])*IF(db[[#This Row],[QTY K]]="",1,db[[#This Row],[QTY K]])</f>
        <v>432</v>
      </c>
      <c r="AB587" s="87" t="str">
        <f>IF(db[[#This Row],[STN K]]="",IF(db[[#This Row],[STN TG]]="",db[[#This Row],[STN B]],db[[#This Row],[STN TG]]),db[[#This Row],[STN K]])</f>
        <v>PCS</v>
      </c>
      <c r="AC587" s="87"/>
    </row>
    <row r="588" spans="1:29" ht="16.5" customHeight="1" x14ac:dyDescent="0.25">
      <c r="A588" s="87">
        <f>ROW()-1</f>
        <v>587</v>
      </c>
      <c r="B588" s="1" t="str">
        <f>LOWER(SUBSTITUTE(SUBSTITUTE(SUBSTITUTE(SUBSTITUTE(SUBSTITUTE(SUBSTITUTE(db[[#This Row],[NB BM]]," ",),".",""),"-",""),"(",""),")",""),"/",""))</f>
        <v>tipeexjkcfs209a</v>
      </c>
      <c r="C58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D58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E588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tipeexjkcfs209a36lsn</v>
      </c>
      <c r="F5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correctionfluidcfs209ajk36lsnartomoro</v>
      </c>
      <c r="G588" s="1" t="s">
        <v>4386</v>
      </c>
      <c r="H588" s="4" t="s">
        <v>4384</v>
      </c>
      <c r="I588" s="2" t="s">
        <v>4385</v>
      </c>
      <c r="J588" s="1" t="s">
        <v>1620</v>
      </c>
      <c r="K588" s="26" t="e">
        <f>IF(db[[#This Row],[NB NOTA_C]]="","",COUNTIF([2]!B_MSK[concat],db[[#This Row],[NB NOTA_C]]))</f>
        <v>#REF!</v>
      </c>
      <c r="L588" s="6" t="s">
        <v>1631</v>
      </c>
      <c r="M588" s="1" t="s">
        <v>1733</v>
      </c>
      <c r="N588" s="1" t="s">
        <v>2821</v>
      </c>
      <c r="O588" s="86" t="s">
        <v>5954</v>
      </c>
      <c r="P588" s="86" t="str">
        <f>IF(db[[#This Row],[QTY/ CTN]]="","",SUBSTITUTE(SUBSTITUTE(SUBSTITUTE(db[[#This Row],[QTY/ CTN]]," ","_",2),"(",""),")","")&amp;"_")</f>
        <v>36 LSN_</v>
      </c>
      <c r="Q588" s="86">
        <f>IF(db[[#This Row],[H_QTY/ CTN]]="","",SEARCH("_",db[[#This Row],[H_QTY/ CTN]]))</f>
        <v>7</v>
      </c>
      <c r="R588" s="86">
        <f>IF(db[[#This Row],[H_QTY/ CTN]]="","",LEN(db[[#This Row],[H_QTY/ CTN]]))</f>
        <v>7</v>
      </c>
      <c r="S588" s="90" t="str">
        <f>IF(db[[#This Row],[H_QTY/ CTN]]="","",LEFT(db[[#This Row],[H_QTY/ CTN]],db[[#This Row],[H_1]]-1))</f>
        <v>36 LSN</v>
      </c>
      <c r="T588" s="87" t="str">
        <f>IF(NOT(db[[#This Row],[H_1]]=db[[#This Row],[H_2]]),MID(db[[#This Row],[H_QTY/ CTN]],db[[#This Row],[H_1]]+1,db[[#This Row],[H_2]]-db[[#This Row],[H_1]]-1),"")</f>
        <v/>
      </c>
      <c r="U588" s="87" t="str">
        <f>IF(db[[#This Row],[QTY/ CTN B]]="","",LEFT(db[[#This Row],[QTY/ CTN B]],SEARCH(" ",db[[#This Row],[QTY/ CTN B]],1)-1))</f>
        <v>36</v>
      </c>
      <c r="V588" s="87" t="str">
        <f>IF(db[[#This Row],[QTY/ CTN B]]="","",RIGHT(db[[#This Row],[QTY/ CTN B]],LEN(db[[#This Row],[QTY/ CTN B]])-SEARCH(" ",db[[#This Row],[QTY/ CTN B]],1)))</f>
        <v>LSN</v>
      </c>
      <c r="W588" s="87">
        <f>IF(db[[#This Row],[QTY/ CTN TG]]="",IF(db[[#This Row],[STN TG]]="","",12),LEFT(db[[#This Row],[QTY/ CTN TG]],SEARCH(" ",db[[#This Row],[QTY/ CTN TG]],1)-1))</f>
        <v>12</v>
      </c>
      <c r="X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8" s="87" t="str">
        <f>IF(db[[#This Row],[STN K]]="","",IF(db[[#This Row],[STN TG]]="LSN",12,""))</f>
        <v/>
      </c>
      <c r="Z588" s="87" t="str">
        <f>IF(db[[#This Row],[STN TG]]="LSN","PCS","")</f>
        <v/>
      </c>
      <c r="AA588" s="87">
        <f>db[[#This Row],[QTY B]]*IF(db[[#This Row],[QTY TG]]="",1,db[[#This Row],[QTY TG]])*IF(db[[#This Row],[QTY K]]="",1,db[[#This Row],[QTY K]])</f>
        <v>432</v>
      </c>
      <c r="AB588" s="87" t="str">
        <f>IF(db[[#This Row],[STN K]]="",IF(db[[#This Row],[STN TG]]="",db[[#This Row],[STN B]],db[[#This Row],[STN TG]]),db[[#This Row],[STN K]])</f>
        <v>PCS</v>
      </c>
      <c r="AC588" s="87"/>
    </row>
    <row r="589" spans="1:29" ht="16.5" customHeight="1" x14ac:dyDescent="0.25">
      <c r="A589" s="87">
        <f>ROW()-1</f>
        <v>588</v>
      </c>
      <c r="B589" s="3" t="str">
        <f>LOWER(SUBSTITUTE(SUBSTITUTE(SUBSTITUTE(SUBSTITUTE(SUBSTITUTE(SUBSTITUTE(db[[#This Row],[NB BM]]," ",),".",""),"-",""),"(",""),")",""),"/",""))</f>
        <v>tipeexjkcfs209</v>
      </c>
      <c r="C58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D58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58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tipeexjkcfs20936lsn</v>
      </c>
      <c r="F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correctionfluidcfs209jk36lsnartomoro</v>
      </c>
      <c r="G589" s="1" t="s">
        <v>224</v>
      </c>
      <c r="H589" s="4" t="s">
        <v>2116</v>
      </c>
      <c r="I589" s="54" t="s">
        <v>226</v>
      </c>
      <c r="J589" s="1" t="s">
        <v>1620</v>
      </c>
      <c r="K589" s="26" t="e">
        <f>IF(db[[#This Row],[NB NOTA_C]]="","",COUNTIF([2]!B_MSK[concat],db[[#This Row],[NB NOTA_C]]))</f>
        <v>#REF!</v>
      </c>
      <c r="L589" s="7" t="s">
        <v>1631</v>
      </c>
      <c r="M589" s="3" t="s">
        <v>1733</v>
      </c>
      <c r="N589" s="1" t="s">
        <v>2821</v>
      </c>
      <c r="O589" s="1" t="s">
        <v>4932</v>
      </c>
      <c r="P589" s="1" t="str">
        <f>IF(db[[#This Row],[QTY/ CTN]]="","",SUBSTITUTE(SUBSTITUTE(SUBSTITUTE(db[[#This Row],[QTY/ CTN]]," ","_",2),"(",""),")","")&amp;"_")</f>
        <v>36 LSN_</v>
      </c>
      <c r="Q589" s="1">
        <f>IF(db[[#This Row],[H_QTY/ CTN]]="","",SEARCH("_",db[[#This Row],[H_QTY/ CTN]]))</f>
        <v>7</v>
      </c>
      <c r="R589" s="1">
        <f>IF(db[[#This Row],[H_QTY/ CTN]]="","",LEN(db[[#This Row],[H_QTY/ CTN]]))</f>
        <v>7</v>
      </c>
      <c r="S589" s="90" t="str">
        <f>IF(db[[#This Row],[H_QTY/ CTN]]="","",LEFT(db[[#This Row],[H_QTY/ CTN]],db[[#This Row],[H_1]]-1))</f>
        <v>36 LSN</v>
      </c>
      <c r="T589" s="87" t="str">
        <f>IF(NOT(db[[#This Row],[H_1]]=db[[#This Row],[H_2]]),MID(db[[#This Row],[H_QTY/ CTN]],db[[#This Row],[H_1]]+1,db[[#This Row],[H_2]]-db[[#This Row],[H_1]]-1),"")</f>
        <v/>
      </c>
      <c r="U589" s="87" t="str">
        <f>IF(db[[#This Row],[QTY/ CTN B]]="","",LEFT(db[[#This Row],[QTY/ CTN B]],SEARCH(" ",db[[#This Row],[QTY/ CTN B]],1)-1))</f>
        <v>36</v>
      </c>
      <c r="V589" s="87" t="str">
        <f>IF(db[[#This Row],[QTY/ CTN B]]="","",RIGHT(db[[#This Row],[QTY/ CTN B]],LEN(db[[#This Row],[QTY/ CTN B]])-SEARCH(" ",db[[#This Row],[QTY/ CTN B]],1)))</f>
        <v>LSN</v>
      </c>
      <c r="W589" s="87">
        <f>IF(db[[#This Row],[QTY/ CTN TG]]="",IF(db[[#This Row],[STN TG]]="","",12),LEFT(db[[#This Row],[QTY/ CTN TG]],SEARCH(" ",db[[#This Row],[QTY/ CTN TG]],1)-1))</f>
        <v>12</v>
      </c>
      <c r="X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89" s="87" t="str">
        <f>IF(db[[#This Row],[STN K]]="","",IF(db[[#This Row],[STN TG]]="LSN",12,""))</f>
        <v/>
      </c>
      <c r="Z589" s="87" t="str">
        <f>IF(db[[#This Row],[STN TG]]="LSN","PCS","")</f>
        <v/>
      </c>
      <c r="AA589" s="87">
        <f>db[[#This Row],[QTY B]]*IF(db[[#This Row],[QTY TG]]="",1,db[[#This Row],[QTY TG]])*IF(db[[#This Row],[QTY K]]="",1,db[[#This Row],[QTY K]])</f>
        <v>432</v>
      </c>
      <c r="AB589" s="87" t="str">
        <f>IF(db[[#This Row],[STN K]]="",IF(db[[#This Row],[STN TG]]="",db[[#This Row],[STN B]],db[[#This Row],[STN TG]]),db[[#This Row],[STN K]])</f>
        <v>PCS</v>
      </c>
      <c r="AC589" s="87"/>
    </row>
    <row r="590" spans="1:29" ht="16.5" customHeight="1" x14ac:dyDescent="0.25">
      <c r="A590" s="87">
        <f>ROW()-1</f>
        <v>589</v>
      </c>
      <c r="B590" s="3" t="str">
        <f>LOWER(SUBSTITUTE(SUBSTITUTE(SUBSTITUTE(SUBSTITUTE(SUBSTITUTE(SUBSTITUTE(db[[#This Row],[NB BM]]," ",),".",""),"-",""),"(",""),")",""),"/",""))</f>
        <v>tipeexjkcfs210</v>
      </c>
      <c r="C590" s="3" t="str">
        <f>LOWER(SUBSTITUTE(SUBSTITUTE(SUBSTITUTE(SUBSTITUTE(SUBSTITUTE(SUBSTITUTE(SUBSTITUTE(SUBSTITUTE(SUBSTITUTE(db[[#This Row],[NB NOTA]]," ",),".",""),"-",""),"(",""),")",""),",",""),"/",""),"""",""),"+",""))</f>
        <v>correctionfluidcfs210jk</v>
      </c>
      <c r="D590" s="3" t="str">
        <f>LOWER(SUBSTITUTE(SUBSTITUTE(SUBSTITUTE(SUBSTITUTE(SUBSTITUTE(SUBSTITUTE(SUBSTITUTE(SUBSTITUTE(SUBSTITUTE(db[[#This Row],[NB PAJAK]]," ",""),"-",""),"(",""),")",""),".",""),",",""),"/",""),"""",""),"+",""))</f>
        <v>correctionfluidjoykocfs210</v>
      </c>
      <c r="E59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tipeexjkcfs21036lsn</v>
      </c>
      <c r="F5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correctionfluidcfs210jk36lsnartomoro</v>
      </c>
      <c r="G590" s="1" t="s">
        <v>5950</v>
      </c>
      <c r="H590" s="4" t="s">
        <v>5951</v>
      </c>
      <c r="I590" s="54" t="s">
        <v>5952</v>
      </c>
      <c r="J590" s="1" t="s">
        <v>1620</v>
      </c>
      <c r="K590" s="26" t="e">
        <f>IF(db[[#This Row],[NB NOTA_C]]="","",COUNTIF([2]!B_MSK[concat],db[[#This Row],[NB NOTA_C]]))</f>
        <v>#REF!</v>
      </c>
      <c r="L590" s="7" t="s">
        <v>1631</v>
      </c>
      <c r="M590" s="3" t="s">
        <v>1733</v>
      </c>
      <c r="N590" s="1" t="s">
        <v>2821</v>
      </c>
      <c r="O590" s="1" t="s">
        <v>5953</v>
      </c>
      <c r="P590" s="1" t="str">
        <f>IF(db[[#This Row],[QTY/ CTN]]="","",SUBSTITUTE(SUBSTITUTE(SUBSTITUTE(db[[#This Row],[QTY/ CTN]]," ","_",2),"(",""),")","")&amp;"_")</f>
        <v>36 LSN_</v>
      </c>
      <c r="Q590" s="1">
        <f>IF(db[[#This Row],[H_QTY/ CTN]]="","",SEARCH("_",db[[#This Row],[H_QTY/ CTN]]))</f>
        <v>7</v>
      </c>
      <c r="R590" s="1">
        <f>IF(db[[#This Row],[H_QTY/ CTN]]="","",LEN(db[[#This Row],[H_QTY/ CTN]]))</f>
        <v>7</v>
      </c>
      <c r="S590" s="90" t="str">
        <f>IF(db[[#This Row],[H_QTY/ CTN]]="","",LEFT(db[[#This Row],[H_QTY/ CTN]],db[[#This Row],[H_1]]-1))</f>
        <v>36 LSN</v>
      </c>
      <c r="T590" s="87" t="str">
        <f>IF(NOT(db[[#This Row],[H_1]]=db[[#This Row],[H_2]]),MID(db[[#This Row],[H_QTY/ CTN]],db[[#This Row],[H_1]]+1,db[[#This Row],[H_2]]-db[[#This Row],[H_1]]-1),"")</f>
        <v/>
      </c>
      <c r="U590" s="87" t="str">
        <f>IF(db[[#This Row],[QTY/ CTN B]]="","",LEFT(db[[#This Row],[QTY/ CTN B]],SEARCH(" ",db[[#This Row],[QTY/ CTN B]],1)-1))</f>
        <v>36</v>
      </c>
      <c r="V590" s="87" t="str">
        <f>IF(db[[#This Row],[QTY/ CTN B]]="","",RIGHT(db[[#This Row],[QTY/ CTN B]],LEN(db[[#This Row],[QTY/ CTN B]])-SEARCH(" ",db[[#This Row],[QTY/ CTN B]],1)))</f>
        <v>LSN</v>
      </c>
      <c r="W590" s="87">
        <f>IF(db[[#This Row],[QTY/ CTN TG]]="",IF(db[[#This Row],[STN TG]]="","",12),LEFT(db[[#This Row],[QTY/ CTN TG]],SEARCH(" ",db[[#This Row],[QTY/ CTN TG]],1)-1))</f>
        <v>12</v>
      </c>
      <c r="X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0" s="87" t="str">
        <f>IF(db[[#This Row],[STN K]]="","",IF(db[[#This Row],[STN TG]]="LSN",12,""))</f>
        <v/>
      </c>
      <c r="Z590" s="87" t="str">
        <f>IF(db[[#This Row],[STN TG]]="LSN","PCS","")</f>
        <v/>
      </c>
      <c r="AA590" s="87">
        <f>db[[#This Row],[QTY B]]*IF(db[[#This Row],[QTY TG]]="",1,db[[#This Row],[QTY TG]])*IF(db[[#This Row],[QTY K]]="",1,db[[#This Row],[QTY K]])</f>
        <v>432</v>
      </c>
      <c r="AB590" s="87" t="str">
        <f>IF(db[[#This Row],[STN K]]="",IF(db[[#This Row],[STN TG]]="",db[[#This Row],[STN B]],db[[#This Row],[STN TG]]),db[[#This Row],[STN K]])</f>
        <v>PCS</v>
      </c>
      <c r="AC590" s="87"/>
    </row>
    <row r="591" spans="1:29" ht="16.5" customHeight="1" x14ac:dyDescent="0.25">
      <c r="A591" s="87">
        <f>ROW()-1</f>
        <v>590</v>
      </c>
      <c r="B591" s="1" t="str">
        <f>LOWER(SUBSTITUTE(SUBSTITUTE(SUBSTITUTE(SUBSTITUTE(SUBSTITUTE(SUBSTITUTE(db[[#This Row],[NB BM]]," ",),".",""),"-",""),"(",""),")",""),"/",""))</f>
        <v>tipeexjkcfs221</v>
      </c>
      <c r="C591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D591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E59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tipeexjkcfs22124box24pcs</v>
      </c>
      <c r="F5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correctionfluidcfs221jk24box24pcsartomoro</v>
      </c>
      <c r="G591" s="1" t="s">
        <v>227</v>
      </c>
      <c r="H591" s="4" t="s">
        <v>2518</v>
      </c>
      <c r="I591" s="2" t="s">
        <v>2519</v>
      </c>
      <c r="J591" s="1" t="s">
        <v>1620</v>
      </c>
      <c r="K591" s="26" t="e">
        <f>IF(db[[#This Row],[NB NOTA_C]]="","",COUNTIF([2]!B_MSK[concat],db[[#This Row],[NB NOTA_C]]))</f>
        <v>#REF!</v>
      </c>
      <c r="L591" s="6" t="s">
        <v>1631</v>
      </c>
      <c r="M591" s="1" t="s">
        <v>1804</v>
      </c>
      <c r="N591" s="1" t="s">
        <v>2821</v>
      </c>
      <c r="O591" s="1" t="s">
        <v>5035</v>
      </c>
      <c r="P591" s="1" t="str">
        <f>IF(db[[#This Row],[QTY/ CTN]]="","",SUBSTITUTE(SUBSTITUTE(SUBSTITUTE(db[[#This Row],[QTY/ CTN]]," ","_",2),"(",""),")","")&amp;"_")</f>
        <v>24 BOX_24 PCS_</v>
      </c>
      <c r="Q591" s="1">
        <f>IF(db[[#This Row],[H_QTY/ CTN]]="","",SEARCH("_",db[[#This Row],[H_QTY/ CTN]]))</f>
        <v>7</v>
      </c>
      <c r="R591" s="1">
        <f>IF(db[[#This Row],[H_QTY/ CTN]]="","",LEN(db[[#This Row],[H_QTY/ CTN]]))</f>
        <v>14</v>
      </c>
      <c r="S591" s="90" t="str">
        <f>IF(db[[#This Row],[H_QTY/ CTN]]="","",LEFT(db[[#This Row],[H_QTY/ CTN]],db[[#This Row],[H_1]]-1))</f>
        <v>24 BOX</v>
      </c>
      <c r="T591" s="87" t="str">
        <f>IF(NOT(db[[#This Row],[H_1]]=db[[#This Row],[H_2]]),MID(db[[#This Row],[H_QTY/ CTN]],db[[#This Row],[H_1]]+1,db[[#This Row],[H_2]]-db[[#This Row],[H_1]]-1),"")</f>
        <v>24 PCS</v>
      </c>
      <c r="U591" s="87" t="str">
        <f>IF(db[[#This Row],[QTY/ CTN B]]="","",LEFT(db[[#This Row],[QTY/ CTN B]],SEARCH(" ",db[[#This Row],[QTY/ CTN B]],1)-1))</f>
        <v>24</v>
      </c>
      <c r="V591" s="87" t="str">
        <f>IF(db[[#This Row],[QTY/ CTN B]]="","",RIGHT(db[[#This Row],[QTY/ CTN B]],LEN(db[[#This Row],[QTY/ CTN B]])-SEARCH(" ",db[[#This Row],[QTY/ CTN B]],1)))</f>
        <v>BOX</v>
      </c>
      <c r="W591" s="87" t="str">
        <f>IF(db[[#This Row],[QTY/ CTN TG]]="",IF(db[[#This Row],[STN TG]]="","",12),LEFT(db[[#This Row],[QTY/ CTN TG]],SEARCH(" ",db[[#This Row],[QTY/ CTN TG]],1)-1))</f>
        <v>24</v>
      </c>
      <c r="X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1" s="87" t="str">
        <f>IF(db[[#This Row],[STN K]]="","",IF(db[[#This Row],[STN TG]]="LSN",12,""))</f>
        <v/>
      </c>
      <c r="Z591" s="87" t="str">
        <f>IF(db[[#This Row],[STN TG]]="LSN","PCS","")</f>
        <v/>
      </c>
      <c r="AA591" s="87">
        <f>db[[#This Row],[QTY B]]*IF(db[[#This Row],[QTY TG]]="",1,db[[#This Row],[QTY TG]])*IF(db[[#This Row],[QTY K]]="",1,db[[#This Row],[QTY K]])</f>
        <v>576</v>
      </c>
      <c r="AB591" s="87" t="str">
        <f>IF(db[[#This Row],[STN K]]="",IF(db[[#This Row],[STN TG]]="",db[[#This Row],[STN B]],db[[#This Row],[STN TG]]),db[[#This Row],[STN K]])</f>
        <v>PCS</v>
      </c>
      <c r="AC591" s="87"/>
    </row>
    <row r="592" spans="1:29" ht="16.5" customHeight="1" x14ac:dyDescent="0.25">
      <c r="A592" s="87">
        <f>ROW()-1</f>
        <v>591</v>
      </c>
      <c r="B592" s="1" t="str">
        <f>LOWER(SUBSTITUTE(SUBSTITUTE(SUBSTITUTE(SUBSTITUTE(SUBSTITUTE(SUBSTITUTE(db[[#This Row],[NB BM]]," ",),".",""),"-",""),"(",""),")",""),"/",""))</f>
        <v>tipeexjkcfs224</v>
      </c>
      <c r="C592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D592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E592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tipeexjkcfs22424box24pcs</v>
      </c>
      <c r="F5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correctionfluidcfs224jk24box24pcsartomoro</v>
      </c>
      <c r="G592" s="1" t="s">
        <v>228</v>
      </c>
      <c r="H592" s="4" t="s">
        <v>229</v>
      </c>
      <c r="I592" s="49" t="s">
        <v>2520</v>
      </c>
      <c r="J592" s="1" t="s">
        <v>1620</v>
      </c>
      <c r="K592" s="26" t="e">
        <f>IF(db[[#This Row],[NB NOTA_C]]="","",COUNTIF([2]!B_MSK[concat],db[[#This Row],[NB NOTA_C]]))</f>
        <v>#REF!</v>
      </c>
      <c r="L592" s="6" t="s">
        <v>1631</v>
      </c>
      <c r="M592" s="1" t="s">
        <v>1804</v>
      </c>
      <c r="N592" s="1" t="s">
        <v>2821</v>
      </c>
      <c r="O592" s="1" t="s">
        <v>5036</v>
      </c>
      <c r="P592" s="1" t="str">
        <f>IF(db[[#This Row],[QTY/ CTN]]="","",SUBSTITUTE(SUBSTITUTE(SUBSTITUTE(db[[#This Row],[QTY/ CTN]]," ","_",2),"(",""),")","")&amp;"_")</f>
        <v>24 BOX_24 PCS_</v>
      </c>
      <c r="Q592" s="1">
        <f>IF(db[[#This Row],[H_QTY/ CTN]]="","",SEARCH("_",db[[#This Row],[H_QTY/ CTN]]))</f>
        <v>7</v>
      </c>
      <c r="R592" s="1">
        <f>IF(db[[#This Row],[H_QTY/ CTN]]="","",LEN(db[[#This Row],[H_QTY/ CTN]]))</f>
        <v>14</v>
      </c>
      <c r="S592" s="90" t="str">
        <f>IF(db[[#This Row],[H_QTY/ CTN]]="","",LEFT(db[[#This Row],[H_QTY/ CTN]],db[[#This Row],[H_1]]-1))</f>
        <v>24 BOX</v>
      </c>
      <c r="T592" s="87" t="str">
        <f>IF(NOT(db[[#This Row],[H_1]]=db[[#This Row],[H_2]]),MID(db[[#This Row],[H_QTY/ CTN]],db[[#This Row],[H_1]]+1,db[[#This Row],[H_2]]-db[[#This Row],[H_1]]-1),"")</f>
        <v>24 PCS</v>
      </c>
      <c r="U592" s="87" t="str">
        <f>IF(db[[#This Row],[QTY/ CTN B]]="","",LEFT(db[[#This Row],[QTY/ CTN B]],SEARCH(" ",db[[#This Row],[QTY/ CTN B]],1)-1))</f>
        <v>24</v>
      </c>
      <c r="V592" s="87" t="str">
        <f>IF(db[[#This Row],[QTY/ CTN B]]="","",RIGHT(db[[#This Row],[QTY/ CTN B]],LEN(db[[#This Row],[QTY/ CTN B]])-SEARCH(" ",db[[#This Row],[QTY/ CTN B]],1)))</f>
        <v>BOX</v>
      </c>
      <c r="W592" s="87" t="str">
        <f>IF(db[[#This Row],[QTY/ CTN TG]]="",IF(db[[#This Row],[STN TG]]="","",12),LEFT(db[[#This Row],[QTY/ CTN TG]],SEARCH(" ",db[[#This Row],[QTY/ CTN TG]],1)-1))</f>
        <v>24</v>
      </c>
      <c r="X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2" s="87" t="str">
        <f>IF(db[[#This Row],[STN K]]="","",IF(db[[#This Row],[STN TG]]="LSN",12,""))</f>
        <v/>
      </c>
      <c r="Z592" s="87" t="str">
        <f>IF(db[[#This Row],[STN TG]]="LSN","PCS","")</f>
        <v/>
      </c>
      <c r="AA592" s="87">
        <f>db[[#This Row],[QTY B]]*IF(db[[#This Row],[QTY TG]]="",1,db[[#This Row],[QTY TG]])*IF(db[[#This Row],[QTY K]]="",1,db[[#This Row],[QTY K]])</f>
        <v>576</v>
      </c>
      <c r="AB592" s="87" t="str">
        <f>IF(db[[#This Row],[STN K]]="",IF(db[[#This Row],[STN TG]]="",db[[#This Row],[STN B]],db[[#This Row],[STN TG]]),db[[#This Row],[STN K]])</f>
        <v>PCS</v>
      </c>
      <c r="AC592" s="87"/>
    </row>
    <row r="593" spans="1:29" ht="16.5" customHeight="1" x14ac:dyDescent="0.25">
      <c r="A593" s="87">
        <f>ROW()-1</f>
        <v>592</v>
      </c>
      <c r="B593" s="1" t="str">
        <f>LOWER(SUBSTITUTE(SUBSTITUTE(SUBSTITUTE(SUBSTITUTE(SUBSTITUTE(SUBSTITUTE(db[[#This Row],[NB BM]]," ",),".",""),"-",""),"(",""),")",""),"/",""))</f>
        <v>tipeexjkcfs225</v>
      </c>
      <c r="C593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D593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E593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tipeexjkcfs22536lsn</v>
      </c>
      <c r="F5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correctionfluidcfs225jk36lsnartomoro</v>
      </c>
      <c r="G593" s="1" t="s">
        <v>230</v>
      </c>
      <c r="H593" s="4" t="s">
        <v>4222</v>
      </c>
      <c r="I593" s="49" t="s">
        <v>2521</v>
      </c>
      <c r="J593" s="1" t="s">
        <v>1620</v>
      </c>
      <c r="K593" s="26" t="e">
        <f>IF(db[[#This Row],[NB NOTA_C]]="","",COUNTIF([2]!B_MSK[concat],db[[#This Row],[NB NOTA_C]]))</f>
        <v>#REF!</v>
      </c>
      <c r="L593" s="6" t="s">
        <v>1631</v>
      </c>
      <c r="M593" s="1" t="s">
        <v>1733</v>
      </c>
      <c r="N593" s="1" t="s">
        <v>2821</v>
      </c>
      <c r="O593" s="1" t="s">
        <v>5037</v>
      </c>
      <c r="P593" s="1" t="str">
        <f>IF(db[[#This Row],[QTY/ CTN]]="","",SUBSTITUTE(SUBSTITUTE(SUBSTITUTE(db[[#This Row],[QTY/ CTN]]," ","_",2),"(",""),")","")&amp;"_")</f>
        <v>36 LSN_</v>
      </c>
      <c r="Q593" s="1">
        <f>IF(db[[#This Row],[H_QTY/ CTN]]="","",SEARCH("_",db[[#This Row],[H_QTY/ CTN]]))</f>
        <v>7</v>
      </c>
      <c r="R593" s="1">
        <f>IF(db[[#This Row],[H_QTY/ CTN]]="","",LEN(db[[#This Row],[H_QTY/ CTN]]))</f>
        <v>7</v>
      </c>
      <c r="S593" s="90" t="str">
        <f>IF(db[[#This Row],[H_QTY/ CTN]]="","",LEFT(db[[#This Row],[H_QTY/ CTN]],db[[#This Row],[H_1]]-1))</f>
        <v>36 LSN</v>
      </c>
      <c r="T593" s="87" t="str">
        <f>IF(NOT(db[[#This Row],[H_1]]=db[[#This Row],[H_2]]),MID(db[[#This Row],[H_QTY/ CTN]],db[[#This Row],[H_1]]+1,db[[#This Row],[H_2]]-db[[#This Row],[H_1]]-1),"")</f>
        <v/>
      </c>
      <c r="U593" s="87" t="str">
        <f>IF(db[[#This Row],[QTY/ CTN B]]="","",LEFT(db[[#This Row],[QTY/ CTN B]],SEARCH(" ",db[[#This Row],[QTY/ CTN B]],1)-1))</f>
        <v>36</v>
      </c>
      <c r="V593" s="87" t="str">
        <f>IF(db[[#This Row],[QTY/ CTN B]]="","",RIGHT(db[[#This Row],[QTY/ CTN B]],LEN(db[[#This Row],[QTY/ CTN B]])-SEARCH(" ",db[[#This Row],[QTY/ CTN B]],1)))</f>
        <v>LSN</v>
      </c>
      <c r="W593" s="87">
        <f>IF(db[[#This Row],[QTY/ CTN TG]]="",IF(db[[#This Row],[STN TG]]="","",12),LEFT(db[[#This Row],[QTY/ CTN TG]],SEARCH(" ",db[[#This Row],[QTY/ CTN TG]],1)-1))</f>
        <v>12</v>
      </c>
      <c r="X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3" s="87" t="str">
        <f>IF(db[[#This Row],[STN K]]="","",IF(db[[#This Row],[STN TG]]="LSN",12,""))</f>
        <v/>
      </c>
      <c r="Z593" s="87" t="str">
        <f>IF(db[[#This Row],[STN TG]]="LSN","PCS","")</f>
        <v/>
      </c>
      <c r="AA593" s="87">
        <f>db[[#This Row],[QTY B]]*IF(db[[#This Row],[QTY TG]]="",1,db[[#This Row],[QTY TG]])*IF(db[[#This Row],[QTY K]]="",1,db[[#This Row],[QTY K]])</f>
        <v>432</v>
      </c>
      <c r="AB593" s="87" t="str">
        <f>IF(db[[#This Row],[STN K]]="",IF(db[[#This Row],[STN TG]]="",db[[#This Row],[STN B]],db[[#This Row],[STN TG]]),db[[#This Row],[STN K]])</f>
        <v>PCS</v>
      </c>
      <c r="AC593" s="87"/>
    </row>
    <row r="594" spans="1:29" ht="16.5" customHeight="1" x14ac:dyDescent="0.25">
      <c r="A594" s="87">
        <f>ROW()-1</f>
        <v>593</v>
      </c>
      <c r="B594" s="1" t="str">
        <f>LOWER(SUBSTITUTE(SUBSTITUTE(SUBSTITUTE(SUBSTITUTE(SUBSTITUTE(SUBSTITUTE(db[[#This Row],[NB BM]]," ",),".",""),"-",""),"(",""),")",""),"/",""))</f>
        <v>tipeexjkcfs232</v>
      </c>
      <c r="C594" s="1" t="str">
        <f>LOWER(SUBSTITUTE(SUBSTITUTE(SUBSTITUTE(SUBSTITUTE(SUBSTITUTE(SUBSTITUTE(SUBSTITUTE(SUBSTITUTE(SUBSTITUTE(db[[#This Row],[NB NOTA]]," ",),".",""),"-",""),"(",""),")",""),",",""),"/",""),"""",""),"+",""))</f>
        <v>correctionfluidcfs232jk</v>
      </c>
      <c r="D594" s="1" t="str">
        <f>LOWER(SUBSTITUTE(SUBSTITUTE(SUBSTITUTE(SUBSTITUTE(SUBSTITUTE(SUBSTITUTE(SUBSTITUTE(SUBSTITUTE(SUBSTITUTE(db[[#This Row],[NB PAJAK]]," ",""),"-",""),"(",""),")",""),".",""),",",""),"/",""),"""",""),"+",""))</f>
        <v>correctionfluidjoykocfs232</v>
      </c>
      <c r="E594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tipeexjkcfs23248lsn</v>
      </c>
      <c r="F5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correctionfluidcfs232jk48lsnartomoro</v>
      </c>
      <c r="G594" s="1" t="s">
        <v>6108</v>
      </c>
      <c r="H594" s="4" t="s">
        <v>6104</v>
      </c>
      <c r="I594" s="2" t="s">
        <v>6105</v>
      </c>
      <c r="J594" s="1" t="s">
        <v>1620</v>
      </c>
      <c r="K594" s="26" t="e">
        <f>IF(db[[#This Row],[NB NOTA_C]]="","",COUNTIF([2]!B_MSK[concat],db[[#This Row],[NB NOTA_C]]))</f>
        <v>#REF!</v>
      </c>
      <c r="L594" s="6" t="s">
        <v>1631</v>
      </c>
      <c r="M594" s="1" t="s">
        <v>1715</v>
      </c>
      <c r="N594" s="1" t="s">
        <v>2821</v>
      </c>
      <c r="P594" s="1" t="str">
        <f>IF(db[[#This Row],[QTY/ CTN]]="","",SUBSTITUTE(SUBSTITUTE(SUBSTITUTE(db[[#This Row],[QTY/ CTN]]," ","_",2),"(",""),")","")&amp;"_")</f>
        <v>48 LSN_</v>
      </c>
      <c r="Q594" s="1">
        <f>IF(db[[#This Row],[H_QTY/ CTN]]="","",SEARCH("_",db[[#This Row],[H_QTY/ CTN]]))</f>
        <v>7</v>
      </c>
      <c r="R594" s="1">
        <f>IF(db[[#This Row],[H_QTY/ CTN]]="","",LEN(db[[#This Row],[H_QTY/ CTN]]))</f>
        <v>7</v>
      </c>
      <c r="S594" s="90" t="str">
        <f>IF(db[[#This Row],[H_QTY/ CTN]]="","",LEFT(db[[#This Row],[H_QTY/ CTN]],db[[#This Row],[H_1]]-1))</f>
        <v>48 LSN</v>
      </c>
      <c r="T594" s="87" t="str">
        <f>IF(NOT(db[[#This Row],[H_1]]=db[[#This Row],[H_2]]),MID(db[[#This Row],[H_QTY/ CTN]],db[[#This Row],[H_1]]+1,db[[#This Row],[H_2]]-db[[#This Row],[H_1]]-1),"")</f>
        <v/>
      </c>
      <c r="U594" s="87" t="str">
        <f>IF(db[[#This Row],[QTY/ CTN B]]="","",LEFT(db[[#This Row],[QTY/ CTN B]],SEARCH(" ",db[[#This Row],[QTY/ CTN B]],1)-1))</f>
        <v>48</v>
      </c>
      <c r="V594" s="87" t="str">
        <f>IF(db[[#This Row],[QTY/ CTN B]]="","",RIGHT(db[[#This Row],[QTY/ CTN B]],LEN(db[[#This Row],[QTY/ CTN B]])-SEARCH(" ",db[[#This Row],[QTY/ CTN B]],1)))</f>
        <v>LSN</v>
      </c>
      <c r="W594" s="87">
        <f>IF(db[[#This Row],[QTY/ CTN TG]]="",IF(db[[#This Row],[STN TG]]="","",12),LEFT(db[[#This Row],[QTY/ CTN TG]],SEARCH(" ",db[[#This Row],[QTY/ CTN TG]],1)-1))</f>
        <v>12</v>
      </c>
      <c r="X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4" s="87" t="str">
        <f>IF(db[[#This Row],[STN K]]="","",IF(db[[#This Row],[STN TG]]="LSN",12,""))</f>
        <v/>
      </c>
      <c r="Z594" s="87" t="str">
        <f>IF(db[[#This Row],[STN TG]]="LSN","PCS","")</f>
        <v/>
      </c>
      <c r="AA594" s="87">
        <f>db[[#This Row],[QTY B]]*IF(db[[#This Row],[QTY TG]]="",1,db[[#This Row],[QTY TG]])*IF(db[[#This Row],[QTY K]]="",1,db[[#This Row],[QTY K]])</f>
        <v>576</v>
      </c>
      <c r="AB594" s="87" t="str">
        <f>IF(db[[#This Row],[STN K]]="",IF(db[[#This Row],[STN TG]]="",db[[#This Row],[STN B]],db[[#This Row],[STN TG]]),db[[#This Row],[STN K]])</f>
        <v>PCS</v>
      </c>
      <c r="AC594" s="87"/>
    </row>
    <row r="595" spans="1:29" ht="16.5" customHeight="1" x14ac:dyDescent="0.25">
      <c r="A595" s="87">
        <f>ROW()-1</f>
        <v>594</v>
      </c>
      <c r="B595" s="1" t="str">
        <f>LOWER(SUBSTITUTE(SUBSTITUTE(SUBSTITUTE(SUBSTITUTE(SUBSTITUTE(SUBSTITUTE(db[[#This Row],[NB BM]]," ",),".",""),"-",""),"(",""),")",""),"/",""))</f>
        <v>tipeexjkcfs233</v>
      </c>
      <c r="C595" s="1" t="str">
        <f>LOWER(SUBSTITUTE(SUBSTITUTE(SUBSTITUTE(SUBSTITUTE(SUBSTITUTE(SUBSTITUTE(SUBSTITUTE(SUBSTITUTE(SUBSTITUTE(db[[#This Row],[NB NOTA]]," ",),".",""),"-",""),"(",""),")",""),",",""),"/",""),"""",""),"+",""))</f>
        <v>correctionfluidcfs233jk</v>
      </c>
      <c r="D595" s="1" t="str">
        <f>LOWER(SUBSTITUTE(SUBSTITUTE(SUBSTITUTE(SUBSTITUTE(SUBSTITUTE(SUBSTITUTE(SUBSTITUTE(SUBSTITUTE(SUBSTITUTE(db[[#This Row],[NB PAJAK]]," ",""),"-",""),"(",""),")",""),".",""),",",""),"/",""),"""",""),"+",""))</f>
        <v>correctionfluidjoykocfs233</v>
      </c>
      <c r="E595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tipeexjkcfs23360lsn</v>
      </c>
      <c r="F5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correctionfluidcfs233jk60lsnartomoro</v>
      </c>
      <c r="G595" s="1" t="s">
        <v>6107</v>
      </c>
      <c r="H595" s="4" t="s">
        <v>6103</v>
      </c>
      <c r="I595" s="2" t="s">
        <v>6106</v>
      </c>
      <c r="J595" s="1" t="s">
        <v>1620</v>
      </c>
      <c r="K595" s="26" t="e">
        <f>IF(db[[#This Row],[NB NOTA_C]]="","",COUNTIF([2]!B_MSK[concat],db[[#This Row],[NB NOTA_C]]))</f>
        <v>#REF!</v>
      </c>
      <c r="L595" s="6" t="s">
        <v>1631</v>
      </c>
      <c r="M595" s="1" t="s">
        <v>1670</v>
      </c>
      <c r="N595" s="1" t="s">
        <v>2821</v>
      </c>
      <c r="O595" s="1" t="s">
        <v>5035</v>
      </c>
      <c r="P595" s="1" t="str">
        <f>IF(db[[#This Row],[QTY/ CTN]]="","",SUBSTITUTE(SUBSTITUTE(SUBSTITUTE(db[[#This Row],[QTY/ CTN]]," ","_",2),"(",""),")","")&amp;"_")</f>
        <v>60 LSN_</v>
      </c>
      <c r="Q595" s="1">
        <f>IF(db[[#This Row],[H_QTY/ CTN]]="","",SEARCH("_",db[[#This Row],[H_QTY/ CTN]]))</f>
        <v>7</v>
      </c>
      <c r="R595" s="1">
        <f>IF(db[[#This Row],[H_QTY/ CTN]]="","",LEN(db[[#This Row],[H_QTY/ CTN]]))</f>
        <v>7</v>
      </c>
      <c r="S595" s="90" t="str">
        <f>IF(db[[#This Row],[H_QTY/ CTN]]="","",LEFT(db[[#This Row],[H_QTY/ CTN]],db[[#This Row],[H_1]]-1))</f>
        <v>60 LSN</v>
      </c>
      <c r="T595" s="87" t="str">
        <f>IF(NOT(db[[#This Row],[H_1]]=db[[#This Row],[H_2]]),MID(db[[#This Row],[H_QTY/ CTN]],db[[#This Row],[H_1]]+1,db[[#This Row],[H_2]]-db[[#This Row],[H_1]]-1),"")</f>
        <v/>
      </c>
      <c r="U595" s="87" t="str">
        <f>IF(db[[#This Row],[QTY/ CTN B]]="","",LEFT(db[[#This Row],[QTY/ CTN B]],SEARCH(" ",db[[#This Row],[QTY/ CTN B]],1)-1))</f>
        <v>60</v>
      </c>
      <c r="V595" s="87" t="str">
        <f>IF(db[[#This Row],[QTY/ CTN B]]="","",RIGHT(db[[#This Row],[QTY/ CTN B]],LEN(db[[#This Row],[QTY/ CTN B]])-SEARCH(" ",db[[#This Row],[QTY/ CTN B]],1)))</f>
        <v>LSN</v>
      </c>
      <c r="W595" s="87">
        <f>IF(db[[#This Row],[QTY/ CTN TG]]="",IF(db[[#This Row],[STN TG]]="","",12),LEFT(db[[#This Row],[QTY/ CTN TG]],SEARCH(" ",db[[#This Row],[QTY/ CTN TG]],1)-1))</f>
        <v>12</v>
      </c>
      <c r="X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5" s="87" t="str">
        <f>IF(db[[#This Row],[STN K]]="","",IF(db[[#This Row],[STN TG]]="LSN",12,""))</f>
        <v/>
      </c>
      <c r="Z595" s="87" t="str">
        <f>IF(db[[#This Row],[STN TG]]="LSN","PCS","")</f>
        <v/>
      </c>
      <c r="AA595" s="87">
        <f>db[[#This Row],[QTY B]]*IF(db[[#This Row],[QTY TG]]="",1,db[[#This Row],[QTY TG]])*IF(db[[#This Row],[QTY K]]="",1,db[[#This Row],[QTY K]])</f>
        <v>720</v>
      </c>
      <c r="AB595" s="87" t="str">
        <f>IF(db[[#This Row],[STN K]]="",IF(db[[#This Row],[STN TG]]="",db[[#This Row],[STN B]],db[[#This Row],[STN TG]]),db[[#This Row],[STN K]])</f>
        <v>PCS</v>
      </c>
      <c r="AC595" s="87"/>
    </row>
    <row r="596" spans="1:29" ht="16.5" customHeight="1" x14ac:dyDescent="0.25">
      <c r="A596" s="87">
        <f>ROW()-1</f>
        <v>595</v>
      </c>
      <c r="B596" s="1" t="str">
        <f>LOWER(SUBSTITUTE(SUBSTITUTE(SUBSTITUTE(SUBSTITUTE(SUBSTITUTE(SUBSTITUTE(db[[#This Row],[NB BM]]," ",),".",""),"-",""),"(",""),")",""),"/",""))</f>
        <v>tipeexjk01</v>
      </c>
      <c r="C596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D596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E596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tipeexjk0148lsn</v>
      </c>
      <c r="F5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correctionfluidjk01jk48lsnartomoro</v>
      </c>
      <c r="G596" s="1" t="s">
        <v>231</v>
      </c>
      <c r="H596" s="4" t="s">
        <v>232</v>
      </c>
      <c r="I596" s="54" t="s">
        <v>233</v>
      </c>
      <c r="J596" s="1" t="s">
        <v>1620</v>
      </c>
      <c r="K596" s="26" t="e">
        <f>IF(db[[#This Row],[NB NOTA_C]]="","",COUNTIF([2]!B_MSK[concat],db[[#This Row],[NB NOTA_C]]))</f>
        <v>#REF!</v>
      </c>
      <c r="L596" s="6" t="s">
        <v>1631</v>
      </c>
      <c r="M596" s="1" t="s">
        <v>1715</v>
      </c>
      <c r="N596" s="1" t="s">
        <v>2821</v>
      </c>
      <c r="O596" s="1" t="s">
        <v>6239</v>
      </c>
      <c r="P596" s="1" t="str">
        <f>IF(db[[#This Row],[QTY/ CTN]]="","",SUBSTITUTE(SUBSTITUTE(SUBSTITUTE(db[[#This Row],[QTY/ CTN]]," ","_",2),"(",""),")","")&amp;"_")</f>
        <v>48 LSN_</v>
      </c>
      <c r="Q596" s="1">
        <f>IF(db[[#This Row],[H_QTY/ CTN]]="","",SEARCH("_",db[[#This Row],[H_QTY/ CTN]]))</f>
        <v>7</v>
      </c>
      <c r="R596" s="1">
        <f>IF(db[[#This Row],[H_QTY/ CTN]]="","",LEN(db[[#This Row],[H_QTY/ CTN]]))</f>
        <v>7</v>
      </c>
      <c r="S596" s="90" t="str">
        <f>IF(db[[#This Row],[H_QTY/ CTN]]="","",LEFT(db[[#This Row],[H_QTY/ CTN]],db[[#This Row],[H_1]]-1))</f>
        <v>48 LSN</v>
      </c>
      <c r="T596" s="87" t="str">
        <f>IF(NOT(db[[#This Row],[H_1]]=db[[#This Row],[H_2]]),MID(db[[#This Row],[H_QTY/ CTN]],db[[#This Row],[H_1]]+1,db[[#This Row],[H_2]]-db[[#This Row],[H_1]]-1),"")</f>
        <v/>
      </c>
      <c r="U596" s="87" t="str">
        <f>IF(db[[#This Row],[QTY/ CTN B]]="","",LEFT(db[[#This Row],[QTY/ CTN B]],SEARCH(" ",db[[#This Row],[QTY/ CTN B]],1)-1))</f>
        <v>48</v>
      </c>
      <c r="V596" s="87" t="str">
        <f>IF(db[[#This Row],[QTY/ CTN B]]="","",RIGHT(db[[#This Row],[QTY/ CTN B]],LEN(db[[#This Row],[QTY/ CTN B]])-SEARCH(" ",db[[#This Row],[QTY/ CTN B]],1)))</f>
        <v>LSN</v>
      </c>
      <c r="W596" s="87">
        <f>IF(db[[#This Row],[QTY/ CTN TG]]="",IF(db[[#This Row],[STN TG]]="","",12),LEFT(db[[#This Row],[QTY/ CTN TG]],SEARCH(" ",db[[#This Row],[QTY/ CTN TG]],1)-1))</f>
        <v>12</v>
      </c>
      <c r="X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6" s="87" t="str">
        <f>IF(db[[#This Row],[STN K]]="","",IF(db[[#This Row],[STN TG]]="LSN",12,""))</f>
        <v/>
      </c>
      <c r="Z596" s="87" t="str">
        <f>IF(db[[#This Row],[STN TG]]="LSN","PCS","")</f>
        <v/>
      </c>
      <c r="AA596" s="87">
        <f>db[[#This Row],[QTY B]]*IF(db[[#This Row],[QTY TG]]="",1,db[[#This Row],[QTY TG]])*IF(db[[#This Row],[QTY K]]="",1,db[[#This Row],[QTY K]])</f>
        <v>576</v>
      </c>
      <c r="AB596" s="87" t="str">
        <f>IF(db[[#This Row],[STN K]]="",IF(db[[#This Row],[STN TG]]="",db[[#This Row],[STN B]],db[[#This Row],[STN TG]]),db[[#This Row],[STN K]])</f>
        <v>PCS</v>
      </c>
      <c r="AC596" s="87"/>
    </row>
    <row r="597" spans="1:29" ht="16.5" customHeight="1" x14ac:dyDescent="0.25">
      <c r="A597" s="87">
        <f>ROW()-1</f>
        <v>596</v>
      </c>
      <c r="B597" s="1" t="str">
        <f>LOWER(SUBSTITUTE(SUBSTITUTE(SUBSTITUTE(SUBSTITUTE(SUBSTITUTE(SUBSTITUTE(db[[#This Row],[NB BM]]," ",),".",""),"-",""),"(",""),")",""),"/",""))</f>
        <v>tipeexjk101</v>
      </c>
      <c r="C597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D597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E597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tipeexjk10148lsn</v>
      </c>
      <c r="F5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correctionfluidjk101jk48lsnartomoro</v>
      </c>
      <c r="G597" s="1" t="s">
        <v>234</v>
      </c>
      <c r="H597" s="4" t="s">
        <v>235</v>
      </c>
      <c r="I597" s="54" t="s">
        <v>236</v>
      </c>
      <c r="J597" s="1" t="s">
        <v>1620</v>
      </c>
      <c r="K597" s="26" t="e">
        <f>IF(db[[#This Row],[NB NOTA_C]]="","",COUNTIF([2]!B_MSK[concat],db[[#This Row],[NB NOTA_C]]))</f>
        <v>#REF!</v>
      </c>
      <c r="L597" s="6" t="s">
        <v>1631</v>
      </c>
      <c r="M597" s="1" t="s">
        <v>1715</v>
      </c>
      <c r="N597" s="1" t="s">
        <v>2821</v>
      </c>
      <c r="O597" s="1" t="s">
        <v>5315</v>
      </c>
      <c r="P597" s="1" t="str">
        <f>IF(db[[#This Row],[QTY/ CTN]]="","",SUBSTITUTE(SUBSTITUTE(SUBSTITUTE(db[[#This Row],[QTY/ CTN]]," ","_",2),"(",""),")","")&amp;"_")</f>
        <v>48 LSN_</v>
      </c>
      <c r="Q597" s="1">
        <f>IF(db[[#This Row],[H_QTY/ CTN]]="","",SEARCH("_",db[[#This Row],[H_QTY/ CTN]]))</f>
        <v>7</v>
      </c>
      <c r="R597" s="1">
        <f>IF(db[[#This Row],[H_QTY/ CTN]]="","",LEN(db[[#This Row],[H_QTY/ CTN]]))</f>
        <v>7</v>
      </c>
      <c r="S597" s="90" t="str">
        <f>IF(db[[#This Row],[H_QTY/ CTN]]="","",LEFT(db[[#This Row],[H_QTY/ CTN]],db[[#This Row],[H_1]]-1))</f>
        <v>48 LSN</v>
      </c>
      <c r="T597" s="87" t="str">
        <f>IF(NOT(db[[#This Row],[H_1]]=db[[#This Row],[H_2]]),MID(db[[#This Row],[H_QTY/ CTN]],db[[#This Row],[H_1]]+1,db[[#This Row],[H_2]]-db[[#This Row],[H_1]]-1),"")</f>
        <v/>
      </c>
      <c r="U597" s="87" t="str">
        <f>IF(db[[#This Row],[QTY/ CTN B]]="","",LEFT(db[[#This Row],[QTY/ CTN B]],SEARCH(" ",db[[#This Row],[QTY/ CTN B]],1)-1))</f>
        <v>48</v>
      </c>
      <c r="V597" s="87" t="str">
        <f>IF(db[[#This Row],[QTY/ CTN B]]="","",RIGHT(db[[#This Row],[QTY/ CTN B]],LEN(db[[#This Row],[QTY/ CTN B]])-SEARCH(" ",db[[#This Row],[QTY/ CTN B]],1)))</f>
        <v>LSN</v>
      </c>
      <c r="W597" s="87">
        <f>IF(db[[#This Row],[QTY/ CTN TG]]="",IF(db[[#This Row],[STN TG]]="","",12),LEFT(db[[#This Row],[QTY/ CTN TG]],SEARCH(" ",db[[#This Row],[QTY/ CTN TG]],1)-1))</f>
        <v>12</v>
      </c>
      <c r="X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7" s="87" t="str">
        <f>IF(db[[#This Row],[STN K]]="","",IF(db[[#This Row],[STN TG]]="LSN",12,""))</f>
        <v/>
      </c>
      <c r="Z597" s="87" t="str">
        <f>IF(db[[#This Row],[STN TG]]="LSN","PCS","")</f>
        <v/>
      </c>
      <c r="AA597" s="87">
        <f>db[[#This Row],[QTY B]]*IF(db[[#This Row],[QTY TG]]="",1,db[[#This Row],[QTY TG]])*IF(db[[#This Row],[QTY K]]="",1,db[[#This Row],[QTY K]])</f>
        <v>576</v>
      </c>
      <c r="AB597" s="87" t="str">
        <f>IF(db[[#This Row],[STN K]]="",IF(db[[#This Row],[STN TG]]="",db[[#This Row],[STN B]],db[[#This Row],[STN TG]]),db[[#This Row],[STN K]])</f>
        <v>PCS</v>
      </c>
      <c r="AC597" s="87"/>
    </row>
    <row r="598" spans="1:29" ht="16.5" customHeight="1" x14ac:dyDescent="0.25">
      <c r="A598" s="87">
        <f>ROW()-1</f>
        <v>597</v>
      </c>
      <c r="B598" s="3" t="str">
        <f>LOWER(SUBSTITUTE(SUBSTITUTE(SUBSTITUTE(SUBSTITUTE(SUBSTITUTE(SUBSTITUTE(db[[#This Row],[NB BM]]," ",),".",""),"-",""),"(",""),")",""),"/",""))</f>
        <v>tipeexjk101a</v>
      </c>
      <c r="C598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D598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E598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tipeexjk101a48lsn</v>
      </c>
      <c r="F5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correctionfluidjk101ajk48lsnartomoro</v>
      </c>
      <c r="G598" s="1" t="s">
        <v>237</v>
      </c>
      <c r="H598" s="4" t="s">
        <v>238</v>
      </c>
      <c r="I598" s="49" t="s">
        <v>5497</v>
      </c>
      <c r="J598" s="1" t="s">
        <v>1620</v>
      </c>
      <c r="K598" s="26" t="e">
        <f>IF(db[[#This Row],[NB NOTA_C]]="","",COUNTIF([2]!B_MSK[concat],db[[#This Row],[NB NOTA_C]]))</f>
        <v>#REF!</v>
      </c>
      <c r="L598" s="6" t="s">
        <v>1631</v>
      </c>
      <c r="M598" s="1" t="s">
        <v>1715</v>
      </c>
      <c r="N598" s="1" t="s">
        <v>2821</v>
      </c>
      <c r="O598" s="1" t="s">
        <v>6169</v>
      </c>
      <c r="P598" s="1" t="str">
        <f>IF(db[[#This Row],[QTY/ CTN]]="","",SUBSTITUTE(SUBSTITUTE(SUBSTITUTE(db[[#This Row],[QTY/ CTN]]," ","_",2),"(",""),")","")&amp;"_")</f>
        <v>48 LSN_</v>
      </c>
      <c r="Q598" s="1">
        <f>IF(db[[#This Row],[H_QTY/ CTN]]="","",SEARCH("_",db[[#This Row],[H_QTY/ CTN]]))</f>
        <v>7</v>
      </c>
      <c r="R598" s="1">
        <f>IF(db[[#This Row],[H_QTY/ CTN]]="","",LEN(db[[#This Row],[H_QTY/ CTN]]))</f>
        <v>7</v>
      </c>
      <c r="S598" s="90" t="str">
        <f>IF(db[[#This Row],[H_QTY/ CTN]]="","",LEFT(db[[#This Row],[H_QTY/ CTN]],db[[#This Row],[H_1]]-1))</f>
        <v>48 LSN</v>
      </c>
      <c r="T598" s="87" t="str">
        <f>IF(NOT(db[[#This Row],[H_1]]=db[[#This Row],[H_2]]),MID(db[[#This Row],[H_QTY/ CTN]],db[[#This Row],[H_1]]+1,db[[#This Row],[H_2]]-db[[#This Row],[H_1]]-1),"")</f>
        <v/>
      </c>
      <c r="U598" s="87" t="str">
        <f>IF(db[[#This Row],[QTY/ CTN B]]="","",LEFT(db[[#This Row],[QTY/ CTN B]],SEARCH(" ",db[[#This Row],[QTY/ CTN B]],1)-1))</f>
        <v>48</v>
      </c>
      <c r="V598" s="87" t="str">
        <f>IF(db[[#This Row],[QTY/ CTN B]]="","",RIGHT(db[[#This Row],[QTY/ CTN B]],LEN(db[[#This Row],[QTY/ CTN B]])-SEARCH(" ",db[[#This Row],[QTY/ CTN B]],1)))</f>
        <v>LSN</v>
      </c>
      <c r="W598" s="87">
        <f>IF(db[[#This Row],[QTY/ CTN TG]]="",IF(db[[#This Row],[STN TG]]="","",12),LEFT(db[[#This Row],[QTY/ CTN TG]],SEARCH(" ",db[[#This Row],[QTY/ CTN TG]],1)-1))</f>
        <v>12</v>
      </c>
      <c r="X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8" s="87" t="str">
        <f>IF(db[[#This Row],[STN K]]="","",IF(db[[#This Row],[STN TG]]="LSN",12,""))</f>
        <v/>
      </c>
      <c r="Z598" s="87" t="str">
        <f>IF(db[[#This Row],[STN TG]]="LSN","PCS","")</f>
        <v/>
      </c>
      <c r="AA598" s="87">
        <f>db[[#This Row],[QTY B]]*IF(db[[#This Row],[QTY TG]]="",1,db[[#This Row],[QTY TG]])*IF(db[[#This Row],[QTY K]]="",1,db[[#This Row],[QTY K]])</f>
        <v>576</v>
      </c>
      <c r="AB598" s="87" t="str">
        <f>IF(db[[#This Row],[STN K]]="",IF(db[[#This Row],[STN TG]]="",db[[#This Row],[STN B]],db[[#This Row],[STN TG]]),db[[#This Row],[STN K]])</f>
        <v>PCS</v>
      </c>
      <c r="AC598" s="87"/>
    </row>
    <row r="599" spans="1:29" ht="16.5" customHeight="1" x14ac:dyDescent="0.25">
      <c r="A599" s="87">
        <f>ROW()-1</f>
        <v>598</v>
      </c>
      <c r="B599" s="3" t="str">
        <f>LOWER(SUBSTITUTE(SUBSTITUTE(SUBSTITUTE(SUBSTITUTE(SUBSTITUTE(SUBSTITUTE(db[[#This Row],[NB BM]]," ",),".",""),"-",""),"(",""),")",""),"/",""))</f>
        <v>tipeexkertas914760x5mmpeach</v>
      </c>
      <c r="C599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D599" s="3" t="str">
        <f>LOWER(SUBSTITUTE(SUBSTITUTE(SUBSTITUTE(SUBSTITUTE(SUBSTITUTE(SUBSTITUTE(SUBSTITUTE(SUBSTITUTE(SUBSTITUTE(db[[#This Row],[NB PAJAK]]," ",""),"-",""),"(",""),")",""),".",""),",",""),"/",""),"""",""),"+",""))</f>
        <v/>
      </c>
      <c r="E59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tipeexkertas914760x5mmpeach36lsn</v>
      </c>
      <c r="F5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correctiontape914760x5mmpeach36lsnuntana</v>
      </c>
      <c r="G599" s="1" t="s">
        <v>3105</v>
      </c>
      <c r="H599" s="4" t="s">
        <v>3104</v>
      </c>
      <c r="I599" s="2"/>
      <c r="J599" s="1" t="s">
        <v>1621</v>
      </c>
      <c r="K599" s="26" t="e">
        <f>IF(db[[#This Row],[NB NOTA_C]]="","",COUNTIF([2]!B_MSK[concat],db[[#This Row],[NB NOTA_C]]))</f>
        <v>#REF!</v>
      </c>
      <c r="L599" s="7" t="s">
        <v>3106</v>
      </c>
      <c r="M599" s="3" t="s">
        <v>1733</v>
      </c>
      <c r="N599" s="1" t="s">
        <v>2821</v>
      </c>
      <c r="O599" s="3"/>
      <c r="P599" s="3" t="str">
        <f>IF(db[[#This Row],[QTY/ CTN]]="","",SUBSTITUTE(SUBSTITUTE(SUBSTITUTE(db[[#This Row],[QTY/ CTN]]," ","_",2),"(",""),")","")&amp;"_")</f>
        <v>36 LSN_</v>
      </c>
      <c r="Q599" s="3">
        <f>IF(db[[#This Row],[H_QTY/ CTN]]="","",SEARCH("_",db[[#This Row],[H_QTY/ CTN]]))</f>
        <v>7</v>
      </c>
      <c r="R599" s="3">
        <f>IF(db[[#This Row],[H_QTY/ CTN]]="","",LEN(db[[#This Row],[H_QTY/ CTN]]))</f>
        <v>7</v>
      </c>
      <c r="S599" s="90" t="str">
        <f>IF(db[[#This Row],[H_QTY/ CTN]]="","",LEFT(db[[#This Row],[H_QTY/ CTN]],db[[#This Row],[H_1]]-1))</f>
        <v>36 LSN</v>
      </c>
      <c r="T599" s="87" t="str">
        <f>IF(NOT(db[[#This Row],[H_1]]=db[[#This Row],[H_2]]),MID(db[[#This Row],[H_QTY/ CTN]],db[[#This Row],[H_1]]+1,db[[#This Row],[H_2]]-db[[#This Row],[H_1]]-1),"")</f>
        <v/>
      </c>
      <c r="U599" s="87" t="str">
        <f>IF(db[[#This Row],[QTY/ CTN B]]="","",LEFT(db[[#This Row],[QTY/ CTN B]],SEARCH(" ",db[[#This Row],[QTY/ CTN B]],1)-1))</f>
        <v>36</v>
      </c>
      <c r="V599" s="87" t="str">
        <f>IF(db[[#This Row],[QTY/ CTN B]]="","",RIGHT(db[[#This Row],[QTY/ CTN B]],LEN(db[[#This Row],[QTY/ CTN B]])-SEARCH(" ",db[[#This Row],[QTY/ CTN B]],1)))</f>
        <v>LSN</v>
      </c>
      <c r="W599" s="87">
        <f>IF(db[[#This Row],[QTY/ CTN TG]]="",IF(db[[#This Row],[STN TG]]="","",12),LEFT(db[[#This Row],[QTY/ CTN TG]],SEARCH(" ",db[[#This Row],[QTY/ CTN TG]],1)-1))</f>
        <v>12</v>
      </c>
      <c r="X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599" s="87" t="str">
        <f>IF(db[[#This Row],[STN K]]="","",IF(db[[#This Row],[STN TG]]="LSN",12,""))</f>
        <v/>
      </c>
      <c r="Z599" s="87" t="str">
        <f>IF(db[[#This Row],[STN TG]]="LSN","PCS","")</f>
        <v/>
      </c>
      <c r="AA599" s="87">
        <f>db[[#This Row],[QTY B]]*IF(db[[#This Row],[QTY TG]]="",1,db[[#This Row],[QTY TG]])*IF(db[[#This Row],[QTY K]]="",1,db[[#This Row],[QTY K]])</f>
        <v>432</v>
      </c>
      <c r="AB599" s="87" t="str">
        <f>IF(db[[#This Row],[STN K]]="",IF(db[[#This Row],[STN TG]]="",db[[#This Row],[STN B]],db[[#This Row],[STN TG]]),db[[#This Row],[STN K]])</f>
        <v>PCS</v>
      </c>
      <c r="AC599" s="87"/>
    </row>
    <row r="600" spans="1:29" ht="16.5" customHeight="1" x14ac:dyDescent="0.25">
      <c r="A600" s="87">
        <f>ROW()-1</f>
        <v>599</v>
      </c>
      <c r="B600" s="1" t="str">
        <f>LOWER(SUBSTITUTE(SUBSTITUTE(SUBSTITUTE(SUBSTITUTE(SUBSTITUTE(SUBSTITUTE(db[[#This Row],[NB BM]]," ",),".",""),"-",""),"(",""),")",""),"/",""))</f>
        <v>tipeexkertasjkct507</v>
      </c>
      <c r="C600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D600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E600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tipeexkertasjkct50760lsn</v>
      </c>
      <c r="F6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correctiontapect507jk60lsnartomoro</v>
      </c>
      <c r="G600" s="1" t="s">
        <v>239</v>
      </c>
      <c r="H600" s="4" t="s">
        <v>240</v>
      </c>
      <c r="I600" s="54" t="s">
        <v>241</v>
      </c>
      <c r="J600" s="1" t="s">
        <v>1620</v>
      </c>
      <c r="K600" s="26" t="e">
        <f>IF(db[[#This Row],[NB NOTA_C]]="","",COUNTIF([2]!B_MSK[concat],db[[#This Row],[NB NOTA_C]]))</f>
        <v>#REF!</v>
      </c>
      <c r="L600" s="6" t="s">
        <v>1631</v>
      </c>
      <c r="M600" s="1" t="s">
        <v>1670</v>
      </c>
      <c r="N600" s="1" t="s">
        <v>2821</v>
      </c>
      <c r="O600" s="1" t="s">
        <v>5032</v>
      </c>
      <c r="P600" s="1" t="str">
        <f>IF(db[[#This Row],[QTY/ CTN]]="","",SUBSTITUTE(SUBSTITUTE(SUBSTITUTE(db[[#This Row],[QTY/ CTN]]," ","_",2),"(",""),")","")&amp;"_")</f>
        <v>60 LSN_</v>
      </c>
      <c r="Q600" s="1">
        <f>IF(db[[#This Row],[H_QTY/ CTN]]="","",SEARCH("_",db[[#This Row],[H_QTY/ CTN]]))</f>
        <v>7</v>
      </c>
      <c r="R600" s="1">
        <f>IF(db[[#This Row],[H_QTY/ CTN]]="","",LEN(db[[#This Row],[H_QTY/ CTN]]))</f>
        <v>7</v>
      </c>
      <c r="S600" s="90" t="str">
        <f>IF(db[[#This Row],[H_QTY/ CTN]]="","",LEFT(db[[#This Row],[H_QTY/ CTN]],db[[#This Row],[H_1]]-1))</f>
        <v>60 LSN</v>
      </c>
      <c r="T600" s="87" t="str">
        <f>IF(NOT(db[[#This Row],[H_1]]=db[[#This Row],[H_2]]),MID(db[[#This Row],[H_QTY/ CTN]],db[[#This Row],[H_1]]+1,db[[#This Row],[H_2]]-db[[#This Row],[H_1]]-1),"")</f>
        <v/>
      </c>
      <c r="U600" s="87" t="str">
        <f>IF(db[[#This Row],[QTY/ CTN B]]="","",LEFT(db[[#This Row],[QTY/ CTN B]],SEARCH(" ",db[[#This Row],[QTY/ CTN B]],1)-1))</f>
        <v>60</v>
      </c>
      <c r="V600" s="87" t="str">
        <f>IF(db[[#This Row],[QTY/ CTN B]]="","",RIGHT(db[[#This Row],[QTY/ CTN B]],LEN(db[[#This Row],[QTY/ CTN B]])-SEARCH(" ",db[[#This Row],[QTY/ CTN B]],1)))</f>
        <v>LSN</v>
      </c>
      <c r="W600" s="87">
        <f>IF(db[[#This Row],[QTY/ CTN TG]]="",IF(db[[#This Row],[STN TG]]="","",12),LEFT(db[[#This Row],[QTY/ CTN TG]],SEARCH(" ",db[[#This Row],[QTY/ CTN TG]],1)-1))</f>
        <v>12</v>
      </c>
      <c r="X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0" s="87" t="str">
        <f>IF(db[[#This Row],[STN K]]="","",IF(db[[#This Row],[STN TG]]="LSN",12,""))</f>
        <v/>
      </c>
      <c r="Z600" s="87" t="str">
        <f>IF(db[[#This Row],[STN TG]]="LSN","PCS","")</f>
        <v/>
      </c>
      <c r="AA600" s="87">
        <f>db[[#This Row],[QTY B]]*IF(db[[#This Row],[QTY TG]]="",1,db[[#This Row],[QTY TG]])*IF(db[[#This Row],[QTY K]]="",1,db[[#This Row],[QTY K]])</f>
        <v>720</v>
      </c>
      <c r="AB600" s="87" t="str">
        <f>IF(db[[#This Row],[STN K]]="",IF(db[[#This Row],[STN TG]]="",db[[#This Row],[STN B]],db[[#This Row],[STN TG]]),db[[#This Row],[STN K]])</f>
        <v>PCS</v>
      </c>
      <c r="AC600" s="87"/>
    </row>
    <row r="601" spans="1:29" ht="16.5" customHeight="1" x14ac:dyDescent="0.25">
      <c r="A601" s="87">
        <f>ROW()-1</f>
        <v>600</v>
      </c>
      <c r="B601" s="1" t="str">
        <f>LOWER(SUBSTITUTE(SUBSTITUTE(SUBSTITUTE(SUBSTITUTE(SUBSTITUTE(SUBSTITUTE(db[[#This Row],[NB BM]]," ",),".",""),"-",""),"(",""),")",""),"/",""))</f>
        <v>tipeexkertasjkct508</v>
      </c>
      <c r="C601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D601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E60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tipeexkertasjkct50860lsn</v>
      </c>
      <c r="F6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correctiontapect508jk60lsnartomoro</v>
      </c>
      <c r="G601" s="1" t="s">
        <v>242</v>
      </c>
      <c r="H601" s="4" t="s">
        <v>243</v>
      </c>
      <c r="I601" s="2" t="s">
        <v>4400</v>
      </c>
      <c r="J601" s="1" t="s">
        <v>1620</v>
      </c>
      <c r="K601" s="26" t="e">
        <f>IF(db[[#This Row],[NB NOTA_C]]="","",COUNTIF([2]!B_MSK[concat],db[[#This Row],[NB NOTA_C]]))</f>
        <v>#REF!</v>
      </c>
      <c r="L601" s="6" t="s">
        <v>1631</v>
      </c>
      <c r="M601" s="1" t="s">
        <v>1670</v>
      </c>
      <c r="N601" s="1" t="s">
        <v>2821</v>
      </c>
      <c r="O601" s="1" t="s">
        <v>5707</v>
      </c>
      <c r="P601" s="1" t="str">
        <f>IF(db[[#This Row],[QTY/ CTN]]="","",SUBSTITUTE(SUBSTITUTE(SUBSTITUTE(db[[#This Row],[QTY/ CTN]]," ","_",2),"(",""),")","")&amp;"_")</f>
        <v>60 LSN_</v>
      </c>
      <c r="Q601" s="1">
        <f>IF(db[[#This Row],[H_QTY/ CTN]]="","",SEARCH("_",db[[#This Row],[H_QTY/ CTN]]))</f>
        <v>7</v>
      </c>
      <c r="R601" s="1">
        <f>IF(db[[#This Row],[H_QTY/ CTN]]="","",LEN(db[[#This Row],[H_QTY/ CTN]]))</f>
        <v>7</v>
      </c>
      <c r="S601" s="90" t="str">
        <f>IF(db[[#This Row],[H_QTY/ CTN]]="","",LEFT(db[[#This Row],[H_QTY/ CTN]],db[[#This Row],[H_1]]-1))</f>
        <v>60 LSN</v>
      </c>
      <c r="T601" s="87" t="str">
        <f>IF(NOT(db[[#This Row],[H_1]]=db[[#This Row],[H_2]]),MID(db[[#This Row],[H_QTY/ CTN]],db[[#This Row],[H_1]]+1,db[[#This Row],[H_2]]-db[[#This Row],[H_1]]-1),"")</f>
        <v/>
      </c>
      <c r="U601" s="87" t="str">
        <f>IF(db[[#This Row],[QTY/ CTN B]]="","",LEFT(db[[#This Row],[QTY/ CTN B]],SEARCH(" ",db[[#This Row],[QTY/ CTN B]],1)-1))</f>
        <v>60</v>
      </c>
      <c r="V601" s="87" t="str">
        <f>IF(db[[#This Row],[QTY/ CTN B]]="","",RIGHT(db[[#This Row],[QTY/ CTN B]],LEN(db[[#This Row],[QTY/ CTN B]])-SEARCH(" ",db[[#This Row],[QTY/ CTN B]],1)))</f>
        <v>LSN</v>
      </c>
      <c r="W601" s="87">
        <f>IF(db[[#This Row],[QTY/ CTN TG]]="",IF(db[[#This Row],[STN TG]]="","",12),LEFT(db[[#This Row],[QTY/ CTN TG]],SEARCH(" ",db[[#This Row],[QTY/ CTN TG]],1)-1))</f>
        <v>12</v>
      </c>
      <c r="X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1" s="87" t="str">
        <f>IF(db[[#This Row],[STN K]]="","",IF(db[[#This Row],[STN TG]]="LSN",12,""))</f>
        <v/>
      </c>
      <c r="Z601" s="87" t="str">
        <f>IF(db[[#This Row],[STN TG]]="LSN","PCS","")</f>
        <v/>
      </c>
      <c r="AA601" s="87">
        <f>db[[#This Row],[QTY B]]*IF(db[[#This Row],[QTY TG]]="",1,db[[#This Row],[QTY TG]])*IF(db[[#This Row],[QTY K]]="",1,db[[#This Row],[QTY K]])</f>
        <v>720</v>
      </c>
      <c r="AB601" s="87" t="str">
        <f>IF(db[[#This Row],[STN K]]="",IF(db[[#This Row],[STN TG]]="",db[[#This Row],[STN B]],db[[#This Row],[STN TG]]),db[[#This Row],[STN K]])</f>
        <v>PCS</v>
      </c>
      <c r="AC601" s="87"/>
    </row>
    <row r="602" spans="1:29" ht="16.5" customHeight="1" x14ac:dyDescent="0.25">
      <c r="A602" s="87">
        <f>ROW()-1</f>
        <v>601</v>
      </c>
      <c r="B602" s="3" t="str">
        <f>LOWER(SUBSTITUTE(SUBSTITUTE(SUBSTITUTE(SUBSTITUTE(SUBSTITUTE(SUBSTITUTE(db[[#This Row],[NB BM]]," ",),".",""),"-",""),"(",""),")",""),"/",""))</f>
        <v>tipeexkertasjkct509</v>
      </c>
      <c r="C602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D602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E602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tipeexkertasjkct50960lsn</v>
      </c>
      <c r="F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correctiontapect509jk60lsnartomoro</v>
      </c>
      <c r="G602" s="1" t="s">
        <v>2197</v>
      </c>
      <c r="H602" s="4" t="s">
        <v>2118</v>
      </c>
      <c r="I602" s="49" t="s">
        <v>2120</v>
      </c>
      <c r="J602" s="1" t="s">
        <v>1620</v>
      </c>
      <c r="K602" s="26" t="e">
        <f>IF(db[[#This Row],[NB NOTA_C]]="","",COUNTIF([2]!B_MSK[concat],db[[#This Row],[NB NOTA_C]]))</f>
        <v>#REF!</v>
      </c>
      <c r="L602" s="7" t="s">
        <v>1631</v>
      </c>
      <c r="M602" s="3" t="s">
        <v>1670</v>
      </c>
      <c r="N602" s="1" t="s">
        <v>2821</v>
      </c>
      <c r="P602" s="1" t="str">
        <f>IF(db[[#This Row],[QTY/ CTN]]="","",SUBSTITUTE(SUBSTITUTE(SUBSTITUTE(db[[#This Row],[QTY/ CTN]]," ","_",2),"(",""),")","")&amp;"_")</f>
        <v>60 LSN_</v>
      </c>
      <c r="Q602" s="1">
        <f>IF(db[[#This Row],[H_QTY/ CTN]]="","",SEARCH("_",db[[#This Row],[H_QTY/ CTN]]))</f>
        <v>7</v>
      </c>
      <c r="R602" s="1">
        <f>IF(db[[#This Row],[H_QTY/ CTN]]="","",LEN(db[[#This Row],[H_QTY/ CTN]]))</f>
        <v>7</v>
      </c>
      <c r="S602" s="90" t="str">
        <f>IF(db[[#This Row],[H_QTY/ CTN]]="","",LEFT(db[[#This Row],[H_QTY/ CTN]],db[[#This Row],[H_1]]-1))</f>
        <v>60 LSN</v>
      </c>
      <c r="T602" s="87" t="str">
        <f>IF(NOT(db[[#This Row],[H_1]]=db[[#This Row],[H_2]]),MID(db[[#This Row],[H_QTY/ CTN]],db[[#This Row],[H_1]]+1,db[[#This Row],[H_2]]-db[[#This Row],[H_1]]-1),"")</f>
        <v/>
      </c>
      <c r="U602" s="87" t="str">
        <f>IF(db[[#This Row],[QTY/ CTN B]]="","",LEFT(db[[#This Row],[QTY/ CTN B]],SEARCH(" ",db[[#This Row],[QTY/ CTN B]],1)-1))</f>
        <v>60</v>
      </c>
      <c r="V602" s="87" t="str">
        <f>IF(db[[#This Row],[QTY/ CTN B]]="","",RIGHT(db[[#This Row],[QTY/ CTN B]],LEN(db[[#This Row],[QTY/ CTN B]])-SEARCH(" ",db[[#This Row],[QTY/ CTN B]],1)))</f>
        <v>LSN</v>
      </c>
      <c r="W602" s="87">
        <f>IF(db[[#This Row],[QTY/ CTN TG]]="",IF(db[[#This Row],[STN TG]]="","",12),LEFT(db[[#This Row],[QTY/ CTN TG]],SEARCH(" ",db[[#This Row],[QTY/ CTN TG]],1)-1))</f>
        <v>12</v>
      </c>
      <c r="X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2" s="87" t="str">
        <f>IF(db[[#This Row],[STN K]]="","",IF(db[[#This Row],[STN TG]]="LSN",12,""))</f>
        <v/>
      </c>
      <c r="Z602" s="87" t="str">
        <f>IF(db[[#This Row],[STN TG]]="LSN","PCS","")</f>
        <v/>
      </c>
      <c r="AA602" s="87">
        <f>db[[#This Row],[QTY B]]*IF(db[[#This Row],[QTY TG]]="",1,db[[#This Row],[QTY TG]])*IF(db[[#This Row],[QTY K]]="",1,db[[#This Row],[QTY K]])</f>
        <v>720</v>
      </c>
      <c r="AB602" s="87" t="str">
        <f>IF(db[[#This Row],[STN K]]="",IF(db[[#This Row],[STN TG]]="",db[[#This Row],[STN B]],db[[#This Row],[STN TG]]),db[[#This Row],[STN K]])</f>
        <v>PCS</v>
      </c>
      <c r="AC602" s="87"/>
    </row>
    <row r="603" spans="1:29" ht="16.5" customHeight="1" x14ac:dyDescent="0.25">
      <c r="A603" s="87">
        <f>ROW()-1</f>
        <v>602</v>
      </c>
      <c r="B603" s="1" t="str">
        <f>LOWER(SUBSTITUTE(SUBSTITUTE(SUBSTITUTE(SUBSTITUTE(SUBSTITUTE(SUBSTITUTE(db[[#This Row],[NB BM]]," ",),".",""),"-",""),"(",""),")",""),"/",""))</f>
        <v>tipeexkertasjkct510a</v>
      </c>
      <c r="C603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D603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E603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tipeexkertasjkct510a30lsn</v>
      </c>
      <c r="F6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correctiontapect510ajk30lsnartomoro</v>
      </c>
      <c r="G603" s="1" t="s">
        <v>244</v>
      </c>
      <c r="H603" s="4" t="s">
        <v>245</v>
      </c>
      <c r="I603" s="49" t="s">
        <v>5008</v>
      </c>
      <c r="J603" s="1" t="s">
        <v>1620</v>
      </c>
      <c r="K603" s="26" t="e">
        <f>IF(db[[#This Row],[NB NOTA_C]]="","",COUNTIF([2]!B_MSK[concat],db[[#This Row],[NB NOTA_C]]))</f>
        <v>#REF!</v>
      </c>
      <c r="L603" s="6" t="s">
        <v>1631</v>
      </c>
      <c r="M603" s="1" t="s">
        <v>1722</v>
      </c>
      <c r="N603" s="1" t="s">
        <v>2821</v>
      </c>
      <c r="P603" s="1" t="str">
        <f>IF(db[[#This Row],[QTY/ CTN]]="","",SUBSTITUTE(SUBSTITUTE(SUBSTITUTE(db[[#This Row],[QTY/ CTN]]," ","_",2),"(",""),")","")&amp;"_")</f>
        <v>30 LSN_</v>
      </c>
      <c r="Q603" s="1">
        <f>IF(db[[#This Row],[H_QTY/ CTN]]="","",SEARCH("_",db[[#This Row],[H_QTY/ CTN]]))</f>
        <v>7</v>
      </c>
      <c r="R603" s="1">
        <f>IF(db[[#This Row],[H_QTY/ CTN]]="","",LEN(db[[#This Row],[H_QTY/ CTN]]))</f>
        <v>7</v>
      </c>
      <c r="S603" s="90" t="str">
        <f>IF(db[[#This Row],[H_QTY/ CTN]]="","",LEFT(db[[#This Row],[H_QTY/ CTN]],db[[#This Row],[H_1]]-1))</f>
        <v>30 LSN</v>
      </c>
      <c r="T603" s="87" t="str">
        <f>IF(NOT(db[[#This Row],[H_1]]=db[[#This Row],[H_2]]),MID(db[[#This Row],[H_QTY/ CTN]],db[[#This Row],[H_1]]+1,db[[#This Row],[H_2]]-db[[#This Row],[H_1]]-1),"")</f>
        <v/>
      </c>
      <c r="U603" s="87" t="str">
        <f>IF(db[[#This Row],[QTY/ CTN B]]="","",LEFT(db[[#This Row],[QTY/ CTN B]],SEARCH(" ",db[[#This Row],[QTY/ CTN B]],1)-1))</f>
        <v>30</v>
      </c>
      <c r="V603" s="87" t="str">
        <f>IF(db[[#This Row],[QTY/ CTN B]]="","",RIGHT(db[[#This Row],[QTY/ CTN B]],LEN(db[[#This Row],[QTY/ CTN B]])-SEARCH(" ",db[[#This Row],[QTY/ CTN B]],1)))</f>
        <v>LSN</v>
      </c>
      <c r="W603" s="87">
        <f>IF(db[[#This Row],[QTY/ CTN TG]]="",IF(db[[#This Row],[STN TG]]="","",12),LEFT(db[[#This Row],[QTY/ CTN TG]],SEARCH(" ",db[[#This Row],[QTY/ CTN TG]],1)-1))</f>
        <v>12</v>
      </c>
      <c r="X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3" s="87" t="str">
        <f>IF(db[[#This Row],[STN K]]="","",IF(db[[#This Row],[STN TG]]="LSN",12,""))</f>
        <v/>
      </c>
      <c r="Z603" s="87" t="str">
        <f>IF(db[[#This Row],[STN TG]]="LSN","PCS","")</f>
        <v/>
      </c>
      <c r="AA603" s="87">
        <f>db[[#This Row],[QTY B]]*IF(db[[#This Row],[QTY TG]]="",1,db[[#This Row],[QTY TG]])*IF(db[[#This Row],[QTY K]]="",1,db[[#This Row],[QTY K]])</f>
        <v>360</v>
      </c>
      <c r="AB603" s="87" t="str">
        <f>IF(db[[#This Row],[STN K]]="",IF(db[[#This Row],[STN TG]]="",db[[#This Row],[STN B]],db[[#This Row],[STN TG]]),db[[#This Row],[STN K]])</f>
        <v>PCS</v>
      </c>
      <c r="AC603" s="87"/>
    </row>
    <row r="604" spans="1:29" ht="16.5" customHeight="1" x14ac:dyDescent="0.25">
      <c r="A604" s="87">
        <f>ROW()-1</f>
        <v>603</v>
      </c>
      <c r="B604" s="3" t="str">
        <f>LOWER(SUBSTITUTE(SUBSTITUTE(SUBSTITUTE(SUBSTITUTE(SUBSTITUTE(SUBSTITUTE(db[[#This Row],[NB BM]]," ",),".",""),"-",""),"(",""),")",""),"/",""))</f>
        <v>tipeexkertasjkct520</v>
      </c>
      <c r="C604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D604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E604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tipeexkertasjkct520360pcs</v>
      </c>
      <c r="F6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correctiontapect520jk360pcsartomoro</v>
      </c>
      <c r="G604" s="1" t="s">
        <v>3324</v>
      </c>
      <c r="H604" s="4" t="s">
        <v>3291</v>
      </c>
      <c r="I604" s="2" t="s">
        <v>3296</v>
      </c>
      <c r="J604" s="1" t="s">
        <v>1620</v>
      </c>
      <c r="K604" s="28" t="e">
        <f>IF(db[[#This Row],[NB NOTA_C]]="","",COUNTIF([2]!B_MSK[concat],db[[#This Row],[NB NOTA_C]]))</f>
        <v>#REF!</v>
      </c>
      <c r="L604" s="7" t="s">
        <v>1631</v>
      </c>
      <c r="M604" s="3" t="s">
        <v>2176</v>
      </c>
      <c r="N604" s="1" t="s">
        <v>2821</v>
      </c>
      <c r="O604" s="3"/>
      <c r="P604" s="3" t="str">
        <f>IF(db[[#This Row],[QTY/ CTN]]="","",SUBSTITUTE(SUBSTITUTE(SUBSTITUTE(db[[#This Row],[QTY/ CTN]]," ","_",2),"(",""),")","")&amp;"_")</f>
        <v>360 PCS_</v>
      </c>
      <c r="Q604" s="3">
        <f>IF(db[[#This Row],[H_QTY/ CTN]]="","",SEARCH("_",db[[#This Row],[H_QTY/ CTN]]))</f>
        <v>8</v>
      </c>
      <c r="R604" s="3">
        <f>IF(db[[#This Row],[H_QTY/ CTN]]="","",LEN(db[[#This Row],[H_QTY/ CTN]]))</f>
        <v>8</v>
      </c>
      <c r="S604" s="87" t="str">
        <f>IF(db[[#This Row],[H_QTY/ CTN]]="","",LEFT(db[[#This Row],[H_QTY/ CTN]],db[[#This Row],[H_1]]-1))</f>
        <v>360 PCS</v>
      </c>
      <c r="T604" s="87" t="str">
        <f>IF(NOT(db[[#This Row],[H_1]]=db[[#This Row],[H_2]]),MID(db[[#This Row],[H_QTY/ CTN]],db[[#This Row],[H_1]]+1,db[[#This Row],[H_2]]-db[[#This Row],[H_1]]-1),"")</f>
        <v/>
      </c>
      <c r="U604" s="87" t="str">
        <f>IF(db[[#This Row],[QTY/ CTN B]]="","",LEFT(db[[#This Row],[QTY/ CTN B]],SEARCH(" ",db[[#This Row],[QTY/ CTN B]],1)-1))</f>
        <v>360</v>
      </c>
      <c r="V604" s="87" t="str">
        <f>IF(db[[#This Row],[QTY/ CTN B]]="","",RIGHT(db[[#This Row],[QTY/ CTN B]],LEN(db[[#This Row],[QTY/ CTN B]])-SEARCH(" ",db[[#This Row],[QTY/ CTN B]],1)))</f>
        <v>PCS</v>
      </c>
      <c r="W604" s="87" t="str">
        <f>IF(db[[#This Row],[QTY/ CTN TG]]="",IF(db[[#This Row],[STN TG]]="","",12),LEFT(db[[#This Row],[QTY/ CTN TG]],SEARCH(" ",db[[#This Row],[QTY/ CTN TG]],1)-1))</f>
        <v/>
      </c>
      <c r="X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04" s="87" t="str">
        <f>IF(db[[#This Row],[STN K]]="","",IF(db[[#This Row],[STN TG]]="LSN",12,""))</f>
        <v/>
      </c>
      <c r="Z604" s="87" t="str">
        <f>IF(db[[#This Row],[STN TG]]="LSN","PCS","")</f>
        <v/>
      </c>
      <c r="AA604" s="87">
        <f>db[[#This Row],[QTY B]]*IF(db[[#This Row],[QTY TG]]="",1,db[[#This Row],[QTY TG]])*IF(db[[#This Row],[QTY K]]="",1,db[[#This Row],[QTY K]])</f>
        <v>360</v>
      </c>
      <c r="AB604" s="87" t="str">
        <f>IF(db[[#This Row],[STN K]]="",IF(db[[#This Row],[STN TG]]="",db[[#This Row],[STN B]],db[[#This Row],[STN TG]]),db[[#This Row],[STN K]])</f>
        <v>PCS</v>
      </c>
      <c r="AC604" s="87"/>
    </row>
    <row r="605" spans="1:29" ht="16.5" customHeight="1" x14ac:dyDescent="0.25">
      <c r="A605" s="87">
        <f>ROW()-1</f>
        <v>604</v>
      </c>
      <c r="B605" s="1" t="str">
        <f>LOWER(SUBSTITUTE(SUBSTITUTE(SUBSTITUTE(SUBSTITUTE(SUBSTITUTE(SUBSTITUTE(db[[#This Row],[NB BM]]," ",),".",""),"-",""),"(",""),")",""),"/",""))</f>
        <v>tipeexkertasjkct522</v>
      </c>
      <c r="C605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D605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E605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tipeexkertasjkct52260lsn</v>
      </c>
      <c r="F6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correctiontapect522jk60lsnartomoro</v>
      </c>
      <c r="G605" s="1" t="s">
        <v>246</v>
      </c>
      <c r="H605" s="4" t="s">
        <v>247</v>
      </c>
      <c r="I605" s="49" t="s">
        <v>248</v>
      </c>
      <c r="J605" s="1" t="s">
        <v>1620</v>
      </c>
      <c r="K605" s="26" t="e">
        <f>IF(db[[#This Row],[NB NOTA_C]]="","",COUNTIF([2]!B_MSK[concat],db[[#This Row],[NB NOTA_C]]))</f>
        <v>#REF!</v>
      </c>
      <c r="L605" s="6" t="s">
        <v>1631</v>
      </c>
      <c r="M605" s="1" t="s">
        <v>1670</v>
      </c>
      <c r="N605" s="1" t="s">
        <v>2821</v>
      </c>
      <c r="O605" s="1" t="s">
        <v>5314</v>
      </c>
      <c r="P605" s="1" t="str">
        <f>IF(db[[#This Row],[QTY/ CTN]]="","",SUBSTITUTE(SUBSTITUTE(SUBSTITUTE(db[[#This Row],[QTY/ CTN]]," ","_",2),"(",""),")","")&amp;"_")</f>
        <v>60 LSN_</v>
      </c>
      <c r="Q605" s="1">
        <f>IF(db[[#This Row],[H_QTY/ CTN]]="","",SEARCH("_",db[[#This Row],[H_QTY/ CTN]]))</f>
        <v>7</v>
      </c>
      <c r="R605" s="1">
        <f>IF(db[[#This Row],[H_QTY/ CTN]]="","",LEN(db[[#This Row],[H_QTY/ CTN]]))</f>
        <v>7</v>
      </c>
      <c r="S605" s="90" t="str">
        <f>IF(db[[#This Row],[H_QTY/ CTN]]="","",LEFT(db[[#This Row],[H_QTY/ CTN]],db[[#This Row],[H_1]]-1))</f>
        <v>60 LSN</v>
      </c>
      <c r="T605" s="87" t="str">
        <f>IF(NOT(db[[#This Row],[H_1]]=db[[#This Row],[H_2]]),MID(db[[#This Row],[H_QTY/ CTN]],db[[#This Row],[H_1]]+1,db[[#This Row],[H_2]]-db[[#This Row],[H_1]]-1),"")</f>
        <v/>
      </c>
      <c r="U605" s="87" t="str">
        <f>IF(db[[#This Row],[QTY/ CTN B]]="","",LEFT(db[[#This Row],[QTY/ CTN B]],SEARCH(" ",db[[#This Row],[QTY/ CTN B]],1)-1))</f>
        <v>60</v>
      </c>
      <c r="V605" s="87" t="str">
        <f>IF(db[[#This Row],[QTY/ CTN B]]="","",RIGHT(db[[#This Row],[QTY/ CTN B]],LEN(db[[#This Row],[QTY/ CTN B]])-SEARCH(" ",db[[#This Row],[QTY/ CTN B]],1)))</f>
        <v>LSN</v>
      </c>
      <c r="W605" s="87">
        <f>IF(db[[#This Row],[QTY/ CTN TG]]="",IF(db[[#This Row],[STN TG]]="","",12),LEFT(db[[#This Row],[QTY/ CTN TG]],SEARCH(" ",db[[#This Row],[QTY/ CTN TG]],1)-1))</f>
        <v>12</v>
      </c>
      <c r="X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5" s="87" t="str">
        <f>IF(db[[#This Row],[STN K]]="","",IF(db[[#This Row],[STN TG]]="LSN",12,""))</f>
        <v/>
      </c>
      <c r="Z605" s="87" t="str">
        <f>IF(db[[#This Row],[STN TG]]="LSN","PCS","")</f>
        <v/>
      </c>
      <c r="AA605" s="87">
        <f>db[[#This Row],[QTY B]]*IF(db[[#This Row],[QTY TG]]="",1,db[[#This Row],[QTY TG]])*IF(db[[#This Row],[QTY K]]="",1,db[[#This Row],[QTY K]])</f>
        <v>720</v>
      </c>
      <c r="AB605" s="87" t="str">
        <f>IF(db[[#This Row],[STN K]]="",IF(db[[#This Row],[STN TG]]="",db[[#This Row],[STN B]],db[[#This Row],[STN TG]]),db[[#This Row],[STN K]])</f>
        <v>PCS</v>
      </c>
      <c r="AC605" s="87"/>
    </row>
    <row r="606" spans="1:29" ht="16.5" customHeight="1" x14ac:dyDescent="0.25">
      <c r="A606" s="87">
        <f>ROW()-1</f>
        <v>605</v>
      </c>
      <c r="B606" s="1" t="str">
        <f>LOWER(SUBSTITUTE(SUBSTITUTE(SUBSTITUTE(SUBSTITUTE(SUBSTITUTE(SUBSTITUTE(db[[#This Row],[NB BM]]," ",),".",""),"-",""),"(",""),")",""),"/",""))</f>
        <v>tipeexkertasjkct522ptl</v>
      </c>
      <c r="C606" s="1" t="str">
        <f>LOWER(SUBSTITUTE(SUBSTITUTE(SUBSTITUTE(SUBSTITUTE(SUBSTITUTE(SUBSTITUTE(SUBSTITUTE(SUBSTITUTE(SUBSTITUTE(db[[#This Row],[NB NOTA]]," ",),".",""),"-",""),"(",""),")",""),",",""),"/",""),"""",""),"+",""))</f>
        <v>correctiontapect522ptljk</v>
      </c>
      <c r="D606" s="1" t="str">
        <f>LOWER(SUBSTITUTE(SUBSTITUTE(SUBSTITUTE(SUBSTITUTE(SUBSTITUTE(SUBSTITUTE(SUBSTITUTE(SUBSTITUTE(SUBSTITUTE(db[[#This Row],[NB PAJAK]]," ",""),"-",""),"(",""),")",""),".",""),",",""),"/",""),"""",""),"+",""))</f>
        <v>correctiontapejoykoct522ptl</v>
      </c>
      <c r="E606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tipeexkertasjkct522ptl60lsn</v>
      </c>
      <c r="F6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correctiontapect522ptljk60lsnartomoro</v>
      </c>
      <c r="G606" s="1" t="s">
        <v>5822</v>
      </c>
      <c r="H606" s="4" t="s">
        <v>5821</v>
      </c>
      <c r="I606" s="49" t="s">
        <v>5823</v>
      </c>
      <c r="J606" s="1" t="s">
        <v>1620</v>
      </c>
      <c r="K606" s="26" t="e">
        <f>IF(db[[#This Row],[NB NOTA_C]]="","",COUNTIF([2]!B_MSK[concat],db[[#This Row],[NB NOTA_C]]))</f>
        <v>#REF!</v>
      </c>
      <c r="L606" s="6" t="s">
        <v>1631</v>
      </c>
      <c r="M606" s="1" t="s">
        <v>1670</v>
      </c>
      <c r="N606" s="1" t="s">
        <v>2821</v>
      </c>
      <c r="O606" s="1" t="s">
        <v>5837</v>
      </c>
      <c r="P606" s="1" t="str">
        <f>IF(db[[#This Row],[QTY/ CTN]]="","",SUBSTITUTE(SUBSTITUTE(SUBSTITUTE(db[[#This Row],[QTY/ CTN]]," ","_",2),"(",""),")","")&amp;"_")</f>
        <v>60 LSN_</v>
      </c>
      <c r="Q606" s="1">
        <f>IF(db[[#This Row],[H_QTY/ CTN]]="","",SEARCH("_",db[[#This Row],[H_QTY/ CTN]]))</f>
        <v>7</v>
      </c>
      <c r="R606" s="1">
        <f>IF(db[[#This Row],[H_QTY/ CTN]]="","",LEN(db[[#This Row],[H_QTY/ CTN]]))</f>
        <v>7</v>
      </c>
      <c r="S606" s="90" t="str">
        <f>IF(db[[#This Row],[H_QTY/ CTN]]="","",LEFT(db[[#This Row],[H_QTY/ CTN]],db[[#This Row],[H_1]]-1))</f>
        <v>60 LSN</v>
      </c>
      <c r="T606" s="87" t="str">
        <f>IF(NOT(db[[#This Row],[H_1]]=db[[#This Row],[H_2]]),MID(db[[#This Row],[H_QTY/ CTN]],db[[#This Row],[H_1]]+1,db[[#This Row],[H_2]]-db[[#This Row],[H_1]]-1),"")</f>
        <v/>
      </c>
      <c r="U606" s="87" t="str">
        <f>IF(db[[#This Row],[QTY/ CTN B]]="","",LEFT(db[[#This Row],[QTY/ CTN B]],SEARCH(" ",db[[#This Row],[QTY/ CTN B]],1)-1))</f>
        <v>60</v>
      </c>
      <c r="V606" s="87" t="str">
        <f>IF(db[[#This Row],[QTY/ CTN B]]="","",RIGHT(db[[#This Row],[QTY/ CTN B]],LEN(db[[#This Row],[QTY/ CTN B]])-SEARCH(" ",db[[#This Row],[QTY/ CTN B]],1)))</f>
        <v>LSN</v>
      </c>
      <c r="W606" s="87">
        <f>IF(db[[#This Row],[QTY/ CTN TG]]="",IF(db[[#This Row],[STN TG]]="","",12),LEFT(db[[#This Row],[QTY/ CTN TG]],SEARCH(" ",db[[#This Row],[QTY/ CTN TG]],1)-1))</f>
        <v>12</v>
      </c>
      <c r="X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6" s="87" t="str">
        <f>IF(db[[#This Row],[STN K]]="","",IF(db[[#This Row],[STN TG]]="LSN",12,""))</f>
        <v/>
      </c>
      <c r="Z606" s="87" t="str">
        <f>IF(db[[#This Row],[STN TG]]="LSN","PCS","")</f>
        <v/>
      </c>
      <c r="AA606" s="87">
        <f>db[[#This Row],[QTY B]]*IF(db[[#This Row],[QTY TG]]="",1,db[[#This Row],[QTY TG]])*IF(db[[#This Row],[QTY K]]="",1,db[[#This Row],[QTY K]])</f>
        <v>720</v>
      </c>
      <c r="AB606" s="87" t="str">
        <f>IF(db[[#This Row],[STN K]]="",IF(db[[#This Row],[STN TG]]="",db[[#This Row],[STN B]],db[[#This Row],[STN TG]]),db[[#This Row],[STN K]])</f>
        <v>PCS</v>
      </c>
      <c r="AC606" s="87"/>
    </row>
    <row r="607" spans="1:29" ht="16.5" customHeight="1" x14ac:dyDescent="0.25">
      <c r="A607" s="87">
        <f>ROW()-1</f>
        <v>606</v>
      </c>
      <c r="B607" s="45" t="str">
        <f>LOWER(SUBSTITUTE(SUBSTITUTE(SUBSTITUTE(SUBSTITUTE(SUBSTITUTE(SUBSTITUTE(db[[#This Row],[NB BM]]," ",),".",""),"-",""),"(",""),")",""),"/",""))</f>
        <v>tipeexkertasjkct52202</v>
      </c>
      <c r="C607" s="45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D607" s="45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E607" s="45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tipeexkertasjkct5220224box12cad</v>
      </c>
      <c r="F60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correctiontapect52202jk24box12cadartomoro</v>
      </c>
      <c r="G607" s="46" t="s">
        <v>4683</v>
      </c>
      <c r="H607" s="65" t="s">
        <v>4654</v>
      </c>
      <c r="I607" s="58" t="s">
        <v>4666</v>
      </c>
      <c r="J607" s="46" t="s">
        <v>1620</v>
      </c>
      <c r="K607" s="47" t="e">
        <f>IF(db[[#This Row],[NB NOTA_C]]="","",COUNTIF([2]!B_MSK[concat],db[[#This Row],[NB NOTA_C]]))</f>
        <v>#REF!</v>
      </c>
      <c r="L607" s="48" t="s">
        <v>1631</v>
      </c>
      <c r="M607" s="3" t="s">
        <v>4794</v>
      </c>
      <c r="N607" s="46" t="s">
        <v>2821</v>
      </c>
      <c r="O607" s="45"/>
      <c r="P607" s="45" t="str">
        <f>IF(db[[#This Row],[QTY/ CTN]]="","",SUBSTITUTE(SUBSTITUTE(SUBSTITUTE(db[[#This Row],[QTY/ CTN]]," ","_",2),"(",""),")","")&amp;"_")</f>
        <v>24 BOX_12 CAD_</v>
      </c>
      <c r="Q607" s="45">
        <f>IF(db[[#This Row],[H_QTY/ CTN]]="","",SEARCH("_",db[[#This Row],[H_QTY/ CTN]]))</f>
        <v>7</v>
      </c>
      <c r="R607" s="45">
        <f>IF(db[[#This Row],[H_QTY/ CTN]]="","",LEN(db[[#This Row],[H_QTY/ CTN]]))</f>
        <v>14</v>
      </c>
      <c r="S607" s="95" t="str">
        <f>IF(db[[#This Row],[H_QTY/ CTN]]="","",LEFT(db[[#This Row],[H_QTY/ CTN]],db[[#This Row],[H_1]]-1))</f>
        <v>24 BOX</v>
      </c>
      <c r="T607" s="95" t="str">
        <f>IF(NOT(db[[#This Row],[H_1]]=db[[#This Row],[H_2]]),MID(db[[#This Row],[H_QTY/ CTN]],db[[#This Row],[H_1]]+1,db[[#This Row],[H_2]]-db[[#This Row],[H_1]]-1),"")</f>
        <v>12 CAD</v>
      </c>
      <c r="U607" s="87" t="str">
        <f>IF(db[[#This Row],[QTY/ CTN B]]="","",LEFT(db[[#This Row],[QTY/ CTN B]],SEARCH(" ",db[[#This Row],[QTY/ CTN B]],1)-1))</f>
        <v>24</v>
      </c>
      <c r="V607" s="87" t="str">
        <f>IF(db[[#This Row],[QTY/ CTN B]]="","",RIGHT(db[[#This Row],[QTY/ CTN B]],LEN(db[[#This Row],[QTY/ CTN B]])-SEARCH(" ",db[[#This Row],[QTY/ CTN B]],1)))</f>
        <v>BOX</v>
      </c>
      <c r="W607" s="87" t="str">
        <f>IF(db[[#This Row],[QTY/ CTN TG]]="",IF(db[[#This Row],[STN TG]]="","",12),LEFT(db[[#This Row],[QTY/ CTN TG]],SEARCH(" ",db[[#This Row],[QTY/ CTN TG]],1)-1))</f>
        <v>12</v>
      </c>
      <c r="X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Y607" s="87" t="str">
        <f>IF(db[[#This Row],[STN K]]="","",IF(db[[#This Row],[STN TG]]="LSN",12,""))</f>
        <v/>
      </c>
      <c r="Z607" s="87" t="str">
        <f>IF(db[[#This Row],[STN TG]]="LSN","PCS","")</f>
        <v/>
      </c>
      <c r="AA607" s="87">
        <f>db[[#This Row],[QTY B]]*IF(db[[#This Row],[QTY TG]]="",1,db[[#This Row],[QTY TG]])*IF(db[[#This Row],[QTY K]]="",1,db[[#This Row],[QTY K]])</f>
        <v>288</v>
      </c>
      <c r="AB607" s="87" t="str">
        <f>IF(db[[#This Row],[STN K]]="",IF(db[[#This Row],[STN TG]]="",db[[#This Row],[STN B]],db[[#This Row],[STN TG]]),db[[#This Row],[STN K]])</f>
        <v>CAD</v>
      </c>
      <c r="AC607" s="87"/>
    </row>
    <row r="608" spans="1:29" ht="16.5" customHeight="1" x14ac:dyDescent="0.25">
      <c r="A608" s="87">
        <f>ROW()-1</f>
        <v>607</v>
      </c>
      <c r="B608" s="1" t="str">
        <f>LOWER(SUBSTITUTE(SUBSTITUTE(SUBSTITUTE(SUBSTITUTE(SUBSTITUTE(SUBSTITUTE(db[[#This Row],[NB BM]]," ",),".",""),"-",""),"(",""),")",""),"/",""))</f>
        <v>tipeexkertasjkct533</v>
      </c>
      <c r="C608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D608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E608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tipeexkertasjkct53340lsn</v>
      </c>
      <c r="F6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correctiontapect533jk40lsnartomoro</v>
      </c>
      <c r="G608" s="1" t="s">
        <v>249</v>
      </c>
      <c r="H608" s="4" t="s">
        <v>250</v>
      </c>
      <c r="I608" s="49" t="s">
        <v>4200</v>
      </c>
      <c r="J608" s="1" t="s">
        <v>1620</v>
      </c>
      <c r="K608" s="26" t="e">
        <f>IF(db[[#This Row],[NB NOTA_C]]="","",COUNTIF([2]!B_MSK[concat],db[[#This Row],[NB NOTA_C]]))</f>
        <v>#REF!</v>
      </c>
      <c r="L608" s="6" t="s">
        <v>1631</v>
      </c>
      <c r="M608" s="1" t="s">
        <v>1680</v>
      </c>
      <c r="N608" s="1" t="s">
        <v>2821</v>
      </c>
      <c r="O608" s="1" t="s">
        <v>5471</v>
      </c>
      <c r="P608" s="1" t="str">
        <f>IF(db[[#This Row],[QTY/ CTN]]="","",SUBSTITUTE(SUBSTITUTE(SUBSTITUTE(db[[#This Row],[QTY/ CTN]]," ","_",2),"(",""),")","")&amp;"_")</f>
        <v>40 LSN_</v>
      </c>
      <c r="Q608" s="1">
        <f>IF(db[[#This Row],[H_QTY/ CTN]]="","",SEARCH("_",db[[#This Row],[H_QTY/ CTN]]))</f>
        <v>7</v>
      </c>
      <c r="R608" s="1">
        <f>IF(db[[#This Row],[H_QTY/ CTN]]="","",LEN(db[[#This Row],[H_QTY/ CTN]]))</f>
        <v>7</v>
      </c>
      <c r="S608" s="90" t="str">
        <f>IF(db[[#This Row],[H_QTY/ CTN]]="","",LEFT(db[[#This Row],[H_QTY/ CTN]],db[[#This Row],[H_1]]-1))</f>
        <v>40 LSN</v>
      </c>
      <c r="T608" s="87" t="str">
        <f>IF(NOT(db[[#This Row],[H_1]]=db[[#This Row],[H_2]]),MID(db[[#This Row],[H_QTY/ CTN]],db[[#This Row],[H_1]]+1,db[[#This Row],[H_2]]-db[[#This Row],[H_1]]-1),"")</f>
        <v/>
      </c>
      <c r="U608" s="87" t="str">
        <f>IF(db[[#This Row],[QTY/ CTN B]]="","",LEFT(db[[#This Row],[QTY/ CTN B]],SEARCH(" ",db[[#This Row],[QTY/ CTN B]],1)-1))</f>
        <v>40</v>
      </c>
      <c r="V608" s="87" t="str">
        <f>IF(db[[#This Row],[QTY/ CTN B]]="","",RIGHT(db[[#This Row],[QTY/ CTN B]],LEN(db[[#This Row],[QTY/ CTN B]])-SEARCH(" ",db[[#This Row],[QTY/ CTN B]],1)))</f>
        <v>LSN</v>
      </c>
      <c r="W608" s="87">
        <f>IF(db[[#This Row],[QTY/ CTN TG]]="",IF(db[[#This Row],[STN TG]]="","",12),LEFT(db[[#This Row],[QTY/ CTN TG]],SEARCH(" ",db[[#This Row],[QTY/ CTN TG]],1)-1))</f>
        <v>12</v>
      </c>
      <c r="X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8" s="87" t="str">
        <f>IF(db[[#This Row],[STN K]]="","",IF(db[[#This Row],[STN TG]]="LSN",12,""))</f>
        <v/>
      </c>
      <c r="Z608" s="87" t="str">
        <f>IF(db[[#This Row],[STN TG]]="LSN","PCS","")</f>
        <v/>
      </c>
      <c r="AA608" s="87">
        <f>db[[#This Row],[QTY B]]*IF(db[[#This Row],[QTY TG]]="",1,db[[#This Row],[QTY TG]])*IF(db[[#This Row],[QTY K]]="",1,db[[#This Row],[QTY K]])</f>
        <v>480</v>
      </c>
      <c r="AB608" s="87" t="str">
        <f>IF(db[[#This Row],[STN K]]="",IF(db[[#This Row],[STN TG]]="",db[[#This Row],[STN B]],db[[#This Row],[STN TG]]),db[[#This Row],[STN K]])</f>
        <v>PCS</v>
      </c>
      <c r="AC608" s="87"/>
    </row>
    <row r="609" spans="1:29" ht="16.5" customHeight="1" x14ac:dyDescent="0.25">
      <c r="A609" s="87">
        <f>ROW()-1</f>
        <v>608</v>
      </c>
      <c r="B609" s="3" t="str">
        <f>LOWER(SUBSTITUTE(SUBSTITUTE(SUBSTITUTE(SUBSTITUTE(SUBSTITUTE(SUBSTITUTE(db[[#This Row],[NB BM]]," ",),".",""),"-",""),"(",""),")",""),"/",""))</f>
        <v>tipeexkertasjkct534</v>
      </c>
      <c r="C609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D609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E60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tipeexkertasjkct53460box12pcs</v>
      </c>
      <c r="F6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correctiontapect534jk60box12pcsartomoro</v>
      </c>
      <c r="G609" s="4" t="s">
        <v>4804</v>
      </c>
      <c r="H609" s="4" t="s">
        <v>4801</v>
      </c>
      <c r="I609" s="49" t="s">
        <v>4807</v>
      </c>
      <c r="J609" s="1" t="s">
        <v>1620</v>
      </c>
      <c r="K609" s="28" t="e">
        <f>IF(db[[#This Row],[NB NOTA_C]]="","",COUNTIF([2]!B_MSK[concat],db[[#This Row],[NB NOTA_C]]))</f>
        <v>#REF!</v>
      </c>
      <c r="L609" s="7" t="s">
        <v>1631</v>
      </c>
      <c r="M609" s="3" t="s">
        <v>4006</v>
      </c>
      <c r="N609" s="1" t="s">
        <v>2821</v>
      </c>
      <c r="O609" s="3"/>
      <c r="P609" s="3" t="str">
        <f>IF(db[[#This Row],[QTY/ CTN]]="","",SUBSTITUTE(SUBSTITUTE(SUBSTITUTE(db[[#This Row],[QTY/ CTN]]," ","_",2),"(",""),")","")&amp;"_")</f>
        <v>60 BOX_12 PCS_</v>
      </c>
      <c r="Q609" s="3">
        <f>IF(db[[#This Row],[H_QTY/ CTN]]="","",SEARCH("_",db[[#This Row],[H_QTY/ CTN]]))</f>
        <v>7</v>
      </c>
      <c r="R609" s="3">
        <f>IF(db[[#This Row],[H_QTY/ CTN]]="","",LEN(db[[#This Row],[H_QTY/ CTN]]))</f>
        <v>14</v>
      </c>
      <c r="S609" s="87" t="str">
        <f>IF(db[[#This Row],[H_QTY/ CTN]]="","",LEFT(db[[#This Row],[H_QTY/ CTN]],db[[#This Row],[H_1]]-1))</f>
        <v>60 BOX</v>
      </c>
      <c r="T609" s="87" t="str">
        <f>IF(NOT(db[[#This Row],[H_1]]=db[[#This Row],[H_2]]),MID(db[[#This Row],[H_QTY/ CTN]],db[[#This Row],[H_1]]+1,db[[#This Row],[H_2]]-db[[#This Row],[H_1]]-1),"")</f>
        <v>12 PCS</v>
      </c>
      <c r="U609" s="87" t="str">
        <f>IF(db[[#This Row],[QTY/ CTN B]]="","",LEFT(db[[#This Row],[QTY/ CTN B]],SEARCH(" ",db[[#This Row],[QTY/ CTN B]],1)-1))</f>
        <v>60</v>
      </c>
      <c r="V609" s="87" t="str">
        <f>IF(db[[#This Row],[QTY/ CTN B]]="","",RIGHT(db[[#This Row],[QTY/ CTN B]],LEN(db[[#This Row],[QTY/ CTN B]])-SEARCH(" ",db[[#This Row],[QTY/ CTN B]],1)))</f>
        <v>BOX</v>
      </c>
      <c r="W609" s="87" t="str">
        <f>IF(db[[#This Row],[QTY/ CTN TG]]="",IF(db[[#This Row],[STN TG]]="","",12),LEFT(db[[#This Row],[QTY/ CTN TG]],SEARCH(" ",db[[#This Row],[QTY/ CTN TG]],1)-1))</f>
        <v>12</v>
      </c>
      <c r="X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09" s="87" t="str">
        <f>IF(db[[#This Row],[STN K]]="","",IF(db[[#This Row],[STN TG]]="LSN",12,""))</f>
        <v/>
      </c>
      <c r="Z609" s="87" t="str">
        <f>IF(db[[#This Row],[STN TG]]="LSN","PCS","")</f>
        <v/>
      </c>
      <c r="AA609" s="87">
        <f>db[[#This Row],[QTY B]]*IF(db[[#This Row],[QTY TG]]="",1,db[[#This Row],[QTY TG]])*IF(db[[#This Row],[QTY K]]="",1,db[[#This Row],[QTY K]])</f>
        <v>720</v>
      </c>
      <c r="AB609" s="87" t="str">
        <f>IF(db[[#This Row],[STN K]]="",IF(db[[#This Row],[STN TG]]="",db[[#This Row],[STN B]],db[[#This Row],[STN TG]]),db[[#This Row],[STN K]])</f>
        <v>PCS</v>
      </c>
      <c r="AC609" s="87"/>
    </row>
    <row r="610" spans="1:29" ht="16.5" customHeight="1" x14ac:dyDescent="0.25">
      <c r="A610" s="87">
        <f>ROW()-1</f>
        <v>609</v>
      </c>
      <c r="B610" s="3" t="str">
        <f>LOWER(SUBSTITUTE(SUBSTITUTE(SUBSTITUTE(SUBSTITUTE(SUBSTITUTE(SUBSTITUTE(db[[#This Row],[NB BM]]," ",),".",""),"-",""),"(",""),")",""),"/",""))</f>
        <v>tipeexkertasjkct540</v>
      </c>
      <c r="C610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D610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E61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tipeexkertasjkct54060box12pcs</v>
      </c>
      <c r="F6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correctiontapect540jk60box12pcsartomoro</v>
      </c>
      <c r="G610" s="4" t="s">
        <v>4805</v>
      </c>
      <c r="H610" s="4" t="s">
        <v>4802</v>
      </c>
      <c r="I610" s="49" t="s">
        <v>4808</v>
      </c>
      <c r="J610" s="1" t="s">
        <v>1620</v>
      </c>
      <c r="K610" s="28" t="e">
        <f>IF(db[[#This Row],[NB NOTA_C]]="","",COUNTIF([2]!B_MSK[concat],db[[#This Row],[NB NOTA_C]]))</f>
        <v>#REF!</v>
      </c>
      <c r="L610" s="7" t="s">
        <v>1631</v>
      </c>
      <c r="M610" s="3" t="s">
        <v>4006</v>
      </c>
      <c r="N610" s="1" t="s">
        <v>2821</v>
      </c>
      <c r="O610" s="3" t="s">
        <v>5350</v>
      </c>
      <c r="P610" s="3" t="str">
        <f>IF(db[[#This Row],[QTY/ CTN]]="","",SUBSTITUTE(SUBSTITUTE(SUBSTITUTE(db[[#This Row],[QTY/ CTN]]," ","_",2),"(",""),")","")&amp;"_")</f>
        <v>60 BOX_12 PCS_</v>
      </c>
      <c r="Q610" s="3">
        <f>IF(db[[#This Row],[H_QTY/ CTN]]="","",SEARCH("_",db[[#This Row],[H_QTY/ CTN]]))</f>
        <v>7</v>
      </c>
      <c r="R610" s="3">
        <f>IF(db[[#This Row],[H_QTY/ CTN]]="","",LEN(db[[#This Row],[H_QTY/ CTN]]))</f>
        <v>14</v>
      </c>
      <c r="S610" s="87" t="str">
        <f>IF(db[[#This Row],[H_QTY/ CTN]]="","",LEFT(db[[#This Row],[H_QTY/ CTN]],db[[#This Row],[H_1]]-1))</f>
        <v>60 BOX</v>
      </c>
      <c r="T610" s="87" t="str">
        <f>IF(NOT(db[[#This Row],[H_1]]=db[[#This Row],[H_2]]),MID(db[[#This Row],[H_QTY/ CTN]],db[[#This Row],[H_1]]+1,db[[#This Row],[H_2]]-db[[#This Row],[H_1]]-1),"")</f>
        <v>12 PCS</v>
      </c>
      <c r="U610" s="87" t="str">
        <f>IF(db[[#This Row],[QTY/ CTN B]]="","",LEFT(db[[#This Row],[QTY/ CTN B]],SEARCH(" ",db[[#This Row],[QTY/ CTN B]],1)-1))</f>
        <v>60</v>
      </c>
      <c r="V610" s="87" t="str">
        <f>IF(db[[#This Row],[QTY/ CTN B]]="","",RIGHT(db[[#This Row],[QTY/ CTN B]],LEN(db[[#This Row],[QTY/ CTN B]])-SEARCH(" ",db[[#This Row],[QTY/ CTN B]],1)))</f>
        <v>BOX</v>
      </c>
      <c r="W610" s="87" t="str">
        <f>IF(db[[#This Row],[QTY/ CTN TG]]="",IF(db[[#This Row],[STN TG]]="","",12),LEFT(db[[#This Row],[QTY/ CTN TG]],SEARCH(" ",db[[#This Row],[QTY/ CTN TG]],1)-1))</f>
        <v>12</v>
      </c>
      <c r="X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0" s="87" t="str">
        <f>IF(db[[#This Row],[STN K]]="","",IF(db[[#This Row],[STN TG]]="LSN",12,""))</f>
        <v/>
      </c>
      <c r="Z610" s="87" t="str">
        <f>IF(db[[#This Row],[STN TG]]="LSN","PCS","")</f>
        <v/>
      </c>
      <c r="AA610" s="87">
        <f>db[[#This Row],[QTY B]]*IF(db[[#This Row],[QTY TG]]="",1,db[[#This Row],[QTY TG]])*IF(db[[#This Row],[QTY K]]="",1,db[[#This Row],[QTY K]])</f>
        <v>720</v>
      </c>
      <c r="AB610" s="87" t="str">
        <f>IF(db[[#This Row],[STN K]]="",IF(db[[#This Row],[STN TG]]="",db[[#This Row],[STN B]],db[[#This Row],[STN TG]]),db[[#This Row],[STN K]])</f>
        <v>PCS</v>
      </c>
      <c r="AC610" s="87"/>
    </row>
    <row r="611" spans="1:29" ht="16.5" customHeight="1" x14ac:dyDescent="0.25">
      <c r="A611" s="87">
        <f>ROW()-1</f>
        <v>610</v>
      </c>
      <c r="B611" s="3" t="str">
        <f>LOWER(SUBSTITUTE(SUBSTITUTE(SUBSTITUTE(SUBSTITUTE(SUBSTITUTE(SUBSTITUTE(db[[#This Row],[NB BM]]," ",),".",""),"-",""),"(",""),")",""),"/",""))</f>
        <v>tipeexkertasjkct545</v>
      </c>
      <c r="C611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D611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E611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tipeexkertasjkct54560lsn</v>
      </c>
      <c r="F6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correctiontapect545jk60lsnartomoro</v>
      </c>
      <c r="G611" s="1" t="s">
        <v>4517</v>
      </c>
      <c r="H611" s="4" t="s">
        <v>4394</v>
      </c>
      <c r="I611" s="49" t="s">
        <v>4462</v>
      </c>
      <c r="J611" s="1" t="s">
        <v>1620</v>
      </c>
      <c r="K611" s="28" t="e">
        <f>IF(db[[#This Row],[NB NOTA_C]]="","",COUNTIF([2]!B_MSK[concat],db[[#This Row],[NB NOTA_C]]))</f>
        <v>#REF!</v>
      </c>
      <c r="L611" s="7" t="s">
        <v>1631</v>
      </c>
      <c r="M611" s="3" t="s">
        <v>1670</v>
      </c>
      <c r="N611" s="1" t="s">
        <v>2821</v>
      </c>
      <c r="O611" s="3" t="s">
        <v>5351</v>
      </c>
      <c r="P611" s="3" t="str">
        <f>IF(db[[#This Row],[QTY/ CTN]]="","",SUBSTITUTE(SUBSTITUTE(SUBSTITUTE(db[[#This Row],[QTY/ CTN]]," ","_",2),"(",""),")","")&amp;"_")</f>
        <v>60 LSN_</v>
      </c>
      <c r="Q611" s="3">
        <f>IF(db[[#This Row],[H_QTY/ CTN]]="","",SEARCH("_",db[[#This Row],[H_QTY/ CTN]]))</f>
        <v>7</v>
      </c>
      <c r="R611" s="3">
        <f>IF(db[[#This Row],[H_QTY/ CTN]]="","",LEN(db[[#This Row],[H_QTY/ CTN]]))</f>
        <v>7</v>
      </c>
      <c r="S611" s="87" t="str">
        <f>IF(db[[#This Row],[H_QTY/ CTN]]="","",LEFT(db[[#This Row],[H_QTY/ CTN]],db[[#This Row],[H_1]]-1))</f>
        <v>60 LSN</v>
      </c>
      <c r="T611" s="87" t="str">
        <f>IF(NOT(db[[#This Row],[H_1]]=db[[#This Row],[H_2]]),MID(db[[#This Row],[H_QTY/ CTN]],db[[#This Row],[H_1]]+1,db[[#This Row],[H_2]]-db[[#This Row],[H_1]]-1),"")</f>
        <v/>
      </c>
      <c r="U611" s="87" t="str">
        <f>IF(db[[#This Row],[QTY/ CTN B]]="","",LEFT(db[[#This Row],[QTY/ CTN B]],SEARCH(" ",db[[#This Row],[QTY/ CTN B]],1)-1))</f>
        <v>60</v>
      </c>
      <c r="V611" s="87" t="str">
        <f>IF(db[[#This Row],[QTY/ CTN B]]="","",RIGHT(db[[#This Row],[QTY/ CTN B]],LEN(db[[#This Row],[QTY/ CTN B]])-SEARCH(" ",db[[#This Row],[QTY/ CTN B]],1)))</f>
        <v>LSN</v>
      </c>
      <c r="W611" s="87">
        <f>IF(db[[#This Row],[QTY/ CTN TG]]="",IF(db[[#This Row],[STN TG]]="","",12),LEFT(db[[#This Row],[QTY/ CTN TG]],SEARCH(" ",db[[#This Row],[QTY/ CTN TG]],1)-1))</f>
        <v>12</v>
      </c>
      <c r="X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1" s="87" t="str">
        <f>IF(db[[#This Row],[STN K]]="","",IF(db[[#This Row],[STN TG]]="LSN",12,""))</f>
        <v/>
      </c>
      <c r="Z611" s="87" t="str">
        <f>IF(db[[#This Row],[STN TG]]="LSN","PCS","")</f>
        <v/>
      </c>
      <c r="AA611" s="87">
        <f>db[[#This Row],[QTY B]]*IF(db[[#This Row],[QTY TG]]="",1,db[[#This Row],[QTY TG]])*IF(db[[#This Row],[QTY K]]="",1,db[[#This Row],[QTY K]])</f>
        <v>720</v>
      </c>
      <c r="AB611" s="87" t="str">
        <f>IF(db[[#This Row],[STN K]]="",IF(db[[#This Row],[STN TG]]="",db[[#This Row],[STN B]],db[[#This Row],[STN TG]]),db[[#This Row],[STN K]])</f>
        <v>PCS</v>
      </c>
      <c r="AC611" s="87"/>
    </row>
    <row r="612" spans="1:29" ht="16.5" customHeight="1" x14ac:dyDescent="0.25">
      <c r="A612" s="87">
        <f>ROW()-1</f>
        <v>611</v>
      </c>
      <c r="B612" s="3" t="str">
        <f>LOWER(SUBSTITUTE(SUBSTITUTE(SUBSTITUTE(SUBSTITUTE(SUBSTITUTE(SUBSTITUTE(db[[#This Row],[NB BM]]," ",),".",""),"-",""),"(",""),")",""),"/",""))</f>
        <v>tipeexkertasjkct546</v>
      </c>
      <c r="C612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D612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E612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tipeexkertasjkct54630box12pcs</v>
      </c>
      <c r="F6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correctiontapect546jk30box12pcsartomoro</v>
      </c>
      <c r="G612" s="4" t="s">
        <v>4806</v>
      </c>
      <c r="H612" s="4" t="s">
        <v>4803</v>
      </c>
      <c r="I612" s="49" t="s">
        <v>4809</v>
      </c>
      <c r="J612" s="1" t="s">
        <v>1620</v>
      </c>
      <c r="K612" s="28" t="e">
        <f>IF(db[[#This Row],[NB NOTA_C]]="","",COUNTIF([2]!B_MSK[concat],db[[#This Row],[NB NOTA_C]]))</f>
        <v>#REF!</v>
      </c>
      <c r="L612" s="7" t="s">
        <v>1631</v>
      </c>
      <c r="M612" s="3" t="s">
        <v>4410</v>
      </c>
      <c r="N612" s="1" t="s">
        <v>2821</v>
      </c>
      <c r="O612" s="3"/>
      <c r="P612" s="3" t="str">
        <f>IF(db[[#This Row],[QTY/ CTN]]="","",SUBSTITUTE(SUBSTITUTE(SUBSTITUTE(db[[#This Row],[QTY/ CTN]]," ","_",2),"(",""),")","")&amp;"_")</f>
        <v>30 BOX_12 PCS_</v>
      </c>
      <c r="Q612" s="3">
        <f>IF(db[[#This Row],[H_QTY/ CTN]]="","",SEARCH("_",db[[#This Row],[H_QTY/ CTN]]))</f>
        <v>7</v>
      </c>
      <c r="R612" s="3">
        <f>IF(db[[#This Row],[H_QTY/ CTN]]="","",LEN(db[[#This Row],[H_QTY/ CTN]]))</f>
        <v>14</v>
      </c>
      <c r="S612" s="87" t="str">
        <f>IF(db[[#This Row],[H_QTY/ CTN]]="","",LEFT(db[[#This Row],[H_QTY/ CTN]],db[[#This Row],[H_1]]-1))</f>
        <v>30 BOX</v>
      </c>
      <c r="T612" s="87" t="str">
        <f>IF(NOT(db[[#This Row],[H_1]]=db[[#This Row],[H_2]]),MID(db[[#This Row],[H_QTY/ CTN]],db[[#This Row],[H_1]]+1,db[[#This Row],[H_2]]-db[[#This Row],[H_1]]-1),"")</f>
        <v>12 PCS</v>
      </c>
      <c r="U612" s="87" t="str">
        <f>IF(db[[#This Row],[QTY/ CTN B]]="","",LEFT(db[[#This Row],[QTY/ CTN B]],SEARCH(" ",db[[#This Row],[QTY/ CTN B]],1)-1))</f>
        <v>30</v>
      </c>
      <c r="V612" s="87" t="str">
        <f>IF(db[[#This Row],[QTY/ CTN B]]="","",RIGHT(db[[#This Row],[QTY/ CTN B]],LEN(db[[#This Row],[QTY/ CTN B]])-SEARCH(" ",db[[#This Row],[QTY/ CTN B]],1)))</f>
        <v>BOX</v>
      </c>
      <c r="W612" s="87" t="str">
        <f>IF(db[[#This Row],[QTY/ CTN TG]]="",IF(db[[#This Row],[STN TG]]="","",12),LEFT(db[[#This Row],[QTY/ CTN TG]],SEARCH(" ",db[[#This Row],[QTY/ CTN TG]],1)-1))</f>
        <v>12</v>
      </c>
      <c r="X6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2" s="87" t="str">
        <f>IF(db[[#This Row],[STN K]]="","",IF(db[[#This Row],[STN TG]]="LSN",12,""))</f>
        <v/>
      </c>
      <c r="Z612" s="87" t="str">
        <f>IF(db[[#This Row],[STN TG]]="LSN","PCS","")</f>
        <v/>
      </c>
      <c r="AA612" s="87">
        <f>db[[#This Row],[QTY B]]*IF(db[[#This Row],[QTY TG]]="",1,db[[#This Row],[QTY TG]])*IF(db[[#This Row],[QTY K]]="",1,db[[#This Row],[QTY K]])</f>
        <v>360</v>
      </c>
      <c r="AB612" s="87" t="str">
        <f>IF(db[[#This Row],[STN K]]="",IF(db[[#This Row],[STN TG]]="",db[[#This Row],[STN B]],db[[#This Row],[STN TG]]),db[[#This Row],[STN K]])</f>
        <v>PCS</v>
      </c>
      <c r="AC612" s="87"/>
    </row>
    <row r="613" spans="1:29" ht="16.5" customHeight="1" x14ac:dyDescent="0.25">
      <c r="A613" s="87">
        <f>ROW()-1</f>
        <v>612</v>
      </c>
      <c r="B613" s="1" t="str">
        <f>LOWER(SUBSTITUTE(SUBSTITUTE(SUBSTITUTE(SUBSTITUTE(SUBSTITUTE(SUBSTITUTE(db[[#This Row],[NB BM]]," ",),".",""),"-",""),"(",""),")",""),"/",""))</f>
        <v>tipeexkertasjkct547</v>
      </c>
      <c r="C613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D613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613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tipeexkertasjkct54740lsn</v>
      </c>
      <c r="F6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correctiontapect54722mjk40lsnartomoro</v>
      </c>
      <c r="G613" s="1" t="s">
        <v>251</v>
      </c>
      <c r="H613" s="4" t="s">
        <v>252</v>
      </c>
      <c r="I613" s="2" t="s">
        <v>5063</v>
      </c>
      <c r="J613" s="1" t="s">
        <v>1620</v>
      </c>
      <c r="K613" s="26" t="e">
        <f>IF(db[[#This Row],[NB NOTA_C]]="","",COUNTIF([2]!B_MSK[concat],db[[#This Row],[NB NOTA_C]]))</f>
        <v>#REF!</v>
      </c>
      <c r="L613" s="6" t="s">
        <v>1631</v>
      </c>
      <c r="M613" s="1" t="s">
        <v>1680</v>
      </c>
      <c r="N613" s="1" t="s">
        <v>2821</v>
      </c>
      <c r="P613" s="1" t="str">
        <f>IF(db[[#This Row],[QTY/ CTN]]="","",SUBSTITUTE(SUBSTITUTE(SUBSTITUTE(db[[#This Row],[QTY/ CTN]]," ","_",2),"(",""),")","")&amp;"_")</f>
        <v>40 LSN_</v>
      </c>
      <c r="Q613" s="1">
        <f>IF(db[[#This Row],[H_QTY/ CTN]]="","",SEARCH("_",db[[#This Row],[H_QTY/ CTN]]))</f>
        <v>7</v>
      </c>
      <c r="R613" s="1">
        <f>IF(db[[#This Row],[H_QTY/ CTN]]="","",LEN(db[[#This Row],[H_QTY/ CTN]]))</f>
        <v>7</v>
      </c>
      <c r="S613" s="90" t="str">
        <f>IF(db[[#This Row],[H_QTY/ CTN]]="","",LEFT(db[[#This Row],[H_QTY/ CTN]],db[[#This Row],[H_1]]-1))</f>
        <v>40 LSN</v>
      </c>
      <c r="T613" s="87" t="str">
        <f>IF(NOT(db[[#This Row],[H_1]]=db[[#This Row],[H_2]]),MID(db[[#This Row],[H_QTY/ CTN]],db[[#This Row],[H_1]]+1,db[[#This Row],[H_2]]-db[[#This Row],[H_1]]-1),"")</f>
        <v/>
      </c>
      <c r="U613" s="87" t="str">
        <f>IF(db[[#This Row],[QTY/ CTN B]]="","",LEFT(db[[#This Row],[QTY/ CTN B]],SEARCH(" ",db[[#This Row],[QTY/ CTN B]],1)-1))</f>
        <v>40</v>
      </c>
      <c r="V613" s="87" t="str">
        <f>IF(db[[#This Row],[QTY/ CTN B]]="","",RIGHT(db[[#This Row],[QTY/ CTN B]],LEN(db[[#This Row],[QTY/ CTN B]])-SEARCH(" ",db[[#This Row],[QTY/ CTN B]],1)))</f>
        <v>LSN</v>
      </c>
      <c r="W613" s="87">
        <f>IF(db[[#This Row],[QTY/ CTN TG]]="",IF(db[[#This Row],[STN TG]]="","",12),LEFT(db[[#This Row],[QTY/ CTN TG]],SEARCH(" ",db[[#This Row],[QTY/ CTN TG]],1)-1))</f>
        <v>12</v>
      </c>
      <c r="X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3" s="87" t="str">
        <f>IF(db[[#This Row],[STN K]]="","",IF(db[[#This Row],[STN TG]]="LSN",12,""))</f>
        <v/>
      </c>
      <c r="Z613" s="87" t="str">
        <f>IF(db[[#This Row],[STN TG]]="LSN","PCS","")</f>
        <v/>
      </c>
      <c r="AA613" s="87">
        <f>db[[#This Row],[QTY B]]*IF(db[[#This Row],[QTY TG]]="",1,db[[#This Row],[QTY TG]])*IF(db[[#This Row],[QTY K]]="",1,db[[#This Row],[QTY K]])</f>
        <v>480</v>
      </c>
      <c r="AB613" s="87" t="str">
        <f>IF(db[[#This Row],[STN K]]="",IF(db[[#This Row],[STN TG]]="",db[[#This Row],[STN B]],db[[#This Row],[STN TG]]),db[[#This Row],[STN K]])</f>
        <v>PCS</v>
      </c>
      <c r="AC613" s="87"/>
    </row>
    <row r="614" spans="1:29" ht="16.5" customHeight="1" x14ac:dyDescent="0.25">
      <c r="A614" s="87">
        <f>ROW()-1</f>
        <v>613</v>
      </c>
      <c r="B614" s="1" t="str">
        <f>LOWER(SUBSTITUTE(SUBSTITUTE(SUBSTITUTE(SUBSTITUTE(SUBSTITUTE(SUBSTITUTE(db[[#This Row],[NB BM]]," ",),".",""),"-",""),"(",""),")",""),"/",""))</f>
        <v>tipeexkertasjkct549</v>
      </c>
      <c r="C614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D614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E614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tipeexkertasjkct549360pcs</v>
      </c>
      <c r="F6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correctiontapect549jk360pcsartomoro</v>
      </c>
      <c r="G614" s="1" t="s">
        <v>5013</v>
      </c>
      <c r="H614" s="4" t="s">
        <v>5012</v>
      </c>
      <c r="I614" s="2" t="s">
        <v>5014</v>
      </c>
      <c r="J614" s="1" t="s">
        <v>1620</v>
      </c>
      <c r="K614" s="26" t="e">
        <f>IF(db[[#This Row],[NB NOTA_C]]="","",COUNTIF([2]!B_MSK[concat],db[[#This Row],[NB NOTA_C]]))</f>
        <v>#REF!</v>
      </c>
      <c r="L614" s="6" t="s">
        <v>1631</v>
      </c>
      <c r="M614" s="1" t="s">
        <v>2176</v>
      </c>
      <c r="N614" s="1" t="s">
        <v>2821</v>
      </c>
      <c r="P614" s="1" t="str">
        <f>IF(db[[#This Row],[QTY/ CTN]]="","",SUBSTITUTE(SUBSTITUTE(SUBSTITUTE(db[[#This Row],[QTY/ CTN]]," ","_",2),"(",""),")","")&amp;"_")</f>
        <v>360 PCS_</v>
      </c>
      <c r="Q614" s="1">
        <f>IF(db[[#This Row],[H_QTY/ CTN]]="","",SEARCH("_",db[[#This Row],[H_QTY/ CTN]]))</f>
        <v>8</v>
      </c>
      <c r="R614" s="1">
        <f>IF(db[[#This Row],[H_QTY/ CTN]]="","",LEN(db[[#This Row],[H_QTY/ CTN]]))</f>
        <v>8</v>
      </c>
      <c r="S614" s="90" t="str">
        <f>IF(db[[#This Row],[H_QTY/ CTN]]="","",LEFT(db[[#This Row],[H_QTY/ CTN]],db[[#This Row],[H_1]]-1))</f>
        <v>360 PCS</v>
      </c>
      <c r="T614" s="87" t="str">
        <f>IF(NOT(db[[#This Row],[H_1]]=db[[#This Row],[H_2]]),MID(db[[#This Row],[H_QTY/ CTN]],db[[#This Row],[H_1]]+1,db[[#This Row],[H_2]]-db[[#This Row],[H_1]]-1),"")</f>
        <v/>
      </c>
      <c r="U614" s="87" t="str">
        <f>IF(db[[#This Row],[QTY/ CTN B]]="","",LEFT(db[[#This Row],[QTY/ CTN B]],SEARCH(" ",db[[#This Row],[QTY/ CTN B]],1)-1))</f>
        <v>360</v>
      </c>
      <c r="V614" s="87" t="str">
        <f>IF(db[[#This Row],[QTY/ CTN B]]="","",RIGHT(db[[#This Row],[QTY/ CTN B]],LEN(db[[#This Row],[QTY/ CTN B]])-SEARCH(" ",db[[#This Row],[QTY/ CTN B]],1)))</f>
        <v>PCS</v>
      </c>
      <c r="W614" s="87" t="str">
        <f>IF(db[[#This Row],[QTY/ CTN TG]]="",IF(db[[#This Row],[STN TG]]="","",12),LEFT(db[[#This Row],[QTY/ CTN TG]],SEARCH(" ",db[[#This Row],[QTY/ CTN TG]],1)-1))</f>
        <v/>
      </c>
      <c r="X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14" s="87" t="str">
        <f>IF(db[[#This Row],[STN K]]="","",IF(db[[#This Row],[STN TG]]="LSN",12,""))</f>
        <v/>
      </c>
      <c r="Z614" s="87" t="str">
        <f>IF(db[[#This Row],[STN TG]]="LSN","PCS","")</f>
        <v/>
      </c>
      <c r="AA614" s="87">
        <f>db[[#This Row],[QTY B]]*IF(db[[#This Row],[QTY TG]]="",1,db[[#This Row],[QTY TG]])*IF(db[[#This Row],[QTY K]]="",1,db[[#This Row],[QTY K]])</f>
        <v>360</v>
      </c>
      <c r="AB614" s="87" t="str">
        <f>IF(db[[#This Row],[STN K]]="",IF(db[[#This Row],[STN TG]]="",db[[#This Row],[STN B]],db[[#This Row],[STN TG]]),db[[#This Row],[STN K]])</f>
        <v>PCS</v>
      </c>
      <c r="AC614" s="87"/>
    </row>
    <row r="615" spans="1:29" ht="16.5" customHeight="1" x14ac:dyDescent="0.25">
      <c r="A615" s="87">
        <f>ROW()-1</f>
        <v>614</v>
      </c>
      <c r="B615" s="127" t="str">
        <f>LOWER(SUBSTITUTE(SUBSTITUTE(SUBSTITUTE(SUBSTITUTE(SUBSTITUTE(SUBSTITUTE(db[[#This Row],[NB BM]]," ",),".",""),"-",""),"(",""),")",""),"/",""))</f>
        <v>tipeexkertasjkct553</v>
      </c>
      <c r="C615" s="127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D615" s="127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E615" s="12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tipeexkertasjkct55336lsn</v>
      </c>
      <c r="F615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correctiontapect553jk36lsnartomoro</v>
      </c>
      <c r="G615" s="1" t="s">
        <v>5718</v>
      </c>
      <c r="H615" s="128" t="s">
        <v>5715</v>
      </c>
      <c r="I615" s="129" t="s">
        <v>5717</v>
      </c>
      <c r="J615" s="1" t="s">
        <v>1620</v>
      </c>
      <c r="K615" s="130" t="e">
        <f>IF(db[[#This Row],[NB NOTA_C]]="","",COUNTIF([2]!B_MSK[concat],db[[#This Row],[NB NOTA_C]]))</f>
        <v>#REF!</v>
      </c>
      <c r="L615" s="131" t="s">
        <v>1631</v>
      </c>
      <c r="M615" s="127" t="s">
        <v>1733</v>
      </c>
      <c r="N615" s="128" t="s">
        <v>2821</v>
      </c>
      <c r="O615" s="127"/>
      <c r="P615" s="127" t="str">
        <f>IF(db[[#This Row],[QTY/ CTN]]="","",SUBSTITUTE(SUBSTITUTE(SUBSTITUTE(db[[#This Row],[QTY/ CTN]]," ","_",2),"(",""),")","")&amp;"_")</f>
        <v>36 LSN_</v>
      </c>
      <c r="Q615" s="127">
        <f>IF(db[[#This Row],[H_QTY/ CTN]]="","",SEARCH("_",db[[#This Row],[H_QTY/ CTN]]))</f>
        <v>7</v>
      </c>
      <c r="R615" s="127">
        <f>IF(db[[#This Row],[H_QTY/ CTN]]="","",LEN(db[[#This Row],[H_QTY/ CTN]]))</f>
        <v>7</v>
      </c>
      <c r="S615" s="132" t="str">
        <f>IF(db[[#This Row],[H_QTY/ CTN]]="","",LEFT(db[[#This Row],[H_QTY/ CTN]],db[[#This Row],[H_1]]-1))</f>
        <v>36 LSN</v>
      </c>
      <c r="T615" s="132" t="str">
        <f>IF(NOT(db[[#This Row],[H_1]]=db[[#This Row],[H_2]]),MID(db[[#This Row],[H_QTY/ CTN]],db[[#This Row],[H_1]]+1,db[[#This Row],[H_2]]-db[[#This Row],[H_1]]-1),"")</f>
        <v/>
      </c>
      <c r="U615" s="132" t="str">
        <f>IF(db[[#This Row],[QTY/ CTN B]]="","",LEFT(db[[#This Row],[QTY/ CTN B]],SEARCH(" ",db[[#This Row],[QTY/ CTN B]],1)-1))</f>
        <v>36</v>
      </c>
      <c r="V615" s="132" t="str">
        <f>IF(db[[#This Row],[QTY/ CTN B]]="","",RIGHT(db[[#This Row],[QTY/ CTN B]],LEN(db[[#This Row],[QTY/ CTN B]])-SEARCH(" ",db[[#This Row],[QTY/ CTN B]],1)))</f>
        <v>LSN</v>
      </c>
      <c r="W615" s="132">
        <f>IF(db[[#This Row],[QTY/ CTN TG]]="",IF(db[[#This Row],[STN TG]]="","",12),LEFT(db[[#This Row],[QTY/ CTN TG]],SEARCH(" ",db[[#This Row],[QTY/ CTN TG]],1)-1))</f>
        <v>12</v>
      </c>
      <c r="X615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5" s="132" t="str">
        <f>IF(db[[#This Row],[STN K]]="","",IF(db[[#This Row],[STN TG]]="LSN",12,""))</f>
        <v/>
      </c>
      <c r="Z615" s="132" t="str">
        <f>IF(db[[#This Row],[STN TG]]="LSN","PCS","")</f>
        <v/>
      </c>
      <c r="AA615" s="132">
        <f>db[[#This Row],[QTY B]]*IF(db[[#This Row],[QTY TG]]="",1,db[[#This Row],[QTY TG]])*IF(db[[#This Row],[QTY K]]="",1,db[[#This Row],[QTY K]])</f>
        <v>432</v>
      </c>
      <c r="AB615" s="132" t="str">
        <f>IF(db[[#This Row],[STN K]]="",IF(db[[#This Row],[STN TG]]="",db[[#This Row],[STN B]],db[[#This Row],[STN TG]]),db[[#This Row],[STN K]])</f>
        <v>PCS</v>
      </c>
      <c r="AC615" s="87"/>
    </row>
    <row r="616" spans="1:29" ht="16.5" customHeight="1" x14ac:dyDescent="0.25">
      <c r="A616" s="87">
        <f>ROW()-1</f>
        <v>615</v>
      </c>
      <c r="B616" s="110" t="str">
        <f>LOWER(SUBSTITUTE(SUBSTITUTE(SUBSTITUTE(SUBSTITUTE(SUBSTITUTE(SUBSTITUTE(db[[#This Row],[NB BM]]," ",),".",""),"-",""),"(",""),")",""),"/",""))</f>
        <v>tipeexkertasjkct562</v>
      </c>
      <c r="C616" s="110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D616" s="110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E616" s="110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tipeexkertasjkct56230lsn</v>
      </c>
      <c r="F616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correctiontapect562jk30lsnartomoro</v>
      </c>
      <c r="G616" s="111" t="s">
        <v>5355</v>
      </c>
      <c r="H616" s="111" t="s">
        <v>5352</v>
      </c>
      <c r="I616" s="116" t="s">
        <v>5353</v>
      </c>
      <c r="J616" s="1" t="s">
        <v>1620</v>
      </c>
      <c r="K616" s="113" t="e">
        <f>IF(db[[#This Row],[NB NOTA_C]]="","",COUNTIF([2]!B_MSK[concat],db[[#This Row],[NB NOTA_C]]))</f>
        <v>#REF!</v>
      </c>
      <c r="L616" s="114" t="s">
        <v>1631</v>
      </c>
      <c r="M616" s="110" t="s">
        <v>1722</v>
      </c>
      <c r="N616" s="112" t="s">
        <v>2821</v>
      </c>
      <c r="O616" s="110" t="s">
        <v>5354</v>
      </c>
      <c r="P616" s="110" t="str">
        <f>IF(db[[#This Row],[QTY/ CTN]]="","",SUBSTITUTE(SUBSTITUTE(SUBSTITUTE(db[[#This Row],[QTY/ CTN]]," ","_",2),"(",""),")","")&amp;"_")</f>
        <v>30 LSN_</v>
      </c>
      <c r="Q616" s="110">
        <f>IF(db[[#This Row],[H_QTY/ CTN]]="","",SEARCH("_",db[[#This Row],[H_QTY/ CTN]]))</f>
        <v>7</v>
      </c>
      <c r="R616" s="110">
        <f>IF(db[[#This Row],[H_QTY/ CTN]]="","",LEN(db[[#This Row],[H_QTY/ CTN]]))</f>
        <v>7</v>
      </c>
      <c r="S616" s="115" t="str">
        <f>IF(db[[#This Row],[H_QTY/ CTN]]="","",LEFT(db[[#This Row],[H_QTY/ CTN]],db[[#This Row],[H_1]]-1))</f>
        <v>30 LSN</v>
      </c>
      <c r="T616" s="115" t="str">
        <f>IF(NOT(db[[#This Row],[H_1]]=db[[#This Row],[H_2]]),MID(db[[#This Row],[H_QTY/ CTN]],db[[#This Row],[H_1]]+1,db[[#This Row],[H_2]]-db[[#This Row],[H_1]]-1),"")</f>
        <v/>
      </c>
      <c r="U616" s="115" t="str">
        <f>IF(db[[#This Row],[QTY/ CTN B]]="","",LEFT(db[[#This Row],[QTY/ CTN B]],SEARCH(" ",db[[#This Row],[QTY/ CTN B]],1)-1))</f>
        <v>30</v>
      </c>
      <c r="V616" s="115" t="str">
        <f>IF(db[[#This Row],[QTY/ CTN B]]="","",RIGHT(db[[#This Row],[QTY/ CTN B]],LEN(db[[#This Row],[QTY/ CTN B]])-SEARCH(" ",db[[#This Row],[QTY/ CTN B]],1)))</f>
        <v>LSN</v>
      </c>
      <c r="W616" s="115">
        <f>IF(db[[#This Row],[QTY/ CTN TG]]="",IF(db[[#This Row],[STN TG]]="","",12),LEFT(db[[#This Row],[QTY/ CTN TG]],SEARCH(" ",db[[#This Row],[QTY/ CTN TG]],1)-1))</f>
        <v>12</v>
      </c>
      <c r="X616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6" s="115" t="str">
        <f>IF(db[[#This Row],[STN K]]="","",IF(db[[#This Row],[STN TG]]="LSN",12,""))</f>
        <v/>
      </c>
      <c r="Z616" s="115" t="str">
        <f>IF(db[[#This Row],[STN TG]]="LSN","PCS","")</f>
        <v/>
      </c>
      <c r="AA616" s="115">
        <f>db[[#This Row],[QTY B]]*IF(db[[#This Row],[QTY TG]]="",1,db[[#This Row],[QTY TG]])*IF(db[[#This Row],[QTY K]]="",1,db[[#This Row],[QTY K]])</f>
        <v>360</v>
      </c>
      <c r="AB616" s="115" t="str">
        <f>IF(db[[#This Row],[STN K]]="",IF(db[[#This Row],[STN TG]]="",db[[#This Row],[STN B]],db[[#This Row],[STN TG]]),db[[#This Row],[STN K]])</f>
        <v>PCS</v>
      </c>
      <c r="AC616" s="87"/>
    </row>
    <row r="617" spans="1:29" ht="16.5" customHeight="1" x14ac:dyDescent="0.25">
      <c r="A617" s="87">
        <f>ROW()-1</f>
        <v>616</v>
      </c>
      <c r="B617" s="32" t="str">
        <f>LOWER(SUBSTITUTE(SUBSTITUTE(SUBSTITUTE(SUBSTITUTE(SUBSTITUTE(SUBSTITUTE(db[[#This Row],[NB BM]]," ",),".",""),"-",""),"(",""),")",""),"/",""))</f>
        <v>tipeexkertasjkct572</v>
      </c>
      <c r="C617" s="32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D617" s="32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E617" s="32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tipeexkertasjkct57230box12pcs</v>
      </c>
      <c r="F61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correctiontapect572jk30box12pcsartomoro</v>
      </c>
      <c r="G617" s="1" t="s">
        <v>4554</v>
      </c>
      <c r="H617" s="34" t="s">
        <v>4408</v>
      </c>
      <c r="I617" s="55" t="s">
        <v>4461</v>
      </c>
      <c r="J617" s="1" t="s">
        <v>1620</v>
      </c>
      <c r="K617" s="35" t="e">
        <f>IF(db[[#This Row],[NB NOTA_C]]="","",COUNTIF([2]!B_MSK[concat],db[[#This Row],[NB NOTA_C]]))</f>
        <v>#REF!</v>
      </c>
      <c r="L617" s="36" t="s">
        <v>1631</v>
      </c>
      <c r="M617" s="32" t="s">
        <v>4410</v>
      </c>
      <c r="N617" s="33" t="s">
        <v>2821</v>
      </c>
      <c r="O617" s="32"/>
      <c r="P617" s="32" t="str">
        <f>IF(db[[#This Row],[QTY/ CTN]]="","",SUBSTITUTE(SUBSTITUTE(SUBSTITUTE(db[[#This Row],[QTY/ CTN]]," ","_",2),"(",""),")","")&amp;"_")</f>
        <v>30 BOX_12 PCS_</v>
      </c>
      <c r="Q617" s="32">
        <f>IF(db[[#This Row],[H_QTY/ CTN]]="","",SEARCH("_",db[[#This Row],[H_QTY/ CTN]]))</f>
        <v>7</v>
      </c>
      <c r="R617" s="32">
        <f>IF(db[[#This Row],[H_QTY/ CTN]]="","",LEN(db[[#This Row],[H_QTY/ CTN]]))</f>
        <v>14</v>
      </c>
      <c r="S617" s="92" t="str">
        <f>IF(db[[#This Row],[H_QTY/ CTN]]="","",LEFT(db[[#This Row],[H_QTY/ CTN]],db[[#This Row],[H_1]]-1))</f>
        <v>30 BOX</v>
      </c>
      <c r="T617" s="92" t="str">
        <f>IF(NOT(db[[#This Row],[H_1]]=db[[#This Row],[H_2]]),MID(db[[#This Row],[H_QTY/ CTN]],db[[#This Row],[H_1]]+1,db[[#This Row],[H_2]]-db[[#This Row],[H_1]]-1),"")</f>
        <v>12 PCS</v>
      </c>
      <c r="U617" s="87" t="str">
        <f>IF(db[[#This Row],[QTY/ CTN B]]="","",LEFT(db[[#This Row],[QTY/ CTN B]],SEARCH(" ",db[[#This Row],[QTY/ CTN B]],1)-1))</f>
        <v>30</v>
      </c>
      <c r="V617" s="87" t="str">
        <f>IF(db[[#This Row],[QTY/ CTN B]]="","",RIGHT(db[[#This Row],[QTY/ CTN B]],LEN(db[[#This Row],[QTY/ CTN B]])-SEARCH(" ",db[[#This Row],[QTY/ CTN B]],1)))</f>
        <v>BOX</v>
      </c>
      <c r="W617" s="87" t="str">
        <f>IF(db[[#This Row],[QTY/ CTN TG]]="",IF(db[[#This Row],[STN TG]]="","",12),LEFT(db[[#This Row],[QTY/ CTN TG]],SEARCH(" ",db[[#This Row],[QTY/ CTN TG]],1)-1))</f>
        <v>12</v>
      </c>
      <c r="X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7" s="87" t="str">
        <f>IF(db[[#This Row],[STN K]]="","",IF(db[[#This Row],[STN TG]]="LSN",12,""))</f>
        <v/>
      </c>
      <c r="Z617" s="87" t="str">
        <f>IF(db[[#This Row],[STN TG]]="LSN","PCS","")</f>
        <v/>
      </c>
      <c r="AA617" s="87">
        <f>db[[#This Row],[QTY B]]*IF(db[[#This Row],[QTY TG]]="",1,db[[#This Row],[QTY TG]])*IF(db[[#This Row],[QTY K]]="",1,db[[#This Row],[QTY K]])</f>
        <v>360</v>
      </c>
      <c r="AB617" s="87" t="str">
        <f>IF(db[[#This Row],[STN K]]="",IF(db[[#This Row],[STN TG]]="",db[[#This Row],[STN B]],db[[#This Row],[STN TG]]),db[[#This Row],[STN K]])</f>
        <v>PCS</v>
      </c>
      <c r="AC617" s="87"/>
    </row>
    <row r="618" spans="1:29" ht="16.5" customHeight="1" x14ac:dyDescent="0.25">
      <c r="A618" s="87">
        <f>ROW()-1</f>
        <v>617</v>
      </c>
      <c r="B618" s="32" t="str">
        <f>LOWER(SUBSTITUTE(SUBSTITUTE(SUBSTITUTE(SUBSTITUTE(SUBSTITUTE(SUBSTITUTE(db[[#This Row],[NB BM]]," ",),".",""),"-",""),"(",""),")",""),"/",""))</f>
        <v>tipeexkertasjkct573</v>
      </c>
      <c r="C618" s="32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D618" s="32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E618" s="32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tipeexkertasjkct57330box12pcs</v>
      </c>
      <c r="F61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correctiontapect573jk30box12pcsartomoro</v>
      </c>
      <c r="G618" s="1" t="s">
        <v>4555</v>
      </c>
      <c r="H618" s="34" t="s">
        <v>4409</v>
      </c>
      <c r="I618" s="55" t="s">
        <v>4455</v>
      </c>
      <c r="J618" s="1" t="s">
        <v>1620</v>
      </c>
      <c r="K618" s="35" t="e">
        <f>IF(db[[#This Row],[NB NOTA_C]]="","",COUNTIF([2]!B_MSK[concat],db[[#This Row],[NB NOTA_C]]))</f>
        <v>#REF!</v>
      </c>
      <c r="L618" s="36" t="s">
        <v>1631</v>
      </c>
      <c r="M618" s="32" t="s">
        <v>4410</v>
      </c>
      <c r="N618" s="33" t="s">
        <v>2821</v>
      </c>
      <c r="O618" s="32"/>
      <c r="P618" s="32" t="str">
        <f>IF(db[[#This Row],[QTY/ CTN]]="","",SUBSTITUTE(SUBSTITUTE(SUBSTITUTE(db[[#This Row],[QTY/ CTN]]," ","_",2),"(",""),")","")&amp;"_")</f>
        <v>30 BOX_12 PCS_</v>
      </c>
      <c r="Q618" s="32">
        <f>IF(db[[#This Row],[H_QTY/ CTN]]="","",SEARCH("_",db[[#This Row],[H_QTY/ CTN]]))</f>
        <v>7</v>
      </c>
      <c r="R618" s="32">
        <f>IF(db[[#This Row],[H_QTY/ CTN]]="","",LEN(db[[#This Row],[H_QTY/ CTN]]))</f>
        <v>14</v>
      </c>
      <c r="S618" s="92" t="str">
        <f>IF(db[[#This Row],[H_QTY/ CTN]]="","",LEFT(db[[#This Row],[H_QTY/ CTN]],db[[#This Row],[H_1]]-1))</f>
        <v>30 BOX</v>
      </c>
      <c r="T618" s="92" t="str">
        <f>IF(NOT(db[[#This Row],[H_1]]=db[[#This Row],[H_2]]),MID(db[[#This Row],[H_QTY/ CTN]],db[[#This Row],[H_1]]+1,db[[#This Row],[H_2]]-db[[#This Row],[H_1]]-1),"")</f>
        <v>12 PCS</v>
      </c>
      <c r="U618" s="87" t="str">
        <f>IF(db[[#This Row],[QTY/ CTN B]]="","",LEFT(db[[#This Row],[QTY/ CTN B]],SEARCH(" ",db[[#This Row],[QTY/ CTN B]],1)-1))</f>
        <v>30</v>
      </c>
      <c r="V618" s="87" t="str">
        <f>IF(db[[#This Row],[QTY/ CTN B]]="","",RIGHT(db[[#This Row],[QTY/ CTN B]],LEN(db[[#This Row],[QTY/ CTN B]])-SEARCH(" ",db[[#This Row],[QTY/ CTN B]],1)))</f>
        <v>BOX</v>
      </c>
      <c r="W618" s="87" t="str">
        <f>IF(db[[#This Row],[QTY/ CTN TG]]="",IF(db[[#This Row],[STN TG]]="","",12),LEFT(db[[#This Row],[QTY/ CTN TG]],SEARCH(" ",db[[#This Row],[QTY/ CTN TG]],1)-1))</f>
        <v>12</v>
      </c>
      <c r="X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8" s="87" t="str">
        <f>IF(db[[#This Row],[STN K]]="","",IF(db[[#This Row],[STN TG]]="LSN",12,""))</f>
        <v/>
      </c>
      <c r="Z618" s="87" t="str">
        <f>IF(db[[#This Row],[STN TG]]="LSN","PCS","")</f>
        <v/>
      </c>
      <c r="AA618" s="87">
        <f>db[[#This Row],[QTY B]]*IF(db[[#This Row],[QTY TG]]="",1,db[[#This Row],[QTY TG]])*IF(db[[#This Row],[QTY K]]="",1,db[[#This Row],[QTY K]])</f>
        <v>360</v>
      </c>
      <c r="AB618" s="87" t="str">
        <f>IF(db[[#This Row],[STN K]]="",IF(db[[#This Row],[STN TG]]="",db[[#This Row],[STN B]],db[[#This Row],[STN TG]]),db[[#This Row],[STN K]])</f>
        <v>PCS</v>
      </c>
      <c r="AC618" s="87"/>
    </row>
    <row r="619" spans="1:29" ht="16.5" customHeight="1" x14ac:dyDescent="0.25">
      <c r="A619" s="87">
        <f>ROW()-1</f>
        <v>618</v>
      </c>
      <c r="B619" s="3" t="str">
        <f>LOWER(SUBSTITUTE(SUBSTITUTE(SUBSTITUTE(SUBSTITUTE(SUBSTITUTE(SUBSTITUTE(db[[#This Row],[NB BM]]," ",),".",""),"-",""),"(",""),")",""),"/",""))</f>
        <v>tipeexkertasmt737a5x16+refill</v>
      </c>
      <c r="C619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D619" s="3" t="str">
        <f>LOWER(SUBSTITUTE(SUBSTITUTE(SUBSTITUTE(SUBSTITUTE(SUBSTITUTE(SUBSTITUTE(SUBSTITUTE(SUBSTITUTE(SUBSTITUTE(db[[#This Row],[NB PAJAK]]," ",""),"-",""),"(",""),")",""),".",""),",",""),"/",""),"""",""),"+",""))</f>
        <v/>
      </c>
      <c r="E61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tipeexkertasmt737a5x16refill48lsn</v>
      </c>
      <c r="F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correctiontapemt737a5x16refill48lsnuntana</v>
      </c>
      <c r="G619" s="1" t="s">
        <v>2850</v>
      </c>
      <c r="H619" s="4" t="s">
        <v>2849</v>
      </c>
      <c r="I619" s="49"/>
      <c r="J619" s="1" t="s">
        <v>1621</v>
      </c>
      <c r="K619" s="26" t="e">
        <f>IF(db[[#This Row],[NB NOTA_C]]="","",COUNTIF([2]!B_MSK[concat],db[[#This Row],[NB NOTA_C]]))</f>
        <v>#REF!</v>
      </c>
      <c r="L619" s="7" t="s">
        <v>1637</v>
      </c>
      <c r="M619" s="3" t="s">
        <v>1715</v>
      </c>
      <c r="N619" s="1" t="s">
        <v>2821</v>
      </c>
      <c r="P619" s="1" t="str">
        <f>IF(db[[#This Row],[QTY/ CTN]]="","",SUBSTITUTE(SUBSTITUTE(SUBSTITUTE(db[[#This Row],[QTY/ CTN]]," ","_",2),"(",""),")","")&amp;"_")</f>
        <v>48 LSN_</v>
      </c>
      <c r="Q619" s="1">
        <f>IF(db[[#This Row],[H_QTY/ CTN]]="","",SEARCH("_",db[[#This Row],[H_QTY/ CTN]]))</f>
        <v>7</v>
      </c>
      <c r="R619" s="1">
        <f>IF(db[[#This Row],[H_QTY/ CTN]]="","",LEN(db[[#This Row],[H_QTY/ CTN]]))</f>
        <v>7</v>
      </c>
      <c r="S619" s="90" t="str">
        <f>IF(db[[#This Row],[H_QTY/ CTN]]="","",LEFT(db[[#This Row],[H_QTY/ CTN]],db[[#This Row],[H_1]]-1))</f>
        <v>48 LSN</v>
      </c>
      <c r="T619" s="87" t="str">
        <f>IF(NOT(db[[#This Row],[H_1]]=db[[#This Row],[H_2]]),MID(db[[#This Row],[H_QTY/ CTN]],db[[#This Row],[H_1]]+1,db[[#This Row],[H_2]]-db[[#This Row],[H_1]]-1),"")</f>
        <v/>
      </c>
      <c r="U619" s="87" t="str">
        <f>IF(db[[#This Row],[QTY/ CTN B]]="","",LEFT(db[[#This Row],[QTY/ CTN B]],SEARCH(" ",db[[#This Row],[QTY/ CTN B]],1)-1))</f>
        <v>48</v>
      </c>
      <c r="V619" s="87" t="str">
        <f>IF(db[[#This Row],[QTY/ CTN B]]="","",RIGHT(db[[#This Row],[QTY/ CTN B]],LEN(db[[#This Row],[QTY/ CTN B]])-SEARCH(" ",db[[#This Row],[QTY/ CTN B]],1)))</f>
        <v>LSN</v>
      </c>
      <c r="W619" s="87">
        <f>IF(db[[#This Row],[QTY/ CTN TG]]="",IF(db[[#This Row],[STN TG]]="","",12),LEFT(db[[#This Row],[QTY/ CTN TG]],SEARCH(" ",db[[#This Row],[QTY/ CTN TG]],1)-1))</f>
        <v>12</v>
      </c>
      <c r="X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19" s="87" t="str">
        <f>IF(db[[#This Row],[STN K]]="","",IF(db[[#This Row],[STN TG]]="LSN",12,""))</f>
        <v/>
      </c>
      <c r="Z619" s="87" t="str">
        <f>IF(db[[#This Row],[STN TG]]="LSN","PCS","")</f>
        <v/>
      </c>
      <c r="AA619" s="87">
        <f>db[[#This Row],[QTY B]]*IF(db[[#This Row],[QTY TG]]="",1,db[[#This Row],[QTY TG]])*IF(db[[#This Row],[QTY K]]="",1,db[[#This Row],[QTY K]])</f>
        <v>576</v>
      </c>
      <c r="AB619" s="87" t="str">
        <f>IF(db[[#This Row],[STN K]]="",IF(db[[#This Row],[STN TG]]="",db[[#This Row],[STN B]],db[[#This Row],[STN TG]]),db[[#This Row],[STN K]])</f>
        <v>PCS</v>
      </c>
      <c r="AC619" s="87"/>
    </row>
    <row r="620" spans="1:29" ht="16.5" customHeight="1" x14ac:dyDescent="0.25">
      <c r="A620" s="87">
        <f>ROW()-1</f>
        <v>619</v>
      </c>
      <c r="B620" s="3" t="str">
        <f>LOWER(SUBSTITUTE(SUBSTITUTE(SUBSTITUTE(SUBSTITUTE(SUBSTITUTE(SUBSTITUTE(db[[#This Row],[NB BM]]," ",),".",""),"-",""),"(",""),")",""),"/",""))</f>
        <v>tipeexkertasmt747a5x8</v>
      </c>
      <c r="C620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D620" s="3" t="str">
        <f>LOWER(SUBSTITUTE(SUBSTITUTE(SUBSTITUTE(SUBSTITUTE(SUBSTITUTE(SUBSTITUTE(SUBSTITUTE(SUBSTITUTE(SUBSTITUTE(db[[#This Row],[NB PAJAK]]," ",""),"-",""),"(",""),")",""),".",""),",",""),"/",""),"""",""),"+",""))</f>
        <v/>
      </c>
      <c r="E62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tipeexkertasmt747a5x824lsn</v>
      </c>
      <c r="F6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correctiontapemt747a5x8mm24lsnuntana</v>
      </c>
      <c r="G620" s="1" t="s">
        <v>3157</v>
      </c>
      <c r="H620" s="4" t="s">
        <v>3150</v>
      </c>
      <c r="I620" s="49"/>
      <c r="J620" s="1" t="s">
        <v>1621</v>
      </c>
      <c r="K620" s="26" t="e">
        <f>IF(db[[#This Row],[NB NOTA_C]]="","",COUNTIF([2]!B_MSK[concat],db[[#This Row],[NB NOTA_C]]))</f>
        <v>#REF!</v>
      </c>
      <c r="L620" s="7" t="s">
        <v>1637</v>
      </c>
      <c r="M620" s="3" t="s">
        <v>1721</v>
      </c>
      <c r="N620" s="1" t="s">
        <v>2821</v>
      </c>
      <c r="O620" s="3"/>
      <c r="P620" s="3" t="str">
        <f>IF(db[[#This Row],[QTY/ CTN]]="","",SUBSTITUTE(SUBSTITUTE(SUBSTITUTE(db[[#This Row],[QTY/ CTN]]," ","_",2),"(",""),")","")&amp;"_")</f>
        <v>24 LSN_</v>
      </c>
      <c r="Q620" s="3">
        <f>IF(db[[#This Row],[H_QTY/ CTN]]="","",SEARCH("_",db[[#This Row],[H_QTY/ CTN]]))</f>
        <v>7</v>
      </c>
      <c r="R620" s="3">
        <f>IF(db[[#This Row],[H_QTY/ CTN]]="","",LEN(db[[#This Row],[H_QTY/ CTN]]))</f>
        <v>7</v>
      </c>
      <c r="S620" s="87" t="str">
        <f>IF(db[[#This Row],[H_QTY/ CTN]]="","",LEFT(db[[#This Row],[H_QTY/ CTN]],db[[#This Row],[H_1]]-1))</f>
        <v>24 LSN</v>
      </c>
      <c r="T620" s="87" t="str">
        <f>IF(NOT(db[[#This Row],[H_1]]=db[[#This Row],[H_2]]),MID(db[[#This Row],[H_QTY/ CTN]],db[[#This Row],[H_1]]+1,db[[#This Row],[H_2]]-db[[#This Row],[H_1]]-1),"")</f>
        <v/>
      </c>
      <c r="U620" s="87" t="str">
        <f>IF(db[[#This Row],[QTY/ CTN B]]="","",LEFT(db[[#This Row],[QTY/ CTN B]],SEARCH(" ",db[[#This Row],[QTY/ CTN B]],1)-1))</f>
        <v>24</v>
      </c>
      <c r="V620" s="87" t="str">
        <f>IF(db[[#This Row],[QTY/ CTN B]]="","",RIGHT(db[[#This Row],[QTY/ CTN B]],LEN(db[[#This Row],[QTY/ CTN B]])-SEARCH(" ",db[[#This Row],[QTY/ CTN B]],1)))</f>
        <v>LSN</v>
      </c>
      <c r="W620" s="87">
        <f>IF(db[[#This Row],[QTY/ CTN TG]]="",IF(db[[#This Row],[STN TG]]="","",12),LEFT(db[[#This Row],[QTY/ CTN TG]],SEARCH(" ",db[[#This Row],[QTY/ CTN TG]],1)-1))</f>
        <v>12</v>
      </c>
      <c r="X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0" s="87" t="str">
        <f>IF(db[[#This Row],[STN K]]="","",IF(db[[#This Row],[STN TG]]="LSN",12,""))</f>
        <v/>
      </c>
      <c r="Z620" s="87" t="str">
        <f>IF(db[[#This Row],[STN TG]]="LSN","PCS","")</f>
        <v/>
      </c>
      <c r="AA620" s="87">
        <f>db[[#This Row],[QTY B]]*IF(db[[#This Row],[QTY TG]]="",1,db[[#This Row],[QTY TG]])*IF(db[[#This Row],[QTY K]]="",1,db[[#This Row],[QTY K]])</f>
        <v>288</v>
      </c>
      <c r="AB620" s="87" t="str">
        <f>IF(db[[#This Row],[STN K]]="",IF(db[[#This Row],[STN TG]]="",db[[#This Row],[STN B]],db[[#This Row],[STN TG]]),db[[#This Row],[STN K]])</f>
        <v>PCS</v>
      </c>
      <c r="AC620" s="87"/>
    </row>
    <row r="621" spans="1:29" ht="16.5" customHeight="1" x14ac:dyDescent="0.25">
      <c r="A621" s="87">
        <f>ROW()-1</f>
        <v>620</v>
      </c>
      <c r="B621" s="3" t="str">
        <f>LOWER(SUBSTITUTE(SUBSTITUTE(SUBSTITUTE(SUBSTITUTE(SUBSTITUTE(SUBSTITUTE(db[[#This Row],[NB BM]]," ",),".",""),"-",""),"(",""),")",""),"/",""))</f>
        <v>tipeexkertasmt7575x12</v>
      </c>
      <c r="C621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D621" s="3" t="str">
        <f>LOWER(SUBSTITUTE(SUBSTITUTE(SUBSTITUTE(SUBSTITUTE(SUBSTITUTE(SUBSTITUTE(SUBSTITUTE(SUBSTITUTE(SUBSTITUTE(db[[#This Row],[NB PAJAK]]," ",""),"-",""),"(",""),")",""),".",""),",",""),"/",""),"""",""),"+",""))</f>
        <v/>
      </c>
      <c r="E621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tipeexkertasmt7575x124box24pcs</v>
      </c>
      <c r="F6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correctiontapemt7575x12ref4box24pcsuntana</v>
      </c>
      <c r="G621" s="1" t="s">
        <v>3158</v>
      </c>
      <c r="H621" s="4" t="s">
        <v>3151</v>
      </c>
      <c r="I621" s="49"/>
      <c r="J621" s="1" t="s">
        <v>1621</v>
      </c>
      <c r="K621" s="26" t="e">
        <f>IF(db[[#This Row],[NB NOTA_C]]="","",COUNTIF([2]!B_MSK[concat],db[[#This Row],[NB NOTA_C]]))</f>
        <v>#REF!</v>
      </c>
      <c r="L621" s="7" t="s">
        <v>1637</v>
      </c>
      <c r="M621" s="3" t="s">
        <v>1811</v>
      </c>
      <c r="N621" s="1" t="s">
        <v>2821</v>
      </c>
      <c r="O621" s="3"/>
      <c r="P621" s="3" t="str">
        <f>IF(db[[#This Row],[QTY/ CTN]]="","",SUBSTITUTE(SUBSTITUTE(SUBSTITUTE(db[[#This Row],[QTY/ CTN]]," ","_",2),"(",""),")","")&amp;"_")</f>
        <v>4 BOX_24 PCS_</v>
      </c>
      <c r="Q621" s="3">
        <f>IF(db[[#This Row],[H_QTY/ CTN]]="","",SEARCH("_",db[[#This Row],[H_QTY/ CTN]]))</f>
        <v>6</v>
      </c>
      <c r="R621" s="3">
        <f>IF(db[[#This Row],[H_QTY/ CTN]]="","",LEN(db[[#This Row],[H_QTY/ CTN]]))</f>
        <v>13</v>
      </c>
      <c r="S621" s="87" t="str">
        <f>IF(db[[#This Row],[H_QTY/ CTN]]="","",LEFT(db[[#This Row],[H_QTY/ CTN]],db[[#This Row],[H_1]]-1))</f>
        <v>4 BOX</v>
      </c>
      <c r="T621" s="87" t="str">
        <f>IF(NOT(db[[#This Row],[H_1]]=db[[#This Row],[H_2]]),MID(db[[#This Row],[H_QTY/ CTN]],db[[#This Row],[H_1]]+1,db[[#This Row],[H_2]]-db[[#This Row],[H_1]]-1),"")</f>
        <v>24 PCS</v>
      </c>
      <c r="U621" s="87" t="str">
        <f>IF(db[[#This Row],[QTY/ CTN B]]="","",LEFT(db[[#This Row],[QTY/ CTN B]],SEARCH(" ",db[[#This Row],[QTY/ CTN B]],1)-1))</f>
        <v>4</v>
      </c>
      <c r="V621" s="87" t="str">
        <f>IF(db[[#This Row],[QTY/ CTN B]]="","",RIGHT(db[[#This Row],[QTY/ CTN B]],LEN(db[[#This Row],[QTY/ CTN B]])-SEARCH(" ",db[[#This Row],[QTY/ CTN B]],1)))</f>
        <v>BOX</v>
      </c>
      <c r="W621" s="87" t="str">
        <f>IF(db[[#This Row],[QTY/ CTN TG]]="",IF(db[[#This Row],[STN TG]]="","",12),LEFT(db[[#This Row],[QTY/ CTN TG]],SEARCH(" ",db[[#This Row],[QTY/ CTN TG]],1)-1))</f>
        <v>24</v>
      </c>
      <c r="X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1" s="87" t="str">
        <f>IF(db[[#This Row],[STN K]]="","",IF(db[[#This Row],[STN TG]]="LSN",12,""))</f>
        <v/>
      </c>
      <c r="Z621" s="87" t="str">
        <f>IF(db[[#This Row],[STN TG]]="LSN","PCS","")</f>
        <v/>
      </c>
      <c r="AA621" s="87">
        <f>db[[#This Row],[QTY B]]*IF(db[[#This Row],[QTY TG]]="",1,db[[#This Row],[QTY TG]])*IF(db[[#This Row],[QTY K]]="",1,db[[#This Row],[QTY K]])</f>
        <v>96</v>
      </c>
      <c r="AB621" s="87" t="str">
        <f>IF(db[[#This Row],[STN K]]="",IF(db[[#This Row],[STN TG]]="",db[[#This Row],[STN B]],db[[#This Row],[STN TG]]),db[[#This Row],[STN K]])</f>
        <v>PCS</v>
      </c>
      <c r="AC621" s="87"/>
    </row>
    <row r="622" spans="1:29" ht="16.5" customHeight="1" x14ac:dyDescent="0.25">
      <c r="A622" s="87">
        <f>ROW()-1</f>
        <v>621</v>
      </c>
      <c r="B622" s="3" t="str">
        <f>LOWER(SUBSTITUTE(SUBSTITUTE(SUBSTITUTE(SUBSTITUTE(SUBSTITUTE(SUBSTITUTE(db[[#This Row],[NB BM]]," ",),".",""),"-",""),"(",""),")",""),"/",""))</f>
        <v>tipeexkertasmt8265x45</v>
      </c>
      <c r="C622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D622" s="3" t="str">
        <f>LOWER(SUBSTITUTE(SUBSTITUTE(SUBSTITUTE(SUBSTITUTE(SUBSTITUTE(SUBSTITUTE(SUBSTITUTE(SUBSTITUTE(SUBSTITUTE(db[[#This Row],[NB PAJAK]]," ",""),"-",""),"(",""),")",""),".",""),",",""),"/",""),"""",""),"+",""))</f>
        <v/>
      </c>
      <c r="E622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tipeexkertasmt8265x4518box12pcs</v>
      </c>
      <c r="F6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correctiontapemt8265x45jumbo18box12pcsuntana</v>
      </c>
      <c r="G622" s="1" t="s">
        <v>3159</v>
      </c>
      <c r="H622" s="4" t="s">
        <v>3152</v>
      </c>
      <c r="I622" s="49"/>
      <c r="J622" s="1" t="s">
        <v>1621</v>
      </c>
      <c r="K622" s="26" t="e">
        <f>IF(db[[#This Row],[NB NOTA_C]]="","",COUNTIF([2]!B_MSK[concat],db[[#This Row],[NB NOTA_C]]))</f>
        <v>#REF!</v>
      </c>
      <c r="L622" s="7" t="s">
        <v>1637</v>
      </c>
      <c r="M622" s="3" t="s">
        <v>3154</v>
      </c>
      <c r="N622" s="1" t="s">
        <v>2821</v>
      </c>
      <c r="O622" s="3"/>
      <c r="P622" s="3" t="str">
        <f>IF(db[[#This Row],[QTY/ CTN]]="","",SUBSTITUTE(SUBSTITUTE(SUBSTITUTE(db[[#This Row],[QTY/ CTN]]," ","_",2),"(",""),")","")&amp;"_")</f>
        <v>18 BOX_12 PCS_</v>
      </c>
      <c r="Q622" s="3">
        <f>IF(db[[#This Row],[H_QTY/ CTN]]="","",SEARCH("_",db[[#This Row],[H_QTY/ CTN]]))</f>
        <v>7</v>
      </c>
      <c r="R622" s="3">
        <f>IF(db[[#This Row],[H_QTY/ CTN]]="","",LEN(db[[#This Row],[H_QTY/ CTN]]))</f>
        <v>14</v>
      </c>
      <c r="S622" s="87" t="str">
        <f>IF(db[[#This Row],[H_QTY/ CTN]]="","",LEFT(db[[#This Row],[H_QTY/ CTN]],db[[#This Row],[H_1]]-1))</f>
        <v>18 BOX</v>
      </c>
      <c r="T622" s="87" t="str">
        <f>IF(NOT(db[[#This Row],[H_1]]=db[[#This Row],[H_2]]),MID(db[[#This Row],[H_QTY/ CTN]],db[[#This Row],[H_1]]+1,db[[#This Row],[H_2]]-db[[#This Row],[H_1]]-1),"")</f>
        <v>12 PCS</v>
      </c>
      <c r="U622" s="87" t="str">
        <f>IF(db[[#This Row],[QTY/ CTN B]]="","",LEFT(db[[#This Row],[QTY/ CTN B]],SEARCH(" ",db[[#This Row],[QTY/ CTN B]],1)-1))</f>
        <v>18</v>
      </c>
      <c r="V622" s="87" t="str">
        <f>IF(db[[#This Row],[QTY/ CTN B]]="","",RIGHT(db[[#This Row],[QTY/ CTN B]],LEN(db[[#This Row],[QTY/ CTN B]])-SEARCH(" ",db[[#This Row],[QTY/ CTN B]],1)))</f>
        <v>BOX</v>
      </c>
      <c r="W622" s="87" t="str">
        <f>IF(db[[#This Row],[QTY/ CTN TG]]="",IF(db[[#This Row],[STN TG]]="","",12),LEFT(db[[#This Row],[QTY/ CTN TG]],SEARCH(" ",db[[#This Row],[QTY/ CTN TG]],1)-1))</f>
        <v>12</v>
      </c>
      <c r="X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2" s="87" t="str">
        <f>IF(db[[#This Row],[STN K]]="","",IF(db[[#This Row],[STN TG]]="LSN",12,""))</f>
        <v/>
      </c>
      <c r="Z622" s="87" t="str">
        <f>IF(db[[#This Row],[STN TG]]="LSN","PCS","")</f>
        <v/>
      </c>
      <c r="AA622" s="87">
        <f>db[[#This Row],[QTY B]]*IF(db[[#This Row],[QTY TG]]="",1,db[[#This Row],[QTY TG]])*IF(db[[#This Row],[QTY K]]="",1,db[[#This Row],[QTY K]])</f>
        <v>216</v>
      </c>
      <c r="AB622" s="87" t="str">
        <f>IF(db[[#This Row],[STN K]]="",IF(db[[#This Row],[STN TG]]="",db[[#This Row],[STN B]],db[[#This Row],[STN TG]]),db[[#This Row],[STN K]])</f>
        <v>PCS</v>
      </c>
      <c r="AC622" s="87"/>
    </row>
    <row r="623" spans="1:29" x14ac:dyDescent="0.25">
      <c r="A623" s="87">
        <f>ROW()-1</f>
        <v>622</v>
      </c>
      <c r="B623" s="3" t="str">
        <f>LOWER(SUBSTITUTE(SUBSTITUTE(SUBSTITUTE(SUBSTITUTE(SUBSTITUTE(SUBSTITUTE(db[[#This Row],[NB BM]]," ",),".",""),"-",""),"(",""),")",""),"/",""))</f>
        <v>tipeexkertasmt8555x20</v>
      </c>
      <c r="C623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D623" s="3" t="str">
        <f>LOWER(SUBSTITUTE(SUBSTITUTE(SUBSTITUTE(SUBSTITUTE(SUBSTITUTE(SUBSTITUTE(SUBSTITUTE(SUBSTITUTE(SUBSTITUTE(db[[#This Row],[NB PAJAK]]," ",""),"-",""),"(",""),")",""),".",""),",",""),"/",""),"""",""),"+",""))</f>
        <v/>
      </c>
      <c r="E623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tipeexkertasmt8555x2048box12pcs</v>
      </c>
      <c r="F6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correctiontapemt8555x2048box12pcsuntana</v>
      </c>
      <c r="G623" s="1" t="s">
        <v>3160</v>
      </c>
      <c r="H623" s="4" t="s">
        <v>3153</v>
      </c>
      <c r="I623" s="2"/>
      <c r="J623" s="1" t="s">
        <v>1621</v>
      </c>
      <c r="K623" s="26" t="e">
        <f>IF(db[[#This Row],[NB NOTA_C]]="","",COUNTIF([2]!B_MSK[concat],db[[#This Row],[NB NOTA_C]]))</f>
        <v>#REF!</v>
      </c>
      <c r="L623" s="7" t="s">
        <v>1637</v>
      </c>
      <c r="M623" s="3" t="s">
        <v>3155</v>
      </c>
      <c r="N623" s="1" t="s">
        <v>2821</v>
      </c>
      <c r="O623" s="3"/>
      <c r="P623" s="3" t="str">
        <f>IF(db[[#This Row],[QTY/ CTN]]="","",SUBSTITUTE(SUBSTITUTE(SUBSTITUTE(db[[#This Row],[QTY/ CTN]]," ","_",2),"(",""),")","")&amp;"_")</f>
        <v>48 BOX_12 PCS_</v>
      </c>
      <c r="Q623" s="3">
        <f>IF(db[[#This Row],[H_QTY/ CTN]]="","",SEARCH("_",db[[#This Row],[H_QTY/ CTN]]))</f>
        <v>7</v>
      </c>
      <c r="R623" s="3">
        <f>IF(db[[#This Row],[H_QTY/ CTN]]="","",LEN(db[[#This Row],[H_QTY/ CTN]]))</f>
        <v>14</v>
      </c>
      <c r="S623" s="87" t="str">
        <f>IF(db[[#This Row],[H_QTY/ CTN]]="","",LEFT(db[[#This Row],[H_QTY/ CTN]],db[[#This Row],[H_1]]-1))</f>
        <v>48 BOX</v>
      </c>
      <c r="T623" s="87" t="str">
        <f>IF(NOT(db[[#This Row],[H_1]]=db[[#This Row],[H_2]]),MID(db[[#This Row],[H_QTY/ CTN]],db[[#This Row],[H_1]]+1,db[[#This Row],[H_2]]-db[[#This Row],[H_1]]-1),"")</f>
        <v>12 PCS</v>
      </c>
      <c r="U623" s="87" t="str">
        <f>IF(db[[#This Row],[QTY/ CTN B]]="","",LEFT(db[[#This Row],[QTY/ CTN B]],SEARCH(" ",db[[#This Row],[QTY/ CTN B]],1)-1))</f>
        <v>48</v>
      </c>
      <c r="V623" s="87" t="str">
        <f>IF(db[[#This Row],[QTY/ CTN B]]="","",RIGHT(db[[#This Row],[QTY/ CTN B]],LEN(db[[#This Row],[QTY/ CTN B]])-SEARCH(" ",db[[#This Row],[QTY/ CTN B]],1)))</f>
        <v>BOX</v>
      </c>
      <c r="W623" s="87" t="str">
        <f>IF(db[[#This Row],[QTY/ CTN TG]]="",IF(db[[#This Row],[STN TG]]="","",12),LEFT(db[[#This Row],[QTY/ CTN TG]],SEARCH(" ",db[[#This Row],[QTY/ CTN TG]],1)-1))</f>
        <v>12</v>
      </c>
      <c r="X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3" s="87" t="str">
        <f>IF(db[[#This Row],[STN K]]="","",IF(db[[#This Row],[STN TG]]="LSN",12,""))</f>
        <v/>
      </c>
      <c r="Z623" s="87" t="str">
        <f>IF(db[[#This Row],[STN TG]]="LSN","PCS","")</f>
        <v/>
      </c>
      <c r="AA623" s="87">
        <f>db[[#This Row],[QTY B]]*IF(db[[#This Row],[QTY TG]]="",1,db[[#This Row],[QTY TG]])*IF(db[[#This Row],[QTY K]]="",1,db[[#This Row],[QTY K]])</f>
        <v>576</v>
      </c>
      <c r="AB623" s="87" t="str">
        <f>IF(db[[#This Row],[STN K]]="",IF(db[[#This Row],[STN TG]]="",db[[#This Row],[STN B]],db[[#This Row],[STN TG]]),db[[#This Row],[STN K]])</f>
        <v>PCS</v>
      </c>
      <c r="AC623" s="87"/>
    </row>
    <row r="624" spans="1:29" ht="16.5" customHeight="1" x14ac:dyDescent="0.25">
      <c r="A624" s="87">
        <f>ROW()-1</f>
        <v>623</v>
      </c>
      <c r="B624" s="3" t="str">
        <f>LOWER(SUBSTITUTE(SUBSTITUTE(SUBSTITUTE(SUBSTITUTE(SUBSTITUTE(SUBSTITUTE(db[[#This Row],[NB BM]]," ",),".",""),"-",""),"(",""),")",""),"/",""))</f>
        <v>tipeexkertasmt9195x30</v>
      </c>
      <c r="C624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D624" s="3" t="str">
        <f>LOWER(SUBSTITUTE(SUBSTITUTE(SUBSTITUTE(SUBSTITUTE(SUBSTITUTE(SUBSTITUTE(SUBSTITUTE(SUBSTITUTE(SUBSTITUTE(db[[#This Row],[NB PAJAK]]," ",""),"-",""),"(",""),")",""),".",""),",",""),"/",""),"""",""),"+",""))</f>
        <v/>
      </c>
      <c r="E624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tipeexkertasmt9195x3024box24pcs</v>
      </c>
      <c r="F6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correctiontapemt9195x3024box24pcsuntana</v>
      </c>
      <c r="G624" s="1" t="s">
        <v>3156</v>
      </c>
      <c r="H624" s="4" t="s">
        <v>3149</v>
      </c>
      <c r="I624" s="49"/>
      <c r="J624" s="1" t="s">
        <v>1621</v>
      </c>
      <c r="K624" s="26" t="e">
        <f>IF(db[[#This Row],[NB NOTA_C]]="","",COUNTIF([2]!B_MSK[concat],db[[#This Row],[NB NOTA_C]]))</f>
        <v>#REF!</v>
      </c>
      <c r="L624" s="7" t="s">
        <v>1637</v>
      </c>
      <c r="M624" s="3" t="s">
        <v>1804</v>
      </c>
      <c r="N624" s="1" t="s">
        <v>2821</v>
      </c>
      <c r="O624" s="3"/>
      <c r="P624" s="3" t="str">
        <f>IF(db[[#This Row],[QTY/ CTN]]="","",SUBSTITUTE(SUBSTITUTE(SUBSTITUTE(db[[#This Row],[QTY/ CTN]]," ","_",2),"(",""),")","")&amp;"_")</f>
        <v>24 BOX_24 PCS_</v>
      </c>
      <c r="Q624" s="3">
        <f>IF(db[[#This Row],[H_QTY/ CTN]]="","",SEARCH("_",db[[#This Row],[H_QTY/ CTN]]))</f>
        <v>7</v>
      </c>
      <c r="R624" s="3">
        <f>IF(db[[#This Row],[H_QTY/ CTN]]="","",LEN(db[[#This Row],[H_QTY/ CTN]]))</f>
        <v>14</v>
      </c>
      <c r="S624" s="87" t="str">
        <f>IF(db[[#This Row],[H_QTY/ CTN]]="","",LEFT(db[[#This Row],[H_QTY/ CTN]],db[[#This Row],[H_1]]-1))</f>
        <v>24 BOX</v>
      </c>
      <c r="T624" s="87" t="str">
        <f>IF(NOT(db[[#This Row],[H_1]]=db[[#This Row],[H_2]]),MID(db[[#This Row],[H_QTY/ CTN]],db[[#This Row],[H_1]]+1,db[[#This Row],[H_2]]-db[[#This Row],[H_1]]-1),"")</f>
        <v>24 PCS</v>
      </c>
      <c r="U624" s="87" t="str">
        <f>IF(db[[#This Row],[QTY/ CTN B]]="","",LEFT(db[[#This Row],[QTY/ CTN B]],SEARCH(" ",db[[#This Row],[QTY/ CTN B]],1)-1))</f>
        <v>24</v>
      </c>
      <c r="V624" s="87" t="str">
        <f>IF(db[[#This Row],[QTY/ CTN B]]="","",RIGHT(db[[#This Row],[QTY/ CTN B]],LEN(db[[#This Row],[QTY/ CTN B]])-SEARCH(" ",db[[#This Row],[QTY/ CTN B]],1)))</f>
        <v>BOX</v>
      </c>
      <c r="W624" s="87" t="str">
        <f>IF(db[[#This Row],[QTY/ CTN TG]]="",IF(db[[#This Row],[STN TG]]="","",12),LEFT(db[[#This Row],[QTY/ CTN TG]],SEARCH(" ",db[[#This Row],[QTY/ CTN TG]],1)-1))</f>
        <v>24</v>
      </c>
      <c r="X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4" s="87" t="str">
        <f>IF(db[[#This Row],[STN K]]="","",IF(db[[#This Row],[STN TG]]="LSN",12,""))</f>
        <v/>
      </c>
      <c r="Z624" s="87" t="str">
        <f>IF(db[[#This Row],[STN TG]]="LSN","PCS","")</f>
        <v/>
      </c>
      <c r="AA624" s="87">
        <f>db[[#This Row],[QTY B]]*IF(db[[#This Row],[QTY TG]]="",1,db[[#This Row],[QTY TG]])*IF(db[[#This Row],[QTY K]]="",1,db[[#This Row],[QTY K]])</f>
        <v>576</v>
      </c>
      <c r="AB624" s="87" t="str">
        <f>IF(db[[#This Row],[STN K]]="",IF(db[[#This Row],[STN TG]]="",db[[#This Row],[STN B]],db[[#This Row],[STN TG]]),db[[#This Row],[STN K]])</f>
        <v>PCS</v>
      </c>
      <c r="AC624" s="87"/>
    </row>
    <row r="625" spans="1:29" ht="16.5" customHeight="1" x14ac:dyDescent="0.25">
      <c r="A625" s="87">
        <f>ROW()-1</f>
        <v>624</v>
      </c>
      <c r="B625" s="134" t="str">
        <f>LOWER(SUBSTITUTE(SUBSTITUTE(SUBSTITUTE(SUBSTITUTE(SUBSTITUTE(SUBSTITUTE(db[[#This Row],[NB BM]]," ",),".",""),"-",""),"(",""),")",""),"/",""))</f>
        <v>tipeexkertasxdm50265x30</v>
      </c>
      <c r="C625" s="134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D625" s="134" t="str">
        <f>LOWER(SUBSTITUTE(SUBSTITUTE(SUBSTITUTE(SUBSTITUTE(SUBSTITUTE(SUBSTITUTE(SUBSTITUTE(SUBSTITUTE(SUBSTITUTE(db[[#This Row],[NB PAJAK]]," ",""),"-",""),"(",""),")",""),".",""),",",""),"/",""),"""",""),"+",""))</f>
        <v/>
      </c>
      <c r="E625" s="134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tipeexkertasxdm50265x3030pak</v>
      </c>
      <c r="F62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correctiontapexdm50265x3030pakuntana</v>
      </c>
      <c r="G625" s="135" t="s">
        <v>5767</v>
      </c>
      <c r="H625" s="135" t="s">
        <v>5764</v>
      </c>
      <c r="I625" s="136"/>
      <c r="J625" s="1" t="s">
        <v>1621</v>
      </c>
      <c r="K625" s="138" t="e">
        <f>IF(db[[#This Row],[NB NOTA_C]]="","",COUNTIF([2]!B_MSK[concat],db[[#This Row],[NB NOTA_C]]))</f>
        <v>#REF!</v>
      </c>
      <c r="L625" s="139" t="s">
        <v>1637</v>
      </c>
      <c r="M625" s="3" t="s">
        <v>5793</v>
      </c>
      <c r="N625" s="1" t="s">
        <v>2821</v>
      </c>
      <c r="O625" s="134"/>
      <c r="P625" s="134" t="str">
        <f>IF(db[[#This Row],[QTY/ CTN]]="","",SUBSTITUTE(SUBSTITUTE(SUBSTITUTE(db[[#This Row],[QTY/ CTN]]," ","_",2),"(",""),")","")&amp;"_")</f>
        <v>30 PAK_</v>
      </c>
      <c r="Q625" s="134">
        <f>IF(db[[#This Row],[H_QTY/ CTN]]="","",SEARCH("_",db[[#This Row],[H_QTY/ CTN]]))</f>
        <v>7</v>
      </c>
      <c r="R625" s="134">
        <f>IF(db[[#This Row],[H_QTY/ CTN]]="","",LEN(db[[#This Row],[H_QTY/ CTN]]))</f>
        <v>7</v>
      </c>
      <c r="S625" s="140" t="str">
        <f>IF(db[[#This Row],[H_QTY/ CTN]]="","",LEFT(db[[#This Row],[H_QTY/ CTN]],db[[#This Row],[H_1]]-1))</f>
        <v>30 PAK</v>
      </c>
      <c r="T625" s="140" t="str">
        <f>IF(NOT(db[[#This Row],[H_1]]=db[[#This Row],[H_2]]),MID(db[[#This Row],[H_QTY/ CTN]],db[[#This Row],[H_1]]+1,db[[#This Row],[H_2]]-db[[#This Row],[H_1]]-1),"")</f>
        <v/>
      </c>
      <c r="U625" s="140" t="str">
        <f>IF(db[[#This Row],[QTY/ CTN B]]="","",LEFT(db[[#This Row],[QTY/ CTN B]],SEARCH(" ",db[[#This Row],[QTY/ CTN B]],1)-1))</f>
        <v>30</v>
      </c>
      <c r="V625" s="140" t="str">
        <f>IF(db[[#This Row],[QTY/ CTN B]]="","",RIGHT(db[[#This Row],[QTY/ CTN B]],LEN(db[[#This Row],[QTY/ CTN B]])-SEARCH(" ",db[[#This Row],[QTY/ CTN B]],1)))</f>
        <v>PAK</v>
      </c>
      <c r="W625" s="140" t="str">
        <f>IF(db[[#This Row],[QTY/ CTN TG]]="",IF(db[[#This Row],[STN TG]]="","",12),LEFT(db[[#This Row],[QTY/ CTN TG]],SEARCH(" ",db[[#This Row],[QTY/ CTN TG]],1)-1))</f>
        <v/>
      </c>
      <c r="X62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25" s="140" t="str">
        <f>IF(db[[#This Row],[STN K]]="","",IF(db[[#This Row],[STN TG]]="LSN",12,""))</f>
        <v/>
      </c>
      <c r="Z625" s="140" t="str">
        <f>IF(db[[#This Row],[STN TG]]="LSN","PCS","")</f>
        <v/>
      </c>
      <c r="AA625" s="140">
        <f>db[[#This Row],[QTY B]]*IF(db[[#This Row],[QTY TG]]="",1,db[[#This Row],[QTY TG]])*IF(db[[#This Row],[QTY K]]="",1,db[[#This Row],[QTY K]])</f>
        <v>30</v>
      </c>
      <c r="AB625" s="140" t="str">
        <f>IF(db[[#This Row],[STN K]]="",IF(db[[#This Row],[STN TG]]="",db[[#This Row],[STN B]],db[[#This Row],[STN TG]]),db[[#This Row],[STN K]])</f>
        <v>PAK</v>
      </c>
      <c r="AC625" s="87"/>
    </row>
    <row r="626" spans="1:29" ht="16.5" customHeight="1" x14ac:dyDescent="0.25">
      <c r="A626" s="87">
        <f>ROW()-1</f>
        <v>625</v>
      </c>
      <c r="B626" s="134" t="str">
        <f>LOWER(SUBSTITUTE(SUBSTITUTE(SUBSTITUTE(SUBSTITUTE(SUBSTITUTE(SUBSTITUTE(db[[#This Row],[NB BM]]," ",),".",""),"-",""),"(",""),")",""),"/",""))</f>
        <v>tipeexkertasxdm50375x30</v>
      </c>
      <c r="C626" s="134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D626" s="134" t="str">
        <f>LOWER(SUBSTITUTE(SUBSTITUTE(SUBSTITUTE(SUBSTITUTE(SUBSTITUTE(SUBSTITUTE(SUBSTITUTE(SUBSTITUTE(SUBSTITUTE(db[[#This Row],[NB PAJAK]]," ",""),"-",""),"(",""),")",""),".",""),",",""),"/",""),"""",""),"+",""))</f>
        <v/>
      </c>
      <c r="E626" s="134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tipeexkertasxdm50375x3030pak</v>
      </c>
      <c r="F62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correctiontapexdm50375x3030pakuntana</v>
      </c>
      <c r="G626" s="135" t="s">
        <v>5768</v>
      </c>
      <c r="H626" s="135" t="s">
        <v>5765</v>
      </c>
      <c r="I626" s="136"/>
      <c r="J626" s="1" t="s">
        <v>1621</v>
      </c>
      <c r="K626" s="138" t="e">
        <f>IF(db[[#This Row],[NB NOTA_C]]="","",COUNTIF([2]!B_MSK[concat],db[[#This Row],[NB NOTA_C]]))</f>
        <v>#REF!</v>
      </c>
      <c r="L626" s="139" t="s">
        <v>1637</v>
      </c>
      <c r="M626" s="3" t="s">
        <v>5793</v>
      </c>
      <c r="N626" s="1" t="s">
        <v>2821</v>
      </c>
      <c r="O626" s="134"/>
      <c r="P626" s="134" t="str">
        <f>IF(db[[#This Row],[QTY/ CTN]]="","",SUBSTITUTE(SUBSTITUTE(SUBSTITUTE(db[[#This Row],[QTY/ CTN]]," ","_",2),"(",""),")","")&amp;"_")</f>
        <v>30 PAK_</v>
      </c>
      <c r="Q626" s="134">
        <f>IF(db[[#This Row],[H_QTY/ CTN]]="","",SEARCH("_",db[[#This Row],[H_QTY/ CTN]]))</f>
        <v>7</v>
      </c>
      <c r="R626" s="134">
        <f>IF(db[[#This Row],[H_QTY/ CTN]]="","",LEN(db[[#This Row],[H_QTY/ CTN]]))</f>
        <v>7</v>
      </c>
      <c r="S626" s="140" t="str">
        <f>IF(db[[#This Row],[H_QTY/ CTN]]="","",LEFT(db[[#This Row],[H_QTY/ CTN]],db[[#This Row],[H_1]]-1))</f>
        <v>30 PAK</v>
      </c>
      <c r="T626" s="140" t="str">
        <f>IF(NOT(db[[#This Row],[H_1]]=db[[#This Row],[H_2]]),MID(db[[#This Row],[H_QTY/ CTN]],db[[#This Row],[H_1]]+1,db[[#This Row],[H_2]]-db[[#This Row],[H_1]]-1),"")</f>
        <v/>
      </c>
      <c r="U626" s="140" t="str">
        <f>IF(db[[#This Row],[QTY/ CTN B]]="","",LEFT(db[[#This Row],[QTY/ CTN B]],SEARCH(" ",db[[#This Row],[QTY/ CTN B]],1)-1))</f>
        <v>30</v>
      </c>
      <c r="V626" s="140" t="str">
        <f>IF(db[[#This Row],[QTY/ CTN B]]="","",RIGHT(db[[#This Row],[QTY/ CTN B]],LEN(db[[#This Row],[QTY/ CTN B]])-SEARCH(" ",db[[#This Row],[QTY/ CTN B]],1)))</f>
        <v>PAK</v>
      </c>
      <c r="W626" s="140" t="str">
        <f>IF(db[[#This Row],[QTY/ CTN TG]]="",IF(db[[#This Row],[STN TG]]="","",12),LEFT(db[[#This Row],[QTY/ CTN TG]],SEARCH(" ",db[[#This Row],[QTY/ CTN TG]],1)-1))</f>
        <v/>
      </c>
      <c r="X62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26" s="140" t="str">
        <f>IF(db[[#This Row],[STN K]]="","",IF(db[[#This Row],[STN TG]]="LSN",12,""))</f>
        <v/>
      </c>
      <c r="Z626" s="140" t="str">
        <f>IF(db[[#This Row],[STN TG]]="LSN","PCS","")</f>
        <v/>
      </c>
      <c r="AA626" s="140">
        <f>db[[#This Row],[QTY B]]*IF(db[[#This Row],[QTY TG]]="",1,db[[#This Row],[QTY TG]])*IF(db[[#This Row],[QTY K]]="",1,db[[#This Row],[QTY K]])</f>
        <v>30</v>
      </c>
      <c r="AB626" s="140" t="str">
        <f>IF(db[[#This Row],[STN K]]="",IF(db[[#This Row],[STN TG]]="",db[[#This Row],[STN B]],db[[#This Row],[STN TG]]),db[[#This Row],[STN K]])</f>
        <v>PAK</v>
      </c>
      <c r="AC626" s="87"/>
    </row>
    <row r="627" spans="1:29" ht="16.5" customHeight="1" x14ac:dyDescent="0.25">
      <c r="A627" s="87">
        <f>ROW()-1</f>
        <v>626</v>
      </c>
      <c r="B627" s="3" t="str">
        <f>LOWER(SUBSTITUTE(SUBSTITUTE(SUBSTITUTE(SUBSTITUTE(SUBSTITUTE(SUBSTITUTE(db[[#This Row],[NB BM]]," ",),".",""),"-",""),"(",""),")",""),"/",""))</f>
        <v>tipeexkertasxdm6078</v>
      </c>
      <c r="C62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D627" s="3" t="str">
        <f>LOWER(SUBSTITUTE(SUBSTITUTE(SUBSTITUTE(SUBSTITUTE(SUBSTITUTE(SUBSTITUTE(SUBSTITUTE(SUBSTITUTE(SUBSTITUTE(db[[#This Row],[NB PAJAK]]," ",""),"-",""),"(",""),")",""),".",""),",",""),"/",""),"""",""),"+",""))</f>
        <v/>
      </c>
      <c r="E627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tipeexkertasxdm607818box40pcs</v>
      </c>
      <c r="F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correctiontapexdm607818box40pcsuntana</v>
      </c>
      <c r="G627" s="1" t="s">
        <v>2462</v>
      </c>
      <c r="H627" s="4" t="s">
        <v>3367</v>
      </c>
      <c r="I627" s="2"/>
      <c r="J627" s="1" t="s">
        <v>1621</v>
      </c>
      <c r="K627" s="26" t="e">
        <f>IF(db[[#This Row],[NB NOTA_C]]="","",COUNTIF([2]!B_MSK[concat],db[[#This Row],[NB NOTA_C]]))</f>
        <v>#REF!</v>
      </c>
      <c r="L627" s="7" t="s">
        <v>1637</v>
      </c>
      <c r="M627" s="3" t="s">
        <v>2468</v>
      </c>
      <c r="N627" s="1" t="s">
        <v>2821</v>
      </c>
      <c r="P627" s="1" t="str">
        <f>IF(db[[#This Row],[QTY/ CTN]]="","",SUBSTITUTE(SUBSTITUTE(SUBSTITUTE(db[[#This Row],[QTY/ CTN]]," ","_",2),"(",""),")","")&amp;"_")</f>
        <v>18 BOX_40 PCS_</v>
      </c>
      <c r="Q627" s="1">
        <f>IF(db[[#This Row],[H_QTY/ CTN]]="","",SEARCH("_",db[[#This Row],[H_QTY/ CTN]]))</f>
        <v>7</v>
      </c>
      <c r="R627" s="1">
        <f>IF(db[[#This Row],[H_QTY/ CTN]]="","",LEN(db[[#This Row],[H_QTY/ CTN]]))</f>
        <v>14</v>
      </c>
      <c r="S627" s="90" t="str">
        <f>IF(db[[#This Row],[H_QTY/ CTN]]="","",LEFT(db[[#This Row],[H_QTY/ CTN]],db[[#This Row],[H_1]]-1))</f>
        <v>18 BOX</v>
      </c>
      <c r="T627" s="87" t="str">
        <f>IF(NOT(db[[#This Row],[H_1]]=db[[#This Row],[H_2]]),MID(db[[#This Row],[H_QTY/ CTN]],db[[#This Row],[H_1]]+1,db[[#This Row],[H_2]]-db[[#This Row],[H_1]]-1),"")</f>
        <v>40 PCS</v>
      </c>
      <c r="U627" s="87" t="str">
        <f>IF(db[[#This Row],[QTY/ CTN B]]="","",LEFT(db[[#This Row],[QTY/ CTN B]],SEARCH(" ",db[[#This Row],[QTY/ CTN B]],1)-1))</f>
        <v>18</v>
      </c>
      <c r="V627" s="87" t="str">
        <f>IF(db[[#This Row],[QTY/ CTN B]]="","",RIGHT(db[[#This Row],[QTY/ CTN B]],LEN(db[[#This Row],[QTY/ CTN B]])-SEARCH(" ",db[[#This Row],[QTY/ CTN B]],1)))</f>
        <v>BOX</v>
      </c>
      <c r="W627" s="87" t="str">
        <f>IF(db[[#This Row],[QTY/ CTN TG]]="",IF(db[[#This Row],[STN TG]]="","",12),LEFT(db[[#This Row],[QTY/ CTN TG]],SEARCH(" ",db[[#This Row],[QTY/ CTN TG]],1)-1))</f>
        <v>40</v>
      </c>
      <c r="X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7" s="87" t="str">
        <f>IF(db[[#This Row],[STN K]]="","",IF(db[[#This Row],[STN TG]]="LSN",12,""))</f>
        <v/>
      </c>
      <c r="Z627" s="87" t="str">
        <f>IF(db[[#This Row],[STN TG]]="LSN","PCS","")</f>
        <v/>
      </c>
      <c r="AA627" s="87">
        <f>db[[#This Row],[QTY B]]*IF(db[[#This Row],[QTY TG]]="",1,db[[#This Row],[QTY TG]])*IF(db[[#This Row],[QTY K]]="",1,db[[#This Row],[QTY K]])</f>
        <v>720</v>
      </c>
      <c r="AB627" s="87" t="str">
        <f>IF(db[[#This Row],[STN K]]="",IF(db[[#This Row],[STN TG]]="",db[[#This Row],[STN B]],db[[#This Row],[STN TG]]),db[[#This Row],[STN K]])</f>
        <v>PCS</v>
      </c>
      <c r="AC627" s="87"/>
    </row>
    <row r="628" spans="1:29" ht="16.5" customHeight="1" x14ac:dyDescent="0.25">
      <c r="A628" s="87">
        <f>ROW()-1</f>
        <v>627</v>
      </c>
      <c r="B628" s="3" t="str">
        <f>LOWER(SUBSTITUTE(SUBSTITUTE(SUBSTITUTE(SUBSTITUTE(SUBSTITUTE(SUBSTITUTE(db[[#This Row],[NB BM]]," ",),".",""),"-",""),"(",""),")",""),"/",""))</f>
        <v>tipeexkertasxdm6079</v>
      </c>
      <c r="C628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D628" s="3" t="str">
        <f>LOWER(SUBSTITUTE(SUBSTITUTE(SUBSTITUTE(SUBSTITUTE(SUBSTITUTE(SUBSTITUTE(SUBSTITUTE(SUBSTITUTE(SUBSTITUTE(db[[#This Row],[NB PAJAK]]," ",""),"-",""),"(",""),")",""),".",""),",",""),"/",""),"""",""),"+",""))</f>
        <v/>
      </c>
      <c r="E628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tipeexkertasxdm607918box40pcs</v>
      </c>
      <c r="F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correctiontapexdm607918box40pcsuntana</v>
      </c>
      <c r="G628" s="1" t="s">
        <v>2463</v>
      </c>
      <c r="H628" s="4" t="s">
        <v>3368</v>
      </c>
      <c r="I628" s="49"/>
      <c r="J628" s="1" t="s">
        <v>1621</v>
      </c>
      <c r="K628" s="26" t="e">
        <f>IF(db[[#This Row],[NB NOTA_C]]="","",COUNTIF([2]!B_MSK[concat],db[[#This Row],[NB NOTA_C]]))</f>
        <v>#REF!</v>
      </c>
      <c r="L628" s="7" t="s">
        <v>1637</v>
      </c>
      <c r="M628" s="3" t="s">
        <v>2468</v>
      </c>
      <c r="N628" s="1" t="s">
        <v>2821</v>
      </c>
      <c r="P628" s="1" t="str">
        <f>IF(db[[#This Row],[QTY/ CTN]]="","",SUBSTITUTE(SUBSTITUTE(SUBSTITUTE(db[[#This Row],[QTY/ CTN]]," ","_",2),"(",""),")","")&amp;"_")</f>
        <v>18 BOX_40 PCS_</v>
      </c>
      <c r="Q628" s="1">
        <f>IF(db[[#This Row],[H_QTY/ CTN]]="","",SEARCH("_",db[[#This Row],[H_QTY/ CTN]]))</f>
        <v>7</v>
      </c>
      <c r="R628" s="1">
        <f>IF(db[[#This Row],[H_QTY/ CTN]]="","",LEN(db[[#This Row],[H_QTY/ CTN]]))</f>
        <v>14</v>
      </c>
      <c r="S628" s="90" t="str">
        <f>IF(db[[#This Row],[H_QTY/ CTN]]="","",LEFT(db[[#This Row],[H_QTY/ CTN]],db[[#This Row],[H_1]]-1))</f>
        <v>18 BOX</v>
      </c>
      <c r="T628" s="87" t="str">
        <f>IF(NOT(db[[#This Row],[H_1]]=db[[#This Row],[H_2]]),MID(db[[#This Row],[H_QTY/ CTN]],db[[#This Row],[H_1]]+1,db[[#This Row],[H_2]]-db[[#This Row],[H_1]]-1),"")</f>
        <v>40 PCS</v>
      </c>
      <c r="U628" s="87" t="str">
        <f>IF(db[[#This Row],[QTY/ CTN B]]="","",LEFT(db[[#This Row],[QTY/ CTN B]],SEARCH(" ",db[[#This Row],[QTY/ CTN B]],1)-1))</f>
        <v>18</v>
      </c>
      <c r="V628" s="87" t="str">
        <f>IF(db[[#This Row],[QTY/ CTN B]]="","",RIGHT(db[[#This Row],[QTY/ CTN B]],LEN(db[[#This Row],[QTY/ CTN B]])-SEARCH(" ",db[[#This Row],[QTY/ CTN B]],1)))</f>
        <v>BOX</v>
      </c>
      <c r="W628" s="87" t="str">
        <f>IF(db[[#This Row],[QTY/ CTN TG]]="",IF(db[[#This Row],[STN TG]]="","",12),LEFT(db[[#This Row],[QTY/ CTN TG]],SEARCH(" ",db[[#This Row],[QTY/ CTN TG]],1)-1))</f>
        <v>40</v>
      </c>
      <c r="X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28" s="87" t="str">
        <f>IF(db[[#This Row],[STN K]]="","",IF(db[[#This Row],[STN TG]]="LSN",12,""))</f>
        <v/>
      </c>
      <c r="Z628" s="87" t="str">
        <f>IF(db[[#This Row],[STN TG]]="LSN","PCS","")</f>
        <v/>
      </c>
      <c r="AA628" s="87">
        <f>db[[#This Row],[QTY B]]*IF(db[[#This Row],[QTY TG]]="",1,db[[#This Row],[QTY TG]])*IF(db[[#This Row],[QTY K]]="",1,db[[#This Row],[QTY K]])</f>
        <v>720</v>
      </c>
      <c r="AB628" s="87" t="str">
        <f>IF(db[[#This Row],[STN K]]="",IF(db[[#This Row],[STN TG]]="",db[[#This Row],[STN B]],db[[#This Row],[STN TG]]),db[[#This Row],[STN K]])</f>
        <v>PCS</v>
      </c>
      <c r="AC628" s="87"/>
    </row>
    <row r="629" spans="1:29" ht="16.5" customHeight="1" x14ac:dyDescent="0.25">
      <c r="A629" s="87">
        <f>ROW()-1</f>
        <v>628</v>
      </c>
      <c r="B629" s="134" t="str">
        <f>LOWER(SUBSTITUTE(SUBSTITUTE(SUBSTITUTE(SUBSTITUTE(SUBSTITUTE(SUBSTITUTE(db[[#This Row],[NB BM]]," ",),".",""),"-",""),"(",""),")",""),"/",""))</f>
        <v>tipeexkertasxdm60805x30</v>
      </c>
      <c r="C629" s="134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D629" s="134" t="str">
        <f>LOWER(SUBSTITUTE(SUBSTITUTE(SUBSTITUTE(SUBSTITUTE(SUBSTITUTE(SUBSTITUTE(SUBSTITUTE(SUBSTITUTE(SUBSTITUTE(db[[#This Row],[NB PAJAK]]," ",""),"-",""),"(",""),")",""),".",""),",",""),"/",""),"""",""),"+",""))</f>
        <v/>
      </c>
      <c r="E629" s="134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tipeexkertasxdm60805x3030pak</v>
      </c>
      <c r="F62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correctiontapexdm60805x3030pakuntana</v>
      </c>
      <c r="G629" s="135" t="s">
        <v>5769</v>
      </c>
      <c r="H629" s="135" t="s">
        <v>5766</v>
      </c>
      <c r="I629" s="136"/>
      <c r="J629" s="1" t="s">
        <v>1621</v>
      </c>
      <c r="K629" s="138" t="e">
        <f>IF(db[[#This Row],[NB NOTA_C]]="","",COUNTIF([2]!B_MSK[concat],db[[#This Row],[NB NOTA_C]]))</f>
        <v>#REF!</v>
      </c>
      <c r="L629" s="139" t="s">
        <v>1637</v>
      </c>
      <c r="M629" s="3" t="s">
        <v>5793</v>
      </c>
      <c r="N629" s="1" t="s">
        <v>2821</v>
      </c>
      <c r="O629" s="134"/>
      <c r="P629" s="134" t="str">
        <f>IF(db[[#This Row],[QTY/ CTN]]="","",SUBSTITUTE(SUBSTITUTE(SUBSTITUTE(db[[#This Row],[QTY/ CTN]]," ","_",2),"(",""),")","")&amp;"_")</f>
        <v>30 PAK_</v>
      </c>
      <c r="Q629" s="134">
        <f>IF(db[[#This Row],[H_QTY/ CTN]]="","",SEARCH("_",db[[#This Row],[H_QTY/ CTN]]))</f>
        <v>7</v>
      </c>
      <c r="R629" s="134">
        <f>IF(db[[#This Row],[H_QTY/ CTN]]="","",LEN(db[[#This Row],[H_QTY/ CTN]]))</f>
        <v>7</v>
      </c>
      <c r="S629" s="140" t="str">
        <f>IF(db[[#This Row],[H_QTY/ CTN]]="","",LEFT(db[[#This Row],[H_QTY/ CTN]],db[[#This Row],[H_1]]-1))</f>
        <v>30 PAK</v>
      </c>
      <c r="T629" s="140" t="str">
        <f>IF(NOT(db[[#This Row],[H_1]]=db[[#This Row],[H_2]]),MID(db[[#This Row],[H_QTY/ CTN]],db[[#This Row],[H_1]]+1,db[[#This Row],[H_2]]-db[[#This Row],[H_1]]-1),"")</f>
        <v/>
      </c>
      <c r="U629" s="140" t="str">
        <f>IF(db[[#This Row],[QTY/ CTN B]]="","",LEFT(db[[#This Row],[QTY/ CTN B]],SEARCH(" ",db[[#This Row],[QTY/ CTN B]],1)-1))</f>
        <v>30</v>
      </c>
      <c r="V629" s="140" t="str">
        <f>IF(db[[#This Row],[QTY/ CTN B]]="","",RIGHT(db[[#This Row],[QTY/ CTN B]],LEN(db[[#This Row],[QTY/ CTN B]])-SEARCH(" ",db[[#This Row],[QTY/ CTN B]],1)))</f>
        <v>PAK</v>
      </c>
      <c r="W629" s="140" t="str">
        <f>IF(db[[#This Row],[QTY/ CTN TG]]="",IF(db[[#This Row],[STN TG]]="","",12),LEFT(db[[#This Row],[QTY/ CTN TG]],SEARCH(" ",db[[#This Row],[QTY/ CTN TG]],1)-1))</f>
        <v/>
      </c>
      <c r="X62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29" s="140" t="str">
        <f>IF(db[[#This Row],[STN K]]="","",IF(db[[#This Row],[STN TG]]="LSN",12,""))</f>
        <v/>
      </c>
      <c r="Z629" s="140" t="str">
        <f>IF(db[[#This Row],[STN TG]]="LSN","PCS","")</f>
        <v/>
      </c>
      <c r="AA629" s="140">
        <f>db[[#This Row],[QTY B]]*IF(db[[#This Row],[QTY TG]]="",1,db[[#This Row],[QTY TG]])*IF(db[[#This Row],[QTY K]]="",1,db[[#This Row],[QTY K]])</f>
        <v>30</v>
      </c>
      <c r="AB629" s="140" t="str">
        <f>IF(db[[#This Row],[STN K]]="",IF(db[[#This Row],[STN TG]]="",db[[#This Row],[STN B]],db[[#This Row],[STN TG]]),db[[#This Row],[STN K]])</f>
        <v>PAK</v>
      </c>
      <c r="AC629" s="87"/>
    </row>
    <row r="630" spans="1:29" ht="16.5" customHeight="1" x14ac:dyDescent="0.25">
      <c r="A630" s="87">
        <f>ROW()-1</f>
        <v>629</v>
      </c>
      <c r="B630" s="3" t="str">
        <f>LOWER(SUBSTITUTE(SUBSTITUTE(SUBSTITUTE(SUBSTITUTE(SUBSTITUTE(SUBSTITUTE(db[[#This Row],[NB BM]]," ",),".",""),"-",""),"(",""),")",""),"/",""))</f>
        <v>tipeexkertasxdm6145</v>
      </c>
      <c r="C630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D630" s="3" t="str">
        <f>LOWER(SUBSTITUTE(SUBSTITUTE(SUBSTITUTE(SUBSTITUTE(SUBSTITUTE(SUBSTITUTE(SUBSTITUTE(SUBSTITUTE(SUBSTITUTE(db[[#This Row],[NB PAJAK]]," ",""),"-",""),"(",""),")",""),".",""),",",""),"/",""),"""",""),"+",""))</f>
        <v/>
      </c>
      <c r="E63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tipeexkertasxdm614516box36pcs</v>
      </c>
      <c r="F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correctiontapexdm614516box36pcsuntana</v>
      </c>
      <c r="G630" s="1" t="s">
        <v>2464</v>
      </c>
      <c r="H630" s="4" t="s">
        <v>3369</v>
      </c>
      <c r="I630" s="49"/>
      <c r="J630" s="1" t="s">
        <v>1621</v>
      </c>
      <c r="K630" s="26" t="e">
        <f>IF(db[[#This Row],[NB NOTA_C]]="","",COUNTIF([2]!B_MSK[concat],db[[#This Row],[NB NOTA_C]]))</f>
        <v>#REF!</v>
      </c>
      <c r="L630" s="7" t="s">
        <v>1637</v>
      </c>
      <c r="M630" s="3" t="s">
        <v>2469</v>
      </c>
      <c r="N630" s="1" t="s">
        <v>2821</v>
      </c>
      <c r="P630" s="1" t="str">
        <f>IF(db[[#This Row],[QTY/ CTN]]="","",SUBSTITUTE(SUBSTITUTE(SUBSTITUTE(db[[#This Row],[QTY/ CTN]]," ","_",2),"(",""),")","")&amp;"_")</f>
        <v>16 BOX_36 PCS_</v>
      </c>
      <c r="Q630" s="1">
        <f>IF(db[[#This Row],[H_QTY/ CTN]]="","",SEARCH("_",db[[#This Row],[H_QTY/ CTN]]))</f>
        <v>7</v>
      </c>
      <c r="R630" s="1">
        <f>IF(db[[#This Row],[H_QTY/ CTN]]="","",LEN(db[[#This Row],[H_QTY/ CTN]]))</f>
        <v>14</v>
      </c>
      <c r="S630" s="90" t="str">
        <f>IF(db[[#This Row],[H_QTY/ CTN]]="","",LEFT(db[[#This Row],[H_QTY/ CTN]],db[[#This Row],[H_1]]-1))</f>
        <v>16 BOX</v>
      </c>
      <c r="T630" s="87" t="str">
        <f>IF(NOT(db[[#This Row],[H_1]]=db[[#This Row],[H_2]]),MID(db[[#This Row],[H_QTY/ CTN]],db[[#This Row],[H_1]]+1,db[[#This Row],[H_2]]-db[[#This Row],[H_1]]-1),"")</f>
        <v>36 PCS</v>
      </c>
      <c r="U630" s="87" t="str">
        <f>IF(db[[#This Row],[QTY/ CTN B]]="","",LEFT(db[[#This Row],[QTY/ CTN B]],SEARCH(" ",db[[#This Row],[QTY/ CTN B]],1)-1))</f>
        <v>16</v>
      </c>
      <c r="V630" s="87" t="str">
        <f>IF(db[[#This Row],[QTY/ CTN B]]="","",RIGHT(db[[#This Row],[QTY/ CTN B]],LEN(db[[#This Row],[QTY/ CTN B]])-SEARCH(" ",db[[#This Row],[QTY/ CTN B]],1)))</f>
        <v>BOX</v>
      </c>
      <c r="W630" s="87" t="str">
        <f>IF(db[[#This Row],[QTY/ CTN TG]]="",IF(db[[#This Row],[STN TG]]="","",12),LEFT(db[[#This Row],[QTY/ CTN TG]],SEARCH(" ",db[[#This Row],[QTY/ CTN TG]],1)-1))</f>
        <v>36</v>
      </c>
      <c r="X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30" s="87" t="str">
        <f>IF(db[[#This Row],[STN K]]="","",IF(db[[#This Row],[STN TG]]="LSN",12,""))</f>
        <v/>
      </c>
      <c r="Z630" s="87" t="str">
        <f>IF(db[[#This Row],[STN TG]]="LSN","PCS","")</f>
        <v/>
      </c>
      <c r="AA630" s="87">
        <f>db[[#This Row],[QTY B]]*IF(db[[#This Row],[QTY TG]]="",1,db[[#This Row],[QTY TG]])*IF(db[[#This Row],[QTY K]]="",1,db[[#This Row],[QTY K]])</f>
        <v>576</v>
      </c>
      <c r="AB630" s="87" t="str">
        <f>IF(db[[#This Row],[STN K]]="",IF(db[[#This Row],[STN TG]]="",db[[#This Row],[STN B]],db[[#This Row],[STN TG]]),db[[#This Row],[STN K]])</f>
        <v>PCS</v>
      </c>
      <c r="AC630" s="87"/>
    </row>
    <row r="631" spans="1:29" ht="16.5" customHeight="1" x14ac:dyDescent="0.25">
      <c r="A631" s="87">
        <f>ROW()-1</f>
        <v>630</v>
      </c>
      <c r="B631" s="3" t="str">
        <f>LOWER(SUBSTITUTE(SUBSTITUTE(SUBSTITUTE(SUBSTITUTE(SUBSTITUTE(SUBSTITUTE(db[[#This Row],[NB BM]]," ",),".",""),"-",""),"(",""),")",""),"/",""))</f>
        <v>tipeexkertasxdm8005</v>
      </c>
      <c r="C631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D631" s="3" t="str">
        <f>LOWER(SUBSTITUTE(SUBSTITUTE(SUBSTITUTE(SUBSTITUTE(SUBSTITUTE(SUBSTITUTE(SUBSTITUTE(SUBSTITUTE(SUBSTITUTE(db[[#This Row],[NB PAJAK]]," ",""),"-",""),"(",""),")",""),".",""),",",""),"/",""),"""",""),"+",""))</f>
        <v/>
      </c>
      <c r="E631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tipeexkertasxdm800516box36pcs</v>
      </c>
      <c r="F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correctiontapexdm800516box36pcsuntana</v>
      </c>
      <c r="G631" s="1" t="s">
        <v>2465</v>
      </c>
      <c r="H631" s="4" t="s">
        <v>3370</v>
      </c>
      <c r="I631" s="2"/>
      <c r="J631" s="1" t="s">
        <v>1621</v>
      </c>
      <c r="K631" s="26" t="e">
        <f>IF(db[[#This Row],[NB NOTA_C]]="","",COUNTIF([2]!B_MSK[concat],db[[#This Row],[NB NOTA_C]]))</f>
        <v>#REF!</v>
      </c>
      <c r="L631" s="7" t="s">
        <v>1637</v>
      </c>
      <c r="M631" s="3" t="s">
        <v>2469</v>
      </c>
      <c r="N631" s="1" t="s">
        <v>2821</v>
      </c>
      <c r="P631" s="1" t="str">
        <f>IF(db[[#This Row],[QTY/ CTN]]="","",SUBSTITUTE(SUBSTITUTE(SUBSTITUTE(db[[#This Row],[QTY/ CTN]]," ","_",2),"(",""),")","")&amp;"_")</f>
        <v>16 BOX_36 PCS_</v>
      </c>
      <c r="Q631" s="1">
        <f>IF(db[[#This Row],[H_QTY/ CTN]]="","",SEARCH("_",db[[#This Row],[H_QTY/ CTN]]))</f>
        <v>7</v>
      </c>
      <c r="R631" s="1">
        <f>IF(db[[#This Row],[H_QTY/ CTN]]="","",LEN(db[[#This Row],[H_QTY/ CTN]]))</f>
        <v>14</v>
      </c>
      <c r="S631" s="90" t="str">
        <f>IF(db[[#This Row],[H_QTY/ CTN]]="","",LEFT(db[[#This Row],[H_QTY/ CTN]],db[[#This Row],[H_1]]-1))</f>
        <v>16 BOX</v>
      </c>
      <c r="T631" s="87" t="str">
        <f>IF(NOT(db[[#This Row],[H_1]]=db[[#This Row],[H_2]]),MID(db[[#This Row],[H_QTY/ CTN]],db[[#This Row],[H_1]]+1,db[[#This Row],[H_2]]-db[[#This Row],[H_1]]-1),"")</f>
        <v>36 PCS</v>
      </c>
      <c r="U631" s="87" t="str">
        <f>IF(db[[#This Row],[QTY/ CTN B]]="","",LEFT(db[[#This Row],[QTY/ CTN B]],SEARCH(" ",db[[#This Row],[QTY/ CTN B]],1)-1))</f>
        <v>16</v>
      </c>
      <c r="V631" s="87" t="str">
        <f>IF(db[[#This Row],[QTY/ CTN B]]="","",RIGHT(db[[#This Row],[QTY/ CTN B]],LEN(db[[#This Row],[QTY/ CTN B]])-SEARCH(" ",db[[#This Row],[QTY/ CTN B]],1)))</f>
        <v>BOX</v>
      </c>
      <c r="W631" s="87" t="str">
        <f>IF(db[[#This Row],[QTY/ CTN TG]]="",IF(db[[#This Row],[STN TG]]="","",12),LEFT(db[[#This Row],[QTY/ CTN TG]],SEARCH(" ",db[[#This Row],[QTY/ CTN TG]],1)-1))</f>
        <v>36</v>
      </c>
      <c r="X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31" s="87" t="str">
        <f>IF(db[[#This Row],[STN K]]="","",IF(db[[#This Row],[STN TG]]="LSN",12,""))</f>
        <v/>
      </c>
      <c r="Z631" s="87" t="str">
        <f>IF(db[[#This Row],[STN TG]]="LSN","PCS","")</f>
        <v/>
      </c>
      <c r="AA631" s="87">
        <f>db[[#This Row],[QTY B]]*IF(db[[#This Row],[QTY TG]]="",1,db[[#This Row],[QTY TG]])*IF(db[[#This Row],[QTY K]]="",1,db[[#This Row],[QTY K]])</f>
        <v>576</v>
      </c>
      <c r="AB631" s="87" t="str">
        <f>IF(db[[#This Row],[STN K]]="",IF(db[[#This Row],[STN TG]]="",db[[#This Row],[STN B]],db[[#This Row],[STN TG]]),db[[#This Row],[STN K]])</f>
        <v>PCS</v>
      </c>
      <c r="AC631" s="87"/>
    </row>
    <row r="632" spans="1:29" ht="16.5" customHeight="1" x14ac:dyDescent="0.25">
      <c r="A632" s="87">
        <f>ROW()-1</f>
        <v>631</v>
      </c>
      <c r="B632" s="3" t="str">
        <f>LOWER(SUBSTITUTE(SUBSTITUTE(SUBSTITUTE(SUBSTITUTE(SUBSTITUTE(SUBSTITUTE(db[[#This Row],[NB BM]]," ",),".",""),"-",""),"(",""),")",""),"/",""))</f>
        <v>tipeexkertasxdm8007</v>
      </c>
      <c r="C632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D632" s="3" t="str">
        <f>LOWER(SUBSTITUTE(SUBSTITUTE(SUBSTITUTE(SUBSTITUTE(SUBSTITUTE(SUBSTITUTE(SUBSTITUTE(SUBSTITUTE(SUBSTITUTE(db[[#This Row],[NB PAJAK]]," ",""),"-",""),"(",""),")",""),".",""),",",""),"/",""),"""",""),"+",""))</f>
        <v/>
      </c>
      <c r="E632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tipeexkertasxdm800716box36pcs</v>
      </c>
      <c r="F6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correctiontapexdm800716box36pcsuntana</v>
      </c>
      <c r="G632" s="1" t="s">
        <v>2466</v>
      </c>
      <c r="H632" s="4" t="s">
        <v>3371</v>
      </c>
      <c r="I632" s="49"/>
      <c r="J632" s="1" t="s">
        <v>1621</v>
      </c>
      <c r="K632" s="26" t="e">
        <f>IF(db[[#This Row],[NB NOTA_C]]="","",COUNTIF([2]!B_MSK[concat],db[[#This Row],[NB NOTA_C]]))</f>
        <v>#REF!</v>
      </c>
      <c r="L632" s="7" t="s">
        <v>1637</v>
      </c>
      <c r="M632" s="3" t="s">
        <v>2469</v>
      </c>
      <c r="N632" s="1" t="s">
        <v>2821</v>
      </c>
      <c r="P632" s="1" t="str">
        <f>IF(db[[#This Row],[QTY/ CTN]]="","",SUBSTITUTE(SUBSTITUTE(SUBSTITUTE(db[[#This Row],[QTY/ CTN]]," ","_",2),"(",""),")","")&amp;"_")</f>
        <v>16 BOX_36 PCS_</v>
      </c>
      <c r="Q632" s="1">
        <f>IF(db[[#This Row],[H_QTY/ CTN]]="","",SEARCH("_",db[[#This Row],[H_QTY/ CTN]]))</f>
        <v>7</v>
      </c>
      <c r="R632" s="1">
        <f>IF(db[[#This Row],[H_QTY/ CTN]]="","",LEN(db[[#This Row],[H_QTY/ CTN]]))</f>
        <v>14</v>
      </c>
      <c r="S632" s="90" t="str">
        <f>IF(db[[#This Row],[H_QTY/ CTN]]="","",LEFT(db[[#This Row],[H_QTY/ CTN]],db[[#This Row],[H_1]]-1))</f>
        <v>16 BOX</v>
      </c>
      <c r="T632" s="87" t="str">
        <f>IF(NOT(db[[#This Row],[H_1]]=db[[#This Row],[H_2]]),MID(db[[#This Row],[H_QTY/ CTN]],db[[#This Row],[H_1]]+1,db[[#This Row],[H_2]]-db[[#This Row],[H_1]]-1),"")</f>
        <v>36 PCS</v>
      </c>
      <c r="U632" s="87" t="str">
        <f>IF(db[[#This Row],[QTY/ CTN B]]="","",LEFT(db[[#This Row],[QTY/ CTN B]],SEARCH(" ",db[[#This Row],[QTY/ CTN B]],1)-1))</f>
        <v>16</v>
      </c>
      <c r="V632" s="87" t="str">
        <f>IF(db[[#This Row],[QTY/ CTN B]]="","",RIGHT(db[[#This Row],[QTY/ CTN B]],LEN(db[[#This Row],[QTY/ CTN B]])-SEARCH(" ",db[[#This Row],[QTY/ CTN B]],1)))</f>
        <v>BOX</v>
      </c>
      <c r="W632" s="87" t="str">
        <f>IF(db[[#This Row],[QTY/ CTN TG]]="",IF(db[[#This Row],[STN TG]]="","",12),LEFT(db[[#This Row],[QTY/ CTN TG]],SEARCH(" ",db[[#This Row],[QTY/ CTN TG]],1)-1))</f>
        <v>36</v>
      </c>
      <c r="X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32" s="87" t="str">
        <f>IF(db[[#This Row],[STN K]]="","",IF(db[[#This Row],[STN TG]]="LSN",12,""))</f>
        <v/>
      </c>
      <c r="Z632" s="87" t="str">
        <f>IF(db[[#This Row],[STN TG]]="LSN","PCS","")</f>
        <v/>
      </c>
      <c r="AA632" s="87">
        <f>db[[#This Row],[QTY B]]*IF(db[[#This Row],[QTY TG]]="",1,db[[#This Row],[QTY TG]])*IF(db[[#This Row],[QTY K]]="",1,db[[#This Row],[QTY K]])</f>
        <v>576</v>
      </c>
      <c r="AB632" s="87" t="str">
        <f>IF(db[[#This Row],[STN K]]="",IF(db[[#This Row],[STN TG]]="",db[[#This Row],[STN B]],db[[#This Row],[STN TG]]),db[[#This Row],[STN K]])</f>
        <v>PCS</v>
      </c>
      <c r="AC632" s="87"/>
    </row>
    <row r="633" spans="1:29" ht="16.5" customHeight="1" x14ac:dyDescent="0.25">
      <c r="A633" s="87">
        <f>ROW()-1</f>
        <v>632</v>
      </c>
      <c r="B633" s="3" t="str">
        <f>LOWER(SUBSTITUTE(SUBSTITUTE(SUBSTITUTE(SUBSTITUTE(SUBSTITUTE(SUBSTITUTE(db[[#This Row],[NB BM]]," ",),".",""),"-",""),"(",""),")",""),"/",""))</f>
        <v>crayonputarpanjangkaraktercp1012l</v>
      </c>
      <c r="C633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D633" s="3" t="str">
        <f>LOWER(SUBSTITUTE(SUBSTITUTE(SUBSTITUTE(SUBSTITUTE(SUBSTITUTE(SUBSTITUTE(SUBSTITUTE(SUBSTITUTE(SUBSTITUTE(db[[#This Row],[NB PAJAK]]," ",""),"-",""),"(",""),")",""),".",""),",",""),"/",""),"""",""),"+",""))</f>
        <v/>
      </c>
      <c r="E633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crayonputarpanjangkaraktercp1012l144pcs</v>
      </c>
      <c r="F6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cp1012lcrayonputarpanjangkarakter144@12144pcsuntana</v>
      </c>
      <c r="G633" s="1" t="s">
        <v>3674</v>
      </c>
      <c r="H633" s="4" t="s">
        <v>3671</v>
      </c>
      <c r="I633" s="49"/>
      <c r="J633" s="1" t="s">
        <v>1621</v>
      </c>
      <c r="K633" s="28" t="e">
        <f>IF(db[[#This Row],[NB NOTA_C]]="","",COUNTIF([2]!B_MSK[concat],db[[#This Row],[NB NOTA_C]]))</f>
        <v>#REF!</v>
      </c>
      <c r="L633" s="7" t="s">
        <v>1639</v>
      </c>
      <c r="M633" s="3" t="s">
        <v>1664</v>
      </c>
      <c r="N633" s="1" t="s">
        <v>2788</v>
      </c>
      <c r="O633" s="3"/>
      <c r="P633" s="3" t="str">
        <f>IF(db[[#This Row],[QTY/ CTN]]="","",SUBSTITUTE(SUBSTITUTE(SUBSTITUTE(db[[#This Row],[QTY/ CTN]]," ","_",2),"(",""),")","")&amp;"_")</f>
        <v>144 PCS_</v>
      </c>
      <c r="Q633" s="3">
        <f>IF(db[[#This Row],[H_QTY/ CTN]]="","",SEARCH("_",db[[#This Row],[H_QTY/ CTN]]))</f>
        <v>8</v>
      </c>
      <c r="R633" s="3">
        <f>IF(db[[#This Row],[H_QTY/ CTN]]="","",LEN(db[[#This Row],[H_QTY/ CTN]]))</f>
        <v>8</v>
      </c>
      <c r="S633" s="87" t="str">
        <f>IF(db[[#This Row],[H_QTY/ CTN]]="","",LEFT(db[[#This Row],[H_QTY/ CTN]],db[[#This Row],[H_1]]-1))</f>
        <v>144 PCS</v>
      </c>
      <c r="T633" s="87" t="str">
        <f>IF(NOT(db[[#This Row],[H_1]]=db[[#This Row],[H_2]]),MID(db[[#This Row],[H_QTY/ CTN]],db[[#This Row],[H_1]]+1,db[[#This Row],[H_2]]-db[[#This Row],[H_1]]-1),"")</f>
        <v/>
      </c>
      <c r="U633" s="87" t="str">
        <f>IF(db[[#This Row],[QTY/ CTN B]]="","",LEFT(db[[#This Row],[QTY/ CTN B]],SEARCH(" ",db[[#This Row],[QTY/ CTN B]],1)-1))</f>
        <v>144</v>
      </c>
      <c r="V633" s="87" t="str">
        <f>IF(db[[#This Row],[QTY/ CTN B]]="","",RIGHT(db[[#This Row],[QTY/ CTN B]],LEN(db[[#This Row],[QTY/ CTN B]])-SEARCH(" ",db[[#This Row],[QTY/ CTN B]],1)))</f>
        <v>PCS</v>
      </c>
      <c r="W633" s="87" t="str">
        <f>IF(db[[#This Row],[QTY/ CTN TG]]="",IF(db[[#This Row],[STN TG]]="","",12),LEFT(db[[#This Row],[QTY/ CTN TG]],SEARCH(" ",db[[#This Row],[QTY/ CTN TG]],1)-1))</f>
        <v/>
      </c>
      <c r="X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3" s="87" t="str">
        <f>IF(db[[#This Row],[STN K]]="","",IF(db[[#This Row],[STN TG]]="LSN",12,""))</f>
        <v/>
      </c>
      <c r="Z633" s="87" t="str">
        <f>IF(db[[#This Row],[STN TG]]="LSN","PCS","")</f>
        <v/>
      </c>
      <c r="AA633" s="87">
        <f>db[[#This Row],[QTY B]]*IF(db[[#This Row],[QTY TG]]="",1,db[[#This Row],[QTY TG]])*IF(db[[#This Row],[QTY K]]="",1,db[[#This Row],[QTY K]])</f>
        <v>144</v>
      </c>
      <c r="AB633" s="87" t="str">
        <f>IF(db[[#This Row],[STN K]]="",IF(db[[#This Row],[STN TG]]="",db[[#This Row],[STN B]],db[[#This Row],[STN TG]]),db[[#This Row],[STN K]])</f>
        <v>PCS</v>
      </c>
      <c r="AC633" s="87"/>
    </row>
    <row r="634" spans="1:29" ht="16.5" customHeight="1" x14ac:dyDescent="0.25">
      <c r="A634" s="87">
        <f>ROW()-1</f>
        <v>633</v>
      </c>
      <c r="B634" s="3" t="str">
        <f>LOWER(SUBSTITUTE(SUBSTITUTE(SUBSTITUTE(SUBSTITUTE(SUBSTITUTE(SUBSTITUTE(db[[#This Row],[NB BM]]," ",),".",""),"-",""),"(",""),")",""),"/",""))</f>
        <v>crayonputarpanjangcpsq12l</v>
      </c>
      <c r="C634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D634" s="3" t="str">
        <f>LOWER(SUBSTITUTE(SUBSTITUTE(SUBSTITUTE(SUBSTITUTE(SUBSTITUTE(SUBSTITUTE(SUBSTITUTE(SUBSTITUTE(SUBSTITUTE(db[[#This Row],[NB PAJAK]]," ",""),"-",""),"(",""),")",""),".",""),",",""),"/",""),"""",""),"+",""))</f>
        <v/>
      </c>
      <c r="E634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crayonputarpanjangcpsq12l192pcs</v>
      </c>
      <c r="F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cpsq12lcrayonputarpanjang192pcsuntana</v>
      </c>
      <c r="G634" s="1" t="s">
        <v>1859</v>
      </c>
      <c r="H634" s="4" t="s">
        <v>2569</v>
      </c>
      <c r="I634" s="2"/>
      <c r="J634" s="1" t="s">
        <v>1621</v>
      </c>
      <c r="K634" s="26" t="e">
        <f>IF(db[[#This Row],[NB NOTA_C]]="","",COUNTIF([2]!B_MSK[concat],db[[#This Row],[NB NOTA_C]]))</f>
        <v>#REF!</v>
      </c>
      <c r="L634" s="7" t="s">
        <v>1639</v>
      </c>
      <c r="M634" s="3" t="s">
        <v>1767</v>
      </c>
      <c r="N634" s="1" t="s">
        <v>2788</v>
      </c>
      <c r="P634" s="1" t="str">
        <f>IF(db[[#This Row],[QTY/ CTN]]="","",SUBSTITUTE(SUBSTITUTE(SUBSTITUTE(db[[#This Row],[QTY/ CTN]]," ","_",2),"(",""),")","")&amp;"_")</f>
        <v>192 PCS_</v>
      </c>
      <c r="Q634" s="1">
        <f>IF(db[[#This Row],[H_QTY/ CTN]]="","",SEARCH("_",db[[#This Row],[H_QTY/ CTN]]))</f>
        <v>8</v>
      </c>
      <c r="R634" s="1">
        <f>IF(db[[#This Row],[H_QTY/ CTN]]="","",LEN(db[[#This Row],[H_QTY/ CTN]]))</f>
        <v>8</v>
      </c>
      <c r="S634" s="90" t="str">
        <f>IF(db[[#This Row],[H_QTY/ CTN]]="","",LEFT(db[[#This Row],[H_QTY/ CTN]],db[[#This Row],[H_1]]-1))</f>
        <v>192 PCS</v>
      </c>
      <c r="T634" s="87" t="str">
        <f>IF(NOT(db[[#This Row],[H_1]]=db[[#This Row],[H_2]]),MID(db[[#This Row],[H_QTY/ CTN]],db[[#This Row],[H_1]]+1,db[[#This Row],[H_2]]-db[[#This Row],[H_1]]-1),"")</f>
        <v/>
      </c>
      <c r="U634" s="87" t="str">
        <f>IF(db[[#This Row],[QTY/ CTN B]]="","",LEFT(db[[#This Row],[QTY/ CTN B]],SEARCH(" ",db[[#This Row],[QTY/ CTN B]],1)-1))</f>
        <v>192</v>
      </c>
      <c r="V634" s="87" t="str">
        <f>IF(db[[#This Row],[QTY/ CTN B]]="","",RIGHT(db[[#This Row],[QTY/ CTN B]],LEN(db[[#This Row],[QTY/ CTN B]])-SEARCH(" ",db[[#This Row],[QTY/ CTN B]],1)))</f>
        <v>PCS</v>
      </c>
      <c r="W634" s="87" t="str">
        <f>IF(db[[#This Row],[QTY/ CTN TG]]="",IF(db[[#This Row],[STN TG]]="","",12),LEFT(db[[#This Row],[QTY/ CTN TG]],SEARCH(" ",db[[#This Row],[QTY/ CTN TG]],1)-1))</f>
        <v/>
      </c>
      <c r="X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4" s="87" t="str">
        <f>IF(db[[#This Row],[STN K]]="","",IF(db[[#This Row],[STN TG]]="LSN",12,""))</f>
        <v/>
      </c>
      <c r="Z634" s="87" t="str">
        <f>IF(db[[#This Row],[STN TG]]="LSN","PCS","")</f>
        <v/>
      </c>
      <c r="AA634" s="87">
        <f>db[[#This Row],[QTY B]]*IF(db[[#This Row],[QTY TG]]="",1,db[[#This Row],[QTY TG]])*IF(db[[#This Row],[QTY K]]="",1,db[[#This Row],[QTY K]])</f>
        <v>192</v>
      </c>
      <c r="AB634" s="87" t="str">
        <f>IF(db[[#This Row],[STN K]]="",IF(db[[#This Row],[STN TG]]="",db[[#This Row],[STN B]],db[[#This Row],[STN TG]]),db[[#This Row],[STN K]])</f>
        <v>PCS</v>
      </c>
      <c r="AC634" s="87"/>
    </row>
    <row r="635" spans="1:29" ht="16.5" customHeight="1" x14ac:dyDescent="0.25">
      <c r="A635" s="87">
        <f>ROW()-1</f>
        <v>634</v>
      </c>
      <c r="B635" s="3" t="str">
        <f>LOWER(SUBSTITUTE(SUBSTITUTE(SUBSTITUTE(SUBSTITUTE(SUBSTITUTE(SUBSTITUTE(db[[#This Row],[NB BM]]," ",),".",""),"-",""),"(",""),")",""),"/",""))</f>
        <v>crayon101212wmixwomy</v>
      </c>
      <c r="C635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D635" s="3" t="str">
        <f>LOWER(SUBSTITUTE(SUBSTITUTE(SUBSTITUTE(SUBSTITUTE(SUBSTITUTE(SUBSTITUTE(SUBSTITUTE(SUBSTITUTE(SUBSTITUTE(db[[#This Row],[NB PAJAK]]," ",""),"-",""),"(",""),")",""),".",""),",",""),"/",""),"""",""),"+",""))</f>
        <v/>
      </c>
      <c r="E635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crayon101212wmixwomy192pcs</v>
      </c>
      <c r="F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crayon101212wrnmixwomy192pcsuntana</v>
      </c>
      <c r="G635" s="4" t="s">
        <v>5215</v>
      </c>
      <c r="H635" s="4" t="s">
        <v>5207</v>
      </c>
      <c r="I635" s="49"/>
      <c r="J635" s="1" t="s">
        <v>1621</v>
      </c>
      <c r="K635" s="28" t="e">
        <f>IF(db[[#This Row],[NB NOTA_C]]="","",COUNTIF([2]!B_MSK[concat],db[[#This Row],[NB NOTA_C]]))</f>
        <v>#REF!</v>
      </c>
      <c r="L635" s="7" t="s">
        <v>2160</v>
      </c>
      <c r="M635" s="3" t="s">
        <v>1767</v>
      </c>
      <c r="N635" s="1" t="s">
        <v>2788</v>
      </c>
      <c r="O635" s="3"/>
      <c r="P635" s="3" t="str">
        <f>IF(db[[#This Row],[QTY/ CTN]]="","",SUBSTITUTE(SUBSTITUTE(SUBSTITUTE(db[[#This Row],[QTY/ CTN]]," ","_",2),"(",""),")","")&amp;"_")</f>
        <v>192 PCS_</v>
      </c>
      <c r="Q635" s="3">
        <f>IF(db[[#This Row],[H_QTY/ CTN]]="","",SEARCH("_",db[[#This Row],[H_QTY/ CTN]]))</f>
        <v>8</v>
      </c>
      <c r="R635" s="3">
        <f>IF(db[[#This Row],[H_QTY/ CTN]]="","",LEN(db[[#This Row],[H_QTY/ CTN]]))</f>
        <v>8</v>
      </c>
      <c r="S635" s="87" t="str">
        <f>IF(db[[#This Row],[H_QTY/ CTN]]="","",LEFT(db[[#This Row],[H_QTY/ CTN]],db[[#This Row],[H_1]]-1))</f>
        <v>192 PCS</v>
      </c>
      <c r="T635" s="87" t="str">
        <f>IF(NOT(db[[#This Row],[H_1]]=db[[#This Row],[H_2]]),MID(db[[#This Row],[H_QTY/ CTN]],db[[#This Row],[H_1]]+1,db[[#This Row],[H_2]]-db[[#This Row],[H_1]]-1),"")</f>
        <v/>
      </c>
      <c r="U635" s="87" t="str">
        <f>IF(db[[#This Row],[QTY/ CTN B]]="","",LEFT(db[[#This Row],[QTY/ CTN B]],SEARCH(" ",db[[#This Row],[QTY/ CTN B]],1)-1))</f>
        <v>192</v>
      </c>
      <c r="V635" s="87" t="str">
        <f>IF(db[[#This Row],[QTY/ CTN B]]="","",RIGHT(db[[#This Row],[QTY/ CTN B]],LEN(db[[#This Row],[QTY/ CTN B]])-SEARCH(" ",db[[#This Row],[QTY/ CTN B]],1)))</f>
        <v>PCS</v>
      </c>
      <c r="W635" s="87" t="str">
        <f>IF(db[[#This Row],[QTY/ CTN TG]]="",IF(db[[#This Row],[STN TG]]="","",12),LEFT(db[[#This Row],[QTY/ CTN TG]],SEARCH(" ",db[[#This Row],[QTY/ CTN TG]],1)-1))</f>
        <v/>
      </c>
      <c r="X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5" s="87" t="str">
        <f>IF(db[[#This Row],[STN K]]="","",IF(db[[#This Row],[STN TG]]="LSN",12,""))</f>
        <v/>
      </c>
      <c r="Z635" s="87" t="str">
        <f>IF(db[[#This Row],[STN TG]]="LSN","PCS","")</f>
        <v/>
      </c>
      <c r="AA635" s="87">
        <f>db[[#This Row],[QTY B]]*IF(db[[#This Row],[QTY TG]]="",1,db[[#This Row],[QTY TG]])*IF(db[[#This Row],[QTY K]]="",1,db[[#This Row],[QTY K]])</f>
        <v>192</v>
      </c>
      <c r="AB635" s="87" t="str">
        <f>IF(db[[#This Row],[STN K]]="",IF(db[[#This Row],[STN TG]]="",db[[#This Row],[STN B]],db[[#This Row],[STN TG]]),db[[#This Row],[STN K]])</f>
        <v>PCS</v>
      </c>
      <c r="AC635" s="87"/>
    </row>
    <row r="636" spans="1:29" ht="16.5" customHeight="1" x14ac:dyDescent="0.25">
      <c r="A636" s="87">
        <f>ROW()-1</f>
        <v>635</v>
      </c>
      <c r="B636" s="9" t="str">
        <f>LOWER(SUBSTITUTE(SUBSTITUTE(SUBSTITUTE(SUBSTITUTE(SUBSTITUTE(SUBSTITUTE(db[[#This Row],[NB BM]]," ",),".",""),"-",""),"(",""),")",""),"/",""))</f>
        <v>crayonputar12w1012panjang</v>
      </c>
      <c r="C636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D636" s="9" t="str">
        <f>LOWER(SUBSTITUTE(SUBSTITUTE(SUBSTITUTE(SUBSTITUTE(SUBSTITUTE(SUBSTITUTE(SUBSTITUTE(SUBSTITUTE(SUBSTITUTE(db[[#This Row],[NB PAJAK]]," ",""),"-",""),"(",""),")",""),".",""),",",""),"/",""),"""",""),"+",""))</f>
        <v/>
      </c>
      <c r="E636" s="9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crayonputar12w1012panjang192pcs</v>
      </c>
      <c r="F63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crayon10121212wpjgputardny192pcsuntana</v>
      </c>
      <c r="G636" s="8" t="s">
        <v>2599</v>
      </c>
      <c r="H636" s="18" t="s">
        <v>2202</v>
      </c>
      <c r="I636" s="49"/>
      <c r="J636" s="1" t="s">
        <v>1621</v>
      </c>
      <c r="K636" s="26" t="e">
        <f>IF(db[[#This Row],[NB NOTA_C]]="","",COUNTIF([2]!B_MSK[concat],db[[#This Row],[NB NOTA_C]]))</f>
        <v>#REF!</v>
      </c>
      <c r="L636" s="7" t="s">
        <v>1637</v>
      </c>
      <c r="M636" s="3" t="s">
        <v>2207</v>
      </c>
      <c r="N636" s="1" t="s">
        <v>2788</v>
      </c>
      <c r="P636" s="1" t="str">
        <f>IF(db[[#This Row],[QTY/ CTN]]="","",SUBSTITUTE(SUBSTITUTE(SUBSTITUTE(db[[#This Row],[QTY/ CTN]]," ","_",2),"(",""),")","")&amp;"_")</f>
        <v>192 PCS__</v>
      </c>
      <c r="Q636" s="1">
        <f>IF(db[[#This Row],[H_QTY/ CTN]]="","",SEARCH("_",db[[#This Row],[H_QTY/ CTN]]))</f>
        <v>8</v>
      </c>
      <c r="R636" s="1">
        <f>IF(db[[#This Row],[H_QTY/ CTN]]="","",LEN(db[[#This Row],[H_QTY/ CTN]]))</f>
        <v>9</v>
      </c>
      <c r="S636" s="90" t="str">
        <f>IF(db[[#This Row],[H_QTY/ CTN]]="","",LEFT(db[[#This Row],[H_QTY/ CTN]],db[[#This Row],[H_1]]-1))</f>
        <v>192 PCS</v>
      </c>
      <c r="T636" s="87" t="str">
        <f>IF(NOT(db[[#This Row],[H_1]]=db[[#This Row],[H_2]]),MID(db[[#This Row],[H_QTY/ CTN]],db[[#This Row],[H_1]]+1,db[[#This Row],[H_2]]-db[[#This Row],[H_1]]-1),"")</f>
        <v/>
      </c>
      <c r="U636" s="87" t="str">
        <f>IF(db[[#This Row],[QTY/ CTN B]]="","",LEFT(db[[#This Row],[QTY/ CTN B]],SEARCH(" ",db[[#This Row],[QTY/ CTN B]],1)-1))</f>
        <v>192</v>
      </c>
      <c r="V636" s="87" t="str">
        <f>IF(db[[#This Row],[QTY/ CTN B]]="","",RIGHT(db[[#This Row],[QTY/ CTN B]],LEN(db[[#This Row],[QTY/ CTN B]])-SEARCH(" ",db[[#This Row],[QTY/ CTN B]],1)))</f>
        <v>PCS</v>
      </c>
      <c r="W636" s="87" t="str">
        <f>IF(db[[#This Row],[QTY/ CTN TG]]="",IF(db[[#This Row],[STN TG]]="","",12),LEFT(db[[#This Row],[QTY/ CTN TG]],SEARCH(" ",db[[#This Row],[QTY/ CTN TG]],1)-1))</f>
        <v/>
      </c>
      <c r="X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6" s="87" t="str">
        <f>IF(db[[#This Row],[STN K]]="","",IF(db[[#This Row],[STN TG]]="LSN",12,""))</f>
        <v/>
      </c>
      <c r="Z636" s="87" t="str">
        <f>IF(db[[#This Row],[STN TG]]="LSN","PCS","")</f>
        <v/>
      </c>
      <c r="AA636" s="87">
        <f>db[[#This Row],[QTY B]]*IF(db[[#This Row],[QTY TG]]="",1,db[[#This Row],[QTY TG]])*IF(db[[#This Row],[QTY K]]="",1,db[[#This Row],[QTY K]])</f>
        <v>192</v>
      </c>
      <c r="AB636" s="87" t="str">
        <f>IF(db[[#This Row],[STN K]]="",IF(db[[#This Row],[STN TG]]="",db[[#This Row],[STN B]],db[[#This Row],[STN TG]]),db[[#This Row],[STN K]])</f>
        <v>PCS</v>
      </c>
      <c r="AC636" s="87"/>
    </row>
    <row r="637" spans="1:29" ht="16.5" customHeight="1" x14ac:dyDescent="0.25">
      <c r="A637" s="87">
        <f>ROW()-1</f>
        <v>636</v>
      </c>
      <c r="B637" s="3" t="str">
        <f>LOWER(SUBSTITUTE(SUBSTITUTE(SUBSTITUTE(SUBSTITUTE(SUBSTITUTE(SUBSTITUTE(db[[#This Row],[NB BM]]," ",),".",""),"-",""),"(",""),")",""),"/",""))</f>
        <v>crayon12wvanartnew</v>
      </c>
      <c r="C637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D637" s="3" t="str">
        <f>LOWER(SUBSTITUTE(SUBSTITUTE(SUBSTITUTE(SUBSTITUTE(SUBSTITUTE(SUBSTITUTE(SUBSTITUTE(SUBSTITUTE(SUBSTITUTE(db[[#This Row],[NB PAJAK]]," ",""),"-",""),"(",""),")",""),".",""),",",""),"/",""),"""",""),"+",""))</f>
        <v/>
      </c>
      <c r="E637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crayon12wvanartnew144pcs</v>
      </c>
      <c r="F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crayon12wvanartnew144pcsuntana</v>
      </c>
      <c r="G637" s="1" t="s">
        <v>2776</v>
      </c>
      <c r="H637" s="4" t="s">
        <v>2775</v>
      </c>
      <c r="I637" s="49"/>
      <c r="J637" s="1" t="s">
        <v>1621</v>
      </c>
      <c r="K637" s="26" t="e">
        <f>IF(db[[#This Row],[NB NOTA_C]]="","",COUNTIF([2]!B_MSK[concat],db[[#This Row],[NB NOTA_C]]))</f>
        <v>#REF!</v>
      </c>
      <c r="L637" s="7" t="s">
        <v>2777</v>
      </c>
      <c r="M637" s="3" t="s">
        <v>1664</v>
      </c>
      <c r="N637" s="1" t="s">
        <v>2788</v>
      </c>
      <c r="P637" s="1" t="str">
        <f>IF(db[[#This Row],[QTY/ CTN]]="","",SUBSTITUTE(SUBSTITUTE(SUBSTITUTE(db[[#This Row],[QTY/ CTN]]," ","_",2),"(",""),")","")&amp;"_")</f>
        <v>144 PCS_</v>
      </c>
      <c r="Q637" s="1">
        <f>IF(db[[#This Row],[H_QTY/ CTN]]="","",SEARCH("_",db[[#This Row],[H_QTY/ CTN]]))</f>
        <v>8</v>
      </c>
      <c r="R637" s="1">
        <f>IF(db[[#This Row],[H_QTY/ CTN]]="","",LEN(db[[#This Row],[H_QTY/ CTN]]))</f>
        <v>8</v>
      </c>
      <c r="S637" s="90" t="str">
        <f>IF(db[[#This Row],[H_QTY/ CTN]]="","",LEFT(db[[#This Row],[H_QTY/ CTN]],db[[#This Row],[H_1]]-1))</f>
        <v>144 PCS</v>
      </c>
      <c r="T637" s="87" t="str">
        <f>IF(NOT(db[[#This Row],[H_1]]=db[[#This Row],[H_2]]),MID(db[[#This Row],[H_QTY/ CTN]],db[[#This Row],[H_1]]+1,db[[#This Row],[H_2]]-db[[#This Row],[H_1]]-1),"")</f>
        <v/>
      </c>
      <c r="U637" s="87" t="str">
        <f>IF(db[[#This Row],[QTY/ CTN B]]="","",LEFT(db[[#This Row],[QTY/ CTN B]],SEARCH(" ",db[[#This Row],[QTY/ CTN B]],1)-1))</f>
        <v>144</v>
      </c>
      <c r="V637" s="87" t="str">
        <f>IF(db[[#This Row],[QTY/ CTN B]]="","",RIGHT(db[[#This Row],[QTY/ CTN B]],LEN(db[[#This Row],[QTY/ CTN B]])-SEARCH(" ",db[[#This Row],[QTY/ CTN B]],1)))</f>
        <v>PCS</v>
      </c>
      <c r="W637" s="87" t="str">
        <f>IF(db[[#This Row],[QTY/ CTN TG]]="",IF(db[[#This Row],[STN TG]]="","",12),LEFT(db[[#This Row],[QTY/ CTN TG]],SEARCH(" ",db[[#This Row],[QTY/ CTN TG]],1)-1))</f>
        <v/>
      </c>
      <c r="X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7" s="87" t="str">
        <f>IF(db[[#This Row],[STN K]]="","",IF(db[[#This Row],[STN TG]]="LSN",12,""))</f>
        <v/>
      </c>
      <c r="Z637" s="87" t="str">
        <f>IF(db[[#This Row],[STN TG]]="LSN","PCS","")</f>
        <v/>
      </c>
      <c r="AA637" s="87">
        <f>db[[#This Row],[QTY B]]*IF(db[[#This Row],[QTY TG]]="",1,db[[#This Row],[QTY TG]])*IF(db[[#This Row],[QTY K]]="",1,db[[#This Row],[QTY K]])</f>
        <v>144</v>
      </c>
      <c r="AB637" s="87" t="str">
        <f>IF(db[[#This Row],[STN K]]="",IF(db[[#This Row],[STN TG]]="",db[[#This Row],[STN B]],db[[#This Row],[STN TG]]),db[[#This Row],[STN K]])</f>
        <v>PCS</v>
      </c>
      <c r="AC637" s="87"/>
    </row>
    <row r="638" spans="1:29" ht="16.5" customHeight="1" x14ac:dyDescent="0.25">
      <c r="A638" s="87">
        <f>ROW()-1</f>
        <v>637</v>
      </c>
      <c r="B638" s="3" t="str">
        <f>LOWER(SUBSTITUTE(SUBSTITUTE(SUBSTITUTE(SUBSTITUTE(SUBSTITUTE(SUBSTITUTE(db[[#This Row],[NB BM]]," ",),".",""),"-",""),"(",""),")",""),"/",""))</f>
        <v>crayonputar1012l12wpanjangmix</v>
      </c>
      <c r="C638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D638" s="3" t="str">
        <f>LOWER(SUBSTITUTE(SUBSTITUTE(SUBSTITUTE(SUBSTITUTE(SUBSTITUTE(SUBSTITUTE(SUBSTITUTE(SUBSTITUTE(SUBSTITUTE(db[[#This Row],[NB PAJAK]]," ",""),"-",""),"(",""),")",""),".",""),",",""),"/",""),"""",""),"+",""))</f>
        <v/>
      </c>
      <c r="E638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crayonputar1012l12wpanjangmix144set</v>
      </c>
      <c r="F6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crayonputar1012512wpjgmix144setuntana</v>
      </c>
      <c r="G638" s="1" t="s">
        <v>1067</v>
      </c>
      <c r="H638" s="4" t="s">
        <v>1365</v>
      </c>
      <c r="I638" s="49"/>
      <c r="J638" s="1" t="s">
        <v>1621</v>
      </c>
      <c r="K638" s="26" t="e">
        <f>IF(db[[#This Row],[NB NOTA_C]]="","",COUNTIF([2]!B_MSK[concat],db[[#This Row],[NB NOTA_C]]))</f>
        <v>#REF!</v>
      </c>
      <c r="L638" s="6" t="s">
        <v>1646</v>
      </c>
      <c r="M638" s="1" t="s">
        <v>1719</v>
      </c>
      <c r="N638" s="1" t="s">
        <v>2788</v>
      </c>
      <c r="P638" s="1" t="str">
        <f>IF(db[[#This Row],[QTY/ CTN]]="","",SUBSTITUTE(SUBSTITUTE(SUBSTITUTE(db[[#This Row],[QTY/ CTN]]," ","_",2),"(",""),")","")&amp;"_")</f>
        <v>144 SET_</v>
      </c>
      <c r="Q638" s="1">
        <f>IF(db[[#This Row],[H_QTY/ CTN]]="","",SEARCH("_",db[[#This Row],[H_QTY/ CTN]]))</f>
        <v>8</v>
      </c>
      <c r="R638" s="1">
        <f>IF(db[[#This Row],[H_QTY/ CTN]]="","",LEN(db[[#This Row],[H_QTY/ CTN]]))</f>
        <v>8</v>
      </c>
      <c r="S638" s="90" t="str">
        <f>IF(db[[#This Row],[H_QTY/ CTN]]="","",LEFT(db[[#This Row],[H_QTY/ CTN]],db[[#This Row],[H_1]]-1))</f>
        <v>144 SET</v>
      </c>
      <c r="T638" s="87" t="str">
        <f>IF(NOT(db[[#This Row],[H_1]]=db[[#This Row],[H_2]]),MID(db[[#This Row],[H_QTY/ CTN]],db[[#This Row],[H_1]]+1,db[[#This Row],[H_2]]-db[[#This Row],[H_1]]-1),"")</f>
        <v/>
      </c>
      <c r="U638" s="87" t="str">
        <f>IF(db[[#This Row],[QTY/ CTN B]]="","",LEFT(db[[#This Row],[QTY/ CTN B]],SEARCH(" ",db[[#This Row],[QTY/ CTN B]],1)-1))</f>
        <v>144</v>
      </c>
      <c r="V638" s="87" t="str">
        <f>IF(db[[#This Row],[QTY/ CTN B]]="","",RIGHT(db[[#This Row],[QTY/ CTN B]],LEN(db[[#This Row],[QTY/ CTN B]])-SEARCH(" ",db[[#This Row],[QTY/ CTN B]],1)))</f>
        <v>SET</v>
      </c>
      <c r="W638" s="87" t="str">
        <f>IF(db[[#This Row],[QTY/ CTN TG]]="",IF(db[[#This Row],[STN TG]]="","",12),LEFT(db[[#This Row],[QTY/ CTN TG]],SEARCH(" ",db[[#This Row],[QTY/ CTN TG]],1)-1))</f>
        <v/>
      </c>
      <c r="X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8" s="87" t="str">
        <f>IF(db[[#This Row],[STN K]]="","",IF(db[[#This Row],[STN TG]]="LSN",12,""))</f>
        <v/>
      </c>
      <c r="Z638" s="87" t="str">
        <f>IF(db[[#This Row],[STN TG]]="LSN","PCS","")</f>
        <v/>
      </c>
      <c r="AA638" s="87">
        <f>db[[#This Row],[QTY B]]*IF(db[[#This Row],[QTY TG]]="",1,db[[#This Row],[QTY TG]])*IF(db[[#This Row],[QTY K]]="",1,db[[#This Row],[QTY K]])</f>
        <v>144</v>
      </c>
      <c r="AB638" s="87" t="str">
        <f>IF(db[[#This Row],[STN K]]="",IF(db[[#This Row],[STN TG]]="",db[[#This Row],[STN B]],db[[#This Row],[STN TG]]),db[[#This Row],[STN K]])</f>
        <v>SET</v>
      </c>
      <c r="AC638" s="87"/>
    </row>
    <row r="639" spans="1:29" ht="16.5" customHeight="1" x14ac:dyDescent="0.25">
      <c r="A639" s="87">
        <f>ROW()-1</f>
        <v>638</v>
      </c>
      <c r="B639" s="3" t="str">
        <f>LOWER(SUBSTITUTE(SUBSTITUTE(SUBSTITUTE(SUBSTITUTE(SUBSTITUTE(SUBSTITUTE(db[[#This Row],[NB BM]]," ",),".",""),"-",""),"(",""),")",""),"/",""))</f>
        <v>crayonputardisneypanjangn</v>
      </c>
      <c r="C639" s="3" t="str">
        <f>LOWER(SUBSTITUTE(SUBSTITUTE(SUBSTITUTE(SUBSTITUTE(SUBSTITUTE(SUBSTITUTE(SUBSTITUTE(SUBSTITUTE(SUBSTITUTE(db[[#This Row],[NB NOTA]]," ",),".",""),"-",""),"(",""),")",""),",",""),"/",""),"""",""),"+",""))</f>
        <v>crayonputardisneypanjangn</v>
      </c>
      <c r="D639" s="3" t="str">
        <f>LOWER(SUBSTITUTE(SUBSTITUTE(SUBSTITUTE(SUBSTITUTE(SUBSTITUTE(SUBSTITUTE(SUBSTITUTE(SUBSTITUTE(SUBSTITUTE(db[[#This Row],[NB PAJAK]]," ",""),"-",""),"(",""),")",""),".",""),",",""),"/",""),"""",""),"+",""))</f>
        <v/>
      </c>
      <c r="E639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crayonputardisneypanjangn288pcs</v>
      </c>
      <c r="F6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crayonputardisneypanjangn288pcsuntana</v>
      </c>
      <c r="G639" s="1" t="s">
        <v>6088</v>
      </c>
      <c r="H639" s="4" t="s">
        <v>6089</v>
      </c>
      <c r="I639" s="49"/>
      <c r="J639" s="1" t="s">
        <v>1621</v>
      </c>
      <c r="K639" s="26" t="e">
        <f>IF(db[[#This Row],[NB NOTA_C]]="","",COUNTIF([2]!B_MSK[concat],db[[#This Row],[NB NOTA_C]]))</f>
        <v>#REF!</v>
      </c>
      <c r="L639" s="6" t="s">
        <v>2777</v>
      </c>
      <c r="M639" s="1" t="s">
        <v>1672</v>
      </c>
      <c r="N639" s="1" t="s">
        <v>6090</v>
      </c>
      <c r="P639" s="1" t="str">
        <f>IF(db[[#This Row],[QTY/ CTN]]="","",SUBSTITUTE(SUBSTITUTE(SUBSTITUTE(db[[#This Row],[QTY/ CTN]]," ","_",2),"(",""),")","")&amp;"_")</f>
        <v>288 PCS_</v>
      </c>
      <c r="Q639" s="1">
        <f>IF(db[[#This Row],[H_QTY/ CTN]]="","",SEARCH("_",db[[#This Row],[H_QTY/ CTN]]))</f>
        <v>8</v>
      </c>
      <c r="R639" s="1">
        <f>IF(db[[#This Row],[H_QTY/ CTN]]="","",LEN(db[[#This Row],[H_QTY/ CTN]]))</f>
        <v>8</v>
      </c>
      <c r="S639" s="90" t="str">
        <f>IF(db[[#This Row],[H_QTY/ CTN]]="","",LEFT(db[[#This Row],[H_QTY/ CTN]],db[[#This Row],[H_1]]-1))</f>
        <v>288 PCS</v>
      </c>
      <c r="T639" s="87" t="str">
        <f>IF(NOT(db[[#This Row],[H_1]]=db[[#This Row],[H_2]]),MID(db[[#This Row],[H_QTY/ CTN]],db[[#This Row],[H_1]]+1,db[[#This Row],[H_2]]-db[[#This Row],[H_1]]-1),"")</f>
        <v/>
      </c>
      <c r="U639" s="87" t="str">
        <f>IF(db[[#This Row],[QTY/ CTN B]]="","",LEFT(db[[#This Row],[QTY/ CTN B]],SEARCH(" ",db[[#This Row],[QTY/ CTN B]],1)-1))</f>
        <v>288</v>
      </c>
      <c r="V639" s="87" t="str">
        <f>IF(db[[#This Row],[QTY/ CTN B]]="","",RIGHT(db[[#This Row],[QTY/ CTN B]],LEN(db[[#This Row],[QTY/ CTN B]])-SEARCH(" ",db[[#This Row],[QTY/ CTN B]],1)))</f>
        <v>PCS</v>
      </c>
      <c r="W639" s="87" t="str">
        <f>IF(db[[#This Row],[QTY/ CTN TG]]="",IF(db[[#This Row],[STN TG]]="","",12),LEFT(db[[#This Row],[QTY/ CTN TG]],SEARCH(" ",db[[#This Row],[QTY/ CTN TG]],1)-1))</f>
        <v/>
      </c>
      <c r="X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39" s="87" t="str">
        <f>IF(db[[#This Row],[STN K]]="","",IF(db[[#This Row],[STN TG]]="LSN",12,""))</f>
        <v/>
      </c>
      <c r="Z639" s="87" t="str">
        <f>IF(db[[#This Row],[STN TG]]="LSN","PCS","")</f>
        <v/>
      </c>
      <c r="AA639" s="87">
        <f>db[[#This Row],[QTY B]]*IF(db[[#This Row],[QTY TG]]="",1,db[[#This Row],[QTY TG]])*IF(db[[#This Row],[QTY K]]="",1,db[[#This Row],[QTY K]])</f>
        <v>288</v>
      </c>
      <c r="AB639" s="87" t="str">
        <f>IF(db[[#This Row],[STN K]]="",IF(db[[#This Row],[STN TG]]="",db[[#This Row],[STN B]],db[[#This Row],[STN TG]]),db[[#This Row],[STN K]])</f>
        <v>PCS</v>
      </c>
      <c r="AC639" s="87"/>
    </row>
    <row r="640" spans="1:29" ht="16.5" customHeight="1" x14ac:dyDescent="0.25">
      <c r="A640" s="87">
        <f>ROW()-1</f>
        <v>639</v>
      </c>
      <c r="B640" s="3" t="str">
        <f>LOWER(SUBSTITUTE(SUBSTITUTE(SUBSTITUTE(SUBSTITUTE(SUBSTITUTE(SUBSTITUTE(db[[#This Row],[NB BM]]," ",),".",""),"-",""),"(",""),")",""),"/",""))</f>
        <v>crayonputarfancypanjang</v>
      </c>
      <c r="C64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D640" s="3" t="str">
        <f>LOWER(SUBSTITUTE(SUBSTITUTE(SUBSTITUTE(SUBSTITUTE(SUBSTITUTE(SUBSTITUTE(SUBSTITUTE(SUBSTITUTE(SUBSTITUTE(db[[#This Row],[NB PAJAK]]," ",""),"-",""),"(",""),")",""),".",""),",",""),"/",""),"""",""),"+",""))</f>
        <v/>
      </c>
      <c r="E640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crayonputarfancypanjang144pcs</v>
      </c>
      <c r="F6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crayonputarfancypanjang144pcsuntana</v>
      </c>
      <c r="G640" s="1" t="s">
        <v>1068</v>
      </c>
      <c r="H640" s="4" t="s">
        <v>1366</v>
      </c>
      <c r="I640" s="2"/>
      <c r="J640" s="1" t="s">
        <v>1621</v>
      </c>
      <c r="K640" s="26" t="e">
        <f>IF(db[[#This Row],[NB NOTA_C]]="","",COUNTIF([2]!B_MSK[concat],db[[#This Row],[NB NOTA_C]]))</f>
        <v>#REF!</v>
      </c>
      <c r="L640" s="6" t="s">
        <v>1647</v>
      </c>
      <c r="M640" s="1" t="s">
        <v>1664</v>
      </c>
      <c r="N640" s="1" t="s">
        <v>2788</v>
      </c>
      <c r="P640" s="1" t="str">
        <f>IF(db[[#This Row],[QTY/ CTN]]="","",SUBSTITUTE(SUBSTITUTE(SUBSTITUTE(db[[#This Row],[QTY/ CTN]]," ","_",2),"(",""),")","")&amp;"_")</f>
        <v>144 PCS_</v>
      </c>
      <c r="Q640" s="1">
        <f>IF(db[[#This Row],[H_QTY/ CTN]]="","",SEARCH("_",db[[#This Row],[H_QTY/ CTN]]))</f>
        <v>8</v>
      </c>
      <c r="R640" s="1">
        <f>IF(db[[#This Row],[H_QTY/ CTN]]="","",LEN(db[[#This Row],[H_QTY/ CTN]]))</f>
        <v>8</v>
      </c>
      <c r="S640" s="90" t="str">
        <f>IF(db[[#This Row],[H_QTY/ CTN]]="","",LEFT(db[[#This Row],[H_QTY/ CTN]],db[[#This Row],[H_1]]-1))</f>
        <v>144 PCS</v>
      </c>
      <c r="T640" s="87" t="str">
        <f>IF(NOT(db[[#This Row],[H_1]]=db[[#This Row],[H_2]]),MID(db[[#This Row],[H_QTY/ CTN]],db[[#This Row],[H_1]]+1,db[[#This Row],[H_2]]-db[[#This Row],[H_1]]-1),"")</f>
        <v/>
      </c>
      <c r="U640" s="87" t="str">
        <f>IF(db[[#This Row],[QTY/ CTN B]]="","",LEFT(db[[#This Row],[QTY/ CTN B]],SEARCH(" ",db[[#This Row],[QTY/ CTN B]],1)-1))</f>
        <v>144</v>
      </c>
      <c r="V640" s="87" t="str">
        <f>IF(db[[#This Row],[QTY/ CTN B]]="","",RIGHT(db[[#This Row],[QTY/ CTN B]],LEN(db[[#This Row],[QTY/ CTN B]])-SEARCH(" ",db[[#This Row],[QTY/ CTN B]],1)))</f>
        <v>PCS</v>
      </c>
      <c r="W640" s="87" t="str">
        <f>IF(db[[#This Row],[QTY/ CTN TG]]="",IF(db[[#This Row],[STN TG]]="","",12),LEFT(db[[#This Row],[QTY/ CTN TG]],SEARCH(" ",db[[#This Row],[QTY/ CTN TG]],1)-1))</f>
        <v/>
      </c>
      <c r="X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40" s="87" t="str">
        <f>IF(db[[#This Row],[STN K]]="","",IF(db[[#This Row],[STN TG]]="LSN",12,""))</f>
        <v/>
      </c>
      <c r="Z640" s="87" t="str">
        <f>IF(db[[#This Row],[STN TG]]="LSN","PCS","")</f>
        <v/>
      </c>
      <c r="AA640" s="87">
        <f>db[[#This Row],[QTY B]]*IF(db[[#This Row],[QTY TG]]="",1,db[[#This Row],[QTY TG]])*IF(db[[#This Row],[QTY K]]="",1,db[[#This Row],[QTY K]])</f>
        <v>144</v>
      </c>
      <c r="AB640" s="87" t="str">
        <f>IF(db[[#This Row],[STN K]]="",IF(db[[#This Row],[STN TG]]="",db[[#This Row],[STN B]],db[[#This Row],[STN TG]]),db[[#This Row],[STN K]])</f>
        <v>PCS</v>
      </c>
      <c r="AC640" s="87"/>
    </row>
    <row r="641" spans="1:29" ht="16.5" customHeight="1" x14ac:dyDescent="0.25">
      <c r="A641" s="87">
        <f>ROW()-1</f>
        <v>640</v>
      </c>
      <c r="B641" s="3" t="str">
        <f>LOWER(SUBSTITUTE(SUBSTITUTE(SUBSTITUTE(SUBSTITUTE(SUBSTITUTE(SUBSTITUTE(db[[#This Row],[NB BM]]," ",),".",""),"-",""),"(",""),")",""),"/",""))</f>
        <v>crayonputar12wcpsq12spendek</v>
      </c>
      <c r="C64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D641" s="3" t="str">
        <f>LOWER(SUBSTITUTE(SUBSTITUTE(SUBSTITUTE(SUBSTITUTE(SUBSTITUTE(SUBSTITUTE(SUBSTITUTE(SUBSTITUTE(SUBSTITUTE(db[[#This Row],[NB PAJAK]]," ",""),"-",""),"(",""),")",""),".",""),",",""),"/",""),"""",""),"+",""))</f>
        <v/>
      </c>
      <c r="E641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crayonputar12wcpsq12spendek192pcs</v>
      </c>
      <c r="F6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crayonputarpendek1011cpsq12s192pcsuntana</v>
      </c>
      <c r="G641" s="1" t="s">
        <v>4791</v>
      </c>
      <c r="H641" s="4" t="s">
        <v>4790</v>
      </c>
      <c r="I641" s="49"/>
      <c r="J641" s="1" t="s">
        <v>1621</v>
      </c>
      <c r="K641" s="26" t="e">
        <f>IF(db[[#This Row],[NB NOTA_C]]="","",COUNTIF([2]!B_MSK[concat],db[[#This Row],[NB NOTA_C]]))</f>
        <v>#REF!</v>
      </c>
      <c r="L641" s="6" t="s">
        <v>1639</v>
      </c>
      <c r="M641" s="1" t="s">
        <v>1767</v>
      </c>
      <c r="N641" s="1" t="s">
        <v>2788</v>
      </c>
      <c r="P641" s="1" t="str">
        <f>IF(db[[#This Row],[QTY/ CTN]]="","",SUBSTITUTE(SUBSTITUTE(SUBSTITUTE(db[[#This Row],[QTY/ CTN]]," ","_",2),"(",""),")","")&amp;"_")</f>
        <v>192 PCS_</v>
      </c>
      <c r="Q641" s="1">
        <f>IF(db[[#This Row],[H_QTY/ CTN]]="","",SEARCH("_",db[[#This Row],[H_QTY/ CTN]]))</f>
        <v>8</v>
      </c>
      <c r="R641" s="1">
        <f>IF(db[[#This Row],[H_QTY/ CTN]]="","",LEN(db[[#This Row],[H_QTY/ CTN]]))</f>
        <v>8</v>
      </c>
      <c r="S641" s="90" t="str">
        <f>IF(db[[#This Row],[H_QTY/ CTN]]="","",LEFT(db[[#This Row],[H_QTY/ CTN]],db[[#This Row],[H_1]]-1))</f>
        <v>192 PCS</v>
      </c>
      <c r="T641" s="87" t="str">
        <f>IF(NOT(db[[#This Row],[H_1]]=db[[#This Row],[H_2]]),MID(db[[#This Row],[H_QTY/ CTN]],db[[#This Row],[H_1]]+1,db[[#This Row],[H_2]]-db[[#This Row],[H_1]]-1),"")</f>
        <v/>
      </c>
      <c r="U641" s="87" t="str">
        <f>IF(db[[#This Row],[QTY/ CTN B]]="","",LEFT(db[[#This Row],[QTY/ CTN B]],SEARCH(" ",db[[#This Row],[QTY/ CTN B]],1)-1))</f>
        <v>192</v>
      </c>
      <c r="V641" s="87" t="str">
        <f>IF(db[[#This Row],[QTY/ CTN B]]="","",RIGHT(db[[#This Row],[QTY/ CTN B]],LEN(db[[#This Row],[QTY/ CTN B]])-SEARCH(" ",db[[#This Row],[QTY/ CTN B]],1)))</f>
        <v>PCS</v>
      </c>
      <c r="W641" s="87" t="str">
        <f>IF(db[[#This Row],[QTY/ CTN TG]]="",IF(db[[#This Row],[STN TG]]="","",12),LEFT(db[[#This Row],[QTY/ CTN TG]],SEARCH(" ",db[[#This Row],[QTY/ CTN TG]],1)-1))</f>
        <v/>
      </c>
      <c r="X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41" s="87" t="str">
        <f>IF(db[[#This Row],[STN K]]="","",IF(db[[#This Row],[STN TG]]="LSN",12,""))</f>
        <v/>
      </c>
      <c r="Z641" s="87" t="str">
        <f>IF(db[[#This Row],[STN TG]]="LSN","PCS","")</f>
        <v/>
      </c>
      <c r="AA641" s="87">
        <f>db[[#This Row],[QTY B]]*IF(db[[#This Row],[QTY TG]]="",1,db[[#This Row],[QTY TG]])*IF(db[[#This Row],[QTY K]]="",1,db[[#This Row],[QTY K]])</f>
        <v>192</v>
      </c>
      <c r="AB641" s="87" t="str">
        <f>IF(db[[#This Row],[STN K]]="",IF(db[[#This Row],[STN TG]]="",db[[#This Row],[STN B]],db[[#This Row],[STN TG]]),db[[#This Row],[STN K]])</f>
        <v>PCS</v>
      </c>
      <c r="AC641" s="87"/>
    </row>
    <row r="642" spans="1:29" ht="16.5" customHeight="1" x14ac:dyDescent="0.25">
      <c r="A642" s="87">
        <f>ROW()-1</f>
        <v>641</v>
      </c>
      <c r="B642" s="1" t="str">
        <f>LOWER(SUBSTITUTE(SUBSTITUTE(SUBSTITUTE(SUBSTITUTE(SUBSTITUTE(SUBSTITUTE(db[[#This Row],[NB BM]]," ",),".",""),"-",""),"(",""),")",""),"/",""))</f>
        <v>crayonputarjktwcr12mini</v>
      </c>
      <c r="C64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D64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E642" s="1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crayonputarjktwcr12mini12lsn</v>
      </c>
      <c r="F6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crayonputartwcr12minijk12lsnartomoro</v>
      </c>
      <c r="G642" s="1" t="s">
        <v>253</v>
      </c>
      <c r="H642" s="4" t="s">
        <v>254</v>
      </c>
      <c r="I642" s="49" t="s">
        <v>2510</v>
      </c>
      <c r="J642" s="1" t="s">
        <v>1620</v>
      </c>
      <c r="K642" s="26" t="e">
        <f>IF(db[[#This Row],[NB NOTA_C]]="","",COUNTIF([2]!B_MSK[concat],db[[#This Row],[NB NOTA_C]]))</f>
        <v>#REF!</v>
      </c>
      <c r="L642" s="6" t="s">
        <v>1631</v>
      </c>
      <c r="M642" s="1" t="s">
        <v>1661</v>
      </c>
      <c r="N642" s="1" t="s">
        <v>2788</v>
      </c>
      <c r="O642" s="1" t="s">
        <v>4825</v>
      </c>
      <c r="P642" s="1" t="str">
        <f>IF(db[[#This Row],[QTY/ CTN]]="","",SUBSTITUTE(SUBSTITUTE(SUBSTITUTE(db[[#This Row],[QTY/ CTN]]," ","_",2),"(",""),")","")&amp;"_")</f>
        <v>12 LSN_</v>
      </c>
      <c r="Q642" s="1">
        <f>IF(db[[#This Row],[H_QTY/ CTN]]="","",SEARCH("_",db[[#This Row],[H_QTY/ CTN]]))</f>
        <v>7</v>
      </c>
      <c r="R642" s="1">
        <f>IF(db[[#This Row],[H_QTY/ CTN]]="","",LEN(db[[#This Row],[H_QTY/ CTN]]))</f>
        <v>7</v>
      </c>
      <c r="S642" s="90" t="str">
        <f>IF(db[[#This Row],[H_QTY/ CTN]]="","",LEFT(db[[#This Row],[H_QTY/ CTN]],db[[#This Row],[H_1]]-1))</f>
        <v>12 LSN</v>
      </c>
      <c r="T642" s="87" t="str">
        <f>IF(NOT(db[[#This Row],[H_1]]=db[[#This Row],[H_2]]),MID(db[[#This Row],[H_QTY/ CTN]],db[[#This Row],[H_1]]+1,db[[#This Row],[H_2]]-db[[#This Row],[H_1]]-1),"")</f>
        <v/>
      </c>
      <c r="U642" s="87" t="str">
        <f>IF(db[[#This Row],[QTY/ CTN B]]="","",LEFT(db[[#This Row],[QTY/ CTN B]],SEARCH(" ",db[[#This Row],[QTY/ CTN B]],1)-1))</f>
        <v>12</v>
      </c>
      <c r="V642" s="87" t="str">
        <f>IF(db[[#This Row],[QTY/ CTN B]]="","",RIGHT(db[[#This Row],[QTY/ CTN B]],LEN(db[[#This Row],[QTY/ CTN B]])-SEARCH(" ",db[[#This Row],[QTY/ CTN B]],1)))</f>
        <v>LSN</v>
      </c>
      <c r="W642" s="87">
        <f>IF(db[[#This Row],[QTY/ CTN TG]]="",IF(db[[#This Row],[STN TG]]="","",12),LEFT(db[[#This Row],[QTY/ CTN TG]],SEARCH(" ",db[[#This Row],[QTY/ CTN TG]],1)-1))</f>
        <v>12</v>
      </c>
      <c r="X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2" s="87" t="str">
        <f>IF(db[[#This Row],[STN K]]="","",IF(db[[#This Row],[STN TG]]="LSN",12,""))</f>
        <v/>
      </c>
      <c r="Z642" s="87" t="str">
        <f>IF(db[[#This Row],[STN TG]]="LSN","PCS","")</f>
        <v/>
      </c>
      <c r="AA642" s="87">
        <f>db[[#This Row],[QTY B]]*IF(db[[#This Row],[QTY TG]]="",1,db[[#This Row],[QTY TG]])*IF(db[[#This Row],[QTY K]]="",1,db[[#This Row],[QTY K]])</f>
        <v>144</v>
      </c>
      <c r="AB642" s="87" t="str">
        <f>IF(db[[#This Row],[STN K]]="",IF(db[[#This Row],[STN TG]]="",db[[#This Row],[STN B]],db[[#This Row],[STN TG]]),db[[#This Row],[STN K]])</f>
        <v>PCS</v>
      </c>
      <c r="AC642" s="87"/>
    </row>
    <row r="643" spans="1:29" ht="16.5" customHeight="1" x14ac:dyDescent="0.25">
      <c r="A643" s="87">
        <f>ROW()-1</f>
        <v>642</v>
      </c>
      <c r="B643" s="1" t="str">
        <f>LOWER(SUBSTITUTE(SUBSTITUTE(SUBSTITUTE(SUBSTITUTE(SUBSTITUTE(SUBSTITUTE(db[[#This Row],[NB BM]]," ",),".",""),"-",""),"(",""),")",""),"/",""))</f>
        <v>crayonputarjktwcr12s</v>
      </c>
      <c r="C64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D64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E643" s="1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crayonputarjktwcr12s12lsn</v>
      </c>
      <c r="F6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crayonputartwcr12sjk12lsnartomoro</v>
      </c>
      <c r="G643" s="1" t="s">
        <v>255</v>
      </c>
      <c r="H643" s="4" t="s">
        <v>256</v>
      </c>
      <c r="I643" s="49" t="s">
        <v>257</v>
      </c>
      <c r="J643" s="1" t="s">
        <v>1620</v>
      </c>
      <c r="K643" s="26" t="e">
        <f>IF(db[[#This Row],[NB NOTA_C]]="","",COUNTIF([2]!B_MSK[concat],db[[#This Row],[NB NOTA_C]]))</f>
        <v>#REF!</v>
      </c>
      <c r="L643" s="6" t="s">
        <v>1631</v>
      </c>
      <c r="M643" s="1" t="s">
        <v>1661</v>
      </c>
      <c r="N643" s="1" t="s">
        <v>2788</v>
      </c>
      <c r="O643" s="1" t="s">
        <v>5998</v>
      </c>
      <c r="P643" s="1" t="str">
        <f>IF(db[[#This Row],[QTY/ CTN]]="","",SUBSTITUTE(SUBSTITUTE(SUBSTITUTE(db[[#This Row],[QTY/ CTN]]," ","_",2),"(",""),")","")&amp;"_")</f>
        <v>12 LSN_</v>
      </c>
      <c r="Q643" s="1">
        <f>IF(db[[#This Row],[H_QTY/ CTN]]="","",SEARCH("_",db[[#This Row],[H_QTY/ CTN]]))</f>
        <v>7</v>
      </c>
      <c r="R643" s="1">
        <f>IF(db[[#This Row],[H_QTY/ CTN]]="","",LEN(db[[#This Row],[H_QTY/ CTN]]))</f>
        <v>7</v>
      </c>
      <c r="S643" s="90" t="str">
        <f>IF(db[[#This Row],[H_QTY/ CTN]]="","",LEFT(db[[#This Row],[H_QTY/ CTN]],db[[#This Row],[H_1]]-1))</f>
        <v>12 LSN</v>
      </c>
      <c r="T643" s="87" t="str">
        <f>IF(NOT(db[[#This Row],[H_1]]=db[[#This Row],[H_2]]),MID(db[[#This Row],[H_QTY/ CTN]],db[[#This Row],[H_1]]+1,db[[#This Row],[H_2]]-db[[#This Row],[H_1]]-1),"")</f>
        <v/>
      </c>
      <c r="U643" s="87" t="str">
        <f>IF(db[[#This Row],[QTY/ CTN B]]="","",LEFT(db[[#This Row],[QTY/ CTN B]],SEARCH(" ",db[[#This Row],[QTY/ CTN B]],1)-1))</f>
        <v>12</v>
      </c>
      <c r="V643" s="87" t="str">
        <f>IF(db[[#This Row],[QTY/ CTN B]]="","",RIGHT(db[[#This Row],[QTY/ CTN B]],LEN(db[[#This Row],[QTY/ CTN B]])-SEARCH(" ",db[[#This Row],[QTY/ CTN B]],1)))</f>
        <v>LSN</v>
      </c>
      <c r="W643" s="87">
        <f>IF(db[[#This Row],[QTY/ CTN TG]]="",IF(db[[#This Row],[STN TG]]="","",12),LEFT(db[[#This Row],[QTY/ CTN TG]],SEARCH(" ",db[[#This Row],[QTY/ CTN TG]],1)-1))</f>
        <v>12</v>
      </c>
      <c r="X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3" s="87" t="str">
        <f>IF(db[[#This Row],[STN K]]="","",IF(db[[#This Row],[STN TG]]="LSN",12,""))</f>
        <v/>
      </c>
      <c r="Z643" s="87" t="str">
        <f>IF(db[[#This Row],[STN TG]]="LSN","PCS","")</f>
        <v/>
      </c>
      <c r="AA643" s="87">
        <f>db[[#This Row],[QTY B]]*IF(db[[#This Row],[QTY TG]]="",1,db[[#This Row],[QTY TG]])*IF(db[[#This Row],[QTY K]]="",1,db[[#This Row],[QTY K]])</f>
        <v>144</v>
      </c>
      <c r="AB643" s="87" t="str">
        <f>IF(db[[#This Row],[STN K]]="",IF(db[[#This Row],[STN TG]]="",db[[#This Row],[STN B]],db[[#This Row],[STN TG]]),db[[#This Row],[STN K]])</f>
        <v>PCS</v>
      </c>
      <c r="AC643" s="87"/>
    </row>
    <row r="644" spans="1:29" ht="16.5" customHeight="1" x14ac:dyDescent="0.25">
      <c r="A644" s="87">
        <f>ROW()-1</f>
        <v>643</v>
      </c>
      <c r="B644" s="1" t="str">
        <f>LOWER(SUBSTITUTE(SUBSTITUTE(SUBSTITUTE(SUBSTITUTE(SUBSTITUTE(SUBSTITUTE(db[[#This Row],[NB BM]]," ",),".",""),"-",""),"(",""),")",""),"/",""))</f>
        <v>crayonputarjktwcr24mini</v>
      </c>
      <c r="C644" s="1" t="str">
        <f>LOWER(SUBSTITUTE(SUBSTITUTE(SUBSTITUTE(SUBSTITUTE(SUBSTITUTE(SUBSTITUTE(SUBSTITUTE(SUBSTITUTE(SUBSTITUTE(db[[#This Row],[NB NOTA]]," ",),".",""),"-",""),"(",""),")",""),",",""),"/",""),"""",""),"+",""))</f>
        <v>crayonputartwcr24minijk</v>
      </c>
      <c r="D64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crayonoilpastelputarjoykotwcr24minipendek</v>
      </c>
      <c r="E644" s="1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crayonputarjktwcr24mini6lsn</v>
      </c>
      <c r="F6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crayonputartwcr24minijk6lsnartomoro</v>
      </c>
      <c r="G644" s="1" t="s">
        <v>5923</v>
      </c>
      <c r="H644" s="4" t="s">
        <v>5922</v>
      </c>
      <c r="I644" s="49" t="s">
        <v>5924</v>
      </c>
      <c r="J644" s="1" t="s">
        <v>1620</v>
      </c>
      <c r="K644" s="26" t="e">
        <f>IF(db[[#This Row],[NB NOTA_C]]="","",COUNTIF([2]!B_MSK[concat],db[[#This Row],[NB NOTA_C]]))</f>
        <v>#REF!</v>
      </c>
      <c r="L644" s="6" t="s">
        <v>1631</v>
      </c>
      <c r="M644" s="1" t="s">
        <v>1700</v>
      </c>
      <c r="N644" s="1" t="s">
        <v>2788</v>
      </c>
      <c r="O644" s="1" t="s">
        <v>5925</v>
      </c>
      <c r="P644" s="1" t="str">
        <f>IF(db[[#This Row],[QTY/ CTN]]="","",SUBSTITUTE(SUBSTITUTE(SUBSTITUTE(db[[#This Row],[QTY/ CTN]]," ","_",2),"(",""),")","")&amp;"_")</f>
        <v>6 LSN_</v>
      </c>
      <c r="Q644" s="1">
        <f>IF(db[[#This Row],[H_QTY/ CTN]]="","",SEARCH("_",db[[#This Row],[H_QTY/ CTN]]))</f>
        <v>6</v>
      </c>
      <c r="R644" s="1">
        <f>IF(db[[#This Row],[H_QTY/ CTN]]="","",LEN(db[[#This Row],[H_QTY/ CTN]]))</f>
        <v>6</v>
      </c>
      <c r="S644" s="90" t="str">
        <f>IF(db[[#This Row],[H_QTY/ CTN]]="","",LEFT(db[[#This Row],[H_QTY/ CTN]],db[[#This Row],[H_1]]-1))</f>
        <v>6 LSN</v>
      </c>
      <c r="T644" s="87" t="str">
        <f>IF(NOT(db[[#This Row],[H_1]]=db[[#This Row],[H_2]]),MID(db[[#This Row],[H_QTY/ CTN]],db[[#This Row],[H_1]]+1,db[[#This Row],[H_2]]-db[[#This Row],[H_1]]-1),"")</f>
        <v/>
      </c>
      <c r="U644" s="87" t="str">
        <f>IF(db[[#This Row],[QTY/ CTN B]]="","",LEFT(db[[#This Row],[QTY/ CTN B]],SEARCH(" ",db[[#This Row],[QTY/ CTN B]],1)-1))</f>
        <v>6</v>
      </c>
      <c r="V644" s="87" t="str">
        <f>IF(db[[#This Row],[QTY/ CTN B]]="","",RIGHT(db[[#This Row],[QTY/ CTN B]],LEN(db[[#This Row],[QTY/ CTN B]])-SEARCH(" ",db[[#This Row],[QTY/ CTN B]],1)))</f>
        <v>LSN</v>
      </c>
      <c r="W644" s="87">
        <f>IF(db[[#This Row],[QTY/ CTN TG]]="",IF(db[[#This Row],[STN TG]]="","",12),LEFT(db[[#This Row],[QTY/ CTN TG]],SEARCH(" ",db[[#This Row],[QTY/ CTN TG]],1)-1))</f>
        <v>12</v>
      </c>
      <c r="X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4" s="87" t="str">
        <f>IF(db[[#This Row],[STN K]]="","",IF(db[[#This Row],[STN TG]]="LSN",12,""))</f>
        <v/>
      </c>
      <c r="Z644" s="87" t="str">
        <f>IF(db[[#This Row],[STN TG]]="LSN","PCS","")</f>
        <v/>
      </c>
      <c r="AA644" s="87">
        <f>db[[#This Row],[QTY B]]*IF(db[[#This Row],[QTY TG]]="",1,db[[#This Row],[QTY TG]])*IF(db[[#This Row],[QTY K]]="",1,db[[#This Row],[QTY K]])</f>
        <v>72</v>
      </c>
      <c r="AB644" s="87" t="str">
        <f>IF(db[[#This Row],[STN K]]="",IF(db[[#This Row],[STN TG]]="",db[[#This Row],[STN B]],db[[#This Row],[STN TG]]),db[[#This Row],[STN K]])</f>
        <v>PCS</v>
      </c>
      <c r="AC644" s="87"/>
    </row>
    <row r="645" spans="1:29" ht="16.5" customHeight="1" x14ac:dyDescent="0.25">
      <c r="A645" s="87">
        <f>ROW()-1</f>
        <v>644</v>
      </c>
      <c r="B645" s="1" t="str">
        <f>LOWER(SUBSTITUTE(SUBSTITUTE(SUBSTITUTE(SUBSTITUTE(SUBSTITUTE(SUBSTITUTE(db[[#This Row],[NB BM]]," ",),".",""),"-",""),"(",""),")",""),"/",""))</f>
        <v>crayonputarjktwcr24s</v>
      </c>
      <c r="C645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D645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E645" s="1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crayonputarjktwcr24s12box6set</v>
      </c>
      <c r="F6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crayonputartwcr24sjk12box6setartomoro</v>
      </c>
      <c r="G645" s="1" t="s">
        <v>258</v>
      </c>
      <c r="H645" s="4" t="s">
        <v>259</v>
      </c>
      <c r="I645" s="2" t="s">
        <v>2607</v>
      </c>
      <c r="J645" s="1" t="s">
        <v>1620</v>
      </c>
      <c r="K645" s="26" t="e">
        <f>IF(db[[#This Row],[NB NOTA_C]]="","",COUNTIF([2]!B_MSK[concat],db[[#This Row],[NB NOTA_C]]))</f>
        <v>#REF!</v>
      </c>
      <c r="L645" s="6" t="s">
        <v>1631</v>
      </c>
      <c r="M645" s="1" t="s">
        <v>1720</v>
      </c>
      <c r="N645" s="1" t="s">
        <v>2788</v>
      </c>
      <c r="O645" s="1" t="s">
        <v>6069</v>
      </c>
      <c r="P645" s="1" t="str">
        <f>IF(db[[#This Row],[QTY/ CTN]]="","",SUBSTITUTE(SUBSTITUTE(SUBSTITUTE(db[[#This Row],[QTY/ CTN]]," ","_",2),"(",""),")","")&amp;"_")</f>
        <v>12 BOX_6 SET_</v>
      </c>
      <c r="Q645" s="1">
        <f>IF(db[[#This Row],[H_QTY/ CTN]]="","",SEARCH("_",db[[#This Row],[H_QTY/ CTN]]))</f>
        <v>7</v>
      </c>
      <c r="R645" s="1">
        <f>IF(db[[#This Row],[H_QTY/ CTN]]="","",LEN(db[[#This Row],[H_QTY/ CTN]]))</f>
        <v>13</v>
      </c>
      <c r="S645" s="90" t="str">
        <f>IF(db[[#This Row],[H_QTY/ CTN]]="","",LEFT(db[[#This Row],[H_QTY/ CTN]],db[[#This Row],[H_1]]-1))</f>
        <v>12 BOX</v>
      </c>
      <c r="T645" s="87" t="str">
        <f>IF(NOT(db[[#This Row],[H_1]]=db[[#This Row],[H_2]]),MID(db[[#This Row],[H_QTY/ CTN]],db[[#This Row],[H_1]]+1,db[[#This Row],[H_2]]-db[[#This Row],[H_1]]-1),"")</f>
        <v>6 SET</v>
      </c>
      <c r="U645" s="87" t="str">
        <f>IF(db[[#This Row],[QTY/ CTN B]]="","",LEFT(db[[#This Row],[QTY/ CTN B]],SEARCH(" ",db[[#This Row],[QTY/ CTN B]],1)-1))</f>
        <v>12</v>
      </c>
      <c r="V645" s="87" t="str">
        <f>IF(db[[#This Row],[QTY/ CTN B]]="","",RIGHT(db[[#This Row],[QTY/ CTN B]],LEN(db[[#This Row],[QTY/ CTN B]])-SEARCH(" ",db[[#This Row],[QTY/ CTN B]],1)))</f>
        <v>BOX</v>
      </c>
      <c r="W645" s="87" t="str">
        <f>IF(db[[#This Row],[QTY/ CTN TG]]="",IF(db[[#This Row],[STN TG]]="","",12),LEFT(db[[#This Row],[QTY/ CTN TG]],SEARCH(" ",db[[#This Row],[QTY/ CTN TG]],1)-1))</f>
        <v>6</v>
      </c>
      <c r="X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645" s="87" t="str">
        <f>IF(db[[#This Row],[STN K]]="","",IF(db[[#This Row],[STN TG]]="LSN",12,""))</f>
        <v/>
      </c>
      <c r="Z645" s="87" t="str">
        <f>IF(db[[#This Row],[STN TG]]="LSN","PCS","")</f>
        <v/>
      </c>
      <c r="AA645" s="87">
        <f>db[[#This Row],[QTY B]]*IF(db[[#This Row],[QTY TG]]="",1,db[[#This Row],[QTY TG]])*IF(db[[#This Row],[QTY K]]="",1,db[[#This Row],[QTY K]])</f>
        <v>72</v>
      </c>
      <c r="AB645" s="87" t="str">
        <f>IF(db[[#This Row],[STN K]]="",IF(db[[#This Row],[STN TG]]="",db[[#This Row],[STN B]],db[[#This Row],[STN TG]]),db[[#This Row],[STN K]])</f>
        <v>SET</v>
      </c>
      <c r="AC645" s="87"/>
    </row>
    <row r="646" spans="1:29" ht="16.5" customHeight="1" x14ac:dyDescent="0.25">
      <c r="A646" s="87">
        <f>ROW()-1</f>
        <v>645</v>
      </c>
      <c r="B646" s="3" t="str">
        <f>LOWER(SUBSTITUTE(SUBSTITUTE(SUBSTITUTE(SUBSTITUTE(SUBSTITUTE(SUBSTITUTE(db[[#This Row],[NB BM]]," ",),".",""),"-",""),"(",""),")",""),"/",""))</f>
        <v>cuttergoldenb</v>
      </c>
      <c r="C646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D646" s="3" t="str">
        <f>LOWER(SUBSTITUTE(SUBSTITUTE(SUBSTITUTE(SUBSTITUTE(SUBSTITUTE(SUBSTITUTE(SUBSTITUTE(SUBSTITUTE(SUBSTITUTE(db[[#This Row],[NB PAJAK]]," ",""),"-",""),"(",""),")",""),".",""),",",""),"/",""),"""",""),"+",""))</f>
        <v/>
      </c>
      <c r="E646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cuttergoldenb60pcs</v>
      </c>
      <c r="F6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cutterbgolden60pcsuntana</v>
      </c>
      <c r="G646" s="1" t="s">
        <v>1861</v>
      </c>
      <c r="H646" s="4" t="s">
        <v>2978</v>
      </c>
      <c r="I646" s="2"/>
      <c r="J646" s="1" t="s">
        <v>1621</v>
      </c>
      <c r="K646" s="26" t="e">
        <f>IF(db[[#This Row],[NB NOTA_C]]="","",COUNTIF([2]!B_MSK[concat],db[[#This Row],[NB NOTA_C]]))</f>
        <v>#REF!</v>
      </c>
      <c r="L646" s="7" t="s">
        <v>1635</v>
      </c>
      <c r="M646" s="3" t="s">
        <v>1665</v>
      </c>
      <c r="N646" s="1" t="s">
        <v>2789</v>
      </c>
      <c r="P646" s="1" t="str">
        <f>IF(db[[#This Row],[QTY/ CTN]]="","",SUBSTITUTE(SUBSTITUTE(SUBSTITUTE(db[[#This Row],[QTY/ CTN]]," ","_",2),"(",""),")","")&amp;"_")</f>
        <v>60 PCS_</v>
      </c>
      <c r="Q646" s="1">
        <f>IF(db[[#This Row],[H_QTY/ CTN]]="","",SEARCH("_",db[[#This Row],[H_QTY/ CTN]]))</f>
        <v>7</v>
      </c>
      <c r="R646" s="1">
        <f>IF(db[[#This Row],[H_QTY/ CTN]]="","",LEN(db[[#This Row],[H_QTY/ CTN]]))</f>
        <v>7</v>
      </c>
      <c r="S646" s="90" t="str">
        <f>IF(db[[#This Row],[H_QTY/ CTN]]="","",LEFT(db[[#This Row],[H_QTY/ CTN]],db[[#This Row],[H_1]]-1))</f>
        <v>60 PCS</v>
      </c>
      <c r="T646" s="87" t="str">
        <f>IF(NOT(db[[#This Row],[H_1]]=db[[#This Row],[H_2]]),MID(db[[#This Row],[H_QTY/ CTN]],db[[#This Row],[H_1]]+1,db[[#This Row],[H_2]]-db[[#This Row],[H_1]]-1),"")</f>
        <v/>
      </c>
      <c r="U646" s="87" t="str">
        <f>IF(db[[#This Row],[QTY/ CTN B]]="","",LEFT(db[[#This Row],[QTY/ CTN B]],SEARCH(" ",db[[#This Row],[QTY/ CTN B]],1)-1))</f>
        <v>60</v>
      </c>
      <c r="V646" s="87" t="str">
        <f>IF(db[[#This Row],[QTY/ CTN B]]="","",RIGHT(db[[#This Row],[QTY/ CTN B]],LEN(db[[#This Row],[QTY/ CTN B]])-SEARCH(" ",db[[#This Row],[QTY/ CTN B]],1)))</f>
        <v>PCS</v>
      </c>
      <c r="W646" s="87" t="str">
        <f>IF(db[[#This Row],[QTY/ CTN TG]]="",IF(db[[#This Row],[STN TG]]="","",12),LEFT(db[[#This Row],[QTY/ CTN TG]],SEARCH(" ",db[[#This Row],[QTY/ CTN TG]],1)-1))</f>
        <v/>
      </c>
      <c r="X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46" s="87" t="str">
        <f>IF(db[[#This Row],[STN K]]="","",IF(db[[#This Row],[STN TG]]="LSN",12,""))</f>
        <v/>
      </c>
      <c r="Z646" s="87" t="str">
        <f>IF(db[[#This Row],[STN TG]]="LSN","PCS","")</f>
        <v/>
      </c>
      <c r="AA646" s="87">
        <f>db[[#This Row],[QTY B]]*IF(db[[#This Row],[QTY TG]]="",1,db[[#This Row],[QTY TG]])*IF(db[[#This Row],[QTY K]]="",1,db[[#This Row],[QTY K]])</f>
        <v>60</v>
      </c>
      <c r="AB646" s="87" t="str">
        <f>IF(db[[#This Row],[STN K]]="",IF(db[[#This Row],[STN TG]]="",db[[#This Row],[STN B]],db[[#This Row],[STN TG]]),db[[#This Row],[STN K]])</f>
        <v>PCS</v>
      </c>
      <c r="AC646" s="87"/>
    </row>
    <row r="647" spans="1:29" ht="16.5" customHeight="1" x14ac:dyDescent="0.25">
      <c r="A647" s="87">
        <f>ROW()-1</f>
        <v>646</v>
      </c>
      <c r="B647" s="3" t="str">
        <f>LOWER(SUBSTITUTE(SUBSTITUTE(SUBSTITUTE(SUBSTITUTE(SUBSTITUTE(SUBSTITUTE(db[[#This Row],[NB BM]]," ",),".",""),"-",""),"(",""),")",""),"/",""))</f>
        <v>cuttervancokecil128trans</v>
      </c>
      <c r="C647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D647" s="3" t="str">
        <f>LOWER(SUBSTITUTE(SUBSTITUTE(SUBSTITUTE(SUBSTITUTE(SUBSTITUTE(SUBSTITUTE(SUBSTITUTE(SUBSTITUTE(SUBSTITUTE(db[[#This Row],[NB PAJAK]]," ",""),"-",""),"(",""),")",""),".",""),",",""),"/",""),"""",""),"+",""))</f>
        <v/>
      </c>
      <c r="E647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cuttervancokecil128trans120lsn</v>
      </c>
      <c r="F6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cutter128transkcl120lsnuntana</v>
      </c>
      <c r="G647" s="1" t="s">
        <v>1070</v>
      </c>
      <c r="H647" s="4" t="s">
        <v>1368</v>
      </c>
      <c r="I647" s="49"/>
      <c r="J647" s="1" t="s">
        <v>1621</v>
      </c>
      <c r="K647" s="26" t="e">
        <f>IF(db[[#This Row],[NB NOTA_C]]="","",COUNTIF([2]!B_MSK[concat],db[[#This Row],[NB NOTA_C]]))</f>
        <v>#REF!</v>
      </c>
      <c r="L647" s="6" t="s">
        <v>1646</v>
      </c>
      <c r="M647" s="1" t="s">
        <v>1723</v>
      </c>
      <c r="N647" s="1" t="s">
        <v>2789</v>
      </c>
      <c r="P647" s="1" t="str">
        <f>IF(db[[#This Row],[QTY/ CTN]]="","",SUBSTITUTE(SUBSTITUTE(SUBSTITUTE(db[[#This Row],[QTY/ CTN]]," ","_",2),"(",""),")","")&amp;"_")</f>
        <v>120 LSN_</v>
      </c>
      <c r="Q647" s="1">
        <f>IF(db[[#This Row],[H_QTY/ CTN]]="","",SEARCH("_",db[[#This Row],[H_QTY/ CTN]]))</f>
        <v>8</v>
      </c>
      <c r="R647" s="1">
        <f>IF(db[[#This Row],[H_QTY/ CTN]]="","",LEN(db[[#This Row],[H_QTY/ CTN]]))</f>
        <v>8</v>
      </c>
      <c r="S647" s="90" t="str">
        <f>IF(db[[#This Row],[H_QTY/ CTN]]="","",LEFT(db[[#This Row],[H_QTY/ CTN]],db[[#This Row],[H_1]]-1))</f>
        <v>120 LSN</v>
      </c>
      <c r="T647" s="87" t="str">
        <f>IF(NOT(db[[#This Row],[H_1]]=db[[#This Row],[H_2]]),MID(db[[#This Row],[H_QTY/ CTN]],db[[#This Row],[H_1]]+1,db[[#This Row],[H_2]]-db[[#This Row],[H_1]]-1),"")</f>
        <v/>
      </c>
      <c r="U647" s="87" t="str">
        <f>IF(db[[#This Row],[QTY/ CTN B]]="","",LEFT(db[[#This Row],[QTY/ CTN B]],SEARCH(" ",db[[#This Row],[QTY/ CTN B]],1)-1))</f>
        <v>120</v>
      </c>
      <c r="V647" s="87" t="str">
        <f>IF(db[[#This Row],[QTY/ CTN B]]="","",RIGHT(db[[#This Row],[QTY/ CTN B]],LEN(db[[#This Row],[QTY/ CTN B]])-SEARCH(" ",db[[#This Row],[QTY/ CTN B]],1)))</f>
        <v>LSN</v>
      </c>
      <c r="W647" s="87">
        <f>IF(db[[#This Row],[QTY/ CTN TG]]="",IF(db[[#This Row],[STN TG]]="","",12),LEFT(db[[#This Row],[QTY/ CTN TG]],SEARCH(" ",db[[#This Row],[QTY/ CTN TG]],1)-1))</f>
        <v>12</v>
      </c>
      <c r="X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7" s="87" t="str">
        <f>IF(db[[#This Row],[STN K]]="","",IF(db[[#This Row],[STN TG]]="LSN",12,""))</f>
        <v/>
      </c>
      <c r="Z647" s="87" t="str">
        <f>IF(db[[#This Row],[STN TG]]="LSN","PCS","")</f>
        <v/>
      </c>
      <c r="AA647" s="87">
        <f>db[[#This Row],[QTY B]]*IF(db[[#This Row],[QTY TG]]="",1,db[[#This Row],[QTY TG]])*IF(db[[#This Row],[QTY K]]="",1,db[[#This Row],[QTY K]])</f>
        <v>1440</v>
      </c>
      <c r="AB647" s="87" t="str">
        <f>IF(db[[#This Row],[STN K]]="",IF(db[[#This Row],[STN TG]]="",db[[#This Row],[STN B]],db[[#This Row],[STN TG]]),db[[#This Row],[STN K]])</f>
        <v>PCS</v>
      </c>
      <c r="AC647" s="87"/>
    </row>
    <row r="648" spans="1:29" ht="16.5" customHeight="1" x14ac:dyDescent="0.25">
      <c r="A648" s="87">
        <f>ROW()-1</f>
        <v>647</v>
      </c>
      <c r="B648" s="14" t="str">
        <f>LOWER(SUBSTITUTE(SUBSTITUTE(SUBSTITUTE(SUBSTITUTE(SUBSTITUTE(SUBSTITUTE(db[[#This Row],[NB BM]]," ",),".",""),"-",""),"(",""),")",""),"/",""))</f>
        <v>cuttervancokecil128trans</v>
      </c>
      <c r="C648" s="14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D648" s="14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E648" s="14" t="str">
        <f>LOWER(SUBSTITUTE(SUBSTITUTE(SUBSTITUTE(SUBSTITUTE(SUBSTITUTE(SUBSTITUTE(SUBSTITUTE(SUBSTITUTE(SUBSTITUTE(db[[#This Row],[NB BM]]&amp;db[[#This Row],[QTY/ CTN]]," ",),".",""),"-",""),"(",""),")",""),",",""),"/",""),"""",""),"+",""))</f>
        <v>cuttervancokecil128trans120lsn</v>
      </c>
      <c r="F6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cutter128transkcl12pcs120lsnartomoro</v>
      </c>
      <c r="G648" s="15" t="s">
        <v>1070</v>
      </c>
      <c r="H648" s="19" t="s">
        <v>4169</v>
      </c>
      <c r="I648" s="49" t="s">
        <v>4198</v>
      </c>
      <c r="J648" s="1" t="s">
        <v>1620</v>
      </c>
      <c r="K648" s="27" t="e">
        <f>IF(db[[#This Row],[NB NOTA_C]]="","",COUNTIF([2]!B_MSK[concat],db[[#This Row],[NB NOTA_C]]))</f>
        <v>#REF!</v>
      </c>
      <c r="L648" s="16" t="s">
        <v>2157</v>
      </c>
      <c r="M648" s="14" t="s">
        <v>1723</v>
      </c>
      <c r="N648" s="15" t="s">
        <v>2789</v>
      </c>
      <c r="O648" s="14"/>
      <c r="P648" s="14" t="str">
        <f>IF(db[[#This Row],[QTY/ CTN]]="","",SUBSTITUTE(SUBSTITUTE(SUBSTITUTE(db[[#This Row],[QTY/ CTN]]," ","_",2),"(",""),")","")&amp;"_")</f>
        <v>120 LSN_</v>
      </c>
      <c r="Q648" s="14">
        <f>IF(db[[#This Row],[H_QTY/ CTN]]="","",SEARCH("_",db[[#This Row],[H_QTY/ CTN]]))</f>
        <v>8</v>
      </c>
      <c r="R648" s="14">
        <f>IF(db[[#This Row],[H_QTY/ CTN]]="","",LEN(db[[#This Row],[H_QTY/ CTN]]))</f>
        <v>8</v>
      </c>
      <c r="S648" s="91" t="str">
        <f>IF(db[[#This Row],[H_QTY/ CTN]]="","",LEFT(db[[#This Row],[H_QTY/ CTN]],db[[#This Row],[H_1]]-1))</f>
        <v>120 LSN</v>
      </c>
      <c r="T648" s="91" t="str">
        <f>IF(NOT(db[[#This Row],[H_1]]=db[[#This Row],[H_2]]),MID(db[[#This Row],[H_QTY/ CTN]],db[[#This Row],[H_1]]+1,db[[#This Row],[H_2]]-db[[#This Row],[H_1]]-1),"")</f>
        <v/>
      </c>
      <c r="U648" s="87" t="str">
        <f>IF(db[[#This Row],[QTY/ CTN B]]="","",LEFT(db[[#This Row],[QTY/ CTN B]],SEARCH(" ",db[[#This Row],[QTY/ CTN B]],1)-1))</f>
        <v>120</v>
      </c>
      <c r="V648" s="87" t="str">
        <f>IF(db[[#This Row],[QTY/ CTN B]]="","",RIGHT(db[[#This Row],[QTY/ CTN B]],LEN(db[[#This Row],[QTY/ CTN B]])-SEARCH(" ",db[[#This Row],[QTY/ CTN B]],1)))</f>
        <v>LSN</v>
      </c>
      <c r="W648" s="87">
        <f>IF(db[[#This Row],[QTY/ CTN TG]]="",IF(db[[#This Row],[STN TG]]="","",12),LEFT(db[[#This Row],[QTY/ CTN TG]],SEARCH(" ",db[[#This Row],[QTY/ CTN TG]],1)-1))</f>
        <v>12</v>
      </c>
      <c r="X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8" s="87" t="str">
        <f>IF(db[[#This Row],[STN K]]="","",IF(db[[#This Row],[STN TG]]="LSN",12,""))</f>
        <v/>
      </c>
      <c r="Z648" s="87" t="str">
        <f>IF(db[[#This Row],[STN TG]]="LSN","PCS","")</f>
        <v/>
      </c>
      <c r="AA648" s="87">
        <f>db[[#This Row],[QTY B]]*IF(db[[#This Row],[QTY TG]]="",1,db[[#This Row],[QTY TG]])*IF(db[[#This Row],[QTY K]]="",1,db[[#This Row],[QTY K]])</f>
        <v>1440</v>
      </c>
      <c r="AB648" s="87" t="str">
        <f>IF(db[[#This Row],[STN K]]="",IF(db[[#This Row],[STN TG]]="",db[[#This Row],[STN B]],db[[#This Row],[STN TG]]),db[[#This Row],[STN K]])</f>
        <v>PCS</v>
      </c>
      <c r="AC648" s="87"/>
    </row>
    <row r="649" spans="1:29" ht="16.5" customHeight="1" x14ac:dyDescent="0.25">
      <c r="A649" s="87">
        <f>ROW()-1</f>
        <v>648</v>
      </c>
      <c r="B649" s="3" t="str">
        <f>LOWER(SUBSTITUTE(SUBSTITUTE(SUBSTITUTE(SUBSTITUTE(SUBSTITUTE(SUBSTITUTE(db[[#This Row],[NB BM]]," ",),".",""),"-",""),"(",""),")",""),"/",""))</f>
        <v>cuttergunindoa18trans</v>
      </c>
      <c r="C649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D649" s="3" t="str">
        <f>LOWER(SUBSTITUTE(SUBSTITUTE(SUBSTITUTE(SUBSTITUTE(SUBSTITUTE(SUBSTITUTE(SUBSTITUTE(SUBSTITUTE(SUBSTITUTE(db[[#This Row],[NB PAJAK]]," ",""),"-",""),"(",""),")",""),".",""),",",""),"/",""),"""",""),"+",""))</f>
        <v/>
      </c>
      <c r="E649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cuttergunindoa18trans60lsn</v>
      </c>
      <c r="F6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cuttera18trans60lsnuntana</v>
      </c>
      <c r="G649" s="1" t="s">
        <v>6721</v>
      </c>
      <c r="H649" s="4" t="s">
        <v>5177</v>
      </c>
      <c r="I649" s="49"/>
      <c r="J649" s="1" t="s">
        <v>1621</v>
      </c>
      <c r="K649" s="26" t="e">
        <f>IF(db[[#This Row],[NB NOTA_C]]="","",COUNTIF([2]!B_MSK[concat],db[[#This Row],[NB NOTA_C]]))</f>
        <v>#REF!</v>
      </c>
      <c r="L649" s="6" t="s">
        <v>1648</v>
      </c>
      <c r="M649" s="1" t="s">
        <v>1670</v>
      </c>
      <c r="N649" s="1" t="s">
        <v>2789</v>
      </c>
      <c r="P649" s="1" t="str">
        <f>IF(db[[#This Row],[QTY/ CTN]]="","",SUBSTITUTE(SUBSTITUTE(SUBSTITUTE(db[[#This Row],[QTY/ CTN]]," ","_",2),"(",""),")","")&amp;"_")</f>
        <v>60 LSN_</v>
      </c>
      <c r="Q649" s="1">
        <f>IF(db[[#This Row],[H_QTY/ CTN]]="","",SEARCH("_",db[[#This Row],[H_QTY/ CTN]]))</f>
        <v>7</v>
      </c>
      <c r="R649" s="1">
        <f>IF(db[[#This Row],[H_QTY/ CTN]]="","",LEN(db[[#This Row],[H_QTY/ CTN]]))</f>
        <v>7</v>
      </c>
      <c r="S649" s="90" t="str">
        <f>IF(db[[#This Row],[H_QTY/ CTN]]="","",LEFT(db[[#This Row],[H_QTY/ CTN]],db[[#This Row],[H_1]]-1))</f>
        <v>60 LSN</v>
      </c>
      <c r="T649" s="87" t="str">
        <f>IF(NOT(db[[#This Row],[H_1]]=db[[#This Row],[H_2]]),MID(db[[#This Row],[H_QTY/ CTN]],db[[#This Row],[H_1]]+1,db[[#This Row],[H_2]]-db[[#This Row],[H_1]]-1),"")</f>
        <v/>
      </c>
      <c r="U649" s="87" t="str">
        <f>IF(db[[#This Row],[QTY/ CTN B]]="","",LEFT(db[[#This Row],[QTY/ CTN B]],SEARCH(" ",db[[#This Row],[QTY/ CTN B]],1)-1))</f>
        <v>60</v>
      </c>
      <c r="V649" s="87" t="str">
        <f>IF(db[[#This Row],[QTY/ CTN B]]="","",RIGHT(db[[#This Row],[QTY/ CTN B]],LEN(db[[#This Row],[QTY/ CTN B]])-SEARCH(" ",db[[#This Row],[QTY/ CTN B]],1)))</f>
        <v>LSN</v>
      </c>
      <c r="W649" s="87">
        <f>IF(db[[#This Row],[QTY/ CTN TG]]="",IF(db[[#This Row],[STN TG]]="","",12),LEFT(db[[#This Row],[QTY/ CTN TG]],SEARCH(" ",db[[#This Row],[QTY/ CTN TG]],1)-1))</f>
        <v>12</v>
      </c>
      <c r="X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49" s="87" t="str">
        <f>IF(db[[#This Row],[STN K]]="","",IF(db[[#This Row],[STN TG]]="LSN",12,""))</f>
        <v/>
      </c>
      <c r="Z649" s="87" t="str">
        <f>IF(db[[#This Row],[STN TG]]="LSN","PCS","")</f>
        <v/>
      </c>
      <c r="AA649" s="87">
        <f>db[[#This Row],[QTY B]]*IF(db[[#This Row],[QTY TG]]="",1,db[[#This Row],[QTY TG]])*IF(db[[#This Row],[QTY K]]="",1,db[[#This Row],[QTY K]])</f>
        <v>720</v>
      </c>
      <c r="AB649" s="87" t="str">
        <f>IF(db[[#This Row],[STN K]]="",IF(db[[#This Row],[STN TG]]="",db[[#This Row],[STN B]],db[[#This Row],[STN TG]]),db[[#This Row],[STN K]])</f>
        <v>PCS</v>
      </c>
      <c r="AC649" s="87"/>
    </row>
    <row r="650" spans="1:29" ht="16.5" customHeight="1" x14ac:dyDescent="0.25">
      <c r="A650" s="87">
        <f>ROW()-1</f>
        <v>649</v>
      </c>
      <c r="B650" s="3" t="str">
        <f>LOWER(SUBSTITUTE(SUBSTITUTE(SUBSTITUTE(SUBSTITUTE(SUBSTITUTE(SUBSTITUTE(db[[#This Row],[NB BM]]," ",),".",""),"-",""),"(",""),")",""),"/",""))</f>
        <v>cuttergunindoa18trans</v>
      </c>
      <c r="C650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D650" s="3" t="str">
        <f>LOWER(SUBSTITUTE(SUBSTITUTE(SUBSTITUTE(SUBSTITUTE(SUBSTITUTE(SUBSTITUTE(SUBSTITUTE(SUBSTITUTE(SUBSTITUTE(db[[#This Row],[NB PAJAK]]," ",""),"-",""),"(",""),")",""),".",""),",",""),"/",""),"""",""),"+",""))</f>
        <v/>
      </c>
      <c r="E650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cuttergunindoa18trans60lsn</v>
      </c>
      <c r="F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cuttera18transgunindolpg60dzct60lsnuntana</v>
      </c>
      <c r="G650" s="1" t="s">
        <v>6721</v>
      </c>
      <c r="H650" s="4" t="s">
        <v>3366</v>
      </c>
      <c r="I650" s="49"/>
      <c r="J650" s="1" t="s">
        <v>1621</v>
      </c>
      <c r="K650" s="26" t="e">
        <f>IF(db[[#This Row],[NB NOTA_C]]="","",COUNTIF([2]!B_MSK[concat],db[[#This Row],[NB NOTA_C]]))</f>
        <v>#REF!</v>
      </c>
      <c r="L650" s="6" t="s">
        <v>1648</v>
      </c>
      <c r="M650" s="1" t="s">
        <v>1670</v>
      </c>
      <c r="N650" s="1" t="s">
        <v>2789</v>
      </c>
      <c r="P650" s="1" t="str">
        <f>IF(db[[#This Row],[QTY/ CTN]]="","",SUBSTITUTE(SUBSTITUTE(SUBSTITUTE(db[[#This Row],[QTY/ CTN]]," ","_",2),"(",""),")","")&amp;"_")</f>
        <v>60 LSN_</v>
      </c>
      <c r="Q650" s="1">
        <f>IF(db[[#This Row],[H_QTY/ CTN]]="","",SEARCH("_",db[[#This Row],[H_QTY/ CTN]]))</f>
        <v>7</v>
      </c>
      <c r="R650" s="1">
        <f>IF(db[[#This Row],[H_QTY/ CTN]]="","",LEN(db[[#This Row],[H_QTY/ CTN]]))</f>
        <v>7</v>
      </c>
      <c r="S650" s="90" t="str">
        <f>IF(db[[#This Row],[H_QTY/ CTN]]="","",LEFT(db[[#This Row],[H_QTY/ CTN]],db[[#This Row],[H_1]]-1))</f>
        <v>60 LSN</v>
      </c>
      <c r="T650" s="87" t="str">
        <f>IF(NOT(db[[#This Row],[H_1]]=db[[#This Row],[H_2]]),MID(db[[#This Row],[H_QTY/ CTN]],db[[#This Row],[H_1]]+1,db[[#This Row],[H_2]]-db[[#This Row],[H_1]]-1),"")</f>
        <v/>
      </c>
      <c r="U650" s="87" t="str">
        <f>IF(db[[#This Row],[QTY/ CTN B]]="","",LEFT(db[[#This Row],[QTY/ CTN B]],SEARCH(" ",db[[#This Row],[QTY/ CTN B]],1)-1))</f>
        <v>60</v>
      </c>
      <c r="V650" s="87" t="str">
        <f>IF(db[[#This Row],[QTY/ CTN B]]="","",RIGHT(db[[#This Row],[QTY/ CTN B]],LEN(db[[#This Row],[QTY/ CTN B]])-SEARCH(" ",db[[#This Row],[QTY/ CTN B]],1)))</f>
        <v>LSN</v>
      </c>
      <c r="W650" s="87">
        <f>IF(db[[#This Row],[QTY/ CTN TG]]="",IF(db[[#This Row],[STN TG]]="","",12),LEFT(db[[#This Row],[QTY/ CTN TG]],SEARCH(" ",db[[#This Row],[QTY/ CTN TG]],1)-1))</f>
        <v>12</v>
      </c>
      <c r="X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0" s="87" t="str">
        <f>IF(db[[#This Row],[STN K]]="","",IF(db[[#This Row],[STN TG]]="LSN",12,""))</f>
        <v/>
      </c>
      <c r="Z650" s="87" t="str">
        <f>IF(db[[#This Row],[STN TG]]="LSN","PCS","")</f>
        <v/>
      </c>
      <c r="AA650" s="87">
        <f>db[[#This Row],[QTY B]]*IF(db[[#This Row],[QTY TG]]="",1,db[[#This Row],[QTY TG]])*IF(db[[#This Row],[QTY K]]="",1,db[[#This Row],[QTY K]])</f>
        <v>720</v>
      </c>
      <c r="AB650" s="87" t="str">
        <f>IF(db[[#This Row],[STN K]]="",IF(db[[#This Row],[STN TG]]="",db[[#This Row],[STN B]],db[[#This Row],[STN TG]]),db[[#This Row],[STN K]])</f>
        <v>PCS</v>
      </c>
      <c r="AC650" s="87"/>
    </row>
    <row r="651" spans="1:29" ht="16.5" customHeight="1" x14ac:dyDescent="0.25">
      <c r="A651" s="87">
        <f>ROW()-1</f>
        <v>650</v>
      </c>
      <c r="B651" s="1" t="str">
        <f>LOWER(SUBSTITUTE(SUBSTITUTE(SUBSTITUTE(SUBSTITUTE(SUBSTITUTE(SUBSTITUTE(db[[#This Row],[NB BM]]," ",),".",""),"-",""),"(",""),")",""),"/",""))</f>
        <v>cutterjka300</v>
      </c>
      <c r="C651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D651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E651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cutterjka30048lsn</v>
      </c>
      <c r="F6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cuttera300aautolockjk48lsnartomoro</v>
      </c>
      <c r="G651" s="1" t="s">
        <v>260</v>
      </c>
      <c r="H651" s="4" t="s">
        <v>261</v>
      </c>
      <c r="I651" s="49" t="s">
        <v>262</v>
      </c>
      <c r="J651" s="1" t="s">
        <v>1620</v>
      </c>
      <c r="K651" s="26" t="e">
        <f>IF(db[[#This Row],[NB NOTA_C]]="","",COUNTIF([2]!B_MSK[concat],db[[#This Row],[NB NOTA_C]]))</f>
        <v>#REF!</v>
      </c>
      <c r="L651" s="6" t="s">
        <v>1631</v>
      </c>
      <c r="M651" s="1" t="s">
        <v>1715</v>
      </c>
      <c r="N651" s="1" t="s">
        <v>2789</v>
      </c>
      <c r="P651" s="1" t="str">
        <f>IF(db[[#This Row],[QTY/ CTN]]="","",SUBSTITUTE(SUBSTITUTE(SUBSTITUTE(db[[#This Row],[QTY/ CTN]]," ","_",2),"(",""),")","")&amp;"_")</f>
        <v>48 LSN_</v>
      </c>
      <c r="Q651" s="1">
        <f>IF(db[[#This Row],[H_QTY/ CTN]]="","",SEARCH("_",db[[#This Row],[H_QTY/ CTN]]))</f>
        <v>7</v>
      </c>
      <c r="R651" s="1">
        <f>IF(db[[#This Row],[H_QTY/ CTN]]="","",LEN(db[[#This Row],[H_QTY/ CTN]]))</f>
        <v>7</v>
      </c>
      <c r="S651" s="90" t="str">
        <f>IF(db[[#This Row],[H_QTY/ CTN]]="","",LEFT(db[[#This Row],[H_QTY/ CTN]],db[[#This Row],[H_1]]-1))</f>
        <v>48 LSN</v>
      </c>
      <c r="T651" s="87" t="str">
        <f>IF(NOT(db[[#This Row],[H_1]]=db[[#This Row],[H_2]]),MID(db[[#This Row],[H_QTY/ CTN]],db[[#This Row],[H_1]]+1,db[[#This Row],[H_2]]-db[[#This Row],[H_1]]-1),"")</f>
        <v/>
      </c>
      <c r="U651" s="87" t="str">
        <f>IF(db[[#This Row],[QTY/ CTN B]]="","",LEFT(db[[#This Row],[QTY/ CTN B]],SEARCH(" ",db[[#This Row],[QTY/ CTN B]],1)-1))</f>
        <v>48</v>
      </c>
      <c r="V651" s="87" t="str">
        <f>IF(db[[#This Row],[QTY/ CTN B]]="","",RIGHT(db[[#This Row],[QTY/ CTN B]],LEN(db[[#This Row],[QTY/ CTN B]])-SEARCH(" ",db[[#This Row],[QTY/ CTN B]],1)))</f>
        <v>LSN</v>
      </c>
      <c r="W651" s="87">
        <f>IF(db[[#This Row],[QTY/ CTN TG]]="",IF(db[[#This Row],[STN TG]]="","",12),LEFT(db[[#This Row],[QTY/ CTN TG]],SEARCH(" ",db[[#This Row],[QTY/ CTN TG]],1)-1))</f>
        <v>12</v>
      </c>
      <c r="X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1" s="87" t="str">
        <f>IF(db[[#This Row],[STN K]]="","",IF(db[[#This Row],[STN TG]]="LSN",12,""))</f>
        <v/>
      </c>
      <c r="Z651" s="87" t="str">
        <f>IF(db[[#This Row],[STN TG]]="LSN","PCS","")</f>
        <v/>
      </c>
      <c r="AA651" s="87">
        <f>db[[#This Row],[QTY B]]*IF(db[[#This Row],[QTY TG]]="",1,db[[#This Row],[QTY TG]])*IF(db[[#This Row],[QTY K]]="",1,db[[#This Row],[QTY K]])</f>
        <v>576</v>
      </c>
      <c r="AB651" s="87" t="str">
        <f>IF(db[[#This Row],[STN K]]="",IF(db[[#This Row],[STN TG]]="",db[[#This Row],[STN B]],db[[#This Row],[STN TG]]),db[[#This Row],[STN K]])</f>
        <v>PCS</v>
      </c>
      <c r="AC651" s="87"/>
    </row>
    <row r="652" spans="1:29" ht="16.5" customHeight="1" x14ac:dyDescent="0.25">
      <c r="A652" s="87">
        <f>ROW()-1</f>
        <v>651</v>
      </c>
      <c r="B652" s="3" t="str">
        <f>LOWER(SUBSTITUTE(SUBSTITUTE(SUBSTITUTE(SUBSTITUTE(SUBSTITUTE(SUBSTITUTE(db[[#This Row],[NB BM]]," ",),".",""),"-",""),"(",""),")",""),"/",""))</f>
        <v>cutter88tacobesar</v>
      </c>
      <c r="C652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D652" s="3" t="str">
        <f>LOWER(SUBSTITUTE(SUBSTITUTE(SUBSTITUTE(SUBSTITUTE(SUBSTITUTE(SUBSTITUTE(SUBSTITUTE(SUBSTITUTE(SUBSTITUTE(db[[#This Row],[NB PAJAK]]," ",""),"-",""),"(",""),")",""),".",""),",",""),"/",""),"""",""),"+",""))</f>
        <v/>
      </c>
      <c r="E652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cutter88tacobesar60lsn</v>
      </c>
      <c r="F6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cutterbesar88taco60lsnuntana</v>
      </c>
      <c r="G652" s="1" t="s">
        <v>1069</v>
      </c>
      <c r="H652" s="4" t="s">
        <v>1367</v>
      </c>
      <c r="I652" s="49"/>
      <c r="J652" s="1" t="s">
        <v>1621</v>
      </c>
      <c r="K652" s="26" t="e">
        <f>IF(db[[#This Row],[NB NOTA_C]]="","",COUNTIF([2]!B_MSK[concat],db[[#This Row],[NB NOTA_C]]))</f>
        <v>#REF!</v>
      </c>
      <c r="L652" s="6" t="s">
        <v>1625</v>
      </c>
      <c r="M652" s="1" t="s">
        <v>1670</v>
      </c>
      <c r="N652" s="1" t="s">
        <v>2789</v>
      </c>
      <c r="P652" s="1" t="str">
        <f>IF(db[[#This Row],[QTY/ CTN]]="","",SUBSTITUTE(SUBSTITUTE(SUBSTITUTE(db[[#This Row],[QTY/ CTN]]," ","_",2),"(",""),")","")&amp;"_")</f>
        <v>60 LSN_</v>
      </c>
      <c r="Q652" s="1">
        <f>IF(db[[#This Row],[H_QTY/ CTN]]="","",SEARCH("_",db[[#This Row],[H_QTY/ CTN]]))</f>
        <v>7</v>
      </c>
      <c r="R652" s="1">
        <f>IF(db[[#This Row],[H_QTY/ CTN]]="","",LEN(db[[#This Row],[H_QTY/ CTN]]))</f>
        <v>7</v>
      </c>
      <c r="S652" s="90" t="str">
        <f>IF(db[[#This Row],[H_QTY/ CTN]]="","",LEFT(db[[#This Row],[H_QTY/ CTN]],db[[#This Row],[H_1]]-1))</f>
        <v>60 LSN</v>
      </c>
      <c r="T652" s="87" t="str">
        <f>IF(NOT(db[[#This Row],[H_1]]=db[[#This Row],[H_2]]),MID(db[[#This Row],[H_QTY/ CTN]],db[[#This Row],[H_1]]+1,db[[#This Row],[H_2]]-db[[#This Row],[H_1]]-1),"")</f>
        <v/>
      </c>
      <c r="U652" s="87" t="str">
        <f>IF(db[[#This Row],[QTY/ CTN B]]="","",LEFT(db[[#This Row],[QTY/ CTN B]],SEARCH(" ",db[[#This Row],[QTY/ CTN B]],1)-1))</f>
        <v>60</v>
      </c>
      <c r="V652" s="87" t="str">
        <f>IF(db[[#This Row],[QTY/ CTN B]]="","",RIGHT(db[[#This Row],[QTY/ CTN B]],LEN(db[[#This Row],[QTY/ CTN B]])-SEARCH(" ",db[[#This Row],[QTY/ CTN B]],1)))</f>
        <v>LSN</v>
      </c>
      <c r="W652" s="87">
        <f>IF(db[[#This Row],[QTY/ CTN TG]]="",IF(db[[#This Row],[STN TG]]="","",12),LEFT(db[[#This Row],[QTY/ CTN TG]],SEARCH(" ",db[[#This Row],[QTY/ CTN TG]],1)-1))</f>
        <v>12</v>
      </c>
      <c r="X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2" s="87" t="str">
        <f>IF(db[[#This Row],[STN K]]="","",IF(db[[#This Row],[STN TG]]="LSN",12,""))</f>
        <v/>
      </c>
      <c r="Z652" s="87" t="str">
        <f>IF(db[[#This Row],[STN TG]]="LSN","PCS","")</f>
        <v/>
      </c>
      <c r="AA652" s="87">
        <f>db[[#This Row],[QTY B]]*IF(db[[#This Row],[QTY TG]]="",1,db[[#This Row],[QTY TG]])*IF(db[[#This Row],[QTY K]]="",1,db[[#This Row],[QTY K]])</f>
        <v>720</v>
      </c>
      <c r="AB652" s="87" t="str">
        <f>IF(db[[#This Row],[STN K]]="",IF(db[[#This Row],[STN TG]]="",db[[#This Row],[STN B]],db[[#This Row],[STN TG]]),db[[#This Row],[STN K]])</f>
        <v>PCS</v>
      </c>
      <c r="AC652" s="87"/>
    </row>
    <row r="653" spans="1:29" ht="16.5" customHeight="1" x14ac:dyDescent="0.25">
      <c r="A653" s="87">
        <f>ROW()-1</f>
        <v>652</v>
      </c>
      <c r="B653" s="1" t="str">
        <f>LOWER(SUBSTITUTE(SUBSTITUTE(SUBSTITUTE(SUBSTITUTE(SUBSTITUTE(SUBSTITUTE(db[[#This Row],[NB BM]]," ",),".",""),"-",""),"(",""),")",""),"/",""))</f>
        <v>isicutterjka100amkecil</v>
      </c>
      <c r="C653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D653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E653" s="1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isicutterjka100amkecil120lsn</v>
      </c>
      <c r="F6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cutterbladea100amsjk120lsnartomoro</v>
      </c>
      <c r="G653" s="1" t="s">
        <v>5677</v>
      </c>
      <c r="H653" s="4" t="s">
        <v>263</v>
      </c>
      <c r="I653" s="60" t="s">
        <v>2110</v>
      </c>
      <c r="J653" s="1" t="s">
        <v>1620</v>
      </c>
      <c r="K653" s="26" t="e">
        <f>IF(db[[#This Row],[NB NOTA_C]]="","",COUNTIF([2]!B_MSK[concat],db[[#This Row],[NB NOTA_C]]))</f>
        <v>#REF!</v>
      </c>
      <c r="L653" s="6" t="s">
        <v>1631</v>
      </c>
      <c r="M653" s="1" t="s">
        <v>1723</v>
      </c>
      <c r="N653" s="1" t="s">
        <v>2794</v>
      </c>
      <c r="O653" s="1" t="s">
        <v>6003</v>
      </c>
      <c r="P653" s="1" t="str">
        <f>IF(db[[#This Row],[QTY/ CTN]]="","",SUBSTITUTE(SUBSTITUTE(SUBSTITUTE(db[[#This Row],[QTY/ CTN]]," ","_",2),"(",""),")","")&amp;"_")</f>
        <v>120 LSN_</v>
      </c>
      <c r="Q653" s="1">
        <f>IF(db[[#This Row],[H_QTY/ CTN]]="","",SEARCH("_",db[[#This Row],[H_QTY/ CTN]]))</f>
        <v>8</v>
      </c>
      <c r="R653" s="1">
        <f>IF(db[[#This Row],[H_QTY/ CTN]]="","",LEN(db[[#This Row],[H_QTY/ CTN]]))</f>
        <v>8</v>
      </c>
      <c r="S653" s="90" t="str">
        <f>IF(db[[#This Row],[H_QTY/ CTN]]="","",LEFT(db[[#This Row],[H_QTY/ CTN]],db[[#This Row],[H_1]]-1))</f>
        <v>120 LSN</v>
      </c>
      <c r="T653" s="87" t="str">
        <f>IF(NOT(db[[#This Row],[H_1]]=db[[#This Row],[H_2]]),MID(db[[#This Row],[H_QTY/ CTN]],db[[#This Row],[H_1]]+1,db[[#This Row],[H_2]]-db[[#This Row],[H_1]]-1),"")</f>
        <v/>
      </c>
      <c r="U653" s="87" t="str">
        <f>IF(db[[#This Row],[QTY/ CTN B]]="","",LEFT(db[[#This Row],[QTY/ CTN B]],SEARCH(" ",db[[#This Row],[QTY/ CTN B]],1)-1))</f>
        <v>120</v>
      </c>
      <c r="V653" s="87" t="str">
        <f>IF(db[[#This Row],[QTY/ CTN B]]="","",RIGHT(db[[#This Row],[QTY/ CTN B]],LEN(db[[#This Row],[QTY/ CTN B]])-SEARCH(" ",db[[#This Row],[QTY/ CTN B]],1)))</f>
        <v>LSN</v>
      </c>
      <c r="W653" s="87">
        <f>IF(db[[#This Row],[QTY/ CTN TG]]="",IF(db[[#This Row],[STN TG]]="","",12),LEFT(db[[#This Row],[QTY/ CTN TG]],SEARCH(" ",db[[#This Row],[QTY/ CTN TG]],1)-1))</f>
        <v>12</v>
      </c>
      <c r="X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3" s="87" t="str">
        <f>IF(db[[#This Row],[STN K]]="","",IF(db[[#This Row],[STN TG]]="LSN",12,""))</f>
        <v/>
      </c>
      <c r="Z653" s="87" t="str">
        <f>IF(db[[#This Row],[STN TG]]="LSN","PCS","")</f>
        <v/>
      </c>
      <c r="AA653" s="87">
        <f>db[[#This Row],[QTY B]]*IF(db[[#This Row],[QTY TG]]="",1,db[[#This Row],[QTY TG]])*IF(db[[#This Row],[QTY K]]="",1,db[[#This Row],[QTY K]])</f>
        <v>1440</v>
      </c>
      <c r="AB653" s="87" t="str">
        <f>IF(db[[#This Row],[STN K]]="",IF(db[[#This Row],[STN TG]]="",db[[#This Row],[STN B]],db[[#This Row],[STN TG]]),db[[#This Row],[STN K]])</f>
        <v>PCS</v>
      </c>
      <c r="AC653" s="87"/>
    </row>
    <row r="654" spans="1:29" ht="16.5" customHeight="1" x14ac:dyDescent="0.25">
      <c r="A654" s="87">
        <f>ROW()-1</f>
        <v>653</v>
      </c>
      <c r="B654" s="1" t="str">
        <f>LOWER(SUBSTITUTE(SUBSTITUTE(SUBSTITUTE(SUBSTITUTE(SUBSTITUTE(SUBSTITUTE(db[[#This Row],[NB BM]]," ",),".",""),"-",""),"(",""),")",""),"/",""))</f>
        <v>isicutterjka100mmhkecil</v>
      </c>
      <c r="C654" s="1" t="str">
        <f>LOWER(SUBSTITUTE(SUBSTITUTE(SUBSTITUTE(SUBSTITUTE(SUBSTITUTE(SUBSTITUTE(SUBSTITUTE(SUBSTITUTE(SUBSTITUTE(db[[#This Row],[NB NOTA]]," ",),".",""),"-",""),"(",""),")",""),",",""),"/",""),"""",""),"+",""))</f>
        <v>cutterbladea100mmhjk</v>
      </c>
      <c r="D654" s="1" t="str">
        <f>LOWER(SUBSTITUTE(SUBSTITUTE(SUBSTITUTE(SUBSTITUTE(SUBSTITUTE(SUBSTITUTE(SUBSTITUTE(SUBSTITUTE(SUBSTITUTE(db[[#This Row],[NB PAJAK]]," ",""),"-",""),"(",""),")",""),".",""),",",""),"/",""),"""",""),"+",""))</f>
        <v>isicutter18mmjoykoa100mmhkecil</v>
      </c>
      <c r="E654" s="1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isicutterjka100mmhkecil120lsn</v>
      </c>
      <c r="F6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cutterbladea100mmhjk120lsnartomoro</v>
      </c>
      <c r="G654" s="1" t="s">
        <v>6220</v>
      </c>
      <c r="H654" s="4" t="s">
        <v>6218</v>
      </c>
      <c r="I654" s="60" t="s">
        <v>6219</v>
      </c>
      <c r="J654" s="1" t="s">
        <v>1620</v>
      </c>
      <c r="K654" s="26" t="e">
        <f>IF(db[[#This Row],[NB NOTA_C]]="","",COUNTIF([2]!B_MSK[concat],db[[#This Row],[NB NOTA_C]]))</f>
        <v>#REF!</v>
      </c>
      <c r="L654" s="6" t="s">
        <v>1631</v>
      </c>
      <c r="M654" s="1" t="s">
        <v>1723</v>
      </c>
      <c r="N654" s="1" t="s">
        <v>2794</v>
      </c>
      <c r="O654" s="1" t="s">
        <v>6221</v>
      </c>
      <c r="P654" s="1" t="str">
        <f>IF(db[[#This Row],[QTY/ CTN]]="","",SUBSTITUTE(SUBSTITUTE(SUBSTITUTE(db[[#This Row],[QTY/ CTN]]," ","_",2),"(",""),")","")&amp;"_")</f>
        <v>120 LSN_</v>
      </c>
      <c r="Q654" s="1">
        <f>IF(db[[#This Row],[H_QTY/ CTN]]="","",SEARCH("_",db[[#This Row],[H_QTY/ CTN]]))</f>
        <v>8</v>
      </c>
      <c r="R654" s="1">
        <f>IF(db[[#This Row],[H_QTY/ CTN]]="","",LEN(db[[#This Row],[H_QTY/ CTN]]))</f>
        <v>8</v>
      </c>
      <c r="S654" s="90" t="str">
        <f>IF(db[[#This Row],[H_QTY/ CTN]]="","",LEFT(db[[#This Row],[H_QTY/ CTN]],db[[#This Row],[H_1]]-1))</f>
        <v>120 LSN</v>
      </c>
      <c r="T654" s="87" t="str">
        <f>IF(NOT(db[[#This Row],[H_1]]=db[[#This Row],[H_2]]),MID(db[[#This Row],[H_QTY/ CTN]],db[[#This Row],[H_1]]+1,db[[#This Row],[H_2]]-db[[#This Row],[H_1]]-1),"")</f>
        <v/>
      </c>
      <c r="U654" s="87" t="str">
        <f>IF(db[[#This Row],[QTY/ CTN B]]="","",LEFT(db[[#This Row],[QTY/ CTN B]],SEARCH(" ",db[[#This Row],[QTY/ CTN B]],1)-1))</f>
        <v>120</v>
      </c>
      <c r="V654" s="87" t="str">
        <f>IF(db[[#This Row],[QTY/ CTN B]]="","",RIGHT(db[[#This Row],[QTY/ CTN B]],LEN(db[[#This Row],[QTY/ CTN B]])-SEARCH(" ",db[[#This Row],[QTY/ CTN B]],1)))</f>
        <v>LSN</v>
      </c>
      <c r="W654" s="87">
        <f>IF(db[[#This Row],[QTY/ CTN TG]]="",IF(db[[#This Row],[STN TG]]="","",12),LEFT(db[[#This Row],[QTY/ CTN TG]],SEARCH(" ",db[[#This Row],[QTY/ CTN TG]],1)-1))</f>
        <v>12</v>
      </c>
      <c r="X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4" s="87" t="str">
        <f>IF(db[[#This Row],[STN K]]="","",IF(db[[#This Row],[STN TG]]="LSN",12,""))</f>
        <v/>
      </c>
      <c r="Z654" s="87" t="str">
        <f>IF(db[[#This Row],[STN TG]]="LSN","PCS","")</f>
        <v/>
      </c>
      <c r="AA654" s="87">
        <f>db[[#This Row],[QTY B]]*IF(db[[#This Row],[QTY TG]]="",1,db[[#This Row],[QTY TG]])*IF(db[[#This Row],[QTY K]]="",1,db[[#This Row],[QTY K]])</f>
        <v>1440</v>
      </c>
      <c r="AB654" s="87" t="str">
        <f>IF(db[[#This Row],[STN K]]="",IF(db[[#This Row],[STN TG]]="",db[[#This Row],[STN B]],db[[#This Row],[STN TG]]),db[[#This Row],[STN K]])</f>
        <v>PCS</v>
      </c>
      <c r="AC654" s="87"/>
    </row>
    <row r="655" spans="1:29" ht="16.5" customHeight="1" x14ac:dyDescent="0.25">
      <c r="A655" s="87">
        <f>ROW()-1</f>
        <v>654</v>
      </c>
      <c r="B655" s="3" t="str">
        <f>LOWER(SUBSTITUTE(SUBSTITUTE(SUBSTITUTE(SUBSTITUTE(SUBSTITUTE(SUBSTITUTE(db[[#This Row],[NB BM]]," ",),".",""),"-",""),"(",""),")",""),"/",""))</f>
        <v>isicutterjkl150ambesar</v>
      </c>
      <c r="C655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D655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E655" s="3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isicutterjkl150ambesar40lsn</v>
      </c>
      <c r="F6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cutterbladel150amljk40lsnartomoro</v>
      </c>
      <c r="G655" s="1" t="s">
        <v>5676</v>
      </c>
      <c r="H655" s="4" t="s">
        <v>2124</v>
      </c>
      <c r="I655" s="49" t="s">
        <v>2612</v>
      </c>
      <c r="J655" s="1" t="s">
        <v>1620</v>
      </c>
      <c r="K655" s="26" t="e">
        <f>IF(db[[#This Row],[NB NOTA_C]]="","",COUNTIF([2]!B_MSK[concat],db[[#This Row],[NB NOTA_C]]))</f>
        <v>#REF!</v>
      </c>
      <c r="L655" s="7" t="s">
        <v>1631</v>
      </c>
      <c r="M655" s="3" t="s">
        <v>1680</v>
      </c>
      <c r="N655" s="1" t="s">
        <v>2794</v>
      </c>
      <c r="P655" s="1" t="str">
        <f>IF(db[[#This Row],[QTY/ CTN]]="","",SUBSTITUTE(SUBSTITUTE(SUBSTITUTE(db[[#This Row],[QTY/ CTN]]," ","_",2),"(",""),")","")&amp;"_")</f>
        <v>40 LSN_</v>
      </c>
      <c r="Q655" s="1">
        <f>IF(db[[#This Row],[H_QTY/ CTN]]="","",SEARCH("_",db[[#This Row],[H_QTY/ CTN]]))</f>
        <v>7</v>
      </c>
      <c r="R655" s="1">
        <f>IF(db[[#This Row],[H_QTY/ CTN]]="","",LEN(db[[#This Row],[H_QTY/ CTN]]))</f>
        <v>7</v>
      </c>
      <c r="S655" s="90" t="str">
        <f>IF(db[[#This Row],[H_QTY/ CTN]]="","",LEFT(db[[#This Row],[H_QTY/ CTN]],db[[#This Row],[H_1]]-1))</f>
        <v>40 LSN</v>
      </c>
      <c r="T655" s="87" t="str">
        <f>IF(NOT(db[[#This Row],[H_1]]=db[[#This Row],[H_2]]),MID(db[[#This Row],[H_QTY/ CTN]],db[[#This Row],[H_1]]+1,db[[#This Row],[H_2]]-db[[#This Row],[H_1]]-1),"")</f>
        <v/>
      </c>
      <c r="U655" s="87" t="str">
        <f>IF(db[[#This Row],[QTY/ CTN B]]="","",LEFT(db[[#This Row],[QTY/ CTN B]],SEARCH(" ",db[[#This Row],[QTY/ CTN B]],1)-1))</f>
        <v>40</v>
      </c>
      <c r="V655" s="87" t="str">
        <f>IF(db[[#This Row],[QTY/ CTN B]]="","",RIGHT(db[[#This Row],[QTY/ CTN B]],LEN(db[[#This Row],[QTY/ CTN B]])-SEARCH(" ",db[[#This Row],[QTY/ CTN B]],1)))</f>
        <v>LSN</v>
      </c>
      <c r="W655" s="87">
        <f>IF(db[[#This Row],[QTY/ CTN TG]]="",IF(db[[#This Row],[STN TG]]="","",12),LEFT(db[[#This Row],[QTY/ CTN TG]],SEARCH(" ",db[[#This Row],[QTY/ CTN TG]],1)-1))</f>
        <v>12</v>
      </c>
      <c r="X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5" s="87" t="str">
        <f>IF(db[[#This Row],[STN K]]="","",IF(db[[#This Row],[STN TG]]="LSN",12,""))</f>
        <v/>
      </c>
      <c r="Z655" s="87" t="str">
        <f>IF(db[[#This Row],[STN TG]]="LSN","PCS","")</f>
        <v/>
      </c>
      <c r="AA655" s="87">
        <f>db[[#This Row],[QTY B]]*IF(db[[#This Row],[QTY TG]]="",1,db[[#This Row],[QTY TG]])*IF(db[[#This Row],[QTY K]]="",1,db[[#This Row],[QTY K]])</f>
        <v>480</v>
      </c>
      <c r="AB655" s="87" t="str">
        <f>IF(db[[#This Row],[STN K]]="",IF(db[[#This Row],[STN TG]]="",db[[#This Row],[STN B]],db[[#This Row],[STN TG]]),db[[#This Row],[STN K]])</f>
        <v>PCS</v>
      </c>
      <c r="AC655" s="87"/>
    </row>
    <row r="656" spans="1:29" ht="16.5" customHeight="1" x14ac:dyDescent="0.25">
      <c r="A656" s="87">
        <f>ROW()-1</f>
        <v>655</v>
      </c>
      <c r="B656" s="3" t="str">
        <f>LOWER(SUBSTITUTE(SUBSTITUTE(SUBSTITUTE(SUBSTITUTE(SUBSTITUTE(SUBSTITUTE(db[[#This Row],[NB BM]]," ",),".",""),"-",""),"(",""),")",""),"/",""))</f>
        <v>isicutterjkl150ambesar</v>
      </c>
      <c r="C656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D656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656" s="3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isicutterjkl150ambesar40lsn</v>
      </c>
      <c r="F6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cutterbladel150amljkbonus40lsnartomoro</v>
      </c>
      <c r="G656" s="1" t="s">
        <v>5676</v>
      </c>
      <c r="H656" s="4" t="s">
        <v>2611</v>
      </c>
      <c r="I656" s="49" t="s">
        <v>5343</v>
      </c>
      <c r="J656" s="1" t="s">
        <v>1620</v>
      </c>
      <c r="K656" s="26" t="e">
        <f>IF(db[[#This Row],[NB NOTA_C]]="","",COUNTIF([2]!B_MSK[concat],db[[#This Row],[NB NOTA_C]]))</f>
        <v>#REF!</v>
      </c>
      <c r="L656" s="7" t="s">
        <v>1631</v>
      </c>
      <c r="M656" s="3" t="s">
        <v>1680</v>
      </c>
      <c r="N656" s="1" t="s">
        <v>2794</v>
      </c>
      <c r="P656" s="1" t="str">
        <f>IF(db[[#This Row],[QTY/ CTN]]="","",SUBSTITUTE(SUBSTITUTE(SUBSTITUTE(db[[#This Row],[QTY/ CTN]]," ","_",2),"(",""),")","")&amp;"_")</f>
        <v>40 LSN_</v>
      </c>
      <c r="Q656" s="1">
        <f>IF(db[[#This Row],[H_QTY/ CTN]]="","",SEARCH("_",db[[#This Row],[H_QTY/ CTN]]))</f>
        <v>7</v>
      </c>
      <c r="R656" s="1">
        <f>IF(db[[#This Row],[H_QTY/ CTN]]="","",LEN(db[[#This Row],[H_QTY/ CTN]]))</f>
        <v>7</v>
      </c>
      <c r="S656" s="90" t="str">
        <f>IF(db[[#This Row],[H_QTY/ CTN]]="","",LEFT(db[[#This Row],[H_QTY/ CTN]],db[[#This Row],[H_1]]-1))</f>
        <v>40 LSN</v>
      </c>
      <c r="T656" s="87" t="str">
        <f>IF(NOT(db[[#This Row],[H_1]]=db[[#This Row],[H_2]]),MID(db[[#This Row],[H_QTY/ CTN]],db[[#This Row],[H_1]]+1,db[[#This Row],[H_2]]-db[[#This Row],[H_1]]-1),"")</f>
        <v/>
      </c>
      <c r="U656" s="87" t="str">
        <f>IF(db[[#This Row],[QTY/ CTN B]]="","",LEFT(db[[#This Row],[QTY/ CTN B]],SEARCH(" ",db[[#This Row],[QTY/ CTN B]],1)-1))</f>
        <v>40</v>
      </c>
      <c r="V656" s="87" t="str">
        <f>IF(db[[#This Row],[QTY/ CTN B]]="","",RIGHT(db[[#This Row],[QTY/ CTN B]],LEN(db[[#This Row],[QTY/ CTN B]])-SEARCH(" ",db[[#This Row],[QTY/ CTN B]],1)))</f>
        <v>LSN</v>
      </c>
      <c r="W656" s="87">
        <f>IF(db[[#This Row],[QTY/ CTN TG]]="",IF(db[[#This Row],[STN TG]]="","",12),LEFT(db[[#This Row],[QTY/ CTN TG]],SEARCH(" ",db[[#This Row],[QTY/ CTN TG]],1)-1))</f>
        <v>12</v>
      </c>
      <c r="X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6" s="87" t="str">
        <f>IF(db[[#This Row],[STN K]]="","",IF(db[[#This Row],[STN TG]]="LSN",12,""))</f>
        <v/>
      </c>
      <c r="Z656" s="87" t="str">
        <f>IF(db[[#This Row],[STN TG]]="LSN","PCS","")</f>
        <v/>
      </c>
      <c r="AA656" s="87">
        <f>db[[#This Row],[QTY B]]*IF(db[[#This Row],[QTY TG]]="",1,db[[#This Row],[QTY TG]])*IF(db[[#This Row],[QTY K]]="",1,db[[#This Row],[QTY K]])</f>
        <v>480</v>
      </c>
      <c r="AB656" s="87" t="str">
        <f>IF(db[[#This Row],[STN K]]="",IF(db[[#This Row],[STN TG]]="",db[[#This Row],[STN B]],db[[#This Row],[STN TG]]),db[[#This Row],[STN K]])</f>
        <v>PCS</v>
      </c>
      <c r="AC656" s="87"/>
    </row>
    <row r="657" spans="1:29" ht="16.5" customHeight="1" x14ac:dyDescent="0.25">
      <c r="A657" s="87">
        <f>ROW()-1</f>
        <v>656</v>
      </c>
      <c r="B657" s="3" t="str">
        <f>LOWER(SUBSTITUTE(SUBSTITUTE(SUBSTITUTE(SUBSTITUTE(SUBSTITUTE(SUBSTITUTE(db[[#This Row],[NB BM]]," ",),".",""),"-",""),"(",""),")",""),"/",""))</f>
        <v>isicutterjkl150mmh</v>
      </c>
      <c r="C657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D657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657" s="3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isicutterjkl150mmh40lsn</v>
      </c>
      <c r="F6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cutterbladel150mmhjk40lsnartomoro</v>
      </c>
      <c r="G657" s="1" t="s">
        <v>5678</v>
      </c>
      <c r="H657" s="4" t="s">
        <v>265</v>
      </c>
      <c r="I657" s="49" t="s">
        <v>266</v>
      </c>
      <c r="J657" s="1" t="s">
        <v>1620</v>
      </c>
      <c r="K657" s="26" t="e">
        <f>IF(db[[#This Row],[NB NOTA_C]]="","",COUNTIF([2]!B_MSK[concat],db[[#This Row],[NB NOTA_C]]))</f>
        <v>#REF!</v>
      </c>
      <c r="L657" s="7" t="s">
        <v>1631</v>
      </c>
      <c r="M657" s="3" t="s">
        <v>1680</v>
      </c>
      <c r="N657" s="1" t="s">
        <v>2794</v>
      </c>
      <c r="P657" s="1" t="str">
        <f>IF(db[[#This Row],[QTY/ CTN]]="","",SUBSTITUTE(SUBSTITUTE(SUBSTITUTE(db[[#This Row],[QTY/ CTN]]," ","_",2),"(",""),")","")&amp;"_")</f>
        <v>40 LSN_</v>
      </c>
      <c r="Q657" s="1">
        <f>IF(db[[#This Row],[H_QTY/ CTN]]="","",SEARCH("_",db[[#This Row],[H_QTY/ CTN]]))</f>
        <v>7</v>
      </c>
      <c r="R657" s="1">
        <f>IF(db[[#This Row],[H_QTY/ CTN]]="","",LEN(db[[#This Row],[H_QTY/ CTN]]))</f>
        <v>7</v>
      </c>
      <c r="S657" s="90" t="str">
        <f>IF(db[[#This Row],[H_QTY/ CTN]]="","",LEFT(db[[#This Row],[H_QTY/ CTN]],db[[#This Row],[H_1]]-1))</f>
        <v>40 LSN</v>
      </c>
      <c r="T657" s="87" t="str">
        <f>IF(NOT(db[[#This Row],[H_1]]=db[[#This Row],[H_2]]),MID(db[[#This Row],[H_QTY/ CTN]],db[[#This Row],[H_1]]+1,db[[#This Row],[H_2]]-db[[#This Row],[H_1]]-1),"")</f>
        <v/>
      </c>
      <c r="U657" s="87" t="str">
        <f>IF(db[[#This Row],[QTY/ CTN B]]="","",LEFT(db[[#This Row],[QTY/ CTN B]],SEARCH(" ",db[[#This Row],[QTY/ CTN B]],1)-1))</f>
        <v>40</v>
      </c>
      <c r="V657" s="87" t="str">
        <f>IF(db[[#This Row],[QTY/ CTN B]]="","",RIGHT(db[[#This Row],[QTY/ CTN B]],LEN(db[[#This Row],[QTY/ CTN B]])-SEARCH(" ",db[[#This Row],[QTY/ CTN B]],1)))</f>
        <v>LSN</v>
      </c>
      <c r="W657" s="87">
        <f>IF(db[[#This Row],[QTY/ CTN TG]]="",IF(db[[#This Row],[STN TG]]="","",12),LEFT(db[[#This Row],[QTY/ CTN TG]],SEARCH(" ",db[[#This Row],[QTY/ CTN TG]],1)-1))</f>
        <v>12</v>
      </c>
      <c r="X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7" s="87" t="str">
        <f>IF(db[[#This Row],[STN K]]="","",IF(db[[#This Row],[STN TG]]="LSN",12,""))</f>
        <v/>
      </c>
      <c r="Z657" s="87" t="str">
        <f>IF(db[[#This Row],[STN TG]]="LSN","PCS","")</f>
        <v/>
      </c>
      <c r="AA657" s="87">
        <f>db[[#This Row],[QTY B]]*IF(db[[#This Row],[QTY TG]]="",1,db[[#This Row],[QTY TG]])*IF(db[[#This Row],[QTY K]]="",1,db[[#This Row],[QTY K]])</f>
        <v>480</v>
      </c>
      <c r="AB657" s="87" t="str">
        <f>IF(db[[#This Row],[STN K]]="",IF(db[[#This Row],[STN TG]]="",db[[#This Row],[STN B]],db[[#This Row],[STN TG]]),db[[#This Row],[STN K]])</f>
        <v>PCS</v>
      </c>
      <c r="AC657" s="87"/>
    </row>
    <row r="658" spans="1:29" ht="16.5" customHeight="1" x14ac:dyDescent="0.25">
      <c r="A658" s="87">
        <f>ROW()-1</f>
        <v>657</v>
      </c>
      <c r="B658" s="3" t="str">
        <f>LOWER(SUBSTITUTE(SUBSTITUTE(SUBSTITUTE(SUBSTITUTE(SUBSTITUTE(SUBSTITUTE(db[[#This Row],[NB BM]]," ",),".",""),"-",""),"(",""),")",""),"/",""))</f>
        <v>isicutterjkl150mmh</v>
      </c>
      <c r="C658" s="3" t="str">
        <f>LOWER(SUBSTITUTE(SUBSTITUTE(SUBSTITUTE(SUBSTITUTE(SUBSTITUTE(SUBSTITUTE(SUBSTITUTE(SUBSTITUTE(SUBSTITUTE(db[[#This Row],[NB NOTA]]," ",),".",""),"-",""),"(",""),")",""),",",""),"/",""),"""",""),"+",""))</f>
        <v>cutterbladel150mmhjkbonus</v>
      </c>
      <c r="D658" s="3" t="str">
        <f>LOWER(SUBSTITUTE(SUBSTITUTE(SUBSTITUTE(SUBSTITUTE(SUBSTITUTE(SUBSTITUTE(SUBSTITUTE(SUBSTITUTE(SUBSTITUTE(db[[#This Row],[NB PAJAK]]," ",""),"-",""),"(",""),")",""),".",""),",",""),"/",""),"""",""),"+",""))</f>
        <v>isicutter18mmjoykol150mhbesarbonus</v>
      </c>
      <c r="E658" s="3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isicutterjkl150mmh40lsn</v>
      </c>
      <c r="F6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cutterbladel150mmhjkbonus40lsnartomoro</v>
      </c>
      <c r="G658" s="1" t="s">
        <v>5678</v>
      </c>
      <c r="H658" s="4" t="s">
        <v>6122</v>
      </c>
      <c r="I658" s="49" t="s">
        <v>6123</v>
      </c>
      <c r="J658" s="1" t="s">
        <v>1620</v>
      </c>
      <c r="K658" s="26" t="e">
        <f>IF(db[[#This Row],[NB NOTA_C]]="","",COUNTIF([2]!B_MSK[concat],db[[#This Row],[NB NOTA_C]]))</f>
        <v>#REF!</v>
      </c>
      <c r="L658" s="7" t="s">
        <v>1631</v>
      </c>
      <c r="M658" s="3" t="s">
        <v>1680</v>
      </c>
      <c r="N658" s="1" t="s">
        <v>2794</v>
      </c>
      <c r="P658" s="1" t="str">
        <f>IF(db[[#This Row],[QTY/ CTN]]="","",SUBSTITUTE(SUBSTITUTE(SUBSTITUTE(db[[#This Row],[QTY/ CTN]]," ","_",2),"(",""),")","")&amp;"_")</f>
        <v>40 LSN_</v>
      </c>
      <c r="Q658" s="1">
        <f>IF(db[[#This Row],[H_QTY/ CTN]]="","",SEARCH("_",db[[#This Row],[H_QTY/ CTN]]))</f>
        <v>7</v>
      </c>
      <c r="R658" s="1">
        <f>IF(db[[#This Row],[H_QTY/ CTN]]="","",LEN(db[[#This Row],[H_QTY/ CTN]]))</f>
        <v>7</v>
      </c>
      <c r="S658" s="90" t="str">
        <f>IF(db[[#This Row],[H_QTY/ CTN]]="","",LEFT(db[[#This Row],[H_QTY/ CTN]],db[[#This Row],[H_1]]-1))</f>
        <v>40 LSN</v>
      </c>
      <c r="T658" s="87" t="str">
        <f>IF(NOT(db[[#This Row],[H_1]]=db[[#This Row],[H_2]]),MID(db[[#This Row],[H_QTY/ CTN]],db[[#This Row],[H_1]]+1,db[[#This Row],[H_2]]-db[[#This Row],[H_1]]-1),"")</f>
        <v/>
      </c>
      <c r="U658" s="87" t="str">
        <f>IF(db[[#This Row],[QTY/ CTN B]]="","",LEFT(db[[#This Row],[QTY/ CTN B]],SEARCH(" ",db[[#This Row],[QTY/ CTN B]],1)-1))</f>
        <v>40</v>
      </c>
      <c r="V658" s="87" t="str">
        <f>IF(db[[#This Row],[QTY/ CTN B]]="","",RIGHT(db[[#This Row],[QTY/ CTN B]],LEN(db[[#This Row],[QTY/ CTN B]])-SEARCH(" ",db[[#This Row],[QTY/ CTN B]],1)))</f>
        <v>LSN</v>
      </c>
      <c r="W658" s="87">
        <f>IF(db[[#This Row],[QTY/ CTN TG]]="",IF(db[[#This Row],[STN TG]]="","",12),LEFT(db[[#This Row],[QTY/ CTN TG]],SEARCH(" ",db[[#This Row],[QTY/ CTN TG]],1)-1))</f>
        <v>12</v>
      </c>
      <c r="X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8" s="87" t="str">
        <f>IF(db[[#This Row],[STN K]]="","",IF(db[[#This Row],[STN TG]]="LSN",12,""))</f>
        <v/>
      </c>
      <c r="Z658" s="87" t="str">
        <f>IF(db[[#This Row],[STN TG]]="LSN","PCS","")</f>
        <v/>
      </c>
      <c r="AA658" s="87">
        <f>db[[#This Row],[QTY B]]*IF(db[[#This Row],[QTY TG]]="",1,db[[#This Row],[QTY TG]])*IF(db[[#This Row],[QTY K]]="",1,db[[#This Row],[QTY K]])</f>
        <v>480</v>
      </c>
      <c r="AB658" s="87" t="str">
        <f>IF(db[[#This Row],[STN K]]="",IF(db[[#This Row],[STN TG]]="",db[[#This Row],[STN B]],db[[#This Row],[STN TG]]),db[[#This Row],[STN K]])</f>
        <v>PCS</v>
      </c>
      <c r="AC658" s="87"/>
    </row>
    <row r="659" spans="1:29" ht="16.5" customHeight="1" x14ac:dyDescent="0.25">
      <c r="A659" s="87">
        <f>ROW()-1</f>
        <v>658</v>
      </c>
      <c r="B659" s="3" t="str">
        <f>LOWER(SUBSTITUTE(SUBSTITUTE(SUBSTITUTE(SUBSTITUTE(SUBSTITUTE(SUBSTITUTE(db[[#This Row],[NB BM]]," ",),".",""),"-",""),"(",""),")",""),"/",""))</f>
        <v>cutterjkcu10bc</v>
      </c>
      <c r="C659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D659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E659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cutterjkcu10bc24lsn</v>
      </c>
      <c r="F6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cuttercu10bcjk24lsnartomoro</v>
      </c>
      <c r="G659" s="1" t="s">
        <v>2198</v>
      </c>
      <c r="H659" s="4" t="s">
        <v>2121</v>
      </c>
      <c r="I659" s="2" t="s">
        <v>2123</v>
      </c>
      <c r="J659" s="1" t="s">
        <v>1620</v>
      </c>
      <c r="K659" s="26" t="e">
        <f>IF(db[[#This Row],[NB NOTA_C]]="","",COUNTIF([2]!B_MSK[concat],db[[#This Row],[NB NOTA_C]]))</f>
        <v>#REF!</v>
      </c>
      <c r="L659" s="7" t="s">
        <v>1631</v>
      </c>
      <c r="M659" s="3" t="s">
        <v>1721</v>
      </c>
      <c r="N659" s="1" t="s">
        <v>2789</v>
      </c>
      <c r="P659" s="1" t="str">
        <f>IF(db[[#This Row],[QTY/ CTN]]="","",SUBSTITUTE(SUBSTITUTE(SUBSTITUTE(db[[#This Row],[QTY/ CTN]]," ","_",2),"(",""),")","")&amp;"_")</f>
        <v>24 LSN_</v>
      </c>
      <c r="Q659" s="1">
        <f>IF(db[[#This Row],[H_QTY/ CTN]]="","",SEARCH("_",db[[#This Row],[H_QTY/ CTN]]))</f>
        <v>7</v>
      </c>
      <c r="R659" s="1">
        <f>IF(db[[#This Row],[H_QTY/ CTN]]="","",LEN(db[[#This Row],[H_QTY/ CTN]]))</f>
        <v>7</v>
      </c>
      <c r="S659" s="90" t="str">
        <f>IF(db[[#This Row],[H_QTY/ CTN]]="","",LEFT(db[[#This Row],[H_QTY/ CTN]],db[[#This Row],[H_1]]-1))</f>
        <v>24 LSN</v>
      </c>
      <c r="T659" s="87" t="str">
        <f>IF(NOT(db[[#This Row],[H_1]]=db[[#This Row],[H_2]]),MID(db[[#This Row],[H_QTY/ CTN]],db[[#This Row],[H_1]]+1,db[[#This Row],[H_2]]-db[[#This Row],[H_1]]-1),"")</f>
        <v/>
      </c>
      <c r="U659" s="87" t="str">
        <f>IF(db[[#This Row],[QTY/ CTN B]]="","",LEFT(db[[#This Row],[QTY/ CTN B]],SEARCH(" ",db[[#This Row],[QTY/ CTN B]],1)-1))</f>
        <v>24</v>
      </c>
      <c r="V659" s="87" t="str">
        <f>IF(db[[#This Row],[QTY/ CTN B]]="","",RIGHT(db[[#This Row],[QTY/ CTN B]],LEN(db[[#This Row],[QTY/ CTN B]])-SEARCH(" ",db[[#This Row],[QTY/ CTN B]],1)))</f>
        <v>LSN</v>
      </c>
      <c r="W659" s="87">
        <f>IF(db[[#This Row],[QTY/ CTN TG]]="",IF(db[[#This Row],[STN TG]]="","",12),LEFT(db[[#This Row],[QTY/ CTN TG]],SEARCH(" ",db[[#This Row],[QTY/ CTN TG]],1)-1))</f>
        <v>12</v>
      </c>
      <c r="X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59" s="87" t="str">
        <f>IF(db[[#This Row],[STN K]]="","",IF(db[[#This Row],[STN TG]]="LSN",12,""))</f>
        <v/>
      </c>
      <c r="Z659" s="87" t="str">
        <f>IF(db[[#This Row],[STN TG]]="LSN","PCS","")</f>
        <v/>
      </c>
      <c r="AA659" s="87">
        <f>db[[#This Row],[QTY B]]*IF(db[[#This Row],[QTY TG]]="",1,db[[#This Row],[QTY TG]])*IF(db[[#This Row],[QTY K]]="",1,db[[#This Row],[QTY K]])</f>
        <v>288</v>
      </c>
      <c r="AB659" s="87" t="str">
        <f>IF(db[[#This Row],[STN K]]="",IF(db[[#This Row],[STN TG]]="",db[[#This Row],[STN B]],db[[#This Row],[STN TG]]),db[[#This Row],[STN K]])</f>
        <v>PCS</v>
      </c>
      <c r="AC659" s="87"/>
    </row>
    <row r="660" spans="1:29" ht="16.5" customHeight="1" x14ac:dyDescent="0.25">
      <c r="A660" s="87">
        <f>ROW()-1</f>
        <v>659</v>
      </c>
      <c r="B660" s="8" t="str">
        <f>LOWER(SUBSTITUTE(SUBSTITUTE(SUBSTITUTE(SUBSTITUTE(SUBSTITUTE(SUBSTITUTE(db[[#This Row],[NB BM]]," ",),".",""),"-",""),"(",""),")",""),"/",""))</f>
        <v>cutterjkcu15bc</v>
      </c>
      <c r="C660" s="8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D660" s="8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E660" s="8" t="str">
        <f>LOWER(SUBSTITUTE(SUBSTITUTE(SUBSTITUTE(SUBSTITUTE(SUBSTITUTE(SUBSTITUTE(SUBSTITUTE(SUBSTITUTE(SUBSTITUTE(db[[#This Row],[NB BM]]&amp;db[[#This Row],[QTY/ CTN]]," ",),".",""),"-",""),"(",""),")",""),",",""),"/",""),"""",""),"+",""))</f>
        <v>cutterjkcu15bc24lsn</v>
      </c>
      <c r="F66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cuttercu15bcjk24lsnartomoro</v>
      </c>
      <c r="G660" s="8" t="s">
        <v>267</v>
      </c>
      <c r="H660" s="18" t="s">
        <v>268</v>
      </c>
      <c r="I660" s="60" t="s">
        <v>2122</v>
      </c>
      <c r="J660" s="1" t="s">
        <v>1620</v>
      </c>
      <c r="K660" s="26" t="e">
        <f>IF(db[[#This Row],[NB NOTA_C]]="","",COUNTIF([2]!B_MSK[concat],db[[#This Row],[NB NOTA_C]]))</f>
        <v>#REF!</v>
      </c>
      <c r="L660" s="6" t="s">
        <v>1631</v>
      </c>
      <c r="M660" s="1" t="s">
        <v>1721</v>
      </c>
      <c r="N660" s="1" t="s">
        <v>2789</v>
      </c>
      <c r="P660" s="1" t="str">
        <f>IF(db[[#This Row],[QTY/ CTN]]="","",SUBSTITUTE(SUBSTITUTE(SUBSTITUTE(db[[#This Row],[QTY/ CTN]]," ","_",2),"(",""),")","")&amp;"_")</f>
        <v>24 LSN_</v>
      </c>
      <c r="Q660" s="1">
        <f>IF(db[[#This Row],[H_QTY/ CTN]]="","",SEARCH("_",db[[#This Row],[H_QTY/ CTN]]))</f>
        <v>7</v>
      </c>
      <c r="R660" s="1">
        <f>IF(db[[#This Row],[H_QTY/ CTN]]="","",LEN(db[[#This Row],[H_QTY/ CTN]]))</f>
        <v>7</v>
      </c>
      <c r="S660" s="90" t="str">
        <f>IF(db[[#This Row],[H_QTY/ CTN]]="","",LEFT(db[[#This Row],[H_QTY/ CTN]],db[[#This Row],[H_1]]-1))</f>
        <v>24 LSN</v>
      </c>
      <c r="T660" s="87" t="str">
        <f>IF(NOT(db[[#This Row],[H_1]]=db[[#This Row],[H_2]]),MID(db[[#This Row],[H_QTY/ CTN]],db[[#This Row],[H_1]]+1,db[[#This Row],[H_2]]-db[[#This Row],[H_1]]-1),"")</f>
        <v/>
      </c>
      <c r="U660" s="87" t="str">
        <f>IF(db[[#This Row],[QTY/ CTN B]]="","",LEFT(db[[#This Row],[QTY/ CTN B]],SEARCH(" ",db[[#This Row],[QTY/ CTN B]],1)-1))</f>
        <v>24</v>
      </c>
      <c r="V660" s="87" t="str">
        <f>IF(db[[#This Row],[QTY/ CTN B]]="","",RIGHT(db[[#This Row],[QTY/ CTN B]],LEN(db[[#This Row],[QTY/ CTN B]])-SEARCH(" ",db[[#This Row],[QTY/ CTN B]],1)))</f>
        <v>LSN</v>
      </c>
      <c r="W660" s="87">
        <f>IF(db[[#This Row],[QTY/ CTN TG]]="",IF(db[[#This Row],[STN TG]]="","",12),LEFT(db[[#This Row],[QTY/ CTN TG]],SEARCH(" ",db[[#This Row],[QTY/ CTN TG]],1)-1))</f>
        <v>12</v>
      </c>
      <c r="X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0" s="87" t="str">
        <f>IF(db[[#This Row],[STN K]]="","",IF(db[[#This Row],[STN TG]]="LSN",12,""))</f>
        <v/>
      </c>
      <c r="Z660" s="87" t="str">
        <f>IF(db[[#This Row],[STN TG]]="LSN","PCS","")</f>
        <v/>
      </c>
      <c r="AA660" s="87">
        <f>db[[#This Row],[QTY B]]*IF(db[[#This Row],[QTY TG]]="",1,db[[#This Row],[QTY TG]])*IF(db[[#This Row],[QTY K]]="",1,db[[#This Row],[QTY K]])</f>
        <v>288</v>
      </c>
      <c r="AB660" s="87" t="str">
        <f>IF(db[[#This Row],[STN K]]="",IF(db[[#This Row],[STN TG]]="",db[[#This Row],[STN B]],db[[#This Row],[STN TG]]),db[[#This Row],[STN K]])</f>
        <v>PCS</v>
      </c>
      <c r="AC660" s="87"/>
    </row>
    <row r="661" spans="1:29" ht="16.5" customHeight="1" x14ac:dyDescent="0.25">
      <c r="A661" s="87">
        <f>ROW()-1</f>
        <v>660</v>
      </c>
      <c r="B661" s="3" t="str">
        <f>LOWER(SUBSTITUTE(SUBSTITUTE(SUBSTITUTE(SUBSTITUTE(SUBSTITUTE(SUBSTITUTE(db[[#This Row],[NB BM]]," ",),".",""),"-",""),"(",""),")",""),"/",""))</f>
        <v>cutterjkk200</v>
      </c>
      <c r="C661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D661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E661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cutterjkk20048lsn</v>
      </c>
      <c r="F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cutterk200jk48lsnartomoro</v>
      </c>
      <c r="G661" s="1" t="s">
        <v>3773</v>
      </c>
      <c r="H661" s="4" t="s">
        <v>3649</v>
      </c>
      <c r="I661" s="49" t="s">
        <v>3648</v>
      </c>
      <c r="J661" s="1" t="s">
        <v>1620</v>
      </c>
      <c r="K661" s="28" t="e">
        <f>IF(db[[#This Row],[NB NOTA_C]]="","",COUNTIF([2]!B_MSK[concat],db[[#This Row],[NB NOTA_C]]))</f>
        <v>#REF!</v>
      </c>
      <c r="L661" s="7" t="s">
        <v>1631</v>
      </c>
      <c r="M661" s="3" t="s">
        <v>1715</v>
      </c>
      <c r="N661" s="1" t="s">
        <v>2789</v>
      </c>
      <c r="O661" s="3"/>
      <c r="P661" s="3" t="str">
        <f>IF(db[[#This Row],[QTY/ CTN]]="","",SUBSTITUTE(SUBSTITUTE(SUBSTITUTE(db[[#This Row],[QTY/ CTN]]," ","_",2),"(",""),")","")&amp;"_")</f>
        <v>48 LSN_</v>
      </c>
      <c r="Q661" s="3">
        <f>IF(db[[#This Row],[H_QTY/ CTN]]="","",SEARCH("_",db[[#This Row],[H_QTY/ CTN]]))</f>
        <v>7</v>
      </c>
      <c r="R661" s="3">
        <f>IF(db[[#This Row],[H_QTY/ CTN]]="","",LEN(db[[#This Row],[H_QTY/ CTN]]))</f>
        <v>7</v>
      </c>
      <c r="S661" s="87" t="str">
        <f>IF(db[[#This Row],[H_QTY/ CTN]]="","",LEFT(db[[#This Row],[H_QTY/ CTN]],db[[#This Row],[H_1]]-1))</f>
        <v>48 LSN</v>
      </c>
      <c r="T661" s="87" t="str">
        <f>IF(NOT(db[[#This Row],[H_1]]=db[[#This Row],[H_2]]),MID(db[[#This Row],[H_QTY/ CTN]],db[[#This Row],[H_1]]+1,db[[#This Row],[H_2]]-db[[#This Row],[H_1]]-1),"")</f>
        <v/>
      </c>
      <c r="U661" s="87" t="str">
        <f>IF(db[[#This Row],[QTY/ CTN B]]="","",LEFT(db[[#This Row],[QTY/ CTN B]],SEARCH(" ",db[[#This Row],[QTY/ CTN B]],1)-1))</f>
        <v>48</v>
      </c>
      <c r="V661" s="87" t="str">
        <f>IF(db[[#This Row],[QTY/ CTN B]]="","",RIGHT(db[[#This Row],[QTY/ CTN B]],LEN(db[[#This Row],[QTY/ CTN B]])-SEARCH(" ",db[[#This Row],[QTY/ CTN B]],1)))</f>
        <v>LSN</v>
      </c>
      <c r="W661" s="87">
        <f>IF(db[[#This Row],[QTY/ CTN TG]]="",IF(db[[#This Row],[STN TG]]="","",12),LEFT(db[[#This Row],[QTY/ CTN TG]],SEARCH(" ",db[[#This Row],[QTY/ CTN TG]],1)-1))</f>
        <v>12</v>
      </c>
      <c r="X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1" s="87" t="str">
        <f>IF(db[[#This Row],[STN K]]="","",IF(db[[#This Row],[STN TG]]="LSN",12,""))</f>
        <v/>
      </c>
      <c r="Z661" s="87" t="str">
        <f>IF(db[[#This Row],[STN TG]]="LSN","PCS","")</f>
        <v/>
      </c>
      <c r="AA661" s="87">
        <f>db[[#This Row],[QTY B]]*IF(db[[#This Row],[QTY TG]]="",1,db[[#This Row],[QTY TG]])*IF(db[[#This Row],[QTY K]]="",1,db[[#This Row],[QTY K]])</f>
        <v>576</v>
      </c>
      <c r="AB661" s="87" t="str">
        <f>IF(db[[#This Row],[STN K]]="",IF(db[[#This Row],[STN TG]]="",db[[#This Row],[STN B]],db[[#This Row],[STN TG]]),db[[#This Row],[STN K]])</f>
        <v>PCS</v>
      </c>
      <c r="AC661" s="87"/>
    </row>
    <row r="662" spans="1:29" ht="16.5" customHeight="1" x14ac:dyDescent="0.25">
      <c r="A662" s="87">
        <f>ROW()-1</f>
        <v>661</v>
      </c>
      <c r="B662" s="3" t="str">
        <f>LOWER(SUBSTITUTE(SUBSTITUTE(SUBSTITUTE(SUBSTITUTE(SUBSTITUTE(SUBSTITUTE(db[[#This Row],[NB BM]]," ",),".",""),"-",""),"(",""),")",""),"/",""))</f>
        <v>cutter78tacokecil</v>
      </c>
      <c r="C662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D662" s="3" t="str">
        <f>LOWER(SUBSTITUTE(SUBSTITUTE(SUBSTITUTE(SUBSTITUTE(SUBSTITUTE(SUBSTITUTE(SUBSTITUTE(SUBSTITUTE(SUBSTITUTE(db[[#This Row],[NB PAJAK]]," ",""),"-",""),"(",""),")",""),".",""),",",""),"/",""),"""",""),"+",""))</f>
        <v/>
      </c>
      <c r="E662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cutter78tacokecil120lsn</v>
      </c>
      <c r="F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cutterkecil78taco120lsnuntana</v>
      </c>
      <c r="G662" s="1" t="s">
        <v>2238</v>
      </c>
      <c r="H662" s="4" t="s">
        <v>2237</v>
      </c>
      <c r="I662" s="49"/>
      <c r="J662" s="1" t="s">
        <v>1621</v>
      </c>
      <c r="K662" s="26" t="e">
        <f>IF(db[[#This Row],[NB NOTA_C]]="","",COUNTIF([2]!B_MSK[concat],db[[#This Row],[NB NOTA_C]]))</f>
        <v>#REF!</v>
      </c>
      <c r="L662" s="7" t="s">
        <v>1625</v>
      </c>
      <c r="M662" s="3" t="s">
        <v>1723</v>
      </c>
      <c r="N662" s="1" t="s">
        <v>2789</v>
      </c>
      <c r="P662" s="1" t="str">
        <f>IF(db[[#This Row],[QTY/ CTN]]="","",SUBSTITUTE(SUBSTITUTE(SUBSTITUTE(db[[#This Row],[QTY/ CTN]]," ","_",2),"(",""),")","")&amp;"_")</f>
        <v>120 LSN_</v>
      </c>
      <c r="Q662" s="1">
        <f>IF(db[[#This Row],[H_QTY/ CTN]]="","",SEARCH("_",db[[#This Row],[H_QTY/ CTN]]))</f>
        <v>8</v>
      </c>
      <c r="R662" s="1">
        <f>IF(db[[#This Row],[H_QTY/ CTN]]="","",LEN(db[[#This Row],[H_QTY/ CTN]]))</f>
        <v>8</v>
      </c>
      <c r="S662" s="90" t="str">
        <f>IF(db[[#This Row],[H_QTY/ CTN]]="","",LEFT(db[[#This Row],[H_QTY/ CTN]],db[[#This Row],[H_1]]-1))</f>
        <v>120 LSN</v>
      </c>
      <c r="T662" s="87" t="str">
        <f>IF(NOT(db[[#This Row],[H_1]]=db[[#This Row],[H_2]]),MID(db[[#This Row],[H_QTY/ CTN]],db[[#This Row],[H_1]]+1,db[[#This Row],[H_2]]-db[[#This Row],[H_1]]-1),"")</f>
        <v/>
      </c>
      <c r="U662" s="87" t="str">
        <f>IF(db[[#This Row],[QTY/ CTN B]]="","",LEFT(db[[#This Row],[QTY/ CTN B]],SEARCH(" ",db[[#This Row],[QTY/ CTN B]],1)-1))</f>
        <v>120</v>
      </c>
      <c r="V662" s="87" t="str">
        <f>IF(db[[#This Row],[QTY/ CTN B]]="","",RIGHT(db[[#This Row],[QTY/ CTN B]],LEN(db[[#This Row],[QTY/ CTN B]])-SEARCH(" ",db[[#This Row],[QTY/ CTN B]],1)))</f>
        <v>LSN</v>
      </c>
      <c r="W662" s="87">
        <f>IF(db[[#This Row],[QTY/ CTN TG]]="",IF(db[[#This Row],[STN TG]]="","",12),LEFT(db[[#This Row],[QTY/ CTN TG]],SEARCH(" ",db[[#This Row],[QTY/ CTN TG]],1)-1))</f>
        <v>12</v>
      </c>
      <c r="X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2" s="87" t="str">
        <f>IF(db[[#This Row],[STN K]]="","",IF(db[[#This Row],[STN TG]]="LSN",12,""))</f>
        <v/>
      </c>
      <c r="Z662" s="87" t="str">
        <f>IF(db[[#This Row],[STN TG]]="LSN","PCS","")</f>
        <v/>
      </c>
      <c r="AA662" s="87">
        <f>db[[#This Row],[QTY B]]*IF(db[[#This Row],[QTY TG]]="",1,db[[#This Row],[QTY TG]])*IF(db[[#This Row],[QTY K]]="",1,db[[#This Row],[QTY K]])</f>
        <v>1440</v>
      </c>
      <c r="AB662" s="87" t="str">
        <f>IF(db[[#This Row],[STN K]]="",IF(db[[#This Row],[STN TG]]="",db[[#This Row],[STN B]],db[[#This Row],[STN TG]]),db[[#This Row],[STN K]])</f>
        <v>PCS</v>
      </c>
      <c r="AC662" s="87"/>
    </row>
    <row r="663" spans="1:29" ht="16.5" customHeight="1" x14ac:dyDescent="0.25">
      <c r="A663" s="87">
        <f>ROW()-1</f>
        <v>662</v>
      </c>
      <c r="B663" s="14" t="str">
        <f>LOWER(SUBSTITUTE(SUBSTITUTE(SUBSTITUTE(SUBSTITUTE(SUBSTITUTE(SUBSTITUTE(db[[#This Row],[NB BM]]," ",),".",""),"-",""),"(",""),")",""),"/",""))</f>
        <v>cuttervancoknfev750</v>
      </c>
      <c r="C663" s="14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D663" s="14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E663" s="14" t="str">
        <f>LOWER(SUBSTITUTE(SUBSTITUTE(SUBSTITUTE(SUBSTITUTE(SUBSTITUTE(SUBSTITUTE(SUBSTITUTE(SUBSTITUTE(SUBSTITUTE(db[[#This Row],[NB BM]]&amp;db[[#This Row],[QTY/ CTN]]," ",),".",""),"-",""),"(",""),")",""),",",""),"/",""),"""",""),"+",""))</f>
        <v>cuttervancoknfev750240pcs</v>
      </c>
      <c r="F6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cutterknifev750240pcsartomoro</v>
      </c>
      <c r="G663" s="15" t="s">
        <v>4171</v>
      </c>
      <c r="H663" s="19" t="s">
        <v>4168</v>
      </c>
      <c r="I663" s="49" t="s">
        <v>4398</v>
      </c>
      <c r="J663" s="1" t="s">
        <v>1620</v>
      </c>
      <c r="K663" s="27" t="e">
        <f>IF(db[[#This Row],[NB NOTA_C]]="","",COUNTIF([2]!B_MSK[concat],db[[#This Row],[NB NOTA_C]]))</f>
        <v>#REF!</v>
      </c>
      <c r="L663" s="16" t="s">
        <v>2157</v>
      </c>
      <c r="M663" s="14" t="s">
        <v>1698</v>
      </c>
      <c r="N663" s="15" t="s">
        <v>2789</v>
      </c>
      <c r="O663" s="3" t="s">
        <v>5784</v>
      </c>
      <c r="P663" s="14" t="str">
        <f>IF(db[[#This Row],[QTY/ CTN]]="","",SUBSTITUTE(SUBSTITUTE(SUBSTITUTE(db[[#This Row],[QTY/ CTN]]," ","_",2),"(",""),")","")&amp;"_")</f>
        <v>240 PCS_</v>
      </c>
      <c r="Q663" s="14">
        <f>IF(db[[#This Row],[H_QTY/ CTN]]="","",SEARCH("_",db[[#This Row],[H_QTY/ CTN]]))</f>
        <v>8</v>
      </c>
      <c r="R663" s="14">
        <f>IF(db[[#This Row],[H_QTY/ CTN]]="","",LEN(db[[#This Row],[H_QTY/ CTN]]))</f>
        <v>8</v>
      </c>
      <c r="S663" s="91" t="str">
        <f>IF(db[[#This Row],[H_QTY/ CTN]]="","",LEFT(db[[#This Row],[H_QTY/ CTN]],db[[#This Row],[H_1]]-1))</f>
        <v>240 PCS</v>
      </c>
      <c r="T663" s="91" t="str">
        <f>IF(NOT(db[[#This Row],[H_1]]=db[[#This Row],[H_2]]),MID(db[[#This Row],[H_QTY/ CTN]],db[[#This Row],[H_1]]+1,db[[#This Row],[H_2]]-db[[#This Row],[H_1]]-1),"")</f>
        <v/>
      </c>
      <c r="U663" s="87" t="str">
        <f>IF(db[[#This Row],[QTY/ CTN B]]="","",LEFT(db[[#This Row],[QTY/ CTN B]],SEARCH(" ",db[[#This Row],[QTY/ CTN B]],1)-1))</f>
        <v>240</v>
      </c>
      <c r="V663" s="87" t="str">
        <f>IF(db[[#This Row],[QTY/ CTN B]]="","",RIGHT(db[[#This Row],[QTY/ CTN B]],LEN(db[[#This Row],[QTY/ CTN B]])-SEARCH(" ",db[[#This Row],[QTY/ CTN B]],1)))</f>
        <v>PCS</v>
      </c>
      <c r="W663" s="87" t="str">
        <f>IF(db[[#This Row],[QTY/ CTN TG]]="",IF(db[[#This Row],[STN TG]]="","",12),LEFT(db[[#This Row],[QTY/ CTN TG]],SEARCH(" ",db[[#This Row],[QTY/ CTN TG]],1)-1))</f>
        <v/>
      </c>
      <c r="X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63" s="87" t="str">
        <f>IF(db[[#This Row],[STN K]]="","",IF(db[[#This Row],[STN TG]]="LSN",12,""))</f>
        <v/>
      </c>
      <c r="Z663" s="87" t="str">
        <f>IF(db[[#This Row],[STN TG]]="LSN","PCS","")</f>
        <v/>
      </c>
      <c r="AA663" s="87">
        <f>db[[#This Row],[QTY B]]*IF(db[[#This Row],[QTY TG]]="",1,db[[#This Row],[QTY TG]])*IF(db[[#This Row],[QTY K]]="",1,db[[#This Row],[QTY K]])</f>
        <v>240</v>
      </c>
      <c r="AB663" s="87" t="str">
        <f>IF(db[[#This Row],[STN K]]="",IF(db[[#This Row],[STN TG]]="",db[[#This Row],[STN B]],db[[#This Row],[STN TG]]),db[[#This Row],[STN K]])</f>
        <v>PCS</v>
      </c>
      <c r="AC663" s="87"/>
    </row>
    <row r="664" spans="1:29" ht="16.5" customHeight="1" x14ac:dyDescent="0.25">
      <c r="A664" s="87">
        <f>ROW()-1</f>
        <v>663</v>
      </c>
      <c r="B664" s="1" t="str">
        <f>LOWER(SUBSTITUTE(SUBSTITUTE(SUBSTITUTE(SUBSTITUTE(SUBSTITUTE(SUBSTITUTE(db[[#This Row],[NB BM]]," ",),".",""),"-",""),"(",""),")",""),"/",""))</f>
        <v>cutterjkl500</v>
      </c>
      <c r="C664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D664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E664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cutterjkl50024lsn</v>
      </c>
      <c r="F6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cutterl500jk24lsnartomoro</v>
      </c>
      <c r="G664" s="1" t="s">
        <v>269</v>
      </c>
      <c r="H664" s="4" t="s">
        <v>270</v>
      </c>
      <c r="I664" s="49" t="s">
        <v>271</v>
      </c>
      <c r="J664" s="1" t="s">
        <v>1620</v>
      </c>
      <c r="K664" s="26" t="e">
        <f>IF(db[[#This Row],[NB NOTA_C]]="","",COUNTIF([2]!B_MSK[concat],db[[#This Row],[NB NOTA_C]]))</f>
        <v>#REF!</v>
      </c>
      <c r="L664" s="6" t="s">
        <v>1631</v>
      </c>
      <c r="M664" s="1" t="s">
        <v>1721</v>
      </c>
      <c r="N664" s="1" t="s">
        <v>2789</v>
      </c>
      <c r="O664" s="1" t="s">
        <v>4826</v>
      </c>
      <c r="P664" s="1" t="str">
        <f>IF(db[[#This Row],[QTY/ CTN]]="","",SUBSTITUTE(SUBSTITUTE(SUBSTITUTE(db[[#This Row],[QTY/ CTN]]," ","_",2),"(",""),")","")&amp;"_")</f>
        <v>24 LSN_</v>
      </c>
      <c r="Q664" s="1">
        <f>IF(db[[#This Row],[H_QTY/ CTN]]="","",SEARCH("_",db[[#This Row],[H_QTY/ CTN]]))</f>
        <v>7</v>
      </c>
      <c r="R664" s="1">
        <f>IF(db[[#This Row],[H_QTY/ CTN]]="","",LEN(db[[#This Row],[H_QTY/ CTN]]))</f>
        <v>7</v>
      </c>
      <c r="S664" s="90" t="str">
        <f>IF(db[[#This Row],[H_QTY/ CTN]]="","",LEFT(db[[#This Row],[H_QTY/ CTN]],db[[#This Row],[H_1]]-1))</f>
        <v>24 LSN</v>
      </c>
      <c r="T664" s="87" t="str">
        <f>IF(NOT(db[[#This Row],[H_1]]=db[[#This Row],[H_2]]),MID(db[[#This Row],[H_QTY/ CTN]],db[[#This Row],[H_1]]+1,db[[#This Row],[H_2]]-db[[#This Row],[H_1]]-1),"")</f>
        <v/>
      </c>
      <c r="U664" s="87" t="str">
        <f>IF(db[[#This Row],[QTY/ CTN B]]="","",LEFT(db[[#This Row],[QTY/ CTN B]],SEARCH(" ",db[[#This Row],[QTY/ CTN B]],1)-1))</f>
        <v>24</v>
      </c>
      <c r="V664" s="87" t="str">
        <f>IF(db[[#This Row],[QTY/ CTN B]]="","",RIGHT(db[[#This Row],[QTY/ CTN B]],LEN(db[[#This Row],[QTY/ CTN B]])-SEARCH(" ",db[[#This Row],[QTY/ CTN B]],1)))</f>
        <v>LSN</v>
      </c>
      <c r="W664" s="87">
        <f>IF(db[[#This Row],[QTY/ CTN TG]]="",IF(db[[#This Row],[STN TG]]="","",12),LEFT(db[[#This Row],[QTY/ CTN TG]],SEARCH(" ",db[[#This Row],[QTY/ CTN TG]],1)-1))</f>
        <v>12</v>
      </c>
      <c r="X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4" s="87" t="str">
        <f>IF(db[[#This Row],[STN K]]="","",IF(db[[#This Row],[STN TG]]="LSN",12,""))</f>
        <v/>
      </c>
      <c r="Z664" s="87" t="str">
        <f>IF(db[[#This Row],[STN TG]]="LSN","PCS","")</f>
        <v/>
      </c>
      <c r="AA664" s="87">
        <f>db[[#This Row],[QTY B]]*IF(db[[#This Row],[QTY TG]]="",1,db[[#This Row],[QTY TG]])*IF(db[[#This Row],[QTY K]]="",1,db[[#This Row],[QTY K]])</f>
        <v>288</v>
      </c>
      <c r="AB664" s="87" t="str">
        <f>IF(db[[#This Row],[STN K]]="",IF(db[[#This Row],[STN TG]]="",db[[#This Row],[STN B]],db[[#This Row],[STN TG]]),db[[#This Row],[STN K]])</f>
        <v>PCS</v>
      </c>
      <c r="AC664" s="87"/>
    </row>
    <row r="665" spans="1:29" ht="16.5" customHeight="1" x14ac:dyDescent="0.25">
      <c r="A665" s="87">
        <f>ROW()-1</f>
        <v>664</v>
      </c>
      <c r="B665" s="3" t="str">
        <f>LOWER(SUBSTITUTE(SUBSTITUTE(SUBSTITUTE(SUBSTITUTE(SUBSTITUTE(SUBSTITUTE(db[[#This Row],[NB BM]]," ",),".",""),"-",""),"(",""),")",""),"/",""))</f>
        <v>cutterjkl500cu</v>
      </c>
      <c r="C665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D665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E665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cutterjkl500cu24lsn</v>
      </c>
      <c r="F6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cutterl500cujk24lsnartomoro</v>
      </c>
      <c r="G665" s="1" t="s">
        <v>2664</v>
      </c>
      <c r="H665" s="4" t="s">
        <v>2627</v>
      </c>
      <c r="I665" s="49" t="s">
        <v>2628</v>
      </c>
      <c r="J665" s="1" t="s">
        <v>1620</v>
      </c>
      <c r="K665" s="26" t="e">
        <f>IF(db[[#This Row],[NB NOTA_C]]="","",COUNTIF([2]!B_MSK[concat],db[[#This Row],[NB NOTA_C]]))</f>
        <v>#REF!</v>
      </c>
      <c r="L665" s="7" t="s">
        <v>1631</v>
      </c>
      <c r="M665" s="3" t="s">
        <v>1721</v>
      </c>
      <c r="N665" s="1" t="s">
        <v>2789</v>
      </c>
      <c r="P665" s="1" t="str">
        <f>IF(db[[#This Row],[QTY/ CTN]]="","",SUBSTITUTE(SUBSTITUTE(SUBSTITUTE(db[[#This Row],[QTY/ CTN]]," ","_",2),"(",""),")","")&amp;"_")</f>
        <v>24 LSN_</v>
      </c>
      <c r="Q665" s="1">
        <f>IF(db[[#This Row],[H_QTY/ CTN]]="","",SEARCH("_",db[[#This Row],[H_QTY/ CTN]]))</f>
        <v>7</v>
      </c>
      <c r="R665" s="1">
        <f>IF(db[[#This Row],[H_QTY/ CTN]]="","",LEN(db[[#This Row],[H_QTY/ CTN]]))</f>
        <v>7</v>
      </c>
      <c r="S665" s="90" t="str">
        <f>IF(db[[#This Row],[H_QTY/ CTN]]="","",LEFT(db[[#This Row],[H_QTY/ CTN]],db[[#This Row],[H_1]]-1))</f>
        <v>24 LSN</v>
      </c>
      <c r="T665" s="87" t="str">
        <f>IF(NOT(db[[#This Row],[H_1]]=db[[#This Row],[H_2]]),MID(db[[#This Row],[H_QTY/ CTN]],db[[#This Row],[H_1]]+1,db[[#This Row],[H_2]]-db[[#This Row],[H_1]]-1),"")</f>
        <v/>
      </c>
      <c r="U665" s="87" t="str">
        <f>IF(db[[#This Row],[QTY/ CTN B]]="","",LEFT(db[[#This Row],[QTY/ CTN B]],SEARCH(" ",db[[#This Row],[QTY/ CTN B]],1)-1))</f>
        <v>24</v>
      </c>
      <c r="V665" s="87" t="str">
        <f>IF(db[[#This Row],[QTY/ CTN B]]="","",RIGHT(db[[#This Row],[QTY/ CTN B]],LEN(db[[#This Row],[QTY/ CTN B]])-SEARCH(" ",db[[#This Row],[QTY/ CTN B]],1)))</f>
        <v>LSN</v>
      </c>
      <c r="W665" s="87">
        <f>IF(db[[#This Row],[QTY/ CTN TG]]="",IF(db[[#This Row],[STN TG]]="","",12),LEFT(db[[#This Row],[QTY/ CTN TG]],SEARCH(" ",db[[#This Row],[QTY/ CTN TG]],1)-1))</f>
        <v>12</v>
      </c>
      <c r="X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5" s="87" t="str">
        <f>IF(db[[#This Row],[STN K]]="","",IF(db[[#This Row],[STN TG]]="LSN",12,""))</f>
        <v/>
      </c>
      <c r="Z665" s="87" t="str">
        <f>IF(db[[#This Row],[STN TG]]="LSN","PCS","")</f>
        <v/>
      </c>
      <c r="AA665" s="87">
        <f>db[[#This Row],[QTY B]]*IF(db[[#This Row],[QTY TG]]="",1,db[[#This Row],[QTY TG]])*IF(db[[#This Row],[QTY K]]="",1,db[[#This Row],[QTY K]])</f>
        <v>288</v>
      </c>
      <c r="AB665" s="87" t="str">
        <f>IF(db[[#This Row],[STN K]]="",IF(db[[#This Row],[STN TG]]="",db[[#This Row],[STN B]],db[[#This Row],[STN TG]]),db[[#This Row],[STN K]])</f>
        <v>PCS</v>
      </c>
      <c r="AC665" s="87"/>
    </row>
    <row r="666" spans="1:29" ht="16.5" customHeight="1" x14ac:dyDescent="0.25">
      <c r="A666" s="87">
        <f>ROW()-1</f>
        <v>665</v>
      </c>
      <c r="B666" s="3" t="str">
        <f>LOWER(SUBSTITUTE(SUBSTITUTE(SUBSTITUTE(SUBSTITUTE(SUBSTITUTE(SUBSTITUTE(db[[#This Row],[NB BM]]," ",),".",""),"-",""),"(",""),")",""),"/",""))</f>
        <v>cuttergunindosc9aputih</v>
      </c>
      <c r="C666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D666" s="3" t="str">
        <f>LOWER(SUBSTITUTE(SUBSTITUTE(SUBSTITUTE(SUBSTITUTE(SUBSTITUTE(SUBSTITUTE(SUBSTITUTE(SUBSTITUTE(SUBSTITUTE(db[[#This Row],[NB PAJAK]]," ",""),"-",""),"(",""),")",""),".",""),",",""),"/",""),"""",""),"+",""))</f>
        <v/>
      </c>
      <c r="E666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cuttergunindosc9aputih60lsn</v>
      </c>
      <c r="F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cuttersc9aputih60lsnuntana</v>
      </c>
      <c r="G666" s="1" t="s">
        <v>6726</v>
      </c>
      <c r="H666" s="4" t="s">
        <v>4924</v>
      </c>
      <c r="I666" s="49"/>
      <c r="J666" s="1" t="s">
        <v>1621</v>
      </c>
      <c r="K666" s="26" t="e">
        <f>IF(db[[#This Row],[NB NOTA_C]]="","",COUNTIF([2]!B_MSK[concat],db[[#This Row],[NB NOTA_C]]))</f>
        <v>#REF!</v>
      </c>
      <c r="L666" s="6" t="s">
        <v>1648</v>
      </c>
      <c r="M666" s="1" t="s">
        <v>1670</v>
      </c>
      <c r="N666" s="1" t="s">
        <v>2789</v>
      </c>
      <c r="P666" s="1" t="str">
        <f>IF(db[[#This Row],[QTY/ CTN]]="","",SUBSTITUTE(SUBSTITUTE(SUBSTITUTE(db[[#This Row],[QTY/ CTN]]," ","_",2),"(",""),")","")&amp;"_")</f>
        <v>60 LSN_</v>
      </c>
      <c r="Q666" s="1">
        <f>IF(db[[#This Row],[H_QTY/ CTN]]="","",SEARCH("_",db[[#This Row],[H_QTY/ CTN]]))</f>
        <v>7</v>
      </c>
      <c r="R666" s="1">
        <f>IF(db[[#This Row],[H_QTY/ CTN]]="","",LEN(db[[#This Row],[H_QTY/ CTN]]))</f>
        <v>7</v>
      </c>
      <c r="S666" s="90" t="str">
        <f>IF(db[[#This Row],[H_QTY/ CTN]]="","",LEFT(db[[#This Row],[H_QTY/ CTN]],db[[#This Row],[H_1]]-1))</f>
        <v>60 LSN</v>
      </c>
      <c r="T666" s="87" t="str">
        <f>IF(NOT(db[[#This Row],[H_1]]=db[[#This Row],[H_2]]),MID(db[[#This Row],[H_QTY/ CTN]],db[[#This Row],[H_1]]+1,db[[#This Row],[H_2]]-db[[#This Row],[H_1]]-1),"")</f>
        <v/>
      </c>
      <c r="U666" s="87" t="str">
        <f>IF(db[[#This Row],[QTY/ CTN B]]="","",LEFT(db[[#This Row],[QTY/ CTN B]],SEARCH(" ",db[[#This Row],[QTY/ CTN B]],1)-1))</f>
        <v>60</v>
      </c>
      <c r="V666" s="87" t="str">
        <f>IF(db[[#This Row],[QTY/ CTN B]]="","",RIGHT(db[[#This Row],[QTY/ CTN B]],LEN(db[[#This Row],[QTY/ CTN B]])-SEARCH(" ",db[[#This Row],[QTY/ CTN B]],1)))</f>
        <v>LSN</v>
      </c>
      <c r="W666" s="87">
        <f>IF(db[[#This Row],[QTY/ CTN TG]]="",IF(db[[#This Row],[STN TG]]="","",12),LEFT(db[[#This Row],[QTY/ CTN TG]],SEARCH(" ",db[[#This Row],[QTY/ CTN TG]],1)-1))</f>
        <v>12</v>
      </c>
      <c r="X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6" s="87" t="str">
        <f>IF(db[[#This Row],[STN K]]="","",IF(db[[#This Row],[STN TG]]="LSN",12,""))</f>
        <v/>
      </c>
      <c r="Z666" s="87" t="str">
        <f>IF(db[[#This Row],[STN TG]]="LSN","PCS","")</f>
        <v/>
      </c>
      <c r="AA666" s="87">
        <f>db[[#This Row],[QTY B]]*IF(db[[#This Row],[QTY TG]]="",1,db[[#This Row],[QTY TG]])*IF(db[[#This Row],[QTY K]]="",1,db[[#This Row],[QTY K]])</f>
        <v>720</v>
      </c>
      <c r="AB666" s="87" t="str">
        <f>IF(db[[#This Row],[STN K]]="",IF(db[[#This Row],[STN TG]]="",db[[#This Row],[STN B]],db[[#This Row],[STN TG]]),db[[#This Row],[STN K]])</f>
        <v>PCS</v>
      </c>
      <c r="AC666" s="87"/>
    </row>
    <row r="667" spans="1:29" ht="16.5" customHeight="1" x14ac:dyDescent="0.25">
      <c r="A667" s="87">
        <f>ROW()-1</f>
        <v>666</v>
      </c>
      <c r="B667" s="3" t="str">
        <f>LOWER(SUBSTITUTE(SUBSTITUTE(SUBSTITUTE(SUBSTITUTE(SUBSTITUTE(SUBSTITUTE(db[[#This Row],[NB BM]]," ",),".",""),"-",""),"(",""),")",""),"/",""))</f>
        <v>cuttergunindosc9aputih</v>
      </c>
      <c r="C667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D667" s="3" t="str">
        <f>LOWER(SUBSTITUTE(SUBSTITUTE(SUBSTITUTE(SUBSTITUTE(SUBSTITUTE(SUBSTITUTE(SUBSTITUTE(SUBSTITUTE(SUBSTITUTE(db[[#This Row],[NB PAJAK]]," ",""),"-",""),"(",""),")",""),".",""),",",""),"/",""),"""",""),"+",""))</f>
        <v/>
      </c>
      <c r="E667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cuttergunindosc9aputih60lsn</v>
      </c>
      <c r="F6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cuttersc9aputihlpg60lsnuntana</v>
      </c>
      <c r="G667" s="1" t="s">
        <v>6726</v>
      </c>
      <c r="H667" s="4" t="s">
        <v>4282</v>
      </c>
      <c r="I667" s="49"/>
      <c r="J667" s="1" t="s">
        <v>1621</v>
      </c>
      <c r="K667" s="26" t="e">
        <f>IF(db[[#This Row],[NB NOTA_C]]="","",COUNTIF([2]!B_MSK[concat],db[[#This Row],[NB NOTA_C]]))</f>
        <v>#REF!</v>
      </c>
      <c r="L667" s="6" t="s">
        <v>1648</v>
      </c>
      <c r="M667" s="1" t="s">
        <v>1670</v>
      </c>
      <c r="N667" s="1" t="s">
        <v>2789</v>
      </c>
      <c r="P667" s="1" t="str">
        <f>IF(db[[#This Row],[QTY/ CTN]]="","",SUBSTITUTE(SUBSTITUTE(SUBSTITUTE(db[[#This Row],[QTY/ CTN]]," ","_",2),"(",""),")","")&amp;"_")</f>
        <v>60 LSN_</v>
      </c>
      <c r="Q667" s="1">
        <f>IF(db[[#This Row],[H_QTY/ CTN]]="","",SEARCH("_",db[[#This Row],[H_QTY/ CTN]]))</f>
        <v>7</v>
      </c>
      <c r="R667" s="1">
        <f>IF(db[[#This Row],[H_QTY/ CTN]]="","",LEN(db[[#This Row],[H_QTY/ CTN]]))</f>
        <v>7</v>
      </c>
      <c r="S667" s="90" t="str">
        <f>IF(db[[#This Row],[H_QTY/ CTN]]="","",LEFT(db[[#This Row],[H_QTY/ CTN]],db[[#This Row],[H_1]]-1))</f>
        <v>60 LSN</v>
      </c>
      <c r="T667" s="87" t="str">
        <f>IF(NOT(db[[#This Row],[H_1]]=db[[#This Row],[H_2]]),MID(db[[#This Row],[H_QTY/ CTN]],db[[#This Row],[H_1]]+1,db[[#This Row],[H_2]]-db[[#This Row],[H_1]]-1),"")</f>
        <v/>
      </c>
      <c r="U667" s="87" t="str">
        <f>IF(db[[#This Row],[QTY/ CTN B]]="","",LEFT(db[[#This Row],[QTY/ CTN B]],SEARCH(" ",db[[#This Row],[QTY/ CTN B]],1)-1))</f>
        <v>60</v>
      </c>
      <c r="V667" s="87" t="str">
        <f>IF(db[[#This Row],[QTY/ CTN B]]="","",RIGHT(db[[#This Row],[QTY/ CTN B]],LEN(db[[#This Row],[QTY/ CTN B]])-SEARCH(" ",db[[#This Row],[QTY/ CTN B]],1)))</f>
        <v>LSN</v>
      </c>
      <c r="W667" s="87">
        <f>IF(db[[#This Row],[QTY/ CTN TG]]="",IF(db[[#This Row],[STN TG]]="","",12),LEFT(db[[#This Row],[QTY/ CTN TG]],SEARCH(" ",db[[#This Row],[QTY/ CTN TG]],1)-1))</f>
        <v>12</v>
      </c>
      <c r="X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7" s="87" t="str">
        <f>IF(db[[#This Row],[STN K]]="","",IF(db[[#This Row],[STN TG]]="LSN",12,""))</f>
        <v/>
      </c>
      <c r="Z667" s="87" t="str">
        <f>IF(db[[#This Row],[STN TG]]="LSN","PCS","")</f>
        <v/>
      </c>
      <c r="AA667" s="87">
        <f>db[[#This Row],[QTY B]]*IF(db[[#This Row],[QTY TG]]="",1,db[[#This Row],[QTY TG]])*IF(db[[#This Row],[QTY K]]="",1,db[[#This Row],[QTY K]])</f>
        <v>720</v>
      </c>
      <c r="AB667" s="87" t="str">
        <f>IF(db[[#This Row],[STN K]]="",IF(db[[#This Row],[STN TG]]="",db[[#This Row],[STN B]],db[[#This Row],[STN TG]]),db[[#This Row],[STN K]])</f>
        <v>PCS</v>
      </c>
      <c r="AC667" s="87"/>
    </row>
    <row r="668" spans="1:29" ht="16.5" customHeight="1" x14ac:dyDescent="0.25">
      <c r="A668" s="87">
        <f>ROW()-1</f>
        <v>667</v>
      </c>
      <c r="B668" s="3" t="str">
        <f>LOWER(SUBSTITUTE(SUBSTITUTE(SUBSTITUTE(SUBSTITUTE(SUBSTITUTE(SUBSTITUTE(db[[#This Row],[NB BM]]," ",),".",""),"-",""),"(",""),")",""),"/",""))</f>
        <v>cuttergunindosc9aputih</v>
      </c>
      <c r="C668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D668" s="3" t="str">
        <f>LOWER(SUBSTITUTE(SUBSTITUTE(SUBSTITUTE(SUBSTITUTE(SUBSTITUTE(SUBSTITUTE(SUBSTITUTE(SUBSTITUTE(SUBSTITUTE(db[[#This Row],[NB PAJAK]]," ",""),"-",""),"(",""),")",""),".",""),",",""),"/",""),"""",""),"+",""))</f>
        <v/>
      </c>
      <c r="E668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cuttergunindosc9aputih60lsn</v>
      </c>
      <c r="F6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cuttersc9aputihlpg60dzct60lsnuntana</v>
      </c>
      <c r="G668" s="1" t="s">
        <v>6726</v>
      </c>
      <c r="H668" s="4" t="s">
        <v>1580</v>
      </c>
      <c r="I668" s="49"/>
      <c r="J668" s="1" t="s">
        <v>1621</v>
      </c>
      <c r="K668" s="26" t="e">
        <f>IF(db[[#This Row],[NB NOTA_C]]="","",COUNTIF([2]!B_MSK[concat],db[[#This Row],[NB NOTA_C]]))</f>
        <v>#REF!</v>
      </c>
      <c r="L668" s="6" t="s">
        <v>1648</v>
      </c>
      <c r="M668" s="1" t="s">
        <v>1670</v>
      </c>
      <c r="N668" s="1" t="s">
        <v>2789</v>
      </c>
      <c r="P668" s="1" t="str">
        <f>IF(db[[#This Row],[QTY/ CTN]]="","",SUBSTITUTE(SUBSTITUTE(SUBSTITUTE(db[[#This Row],[QTY/ CTN]]," ","_",2),"(",""),")","")&amp;"_")</f>
        <v>60 LSN_</v>
      </c>
      <c r="Q668" s="1">
        <f>IF(db[[#This Row],[H_QTY/ CTN]]="","",SEARCH("_",db[[#This Row],[H_QTY/ CTN]]))</f>
        <v>7</v>
      </c>
      <c r="R668" s="1">
        <f>IF(db[[#This Row],[H_QTY/ CTN]]="","",LEN(db[[#This Row],[H_QTY/ CTN]]))</f>
        <v>7</v>
      </c>
      <c r="S668" s="90" t="str">
        <f>IF(db[[#This Row],[H_QTY/ CTN]]="","",LEFT(db[[#This Row],[H_QTY/ CTN]],db[[#This Row],[H_1]]-1))</f>
        <v>60 LSN</v>
      </c>
      <c r="T668" s="87" t="str">
        <f>IF(NOT(db[[#This Row],[H_1]]=db[[#This Row],[H_2]]),MID(db[[#This Row],[H_QTY/ CTN]],db[[#This Row],[H_1]]+1,db[[#This Row],[H_2]]-db[[#This Row],[H_1]]-1),"")</f>
        <v/>
      </c>
      <c r="U668" s="87" t="str">
        <f>IF(db[[#This Row],[QTY/ CTN B]]="","",LEFT(db[[#This Row],[QTY/ CTN B]],SEARCH(" ",db[[#This Row],[QTY/ CTN B]],1)-1))</f>
        <v>60</v>
      </c>
      <c r="V668" s="87" t="str">
        <f>IF(db[[#This Row],[QTY/ CTN B]]="","",RIGHT(db[[#This Row],[QTY/ CTN B]],LEN(db[[#This Row],[QTY/ CTN B]])-SEARCH(" ",db[[#This Row],[QTY/ CTN B]],1)))</f>
        <v>LSN</v>
      </c>
      <c r="W668" s="87">
        <f>IF(db[[#This Row],[QTY/ CTN TG]]="",IF(db[[#This Row],[STN TG]]="","",12),LEFT(db[[#This Row],[QTY/ CTN TG]],SEARCH(" ",db[[#This Row],[QTY/ CTN TG]],1)-1))</f>
        <v>12</v>
      </c>
      <c r="X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8" s="87" t="str">
        <f>IF(db[[#This Row],[STN K]]="","",IF(db[[#This Row],[STN TG]]="LSN",12,""))</f>
        <v/>
      </c>
      <c r="Z668" s="87" t="str">
        <f>IF(db[[#This Row],[STN TG]]="LSN","PCS","")</f>
        <v/>
      </c>
      <c r="AA668" s="87">
        <f>db[[#This Row],[QTY B]]*IF(db[[#This Row],[QTY TG]]="",1,db[[#This Row],[QTY TG]])*IF(db[[#This Row],[QTY K]]="",1,db[[#This Row],[QTY K]])</f>
        <v>720</v>
      </c>
      <c r="AB668" s="87" t="str">
        <f>IF(db[[#This Row],[STN K]]="",IF(db[[#This Row],[STN TG]]="",db[[#This Row],[STN B]],db[[#This Row],[STN TG]]),db[[#This Row],[STN K]])</f>
        <v>PCS</v>
      </c>
      <c r="AC668" s="87"/>
    </row>
    <row r="669" spans="1:29" ht="16.5" customHeight="1" x14ac:dyDescent="0.25">
      <c r="A669" s="87">
        <f>ROW()-1</f>
        <v>668</v>
      </c>
      <c r="B669" s="3" t="str">
        <f>LOWER(SUBSTITUTE(SUBSTITUTE(SUBSTITUTE(SUBSTITUTE(SUBSTITUTE(SUBSTITUTE(db[[#This Row],[NB BM]]," ",),".",""),"-",""),"(",""),")",""),"/",""))</f>
        <v>cuttergunindosc9ctrans</v>
      </c>
      <c r="C669" s="3" t="str">
        <f>LOWER(SUBSTITUTE(SUBSTITUTE(SUBSTITUTE(SUBSTITUTE(SUBSTITUTE(SUBSTITUTE(SUBSTITUTE(SUBSTITUTE(SUBSTITUTE(db[[#This Row],[NB NOTA]]," ",),".",""),"-",""),"(",""),")",""),",",""),"/",""),"""",""),"+",""))</f>
        <v>cuttersc9ctrans</v>
      </c>
      <c r="D669" s="3" t="str">
        <f>LOWER(SUBSTITUTE(SUBSTITUTE(SUBSTITUTE(SUBSTITUTE(SUBSTITUTE(SUBSTITUTE(SUBSTITUTE(SUBSTITUTE(SUBSTITUTE(db[[#This Row],[NB PAJAK]]," ",""),"-",""),"(",""),")",""),".",""),",",""),"/",""),"""",""),"+",""))</f>
        <v/>
      </c>
      <c r="E669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cuttergunindosc9ctrans60lsn</v>
      </c>
      <c r="F6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cuttersc9ctrans60lsnuntana</v>
      </c>
      <c r="G669" s="1" t="s">
        <v>6727</v>
      </c>
      <c r="H669" s="4" t="s">
        <v>6701</v>
      </c>
      <c r="I669" s="49"/>
      <c r="J669" s="1" t="s">
        <v>1621</v>
      </c>
      <c r="K669" s="26" t="e">
        <f>IF(db[[#This Row],[NB NOTA_C]]="","",COUNTIF([2]!B_MSK[concat],db[[#This Row],[NB NOTA_C]]))</f>
        <v>#REF!</v>
      </c>
      <c r="L669" s="6" t="s">
        <v>1648</v>
      </c>
      <c r="M669" s="1" t="s">
        <v>1670</v>
      </c>
      <c r="N669" s="1" t="s">
        <v>2789</v>
      </c>
      <c r="P669" s="1" t="str">
        <f>IF(db[[#This Row],[QTY/ CTN]]="","",SUBSTITUTE(SUBSTITUTE(SUBSTITUTE(db[[#This Row],[QTY/ CTN]]," ","_",2),"(",""),")","")&amp;"_")</f>
        <v>60 LSN_</v>
      </c>
      <c r="Q669" s="1">
        <f>IF(db[[#This Row],[H_QTY/ CTN]]="","",SEARCH("_",db[[#This Row],[H_QTY/ CTN]]))</f>
        <v>7</v>
      </c>
      <c r="R669" s="1">
        <f>IF(db[[#This Row],[H_QTY/ CTN]]="","",LEN(db[[#This Row],[H_QTY/ CTN]]))</f>
        <v>7</v>
      </c>
      <c r="S669" s="90" t="str">
        <f>IF(db[[#This Row],[H_QTY/ CTN]]="","",LEFT(db[[#This Row],[H_QTY/ CTN]],db[[#This Row],[H_1]]-1))</f>
        <v>60 LSN</v>
      </c>
      <c r="T669" s="87" t="str">
        <f>IF(NOT(db[[#This Row],[H_1]]=db[[#This Row],[H_2]]),MID(db[[#This Row],[H_QTY/ CTN]],db[[#This Row],[H_1]]+1,db[[#This Row],[H_2]]-db[[#This Row],[H_1]]-1),"")</f>
        <v/>
      </c>
      <c r="U669" s="87" t="str">
        <f>IF(db[[#This Row],[QTY/ CTN B]]="","",LEFT(db[[#This Row],[QTY/ CTN B]],SEARCH(" ",db[[#This Row],[QTY/ CTN B]],1)-1))</f>
        <v>60</v>
      </c>
      <c r="V669" s="87" t="str">
        <f>IF(db[[#This Row],[QTY/ CTN B]]="","",RIGHT(db[[#This Row],[QTY/ CTN B]],LEN(db[[#This Row],[QTY/ CTN B]])-SEARCH(" ",db[[#This Row],[QTY/ CTN B]],1)))</f>
        <v>LSN</v>
      </c>
      <c r="W669" s="87">
        <f>IF(db[[#This Row],[QTY/ CTN TG]]="",IF(db[[#This Row],[STN TG]]="","",12),LEFT(db[[#This Row],[QTY/ CTN TG]],SEARCH(" ",db[[#This Row],[QTY/ CTN TG]],1)-1))</f>
        <v>12</v>
      </c>
      <c r="X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69" s="87" t="str">
        <f>IF(db[[#This Row],[STN K]]="","",IF(db[[#This Row],[STN TG]]="LSN",12,""))</f>
        <v/>
      </c>
      <c r="Z669" s="87" t="str">
        <f>IF(db[[#This Row],[STN TG]]="LSN","PCS","")</f>
        <v/>
      </c>
      <c r="AA669" s="87">
        <f>db[[#This Row],[QTY B]]*IF(db[[#This Row],[QTY TG]]="",1,db[[#This Row],[QTY TG]])*IF(db[[#This Row],[QTY K]]="",1,db[[#This Row],[QTY K]])</f>
        <v>720</v>
      </c>
      <c r="AB669" s="87" t="str">
        <f>IF(db[[#This Row],[STN K]]="",IF(db[[#This Row],[STN TG]]="",db[[#This Row],[STN B]],db[[#This Row],[STN TG]]),db[[#This Row],[STN K]])</f>
        <v>PCS</v>
      </c>
      <c r="AC669" s="87"/>
    </row>
    <row r="670" spans="1:29" ht="16.5" customHeight="1" x14ac:dyDescent="0.25">
      <c r="A670" s="87">
        <f>ROW()-1</f>
        <v>669</v>
      </c>
      <c r="B670" s="3" t="str">
        <f>LOWER(SUBSTITUTE(SUBSTITUTE(SUBSTITUTE(SUBSTITUTE(SUBSTITUTE(SUBSTITUTE(db[[#This Row],[NB BM]]," ",),".",""),"-",""),"(",""),")",""),"/",""))</f>
        <v>cuttertaco78kecil</v>
      </c>
      <c r="C670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D670" s="3" t="str">
        <f>LOWER(SUBSTITUTE(SUBSTITUTE(SUBSTITUTE(SUBSTITUTE(SUBSTITUTE(SUBSTITUTE(SUBSTITUTE(SUBSTITUTE(SUBSTITUTE(db[[#This Row],[NB PAJAK]]," ",""),"-",""),"(",""),")",""),".",""),",",""),"/",""),"""",""),"+",""))</f>
        <v/>
      </c>
      <c r="E670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cuttertaco78kecil120lsn</v>
      </c>
      <c r="F6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cuttertaco78kecil120lsnuntana</v>
      </c>
      <c r="G670" s="4" t="s">
        <v>5149</v>
      </c>
      <c r="H670" s="4" t="s">
        <v>5150</v>
      </c>
      <c r="I670" s="49"/>
      <c r="J670" s="1" t="s">
        <v>1621</v>
      </c>
      <c r="K670" s="28" t="e">
        <f>IF(db[[#This Row],[NB NOTA_C]]="","",COUNTIF([2]!B_MSK[concat],db[[#This Row],[NB NOTA_C]]))</f>
        <v>#REF!</v>
      </c>
      <c r="L670" s="7" t="s">
        <v>1625</v>
      </c>
      <c r="M670" s="3" t="s">
        <v>1723</v>
      </c>
      <c r="N670" s="1" t="s">
        <v>2789</v>
      </c>
      <c r="O670" s="3"/>
      <c r="P670" s="3" t="str">
        <f>IF(db[[#This Row],[QTY/ CTN]]="","",SUBSTITUTE(SUBSTITUTE(SUBSTITUTE(db[[#This Row],[QTY/ CTN]]," ","_",2),"(",""),")","")&amp;"_")</f>
        <v>120 LSN_</v>
      </c>
      <c r="Q670" s="3">
        <f>IF(db[[#This Row],[H_QTY/ CTN]]="","",SEARCH("_",db[[#This Row],[H_QTY/ CTN]]))</f>
        <v>8</v>
      </c>
      <c r="R670" s="3">
        <f>IF(db[[#This Row],[H_QTY/ CTN]]="","",LEN(db[[#This Row],[H_QTY/ CTN]]))</f>
        <v>8</v>
      </c>
      <c r="S670" s="87" t="str">
        <f>IF(db[[#This Row],[H_QTY/ CTN]]="","",LEFT(db[[#This Row],[H_QTY/ CTN]],db[[#This Row],[H_1]]-1))</f>
        <v>120 LSN</v>
      </c>
      <c r="T670" s="87" t="str">
        <f>IF(NOT(db[[#This Row],[H_1]]=db[[#This Row],[H_2]]),MID(db[[#This Row],[H_QTY/ CTN]],db[[#This Row],[H_1]]+1,db[[#This Row],[H_2]]-db[[#This Row],[H_1]]-1),"")</f>
        <v/>
      </c>
      <c r="U670" s="87" t="str">
        <f>IF(db[[#This Row],[QTY/ CTN B]]="","",LEFT(db[[#This Row],[QTY/ CTN B]],SEARCH(" ",db[[#This Row],[QTY/ CTN B]],1)-1))</f>
        <v>120</v>
      </c>
      <c r="V670" s="87" t="str">
        <f>IF(db[[#This Row],[QTY/ CTN B]]="","",RIGHT(db[[#This Row],[QTY/ CTN B]],LEN(db[[#This Row],[QTY/ CTN B]])-SEARCH(" ",db[[#This Row],[QTY/ CTN B]],1)))</f>
        <v>LSN</v>
      </c>
      <c r="W670" s="87">
        <f>IF(db[[#This Row],[QTY/ CTN TG]]="",IF(db[[#This Row],[STN TG]]="","",12),LEFT(db[[#This Row],[QTY/ CTN TG]],SEARCH(" ",db[[#This Row],[QTY/ CTN TG]],1)-1))</f>
        <v>12</v>
      </c>
      <c r="X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0" s="87" t="str">
        <f>IF(db[[#This Row],[STN K]]="","",IF(db[[#This Row],[STN TG]]="LSN",12,""))</f>
        <v/>
      </c>
      <c r="Z670" s="87" t="str">
        <f>IF(db[[#This Row],[STN TG]]="LSN","PCS","")</f>
        <v/>
      </c>
      <c r="AA670" s="87">
        <f>db[[#This Row],[QTY B]]*IF(db[[#This Row],[QTY TG]]="",1,db[[#This Row],[QTY TG]])*IF(db[[#This Row],[QTY K]]="",1,db[[#This Row],[QTY K]])</f>
        <v>1440</v>
      </c>
      <c r="AB670" s="87" t="str">
        <f>IF(db[[#This Row],[STN K]]="",IF(db[[#This Row],[STN TG]]="",db[[#This Row],[STN B]],db[[#This Row],[STN TG]]),db[[#This Row],[STN K]])</f>
        <v>PCS</v>
      </c>
      <c r="AC670" s="87"/>
    </row>
    <row r="671" spans="1:29" ht="16.5" customHeight="1" x14ac:dyDescent="0.25">
      <c r="A671" s="87">
        <f>ROW()-1</f>
        <v>670</v>
      </c>
      <c r="B671" s="3" t="str">
        <f>LOWER(SUBSTITUTE(SUBSTITUTE(SUBSTITUTE(SUBSTITUTE(SUBSTITUTE(SUBSTITUTE(db[[#This Row],[NB BM]]," ",),".",""),"-",""),"(",""),")",""),"/",""))</f>
        <v>cuttertaco88besar</v>
      </c>
      <c r="C671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D671" s="3" t="str">
        <f>LOWER(SUBSTITUTE(SUBSTITUTE(SUBSTITUTE(SUBSTITUTE(SUBSTITUTE(SUBSTITUTE(SUBSTITUTE(SUBSTITUTE(SUBSTITUTE(db[[#This Row],[NB PAJAK]]," ",""),"-",""),"(",""),")",""),".",""),",",""),"/",""),"""",""),"+",""))</f>
        <v/>
      </c>
      <c r="E671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cuttertaco88besar60lsn</v>
      </c>
      <c r="F6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cuttertaco88besar60lsnuntana</v>
      </c>
      <c r="G671" s="4" t="s">
        <v>5148</v>
      </c>
      <c r="H671" s="4" t="s">
        <v>5151</v>
      </c>
      <c r="I671" s="49"/>
      <c r="J671" s="1" t="s">
        <v>1621</v>
      </c>
      <c r="K671" s="28" t="e">
        <f>IF(db[[#This Row],[NB NOTA_C]]="","",COUNTIF([2]!B_MSK[concat],db[[#This Row],[NB NOTA_C]]))</f>
        <v>#REF!</v>
      </c>
      <c r="L671" s="7" t="s">
        <v>1625</v>
      </c>
      <c r="M671" s="3" t="s">
        <v>1670</v>
      </c>
      <c r="N671" s="1" t="s">
        <v>2789</v>
      </c>
      <c r="O671" s="3"/>
      <c r="P671" s="3" t="str">
        <f>IF(db[[#This Row],[QTY/ CTN]]="","",SUBSTITUTE(SUBSTITUTE(SUBSTITUTE(db[[#This Row],[QTY/ CTN]]," ","_",2),"(",""),")","")&amp;"_")</f>
        <v>60 LSN_</v>
      </c>
      <c r="Q671" s="3">
        <f>IF(db[[#This Row],[H_QTY/ CTN]]="","",SEARCH("_",db[[#This Row],[H_QTY/ CTN]]))</f>
        <v>7</v>
      </c>
      <c r="R671" s="3">
        <f>IF(db[[#This Row],[H_QTY/ CTN]]="","",LEN(db[[#This Row],[H_QTY/ CTN]]))</f>
        <v>7</v>
      </c>
      <c r="S671" s="87" t="str">
        <f>IF(db[[#This Row],[H_QTY/ CTN]]="","",LEFT(db[[#This Row],[H_QTY/ CTN]],db[[#This Row],[H_1]]-1))</f>
        <v>60 LSN</v>
      </c>
      <c r="T671" s="87" t="str">
        <f>IF(NOT(db[[#This Row],[H_1]]=db[[#This Row],[H_2]]),MID(db[[#This Row],[H_QTY/ CTN]],db[[#This Row],[H_1]]+1,db[[#This Row],[H_2]]-db[[#This Row],[H_1]]-1),"")</f>
        <v/>
      </c>
      <c r="U671" s="87" t="str">
        <f>IF(db[[#This Row],[QTY/ CTN B]]="","",LEFT(db[[#This Row],[QTY/ CTN B]],SEARCH(" ",db[[#This Row],[QTY/ CTN B]],1)-1))</f>
        <v>60</v>
      </c>
      <c r="V671" s="87" t="str">
        <f>IF(db[[#This Row],[QTY/ CTN B]]="","",RIGHT(db[[#This Row],[QTY/ CTN B]],LEN(db[[#This Row],[QTY/ CTN B]])-SEARCH(" ",db[[#This Row],[QTY/ CTN B]],1)))</f>
        <v>LSN</v>
      </c>
      <c r="W671" s="87">
        <f>IF(db[[#This Row],[QTY/ CTN TG]]="",IF(db[[#This Row],[STN TG]]="","",12),LEFT(db[[#This Row],[QTY/ CTN TG]],SEARCH(" ",db[[#This Row],[QTY/ CTN TG]],1)-1))</f>
        <v>12</v>
      </c>
      <c r="X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1" s="87" t="str">
        <f>IF(db[[#This Row],[STN K]]="","",IF(db[[#This Row],[STN TG]]="LSN",12,""))</f>
        <v/>
      </c>
      <c r="Z671" s="87" t="str">
        <f>IF(db[[#This Row],[STN TG]]="LSN","PCS","")</f>
        <v/>
      </c>
      <c r="AA671" s="87">
        <f>db[[#This Row],[QTY B]]*IF(db[[#This Row],[QTY TG]]="",1,db[[#This Row],[QTY TG]])*IF(db[[#This Row],[QTY K]]="",1,db[[#This Row],[QTY K]])</f>
        <v>720</v>
      </c>
      <c r="AB671" s="87" t="str">
        <f>IF(db[[#This Row],[STN K]]="",IF(db[[#This Row],[STN TG]]="",db[[#This Row],[STN B]],db[[#This Row],[STN TG]]),db[[#This Row],[STN K]])</f>
        <v>PCS</v>
      </c>
      <c r="AC671" s="87"/>
    </row>
    <row r="672" spans="1:29" ht="16.5" customHeight="1" x14ac:dyDescent="0.25">
      <c r="A672" s="87">
        <f>ROW()-1</f>
        <v>671</v>
      </c>
      <c r="B672" s="1" t="str">
        <f>LOWER(SUBSTITUTE(SUBSTITUTE(SUBSTITUTE(SUBSTITUTE(SUBSTITUTE(SUBSTITUTE(db[[#This Row],[NB BM]]," ",),".",""),"-",""),"(",""),")",""),"/",""))</f>
        <v>stamptanggaljkd3</v>
      </c>
      <c r="C672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D672" s="1" t="str">
        <f>LOWER(SUBSTITUTE(SUBSTITUTE(SUBSTITUTE(SUBSTITUTE(SUBSTITUTE(SUBSTITUTE(SUBSTITUTE(SUBSTITUTE(SUBSTITUTE(db[[#This Row],[NB PAJAK]]," ",""),"-",""),"(",""),")",""),".",""),",",""),"/",""),"""",""),"+",""))</f>
        <v/>
      </c>
      <c r="E672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stamptanggaljkd348lsn</v>
      </c>
      <c r="F6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datestampd3jk48lsnartomoro</v>
      </c>
      <c r="G672" s="1" t="s">
        <v>272</v>
      </c>
      <c r="H672" s="4" t="s">
        <v>273</v>
      </c>
      <c r="I672" s="2"/>
      <c r="J672" s="1" t="s">
        <v>1620</v>
      </c>
      <c r="K672" s="26" t="e">
        <f>IF(db[[#This Row],[NB NOTA_C]]="","",COUNTIF([2]!B_MSK[concat],db[[#This Row],[NB NOTA_C]]))</f>
        <v>#REF!</v>
      </c>
      <c r="L672" s="6" t="s">
        <v>1631</v>
      </c>
      <c r="M672" s="1" t="s">
        <v>1715</v>
      </c>
      <c r="N672" s="1" t="s">
        <v>2817</v>
      </c>
      <c r="P672" s="1" t="str">
        <f>IF(db[[#This Row],[QTY/ CTN]]="","",SUBSTITUTE(SUBSTITUTE(SUBSTITUTE(db[[#This Row],[QTY/ CTN]]," ","_",2),"(",""),")","")&amp;"_")</f>
        <v>48 LSN_</v>
      </c>
      <c r="Q672" s="1">
        <f>IF(db[[#This Row],[H_QTY/ CTN]]="","",SEARCH("_",db[[#This Row],[H_QTY/ CTN]]))</f>
        <v>7</v>
      </c>
      <c r="R672" s="1">
        <f>IF(db[[#This Row],[H_QTY/ CTN]]="","",LEN(db[[#This Row],[H_QTY/ CTN]]))</f>
        <v>7</v>
      </c>
      <c r="S672" s="90" t="str">
        <f>IF(db[[#This Row],[H_QTY/ CTN]]="","",LEFT(db[[#This Row],[H_QTY/ CTN]],db[[#This Row],[H_1]]-1))</f>
        <v>48 LSN</v>
      </c>
      <c r="T672" s="87" t="str">
        <f>IF(NOT(db[[#This Row],[H_1]]=db[[#This Row],[H_2]]),MID(db[[#This Row],[H_QTY/ CTN]],db[[#This Row],[H_1]]+1,db[[#This Row],[H_2]]-db[[#This Row],[H_1]]-1),"")</f>
        <v/>
      </c>
      <c r="U672" s="87" t="str">
        <f>IF(db[[#This Row],[QTY/ CTN B]]="","",LEFT(db[[#This Row],[QTY/ CTN B]],SEARCH(" ",db[[#This Row],[QTY/ CTN B]],1)-1))</f>
        <v>48</v>
      </c>
      <c r="V672" s="87" t="str">
        <f>IF(db[[#This Row],[QTY/ CTN B]]="","",RIGHT(db[[#This Row],[QTY/ CTN B]],LEN(db[[#This Row],[QTY/ CTN B]])-SEARCH(" ",db[[#This Row],[QTY/ CTN B]],1)))</f>
        <v>LSN</v>
      </c>
      <c r="W672" s="87">
        <f>IF(db[[#This Row],[QTY/ CTN TG]]="",IF(db[[#This Row],[STN TG]]="","",12),LEFT(db[[#This Row],[QTY/ CTN TG]],SEARCH(" ",db[[#This Row],[QTY/ CTN TG]],1)-1))</f>
        <v>12</v>
      </c>
      <c r="X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2" s="87" t="str">
        <f>IF(db[[#This Row],[STN K]]="","",IF(db[[#This Row],[STN TG]]="LSN",12,""))</f>
        <v/>
      </c>
      <c r="Z672" s="87" t="str">
        <f>IF(db[[#This Row],[STN TG]]="LSN","PCS","")</f>
        <v/>
      </c>
      <c r="AA672" s="87">
        <f>db[[#This Row],[QTY B]]*IF(db[[#This Row],[QTY TG]]="",1,db[[#This Row],[QTY TG]])*IF(db[[#This Row],[QTY K]]="",1,db[[#This Row],[QTY K]])</f>
        <v>576</v>
      </c>
      <c r="AB672" s="87" t="str">
        <f>IF(db[[#This Row],[STN K]]="",IF(db[[#This Row],[STN TG]]="",db[[#This Row],[STN B]],db[[#This Row],[STN TG]]),db[[#This Row],[STN K]])</f>
        <v>PCS</v>
      </c>
      <c r="AC672" s="87"/>
    </row>
    <row r="673" spans="1:29" ht="16.5" customHeight="1" x14ac:dyDescent="0.25">
      <c r="A673" s="87">
        <f>ROW()-1</f>
        <v>672</v>
      </c>
      <c r="B673" s="3" t="str">
        <f>LOWER(SUBSTITUTE(SUBSTITUTE(SUBSTITUTE(SUBSTITUTE(SUBSTITUTE(SUBSTITUTE(db[[#This Row],[NB BM]]," ",),".",""),"-",""),"(",""),")",""),"/",""))</f>
        <v>datestampjkd4</v>
      </c>
      <c r="C673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D673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E673" s="3" t="str">
        <f>LOWER(SUBSTITUTE(SUBSTITUTE(SUBSTITUTE(SUBSTITUTE(SUBSTITUTE(SUBSTITUTE(SUBSTITUTE(SUBSTITUTE(SUBSTITUTE(db[[#This Row],[NB BM]]&amp;db[[#This Row],[QTY/ CTN]]," ",),".",""),"-",""),"(",""),")",""),",",""),"/",""),"""",""),"+",""))</f>
        <v>datestampjkd440lsn</v>
      </c>
      <c r="F6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datestampd4jk40lsnartomoro</v>
      </c>
      <c r="G673" s="4" t="s">
        <v>5466</v>
      </c>
      <c r="H673" s="4" t="s">
        <v>5464</v>
      </c>
      <c r="I673" s="49" t="s">
        <v>5465</v>
      </c>
      <c r="J673" s="1" t="s">
        <v>1620</v>
      </c>
      <c r="K673" s="28" t="e">
        <f>IF(db[[#This Row],[NB NOTA_C]]="","",COUNTIF([2]!B_MSK[concat],db[[#This Row],[NB NOTA_C]]))</f>
        <v>#REF!</v>
      </c>
      <c r="L673" s="7" t="s">
        <v>1631</v>
      </c>
      <c r="M673" s="3" t="s">
        <v>1680</v>
      </c>
      <c r="N673" s="1" t="s">
        <v>2817</v>
      </c>
      <c r="O673" s="3"/>
      <c r="P673" s="3" t="str">
        <f>IF(db[[#This Row],[QTY/ CTN]]="","",SUBSTITUTE(SUBSTITUTE(SUBSTITUTE(db[[#This Row],[QTY/ CTN]]," ","_",2),"(",""),")","")&amp;"_")</f>
        <v>40 LSN_</v>
      </c>
      <c r="Q673" s="3">
        <f>IF(db[[#This Row],[H_QTY/ CTN]]="","",SEARCH("_",db[[#This Row],[H_QTY/ CTN]]))</f>
        <v>7</v>
      </c>
      <c r="R673" s="3">
        <f>IF(db[[#This Row],[H_QTY/ CTN]]="","",LEN(db[[#This Row],[H_QTY/ CTN]]))</f>
        <v>7</v>
      </c>
      <c r="S673" s="87" t="str">
        <f>IF(db[[#This Row],[H_QTY/ CTN]]="","",LEFT(db[[#This Row],[H_QTY/ CTN]],db[[#This Row],[H_1]]-1))</f>
        <v>40 LSN</v>
      </c>
      <c r="T673" s="87" t="str">
        <f>IF(NOT(db[[#This Row],[H_1]]=db[[#This Row],[H_2]]),MID(db[[#This Row],[H_QTY/ CTN]],db[[#This Row],[H_1]]+1,db[[#This Row],[H_2]]-db[[#This Row],[H_1]]-1),"")</f>
        <v/>
      </c>
      <c r="U673" s="87" t="str">
        <f>IF(db[[#This Row],[QTY/ CTN B]]="","",LEFT(db[[#This Row],[QTY/ CTN B]],SEARCH(" ",db[[#This Row],[QTY/ CTN B]],1)-1))</f>
        <v>40</v>
      </c>
      <c r="V673" s="87" t="str">
        <f>IF(db[[#This Row],[QTY/ CTN B]]="","",RIGHT(db[[#This Row],[QTY/ CTN B]],LEN(db[[#This Row],[QTY/ CTN B]])-SEARCH(" ",db[[#This Row],[QTY/ CTN B]],1)))</f>
        <v>LSN</v>
      </c>
      <c r="W673" s="87">
        <f>IF(db[[#This Row],[QTY/ CTN TG]]="",IF(db[[#This Row],[STN TG]]="","",12),LEFT(db[[#This Row],[QTY/ CTN TG]],SEARCH(" ",db[[#This Row],[QTY/ CTN TG]],1)-1))</f>
        <v>12</v>
      </c>
      <c r="X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3" s="87" t="str">
        <f>IF(db[[#This Row],[STN K]]="","",IF(db[[#This Row],[STN TG]]="LSN",12,""))</f>
        <v/>
      </c>
      <c r="Z673" s="87" t="str">
        <f>IF(db[[#This Row],[STN TG]]="LSN","PCS","")</f>
        <v/>
      </c>
      <c r="AA673" s="87">
        <f>db[[#This Row],[QTY B]]*IF(db[[#This Row],[QTY TG]]="",1,db[[#This Row],[QTY TG]])*IF(db[[#This Row],[QTY K]]="",1,db[[#This Row],[QTY K]])</f>
        <v>480</v>
      </c>
      <c r="AB673" s="87" t="str">
        <f>IF(db[[#This Row],[STN K]]="",IF(db[[#This Row],[STN TG]]="",db[[#This Row],[STN B]],db[[#This Row],[STN TG]]),db[[#This Row],[STN K]])</f>
        <v>PCS</v>
      </c>
      <c r="AC673" s="87"/>
    </row>
    <row r="674" spans="1:29" ht="16.5" customHeight="1" x14ac:dyDescent="0.25">
      <c r="A674" s="87">
        <f>ROW()-1</f>
        <v>673</v>
      </c>
      <c r="B674" s="1" t="str">
        <f>LOWER(SUBSTITUTE(SUBSTITUTE(SUBSTITUTE(SUBSTITUTE(SUBSTITUTE(SUBSTITUTE(db[[#This Row],[NB BM]]," ",),".",""),"-",""),"(",""),")",""),"/",""))</f>
        <v>datestampjks68lunas</v>
      </c>
      <c r="C674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D674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E674" s="1" t="str">
        <f>LOWER(SUBSTITUTE(SUBSTITUTE(SUBSTITUTE(SUBSTITUTE(SUBSTITUTE(SUBSTITUTE(SUBSTITUTE(SUBSTITUTE(SUBSTITUTE(db[[#This Row],[NB BM]]&amp;db[[#This Row],[QTY/ CTN]]," ",),".",""),"-",""),"(",""),")",""),",",""),"/",""),"""",""),"+",""))</f>
        <v>datestampjks68lunas20lsn</v>
      </c>
      <c r="F6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datestamps68lunasjk20lsnartomoro</v>
      </c>
      <c r="G674" s="1" t="s">
        <v>274</v>
      </c>
      <c r="H674" s="4" t="s">
        <v>275</v>
      </c>
      <c r="I674" s="49" t="s">
        <v>276</v>
      </c>
      <c r="J674" s="1" t="s">
        <v>1620</v>
      </c>
      <c r="K674" s="26" t="e">
        <f>IF(db[[#This Row],[NB NOTA_C]]="","",COUNTIF([2]!B_MSK[concat],db[[#This Row],[NB NOTA_C]]))</f>
        <v>#REF!</v>
      </c>
      <c r="L674" s="6" t="s">
        <v>1631</v>
      </c>
      <c r="M674" s="1" t="s">
        <v>1718</v>
      </c>
      <c r="N674" s="1" t="s">
        <v>2817</v>
      </c>
      <c r="O674" s="1" t="s">
        <v>4827</v>
      </c>
      <c r="P674" s="1" t="str">
        <f>IF(db[[#This Row],[QTY/ CTN]]="","",SUBSTITUTE(SUBSTITUTE(SUBSTITUTE(db[[#This Row],[QTY/ CTN]]," ","_",2),"(",""),")","")&amp;"_")</f>
        <v>20 LSN_</v>
      </c>
      <c r="Q674" s="1">
        <f>IF(db[[#This Row],[H_QTY/ CTN]]="","",SEARCH("_",db[[#This Row],[H_QTY/ CTN]]))</f>
        <v>7</v>
      </c>
      <c r="R674" s="1">
        <f>IF(db[[#This Row],[H_QTY/ CTN]]="","",LEN(db[[#This Row],[H_QTY/ CTN]]))</f>
        <v>7</v>
      </c>
      <c r="S674" s="90" t="str">
        <f>IF(db[[#This Row],[H_QTY/ CTN]]="","",LEFT(db[[#This Row],[H_QTY/ CTN]],db[[#This Row],[H_1]]-1))</f>
        <v>20 LSN</v>
      </c>
      <c r="T674" s="87" t="str">
        <f>IF(NOT(db[[#This Row],[H_1]]=db[[#This Row],[H_2]]),MID(db[[#This Row],[H_QTY/ CTN]],db[[#This Row],[H_1]]+1,db[[#This Row],[H_2]]-db[[#This Row],[H_1]]-1),"")</f>
        <v/>
      </c>
      <c r="U674" s="87" t="str">
        <f>IF(db[[#This Row],[QTY/ CTN B]]="","",LEFT(db[[#This Row],[QTY/ CTN B]],SEARCH(" ",db[[#This Row],[QTY/ CTN B]],1)-1))</f>
        <v>20</v>
      </c>
      <c r="V674" s="87" t="str">
        <f>IF(db[[#This Row],[QTY/ CTN B]]="","",RIGHT(db[[#This Row],[QTY/ CTN B]],LEN(db[[#This Row],[QTY/ CTN B]])-SEARCH(" ",db[[#This Row],[QTY/ CTN B]],1)))</f>
        <v>LSN</v>
      </c>
      <c r="W674" s="87">
        <f>IF(db[[#This Row],[QTY/ CTN TG]]="",IF(db[[#This Row],[STN TG]]="","",12),LEFT(db[[#This Row],[QTY/ CTN TG]],SEARCH(" ",db[[#This Row],[QTY/ CTN TG]],1)-1))</f>
        <v>12</v>
      </c>
      <c r="X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74" s="87" t="str">
        <f>IF(db[[#This Row],[STN K]]="","",IF(db[[#This Row],[STN TG]]="LSN",12,""))</f>
        <v/>
      </c>
      <c r="Z674" s="87" t="str">
        <f>IF(db[[#This Row],[STN TG]]="LSN","PCS","")</f>
        <v/>
      </c>
      <c r="AA674" s="87">
        <f>db[[#This Row],[QTY B]]*IF(db[[#This Row],[QTY TG]]="",1,db[[#This Row],[QTY TG]])*IF(db[[#This Row],[QTY K]]="",1,db[[#This Row],[QTY K]])</f>
        <v>240</v>
      </c>
      <c r="AB674" s="87" t="str">
        <f>IF(db[[#This Row],[STN K]]="",IF(db[[#This Row],[STN TG]]="",db[[#This Row],[STN B]],db[[#This Row],[STN TG]]),db[[#This Row],[STN K]])</f>
        <v>PCS</v>
      </c>
      <c r="AC674" s="87"/>
    </row>
    <row r="675" spans="1:29" ht="16.5" customHeight="1" x14ac:dyDescent="0.25">
      <c r="A675" s="87">
        <f>ROW()-1</f>
        <v>674</v>
      </c>
      <c r="B675" s="45" t="str">
        <f>LOWER(SUBSTITUTE(SUBSTITUTE(SUBSTITUTE(SUBSTITUTE(SUBSTITUTE(SUBSTITUTE(db[[#This Row],[NB BM]]," ",),".",""),"-",""),"(",""),")",""),"/",""))</f>
        <v>tapedekorasikartun15cmx3m200</v>
      </c>
      <c r="C675" s="45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D675" s="45" t="str">
        <f>LOWER(SUBSTITUTE(SUBSTITUTE(SUBSTITUTE(SUBSTITUTE(SUBSTITUTE(SUBSTITUTE(SUBSTITUTE(SUBSTITUTE(SUBSTITUTE(db[[#This Row],[NB PAJAK]]," ",""),"-",""),"(",""),")",""),".",""),",",""),"/",""),"""",""),"+",""))</f>
        <v/>
      </c>
      <c r="E675" s="45" t="str">
        <f>LOWER(SUBSTITUTE(SUBSTITUTE(SUBSTITUTE(SUBSTITUTE(SUBSTITUTE(SUBSTITUTE(SUBSTITUTE(SUBSTITUTE(SUBSTITUTE(db[[#This Row],[NB BM]]&amp;db[[#This Row],[QTY/ CTN]]," ",),".",""),"-",""),"(",""),")",""),",",""),"/",""),"""",""),"+",""))</f>
        <v>tapedekorasikartun15cmx3m200200pcs</v>
      </c>
      <c r="F67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decorativecartoontape15cmx3m200200pcsuntana</v>
      </c>
      <c r="G675" s="65" t="s">
        <v>4744</v>
      </c>
      <c r="H675" s="65" t="s">
        <v>4715</v>
      </c>
      <c r="I675" s="58"/>
      <c r="J675" s="1" t="s">
        <v>1621</v>
      </c>
      <c r="K675" s="47" t="e">
        <f>IF(db[[#This Row],[NB NOTA_C]]="","",COUNTIF([2]!B_MSK[concat],db[[#This Row],[NB NOTA_C]]))</f>
        <v>#REF!</v>
      </c>
      <c r="L675" s="48" t="s">
        <v>1639</v>
      </c>
      <c r="M675" s="45" t="s">
        <v>1831</v>
      </c>
      <c r="N675" s="46" t="s">
        <v>2795</v>
      </c>
      <c r="O675" s="45"/>
      <c r="P675" s="45" t="str">
        <f>IF(db[[#This Row],[QTY/ CTN]]="","",SUBSTITUTE(SUBSTITUTE(SUBSTITUTE(db[[#This Row],[QTY/ CTN]]," ","_",2),"(",""),")","")&amp;"_")</f>
        <v>200 PCS_</v>
      </c>
      <c r="Q675" s="45">
        <f>IF(db[[#This Row],[H_QTY/ CTN]]="","",SEARCH("_",db[[#This Row],[H_QTY/ CTN]]))</f>
        <v>8</v>
      </c>
      <c r="R675" s="45">
        <f>IF(db[[#This Row],[H_QTY/ CTN]]="","",LEN(db[[#This Row],[H_QTY/ CTN]]))</f>
        <v>8</v>
      </c>
      <c r="S675" s="95" t="str">
        <f>IF(db[[#This Row],[H_QTY/ CTN]]="","",LEFT(db[[#This Row],[H_QTY/ CTN]],db[[#This Row],[H_1]]-1))</f>
        <v>200 PCS</v>
      </c>
      <c r="T675" s="95" t="str">
        <f>IF(NOT(db[[#This Row],[H_1]]=db[[#This Row],[H_2]]),MID(db[[#This Row],[H_QTY/ CTN]],db[[#This Row],[H_1]]+1,db[[#This Row],[H_2]]-db[[#This Row],[H_1]]-1),"")</f>
        <v/>
      </c>
      <c r="U675" s="87" t="str">
        <f>IF(db[[#This Row],[QTY/ CTN B]]="","",LEFT(db[[#This Row],[QTY/ CTN B]],SEARCH(" ",db[[#This Row],[QTY/ CTN B]],1)-1))</f>
        <v>200</v>
      </c>
      <c r="V675" s="87" t="str">
        <f>IF(db[[#This Row],[QTY/ CTN B]]="","",RIGHT(db[[#This Row],[QTY/ CTN B]],LEN(db[[#This Row],[QTY/ CTN B]])-SEARCH(" ",db[[#This Row],[QTY/ CTN B]],1)))</f>
        <v>PCS</v>
      </c>
      <c r="W675" s="87" t="str">
        <f>IF(db[[#This Row],[QTY/ CTN TG]]="",IF(db[[#This Row],[STN TG]]="","",12),LEFT(db[[#This Row],[QTY/ CTN TG]],SEARCH(" ",db[[#This Row],[QTY/ CTN TG]],1)-1))</f>
        <v/>
      </c>
      <c r="X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75" s="87" t="str">
        <f>IF(db[[#This Row],[STN K]]="","",IF(db[[#This Row],[STN TG]]="LSN",12,""))</f>
        <v/>
      </c>
      <c r="Z675" s="87" t="str">
        <f>IF(db[[#This Row],[STN TG]]="LSN","PCS","")</f>
        <v/>
      </c>
      <c r="AA675" s="87">
        <f>db[[#This Row],[QTY B]]*IF(db[[#This Row],[QTY TG]]="",1,db[[#This Row],[QTY TG]])*IF(db[[#This Row],[QTY K]]="",1,db[[#This Row],[QTY K]])</f>
        <v>200</v>
      </c>
      <c r="AB675" s="87" t="str">
        <f>IF(db[[#This Row],[STN K]]="",IF(db[[#This Row],[STN TG]]="",db[[#This Row],[STN B]],db[[#This Row],[STN TG]]),db[[#This Row],[STN K]])</f>
        <v>PCS</v>
      </c>
      <c r="AC675" s="87"/>
    </row>
    <row r="676" spans="1:29" ht="16.5" customHeight="1" x14ac:dyDescent="0.25">
      <c r="A676" s="87">
        <f>ROW()-1</f>
        <v>675</v>
      </c>
      <c r="B676" s="3" t="str">
        <f>LOWER(SUBSTITUTE(SUBSTITUTE(SUBSTITUTE(SUBSTITUTE(SUBSTITUTE(SUBSTITUTE(db[[#This Row],[NB BM]]," ",),".",""),"-",""),"(",""),")",""),"/",""))</f>
        <v>tapedekorasi12cmx2m200</v>
      </c>
      <c r="C67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D676" s="3" t="str">
        <f>LOWER(SUBSTITUTE(SUBSTITUTE(SUBSTITUTE(SUBSTITUTE(SUBSTITUTE(SUBSTITUTE(SUBSTITUTE(SUBSTITUTE(SUBSTITUTE(db[[#This Row],[NB PAJAK]]," ",""),"-",""),"(",""),")",""),".",""),",",""),"/",""),"""",""),"+",""))</f>
        <v/>
      </c>
      <c r="E676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tapedekorasi12cmx2m200200pcs</v>
      </c>
      <c r="F6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decorativetapec12cmx2m200200pcsuntana</v>
      </c>
      <c r="G676" s="1" t="s">
        <v>1259</v>
      </c>
      <c r="H676" s="4" t="s">
        <v>1548</v>
      </c>
      <c r="I676" s="49"/>
      <c r="J676" s="1" t="s">
        <v>1621</v>
      </c>
      <c r="K676" s="26" t="e">
        <f>IF(db[[#This Row],[NB NOTA_C]]="","",COUNTIF([2]!B_MSK[concat],db[[#This Row],[NB NOTA_C]]))</f>
        <v>#REF!</v>
      </c>
      <c r="L676" s="6" t="s">
        <v>1639</v>
      </c>
      <c r="M676" s="1" t="s">
        <v>1831</v>
      </c>
      <c r="N676" s="1" t="s">
        <v>2795</v>
      </c>
      <c r="P676" s="1" t="str">
        <f>IF(db[[#This Row],[QTY/ CTN]]="","",SUBSTITUTE(SUBSTITUTE(SUBSTITUTE(db[[#This Row],[QTY/ CTN]]," ","_",2),"(",""),")","")&amp;"_")</f>
        <v>200 PCS_</v>
      </c>
      <c r="Q676" s="1">
        <f>IF(db[[#This Row],[H_QTY/ CTN]]="","",SEARCH("_",db[[#This Row],[H_QTY/ CTN]]))</f>
        <v>8</v>
      </c>
      <c r="R676" s="1">
        <f>IF(db[[#This Row],[H_QTY/ CTN]]="","",LEN(db[[#This Row],[H_QTY/ CTN]]))</f>
        <v>8</v>
      </c>
      <c r="S676" s="90" t="str">
        <f>IF(db[[#This Row],[H_QTY/ CTN]]="","",LEFT(db[[#This Row],[H_QTY/ CTN]],db[[#This Row],[H_1]]-1))</f>
        <v>200 PCS</v>
      </c>
      <c r="T676" s="87" t="str">
        <f>IF(NOT(db[[#This Row],[H_1]]=db[[#This Row],[H_2]]),MID(db[[#This Row],[H_QTY/ CTN]],db[[#This Row],[H_1]]+1,db[[#This Row],[H_2]]-db[[#This Row],[H_1]]-1),"")</f>
        <v/>
      </c>
      <c r="U676" s="87" t="str">
        <f>IF(db[[#This Row],[QTY/ CTN B]]="","",LEFT(db[[#This Row],[QTY/ CTN B]],SEARCH(" ",db[[#This Row],[QTY/ CTN B]],1)-1))</f>
        <v>200</v>
      </c>
      <c r="V676" s="87" t="str">
        <f>IF(db[[#This Row],[QTY/ CTN B]]="","",RIGHT(db[[#This Row],[QTY/ CTN B]],LEN(db[[#This Row],[QTY/ CTN B]])-SEARCH(" ",db[[#This Row],[QTY/ CTN B]],1)))</f>
        <v>PCS</v>
      </c>
      <c r="W676" s="87" t="str">
        <f>IF(db[[#This Row],[QTY/ CTN TG]]="",IF(db[[#This Row],[STN TG]]="","",12),LEFT(db[[#This Row],[QTY/ CTN TG]],SEARCH(" ",db[[#This Row],[QTY/ CTN TG]],1)-1))</f>
        <v/>
      </c>
      <c r="X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76" s="87" t="str">
        <f>IF(db[[#This Row],[STN K]]="","",IF(db[[#This Row],[STN TG]]="LSN",12,""))</f>
        <v/>
      </c>
      <c r="Z676" s="87" t="str">
        <f>IF(db[[#This Row],[STN TG]]="LSN","PCS","")</f>
        <v/>
      </c>
      <c r="AA676" s="87">
        <f>db[[#This Row],[QTY B]]*IF(db[[#This Row],[QTY TG]]="",1,db[[#This Row],[QTY TG]])*IF(db[[#This Row],[QTY K]]="",1,db[[#This Row],[QTY K]])</f>
        <v>200</v>
      </c>
      <c r="AB676" s="87" t="str">
        <f>IF(db[[#This Row],[STN K]]="",IF(db[[#This Row],[STN TG]]="",db[[#This Row],[STN B]],db[[#This Row],[STN TG]]),db[[#This Row],[STN K]])</f>
        <v>PCS</v>
      </c>
      <c r="AC676" s="87"/>
    </row>
    <row r="677" spans="1:29" ht="16.5" customHeight="1" x14ac:dyDescent="0.25">
      <c r="A677" s="87">
        <f>ROW()-1</f>
        <v>676</v>
      </c>
      <c r="B677" s="9" t="str">
        <f>LOWER(SUBSTITUTE(SUBSTITUTE(SUBSTITUTE(SUBSTITUTE(SUBSTITUTE(SUBSTITUTE(db[[#This Row],[NB BM]]," ",),".",""),"-",""),"(",""),")",""),"/",""))</f>
        <v>deskset9058mt113besi</v>
      </c>
      <c r="C677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D677" s="9" t="str">
        <f>LOWER(SUBSTITUTE(SUBSTITUTE(SUBSTITUTE(SUBSTITUTE(SUBSTITUTE(SUBSTITUTE(SUBSTITUTE(SUBSTITUTE(SUBSTITUTE(db[[#This Row],[NB PAJAK]]," ",""),"-",""),"(",""),")",""),".",""),",",""),"/",""),"""",""),"+",""))</f>
        <v/>
      </c>
      <c r="E677" s="9" t="str">
        <f>LOWER(SUBSTITUTE(SUBSTITUTE(SUBSTITUTE(SUBSTITUTE(SUBSTITUTE(SUBSTITUTE(SUBSTITUTE(SUBSTITUTE(SUBSTITUTE(db[[#This Row],[NB BM]]&amp;db[[#This Row],[QTY/ CTN]]," ",),".",""),"-",""),"(",""),")",""),",",""),"/",""),"""",""),"+",""))</f>
        <v>deskset9058mt113besi48pcs</v>
      </c>
      <c r="F67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deskset9058mt113besi48pcsuntana</v>
      </c>
      <c r="G677" s="8" t="s">
        <v>1864</v>
      </c>
      <c r="H677" s="18" t="s">
        <v>2060</v>
      </c>
      <c r="I677" s="2"/>
      <c r="J677" s="1" t="s">
        <v>1621</v>
      </c>
      <c r="K677" s="26" t="e">
        <f>IF(db[[#This Row],[NB NOTA_C]]="","",COUNTIF([2]!B_MSK[concat],db[[#This Row],[NB NOTA_C]]))</f>
        <v>#REF!</v>
      </c>
      <c r="L677" s="7" t="s">
        <v>1637</v>
      </c>
      <c r="M677" s="3" t="s">
        <v>1669</v>
      </c>
      <c r="N677" s="1" t="s">
        <v>2790</v>
      </c>
      <c r="P677" s="1" t="str">
        <f>IF(db[[#This Row],[QTY/ CTN]]="","",SUBSTITUTE(SUBSTITUTE(SUBSTITUTE(db[[#This Row],[QTY/ CTN]]," ","_",2),"(",""),")","")&amp;"_")</f>
        <v>48 PCS_</v>
      </c>
      <c r="Q677" s="1">
        <f>IF(db[[#This Row],[H_QTY/ CTN]]="","",SEARCH("_",db[[#This Row],[H_QTY/ CTN]]))</f>
        <v>7</v>
      </c>
      <c r="R677" s="1">
        <f>IF(db[[#This Row],[H_QTY/ CTN]]="","",LEN(db[[#This Row],[H_QTY/ CTN]]))</f>
        <v>7</v>
      </c>
      <c r="S677" s="90" t="str">
        <f>IF(db[[#This Row],[H_QTY/ CTN]]="","",LEFT(db[[#This Row],[H_QTY/ CTN]],db[[#This Row],[H_1]]-1))</f>
        <v>48 PCS</v>
      </c>
      <c r="T677" s="87" t="str">
        <f>IF(NOT(db[[#This Row],[H_1]]=db[[#This Row],[H_2]]),MID(db[[#This Row],[H_QTY/ CTN]],db[[#This Row],[H_1]]+1,db[[#This Row],[H_2]]-db[[#This Row],[H_1]]-1),"")</f>
        <v/>
      </c>
      <c r="U677" s="87" t="str">
        <f>IF(db[[#This Row],[QTY/ CTN B]]="","",LEFT(db[[#This Row],[QTY/ CTN B]],SEARCH(" ",db[[#This Row],[QTY/ CTN B]],1)-1))</f>
        <v>48</v>
      </c>
      <c r="V677" s="87" t="str">
        <f>IF(db[[#This Row],[QTY/ CTN B]]="","",RIGHT(db[[#This Row],[QTY/ CTN B]],LEN(db[[#This Row],[QTY/ CTN B]])-SEARCH(" ",db[[#This Row],[QTY/ CTN B]],1)))</f>
        <v>PCS</v>
      </c>
      <c r="W677" s="87" t="str">
        <f>IF(db[[#This Row],[QTY/ CTN TG]]="",IF(db[[#This Row],[STN TG]]="","",12),LEFT(db[[#This Row],[QTY/ CTN TG]],SEARCH(" ",db[[#This Row],[QTY/ CTN TG]],1)-1))</f>
        <v/>
      </c>
      <c r="X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77" s="87" t="str">
        <f>IF(db[[#This Row],[STN K]]="","",IF(db[[#This Row],[STN TG]]="LSN",12,""))</f>
        <v/>
      </c>
      <c r="Z677" s="87" t="str">
        <f>IF(db[[#This Row],[STN TG]]="LSN","PCS","")</f>
        <v/>
      </c>
      <c r="AA677" s="87">
        <f>db[[#This Row],[QTY B]]*IF(db[[#This Row],[QTY TG]]="",1,db[[#This Row],[QTY TG]])*IF(db[[#This Row],[QTY K]]="",1,db[[#This Row],[QTY K]])</f>
        <v>48</v>
      </c>
      <c r="AB677" s="87" t="str">
        <f>IF(db[[#This Row],[STN K]]="",IF(db[[#This Row],[STN TG]]="",db[[#This Row],[STN B]],db[[#This Row],[STN TG]]),db[[#This Row],[STN K]])</f>
        <v>PCS</v>
      </c>
      <c r="AC677" s="87"/>
    </row>
    <row r="678" spans="1:29" ht="16.5" customHeight="1" x14ac:dyDescent="0.25">
      <c r="A678" s="87">
        <f>ROW()-1</f>
        <v>677</v>
      </c>
      <c r="B678" s="9" t="str">
        <f>LOWER(SUBSTITUTE(SUBSTITUTE(SUBSTITUTE(SUBSTITUTE(SUBSTITUTE(SUBSTITUTE(db[[#This Row],[NB BM]]," ",),".",""),"-",""),"(",""),")",""),"/",""))</f>
        <v>desksetjkds0812</v>
      </c>
      <c r="C678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D678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E678" s="9" t="str">
        <f>LOWER(SUBSTITUTE(SUBSTITUTE(SUBSTITUTE(SUBSTITUTE(SUBSTITUTE(SUBSTITUTE(SUBSTITUTE(SUBSTITUTE(SUBSTITUTE(db[[#This Row],[NB BM]]&amp;db[[#This Row],[QTY/ CTN]]," ",),".",""),"-",""),"(",""),")",""),",",""),"/",""),"""",""),"+",""))</f>
        <v>desksetjkds081250pcs</v>
      </c>
      <c r="F67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desksetds0812jk50pcsartomoro</v>
      </c>
      <c r="G678" s="8" t="s">
        <v>5298</v>
      </c>
      <c r="H678" s="18" t="s">
        <v>5296</v>
      </c>
      <c r="I678" s="2" t="s">
        <v>5297</v>
      </c>
      <c r="J678" s="1" t="s">
        <v>1620</v>
      </c>
      <c r="K678" s="26" t="e">
        <f>IF(db[[#This Row],[NB NOTA_C]]="","",COUNTIF([2]!B_MSK[concat],db[[#This Row],[NB NOTA_C]]))</f>
        <v>#REF!</v>
      </c>
      <c r="L678" s="7" t="s">
        <v>1631</v>
      </c>
      <c r="M678" s="3" t="s">
        <v>1750</v>
      </c>
      <c r="N678" s="1" t="s">
        <v>2790</v>
      </c>
      <c r="P678" s="1" t="str">
        <f>IF(db[[#This Row],[QTY/ CTN]]="","",SUBSTITUTE(SUBSTITUTE(SUBSTITUTE(db[[#This Row],[QTY/ CTN]]," ","_",2),"(",""),")","")&amp;"_")</f>
        <v>50 PCS_</v>
      </c>
      <c r="Q678" s="1">
        <f>IF(db[[#This Row],[H_QTY/ CTN]]="","",SEARCH("_",db[[#This Row],[H_QTY/ CTN]]))</f>
        <v>7</v>
      </c>
      <c r="R678" s="1">
        <f>IF(db[[#This Row],[H_QTY/ CTN]]="","",LEN(db[[#This Row],[H_QTY/ CTN]]))</f>
        <v>7</v>
      </c>
      <c r="S678" s="90" t="str">
        <f>IF(db[[#This Row],[H_QTY/ CTN]]="","",LEFT(db[[#This Row],[H_QTY/ CTN]],db[[#This Row],[H_1]]-1))</f>
        <v>50 PCS</v>
      </c>
      <c r="T678" s="87" t="str">
        <f>IF(NOT(db[[#This Row],[H_1]]=db[[#This Row],[H_2]]),MID(db[[#This Row],[H_QTY/ CTN]],db[[#This Row],[H_1]]+1,db[[#This Row],[H_2]]-db[[#This Row],[H_1]]-1),"")</f>
        <v/>
      </c>
      <c r="U678" s="87" t="str">
        <f>IF(db[[#This Row],[QTY/ CTN B]]="","",LEFT(db[[#This Row],[QTY/ CTN B]],SEARCH(" ",db[[#This Row],[QTY/ CTN B]],1)-1))</f>
        <v>50</v>
      </c>
      <c r="V678" s="87" t="str">
        <f>IF(db[[#This Row],[QTY/ CTN B]]="","",RIGHT(db[[#This Row],[QTY/ CTN B]],LEN(db[[#This Row],[QTY/ CTN B]])-SEARCH(" ",db[[#This Row],[QTY/ CTN B]],1)))</f>
        <v>PCS</v>
      </c>
      <c r="W678" s="87" t="str">
        <f>IF(db[[#This Row],[QTY/ CTN TG]]="",IF(db[[#This Row],[STN TG]]="","",12),LEFT(db[[#This Row],[QTY/ CTN TG]],SEARCH(" ",db[[#This Row],[QTY/ CTN TG]],1)-1))</f>
        <v/>
      </c>
      <c r="X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78" s="87" t="str">
        <f>IF(db[[#This Row],[STN K]]="","",IF(db[[#This Row],[STN TG]]="LSN",12,""))</f>
        <v/>
      </c>
      <c r="Z678" s="87" t="str">
        <f>IF(db[[#This Row],[STN TG]]="LSN","PCS","")</f>
        <v/>
      </c>
      <c r="AA678" s="87">
        <f>db[[#This Row],[QTY B]]*IF(db[[#This Row],[QTY TG]]="",1,db[[#This Row],[QTY TG]])*IF(db[[#This Row],[QTY K]]="",1,db[[#This Row],[QTY K]])</f>
        <v>50</v>
      </c>
      <c r="AB678" s="87" t="str">
        <f>IF(db[[#This Row],[STN K]]="",IF(db[[#This Row],[STN TG]]="",db[[#This Row],[STN B]],db[[#This Row],[STN TG]]),db[[#This Row],[STN K]])</f>
        <v>PCS</v>
      </c>
      <c r="AC678" s="87"/>
    </row>
    <row r="679" spans="1:29" ht="16.5" customHeight="1" x14ac:dyDescent="0.25">
      <c r="A679" s="87">
        <f>ROW()-1</f>
        <v>678</v>
      </c>
      <c r="B679" s="3" t="str">
        <f>LOWER(SUBSTITUTE(SUBSTITUTE(SUBSTITUTE(SUBSTITUTE(SUBSTITUTE(SUBSTITUTE(db[[#This Row],[NB BM]]," ",),".",""),"-",""),"(",""),")",""),"/",""))</f>
        <v>desksetjkds1015</v>
      </c>
      <c r="C679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D679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E679" s="3" t="str">
        <f>LOWER(SUBSTITUTE(SUBSTITUTE(SUBSTITUTE(SUBSTITUTE(SUBSTITUTE(SUBSTITUTE(SUBSTITUTE(SUBSTITUTE(SUBSTITUTE(db[[#This Row],[NB BM]]&amp;db[[#This Row],[QTY/ CTN]]," ",),".",""),"-",""),"(",""),")",""),",",""),"/",""),"""",""),"+",""))</f>
        <v>desksetjkds101590pcs</v>
      </c>
      <c r="F6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desksetds1015jk90pcsartomoro</v>
      </c>
      <c r="G679" s="1" t="s">
        <v>3339</v>
      </c>
      <c r="H679" s="4" t="s">
        <v>3337</v>
      </c>
      <c r="I679" s="2" t="s">
        <v>3768</v>
      </c>
      <c r="J679" s="1" t="s">
        <v>1620</v>
      </c>
      <c r="K679" s="28" t="e">
        <f>IF(db[[#This Row],[NB NOTA_C]]="","",COUNTIF([2]!B_MSK[concat],db[[#This Row],[NB NOTA_C]]))</f>
        <v>#REF!</v>
      </c>
      <c r="L679" s="7" t="s">
        <v>1631</v>
      </c>
      <c r="M679" s="3" t="s">
        <v>3338</v>
      </c>
      <c r="N679" s="1" t="s">
        <v>2790</v>
      </c>
      <c r="O679" s="3"/>
      <c r="P679" s="3" t="str">
        <f>IF(db[[#This Row],[QTY/ CTN]]="","",SUBSTITUTE(SUBSTITUTE(SUBSTITUTE(db[[#This Row],[QTY/ CTN]]," ","_",2),"(",""),")","")&amp;"_")</f>
        <v>90 PCS_</v>
      </c>
      <c r="Q679" s="3">
        <f>IF(db[[#This Row],[H_QTY/ CTN]]="","",SEARCH("_",db[[#This Row],[H_QTY/ CTN]]))</f>
        <v>7</v>
      </c>
      <c r="R679" s="3">
        <f>IF(db[[#This Row],[H_QTY/ CTN]]="","",LEN(db[[#This Row],[H_QTY/ CTN]]))</f>
        <v>7</v>
      </c>
      <c r="S679" s="87" t="str">
        <f>IF(db[[#This Row],[H_QTY/ CTN]]="","",LEFT(db[[#This Row],[H_QTY/ CTN]],db[[#This Row],[H_1]]-1))</f>
        <v>90 PCS</v>
      </c>
      <c r="T679" s="87" t="str">
        <f>IF(NOT(db[[#This Row],[H_1]]=db[[#This Row],[H_2]]),MID(db[[#This Row],[H_QTY/ CTN]],db[[#This Row],[H_1]]+1,db[[#This Row],[H_2]]-db[[#This Row],[H_1]]-1),"")</f>
        <v/>
      </c>
      <c r="U679" s="87" t="str">
        <f>IF(db[[#This Row],[QTY/ CTN B]]="","",LEFT(db[[#This Row],[QTY/ CTN B]],SEARCH(" ",db[[#This Row],[QTY/ CTN B]],1)-1))</f>
        <v>90</v>
      </c>
      <c r="V679" s="87" t="str">
        <f>IF(db[[#This Row],[QTY/ CTN B]]="","",RIGHT(db[[#This Row],[QTY/ CTN B]],LEN(db[[#This Row],[QTY/ CTN B]])-SEARCH(" ",db[[#This Row],[QTY/ CTN B]],1)))</f>
        <v>PCS</v>
      </c>
      <c r="W679" s="87" t="str">
        <f>IF(db[[#This Row],[QTY/ CTN TG]]="",IF(db[[#This Row],[STN TG]]="","",12),LEFT(db[[#This Row],[QTY/ CTN TG]],SEARCH(" ",db[[#This Row],[QTY/ CTN TG]],1)-1))</f>
        <v/>
      </c>
      <c r="X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79" s="87" t="str">
        <f>IF(db[[#This Row],[STN K]]="","",IF(db[[#This Row],[STN TG]]="LSN",12,""))</f>
        <v/>
      </c>
      <c r="Z679" s="87" t="str">
        <f>IF(db[[#This Row],[STN TG]]="LSN","PCS","")</f>
        <v/>
      </c>
      <c r="AA679" s="87">
        <f>db[[#This Row],[QTY B]]*IF(db[[#This Row],[QTY TG]]="",1,db[[#This Row],[QTY TG]])*IF(db[[#This Row],[QTY K]]="",1,db[[#This Row],[QTY K]])</f>
        <v>90</v>
      </c>
      <c r="AB679" s="87" t="str">
        <f>IF(db[[#This Row],[STN K]]="",IF(db[[#This Row],[STN TG]]="",db[[#This Row],[STN B]],db[[#This Row],[STN TG]]),db[[#This Row],[STN K]])</f>
        <v>PCS</v>
      </c>
      <c r="AC679" s="87"/>
    </row>
    <row r="680" spans="1:29" ht="16.5" customHeight="1" x14ac:dyDescent="0.25">
      <c r="A680" s="87">
        <f>ROW()-1</f>
        <v>679</v>
      </c>
      <c r="B680" s="32" t="str">
        <f>LOWER(SUBSTITUTE(SUBSTITUTE(SUBSTITUTE(SUBSTITUTE(SUBSTITUTE(SUBSTITUTE(db[[#This Row],[NB BM]]," ",),".",""),"-",""),"(",""),")",""),"/",""))</f>
        <v>desksetjkds16cobiru</v>
      </c>
      <c r="C680" s="32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D680" s="32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E680" s="32" t="str">
        <f>LOWER(SUBSTITUTE(SUBSTITUTE(SUBSTITUTE(SUBSTITUTE(SUBSTITUTE(SUBSTITUTE(SUBSTITUTE(SUBSTITUTE(SUBSTITUTE(db[[#This Row],[NB BM]]&amp;db[[#This Row],[QTY/ CTN]]," ",),".",""),"-",""),"(",""),")",""),",",""),"/",""),"""",""),"+",""))</f>
        <v>desksetjkds16cobiru8box12pcs</v>
      </c>
      <c r="F68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desksetds16cobluejk8box12pcsartomoro</v>
      </c>
      <c r="G680" s="1" t="s">
        <v>4602</v>
      </c>
      <c r="H680" s="34" t="s">
        <v>4431</v>
      </c>
      <c r="I680" s="55" t="s">
        <v>4456</v>
      </c>
      <c r="J680" s="33" t="s">
        <v>1620</v>
      </c>
      <c r="K680" s="35" t="e">
        <f>IF(db[[#This Row],[NB NOTA_C]]="","",COUNTIF([2]!B_MSK[concat],db[[#This Row],[NB NOTA_C]]))</f>
        <v>#REF!</v>
      </c>
      <c r="L680" s="36" t="s">
        <v>1631</v>
      </c>
      <c r="M680" s="32" t="s">
        <v>4434</v>
      </c>
      <c r="N680" s="33" t="s">
        <v>2790</v>
      </c>
      <c r="O680" s="32"/>
      <c r="P680" s="32" t="str">
        <f>IF(db[[#This Row],[QTY/ CTN]]="","",SUBSTITUTE(SUBSTITUTE(SUBSTITUTE(db[[#This Row],[QTY/ CTN]]," ","_",2),"(",""),")","")&amp;"_")</f>
        <v>8 BOX_12 PCS_</v>
      </c>
      <c r="Q680" s="32">
        <f>IF(db[[#This Row],[H_QTY/ CTN]]="","",SEARCH("_",db[[#This Row],[H_QTY/ CTN]]))</f>
        <v>6</v>
      </c>
      <c r="R680" s="32">
        <f>IF(db[[#This Row],[H_QTY/ CTN]]="","",LEN(db[[#This Row],[H_QTY/ CTN]]))</f>
        <v>13</v>
      </c>
      <c r="S680" s="92" t="str">
        <f>IF(db[[#This Row],[H_QTY/ CTN]]="","",LEFT(db[[#This Row],[H_QTY/ CTN]],db[[#This Row],[H_1]]-1))</f>
        <v>8 BOX</v>
      </c>
      <c r="T680" s="92" t="str">
        <f>IF(NOT(db[[#This Row],[H_1]]=db[[#This Row],[H_2]]),MID(db[[#This Row],[H_QTY/ CTN]],db[[#This Row],[H_1]]+1,db[[#This Row],[H_2]]-db[[#This Row],[H_1]]-1),"")</f>
        <v>12 PCS</v>
      </c>
      <c r="U680" s="87" t="str">
        <f>IF(db[[#This Row],[QTY/ CTN B]]="","",LEFT(db[[#This Row],[QTY/ CTN B]],SEARCH(" ",db[[#This Row],[QTY/ CTN B]],1)-1))</f>
        <v>8</v>
      </c>
      <c r="V680" s="87" t="str">
        <f>IF(db[[#This Row],[QTY/ CTN B]]="","",RIGHT(db[[#This Row],[QTY/ CTN B]],LEN(db[[#This Row],[QTY/ CTN B]])-SEARCH(" ",db[[#This Row],[QTY/ CTN B]],1)))</f>
        <v>BOX</v>
      </c>
      <c r="W680" s="87" t="str">
        <f>IF(db[[#This Row],[QTY/ CTN TG]]="",IF(db[[#This Row],[STN TG]]="","",12),LEFT(db[[#This Row],[QTY/ CTN TG]],SEARCH(" ",db[[#This Row],[QTY/ CTN TG]],1)-1))</f>
        <v>12</v>
      </c>
      <c r="X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80" s="87" t="str">
        <f>IF(db[[#This Row],[STN K]]="","",IF(db[[#This Row],[STN TG]]="LSN",12,""))</f>
        <v/>
      </c>
      <c r="Z680" s="87" t="str">
        <f>IF(db[[#This Row],[STN TG]]="LSN","PCS","")</f>
        <v/>
      </c>
      <c r="AA680" s="87">
        <f>db[[#This Row],[QTY B]]*IF(db[[#This Row],[QTY TG]]="",1,db[[#This Row],[QTY TG]])*IF(db[[#This Row],[QTY K]]="",1,db[[#This Row],[QTY K]])</f>
        <v>96</v>
      </c>
      <c r="AB680" s="87" t="str">
        <f>IF(db[[#This Row],[STN K]]="",IF(db[[#This Row],[STN TG]]="",db[[#This Row],[STN B]],db[[#This Row],[STN TG]]),db[[#This Row],[STN K]])</f>
        <v>PCS</v>
      </c>
      <c r="AC680" s="87"/>
    </row>
    <row r="681" spans="1:29" ht="16.5" customHeight="1" x14ac:dyDescent="0.25">
      <c r="A681" s="87">
        <f>ROW()-1</f>
        <v>680</v>
      </c>
      <c r="B681" s="32" t="str">
        <f>LOWER(SUBSTITUTE(SUBSTITUTE(SUBSTITUTE(SUBSTITUTE(SUBSTITUTE(SUBSTITUTE(db[[#This Row],[NB BM]]," ",),".",""),"-",""),"(",""),")",""),"/",""))</f>
        <v>desksetjkds16cohijau</v>
      </c>
      <c r="C681" s="32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D681" s="32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E681" s="32" t="str">
        <f>LOWER(SUBSTITUTE(SUBSTITUTE(SUBSTITUTE(SUBSTITUTE(SUBSTITUTE(SUBSTITUTE(SUBSTITUTE(SUBSTITUTE(SUBSTITUTE(db[[#This Row],[NB BM]]&amp;db[[#This Row],[QTY/ CTN]]," ",),".",""),"-",""),"(",""),")",""),",",""),"/",""),"""",""),"+",""))</f>
        <v>desksetjkds16cohijau8box12pcs</v>
      </c>
      <c r="F68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desksetds16cogreenjk8box12pcsartomoro</v>
      </c>
      <c r="G681" s="4" t="s">
        <v>4603</v>
      </c>
      <c r="H681" s="34" t="s">
        <v>4432</v>
      </c>
      <c r="I681" s="55" t="s">
        <v>4457</v>
      </c>
      <c r="J681" s="33" t="s">
        <v>1620</v>
      </c>
      <c r="K681" s="35" t="e">
        <f>IF(db[[#This Row],[NB NOTA_C]]="","",COUNTIF([2]!B_MSK[concat],db[[#This Row],[NB NOTA_C]]))</f>
        <v>#REF!</v>
      </c>
      <c r="L681" s="36" t="s">
        <v>1631</v>
      </c>
      <c r="M681" s="32" t="s">
        <v>4434</v>
      </c>
      <c r="N681" s="33" t="s">
        <v>2790</v>
      </c>
      <c r="O681" s="32"/>
      <c r="P681" s="32" t="str">
        <f>IF(db[[#This Row],[QTY/ CTN]]="","",SUBSTITUTE(SUBSTITUTE(SUBSTITUTE(db[[#This Row],[QTY/ CTN]]," ","_",2),"(",""),")","")&amp;"_")</f>
        <v>8 BOX_12 PCS_</v>
      </c>
      <c r="Q681" s="32">
        <f>IF(db[[#This Row],[H_QTY/ CTN]]="","",SEARCH("_",db[[#This Row],[H_QTY/ CTN]]))</f>
        <v>6</v>
      </c>
      <c r="R681" s="32">
        <f>IF(db[[#This Row],[H_QTY/ CTN]]="","",LEN(db[[#This Row],[H_QTY/ CTN]]))</f>
        <v>13</v>
      </c>
      <c r="S681" s="92" t="str">
        <f>IF(db[[#This Row],[H_QTY/ CTN]]="","",LEFT(db[[#This Row],[H_QTY/ CTN]],db[[#This Row],[H_1]]-1))</f>
        <v>8 BOX</v>
      </c>
      <c r="T681" s="92" t="str">
        <f>IF(NOT(db[[#This Row],[H_1]]=db[[#This Row],[H_2]]),MID(db[[#This Row],[H_QTY/ CTN]],db[[#This Row],[H_1]]+1,db[[#This Row],[H_2]]-db[[#This Row],[H_1]]-1),"")</f>
        <v>12 PCS</v>
      </c>
      <c r="U681" s="87" t="str">
        <f>IF(db[[#This Row],[QTY/ CTN B]]="","",LEFT(db[[#This Row],[QTY/ CTN B]],SEARCH(" ",db[[#This Row],[QTY/ CTN B]],1)-1))</f>
        <v>8</v>
      </c>
      <c r="V681" s="87" t="str">
        <f>IF(db[[#This Row],[QTY/ CTN B]]="","",RIGHT(db[[#This Row],[QTY/ CTN B]],LEN(db[[#This Row],[QTY/ CTN B]])-SEARCH(" ",db[[#This Row],[QTY/ CTN B]],1)))</f>
        <v>BOX</v>
      </c>
      <c r="W681" s="87" t="str">
        <f>IF(db[[#This Row],[QTY/ CTN TG]]="",IF(db[[#This Row],[STN TG]]="","",12),LEFT(db[[#This Row],[QTY/ CTN TG]],SEARCH(" ",db[[#This Row],[QTY/ CTN TG]],1)-1))</f>
        <v>12</v>
      </c>
      <c r="X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81" s="87" t="str">
        <f>IF(db[[#This Row],[STN K]]="","",IF(db[[#This Row],[STN TG]]="LSN",12,""))</f>
        <v/>
      </c>
      <c r="Z681" s="87" t="str">
        <f>IF(db[[#This Row],[STN TG]]="LSN","PCS","")</f>
        <v/>
      </c>
      <c r="AA681" s="87">
        <f>db[[#This Row],[QTY B]]*IF(db[[#This Row],[QTY TG]]="",1,db[[#This Row],[QTY TG]])*IF(db[[#This Row],[QTY K]]="",1,db[[#This Row],[QTY K]])</f>
        <v>96</v>
      </c>
      <c r="AB681" s="87" t="str">
        <f>IF(db[[#This Row],[STN K]]="",IF(db[[#This Row],[STN TG]]="",db[[#This Row],[STN B]],db[[#This Row],[STN TG]]),db[[#This Row],[STN K]])</f>
        <v>PCS</v>
      </c>
      <c r="AC681" s="87"/>
    </row>
    <row r="682" spans="1:29" ht="16.5" customHeight="1" x14ac:dyDescent="0.25">
      <c r="A682" s="87">
        <f>ROW()-1</f>
        <v>681</v>
      </c>
      <c r="B682" s="32" t="str">
        <f>LOWER(SUBSTITUTE(SUBSTITUTE(SUBSTITUTE(SUBSTITUTE(SUBSTITUTE(SUBSTITUTE(db[[#This Row],[NB BM]]," ",),".",""),"-",""),"(",""),")",""),"/",""))</f>
        <v>desksetjkds16comerah</v>
      </c>
      <c r="C682" s="32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D682" s="32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E682" s="32" t="str">
        <f>LOWER(SUBSTITUTE(SUBSTITUTE(SUBSTITUTE(SUBSTITUTE(SUBSTITUTE(SUBSTITUTE(SUBSTITUTE(SUBSTITUTE(SUBSTITUTE(db[[#This Row],[NB BM]]&amp;db[[#This Row],[QTY/ CTN]]," ",),".",""),"-",""),"(",""),")",""),",",""),"/",""),"""",""),"+",""))</f>
        <v>desksetjkds16comerah8box12pcs</v>
      </c>
      <c r="F68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desksetds16coredjk8box12pcsartomoro</v>
      </c>
      <c r="G682" s="4" t="s">
        <v>4604</v>
      </c>
      <c r="H682" s="34" t="s">
        <v>4433</v>
      </c>
      <c r="I682" s="55" t="s">
        <v>4458</v>
      </c>
      <c r="J682" s="33" t="s">
        <v>1620</v>
      </c>
      <c r="K682" s="35" t="e">
        <f>IF(db[[#This Row],[NB NOTA_C]]="","",COUNTIF([2]!B_MSK[concat],db[[#This Row],[NB NOTA_C]]))</f>
        <v>#REF!</v>
      </c>
      <c r="L682" s="36" t="s">
        <v>1631</v>
      </c>
      <c r="M682" s="32" t="s">
        <v>4434</v>
      </c>
      <c r="N682" s="33" t="s">
        <v>2790</v>
      </c>
      <c r="O682" s="32"/>
      <c r="P682" s="32" t="str">
        <f>IF(db[[#This Row],[QTY/ CTN]]="","",SUBSTITUTE(SUBSTITUTE(SUBSTITUTE(db[[#This Row],[QTY/ CTN]]," ","_",2),"(",""),")","")&amp;"_")</f>
        <v>8 BOX_12 PCS_</v>
      </c>
      <c r="Q682" s="32">
        <f>IF(db[[#This Row],[H_QTY/ CTN]]="","",SEARCH("_",db[[#This Row],[H_QTY/ CTN]]))</f>
        <v>6</v>
      </c>
      <c r="R682" s="32">
        <f>IF(db[[#This Row],[H_QTY/ CTN]]="","",LEN(db[[#This Row],[H_QTY/ CTN]]))</f>
        <v>13</v>
      </c>
      <c r="S682" s="92" t="str">
        <f>IF(db[[#This Row],[H_QTY/ CTN]]="","",LEFT(db[[#This Row],[H_QTY/ CTN]],db[[#This Row],[H_1]]-1))</f>
        <v>8 BOX</v>
      </c>
      <c r="T682" s="92" t="str">
        <f>IF(NOT(db[[#This Row],[H_1]]=db[[#This Row],[H_2]]),MID(db[[#This Row],[H_QTY/ CTN]],db[[#This Row],[H_1]]+1,db[[#This Row],[H_2]]-db[[#This Row],[H_1]]-1),"")</f>
        <v>12 PCS</v>
      </c>
      <c r="U682" s="87" t="str">
        <f>IF(db[[#This Row],[QTY/ CTN B]]="","",LEFT(db[[#This Row],[QTY/ CTN B]],SEARCH(" ",db[[#This Row],[QTY/ CTN B]],1)-1))</f>
        <v>8</v>
      </c>
      <c r="V682" s="87" t="str">
        <f>IF(db[[#This Row],[QTY/ CTN B]]="","",RIGHT(db[[#This Row],[QTY/ CTN B]],LEN(db[[#This Row],[QTY/ CTN B]])-SEARCH(" ",db[[#This Row],[QTY/ CTN B]],1)))</f>
        <v>BOX</v>
      </c>
      <c r="W682" s="87" t="str">
        <f>IF(db[[#This Row],[QTY/ CTN TG]]="",IF(db[[#This Row],[STN TG]]="","",12),LEFT(db[[#This Row],[QTY/ CTN TG]],SEARCH(" ",db[[#This Row],[QTY/ CTN TG]],1)-1))</f>
        <v>12</v>
      </c>
      <c r="X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82" s="87" t="str">
        <f>IF(db[[#This Row],[STN K]]="","",IF(db[[#This Row],[STN TG]]="LSN",12,""))</f>
        <v/>
      </c>
      <c r="Z682" s="87" t="str">
        <f>IF(db[[#This Row],[STN TG]]="LSN","PCS","")</f>
        <v/>
      </c>
      <c r="AA682" s="87">
        <f>db[[#This Row],[QTY B]]*IF(db[[#This Row],[QTY TG]]="",1,db[[#This Row],[QTY TG]])*IF(db[[#This Row],[QTY K]]="",1,db[[#This Row],[QTY K]])</f>
        <v>96</v>
      </c>
      <c r="AB682" s="87" t="str">
        <f>IF(db[[#This Row],[STN K]]="",IF(db[[#This Row],[STN TG]]="",db[[#This Row],[STN B]],db[[#This Row],[STN TG]]),db[[#This Row],[STN K]])</f>
        <v>PCS</v>
      </c>
      <c r="AC682" s="87"/>
    </row>
    <row r="683" spans="1:29" ht="16.5" customHeight="1" x14ac:dyDescent="0.25">
      <c r="A683" s="87">
        <f>ROW()-1</f>
        <v>682</v>
      </c>
      <c r="B683" s="3" t="str">
        <f>LOWER(SUBSTITUTE(SUBSTITUTE(SUBSTITUTE(SUBSTITUTE(SUBSTITUTE(SUBSTITUTE(db[[#This Row],[NB BM]]," ",),".",""),"-",""),"(",""),")",""),"/",""))</f>
        <v>desksetgasta8312btr</v>
      </c>
      <c r="C683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D683" s="3" t="str">
        <f>LOWER(SUBSTITUTE(SUBSTITUTE(SUBSTITUTE(SUBSTITUTE(SUBSTITUTE(SUBSTITUTE(SUBSTITUTE(SUBSTITUTE(SUBSTITUTE(db[[#This Row],[NB PAJAK]]," ",""),"-",""),"(",""),")",""),".",""),",",""),"/",""),"""",""),"+",""))</f>
        <v/>
      </c>
      <c r="E683" s="3" t="str">
        <f>LOWER(SUBSTITUTE(SUBSTITUTE(SUBSTITUTE(SUBSTITUTE(SUBSTITUTE(SUBSTITUTE(SUBSTITUTE(SUBSTITUTE(SUBSTITUTE(db[[#This Row],[NB BM]]&amp;db[[#This Row],[QTY/ CTN]]," ",),".",""),"-",""),"(",""),")",""),",",""),"/",""),"""",""),"+",""))</f>
        <v>desksetgasta8312btr48pcs</v>
      </c>
      <c r="F6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desksetgasta8312btr48pcsuntana</v>
      </c>
      <c r="G683" s="4" t="s">
        <v>1865</v>
      </c>
      <c r="H683" s="4" t="s">
        <v>2974</v>
      </c>
      <c r="I683" s="2"/>
      <c r="J683" s="1" t="s">
        <v>1621</v>
      </c>
      <c r="K683" s="26" t="e">
        <f>IF(db[[#This Row],[NB NOTA_C]]="","",COUNTIF([2]!B_MSK[concat],db[[#This Row],[NB NOTA_C]]))</f>
        <v>#REF!</v>
      </c>
      <c r="L683" s="7" t="s">
        <v>1637</v>
      </c>
      <c r="M683" s="3" t="s">
        <v>1669</v>
      </c>
      <c r="N683" s="1" t="s">
        <v>2790</v>
      </c>
      <c r="P683" s="1" t="str">
        <f>IF(db[[#This Row],[QTY/ CTN]]="","",SUBSTITUTE(SUBSTITUTE(SUBSTITUTE(db[[#This Row],[QTY/ CTN]]," ","_",2),"(",""),")","")&amp;"_")</f>
        <v>48 PCS_</v>
      </c>
      <c r="Q683" s="1">
        <f>IF(db[[#This Row],[H_QTY/ CTN]]="","",SEARCH("_",db[[#This Row],[H_QTY/ CTN]]))</f>
        <v>7</v>
      </c>
      <c r="R683" s="1">
        <f>IF(db[[#This Row],[H_QTY/ CTN]]="","",LEN(db[[#This Row],[H_QTY/ CTN]]))</f>
        <v>7</v>
      </c>
      <c r="S683" s="90" t="str">
        <f>IF(db[[#This Row],[H_QTY/ CTN]]="","",LEFT(db[[#This Row],[H_QTY/ CTN]],db[[#This Row],[H_1]]-1))</f>
        <v>48 PCS</v>
      </c>
      <c r="T683" s="87" t="str">
        <f>IF(NOT(db[[#This Row],[H_1]]=db[[#This Row],[H_2]]),MID(db[[#This Row],[H_QTY/ CTN]],db[[#This Row],[H_1]]+1,db[[#This Row],[H_2]]-db[[#This Row],[H_1]]-1),"")</f>
        <v/>
      </c>
      <c r="U683" s="87" t="str">
        <f>IF(db[[#This Row],[QTY/ CTN B]]="","",LEFT(db[[#This Row],[QTY/ CTN B]],SEARCH(" ",db[[#This Row],[QTY/ CTN B]],1)-1))</f>
        <v>48</v>
      </c>
      <c r="V683" s="87" t="str">
        <f>IF(db[[#This Row],[QTY/ CTN B]]="","",RIGHT(db[[#This Row],[QTY/ CTN B]],LEN(db[[#This Row],[QTY/ CTN B]])-SEARCH(" ",db[[#This Row],[QTY/ CTN B]],1)))</f>
        <v>PCS</v>
      </c>
      <c r="W683" s="87" t="str">
        <f>IF(db[[#This Row],[QTY/ CTN TG]]="",IF(db[[#This Row],[STN TG]]="","",12),LEFT(db[[#This Row],[QTY/ CTN TG]],SEARCH(" ",db[[#This Row],[QTY/ CTN TG]],1)-1))</f>
        <v/>
      </c>
      <c r="X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3" s="87" t="str">
        <f>IF(db[[#This Row],[STN K]]="","",IF(db[[#This Row],[STN TG]]="LSN",12,""))</f>
        <v/>
      </c>
      <c r="Z683" s="87" t="str">
        <f>IF(db[[#This Row],[STN TG]]="LSN","PCS","")</f>
        <v/>
      </c>
      <c r="AA683" s="87">
        <f>db[[#This Row],[QTY B]]*IF(db[[#This Row],[QTY TG]]="",1,db[[#This Row],[QTY TG]])*IF(db[[#This Row],[QTY K]]="",1,db[[#This Row],[QTY K]])</f>
        <v>48</v>
      </c>
      <c r="AB683" s="87" t="str">
        <f>IF(db[[#This Row],[STN K]]="",IF(db[[#This Row],[STN TG]]="",db[[#This Row],[STN B]],db[[#This Row],[STN TG]]),db[[#This Row],[STN K]])</f>
        <v>PCS</v>
      </c>
      <c r="AC683" s="87"/>
    </row>
    <row r="684" spans="1:29" ht="16.5" customHeight="1" x14ac:dyDescent="0.25">
      <c r="A684" s="87">
        <f>ROW()-1</f>
        <v>683</v>
      </c>
      <c r="B684" s="32" t="str">
        <f>LOWER(SUBSTITUTE(SUBSTITUTE(SUBSTITUTE(SUBSTITUTE(SUBSTITUTE(SUBSTITUTE(db[[#This Row],[NB BM]]," ",),".",""),"-",""),"(",""),")",""),"/",""))</f>
        <v>timbangandigitaljkdsla3</v>
      </c>
      <c r="C684" s="32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D684" s="32" t="str">
        <f>LOWER(SUBSTITUTE(SUBSTITUTE(SUBSTITUTE(SUBSTITUTE(SUBSTITUTE(SUBSTITUTE(SUBSTITUTE(SUBSTITUTE(SUBSTITUTE(db[[#This Row],[NB PAJAK]]," ",""),"-",""),"(",""),")",""),".",""),",",""),"/",""),"""",""),"+",""))</f>
        <v/>
      </c>
      <c r="E684" s="32" t="str">
        <f>LOWER(SUBSTITUTE(SUBSTITUTE(SUBSTITUTE(SUBSTITUTE(SUBSTITUTE(SUBSTITUTE(SUBSTITUTE(SUBSTITUTE(SUBSTITUTE(db[[#This Row],[NB BM]]&amp;db[[#This Row],[QTY/ CTN]]," ",),".",""),"-",""),"(",""),")",""),",",""),"/",""),"""",""),"+",""))</f>
        <v>timbangandigitaljkdsla34box12pcs</v>
      </c>
      <c r="F68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digitalscaledsla3jk4box12pcsartomoro</v>
      </c>
      <c r="G684" s="4" t="s">
        <v>5538</v>
      </c>
      <c r="H684" s="34" t="s">
        <v>4404</v>
      </c>
      <c r="I684" s="55"/>
      <c r="J684" s="1" t="s">
        <v>1620</v>
      </c>
      <c r="K684" s="35" t="e">
        <f>IF(db[[#This Row],[NB NOTA_C]]="","",COUNTIF([2]!B_MSK[concat],db[[#This Row],[NB NOTA_C]]))</f>
        <v>#REF!</v>
      </c>
      <c r="L684" s="36" t="s">
        <v>1645</v>
      </c>
      <c r="M684" s="32" t="s">
        <v>4405</v>
      </c>
      <c r="N684" s="33" t="s">
        <v>2798</v>
      </c>
      <c r="O684" s="32"/>
      <c r="P684" s="32" t="str">
        <f>IF(db[[#This Row],[QTY/ CTN]]="","",SUBSTITUTE(SUBSTITUTE(SUBSTITUTE(db[[#This Row],[QTY/ CTN]]," ","_",2),"(",""),")","")&amp;"_")</f>
        <v>4 BOX_12 PCS_</v>
      </c>
      <c r="Q684" s="32">
        <f>IF(db[[#This Row],[H_QTY/ CTN]]="","",SEARCH("_",db[[#This Row],[H_QTY/ CTN]]))</f>
        <v>6</v>
      </c>
      <c r="R684" s="32">
        <f>IF(db[[#This Row],[H_QTY/ CTN]]="","",LEN(db[[#This Row],[H_QTY/ CTN]]))</f>
        <v>13</v>
      </c>
      <c r="S684" s="92" t="str">
        <f>IF(db[[#This Row],[H_QTY/ CTN]]="","",LEFT(db[[#This Row],[H_QTY/ CTN]],db[[#This Row],[H_1]]-1))</f>
        <v>4 BOX</v>
      </c>
      <c r="T684" s="92" t="str">
        <f>IF(NOT(db[[#This Row],[H_1]]=db[[#This Row],[H_2]]),MID(db[[#This Row],[H_QTY/ CTN]],db[[#This Row],[H_1]]+1,db[[#This Row],[H_2]]-db[[#This Row],[H_1]]-1),"")</f>
        <v>12 PCS</v>
      </c>
      <c r="U684" s="87" t="str">
        <f>IF(db[[#This Row],[QTY/ CTN B]]="","",LEFT(db[[#This Row],[QTY/ CTN B]],SEARCH(" ",db[[#This Row],[QTY/ CTN B]],1)-1))</f>
        <v>4</v>
      </c>
      <c r="V684" s="87" t="str">
        <f>IF(db[[#This Row],[QTY/ CTN B]]="","",RIGHT(db[[#This Row],[QTY/ CTN B]],LEN(db[[#This Row],[QTY/ CTN B]])-SEARCH(" ",db[[#This Row],[QTY/ CTN B]],1)))</f>
        <v>BOX</v>
      </c>
      <c r="W684" s="87" t="str">
        <f>IF(db[[#This Row],[QTY/ CTN TG]]="",IF(db[[#This Row],[STN TG]]="","",12),LEFT(db[[#This Row],[QTY/ CTN TG]],SEARCH(" ",db[[#This Row],[QTY/ CTN TG]],1)-1))</f>
        <v>12</v>
      </c>
      <c r="X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84" s="87" t="str">
        <f>IF(db[[#This Row],[STN K]]="","",IF(db[[#This Row],[STN TG]]="LSN",12,""))</f>
        <v/>
      </c>
      <c r="Z684" s="87" t="str">
        <f>IF(db[[#This Row],[STN TG]]="LSN","PCS","")</f>
        <v/>
      </c>
      <c r="AA684" s="87">
        <f>db[[#This Row],[QTY B]]*IF(db[[#This Row],[QTY TG]]="",1,db[[#This Row],[QTY TG]])*IF(db[[#This Row],[QTY K]]="",1,db[[#This Row],[QTY K]])</f>
        <v>48</v>
      </c>
      <c r="AB684" s="87" t="str">
        <f>IF(db[[#This Row],[STN K]]="",IF(db[[#This Row],[STN TG]]="",db[[#This Row],[STN B]],db[[#This Row],[STN TG]]),db[[#This Row],[STN K]])</f>
        <v>PCS</v>
      </c>
      <c r="AC684" s="87"/>
    </row>
    <row r="685" spans="1:29" ht="16.5" customHeight="1" x14ac:dyDescent="0.25">
      <c r="A685" s="87">
        <f>ROW()-1</f>
        <v>684</v>
      </c>
      <c r="B685" s="3" t="str">
        <f>LOWER(SUBSTITUTE(SUBSTITUTE(SUBSTITUTE(SUBSTITUTE(SUBSTITUTE(SUBSTITUTE(db[[#This Row],[NB BM]]," ",),".",""),"-",""),"(",""),")",""),"/",""))</f>
        <v>dispenserkenjoyno50</v>
      </c>
      <c r="C685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D685" s="3" t="str">
        <f>LOWER(SUBSTITUTE(SUBSTITUTE(SUBSTITUTE(SUBSTITUTE(SUBSTITUTE(SUBSTITUTE(SUBSTITUTE(SUBSTITUTE(SUBSTITUTE(db[[#This Row],[NB PAJAK]]," ",""),"-",""),"(",""),")",""),".",""),",",""),"/",""),"""",""),"+",""))</f>
        <v/>
      </c>
      <c r="E685" s="3" t="str">
        <f>LOWER(SUBSTITUTE(SUBSTITUTE(SUBSTITUTE(SUBSTITUTE(SUBSTITUTE(SUBSTITUTE(SUBSTITUTE(SUBSTITUTE(SUBSTITUTE(db[[#This Row],[NB BM]]&amp;db[[#This Row],[QTY/ CTN]]," ",),".",""),"-",""),"(",""),")",""),",",""),"/",""),"""",""),"+",""))</f>
        <v>dispenserkenjoyno5040pcs</v>
      </c>
      <c r="F6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dispkjno5040pcsuntana</v>
      </c>
      <c r="G685" s="4" t="s">
        <v>1072</v>
      </c>
      <c r="H685" s="4" t="s">
        <v>1370</v>
      </c>
      <c r="I685" s="49"/>
      <c r="J685" s="1" t="s">
        <v>1621</v>
      </c>
      <c r="K685" s="26" t="e">
        <f>IF(db[[#This Row],[NB NOTA_C]]="","",COUNTIF([2]!B_MSK[concat],db[[#This Row],[NB NOTA_C]]))</f>
        <v>#REF!</v>
      </c>
      <c r="L685" s="6" t="s">
        <v>1649</v>
      </c>
      <c r="M685" s="1" t="s">
        <v>1696</v>
      </c>
      <c r="N685" s="1" t="s">
        <v>2795</v>
      </c>
      <c r="P685" s="1" t="str">
        <f>IF(db[[#This Row],[QTY/ CTN]]="","",SUBSTITUTE(SUBSTITUTE(SUBSTITUTE(db[[#This Row],[QTY/ CTN]]," ","_",2),"(",""),")","")&amp;"_")</f>
        <v>40 PCS_</v>
      </c>
      <c r="Q685" s="1">
        <f>IF(db[[#This Row],[H_QTY/ CTN]]="","",SEARCH("_",db[[#This Row],[H_QTY/ CTN]]))</f>
        <v>7</v>
      </c>
      <c r="R685" s="1">
        <f>IF(db[[#This Row],[H_QTY/ CTN]]="","",LEN(db[[#This Row],[H_QTY/ CTN]]))</f>
        <v>7</v>
      </c>
      <c r="S685" s="90" t="str">
        <f>IF(db[[#This Row],[H_QTY/ CTN]]="","",LEFT(db[[#This Row],[H_QTY/ CTN]],db[[#This Row],[H_1]]-1))</f>
        <v>40 PCS</v>
      </c>
      <c r="T685" s="87" t="str">
        <f>IF(NOT(db[[#This Row],[H_1]]=db[[#This Row],[H_2]]),MID(db[[#This Row],[H_QTY/ CTN]],db[[#This Row],[H_1]]+1,db[[#This Row],[H_2]]-db[[#This Row],[H_1]]-1),"")</f>
        <v/>
      </c>
      <c r="U685" s="87" t="str">
        <f>IF(db[[#This Row],[QTY/ CTN B]]="","",LEFT(db[[#This Row],[QTY/ CTN B]],SEARCH(" ",db[[#This Row],[QTY/ CTN B]],1)-1))</f>
        <v>40</v>
      </c>
      <c r="V685" s="87" t="str">
        <f>IF(db[[#This Row],[QTY/ CTN B]]="","",RIGHT(db[[#This Row],[QTY/ CTN B]],LEN(db[[#This Row],[QTY/ CTN B]])-SEARCH(" ",db[[#This Row],[QTY/ CTN B]],1)))</f>
        <v>PCS</v>
      </c>
      <c r="W685" s="87" t="str">
        <f>IF(db[[#This Row],[QTY/ CTN TG]]="",IF(db[[#This Row],[STN TG]]="","",12),LEFT(db[[#This Row],[QTY/ CTN TG]],SEARCH(" ",db[[#This Row],[QTY/ CTN TG]],1)-1))</f>
        <v/>
      </c>
      <c r="X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5" s="87" t="str">
        <f>IF(db[[#This Row],[STN K]]="","",IF(db[[#This Row],[STN TG]]="LSN",12,""))</f>
        <v/>
      </c>
      <c r="Z685" s="87" t="str">
        <f>IF(db[[#This Row],[STN TG]]="LSN","PCS","")</f>
        <v/>
      </c>
      <c r="AA685" s="87">
        <f>db[[#This Row],[QTY B]]*IF(db[[#This Row],[QTY TG]]="",1,db[[#This Row],[QTY TG]])*IF(db[[#This Row],[QTY K]]="",1,db[[#This Row],[QTY K]])</f>
        <v>40</v>
      </c>
      <c r="AB685" s="87" t="str">
        <f>IF(db[[#This Row],[STN K]]="",IF(db[[#This Row],[STN TG]]="",db[[#This Row],[STN B]],db[[#This Row],[STN TG]]),db[[#This Row],[STN K]])</f>
        <v>PCS</v>
      </c>
      <c r="AC685" s="87"/>
    </row>
    <row r="686" spans="1:29" ht="16.5" customHeight="1" x14ac:dyDescent="0.25">
      <c r="A686" s="87">
        <f>ROW()-1</f>
        <v>685</v>
      </c>
      <c r="B686" s="3" t="str">
        <f>LOWER(SUBSTITUTE(SUBSTITUTE(SUBSTITUTE(SUBSTITUTE(SUBSTITUTE(SUBSTITUTE(db[[#This Row],[NB BM]]," ",),".",""),"-",""),"(",""),")",""),"/",""))</f>
        <v>dispenserkenjoyno25</v>
      </c>
      <c r="C686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D686" s="3" t="str">
        <f>LOWER(SUBSTITUTE(SUBSTITUTE(SUBSTITUTE(SUBSTITUTE(SUBSTITUTE(SUBSTITUTE(SUBSTITUTE(SUBSTITUTE(SUBSTITUTE(db[[#This Row],[NB PAJAK]]," ",""),"-",""),"(",""),")",""),".",""),",",""),"/",""),"""",""),"+",""))</f>
        <v/>
      </c>
      <c r="E686" s="3" t="str">
        <f>LOWER(SUBSTITUTE(SUBSTITUTE(SUBSTITUTE(SUBSTITUTE(SUBSTITUTE(SUBSTITUTE(SUBSTITUTE(SUBSTITUTE(SUBSTITUTE(db[[#This Row],[NB BM]]&amp;db[[#This Row],[QTY/ CTN]]," ",),".",""),"-",""),"(",""),")",""),",",""),"/",""),"""",""),"+",""))</f>
        <v>dispenserkenjoyno25175pcs</v>
      </c>
      <c r="F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dispenserkenjoyno25175pcsuntana</v>
      </c>
      <c r="G686" s="4" t="s">
        <v>1071</v>
      </c>
      <c r="H686" s="4" t="s">
        <v>1369</v>
      </c>
      <c r="I686" s="2"/>
      <c r="J686" s="1" t="s">
        <v>1621</v>
      </c>
      <c r="K686" s="26" t="e">
        <f>IF(db[[#This Row],[NB NOTA_C]]="","",COUNTIF([2]!B_MSK[concat],db[[#This Row],[NB NOTA_C]]))</f>
        <v>#REF!</v>
      </c>
      <c r="L686" s="6" t="s">
        <v>1649</v>
      </c>
      <c r="M686" s="1" t="s">
        <v>1724</v>
      </c>
      <c r="N686" s="1" t="s">
        <v>2795</v>
      </c>
      <c r="P686" s="1" t="str">
        <f>IF(db[[#This Row],[QTY/ CTN]]="","",SUBSTITUTE(SUBSTITUTE(SUBSTITUTE(db[[#This Row],[QTY/ CTN]]," ","_",2),"(",""),")","")&amp;"_")</f>
        <v>175 PCS_</v>
      </c>
      <c r="Q686" s="1">
        <f>IF(db[[#This Row],[H_QTY/ CTN]]="","",SEARCH("_",db[[#This Row],[H_QTY/ CTN]]))</f>
        <v>8</v>
      </c>
      <c r="R686" s="1">
        <f>IF(db[[#This Row],[H_QTY/ CTN]]="","",LEN(db[[#This Row],[H_QTY/ CTN]]))</f>
        <v>8</v>
      </c>
      <c r="S686" s="90" t="str">
        <f>IF(db[[#This Row],[H_QTY/ CTN]]="","",LEFT(db[[#This Row],[H_QTY/ CTN]],db[[#This Row],[H_1]]-1))</f>
        <v>175 PCS</v>
      </c>
      <c r="T686" s="87" t="str">
        <f>IF(NOT(db[[#This Row],[H_1]]=db[[#This Row],[H_2]]),MID(db[[#This Row],[H_QTY/ CTN]],db[[#This Row],[H_1]]+1,db[[#This Row],[H_2]]-db[[#This Row],[H_1]]-1),"")</f>
        <v/>
      </c>
      <c r="U686" s="87" t="str">
        <f>IF(db[[#This Row],[QTY/ CTN B]]="","",LEFT(db[[#This Row],[QTY/ CTN B]],SEARCH(" ",db[[#This Row],[QTY/ CTN B]],1)-1))</f>
        <v>175</v>
      </c>
      <c r="V686" s="87" t="str">
        <f>IF(db[[#This Row],[QTY/ CTN B]]="","",RIGHT(db[[#This Row],[QTY/ CTN B]],LEN(db[[#This Row],[QTY/ CTN B]])-SEARCH(" ",db[[#This Row],[QTY/ CTN B]],1)))</f>
        <v>PCS</v>
      </c>
      <c r="W686" s="87" t="str">
        <f>IF(db[[#This Row],[QTY/ CTN TG]]="",IF(db[[#This Row],[STN TG]]="","",12),LEFT(db[[#This Row],[QTY/ CTN TG]],SEARCH(" ",db[[#This Row],[QTY/ CTN TG]],1)-1))</f>
        <v/>
      </c>
      <c r="X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6" s="87" t="str">
        <f>IF(db[[#This Row],[STN K]]="","",IF(db[[#This Row],[STN TG]]="LSN",12,""))</f>
        <v/>
      </c>
      <c r="Z686" s="87" t="str">
        <f>IF(db[[#This Row],[STN TG]]="LSN","PCS","")</f>
        <v/>
      </c>
      <c r="AA686" s="87">
        <f>db[[#This Row],[QTY B]]*IF(db[[#This Row],[QTY TG]]="",1,db[[#This Row],[QTY TG]])*IF(db[[#This Row],[QTY K]]="",1,db[[#This Row],[QTY K]])</f>
        <v>175</v>
      </c>
      <c r="AB686" s="87" t="str">
        <f>IF(db[[#This Row],[STN K]]="",IF(db[[#This Row],[STN TG]]="",db[[#This Row],[STN B]],db[[#This Row],[STN TG]]),db[[#This Row],[STN K]])</f>
        <v>PCS</v>
      </c>
      <c r="AC686" s="87"/>
    </row>
    <row r="687" spans="1:29" ht="16.5" customHeight="1" x14ac:dyDescent="0.25">
      <c r="A687" s="87">
        <f>ROW()-1</f>
        <v>686</v>
      </c>
      <c r="B687" s="3" t="str">
        <f>LOWER(SUBSTITUTE(SUBSTITUTE(SUBSTITUTE(SUBSTITUTE(SUBSTITUTE(SUBSTITUTE(db[[#This Row],[NB BM]]," ",),".",""),"-",""),"(",""),")",""),"/",""))</f>
        <v>dispenserkenjoyno50</v>
      </c>
      <c r="C687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D687" s="3" t="str">
        <f>LOWER(SUBSTITUTE(SUBSTITUTE(SUBSTITUTE(SUBSTITUTE(SUBSTITUTE(SUBSTITUTE(SUBSTITUTE(SUBSTITUTE(SUBSTITUTE(db[[#This Row],[NB PAJAK]]," ",""),"-",""),"(",""),")",""),".",""),",",""),"/",""),"""",""),"+",""))</f>
        <v/>
      </c>
      <c r="E687" s="3" t="str">
        <f>LOWER(SUBSTITUTE(SUBSTITUTE(SUBSTITUTE(SUBSTITUTE(SUBSTITUTE(SUBSTITUTE(SUBSTITUTE(SUBSTITUTE(SUBSTITUTE(db[[#This Row],[NB BM]]&amp;db[[#This Row],[QTY/ CTN]]," ",),".",""),"-",""),"(",""),")",""),",",""),"/",""),"""",""),"+",""))</f>
        <v>dispenserkenjoyno5040pcs</v>
      </c>
      <c r="F6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dispenserkenjoyno5040pcsuntana</v>
      </c>
      <c r="G687" s="4" t="s">
        <v>1072</v>
      </c>
      <c r="H687" s="4" t="s">
        <v>3257</v>
      </c>
      <c r="I687" s="49"/>
      <c r="J687" s="1" t="s">
        <v>1621</v>
      </c>
      <c r="K687" s="26" t="e">
        <f>IF(db[[#This Row],[NB NOTA_C]]="","",COUNTIF([2]!B_MSK[concat],db[[#This Row],[NB NOTA_C]]))</f>
        <v>#REF!</v>
      </c>
      <c r="L687" s="7" t="s">
        <v>1649</v>
      </c>
      <c r="M687" s="3" t="s">
        <v>1696</v>
      </c>
      <c r="N687" s="1" t="s">
        <v>2795</v>
      </c>
      <c r="O687" s="3"/>
      <c r="P687" s="3" t="str">
        <f>IF(db[[#This Row],[QTY/ CTN]]="","",SUBSTITUTE(SUBSTITUTE(SUBSTITUTE(db[[#This Row],[QTY/ CTN]]," ","_",2),"(",""),")","")&amp;"_")</f>
        <v>40 PCS_</v>
      </c>
      <c r="Q687" s="3">
        <f>IF(db[[#This Row],[H_QTY/ CTN]]="","",SEARCH("_",db[[#This Row],[H_QTY/ CTN]]))</f>
        <v>7</v>
      </c>
      <c r="R687" s="3">
        <f>IF(db[[#This Row],[H_QTY/ CTN]]="","",LEN(db[[#This Row],[H_QTY/ CTN]]))</f>
        <v>7</v>
      </c>
      <c r="S687" s="87" t="str">
        <f>IF(db[[#This Row],[H_QTY/ CTN]]="","",LEFT(db[[#This Row],[H_QTY/ CTN]],db[[#This Row],[H_1]]-1))</f>
        <v>40 PCS</v>
      </c>
      <c r="T687" s="87" t="str">
        <f>IF(NOT(db[[#This Row],[H_1]]=db[[#This Row],[H_2]]),MID(db[[#This Row],[H_QTY/ CTN]],db[[#This Row],[H_1]]+1,db[[#This Row],[H_2]]-db[[#This Row],[H_1]]-1),"")</f>
        <v/>
      </c>
      <c r="U687" s="87" t="str">
        <f>IF(db[[#This Row],[QTY/ CTN B]]="","",LEFT(db[[#This Row],[QTY/ CTN B]],SEARCH(" ",db[[#This Row],[QTY/ CTN B]],1)-1))</f>
        <v>40</v>
      </c>
      <c r="V687" s="87" t="str">
        <f>IF(db[[#This Row],[QTY/ CTN B]]="","",RIGHT(db[[#This Row],[QTY/ CTN B]],LEN(db[[#This Row],[QTY/ CTN B]])-SEARCH(" ",db[[#This Row],[QTY/ CTN B]],1)))</f>
        <v>PCS</v>
      </c>
      <c r="W687" s="87" t="str">
        <f>IF(db[[#This Row],[QTY/ CTN TG]]="",IF(db[[#This Row],[STN TG]]="","",12),LEFT(db[[#This Row],[QTY/ CTN TG]],SEARCH(" ",db[[#This Row],[QTY/ CTN TG]],1)-1))</f>
        <v/>
      </c>
      <c r="X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7" s="87" t="str">
        <f>IF(db[[#This Row],[STN K]]="","",IF(db[[#This Row],[STN TG]]="LSN",12,""))</f>
        <v/>
      </c>
      <c r="Z687" s="87" t="str">
        <f>IF(db[[#This Row],[STN TG]]="LSN","PCS","")</f>
        <v/>
      </c>
      <c r="AA687" s="87">
        <f>db[[#This Row],[QTY B]]*IF(db[[#This Row],[QTY TG]]="",1,db[[#This Row],[QTY TG]])*IF(db[[#This Row],[QTY K]]="",1,db[[#This Row],[QTY K]])</f>
        <v>40</v>
      </c>
      <c r="AB687" s="87" t="str">
        <f>IF(db[[#This Row],[STN K]]="",IF(db[[#This Row],[STN TG]]="",db[[#This Row],[STN B]],db[[#This Row],[STN TG]]),db[[#This Row],[STN K]])</f>
        <v>PCS</v>
      </c>
      <c r="AC687" s="87"/>
    </row>
    <row r="688" spans="1:29" ht="16.5" customHeight="1" x14ac:dyDescent="0.25">
      <c r="A688" s="87">
        <f>ROW()-1</f>
        <v>687</v>
      </c>
      <c r="B688" s="3" t="str">
        <f>LOWER(SUBSTITUTE(SUBSTITUTE(SUBSTITUTE(SUBSTITUTE(SUBSTITUTE(SUBSTITUTE(db[[#This Row],[NB BM]]," ",),".",""),"-",""),"(",""),")",""),"/",""))</f>
        <v>dispensermicrotopm700</v>
      </c>
      <c r="C688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D688" s="3" t="str">
        <f>LOWER(SUBSTITUTE(SUBSTITUTE(SUBSTITUTE(SUBSTITUTE(SUBSTITUTE(SUBSTITUTE(SUBSTITUTE(SUBSTITUTE(SUBSTITUTE(db[[#This Row],[NB PAJAK]]," ",""),"-",""),"(",""),")",""),".",""),",",""),"/",""),"""",""),"+",""))</f>
        <v/>
      </c>
      <c r="E688" s="3" t="str">
        <f>LOWER(SUBSTITUTE(SUBSTITUTE(SUBSTITUTE(SUBSTITUTE(SUBSTITUTE(SUBSTITUTE(SUBSTITUTE(SUBSTITUTE(SUBSTITUTE(db[[#This Row],[NB BM]]&amp;db[[#This Row],[QTY/ CTN]]," ",),".",""),"-",""),"(",""),")",""),",",""),"/",""),"""",""),"+",""))</f>
        <v>dispensermicrotopm70060pcs</v>
      </c>
      <c r="F6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dispensermicrotopm70060pcsuntana</v>
      </c>
      <c r="G688" s="4" t="s">
        <v>3057</v>
      </c>
      <c r="H688" s="4" t="s">
        <v>3056</v>
      </c>
      <c r="I688" s="49"/>
      <c r="J688" s="1" t="s">
        <v>1621</v>
      </c>
      <c r="K688" s="26" t="e">
        <f>IF(db[[#This Row],[NB NOTA_C]]="","",COUNTIF([2]!B_MSK[concat],db[[#This Row],[NB NOTA_C]]))</f>
        <v>#REF!</v>
      </c>
      <c r="L688" s="7" t="s">
        <v>1637</v>
      </c>
      <c r="M688" s="3" t="s">
        <v>1665</v>
      </c>
      <c r="N688" s="1" t="s">
        <v>2795</v>
      </c>
      <c r="O688" s="3"/>
      <c r="P688" s="3" t="str">
        <f>IF(db[[#This Row],[QTY/ CTN]]="","",SUBSTITUTE(SUBSTITUTE(SUBSTITUTE(db[[#This Row],[QTY/ CTN]]," ","_",2),"(",""),")","")&amp;"_")</f>
        <v>60 PCS_</v>
      </c>
      <c r="Q688" s="3">
        <f>IF(db[[#This Row],[H_QTY/ CTN]]="","",SEARCH("_",db[[#This Row],[H_QTY/ CTN]]))</f>
        <v>7</v>
      </c>
      <c r="R688" s="3">
        <f>IF(db[[#This Row],[H_QTY/ CTN]]="","",LEN(db[[#This Row],[H_QTY/ CTN]]))</f>
        <v>7</v>
      </c>
      <c r="S688" s="90" t="str">
        <f>IF(db[[#This Row],[H_QTY/ CTN]]="","",LEFT(db[[#This Row],[H_QTY/ CTN]],db[[#This Row],[H_1]]-1))</f>
        <v>60 PCS</v>
      </c>
      <c r="T688" s="87" t="str">
        <f>IF(NOT(db[[#This Row],[H_1]]=db[[#This Row],[H_2]]),MID(db[[#This Row],[H_QTY/ CTN]],db[[#This Row],[H_1]]+1,db[[#This Row],[H_2]]-db[[#This Row],[H_1]]-1),"")</f>
        <v/>
      </c>
      <c r="U688" s="87" t="str">
        <f>IF(db[[#This Row],[QTY/ CTN B]]="","",LEFT(db[[#This Row],[QTY/ CTN B]],SEARCH(" ",db[[#This Row],[QTY/ CTN B]],1)-1))</f>
        <v>60</v>
      </c>
      <c r="V688" s="87" t="str">
        <f>IF(db[[#This Row],[QTY/ CTN B]]="","",RIGHT(db[[#This Row],[QTY/ CTN B]],LEN(db[[#This Row],[QTY/ CTN B]])-SEARCH(" ",db[[#This Row],[QTY/ CTN B]],1)))</f>
        <v>PCS</v>
      </c>
      <c r="W688" s="87" t="str">
        <f>IF(db[[#This Row],[QTY/ CTN TG]]="",IF(db[[#This Row],[STN TG]]="","",12),LEFT(db[[#This Row],[QTY/ CTN TG]],SEARCH(" ",db[[#This Row],[QTY/ CTN TG]],1)-1))</f>
        <v/>
      </c>
      <c r="X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8" s="87" t="str">
        <f>IF(db[[#This Row],[STN K]]="","",IF(db[[#This Row],[STN TG]]="LSN",12,""))</f>
        <v/>
      </c>
      <c r="Z688" s="87" t="str">
        <f>IF(db[[#This Row],[STN TG]]="LSN","PCS","")</f>
        <v/>
      </c>
      <c r="AA688" s="87">
        <f>db[[#This Row],[QTY B]]*IF(db[[#This Row],[QTY TG]]="",1,db[[#This Row],[QTY TG]])*IF(db[[#This Row],[QTY K]]="",1,db[[#This Row],[QTY K]])</f>
        <v>60</v>
      </c>
      <c r="AB688" s="87" t="str">
        <f>IF(db[[#This Row],[STN K]]="",IF(db[[#This Row],[STN TG]]="",db[[#This Row],[STN B]],db[[#This Row],[STN TG]]),db[[#This Row],[STN K]])</f>
        <v>PCS</v>
      </c>
      <c r="AC688" s="87"/>
    </row>
    <row r="689" spans="1:29" x14ac:dyDescent="0.25">
      <c r="A689" s="87">
        <f>ROW()-1</f>
        <v>688</v>
      </c>
      <c r="B689" s="117" t="str">
        <f>LOWER(SUBSTITUTE(SUBSTITUTE(SUBSTITUTE(SUBSTITUTE(SUBSTITUTE(SUBSTITUTE(db[[#This Row],[NB BM]]," ",),".",""),"-",""),"(",""),")",""),"/",""))</f>
        <v>dispensermicrotopm200</v>
      </c>
      <c r="C689" s="117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D689" s="117" t="str">
        <f>LOWER(SUBSTITUTE(SUBSTITUTE(SUBSTITUTE(SUBSTITUTE(SUBSTITUTE(SUBSTITUTE(SUBSTITUTE(SUBSTITUTE(SUBSTITUTE(db[[#This Row],[NB PAJAK]]," ",""),"-",""),"(",""),")",""),".",""),",",""),"/",""),"""",""),"+",""))</f>
        <v/>
      </c>
      <c r="E689" s="117" t="str">
        <f>LOWER(SUBSTITUTE(SUBSTITUTE(SUBSTITUTE(SUBSTITUTE(SUBSTITUTE(SUBSTITUTE(SUBSTITUTE(SUBSTITUTE(SUBSTITUTE(db[[#This Row],[NB BM]]&amp;db[[#This Row],[QTY/ CTN]]," ",),".",""),"-",""),"(",""),")",""),",",""),"/",""),"""",""),"+",""))</f>
        <v>dispensermicrotopm20060pcs</v>
      </c>
      <c r="F68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dispensermicrotopm20060pcsuntana</v>
      </c>
      <c r="G689" s="4" t="s">
        <v>5667</v>
      </c>
      <c r="H689" s="10" t="s">
        <v>5588</v>
      </c>
      <c r="I689" s="119"/>
      <c r="J689" s="1" t="s">
        <v>1621</v>
      </c>
      <c r="K689" s="121" t="e">
        <f>IF(db[[#This Row],[NB NOTA_C]]="","",COUNTIF([2]!B_MSK[concat],db[[#This Row],[NB NOTA_C]]))</f>
        <v>#REF!</v>
      </c>
      <c r="L689" s="7" t="s">
        <v>1637</v>
      </c>
      <c r="M689" s="3" t="s">
        <v>1665</v>
      </c>
      <c r="N689" s="1" t="s">
        <v>2795</v>
      </c>
      <c r="O689" s="117"/>
      <c r="P689" s="117" t="str">
        <f>IF(db[[#This Row],[QTY/ CTN]]="","",SUBSTITUTE(SUBSTITUTE(SUBSTITUTE(db[[#This Row],[QTY/ CTN]]," ","_",2),"(",""),")","")&amp;"_")</f>
        <v>60 PCS_</v>
      </c>
      <c r="Q689" s="117">
        <f>IF(db[[#This Row],[H_QTY/ CTN]]="","",SEARCH("_",db[[#This Row],[H_QTY/ CTN]]))</f>
        <v>7</v>
      </c>
      <c r="R689" s="117">
        <f>IF(db[[#This Row],[H_QTY/ CTN]]="","",LEN(db[[#This Row],[H_QTY/ CTN]]))</f>
        <v>7</v>
      </c>
      <c r="S689" s="123" t="str">
        <f>IF(db[[#This Row],[H_QTY/ CTN]]="","",LEFT(db[[#This Row],[H_QTY/ CTN]],db[[#This Row],[H_1]]-1))</f>
        <v>60 PCS</v>
      </c>
      <c r="T689" s="123" t="str">
        <f>IF(NOT(db[[#This Row],[H_1]]=db[[#This Row],[H_2]]),MID(db[[#This Row],[H_QTY/ CTN]],db[[#This Row],[H_1]]+1,db[[#This Row],[H_2]]-db[[#This Row],[H_1]]-1),"")</f>
        <v/>
      </c>
      <c r="U689" s="123" t="str">
        <f>IF(db[[#This Row],[QTY/ CTN B]]="","",LEFT(db[[#This Row],[QTY/ CTN B]],SEARCH(" ",db[[#This Row],[QTY/ CTN B]],1)-1))</f>
        <v>60</v>
      </c>
      <c r="V689" s="123" t="str">
        <f>IF(db[[#This Row],[QTY/ CTN B]]="","",RIGHT(db[[#This Row],[QTY/ CTN B]],LEN(db[[#This Row],[QTY/ CTN B]])-SEARCH(" ",db[[#This Row],[QTY/ CTN B]],1)))</f>
        <v>PCS</v>
      </c>
      <c r="W689" s="123" t="str">
        <f>IF(db[[#This Row],[QTY/ CTN TG]]="",IF(db[[#This Row],[STN TG]]="","",12),LEFT(db[[#This Row],[QTY/ CTN TG]],SEARCH(" ",db[[#This Row],[QTY/ CTN TG]],1)-1))</f>
        <v/>
      </c>
      <c r="X68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89" s="123" t="str">
        <f>IF(db[[#This Row],[STN K]]="","",IF(db[[#This Row],[STN TG]]="LSN",12,""))</f>
        <v/>
      </c>
      <c r="Z689" s="123" t="str">
        <f>IF(db[[#This Row],[STN TG]]="LSN","PCS","")</f>
        <v/>
      </c>
      <c r="AA689" s="123">
        <f>db[[#This Row],[QTY B]]*IF(db[[#This Row],[QTY TG]]="",1,db[[#This Row],[QTY TG]])*IF(db[[#This Row],[QTY K]]="",1,db[[#This Row],[QTY K]])</f>
        <v>60</v>
      </c>
      <c r="AB689" s="123" t="str">
        <f>IF(db[[#This Row],[STN K]]="",IF(db[[#This Row],[STN TG]]="",db[[#This Row],[STN B]],db[[#This Row],[STN TG]]),db[[#This Row],[STN K]])</f>
        <v>PCS</v>
      </c>
      <c r="AC689" s="87"/>
    </row>
    <row r="690" spans="1:29" ht="16.5" customHeight="1" x14ac:dyDescent="0.25">
      <c r="A690" s="87">
        <f>ROW()-1</f>
        <v>689</v>
      </c>
      <c r="B690" s="3" t="str">
        <f>LOWER(SUBSTITUTE(SUBSTITUTE(SUBSTITUTE(SUBSTITUTE(SUBSTITUTE(SUBSTITUTE(db[[#This Row],[NB BM]]," ",),".",""),"-",""),"(",""),")",""),"/",""))</f>
        <v>idcardholdervertikaldk814clear</v>
      </c>
      <c r="C690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D690" s="3" t="str">
        <f>LOWER(SUBSTITUTE(SUBSTITUTE(SUBSTITUTE(SUBSTITUTE(SUBSTITUTE(SUBSTITUTE(SUBSTITUTE(SUBSTITUTE(SUBSTITUTE(db[[#This Row],[NB PAJAK]]," ",""),"-",""),"(",""),")",""),".",""),",",""),"/",""),"""",""),"+",""))</f>
        <v/>
      </c>
      <c r="E690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idcardholdervertikaldk814clear2000pcs</v>
      </c>
      <c r="F6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dk814idcardholdervertikalclear20002000pcsuntana</v>
      </c>
      <c r="G690" s="4" t="s">
        <v>3763</v>
      </c>
      <c r="H690" s="4" t="s">
        <v>3731</v>
      </c>
      <c r="I690" s="49"/>
      <c r="J690" s="1" t="s">
        <v>1621</v>
      </c>
      <c r="K690" s="28" t="e">
        <f>IF(db[[#This Row],[NB NOTA_C]]="","",COUNTIF([2]!B_MSK[concat],db[[#This Row],[NB NOTA_C]]))</f>
        <v>#REF!</v>
      </c>
      <c r="L690" s="7" t="s">
        <v>1639</v>
      </c>
      <c r="M690" s="3" t="s">
        <v>3766</v>
      </c>
      <c r="N690" s="1" t="s">
        <v>2800</v>
      </c>
      <c r="O690" s="3"/>
      <c r="P690" s="3" t="str">
        <f>IF(db[[#This Row],[QTY/ CTN]]="","",SUBSTITUTE(SUBSTITUTE(SUBSTITUTE(db[[#This Row],[QTY/ CTN]]," ","_",2),"(",""),")","")&amp;"_")</f>
        <v>2000 PCS_</v>
      </c>
      <c r="Q690" s="3">
        <f>IF(db[[#This Row],[H_QTY/ CTN]]="","",SEARCH("_",db[[#This Row],[H_QTY/ CTN]]))</f>
        <v>9</v>
      </c>
      <c r="R690" s="3">
        <f>IF(db[[#This Row],[H_QTY/ CTN]]="","",LEN(db[[#This Row],[H_QTY/ CTN]]))</f>
        <v>9</v>
      </c>
      <c r="S690" s="87" t="str">
        <f>IF(db[[#This Row],[H_QTY/ CTN]]="","",LEFT(db[[#This Row],[H_QTY/ CTN]],db[[#This Row],[H_1]]-1))</f>
        <v>2000 PCS</v>
      </c>
      <c r="T690" s="87" t="str">
        <f>IF(NOT(db[[#This Row],[H_1]]=db[[#This Row],[H_2]]),MID(db[[#This Row],[H_QTY/ CTN]],db[[#This Row],[H_1]]+1,db[[#This Row],[H_2]]-db[[#This Row],[H_1]]-1),"")</f>
        <v/>
      </c>
      <c r="U690" s="87" t="str">
        <f>IF(db[[#This Row],[QTY/ CTN B]]="","",LEFT(db[[#This Row],[QTY/ CTN B]],SEARCH(" ",db[[#This Row],[QTY/ CTN B]],1)-1))</f>
        <v>2000</v>
      </c>
      <c r="V690" s="87" t="str">
        <f>IF(db[[#This Row],[QTY/ CTN B]]="","",RIGHT(db[[#This Row],[QTY/ CTN B]],LEN(db[[#This Row],[QTY/ CTN B]])-SEARCH(" ",db[[#This Row],[QTY/ CTN B]],1)))</f>
        <v>PCS</v>
      </c>
      <c r="W690" s="87" t="str">
        <f>IF(db[[#This Row],[QTY/ CTN TG]]="",IF(db[[#This Row],[STN TG]]="","",12),LEFT(db[[#This Row],[QTY/ CTN TG]],SEARCH(" ",db[[#This Row],[QTY/ CTN TG]],1)-1))</f>
        <v/>
      </c>
      <c r="X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90" s="87" t="str">
        <f>IF(db[[#This Row],[STN K]]="","",IF(db[[#This Row],[STN TG]]="LSN",12,""))</f>
        <v/>
      </c>
      <c r="Z690" s="87" t="str">
        <f>IF(db[[#This Row],[STN TG]]="LSN","PCS","")</f>
        <v/>
      </c>
      <c r="AA690" s="87">
        <f>db[[#This Row],[QTY B]]*IF(db[[#This Row],[QTY TG]]="",1,db[[#This Row],[QTY TG]])*IF(db[[#This Row],[QTY K]]="",1,db[[#This Row],[QTY K]])</f>
        <v>2000</v>
      </c>
      <c r="AB690" s="87" t="str">
        <f>IF(db[[#This Row],[STN K]]="",IF(db[[#This Row],[STN TG]]="",db[[#This Row],[STN B]],db[[#This Row],[STN TG]]),db[[#This Row],[STN K]])</f>
        <v>PCS</v>
      </c>
      <c r="AC690" s="87"/>
    </row>
    <row r="691" spans="1:29" ht="16.5" customHeight="1" x14ac:dyDescent="0.25">
      <c r="A691" s="87">
        <f>ROW()-1</f>
        <v>690</v>
      </c>
      <c r="B691" s="45" t="str">
        <f>LOWER(SUBSTITUTE(SUBSTITUTE(SUBSTITUTE(SUBSTITUTE(SUBSTITUTE(SUBSTITUTE(db[[#This Row],[NB BM]]," ",),".",""),"-",""),"(",""),")",""),"/",""))</f>
        <v>dochd52</v>
      </c>
      <c r="C691" s="45" t="str">
        <f>LOWER(SUBSTITUTE(SUBSTITUTE(SUBSTITUTE(SUBSTITUTE(SUBSTITUTE(SUBSTITUTE(SUBSTITUTE(SUBSTITUTE(SUBSTITUTE(db[[#This Row],[NB NOTA]]," ",),".",""),"-",""),"(",""),")",""),",",""),"/",""),"""",""),"+",""))</f>
        <v>dochd52</v>
      </c>
      <c r="D691" s="45" t="str">
        <f>LOWER(SUBSTITUTE(SUBSTITUTE(SUBSTITUTE(SUBSTITUTE(SUBSTITUTE(SUBSTITUTE(SUBSTITUTE(SUBSTITUTE(SUBSTITUTE(db[[#This Row],[NB PAJAK]]," ",""),"-",""),"(",""),")",""),".",""),",",""),"/",""),"""",""),"+",""))</f>
        <v/>
      </c>
      <c r="E691" s="45" t="str">
        <f>LOWER(SUBSTITUTE(SUBSTITUTE(SUBSTITUTE(SUBSTITUTE(SUBSTITUTE(SUBSTITUTE(SUBSTITUTE(SUBSTITUTE(SUBSTITUTE(db[[#This Row],[NB BM]]&amp;db[[#This Row],[QTY/ CTN]]," ",),".",""),"-",""),"(",""),")",""),",",""),"/",""),"""",""),"+",""))</f>
        <v>dochd5228lsn</v>
      </c>
      <c r="F69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dochd5228lsnuntana</v>
      </c>
      <c r="G691" s="65" t="s">
        <v>4726</v>
      </c>
      <c r="H691" s="65" t="s">
        <v>4697</v>
      </c>
      <c r="I691" s="58"/>
      <c r="J691" s="1" t="s">
        <v>1621</v>
      </c>
      <c r="K691" s="47" t="e">
        <f>IF(db[[#This Row],[NB NOTA_C]]="","",COUNTIF([2]!B_MSK[concat],db[[#This Row],[NB NOTA_C]]))</f>
        <v>#REF!</v>
      </c>
      <c r="L691" s="48" t="s">
        <v>4471</v>
      </c>
      <c r="M691" s="45" t="s">
        <v>4479</v>
      </c>
      <c r="N691" s="46" t="s">
        <v>2791</v>
      </c>
      <c r="O691" s="45"/>
      <c r="P691" s="45" t="str">
        <f>IF(db[[#This Row],[QTY/ CTN]]="","",SUBSTITUTE(SUBSTITUTE(SUBSTITUTE(db[[#This Row],[QTY/ CTN]]," ","_",2),"(",""),")","")&amp;"_")</f>
        <v>28 LSN_</v>
      </c>
      <c r="Q691" s="45">
        <f>IF(db[[#This Row],[H_QTY/ CTN]]="","",SEARCH("_",db[[#This Row],[H_QTY/ CTN]]))</f>
        <v>7</v>
      </c>
      <c r="R691" s="45">
        <f>IF(db[[#This Row],[H_QTY/ CTN]]="","",LEN(db[[#This Row],[H_QTY/ CTN]]))</f>
        <v>7</v>
      </c>
      <c r="S691" s="95" t="str">
        <f>IF(db[[#This Row],[H_QTY/ CTN]]="","",LEFT(db[[#This Row],[H_QTY/ CTN]],db[[#This Row],[H_1]]-1))</f>
        <v>28 LSN</v>
      </c>
      <c r="T691" s="95" t="str">
        <f>IF(NOT(db[[#This Row],[H_1]]=db[[#This Row],[H_2]]),MID(db[[#This Row],[H_QTY/ CTN]],db[[#This Row],[H_1]]+1,db[[#This Row],[H_2]]-db[[#This Row],[H_1]]-1),"")</f>
        <v/>
      </c>
      <c r="U691" s="87" t="str">
        <f>IF(db[[#This Row],[QTY/ CTN B]]="","",LEFT(db[[#This Row],[QTY/ CTN B]],SEARCH(" ",db[[#This Row],[QTY/ CTN B]],1)-1))</f>
        <v>28</v>
      </c>
      <c r="V691" s="87" t="str">
        <f>IF(db[[#This Row],[QTY/ CTN B]]="","",RIGHT(db[[#This Row],[QTY/ CTN B]],LEN(db[[#This Row],[QTY/ CTN B]])-SEARCH(" ",db[[#This Row],[QTY/ CTN B]],1)))</f>
        <v>LSN</v>
      </c>
      <c r="W691" s="87">
        <f>IF(db[[#This Row],[QTY/ CTN TG]]="",IF(db[[#This Row],[STN TG]]="","",12),LEFT(db[[#This Row],[QTY/ CTN TG]],SEARCH(" ",db[[#This Row],[QTY/ CTN TG]],1)-1))</f>
        <v>12</v>
      </c>
      <c r="X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1" s="87" t="str">
        <f>IF(db[[#This Row],[STN K]]="","",IF(db[[#This Row],[STN TG]]="LSN",12,""))</f>
        <v/>
      </c>
      <c r="Z691" s="87" t="str">
        <f>IF(db[[#This Row],[STN TG]]="LSN","PCS","")</f>
        <v/>
      </c>
      <c r="AA691" s="87">
        <f>db[[#This Row],[QTY B]]*IF(db[[#This Row],[QTY TG]]="",1,db[[#This Row],[QTY TG]])*IF(db[[#This Row],[QTY K]]="",1,db[[#This Row],[QTY K]])</f>
        <v>336</v>
      </c>
      <c r="AB691" s="87" t="str">
        <f>IF(db[[#This Row],[STN K]]="",IF(db[[#This Row],[STN TG]]="",db[[#This Row],[STN B]],db[[#This Row],[STN TG]]),db[[#This Row],[STN K]])</f>
        <v>PCS</v>
      </c>
      <c r="AC691" s="87"/>
    </row>
    <row r="692" spans="1:29" ht="16.5" customHeight="1" x14ac:dyDescent="0.25">
      <c r="A692" s="87">
        <f>ROW()-1</f>
        <v>691</v>
      </c>
      <c r="B692" s="117" t="str">
        <f>LOWER(SUBSTITUTE(SUBSTITUTE(SUBSTITUTE(SUBSTITUTE(SUBSTITUTE(SUBSTITUTE(db[[#This Row],[NB BM]]," ",),".",""),"-",""),"(",""),")",""),"/",""))</f>
        <v>docrestoptima</v>
      </c>
      <c r="C692" s="117" t="str">
        <f>LOWER(SUBSTITUTE(SUBSTITUTE(SUBSTITUTE(SUBSTITUTE(SUBSTITUTE(SUBSTITUTE(SUBSTITUTE(SUBSTITUTE(SUBSTITUTE(db[[#This Row],[NB NOTA]]," ",),".",""),"-",""),"(",""),")",""),",",""),"/",""),"""",""),"+",""))</f>
        <v>docoptima</v>
      </c>
      <c r="D692" s="117" t="str">
        <f>LOWER(SUBSTITUTE(SUBSTITUTE(SUBSTITUTE(SUBSTITUTE(SUBSTITUTE(SUBSTITUTE(SUBSTITUTE(SUBSTITUTE(SUBSTITUTE(db[[#This Row],[NB PAJAK]]," ",""),"-",""),"(",""),")",""),".",""),",",""),"/",""),"""",""),"+",""))</f>
        <v/>
      </c>
      <c r="E692" s="117" t="str">
        <f>LOWER(SUBSTITUTE(SUBSTITUTE(SUBSTITUTE(SUBSTITUTE(SUBSTITUTE(SUBSTITUTE(SUBSTITUTE(SUBSTITUTE(SUBSTITUTE(db[[#This Row],[NB BM]]&amp;db[[#This Row],[QTY/ CTN]]," ",),".",""),"-",""),"(",""),")",""),",",""),"/",""),"""",""),"+",""))</f>
        <v>docrestoptima5lsn</v>
      </c>
      <c r="F69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docoptima5lsnuntana</v>
      </c>
      <c r="G692" s="4" t="s">
        <v>4493</v>
      </c>
      <c r="H692" s="126" t="s">
        <v>5608</v>
      </c>
      <c r="I692" s="119"/>
      <c r="J692" s="1" t="s">
        <v>1621</v>
      </c>
      <c r="K692" s="121" t="e">
        <f>IF(db[[#This Row],[NB NOTA_C]]="","",COUNTIF([2]!B_MSK[concat],db[[#This Row],[NB NOTA_C]]))</f>
        <v>#REF!</v>
      </c>
      <c r="L692" s="7" t="s">
        <v>1650</v>
      </c>
      <c r="M692" s="3" t="s">
        <v>1704</v>
      </c>
      <c r="N692" s="120"/>
      <c r="O692" s="117"/>
      <c r="P692" s="117" t="str">
        <f>IF(db[[#This Row],[QTY/ CTN]]="","",SUBSTITUTE(SUBSTITUTE(SUBSTITUTE(db[[#This Row],[QTY/ CTN]]," ","_",2),"(",""),")","")&amp;"_")</f>
        <v>5 LSN_</v>
      </c>
      <c r="Q692" s="117">
        <f>IF(db[[#This Row],[H_QTY/ CTN]]="","",SEARCH("_",db[[#This Row],[H_QTY/ CTN]]))</f>
        <v>6</v>
      </c>
      <c r="R692" s="117">
        <f>IF(db[[#This Row],[H_QTY/ CTN]]="","",LEN(db[[#This Row],[H_QTY/ CTN]]))</f>
        <v>6</v>
      </c>
      <c r="S692" s="123" t="str">
        <f>IF(db[[#This Row],[H_QTY/ CTN]]="","",LEFT(db[[#This Row],[H_QTY/ CTN]],db[[#This Row],[H_1]]-1))</f>
        <v>5 LSN</v>
      </c>
      <c r="T692" s="123" t="str">
        <f>IF(NOT(db[[#This Row],[H_1]]=db[[#This Row],[H_2]]),MID(db[[#This Row],[H_QTY/ CTN]],db[[#This Row],[H_1]]+1,db[[#This Row],[H_2]]-db[[#This Row],[H_1]]-1),"")</f>
        <v/>
      </c>
      <c r="U692" s="123" t="str">
        <f>IF(db[[#This Row],[QTY/ CTN B]]="","",LEFT(db[[#This Row],[QTY/ CTN B]],SEARCH(" ",db[[#This Row],[QTY/ CTN B]],1)-1))</f>
        <v>5</v>
      </c>
      <c r="V692" s="123" t="str">
        <f>IF(db[[#This Row],[QTY/ CTN B]]="","",RIGHT(db[[#This Row],[QTY/ CTN B]],LEN(db[[#This Row],[QTY/ CTN B]])-SEARCH(" ",db[[#This Row],[QTY/ CTN B]],1)))</f>
        <v>LSN</v>
      </c>
      <c r="W692" s="123">
        <f>IF(db[[#This Row],[QTY/ CTN TG]]="",IF(db[[#This Row],[STN TG]]="","",12),LEFT(db[[#This Row],[QTY/ CTN TG]],SEARCH(" ",db[[#This Row],[QTY/ CTN TG]],1)-1))</f>
        <v>12</v>
      </c>
      <c r="X69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2" s="123" t="str">
        <f>IF(db[[#This Row],[STN K]]="","",IF(db[[#This Row],[STN TG]]="LSN",12,""))</f>
        <v/>
      </c>
      <c r="Z692" s="123" t="str">
        <f>IF(db[[#This Row],[STN TG]]="LSN","PCS","")</f>
        <v/>
      </c>
      <c r="AA692" s="123">
        <f>db[[#This Row],[QTY B]]*IF(db[[#This Row],[QTY TG]]="",1,db[[#This Row],[QTY TG]])*IF(db[[#This Row],[QTY K]]="",1,db[[#This Row],[QTY K]])</f>
        <v>60</v>
      </c>
      <c r="AB692" s="123" t="str">
        <f>IF(db[[#This Row],[STN K]]="",IF(db[[#This Row],[STN TG]]="",db[[#This Row],[STN B]],db[[#This Row],[STN TG]]),db[[#This Row],[STN K]])</f>
        <v>PCS</v>
      </c>
      <c r="AC692" s="87"/>
    </row>
    <row r="693" spans="1:29" ht="16.5" customHeight="1" x14ac:dyDescent="0.25">
      <c r="A693" s="87">
        <f>ROW()-1</f>
        <v>692</v>
      </c>
      <c r="B693" s="117" t="str">
        <f>LOWER(SUBSTITUTE(SUBSTITUTE(SUBSTITUTE(SUBSTITUTE(SUBSTITUTE(SUBSTITUTE(db[[#This Row],[NB BM]]," ",),".",""),"-",""),"(",""),")",""),"/",""))</f>
        <v>docrestbatik</v>
      </c>
      <c r="C693" s="117" t="str">
        <f>LOWER(SUBSTITUTE(SUBSTITUTE(SUBSTITUTE(SUBSTITUTE(SUBSTITUTE(SUBSTITUTE(SUBSTITUTE(SUBSTITUTE(SUBSTITUTE(db[[#This Row],[NB NOTA]]," ",),".",""),"-",""),"(",""),")",""),",",""),"/",""),"""",""),"+",""))</f>
        <v>docretbatik</v>
      </c>
      <c r="D693" s="117" t="str">
        <f>LOWER(SUBSTITUTE(SUBSTITUTE(SUBSTITUTE(SUBSTITUTE(SUBSTITUTE(SUBSTITUTE(SUBSTITUTE(SUBSTITUTE(SUBSTITUTE(db[[#This Row],[NB PAJAK]]," ",""),"-",""),"(",""),")",""),".",""),",",""),"/",""),"""",""),"+",""))</f>
        <v/>
      </c>
      <c r="E693" s="117" t="str">
        <f>LOWER(SUBSTITUTE(SUBSTITUTE(SUBSTITUTE(SUBSTITUTE(SUBSTITUTE(SUBSTITUTE(SUBSTITUTE(SUBSTITUTE(SUBSTITUTE(db[[#This Row],[NB BM]]&amp;db[[#This Row],[QTY/ CTN]]," ",),".",""),"-",""),"(",""),")",""),",",""),"/",""),"""",""),"+",""))</f>
        <v>docrestbatik</v>
      </c>
      <c r="F69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docretbatikuntana</v>
      </c>
      <c r="G693" s="4" t="s">
        <v>5675</v>
      </c>
      <c r="H693" s="126" t="s">
        <v>5626</v>
      </c>
      <c r="I693" s="119"/>
      <c r="J693" s="1" t="s">
        <v>1621</v>
      </c>
      <c r="K693" s="121" t="e">
        <f>IF(db[[#This Row],[NB NOTA_C]]="","",COUNTIF([2]!B_MSK[concat],db[[#This Row],[NB NOTA_C]]))</f>
        <v>#REF!</v>
      </c>
      <c r="L693" s="7" t="s">
        <v>1650</v>
      </c>
      <c r="M693" s="117"/>
      <c r="N693" s="120"/>
      <c r="O693" s="117"/>
      <c r="P693" s="117" t="str">
        <f>IF(db[[#This Row],[QTY/ CTN]]="","",SUBSTITUTE(SUBSTITUTE(SUBSTITUTE(db[[#This Row],[QTY/ CTN]]," ","_",2),"(",""),")","")&amp;"_")</f>
        <v/>
      </c>
      <c r="Q693" s="117" t="str">
        <f>IF(db[[#This Row],[H_QTY/ CTN]]="","",SEARCH("_",db[[#This Row],[H_QTY/ CTN]]))</f>
        <v/>
      </c>
      <c r="R693" s="117" t="str">
        <f>IF(db[[#This Row],[H_QTY/ CTN]]="","",LEN(db[[#This Row],[H_QTY/ CTN]]))</f>
        <v/>
      </c>
      <c r="S693" s="123" t="str">
        <f>IF(db[[#This Row],[H_QTY/ CTN]]="","",LEFT(db[[#This Row],[H_QTY/ CTN]],db[[#This Row],[H_1]]-1))</f>
        <v/>
      </c>
      <c r="T693" s="123" t="str">
        <f>IF(NOT(db[[#This Row],[H_1]]=db[[#This Row],[H_2]]),MID(db[[#This Row],[H_QTY/ CTN]],db[[#This Row],[H_1]]+1,db[[#This Row],[H_2]]-db[[#This Row],[H_1]]-1),"")</f>
        <v/>
      </c>
      <c r="U693" s="123" t="str">
        <f>IF(db[[#This Row],[QTY/ CTN B]]="","",LEFT(db[[#This Row],[QTY/ CTN B]],SEARCH(" ",db[[#This Row],[QTY/ CTN B]],1)-1))</f>
        <v/>
      </c>
      <c r="V693" s="123" t="str">
        <f>IF(db[[#This Row],[QTY/ CTN B]]="","",RIGHT(db[[#This Row],[QTY/ CTN B]],LEN(db[[#This Row],[QTY/ CTN B]])-SEARCH(" ",db[[#This Row],[QTY/ CTN B]],1)))</f>
        <v/>
      </c>
      <c r="W693" s="123" t="str">
        <f>IF(db[[#This Row],[QTY/ CTN TG]]="",IF(db[[#This Row],[STN TG]]="","",12),LEFT(db[[#This Row],[QTY/ CTN TG]],SEARCH(" ",db[[#This Row],[QTY/ CTN TG]],1)-1))</f>
        <v/>
      </c>
      <c r="X69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93" s="123" t="str">
        <f>IF(db[[#This Row],[STN K]]="","",IF(db[[#This Row],[STN TG]]="LSN",12,""))</f>
        <v/>
      </c>
      <c r="Z693" s="123" t="str">
        <f>IF(db[[#This Row],[STN TG]]="LSN","PCS","")</f>
        <v/>
      </c>
      <c r="AA693" s="123" t="e">
        <f>db[[#This Row],[QTY B]]*IF(db[[#This Row],[QTY TG]]="",1,db[[#This Row],[QTY TG]])*IF(db[[#This Row],[QTY K]]="",1,db[[#This Row],[QTY K]])</f>
        <v>#VALUE!</v>
      </c>
      <c r="AB693" s="123" t="str">
        <f>IF(db[[#This Row],[STN K]]="",IF(db[[#This Row],[STN TG]]="",db[[#This Row],[STN B]],db[[#This Row],[STN TG]]),db[[#This Row],[STN K]])</f>
        <v/>
      </c>
      <c r="AC693" s="87"/>
    </row>
    <row r="694" spans="1:29" ht="16.5" customHeight="1" x14ac:dyDescent="0.25">
      <c r="A694" s="87">
        <f>ROW()-1</f>
        <v>693</v>
      </c>
      <c r="B694" s="14" t="str">
        <f>LOWER(SUBSTITUTE(SUBSTITUTE(SUBSTITUTE(SUBSTITUTE(SUBSTITUTE(SUBSTITUTE(db[[#This Row],[NB BM]]," ",),".",""),"-",""),"(",""),")",""),"/",""))</f>
        <v>docrestbatikkombinasi</v>
      </c>
      <c r="C694" s="14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D694" s="14" t="str">
        <f>LOWER(SUBSTITUTE(SUBSTITUTE(SUBSTITUTE(SUBSTITUTE(SUBSTITUTE(SUBSTITUTE(SUBSTITUTE(SUBSTITUTE(SUBSTITUTE(db[[#This Row],[NB PAJAK]]," ",""),"-",""),"(",""),")",""),".",""),",",""),"/",""),"""",""),"+",""))</f>
        <v/>
      </c>
      <c r="E694" s="14" t="str">
        <f>LOWER(SUBSTITUTE(SUBSTITUTE(SUBSTITUTE(SUBSTITUTE(SUBSTITUTE(SUBSTITUTE(SUBSTITUTE(SUBSTITUTE(SUBSTITUTE(db[[#This Row],[NB BM]]&amp;db[[#This Row],[QTY/ CTN]]," ",),".",""),"-",""),"(",""),")",""),",",""),"/",""),"""",""),"+",""))</f>
        <v>docrestbatikkombinasi3lsn</v>
      </c>
      <c r="F6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docritbatikkombinasi3lsnuntana</v>
      </c>
      <c r="G694" s="19" t="s">
        <v>3976</v>
      </c>
      <c r="H694" s="19" t="s">
        <v>3975</v>
      </c>
      <c r="I694" s="50"/>
      <c r="J694" s="1" t="s">
        <v>1621</v>
      </c>
      <c r="K694" s="27" t="e">
        <f>IF(db[[#This Row],[NB NOTA_C]]="","",COUNTIF([2]!B_MSK[concat],db[[#This Row],[NB NOTA_C]]))</f>
        <v>#REF!</v>
      </c>
      <c r="L694" s="16" t="s">
        <v>1650</v>
      </c>
      <c r="M694" s="14" t="s">
        <v>3977</v>
      </c>
      <c r="N694" s="15" t="s">
        <v>2791</v>
      </c>
      <c r="O694" s="14"/>
      <c r="P694" s="14" t="str">
        <f>IF(db[[#This Row],[QTY/ CTN]]="","",SUBSTITUTE(SUBSTITUTE(SUBSTITUTE(db[[#This Row],[QTY/ CTN]]," ","_",2),"(",""),")","")&amp;"_")</f>
        <v>3 LSN_</v>
      </c>
      <c r="Q694" s="14">
        <f>IF(db[[#This Row],[H_QTY/ CTN]]="","",SEARCH("_",db[[#This Row],[H_QTY/ CTN]]))</f>
        <v>6</v>
      </c>
      <c r="R694" s="14">
        <f>IF(db[[#This Row],[H_QTY/ CTN]]="","",LEN(db[[#This Row],[H_QTY/ CTN]]))</f>
        <v>6</v>
      </c>
      <c r="S694" s="91" t="str">
        <f>IF(db[[#This Row],[H_QTY/ CTN]]="","",LEFT(db[[#This Row],[H_QTY/ CTN]],db[[#This Row],[H_1]]-1))</f>
        <v>3 LSN</v>
      </c>
      <c r="T694" s="91" t="str">
        <f>IF(NOT(db[[#This Row],[H_1]]=db[[#This Row],[H_2]]),MID(db[[#This Row],[H_QTY/ CTN]],db[[#This Row],[H_1]]+1,db[[#This Row],[H_2]]-db[[#This Row],[H_1]]-1),"")</f>
        <v/>
      </c>
      <c r="U694" s="87" t="str">
        <f>IF(db[[#This Row],[QTY/ CTN B]]="","",LEFT(db[[#This Row],[QTY/ CTN B]],SEARCH(" ",db[[#This Row],[QTY/ CTN B]],1)-1))</f>
        <v>3</v>
      </c>
      <c r="V694" s="87" t="str">
        <f>IF(db[[#This Row],[QTY/ CTN B]]="","",RIGHT(db[[#This Row],[QTY/ CTN B]],LEN(db[[#This Row],[QTY/ CTN B]])-SEARCH(" ",db[[#This Row],[QTY/ CTN B]],1)))</f>
        <v>LSN</v>
      </c>
      <c r="W694" s="87">
        <f>IF(db[[#This Row],[QTY/ CTN TG]]="",IF(db[[#This Row],[STN TG]]="","",12),LEFT(db[[#This Row],[QTY/ CTN TG]],SEARCH(" ",db[[#This Row],[QTY/ CTN TG]],1)-1))</f>
        <v>12</v>
      </c>
      <c r="X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4" s="87" t="str">
        <f>IF(db[[#This Row],[STN K]]="","",IF(db[[#This Row],[STN TG]]="LSN",12,""))</f>
        <v/>
      </c>
      <c r="Z694" s="87" t="str">
        <f>IF(db[[#This Row],[STN TG]]="LSN","PCS","")</f>
        <v/>
      </c>
      <c r="AA694" s="87">
        <f>db[[#This Row],[QTY B]]*IF(db[[#This Row],[QTY TG]]="",1,db[[#This Row],[QTY TG]])*IF(db[[#This Row],[QTY K]]="",1,db[[#This Row],[QTY K]])</f>
        <v>36</v>
      </c>
      <c r="AB694" s="87" t="str">
        <f>IF(db[[#This Row],[STN K]]="",IF(db[[#This Row],[STN TG]]="",db[[#This Row],[STN B]],db[[#This Row],[STN TG]]),db[[#This Row],[STN K]])</f>
        <v>PCS</v>
      </c>
      <c r="AC694" s="87"/>
    </row>
    <row r="695" spans="1:29" ht="16.5" customHeight="1" x14ac:dyDescent="0.25">
      <c r="A695" s="87">
        <f>ROW()-1</f>
        <v>694</v>
      </c>
      <c r="B695" s="3" t="str">
        <f>LOWER(SUBSTITUTE(SUBSTITUTE(SUBSTITUTE(SUBSTITUTE(SUBSTITUTE(SUBSTITUTE(db[[#This Row],[NB BM]]," ",),".",""),"-",""),"(",""),")",""),"/",""))</f>
        <v>docrestboxbatik</v>
      </c>
      <c r="C695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D695" s="3" t="str">
        <f>LOWER(SUBSTITUTE(SUBSTITUTE(SUBSTITUTE(SUBSTITUTE(SUBSTITUTE(SUBSTITUTE(SUBSTITUTE(SUBSTITUTE(SUBSTITUTE(db[[#This Row],[NB PAJAK]]," ",""),"-",""),"(",""),")",""),".",""),",",""),"/",""),"""",""),"+",""))</f>
        <v/>
      </c>
      <c r="E695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docrestboxbatik8lsn</v>
      </c>
      <c r="F6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docritboxbatik8lsnuntana</v>
      </c>
      <c r="G695" s="4" t="s">
        <v>1073</v>
      </c>
      <c r="H695" s="4" t="s">
        <v>1371</v>
      </c>
      <c r="I695" s="49"/>
      <c r="J695" s="1" t="s">
        <v>1621</v>
      </c>
      <c r="K695" s="26" t="e">
        <f>IF(db[[#This Row],[NB NOTA_C]]="","",COUNTIF([2]!B_MSK[concat],db[[#This Row],[NB NOTA_C]]))</f>
        <v>#REF!</v>
      </c>
      <c r="L695" s="6" t="s">
        <v>1650</v>
      </c>
      <c r="M695" s="1" t="s">
        <v>1725</v>
      </c>
      <c r="N695" s="1" t="s">
        <v>2791</v>
      </c>
      <c r="P695" s="1" t="str">
        <f>IF(db[[#This Row],[QTY/ CTN]]="","",SUBSTITUTE(SUBSTITUTE(SUBSTITUTE(db[[#This Row],[QTY/ CTN]]," ","_",2),"(",""),")","")&amp;"_")</f>
        <v>8 LSN_</v>
      </c>
      <c r="Q695" s="1">
        <f>IF(db[[#This Row],[H_QTY/ CTN]]="","",SEARCH("_",db[[#This Row],[H_QTY/ CTN]]))</f>
        <v>6</v>
      </c>
      <c r="R695" s="1">
        <f>IF(db[[#This Row],[H_QTY/ CTN]]="","",LEN(db[[#This Row],[H_QTY/ CTN]]))</f>
        <v>6</v>
      </c>
      <c r="S695" s="90" t="str">
        <f>IF(db[[#This Row],[H_QTY/ CTN]]="","",LEFT(db[[#This Row],[H_QTY/ CTN]],db[[#This Row],[H_1]]-1))</f>
        <v>8 LSN</v>
      </c>
      <c r="T695" s="87" t="str">
        <f>IF(NOT(db[[#This Row],[H_1]]=db[[#This Row],[H_2]]),MID(db[[#This Row],[H_QTY/ CTN]],db[[#This Row],[H_1]]+1,db[[#This Row],[H_2]]-db[[#This Row],[H_1]]-1),"")</f>
        <v/>
      </c>
      <c r="U695" s="87" t="str">
        <f>IF(db[[#This Row],[QTY/ CTN B]]="","",LEFT(db[[#This Row],[QTY/ CTN B]],SEARCH(" ",db[[#This Row],[QTY/ CTN B]],1)-1))</f>
        <v>8</v>
      </c>
      <c r="V695" s="87" t="str">
        <f>IF(db[[#This Row],[QTY/ CTN B]]="","",RIGHT(db[[#This Row],[QTY/ CTN B]],LEN(db[[#This Row],[QTY/ CTN B]])-SEARCH(" ",db[[#This Row],[QTY/ CTN B]],1)))</f>
        <v>LSN</v>
      </c>
      <c r="W695" s="87">
        <f>IF(db[[#This Row],[QTY/ CTN TG]]="",IF(db[[#This Row],[STN TG]]="","",12),LEFT(db[[#This Row],[QTY/ CTN TG]],SEARCH(" ",db[[#This Row],[QTY/ CTN TG]],1)-1))</f>
        <v>12</v>
      </c>
      <c r="X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5" s="87" t="str">
        <f>IF(db[[#This Row],[STN K]]="","",IF(db[[#This Row],[STN TG]]="LSN",12,""))</f>
        <v/>
      </c>
      <c r="Z695" s="87" t="str">
        <f>IF(db[[#This Row],[STN TG]]="LSN","PCS","")</f>
        <v/>
      </c>
      <c r="AA695" s="87">
        <f>db[[#This Row],[QTY B]]*IF(db[[#This Row],[QTY TG]]="",1,db[[#This Row],[QTY TG]])*IF(db[[#This Row],[QTY K]]="",1,db[[#This Row],[QTY K]])</f>
        <v>96</v>
      </c>
      <c r="AB695" s="87" t="str">
        <f>IF(db[[#This Row],[STN K]]="",IF(db[[#This Row],[STN TG]]="",db[[#This Row],[STN B]],db[[#This Row],[STN TG]]),db[[#This Row],[STN K]])</f>
        <v>PCS</v>
      </c>
      <c r="AC695" s="87"/>
    </row>
    <row r="696" spans="1:29" ht="16.5" customHeight="1" x14ac:dyDescent="0.25">
      <c r="A696" s="87">
        <f>ROW()-1</f>
        <v>695</v>
      </c>
      <c r="B696" s="3" t="str">
        <f>LOWER(SUBSTITUTE(SUBSTITUTE(SUBSTITUTE(SUBSTITUTE(SUBSTITUTE(SUBSTITUTE(db[[#This Row],[NB BM]]," ",),".",""),"-",""),"(",""),")",""),"/",""))</f>
        <v>docrestbrilliant</v>
      </c>
      <c r="C696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D696" s="3" t="str">
        <f>LOWER(SUBSTITUTE(SUBSTITUTE(SUBSTITUTE(SUBSTITUTE(SUBSTITUTE(SUBSTITUTE(SUBSTITUTE(SUBSTITUTE(SUBSTITUTE(db[[#This Row],[NB PAJAK]]," ",""),"-",""),"(",""),")",""),".",""),",",""),"/",""),"""",""),"+",""))</f>
        <v/>
      </c>
      <c r="E696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docrestbrilliant8lsn</v>
      </c>
      <c r="F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docritbrilliant8lsnuntana</v>
      </c>
      <c r="G696" s="4" t="s">
        <v>3222</v>
      </c>
      <c r="H696" s="4" t="s">
        <v>3220</v>
      </c>
      <c r="I696" s="49"/>
      <c r="J696" s="1" t="s">
        <v>1621</v>
      </c>
      <c r="K696" s="26" t="e">
        <f>IF(db[[#This Row],[NB NOTA_C]]="","",COUNTIF([2]!B_MSK[concat],db[[#This Row],[NB NOTA_C]]))</f>
        <v>#REF!</v>
      </c>
      <c r="L696" s="7" t="s">
        <v>1650</v>
      </c>
      <c r="M696" s="3" t="s">
        <v>1725</v>
      </c>
      <c r="N696" s="1" t="s">
        <v>2791</v>
      </c>
      <c r="O696" s="3"/>
      <c r="P696" s="3" t="str">
        <f>IF(db[[#This Row],[QTY/ CTN]]="","",SUBSTITUTE(SUBSTITUTE(SUBSTITUTE(db[[#This Row],[QTY/ CTN]]," ","_",2),"(",""),")","")&amp;"_")</f>
        <v>8 LSN_</v>
      </c>
      <c r="Q696" s="3">
        <f>IF(db[[#This Row],[H_QTY/ CTN]]="","",SEARCH("_",db[[#This Row],[H_QTY/ CTN]]))</f>
        <v>6</v>
      </c>
      <c r="R696" s="3">
        <f>IF(db[[#This Row],[H_QTY/ CTN]]="","",LEN(db[[#This Row],[H_QTY/ CTN]]))</f>
        <v>6</v>
      </c>
      <c r="S696" s="87" t="str">
        <f>IF(db[[#This Row],[H_QTY/ CTN]]="","",LEFT(db[[#This Row],[H_QTY/ CTN]],db[[#This Row],[H_1]]-1))</f>
        <v>8 LSN</v>
      </c>
      <c r="T696" s="87" t="str">
        <f>IF(NOT(db[[#This Row],[H_1]]=db[[#This Row],[H_2]]),MID(db[[#This Row],[H_QTY/ CTN]],db[[#This Row],[H_1]]+1,db[[#This Row],[H_2]]-db[[#This Row],[H_1]]-1),"")</f>
        <v/>
      </c>
      <c r="U696" s="87" t="str">
        <f>IF(db[[#This Row],[QTY/ CTN B]]="","",LEFT(db[[#This Row],[QTY/ CTN B]],SEARCH(" ",db[[#This Row],[QTY/ CTN B]],1)-1))</f>
        <v>8</v>
      </c>
      <c r="V696" s="87" t="str">
        <f>IF(db[[#This Row],[QTY/ CTN B]]="","",RIGHT(db[[#This Row],[QTY/ CTN B]],LEN(db[[#This Row],[QTY/ CTN B]])-SEARCH(" ",db[[#This Row],[QTY/ CTN B]],1)))</f>
        <v>LSN</v>
      </c>
      <c r="W696" s="87">
        <f>IF(db[[#This Row],[QTY/ CTN TG]]="",IF(db[[#This Row],[STN TG]]="","",12),LEFT(db[[#This Row],[QTY/ CTN TG]],SEARCH(" ",db[[#This Row],[QTY/ CTN TG]],1)-1))</f>
        <v>12</v>
      </c>
      <c r="X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6" s="87" t="str">
        <f>IF(db[[#This Row],[STN K]]="","",IF(db[[#This Row],[STN TG]]="LSN",12,""))</f>
        <v/>
      </c>
      <c r="Z696" s="87" t="str">
        <f>IF(db[[#This Row],[STN TG]]="LSN","PCS","")</f>
        <v/>
      </c>
      <c r="AA696" s="87">
        <f>db[[#This Row],[QTY B]]*IF(db[[#This Row],[QTY TG]]="",1,db[[#This Row],[QTY TG]])*IF(db[[#This Row],[QTY K]]="",1,db[[#This Row],[QTY K]])</f>
        <v>96</v>
      </c>
      <c r="AB696" s="87" t="str">
        <f>IF(db[[#This Row],[STN K]]="",IF(db[[#This Row],[STN TG]]="",db[[#This Row],[STN B]],db[[#This Row],[STN TG]]),db[[#This Row],[STN K]])</f>
        <v>PCS</v>
      </c>
      <c r="AC696" s="87"/>
    </row>
    <row r="697" spans="1:29" ht="16.5" customHeight="1" x14ac:dyDescent="0.25">
      <c r="A697" s="87">
        <f>ROW()-1</f>
        <v>696</v>
      </c>
      <c r="B697" s="3" t="str">
        <f>LOWER(SUBSTITUTE(SUBSTITUTE(SUBSTITUTE(SUBSTITUTE(SUBSTITUTE(SUBSTITUTE(db[[#This Row],[NB BM]]," ",),".",""),"-",""),"(",""),")",""),"/",""))</f>
        <v>docrestbtkombinasidk516</v>
      </c>
      <c r="C697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D697" s="3" t="str">
        <f>LOWER(SUBSTITUTE(SUBSTITUTE(SUBSTITUTE(SUBSTITUTE(SUBSTITUTE(SUBSTITUTE(SUBSTITUTE(SUBSTITUTE(SUBSTITUTE(db[[#This Row],[NB PAJAK]]," ",""),"-",""),"(",""),")",""),".",""),",",""),"/",""),"""",""),"+",""))</f>
        <v/>
      </c>
      <c r="E697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docrestbtkombinasidk516</v>
      </c>
      <c r="F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docritbtkombdk516untana</v>
      </c>
      <c r="G697" s="4" t="s">
        <v>5448</v>
      </c>
      <c r="H697" s="4" t="s">
        <v>5409</v>
      </c>
      <c r="I697" s="49"/>
      <c r="J697" s="1" t="s">
        <v>1621</v>
      </c>
      <c r="K697" s="28" t="e">
        <f>IF(db[[#This Row],[NB NOTA_C]]="","",COUNTIF([2]!B_MSK[concat],db[[#This Row],[NB NOTA_C]]))</f>
        <v>#REF!</v>
      </c>
      <c r="L697" s="7" t="s">
        <v>1650</v>
      </c>
      <c r="M697" s="3"/>
      <c r="N697" s="1" t="s">
        <v>2791</v>
      </c>
      <c r="O697" s="3"/>
      <c r="P697" s="3" t="str">
        <f>IF(db[[#This Row],[QTY/ CTN]]="","",SUBSTITUTE(SUBSTITUTE(SUBSTITUTE(db[[#This Row],[QTY/ CTN]]," ","_",2),"(",""),")","")&amp;"_")</f>
        <v/>
      </c>
      <c r="Q697" s="3" t="str">
        <f>IF(db[[#This Row],[H_QTY/ CTN]]="","",SEARCH("_",db[[#This Row],[H_QTY/ CTN]]))</f>
        <v/>
      </c>
      <c r="R697" s="3" t="str">
        <f>IF(db[[#This Row],[H_QTY/ CTN]]="","",LEN(db[[#This Row],[H_QTY/ CTN]]))</f>
        <v/>
      </c>
      <c r="S697" s="87" t="str">
        <f>IF(db[[#This Row],[H_QTY/ CTN]]="","",LEFT(db[[#This Row],[H_QTY/ CTN]],db[[#This Row],[H_1]]-1))</f>
        <v/>
      </c>
      <c r="T697" s="87" t="str">
        <f>IF(NOT(db[[#This Row],[H_1]]=db[[#This Row],[H_2]]),MID(db[[#This Row],[H_QTY/ CTN]],db[[#This Row],[H_1]]+1,db[[#This Row],[H_2]]-db[[#This Row],[H_1]]-1),"")</f>
        <v/>
      </c>
      <c r="U697" s="87" t="str">
        <f>IF(db[[#This Row],[QTY/ CTN B]]="","",LEFT(db[[#This Row],[QTY/ CTN B]],SEARCH(" ",db[[#This Row],[QTY/ CTN B]],1)-1))</f>
        <v/>
      </c>
      <c r="V697" s="87" t="str">
        <f>IF(db[[#This Row],[QTY/ CTN B]]="","",RIGHT(db[[#This Row],[QTY/ CTN B]],LEN(db[[#This Row],[QTY/ CTN B]])-SEARCH(" ",db[[#This Row],[QTY/ CTN B]],1)))</f>
        <v/>
      </c>
      <c r="W697" s="87" t="str">
        <f>IF(db[[#This Row],[QTY/ CTN TG]]="",IF(db[[#This Row],[STN TG]]="","",12),LEFT(db[[#This Row],[QTY/ CTN TG]],SEARCH(" ",db[[#This Row],[QTY/ CTN TG]],1)-1))</f>
        <v/>
      </c>
      <c r="X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697" s="87" t="str">
        <f>IF(db[[#This Row],[STN K]]="","",IF(db[[#This Row],[STN TG]]="LSN",12,""))</f>
        <v/>
      </c>
      <c r="Z697" s="87" t="str">
        <f>IF(db[[#This Row],[STN TG]]="LSN","PCS","")</f>
        <v/>
      </c>
      <c r="AA697" s="87" t="e">
        <f>db[[#This Row],[QTY B]]*IF(db[[#This Row],[QTY TG]]="",1,db[[#This Row],[QTY TG]])*IF(db[[#This Row],[QTY K]]="",1,db[[#This Row],[QTY K]])</f>
        <v>#VALUE!</v>
      </c>
      <c r="AB697" s="87" t="str">
        <f>IF(db[[#This Row],[STN K]]="",IF(db[[#This Row],[STN TG]]="",db[[#This Row],[STN B]],db[[#This Row],[STN TG]]),db[[#This Row],[STN K]])</f>
        <v/>
      </c>
      <c r="AC697" s="87"/>
    </row>
    <row r="698" spans="1:29" ht="16.5" customHeight="1" x14ac:dyDescent="0.25">
      <c r="A698" s="87">
        <f>ROW()-1</f>
        <v>697</v>
      </c>
      <c r="B698" s="3" t="str">
        <f>LOWER(SUBSTITUTE(SUBSTITUTE(SUBSTITUTE(SUBSTITUTE(SUBSTITUTE(SUBSTITUTE(db[[#This Row],[NB BM]]," ",),".",""),"-",""),"(",""),")",""),"/",""))</f>
        <v>docrestconception</v>
      </c>
      <c r="C698" s="3" t="str">
        <f>LOWER(SUBSTITUTE(SUBSTITUTE(SUBSTITUTE(SUBSTITUTE(SUBSTITUTE(SUBSTITUTE(SUBSTITUTE(SUBSTITUTE(SUBSTITUTE(db[[#This Row],[NB NOTA]]," ",),".",""),"-",""),"(",""),")",""),",",""),"/",""),"""",""),"+",""))</f>
        <v>docritconception</v>
      </c>
      <c r="D698" s="3" t="str">
        <f>LOWER(SUBSTITUTE(SUBSTITUTE(SUBSTITUTE(SUBSTITUTE(SUBSTITUTE(SUBSTITUTE(SUBSTITUTE(SUBSTITUTE(SUBSTITUTE(db[[#This Row],[NB PAJAK]]," ",""),"-",""),"(",""),")",""),".",""),",",""),"/",""),"""",""),"+",""))</f>
        <v/>
      </c>
      <c r="E698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docrestconception8lsn</v>
      </c>
      <c r="F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docritconception8lsnuntana</v>
      </c>
      <c r="G698" s="4" t="s">
        <v>6363</v>
      </c>
      <c r="H698" s="4" t="s">
        <v>6362</v>
      </c>
      <c r="I698" s="49"/>
      <c r="J698" s="1" t="s">
        <v>1621</v>
      </c>
      <c r="K698" s="28" t="e">
        <f>IF(db[[#This Row],[NB NOTA_C]]="","",COUNTIF([2]!B_MSK[concat],db[[#This Row],[NB NOTA_C]]))</f>
        <v>#REF!</v>
      </c>
      <c r="L698" s="7" t="s">
        <v>1650</v>
      </c>
      <c r="M698" s="3" t="s">
        <v>1725</v>
      </c>
      <c r="N698" s="1" t="s">
        <v>2791</v>
      </c>
      <c r="O698" s="3"/>
      <c r="P698" s="3" t="str">
        <f>IF(db[[#This Row],[QTY/ CTN]]="","",SUBSTITUTE(SUBSTITUTE(SUBSTITUTE(db[[#This Row],[QTY/ CTN]]," ","_",2),"(",""),")","")&amp;"_")</f>
        <v>8 LSN_</v>
      </c>
      <c r="Q698" s="3">
        <f>IF(db[[#This Row],[H_QTY/ CTN]]="","",SEARCH("_",db[[#This Row],[H_QTY/ CTN]]))</f>
        <v>6</v>
      </c>
      <c r="R698" s="3">
        <f>IF(db[[#This Row],[H_QTY/ CTN]]="","",LEN(db[[#This Row],[H_QTY/ CTN]]))</f>
        <v>6</v>
      </c>
      <c r="S698" s="87" t="str">
        <f>IF(db[[#This Row],[H_QTY/ CTN]]="","",LEFT(db[[#This Row],[H_QTY/ CTN]],db[[#This Row],[H_1]]-1))</f>
        <v>8 LSN</v>
      </c>
      <c r="T698" s="87" t="str">
        <f>IF(NOT(db[[#This Row],[H_1]]=db[[#This Row],[H_2]]),MID(db[[#This Row],[H_QTY/ CTN]],db[[#This Row],[H_1]]+1,db[[#This Row],[H_2]]-db[[#This Row],[H_1]]-1),"")</f>
        <v/>
      </c>
      <c r="U698" s="87" t="str">
        <f>IF(db[[#This Row],[QTY/ CTN B]]="","",LEFT(db[[#This Row],[QTY/ CTN B]],SEARCH(" ",db[[#This Row],[QTY/ CTN B]],1)-1))</f>
        <v>8</v>
      </c>
      <c r="V698" s="87" t="str">
        <f>IF(db[[#This Row],[QTY/ CTN B]]="","",RIGHT(db[[#This Row],[QTY/ CTN B]],LEN(db[[#This Row],[QTY/ CTN B]])-SEARCH(" ",db[[#This Row],[QTY/ CTN B]],1)))</f>
        <v>LSN</v>
      </c>
      <c r="W698" s="87">
        <f>IF(db[[#This Row],[QTY/ CTN TG]]="",IF(db[[#This Row],[STN TG]]="","",12),LEFT(db[[#This Row],[QTY/ CTN TG]],SEARCH(" ",db[[#This Row],[QTY/ CTN TG]],1)-1))</f>
        <v>12</v>
      </c>
      <c r="X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8" s="87" t="str">
        <f>IF(db[[#This Row],[STN K]]="","",IF(db[[#This Row],[STN TG]]="LSN",12,""))</f>
        <v/>
      </c>
      <c r="Z698" s="87" t="str">
        <f>IF(db[[#This Row],[STN TG]]="LSN","PCS","")</f>
        <v/>
      </c>
      <c r="AA698" s="87">
        <f>db[[#This Row],[QTY B]]*IF(db[[#This Row],[QTY TG]]="",1,db[[#This Row],[QTY TG]])*IF(db[[#This Row],[QTY K]]="",1,db[[#This Row],[QTY K]])</f>
        <v>96</v>
      </c>
      <c r="AB698" s="87" t="str">
        <f>IF(db[[#This Row],[STN K]]="",IF(db[[#This Row],[STN TG]]="",db[[#This Row],[STN B]],db[[#This Row],[STN TG]]),db[[#This Row],[STN K]])</f>
        <v>PCS</v>
      </c>
      <c r="AC698" s="87"/>
    </row>
    <row r="699" spans="1:29" ht="16.5" customHeight="1" x14ac:dyDescent="0.25">
      <c r="A699" s="87">
        <f>ROW()-1</f>
        <v>698</v>
      </c>
      <c r="B699" s="3" t="str">
        <f>LOWER(SUBSTITUTE(SUBSTITUTE(SUBSTITUTE(SUBSTITUTE(SUBSTITUTE(SUBSTITUTE(db[[#This Row],[NB BM]]," ",),".",""),"-",""),"(",""),")",""),"/",""))</f>
        <v>docrestelegance</v>
      </c>
      <c r="C6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D699" s="3" t="str">
        <f>LOWER(SUBSTITUTE(SUBSTITUTE(SUBSTITUTE(SUBSTITUTE(SUBSTITUTE(SUBSTITUTE(SUBSTITUTE(SUBSTITUTE(SUBSTITUTE(db[[#This Row],[NB PAJAK]]," ",""),"-",""),"(",""),")",""),".",""),",",""),"/",""),"""",""),"+",""))</f>
        <v/>
      </c>
      <c r="E699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docrestelegance7lsn</v>
      </c>
      <c r="F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docritelegance7lsnuntana</v>
      </c>
      <c r="G699" s="4" t="s">
        <v>6369</v>
      </c>
      <c r="H699" s="4" t="s">
        <v>2053</v>
      </c>
      <c r="I699" s="49"/>
      <c r="J699" s="1" t="s">
        <v>1621</v>
      </c>
      <c r="K699" s="26" t="e">
        <f>IF(db[[#This Row],[NB NOTA_C]]="","",COUNTIF([2]!B_MSK[concat],db[[#This Row],[NB NOTA_C]]))</f>
        <v>#REF!</v>
      </c>
      <c r="L699" s="7" t="s">
        <v>1650</v>
      </c>
      <c r="M699" s="3" t="s">
        <v>1703</v>
      </c>
      <c r="N699" s="1" t="s">
        <v>2791</v>
      </c>
      <c r="P699" s="1" t="str">
        <f>IF(db[[#This Row],[QTY/ CTN]]="","",SUBSTITUTE(SUBSTITUTE(SUBSTITUTE(db[[#This Row],[QTY/ CTN]]," ","_",2),"(",""),")","")&amp;"_")</f>
        <v>7 LSN_</v>
      </c>
      <c r="Q699" s="1">
        <f>IF(db[[#This Row],[H_QTY/ CTN]]="","",SEARCH("_",db[[#This Row],[H_QTY/ CTN]]))</f>
        <v>6</v>
      </c>
      <c r="R699" s="1">
        <f>IF(db[[#This Row],[H_QTY/ CTN]]="","",LEN(db[[#This Row],[H_QTY/ CTN]]))</f>
        <v>6</v>
      </c>
      <c r="S699" s="90" t="str">
        <f>IF(db[[#This Row],[H_QTY/ CTN]]="","",LEFT(db[[#This Row],[H_QTY/ CTN]],db[[#This Row],[H_1]]-1))</f>
        <v>7 LSN</v>
      </c>
      <c r="T699" s="87" t="str">
        <f>IF(NOT(db[[#This Row],[H_1]]=db[[#This Row],[H_2]]),MID(db[[#This Row],[H_QTY/ CTN]],db[[#This Row],[H_1]]+1,db[[#This Row],[H_2]]-db[[#This Row],[H_1]]-1),"")</f>
        <v/>
      </c>
      <c r="U699" s="87" t="str">
        <f>IF(db[[#This Row],[QTY/ CTN B]]="","",LEFT(db[[#This Row],[QTY/ CTN B]],SEARCH(" ",db[[#This Row],[QTY/ CTN B]],1)-1))</f>
        <v>7</v>
      </c>
      <c r="V699" s="87" t="str">
        <f>IF(db[[#This Row],[QTY/ CTN B]]="","",RIGHT(db[[#This Row],[QTY/ CTN B]],LEN(db[[#This Row],[QTY/ CTN B]])-SEARCH(" ",db[[#This Row],[QTY/ CTN B]],1)))</f>
        <v>LSN</v>
      </c>
      <c r="W699" s="87">
        <f>IF(db[[#This Row],[QTY/ CTN TG]]="",IF(db[[#This Row],[STN TG]]="","",12),LEFT(db[[#This Row],[QTY/ CTN TG]],SEARCH(" ",db[[#This Row],[QTY/ CTN TG]],1)-1))</f>
        <v>12</v>
      </c>
      <c r="X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699" s="87" t="str">
        <f>IF(db[[#This Row],[STN K]]="","",IF(db[[#This Row],[STN TG]]="LSN",12,""))</f>
        <v/>
      </c>
      <c r="Z699" s="87" t="str">
        <f>IF(db[[#This Row],[STN TG]]="LSN","PCS","")</f>
        <v/>
      </c>
      <c r="AA699" s="87">
        <f>db[[#This Row],[QTY B]]*IF(db[[#This Row],[QTY TG]]="",1,db[[#This Row],[QTY TG]])*IF(db[[#This Row],[QTY K]]="",1,db[[#This Row],[QTY K]])</f>
        <v>84</v>
      </c>
      <c r="AB699" s="87" t="str">
        <f>IF(db[[#This Row],[STN K]]="",IF(db[[#This Row],[STN TG]]="",db[[#This Row],[STN B]],db[[#This Row],[STN TG]]),db[[#This Row],[STN K]])</f>
        <v>PCS</v>
      </c>
      <c r="AC699" s="87"/>
    </row>
    <row r="700" spans="1:29" ht="16.5" customHeight="1" x14ac:dyDescent="0.25">
      <c r="A700" s="87">
        <f>ROW()-1</f>
        <v>699</v>
      </c>
      <c r="B700" s="3" t="str">
        <f>LOWER(SUBSTITUTE(SUBSTITUTE(SUBSTITUTE(SUBSTITUTE(SUBSTITUTE(SUBSTITUTE(db[[#This Row],[NB BM]]," ",),".",""),"-",""),"(",""),")",""),"/",""))</f>
        <v>docrestinfinityhitam</v>
      </c>
      <c r="C700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D700" s="3" t="str">
        <f>LOWER(SUBSTITUTE(SUBSTITUTE(SUBSTITUTE(SUBSTITUTE(SUBSTITUTE(SUBSTITUTE(SUBSTITUTE(SUBSTITUTE(SUBSTITUTE(db[[#This Row],[NB PAJAK]]," ",""),"-",""),"(",""),")",""),".",""),",",""),"/",""),"""",""),"+",""))</f>
        <v/>
      </c>
      <c r="E700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docrestinfinityhitam8lsn</v>
      </c>
      <c r="F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docritinfhitam8lsnuntana</v>
      </c>
      <c r="G700" s="4" t="s">
        <v>5449</v>
      </c>
      <c r="H700" s="4" t="s">
        <v>5410</v>
      </c>
      <c r="I700" s="49"/>
      <c r="J700" s="1" t="s">
        <v>1621</v>
      </c>
      <c r="K700" s="28" t="e">
        <f>IF(db[[#This Row],[NB NOTA_C]]="","",COUNTIF([2]!B_MSK[concat],db[[#This Row],[NB NOTA_C]]))</f>
        <v>#REF!</v>
      </c>
      <c r="L700" s="7" t="s">
        <v>1650</v>
      </c>
      <c r="M700" s="3" t="s">
        <v>1725</v>
      </c>
      <c r="N700" s="1" t="s">
        <v>2791</v>
      </c>
      <c r="O700" s="3"/>
      <c r="P700" s="3" t="str">
        <f>IF(db[[#This Row],[QTY/ CTN]]="","",SUBSTITUTE(SUBSTITUTE(SUBSTITUTE(db[[#This Row],[QTY/ CTN]]," ","_",2),"(",""),")","")&amp;"_")</f>
        <v>8 LSN_</v>
      </c>
      <c r="Q700" s="3">
        <f>IF(db[[#This Row],[H_QTY/ CTN]]="","",SEARCH("_",db[[#This Row],[H_QTY/ CTN]]))</f>
        <v>6</v>
      </c>
      <c r="R700" s="3">
        <f>IF(db[[#This Row],[H_QTY/ CTN]]="","",LEN(db[[#This Row],[H_QTY/ CTN]]))</f>
        <v>6</v>
      </c>
      <c r="S700" s="87" t="str">
        <f>IF(db[[#This Row],[H_QTY/ CTN]]="","",LEFT(db[[#This Row],[H_QTY/ CTN]],db[[#This Row],[H_1]]-1))</f>
        <v>8 LSN</v>
      </c>
      <c r="T700" s="87" t="str">
        <f>IF(NOT(db[[#This Row],[H_1]]=db[[#This Row],[H_2]]),MID(db[[#This Row],[H_QTY/ CTN]],db[[#This Row],[H_1]]+1,db[[#This Row],[H_2]]-db[[#This Row],[H_1]]-1),"")</f>
        <v/>
      </c>
      <c r="U700" s="87" t="str">
        <f>IF(db[[#This Row],[QTY/ CTN B]]="","",LEFT(db[[#This Row],[QTY/ CTN B]],SEARCH(" ",db[[#This Row],[QTY/ CTN B]],1)-1))</f>
        <v>8</v>
      </c>
      <c r="V700" s="87" t="str">
        <f>IF(db[[#This Row],[QTY/ CTN B]]="","",RIGHT(db[[#This Row],[QTY/ CTN B]],LEN(db[[#This Row],[QTY/ CTN B]])-SEARCH(" ",db[[#This Row],[QTY/ CTN B]],1)))</f>
        <v>LSN</v>
      </c>
      <c r="W700" s="87">
        <f>IF(db[[#This Row],[QTY/ CTN TG]]="",IF(db[[#This Row],[STN TG]]="","",12),LEFT(db[[#This Row],[QTY/ CTN TG]],SEARCH(" ",db[[#This Row],[QTY/ CTN TG]],1)-1))</f>
        <v>12</v>
      </c>
      <c r="X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0" s="87" t="str">
        <f>IF(db[[#This Row],[STN K]]="","",IF(db[[#This Row],[STN TG]]="LSN",12,""))</f>
        <v/>
      </c>
      <c r="Z700" s="87" t="str">
        <f>IF(db[[#This Row],[STN TG]]="LSN","PCS","")</f>
        <v/>
      </c>
      <c r="AA700" s="87">
        <f>db[[#This Row],[QTY B]]*IF(db[[#This Row],[QTY TG]]="",1,db[[#This Row],[QTY TG]])*IF(db[[#This Row],[QTY K]]="",1,db[[#This Row],[QTY K]])</f>
        <v>96</v>
      </c>
      <c r="AB700" s="87" t="str">
        <f>IF(db[[#This Row],[STN K]]="",IF(db[[#This Row],[STN TG]]="",db[[#This Row],[STN B]],db[[#This Row],[STN TG]]),db[[#This Row],[STN K]])</f>
        <v>PCS</v>
      </c>
      <c r="AC700" s="87"/>
    </row>
    <row r="701" spans="1:29" ht="16.5" customHeight="1" x14ac:dyDescent="0.25">
      <c r="A701" s="87">
        <f>ROW()-1</f>
        <v>700</v>
      </c>
      <c r="B701" s="3" t="str">
        <f>LOWER(SUBSTITUTE(SUBSTITUTE(SUBSTITUTE(SUBSTITUTE(SUBSTITUTE(SUBSTITUTE(db[[#This Row],[NB BM]]," ",),".",""),"-",""),"(",""),")",""),"/",""))</f>
        <v>docrestinfinity</v>
      </c>
      <c r="C701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D701" s="3" t="str">
        <f>LOWER(SUBSTITUTE(SUBSTITUTE(SUBSTITUTE(SUBSTITUTE(SUBSTITUTE(SUBSTITUTE(SUBSTITUTE(SUBSTITUTE(SUBSTITUTE(db[[#This Row],[NB PAJAK]]," ",""),"-",""),"(",""),")",""),".",""),",",""),"/",""),"""",""),"+",""))</f>
        <v/>
      </c>
      <c r="E701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docrestinfinity8lsn</v>
      </c>
      <c r="F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docritinfinity8lsnuntana</v>
      </c>
      <c r="G701" s="4" t="s">
        <v>6368</v>
      </c>
      <c r="H701" s="4" t="s">
        <v>1372</v>
      </c>
      <c r="I701" s="49"/>
      <c r="J701" s="1" t="s">
        <v>1621</v>
      </c>
      <c r="K701" s="26" t="e">
        <f>IF(db[[#This Row],[NB NOTA_C]]="","",COUNTIF([2]!B_MSK[concat],db[[#This Row],[NB NOTA_C]]))</f>
        <v>#REF!</v>
      </c>
      <c r="L701" s="6" t="s">
        <v>1650</v>
      </c>
      <c r="M701" s="1" t="s">
        <v>1725</v>
      </c>
      <c r="N701" s="1" t="s">
        <v>2791</v>
      </c>
      <c r="P701" s="1" t="str">
        <f>IF(db[[#This Row],[QTY/ CTN]]="","",SUBSTITUTE(SUBSTITUTE(SUBSTITUTE(db[[#This Row],[QTY/ CTN]]," ","_",2),"(",""),")","")&amp;"_")</f>
        <v>8 LSN_</v>
      </c>
      <c r="Q701" s="1">
        <f>IF(db[[#This Row],[H_QTY/ CTN]]="","",SEARCH("_",db[[#This Row],[H_QTY/ CTN]]))</f>
        <v>6</v>
      </c>
      <c r="R701" s="1">
        <f>IF(db[[#This Row],[H_QTY/ CTN]]="","",LEN(db[[#This Row],[H_QTY/ CTN]]))</f>
        <v>6</v>
      </c>
      <c r="S701" s="90" t="str">
        <f>IF(db[[#This Row],[H_QTY/ CTN]]="","",LEFT(db[[#This Row],[H_QTY/ CTN]],db[[#This Row],[H_1]]-1))</f>
        <v>8 LSN</v>
      </c>
      <c r="T701" s="87" t="str">
        <f>IF(NOT(db[[#This Row],[H_1]]=db[[#This Row],[H_2]]),MID(db[[#This Row],[H_QTY/ CTN]],db[[#This Row],[H_1]]+1,db[[#This Row],[H_2]]-db[[#This Row],[H_1]]-1),"")</f>
        <v/>
      </c>
      <c r="U701" s="87" t="str">
        <f>IF(db[[#This Row],[QTY/ CTN B]]="","",LEFT(db[[#This Row],[QTY/ CTN B]],SEARCH(" ",db[[#This Row],[QTY/ CTN B]],1)-1))</f>
        <v>8</v>
      </c>
      <c r="V701" s="87" t="str">
        <f>IF(db[[#This Row],[QTY/ CTN B]]="","",RIGHT(db[[#This Row],[QTY/ CTN B]],LEN(db[[#This Row],[QTY/ CTN B]])-SEARCH(" ",db[[#This Row],[QTY/ CTN B]],1)))</f>
        <v>LSN</v>
      </c>
      <c r="W701" s="87">
        <f>IF(db[[#This Row],[QTY/ CTN TG]]="",IF(db[[#This Row],[STN TG]]="","",12),LEFT(db[[#This Row],[QTY/ CTN TG]],SEARCH(" ",db[[#This Row],[QTY/ CTN TG]],1)-1))</f>
        <v>12</v>
      </c>
      <c r="X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1" s="87" t="str">
        <f>IF(db[[#This Row],[STN K]]="","",IF(db[[#This Row],[STN TG]]="LSN",12,""))</f>
        <v/>
      </c>
      <c r="Z701" s="87" t="str">
        <f>IF(db[[#This Row],[STN TG]]="LSN","PCS","")</f>
        <v/>
      </c>
      <c r="AA701" s="87">
        <f>db[[#This Row],[QTY B]]*IF(db[[#This Row],[QTY TG]]="",1,db[[#This Row],[QTY TG]])*IF(db[[#This Row],[QTY K]]="",1,db[[#This Row],[QTY K]])</f>
        <v>96</v>
      </c>
      <c r="AB701" s="87" t="str">
        <f>IF(db[[#This Row],[STN K]]="",IF(db[[#This Row],[STN TG]]="",db[[#This Row],[STN B]],db[[#This Row],[STN TG]]),db[[#This Row],[STN K]])</f>
        <v>PCS</v>
      </c>
      <c r="AC701" s="87"/>
    </row>
    <row r="702" spans="1:29" ht="16.5" customHeight="1" x14ac:dyDescent="0.25">
      <c r="A702" s="87">
        <f>ROW()-1</f>
        <v>701</v>
      </c>
      <c r="B702" s="3" t="str">
        <f>LOWER(SUBSTITUTE(SUBSTITUTE(SUBSTITUTE(SUBSTITUTE(SUBSTITUTE(SUBSTITUTE(db[[#This Row],[NB BM]]," ",),".",""),"-",""),"(",""),")",""),"/",""))</f>
        <v>docrestinfinitycampur</v>
      </c>
      <c r="C702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D702" s="3" t="str">
        <f>LOWER(SUBSTITUTE(SUBSTITUTE(SUBSTITUTE(SUBSTITUTE(SUBSTITUTE(SUBSTITUTE(SUBSTITUTE(SUBSTITUTE(SUBSTITUTE(db[[#This Row],[NB PAJAK]]," ",""),"-",""),"(",""),")",""),".",""),",",""),"/",""),"""",""),"+",""))</f>
        <v/>
      </c>
      <c r="E702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docrestinfinitycampur8lsn</v>
      </c>
      <c r="F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docritinfinitycampur8lsnuntana</v>
      </c>
      <c r="G702" s="1" t="s">
        <v>6367</v>
      </c>
      <c r="H702" s="4" t="s">
        <v>1373</v>
      </c>
      <c r="I702" s="49"/>
      <c r="J702" s="1" t="s">
        <v>1621</v>
      </c>
      <c r="K702" s="26" t="e">
        <f>IF(db[[#This Row],[NB NOTA_C]]="","",COUNTIF([2]!B_MSK[concat],db[[#This Row],[NB NOTA_C]]))</f>
        <v>#REF!</v>
      </c>
      <c r="L702" s="6" t="s">
        <v>1650</v>
      </c>
      <c r="M702" s="1" t="s">
        <v>1725</v>
      </c>
      <c r="N702" s="1" t="s">
        <v>2791</v>
      </c>
      <c r="P702" s="1" t="str">
        <f>IF(db[[#This Row],[QTY/ CTN]]="","",SUBSTITUTE(SUBSTITUTE(SUBSTITUTE(db[[#This Row],[QTY/ CTN]]," ","_",2),"(",""),")","")&amp;"_")</f>
        <v>8 LSN_</v>
      </c>
      <c r="Q702" s="1">
        <f>IF(db[[#This Row],[H_QTY/ CTN]]="","",SEARCH("_",db[[#This Row],[H_QTY/ CTN]]))</f>
        <v>6</v>
      </c>
      <c r="R702" s="1">
        <f>IF(db[[#This Row],[H_QTY/ CTN]]="","",LEN(db[[#This Row],[H_QTY/ CTN]]))</f>
        <v>6</v>
      </c>
      <c r="S702" s="90" t="str">
        <f>IF(db[[#This Row],[H_QTY/ CTN]]="","",LEFT(db[[#This Row],[H_QTY/ CTN]],db[[#This Row],[H_1]]-1))</f>
        <v>8 LSN</v>
      </c>
      <c r="T702" s="87" t="str">
        <f>IF(NOT(db[[#This Row],[H_1]]=db[[#This Row],[H_2]]),MID(db[[#This Row],[H_QTY/ CTN]],db[[#This Row],[H_1]]+1,db[[#This Row],[H_2]]-db[[#This Row],[H_1]]-1),"")</f>
        <v/>
      </c>
      <c r="U702" s="87" t="str">
        <f>IF(db[[#This Row],[QTY/ CTN B]]="","",LEFT(db[[#This Row],[QTY/ CTN B]],SEARCH(" ",db[[#This Row],[QTY/ CTN B]],1)-1))</f>
        <v>8</v>
      </c>
      <c r="V702" s="87" t="str">
        <f>IF(db[[#This Row],[QTY/ CTN B]]="","",RIGHT(db[[#This Row],[QTY/ CTN B]],LEN(db[[#This Row],[QTY/ CTN B]])-SEARCH(" ",db[[#This Row],[QTY/ CTN B]],1)))</f>
        <v>LSN</v>
      </c>
      <c r="W702" s="87">
        <f>IF(db[[#This Row],[QTY/ CTN TG]]="",IF(db[[#This Row],[STN TG]]="","",12),LEFT(db[[#This Row],[QTY/ CTN TG]],SEARCH(" ",db[[#This Row],[QTY/ CTN TG]],1)-1))</f>
        <v>12</v>
      </c>
      <c r="X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2" s="87" t="str">
        <f>IF(db[[#This Row],[STN K]]="","",IF(db[[#This Row],[STN TG]]="LSN",12,""))</f>
        <v/>
      </c>
      <c r="Z702" s="87" t="str">
        <f>IF(db[[#This Row],[STN TG]]="LSN","PCS","")</f>
        <v/>
      </c>
      <c r="AA702" s="87">
        <f>db[[#This Row],[QTY B]]*IF(db[[#This Row],[QTY TG]]="",1,db[[#This Row],[QTY TG]])*IF(db[[#This Row],[QTY K]]="",1,db[[#This Row],[QTY K]])</f>
        <v>96</v>
      </c>
      <c r="AB702" s="87" t="str">
        <f>IF(db[[#This Row],[STN K]]="",IF(db[[#This Row],[STN TG]]="",db[[#This Row],[STN B]],db[[#This Row],[STN TG]]),db[[#This Row],[STN K]])</f>
        <v>PCS</v>
      </c>
      <c r="AC702" s="87"/>
    </row>
    <row r="703" spans="1:29" ht="16.5" customHeight="1" x14ac:dyDescent="0.25">
      <c r="A703" s="87">
        <f>ROW()-1</f>
        <v>702</v>
      </c>
      <c r="B703" s="3" t="str">
        <f>LOWER(SUBSTITUTE(SUBSTITUTE(SUBSTITUTE(SUBSTITUTE(SUBSTITUTE(SUBSTITUTE(db[[#This Row],[NB BM]]," ",),".",""),"-",""),"(",""),")",""),"/",""))</f>
        <v>docrestinfinityhitam</v>
      </c>
      <c r="C703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D703" s="3" t="str">
        <f>LOWER(SUBSTITUTE(SUBSTITUTE(SUBSTITUTE(SUBSTITUTE(SUBSTITUTE(SUBSTITUTE(SUBSTITUTE(SUBSTITUTE(SUBSTITUTE(db[[#This Row],[NB PAJAK]]," ",""),"-",""),"(",""),")",""),".",""),",",""),"/",""),"""",""),"+",""))</f>
        <v/>
      </c>
      <c r="E703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docrestinfinityhitam8lsn</v>
      </c>
      <c r="F7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docritinfinityhitam8lsnuntana</v>
      </c>
      <c r="G703" s="1" t="s">
        <v>5449</v>
      </c>
      <c r="H703" s="4" t="s">
        <v>4667</v>
      </c>
      <c r="I703" s="49"/>
      <c r="J703" s="1" t="s">
        <v>1621</v>
      </c>
      <c r="K703" s="26" t="e">
        <f>IF(db[[#This Row],[NB NOTA_C]]="","",COUNTIF([2]!B_MSK[concat],db[[#This Row],[NB NOTA_C]]))</f>
        <v>#REF!</v>
      </c>
      <c r="L703" s="6" t="s">
        <v>1650</v>
      </c>
      <c r="M703" s="1" t="s">
        <v>1725</v>
      </c>
      <c r="N703" s="1" t="s">
        <v>2791</v>
      </c>
      <c r="P703" s="1" t="str">
        <f>IF(db[[#This Row],[QTY/ CTN]]="","",SUBSTITUTE(SUBSTITUTE(SUBSTITUTE(db[[#This Row],[QTY/ CTN]]," ","_",2),"(",""),")","")&amp;"_")</f>
        <v>8 LSN_</v>
      </c>
      <c r="Q703" s="1">
        <f>IF(db[[#This Row],[H_QTY/ CTN]]="","",SEARCH("_",db[[#This Row],[H_QTY/ CTN]]))</f>
        <v>6</v>
      </c>
      <c r="R703" s="1">
        <f>IF(db[[#This Row],[H_QTY/ CTN]]="","",LEN(db[[#This Row],[H_QTY/ CTN]]))</f>
        <v>6</v>
      </c>
      <c r="S703" s="90" t="str">
        <f>IF(db[[#This Row],[H_QTY/ CTN]]="","",LEFT(db[[#This Row],[H_QTY/ CTN]],db[[#This Row],[H_1]]-1))</f>
        <v>8 LSN</v>
      </c>
      <c r="T703" s="87" t="str">
        <f>IF(NOT(db[[#This Row],[H_1]]=db[[#This Row],[H_2]]),MID(db[[#This Row],[H_QTY/ CTN]],db[[#This Row],[H_1]]+1,db[[#This Row],[H_2]]-db[[#This Row],[H_1]]-1),"")</f>
        <v/>
      </c>
      <c r="U703" s="87" t="str">
        <f>IF(db[[#This Row],[QTY/ CTN B]]="","",LEFT(db[[#This Row],[QTY/ CTN B]],SEARCH(" ",db[[#This Row],[QTY/ CTN B]],1)-1))</f>
        <v>8</v>
      </c>
      <c r="V703" s="87" t="str">
        <f>IF(db[[#This Row],[QTY/ CTN B]]="","",RIGHT(db[[#This Row],[QTY/ CTN B]],LEN(db[[#This Row],[QTY/ CTN B]])-SEARCH(" ",db[[#This Row],[QTY/ CTN B]],1)))</f>
        <v>LSN</v>
      </c>
      <c r="W703" s="87">
        <f>IF(db[[#This Row],[QTY/ CTN TG]]="",IF(db[[#This Row],[STN TG]]="","",12),LEFT(db[[#This Row],[QTY/ CTN TG]],SEARCH(" ",db[[#This Row],[QTY/ CTN TG]],1)-1))</f>
        <v>12</v>
      </c>
      <c r="X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3" s="87" t="str">
        <f>IF(db[[#This Row],[STN K]]="","",IF(db[[#This Row],[STN TG]]="LSN",12,""))</f>
        <v/>
      </c>
      <c r="Z703" s="87" t="str">
        <f>IF(db[[#This Row],[STN TG]]="LSN","PCS","")</f>
        <v/>
      </c>
      <c r="AA703" s="87">
        <f>db[[#This Row],[QTY B]]*IF(db[[#This Row],[QTY TG]]="",1,db[[#This Row],[QTY TG]])*IF(db[[#This Row],[QTY K]]="",1,db[[#This Row],[QTY K]])</f>
        <v>96</v>
      </c>
      <c r="AB703" s="87" t="str">
        <f>IF(db[[#This Row],[STN K]]="",IF(db[[#This Row],[STN TG]]="",db[[#This Row],[STN B]],db[[#This Row],[STN TG]]),db[[#This Row],[STN K]])</f>
        <v>PCS</v>
      </c>
      <c r="AC703" s="87"/>
    </row>
    <row r="704" spans="1:29" ht="16.5" customHeight="1" x14ac:dyDescent="0.25">
      <c r="A704" s="87">
        <f>ROW()-1</f>
        <v>703</v>
      </c>
      <c r="B704" s="3" t="str">
        <f>LOWER(SUBSTITUTE(SUBSTITUTE(SUBSTITUTE(SUBSTITUTE(SUBSTITUTE(SUBSTITUTE(db[[#This Row],[NB BM]]," ",),".",""),"-",""),"(",""),")",""),"/",""))</f>
        <v>docrestinfinitymerah</v>
      </c>
      <c r="C704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D704" s="3" t="str">
        <f>LOWER(SUBSTITUTE(SUBSTITUTE(SUBSTITUTE(SUBSTITUTE(SUBSTITUTE(SUBSTITUTE(SUBSTITUTE(SUBSTITUTE(SUBSTITUTE(db[[#This Row],[NB PAJAK]]," ",""),"-",""),"(",""),")",""),".",""),",",""),"/",""),"""",""),"+",""))</f>
        <v/>
      </c>
      <c r="E704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docrestinfinitymerah8lsn</v>
      </c>
      <c r="F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docritinfinitymerah8lsnuntana</v>
      </c>
      <c r="G704" s="1" t="s">
        <v>6366</v>
      </c>
      <c r="H704" s="4" t="s">
        <v>1374</v>
      </c>
      <c r="I704" s="49"/>
      <c r="J704" s="1" t="s">
        <v>1621</v>
      </c>
      <c r="K704" s="26" t="e">
        <f>IF(db[[#This Row],[NB NOTA_C]]="","",COUNTIF([2]!B_MSK[concat],db[[#This Row],[NB NOTA_C]]))</f>
        <v>#REF!</v>
      </c>
      <c r="L704" s="6" t="s">
        <v>1650</v>
      </c>
      <c r="M704" s="1" t="s">
        <v>1725</v>
      </c>
      <c r="N704" s="1" t="s">
        <v>2791</v>
      </c>
      <c r="P704" s="1" t="str">
        <f>IF(db[[#This Row],[QTY/ CTN]]="","",SUBSTITUTE(SUBSTITUTE(SUBSTITUTE(db[[#This Row],[QTY/ CTN]]," ","_",2),"(",""),")","")&amp;"_")</f>
        <v>8 LSN_</v>
      </c>
      <c r="Q704" s="1">
        <f>IF(db[[#This Row],[H_QTY/ CTN]]="","",SEARCH("_",db[[#This Row],[H_QTY/ CTN]]))</f>
        <v>6</v>
      </c>
      <c r="R704" s="1">
        <f>IF(db[[#This Row],[H_QTY/ CTN]]="","",LEN(db[[#This Row],[H_QTY/ CTN]]))</f>
        <v>6</v>
      </c>
      <c r="S704" s="90" t="str">
        <f>IF(db[[#This Row],[H_QTY/ CTN]]="","",LEFT(db[[#This Row],[H_QTY/ CTN]],db[[#This Row],[H_1]]-1))</f>
        <v>8 LSN</v>
      </c>
      <c r="T704" s="87" t="str">
        <f>IF(NOT(db[[#This Row],[H_1]]=db[[#This Row],[H_2]]),MID(db[[#This Row],[H_QTY/ CTN]],db[[#This Row],[H_1]]+1,db[[#This Row],[H_2]]-db[[#This Row],[H_1]]-1),"")</f>
        <v/>
      </c>
      <c r="U704" s="87" t="str">
        <f>IF(db[[#This Row],[QTY/ CTN B]]="","",LEFT(db[[#This Row],[QTY/ CTN B]],SEARCH(" ",db[[#This Row],[QTY/ CTN B]],1)-1))</f>
        <v>8</v>
      </c>
      <c r="V704" s="87" t="str">
        <f>IF(db[[#This Row],[QTY/ CTN B]]="","",RIGHT(db[[#This Row],[QTY/ CTN B]],LEN(db[[#This Row],[QTY/ CTN B]])-SEARCH(" ",db[[#This Row],[QTY/ CTN B]],1)))</f>
        <v>LSN</v>
      </c>
      <c r="W704" s="87">
        <f>IF(db[[#This Row],[QTY/ CTN TG]]="",IF(db[[#This Row],[STN TG]]="","",12),LEFT(db[[#This Row],[QTY/ CTN TG]],SEARCH(" ",db[[#This Row],[QTY/ CTN TG]],1)-1))</f>
        <v>12</v>
      </c>
      <c r="X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4" s="87" t="str">
        <f>IF(db[[#This Row],[STN K]]="","",IF(db[[#This Row],[STN TG]]="LSN",12,""))</f>
        <v/>
      </c>
      <c r="Z704" s="87" t="str">
        <f>IF(db[[#This Row],[STN TG]]="LSN","PCS","")</f>
        <v/>
      </c>
      <c r="AA704" s="87">
        <f>db[[#This Row],[QTY B]]*IF(db[[#This Row],[QTY TG]]="",1,db[[#This Row],[QTY TG]])*IF(db[[#This Row],[QTY K]]="",1,db[[#This Row],[QTY K]])</f>
        <v>96</v>
      </c>
      <c r="AB704" s="87" t="str">
        <f>IF(db[[#This Row],[STN K]]="",IF(db[[#This Row],[STN TG]]="",db[[#This Row],[STN B]],db[[#This Row],[STN TG]]),db[[#This Row],[STN K]])</f>
        <v>PCS</v>
      </c>
      <c r="AC704" s="87"/>
    </row>
    <row r="705" spans="1:29" ht="16.5" customHeight="1" x14ac:dyDescent="0.25">
      <c r="A705" s="87">
        <f>ROW()-1</f>
        <v>704</v>
      </c>
      <c r="B705" s="3" t="str">
        <f>LOWER(SUBSTITUTE(SUBSTITUTE(SUBSTITUTE(SUBSTITUTE(SUBSTITUTE(SUBSTITUTE(db[[#This Row],[NB BM]]," ",),".",""),"-",""),"(",""),")",""),"/",""))</f>
        <v>docrestoptima</v>
      </c>
      <c r="C705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D705" s="3" t="str">
        <f>LOWER(SUBSTITUTE(SUBSTITUTE(SUBSTITUTE(SUBSTITUTE(SUBSTITUTE(SUBSTITUTE(SUBSTITUTE(SUBSTITUTE(SUBSTITUTE(db[[#This Row],[NB PAJAK]]," ",""),"-",""),"(",""),")",""),".",""),",",""),"/",""),"""",""),"+",""))</f>
        <v/>
      </c>
      <c r="E705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docrestoptima5lsn</v>
      </c>
      <c r="F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docritoptima5lsnuntana</v>
      </c>
      <c r="G705" s="1" t="s">
        <v>4493</v>
      </c>
      <c r="H705" s="4" t="s">
        <v>4492</v>
      </c>
      <c r="I705" s="49"/>
      <c r="J705" s="1" t="s">
        <v>1621</v>
      </c>
      <c r="K705" s="26" t="e">
        <f>IF(db[[#This Row],[NB NOTA_C]]="","",COUNTIF([2]!B_MSK[concat],db[[#This Row],[NB NOTA_C]]))</f>
        <v>#REF!</v>
      </c>
      <c r="L705" s="7" t="s">
        <v>1650</v>
      </c>
      <c r="M705" s="3" t="s">
        <v>1704</v>
      </c>
      <c r="N705" s="1" t="s">
        <v>4494</v>
      </c>
      <c r="O705" s="3"/>
      <c r="P705" s="3" t="str">
        <f>IF(db[[#This Row],[QTY/ CTN]]="","",SUBSTITUTE(SUBSTITUTE(SUBSTITUTE(db[[#This Row],[QTY/ CTN]]," ","_",2),"(",""),")","")&amp;"_")</f>
        <v>5 LSN_</v>
      </c>
      <c r="Q705" s="3">
        <f>IF(db[[#This Row],[H_QTY/ CTN]]="","",SEARCH("_",db[[#This Row],[H_QTY/ CTN]]))</f>
        <v>6</v>
      </c>
      <c r="R705" s="3">
        <f>IF(db[[#This Row],[H_QTY/ CTN]]="","",LEN(db[[#This Row],[H_QTY/ CTN]]))</f>
        <v>6</v>
      </c>
      <c r="S705" s="87" t="str">
        <f>IF(db[[#This Row],[H_QTY/ CTN]]="","",LEFT(db[[#This Row],[H_QTY/ CTN]],db[[#This Row],[H_1]]-1))</f>
        <v>5 LSN</v>
      </c>
      <c r="T705" s="87" t="str">
        <f>IF(NOT(db[[#This Row],[H_1]]=db[[#This Row],[H_2]]),MID(db[[#This Row],[H_QTY/ CTN]],db[[#This Row],[H_1]]+1,db[[#This Row],[H_2]]-db[[#This Row],[H_1]]-1),"")</f>
        <v/>
      </c>
      <c r="U705" s="87" t="str">
        <f>IF(db[[#This Row],[QTY/ CTN B]]="","",LEFT(db[[#This Row],[QTY/ CTN B]],SEARCH(" ",db[[#This Row],[QTY/ CTN B]],1)-1))</f>
        <v>5</v>
      </c>
      <c r="V705" s="87" t="str">
        <f>IF(db[[#This Row],[QTY/ CTN B]]="","",RIGHT(db[[#This Row],[QTY/ CTN B]],LEN(db[[#This Row],[QTY/ CTN B]])-SEARCH(" ",db[[#This Row],[QTY/ CTN B]],1)))</f>
        <v>LSN</v>
      </c>
      <c r="W705" s="87">
        <f>IF(db[[#This Row],[QTY/ CTN TG]]="",IF(db[[#This Row],[STN TG]]="","",12),LEFT(db[[#This Row],[QTY/ CTN TG]],SEARCH(" ",db[[#This Row],[QTY/ CTN TG]],1)-1))</f>
        <v>12</v>
      </c>
      <c r="X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5" s="87" t="str">
        <f>IF(db[[#This Row],[STN K]]="","",IF(db[[#This Row],[STN TG]]="LSN",12,""))</f>
        <v/>
      </c>
      <c r="Z705" s="87" t="str">
        <f>IF(db[[#This Row],[STN TG]]="LSN","PCS","")</f>
        <v/>
      </c>
      <c r="AA705" s="87">
        <f>db[[#This Row],[QTY B]]*IF(db[[#This Row],[QTY TG]]="",1,db[[#This Row],[QTY TG]])*IF(db[[#This Row],[QTY K]]="",1,db[[#This Row],[QTY K]])</f>
        <v>60</v>
      </c>
      <c r="AB705" s="87" t="str">
        <f>IF(db[[#This Row],[STN K]]="",IF(db[[#This Row],[STN TG]]="",db[[#This Row],[STN B]],db[[#This Row],[STN TG]]),db[[#This Row],[STN K]])</f>
        <v>PCS</v>
      </c>
      <c r="AC705" s="87"/>
    </row>
    <row r="706" spans="1:29" ht="16.5" customHeight="1" x14ac:dyDescent="0.25">
      <c r="A706" s="87">
        <f>ROW()-1</f>
        <v>705</v>
      </c>
      <c r="B706" s="3" t="str">
        <f>LOWER(SUBSTITUTE(SUBSTITUTE(SUBSTITUTE(SUBSTITUTE(SUBSTITUTE(SUBSTITUTE(db[[#This Row],[NB BM]]," ",),".",""),"-",""),"(",""),")",""),"/",""))</f>
        <v>docrestoptimabiru</v>
      </c>
      <c r="C706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D706" s="3" t="str">
        <f>LOWER(SUBSTITUTE(SUBSTITUTE(SUBSTITUTE(SUBSTITUTE(SUBSTITUTE(SUBSTITUTE(SUBSTITUTE(SUBSTITUTE(SUBSTITUTE(db[[#This Row],[NB PAJAK]]," ",""),"-",""),"(",""),")",""),".",""),",",""),"/",""),"""",""),"+",""))</f>
        <v/>
      </c>
      <c r="E706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docrestoptimabiru5lsn</v>
      </c>
      <c r="F7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docritoptimabiru5lsnuntana</v>
      </c>
      <c r="G706" s="1" t="s">
        <v>6365</v>
      </c>
      <c r="H706" s="4" t="s">
        <v>1375</v>
      </c>
      <c r="I706" s="49"/>
      <c r="J706" s="1" t="s">
        <v>1621</v>
      </c>
      <c r="K706" s="26" t="e">
        <f>IF(db[[#This Row],[NB NOTA_C]]="","",COUNTIF([2]!B_MSK[concat],db[[#This Row],[NB NOTA_C]]))</f>
        <v>#REF!</v>
      </c>
      <c r="L706" s="6" t="s">
        <v>1650</v>
      </c>
      <c r="M706" s="1" t="s">
        <v>1704</v>
      </c>
      <c r="N706" s="1" t="s">
        <v>2791</v>
      </c>
      <c r="P706" s="1" t="str">
        <f>IF(db[[#This Row],[QTY/ CTN]]="","",SUBSTITUTE(SUBSTITUTE(SUBSTITUTE(db[[#This Row],[QTY/ CTN]]," ","_",2),"(",""),")","")&amp;"_")</f>
        <v>5 LSN_</v>
      </c>
      <c r="Q706" s="1">
        <f>IF(db[[#This Row],[H_QTY/ CTN]]="","",SEARCH("_",db[[#This Row],[H_QTY/ CTN]]))</f>
        <v>6</v>
      </c>
      <c r="R706" s="1">
        <f>IF(db[[#This Row],[H_QTY/ CTN]]="","",LEN(db[[#This Row],[H_QTY/ CTN]]))</f>
        <v>6</v>
      </c>
      <c r="S706" s="90" t="str">
        <f>IF(db[[#This Row],[H_QTY/ CTN]]="","",LEFT(db[[#This Row],[H_QTY/ CTN]],db[[#This Row],[H_1]]-1))</f>
        <v>5 LSN</v>
      </c>
      <c r="T706" s="87" t="str">
        <f>IF(NOT(db[[#This Row],[H_1]]=db[[#This Row],[H_2]]),MID(db[[#This Row],[H_QTY/ CTN]],db[[#This Row],[H_1]]+1,db[[#This Row],[H_2]]-db[[#This Row],[H_1]]-1),"")</f>
        <v/>
      </c>
      <c r="U706" s="87" t="str">
        <f>IF(db[[#This Row],[QTY/ CTN B]]="","",LEFT(db[[#This Row],[QTY/ CTN B]],SEARCH(" ",db[[#This Row],[QTY/ CTN B]],1)-1))</f>
        <v>5</v>
      </c>
      <c r="V706" s="87" t="str">
        <f>IF(db[[#This Row],[QTY/ CTN B]]="","",RIGHT(db[[#This Row],[QTY/ CTN B]],LEN(db[[#This Row],[QTY/ CTN B]])-SEARCH(" ",db[[#This Row],[QTY/ CTN B]],1)))</f>
        <v>LSN</v>
      </c>
      <c r="W706" s="87">
        <f>IF(db[[#This Row],[QTY/ CTN TG]]="",IF(db[[#This Row],[STN TG]]="","",12),LEFT(db[[#This Row],[QTY/ CTN TG]],SEARCH(" ",db[[#This Row],[QTY/ CTN TG]],1)-1))</f>
        <v>12</v>
      </c>
      <c r="X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6" s="87" t="str">
        <f>IF(db[[#This Row],[STN K]]="","",IF(db[[#This Row],[STN TG]]="LSN",12,""))</f>
        <v/>
      </c>
      <c r="Z706" s="87" t="str">
        <f>IF(db[[#This Row],[STN TG]]="LSN","PCS","")</f>
        <v/>
      </c>
      <c r="AA706" s="87">
        <f>db[[#This Row],[QTY B]]*IF(db[[#This Row],[QTY TG]]="",1,db[[#This Row],[QTY TG]])*IF(db[[#This Row],[QTY K]]="",1,db[[#This Row],[QTY K]])</f>
        <v>60</v>
      </c>
      <c r="AB706" s="87" t="str">
        <f>IF(db[[#This Row],[STN K]]="",IF(db[[#This Row],[STN TG]]="",db[[#This Row],[STN B]],db[[#This Row],[STN TG]]),db[[#This Row],[STN K]])</f>
        <v>PCS</v>
      </c>
      <c r="AC706" s="87"/>
    </row>
    <row r="707" spans="1:29" ht="16.5" customHeight="1" x14ac:dyDescent="0.25">
      <c r="A707" s="87">
        <f>ROW()-1</f>
        <v>706</v>
      </c>
      <c r="B707" s="3" t="str">
        <f>LOWER(SUBSTITUTE(SUBSTITUTE(SUBSTITUTE(SUBSTITUTE(SUBSTITUTE(SUBSTITUTE(db[[#This Row],[NB BM]]," ",),".",""),"-",""),"(",""),")",""),"/",""))</f>
        <v>docresroptimamix</v>
      </c>
      <c r="C707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D707" s="3" t="str">
        <f>LOWER(SUBSTITUTE(SUBSTITUTE(SUBSTITUTE(SUBSTITUTE(SUBSTITUTE(SUBSTITUTE(SUBSTITUTE(SUBSTITUTE(SUBSTITUTE(db[[#This Row],[NB PAJAK]]," ",""),"-",""),"(",""),")",""),".",""),",",""),"/",""),"""",""),"+",""))</f>
        <v/>
      </c>
      <c r="E707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docresroptimamix5lsn</v>
      </c>
      <c r="F7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docritoptimacampur5lsnuntana</v>
      </c>
      <c r="G707" s="1" t="s">
        <v>3223</v>
      </c>
      <c r="H707" s="4" t="s">
        <v>3221</v>
      </c>
      <c r="I707" s="49"/>
      <c r="J707" s="1" t="s">
        <v>1621</v>
      </c>
      <c r="K707" s="26" t="e">
        <f>IF(db[[#This Row],[NB NOTA_C]]="","",COUNTIF([2]!B_MSK[concat],db[[#This Row],[NB NOTA_C]]))</f>
        <v>#REF!</v>
      </c>
      <c r="L707" s="7" t="s">
        <v>1650</v>
      </c>
      <c r="M707" s="3" t="s">
        <v>1704</v>
      </c>
      <c r="N707" s="1" t="s">
        <v>2791</v>
      </c>
      <c r="O707" s="3"/>
      <c r="P707" s="3" t="str">
        <f>IF(db[[#This Row],[QTY/ CTN]]="","",SUBSTITUTE(SUBSTITUTE(SUBSTITUTE(db[[#This Row],[QTY/ CTN]]," ","_",2),"(",""),")","")&amp;"_")</f>
        <v>5 LSN_</v>
      </c>
      <c r="Q707" s="3">
        <f>IF(db[[#This Row],[H_QTY/ CTN]]="","",SEARCH("_",db[[#This Row],[H_QTY/ CTN]]))</f>
        <v>6</v>
      </c>
      <c r="R707" s="3">
        <f>IF(db[[#This Row],[H_QTY/ CTN]]="","",LEN(db[[#This Row],[H_QTY/ CTN]]))</f>
        <v>6</v>
      </c>
      <c r="S707" s="87" t="str">
        <f>IF(db[[#This Row],[H_QTY/ CTN]]="","",LEFT(db[[#This Row],[H_QTY/ CTN]],db[[#This Row],[H_1]]-1))</f>
        <v>5 LSN</v>
      </c>
      <c r="T707" s="87" t="str">
        <f>IF(NOT(db[[#This Row],[H_1]]=db[[#This Row],[H_2]]),MID(db[[#This Row],[H_QTY/ CTN]],db[[#This Row],[H_1]]+1,db[[#This Row],[H_2]]-db[[#This Row],[H_1]]-1),"")</f>
        <v/>
      </c>
      <c r="U707" s="87" t="str">
        <f>IF(db[[#This Row],[QTY/ CTN B]]="","",LEFT(db[[#This Row],[QTY/ CTN B]],SEARCH(" ",db[[#This Row],[QTY/ CTN B]],1)-1))</f>
        <v>5</v>
      </c>
      <c r="V707" s="87" t="str">
        <f>IF(db[[#This Row],[QTY/ CTN B]]="","",RIGHT(db[[#This Row],[QTY/ CTN B]],LEN(db[[#This Row],[QTY/ CTN B]])-SEARCH(" ",db[[#This Row],[QTY/ CTN B]],1)))</f>
        <v>LSN</v>
      </c>
      <c r="W707" s="87">
        <f>IF(db[[#This Row],[QTY/ CTN TG]]="",IF(db[[#This Row],[STN TG]]="","",12),LEFT(db[[#This Row],[QTY/ CTN TG]],SEARCH(" ",db[[#This Row],[QTY/ CTN TG]],1)-1))</f>
        <v>12</v>
      </c>
      <c r="X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7" s="87" t="str">
        <f>IF(db[[#This Row],[STN K]]="","",IF(db[[#This Row],[STN TG]]="LSN",12,""))</f>
        <v/>
      </c>
      <c r="Z707" s="87" t="str">
        <f>IF(db[[#This Row],[STN TG]]="LSN","PCS","")</f>
        <v/>
      </c>
      <c r="AA707" s="87">
        <f>db[[#This Row],[QTY B]]*IF(db[[#This Row],[QTY TG]]="",1,db[[#This Row],[QTY TG]])*IF(db[[#This Row],[QTY K]]="",1,db[[#This Row],[QTY K]])</f>
        <v>60</v>
      </c>
      <c r="AB707" s="87" t="str">
        <f>IF(db[[#This Row],[STN K]]="",IF(db[[#This Row],[STN TG]]="",db[[#This Row],[STN B]],db[[#This Row],[STN TG]]),db[[#This Row],[STN K]])</f>
        <v>PCS</v>
      </c>
      <c r="AC707" s="87"/>
    </row>
    <row r="708" spans="1:29" ht="16.5" customHeight="1" x14ac:dyDescent="0.25">
      <c r="A708" s="87">
        <f>ROW()-1</f>
        <v>707</v>
      </c>
      <c r="B708" s="3" t="str">
        <f>LOWER(SUBSTITUTE(SUBSTITUTE(SUBSTITUTE(SUBSTITUTE(SUBSTITUTE(SUBSTITUTE(db[[#This Row],[NB BM]]," ",),".",""),"-",""),"(",""),")",""),"/",""))</f>
        <v>docrestprestige</v>
      </c>
      <c r="C708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D708" s="3" t="str">
        <f>LOWER(SUBSTITUTE(SUBSTITUTE(SUBSTITUTE(SUBSTITUTE(SUBSTITUTE(SUBSTITUTE(SUBSTITUTE(SUBSTITUTE(SUBSTITUTE(db[[#This Row],[NB PAJAK]]," ",""),"-",""),"(",""),")",""),".",""),",",""),"/",""),"""",""),"+",""))</f>
        <v/>
      </c>
      <c r="E708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docrestprestige8lsn</v>
      </c>
      <c r="F7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docritprestige8lsnuntana</v>
      </c>
      <c r="G708" s="1" t="s">
        <v>6364</v>
      </c>
      <c r="H708" s="4" t="s">
        <v>2052</v>
      </c>
      <c r="I708" s="49"/>
      <c r="J708" s="1" t="s">
        <v>1621</v>
      </c>
      <c r="K708" s="26" t="e">
        <f>IF(db[[#This Row],[NB NOTA_C]]="","",COUNTIF([2]!B_MSK[concat],db[[#This Row],[NB NOTA_C]]))</f>
        <v>#REF!</v>
      </c>
      <c r="L708" s="6" t="s">
        <v>1650</v>
      </c>
      <c r="M708" s="1" t="s">
        <v>1725</v>
      </c>
      <c r="N708" s="1" t="s">
        <v>2791</v>
      </c>
      <c r="P708" s="1" t="str">
        <f>IF(db[[#This Row],[QTY/ CTN]]="","",SUBSTITUTE(SUBSTITUTE(SUBSTITUTE(db[[#This Row],[QTY/ CTN]]," ","_",2),"(",""),")","")&amp;"_")</f>
        <v>8 LSN_</v>
      </c>
      <c r="Q708" s="1">
        <f>IF(db[[#This Row],[H_QTY/ CTN]]="","",SEARCH("_",db[[#This Row],[H_QTY/ CTN]]))</f>
        <v>6</v>
      </c>
      <c r="R708" s="1">
        <f>IF(db[[#This Row],[H_QTY/ CTN]]="","",LEN(db[[#This Row],[H_QTY/ CTN]]))</f>
        <v>6</v>
      </c>
      <c r="S708" s="90" t="str">
        <f>IF(db[[#This Row],[H_QTY/ CTN]]="","",LEFT(db[[#This Row],[H_QTY/ CTN]],db[[#This Row],[H_1]]-1))</f>
        <v>8 LSN</v>
      </c>
      <c r="T708" s="87" t="str">
        <f>IF(NOT(db[[#This Row],[H_1]]=db[[#This Row],[H_2]]),MID(db[[#This Row],[H_QTY/ CTN]],db[[#This Row],[H_1]]+1,db[[#This Row],[H_2]]-db[[#This Row],[H_1]]-1),"")</f>
        <v/>
      </c>
      <c r="U708" s="87" t="str">
        <f>IF(db[[#This Row],[QTY/ CTN B]]="","",LEFT(db[[#This Row],[QTY/ CTN B]],SEARCH(" ",db[[#This Row],[QTY/ CTN B]],1)-1))</f>
        <v>8</v>
      </c>
      <c r="V708" s="87" t="str">
        <f>IF(db[[#This Row],[QTY/ CTN B]]="","",RIGHT(db[[#This Row],[QTY/ CTN B]],LEN(db[[#This Row],[QTY/ CTN B]])-SEARCH(" ",db[[#This Row],[QTY/ CTN B]],1)))</f>
        <v>LSN</v>
      </c>
      <c r="W708" s="87">
        <f>IF(db[[#This Row],[QTY/ CTN TG]]="",IF(db[[#This Row],[STN TG]]="","",12),LEFT(db[[#This Row],[QTY/ CTN TG]],SEARCH(" ",db[[#This Row],[QTY/ CTN TG]],1)-1))</f>
        <v>12</v>
      </c>
      <c r="X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8" s="87" t="str">
        <f>IF(db[[#This Row],[STN K]]="","",IF(db[[#This Row],[STN TG]]="LSN",12,""))</f>
        <v/>
      </c>
      <c r="Z708" s="87" t="str">
        <f>IF(db[[#This Row],[STN TG]]="LSN","PCS","")</f>
        <v/>
      </c>
      <c r="AA708" s="87">
        <f>db[[#This Row],[QTY B]]*IF(db[[#This Row],[QTY TG]]="",1,db[[#This Row],[QTY TG]])*IF(db[[#This Row],[QTY K]]="",1,db[[#This Row],[QTY K]])</f>
        <v>96</v>
      </c>
      <c r="AB708" s="87" t="str">
        <f>IF(db[[#This Row],[STN K]]="",IF(db[[#This Row],[STN TG]]="",db[[#This Row],[STN B]],db[[#This Row],[STN TG]]),db[[#This Row],[STN K]])</f>
        <v>PCS</v>
      </c>
      <c r="AC708" s="87"/>
    </row>
    <row r="709" spans="1:29" ht="16.5" customHeight="1" x14ac:dyDescent="0.25">
      <c r="A709" s="87">
        <f>ROW()-1</f>
        <v>708</v>
      </c>
      <c r="B709" s="3" t="str">
        <f>LOWER(SUBSTITUTE(SUBSTITUTE(SUBSTITUTE(SUBSTITUTE(SUBSTITUTE(SUBSTITUTE(db[[#This Row],[NB BM]]," ",),".",""),"-",""),"(",""),")",""),"/",""))</f>
        <v>docreststatement</v>
      </c>
      <c r="C709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D709" s="3" t="str">
        <f>LOWER(SUBSTITUTE(SUBSTITUTE(SUBSTITUTE(SUBSTITUTE(SUBSTITUTE(SUBSTITUTE(SUBSTITUTE(SUBSTITUTE(SUBSTITUTE(db[[#This Row],[NB PAJAK]]," ",""),"-",""),"(",""),")",""),".",""),",",""),"/",""),"""",""),"+",""))</f>
        <v/>
      </c>
      <c r="E709" s="3" t="str">
        <f>LOWER(SUBSTITUTE(SUBSTITUTE(SUBSTITUTE(SUBSTITUTE(SUBSTITUTE(SUBSTITUTE(SUBSTITUTE(SUBSTITUTE(SUBSTITUTE(db[[#This Row],[NB BM]]&amp;db[[#This Row],[QTY/ CTN]]," ",),".",""),"-",""),"(",""),")",""),",",""),"/",""),"""",""),"+",""))</f>
        <v>docreststatement7lsn</v>
      </c>
      <c r="F7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docritstatement7lsnuntana</v>
      </c>
      <c r="G709" s="4" t="s">
        <v>5437</v>
      </c>
      <c r="H709" s="4" t="s">
        <v>5399</v>
      </c>
      <c r="I709" s="49"/>
      <c r="J709" s="1" t="s">
        <v>1621</v>
      </c>
      <c r="K709" s="28" t="e">
        <f>IF(db[[#This Row],[NB NOTA_C]]="","",COUNTIF([2]!B_MSK[concat],db[[#This Row],[NB NOTA_C]]))</f>
        <v>#REF!</v>
      </c>
      <c r="L709" s="7" t="s">
        <v>1650</v>
      </c>
      <c r="M709" s="3" t="s">
        <v>1703</v>
      </c>
      <c r="N709" s="1" t="s">
        <v>2791</v>
      </c>
      <c r="O709" s="3"/>
      <c r="P709" s="3" t="str">
        <f>IF(db[[#This Row],[QTY/ CTN]]="","",SUBSTITUTE(SUBSTITUTE(SUBSTITUTE(db[[#This Row],[QTY/ CTN]]," ","_",2),"(",""),")","")&amp;"_")</f>
        <v>7 LSN_</v>
      </c>
      <c r="Q709" s="3">
        <f>IF(db[[#This Row],[H_QTY/ CTN]]="","",SEARCH("_",db[[#This Row],[H_QTY/ CTN]]))</f>
        <v>6</v>
      </c>
      <c r="R709" s="3">
        <f>IF(db[[#This Row],[H_QTY/ CTN]]="","",LEN(db[[#This Row],[H_QTY/ CTN]]))</f>
        <v>6</v>
      </c>
      <c r="S709" s="87" t="str">
        <f>IF(db[[#This Row],[H_QTY/ CTN]]="","",LEFT(db[[#This Row],[H_QTY/ CTN]],db[[#This Row],[H_1]]-1))</f>
        <v>7 LSN</v>
      </c>
      <c r="T709" s="87" t="str">
        <f>IF(NOT(db[[#This Row],[H_1]]=db[[#This Row],[H_2]]),MID(db[[#This Row],[H_QTY/ CTN]],db[[#This Row],[H_1]]+1,db[[#This Row],[H_2]]-db[[#This Row],[H_1]]-1),"")</f>
        <v/>
      </c>
      <c r="U709" s="87" t="str">
        <f>IF(db[[#This Row],[QTY/ CTN B]]="","",LEFT(db[[#This Row],[QTY/ CTN B]],SEARCH(" ",db[[#This Row],[QTY/ CTN B]],1)-1))</f>
        <v>7</v>
      </c>
      <c r="V709" s="87" t="str">
        <f>IF(db[[#This Row],[QTY/ CTN B]]="","",RIGHT(db[[#This Row],[QTY/ CTN B]],LEN(db[[#This Row],[QTY/ CTN B]])-SEARCH(" ",db[[#This Row],[QTY/ CTN B]],1)))</f>
        <v>LSN</v>
      </c>
      <c r="W709" s="87">
        <f>IF(db[[#This Row],[QTY/ CTN TG]]="",IF(db[[#This Row],[STN TG]]="","",12),LEFT(db[[#This Row],[QTY/ CTN TG]],SEARCH(" ",db[[#This Row],[QTY/ CTN TG]],1)-1))</f>
        <v>12</v>
      </c>
      <c r="X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09" s="87" t="str">
        <f>IF(db[[#This Row],[STN K]]="","",IF(db[[#This Row],[STN TG]]="LSN",12,""))</f>
        <v/>
      </c>
      <c r="Z709" s="87" t="str">
        <f>IF(db[[#This Row],[STN TG]]="LSN","PCS","")</f>
        <v/>
      </c>
      <c r="AA709" s="87">
        <f>db[[#This Row],[QTY B]]*IF(db[[#This Row],[QTY TG]]="",1,db[[#This Row],[QTY TG]])*IF(db[[#This Row],[QTY K]]="",1,db[[#This Row],[QTY K]])</f>
        <v>84</v>
      </c>
      <c r="AB709" s="87" t="str">
        <f>IF(db[[#This Row],[STN K]]="",IF(db[[#This Row],[STN TG]]="",db[[#This Row],[STN B]],db[[#This Row],[STN TG]]),db[[#This Row],[STN K]])</f>
        <v>PCS</v>
      </c>
      <c r="AC709" s="87"/>
    </row>
    <row r="710" spans="1:29" ht="16.5" customHeight="1" x14ac:dyDescent="0.25">
      <c r="A710" s="87">
        <f>ROW()-1</f>
        <v>709</v>
      </c>
      <c r="B710" s="3" t="str">
        <f>LOWER(SUBSTITUTE(SUBSTITUTE(SUBSTITUTE(SUBSTITUTE(SUBSTITUTE(SUBSTITUTE(db[[#This Row],[NB BM]]," ",),".",""),"-",""),"(",""),")",""),"/",""))</f>
        <v>dokumenkeeperdk20biru</v>
      </c>
      <c r="C71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D710" s="3" t="str">
        <f>LOWER(SUBSTITUTE(SUBSTITUTE(SUBSTITUTE(SUBSTITUTE(SUBSTITUTE(SUBSTITUTE(SUBSTITUTE(SUBSTITUTE(SUBSTITUTE(db[[#This Row],[NB PAJAK]]," ",""),"-",""),"(",""),")",""),".",""),",",""),"/",""),"""",""),"+",""))</f>
        <v/>
      </c>
      <c r="E710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dokumenkeeperdk20biru24pcs</v>
      </c>
      <c r="F7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dokumenkeeperdk20biru24pcsuntana</v>
      </c>
      <c r="G710" s="1" t="s">
        <v>3738</v>
      </c>
      <c r="H710" s="4" t="s">
        <v>3706</v>
      </c>
      <c r="I710" s="49"/>
      <c r="J710" s="1" t="s">
        <v>1621</v>
      </c>
      <c r="K710" s="28" t="e">
        <f>IF(db[[#This Row],[NB NOTA_C]]="","",COUNTIF([2]!B_MSK[concat],db[[#This Row],[NB NOTA_C]]))</f>
        <v>#REF!</v>
      </c>
      <c r="L710" s="7" t="s">
        <v>1641</v>
      </c>
      <c r="M710" s="3" t="s">
        <v>1695</v>
      </c>
      <c r="N710" s="1" t="s">
        <v>2807</v>
      </c>
      <c r="O710" s="3"/>
      <c r="P710" s="3" t="str">
        <f>IF(db[[#This Row],[QTY/ CTN]]="","",SUBSTITUTE(SUBSTITUTE(SUBSTITUTE(db[[#This Row],[QTY/ CTN]]," ","_",2),"(",""),")","")&amp;"_")</f>
        <v>24 PCS_</v>
      </c>
      <c r="Q710" s="3">
        <f>IF(db[[#This Row],[H_QTY/ CTN]]="","",SEARCH("_",db[[#This Row],[H_QTY/ CTN]]))</f>
        <v>7</v>
      </c>
      <c r="R710" s="3">
        <f>IF(db[[#This Row],[H_QTY/ CTN]]="","",LEN(db[[#This Row],[H_QTY/ CTN]]))</f>
        <v>7</v>
      </c>
      <c r="S710" s="87" t="str">
        <f>IF(db[[#This Row],[H_QTY/ CTN]]="","",LEFT(db[[#This Row],[H_QTY/ CTN]],db[[#This Row],[H_1]]-1))</f>
        <v>24 PCS</v>
      </c>
      <c r="T710" s="87" t="str">
        <f>IF(NOT(db[[#This Row],[H_1]]=db[[#This Row],[H_2]]),MID(db[[#This Row],[H_QTY/ CTN]],db[[#This Row],[H_1]]+1,db[[#This Row],[H_2]]-db[[#This Row],[H_1]]-1),"")</f>
        <v/>
      </c>
      <c r="U710" s="87" t="str">
        <f>IF(db[[#This Row],[QTY/ CTN B]]="","",LEFT(db[[#This Row],[QTY/ CTN B]],SEARCH(" ",db[[#This Row],[QTY/ CTN B]],1)-1))</f>
        <v>24</v>
      </c>
      <c r="V710" s="87" t="str">
        <f>IF(db[[#This Row],[QTY/ CTN B]]="","",RIGHT(db[[#This Row],[QTY/ CTN B]],LEN(db[[#This Row],[QTY/ CTN B]])-SEARCH(" ",db[[#This Row],[QTY/ CTN B]],1)))</f>
        <v>PCS</v>
      </c>
      <c r="W710" s="87" t="str">
        <f>IF(db[[#This Row],[QTY/ CTN TG]]="",IF(db[[#This Row],[STN TG]]="","",12),LEFT(db[[#This Row],[QTY/ CTN TG]],SEARCH(" ",db[[#This Row],[QTY/ CTN TG]],1)-1))</f>
        <v/>
      </c>
      <c r="X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0" s="87" t="str">
        <f>IF(db[[#This Row],[STN K]]="","",IF(db[[#This Row],[STN TG]]="LSN",12,""))</f>
        <v/>
      </c>
      <c r="Z710" s="87" t="str">
        <f>IF(db[[#This Row],[STN TG]]="LSN","PCS","")</f>
        <v/>
      </c>
      <c r="AA710" s="87">
        <f>db[[#This Row],[QTY B]]*IF(db[[#This Row],[QTY TG]]="",1,db[[#This Row],[QTY TG]])*IF(db[[#This Row],[QTY K]]="",1,db[[#This Row],[QTY K]])</f>
        <v>24</v>
      </c>
      <c r="AB710" s="87" t="str">
        <f>IF(db[[#This Row],[STN K]]="",IF(db[[#This Row],[STN TG]]="",db[[#This Row],[STN B]],db[[#This Row],[STN TG]]),db[[#This Row],[STN K]])</f>
        <v>PCS</v>
      </c>
      <c r="AC710" s="87"/>
    </row>
    <row r="711" spans="1:29" ht="16.5" customHeight="1" x14ac:dyDescent="0.25">
      <c r="A711" s="87">
        <f>ROW()-1</f>
        <v>710</v>
      </c>
      <c r="B711" s="3" t="str">
        <f>LOWER(SUBSTITUTE(SUBSTITUTE(SUBSTITUTE(SUBSTITUTE(SUBSTITUTE(SUBSTITUTE(db[[#This Row],[NB BM]]," ",),".",""),"-",""),"(",""),")",""),"/",""))</f>
        <v>dokumenkeeperdk20hijau</v>
      </c>
      <c r="C71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D711" s="3" t="str">
        <f>LOWER(SUBSTITUTE(SUBSTITUTE(SUBSTITUTE(SUBSTITUTE(SUBSTITUTE(SUBSTITUTE(SUBSTITUTE(SUBSTITUTE(SUBSTITUTE(db[[#This Row],[NB PAJAK]]," ",""),"-",""),"(",""),")",""),".",""),",",""),"/",""),"""",""),"+",""))</f>
        <v/>
      </c>
      <c r="E711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dokumenkeeperdk20hijau24pcs</v>
      </c>
      <c r="F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dokumenkeeperdk20hijau24pcsuntana</v>
      </c>
      <c r="G711" s="1" t="s">
        <v>3741</v>
      </c>
      <c r="H711" s="4" t="s">
        <v>3709</v>
      </c>
      <c r="I711" s="49"/>
      <c r="J711" s="1" t="s">
        <v>1621</v>
      </c>
      <c r="K711" s="28" t="e">
        <f>IF(db[[#This Row],[NB NOTA_C]]="","",COUNTIF([2]!B_MSK[concat],db[[#This Row],[NB NOTA_C]]))</f>
        <v>#REF!</v>
      </c>
      <c r="L711" s="7" t="s">
        <v>1641</v>
      </c>
      <c r="M711" s="3" t="s">
        <v>1695</v>
      </c>
      <c r="N711" s="1" t="s">
        <v>2807</v>
      </c>
      <c r="O711" s="3"/>
      <c r="P711" s="3" t="str">
        <f>IF(db[[#This Row],[QTY/ CTN]]="","",SUBSTITUTE(SUBSTITUTE(SUBSTITUTE(db[[#This Row],[QTY/ CTN]]," ","_",2),"(",""),")","")&amp;"_")</f>
        <v>24 PCS_</v>
      </c>
      <c r="Q711" s="3">
        <f>IF(db[[#This Row],[H_QTY/ CTN]]="","",SEARCH("_",db[[#This Row],[H_QTY/ CTN]]))</f>
        <v>7</v>
      </c>
      <c r="R711" s="3">
        <f>IF(db[[#This Row],[H_QTY/ CTN]]="","",LEN(db[[#This Row],[H_QTY/ CTN]]))</f>
        <v>7</v>
      </c>
      <c r="S711" s="87" t="str">
        <f>IF(db[[#This Row],[H_QTY/ CTN]]="","",LEFT(db[[#This Row],[H_QTY/ CTN]],db[[#This Row],[H_1]]-1))</f>
        <v>24 PCS</v>
      </c>
      <c r="T711" s="87" t="str">
        <f>IF(NOT(db[[#This Row],[H_1]]=db[[#This Row],[H_2]]),MID(db[[#This Row],[H_QTY/ CTN]],db[[#This Row],[H_1]]+1,db[[#This Row],[H_2]]-db[[#This Row],[H_1]]-1),"")</f>
        <v/>
      </c>
      <c r="U711" s="87" t="str">
        <f>IF(db[[#This Row],[QTY/ CTN B]]="","",LEFT(db[[#This Row],[QTY/ CTN B]],SEARCH(" ",db[[#This Row],[QTY/ CTN B]],1)-1))</f>
        <v>24</v>
      </c>
      <c r="V711" s="87" t="str">
        <f>IF(db[[#This Row],[QTY/ CTN B]]="","",RIGHT(db[[#This Row],[QTY/ CTN B]],LEN(db[[#This Row],[QTY/ CTN B]])-SEARCH(" ",db[[#This Row],[QTY/ CTN B]],1)))</f>
        <v>PCS</v>
      </c>
      <c r="W711" s="87" t="str">
        <f>IF(db[[#This Row],[QTY/ CTN TG]]="",IF(db[[#This Row],[STN TG]]="","",12),LEFT(db[[#This Row],[QTY/ CTN TG]],SEARCH(" ",db[[#This Row],[QTY/ CTN TG]],1)-1))</f>
        <v/>
      </c>
      <c r="X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1" s="87" t="str">
        <f>IF(db[[#This Row],[STN K]]="","",IF(db[[#This Row],[STN TG]]="LSN",12,""))</f>
        <v/>
      </c>
      <c r="Z711" s="87" t="str">
        <f>IF(db[[#This Row],[STN TG]]="LSN","PCS","")</f>
        <v/>
      </c>
      <c r="AA711" s="87">
        <f>db[[#This Row],[QTY B]]*IF(db[[#This Row],[QTY TG]]="",1,db[[#This Row],[QTY TG]])*IF(db[[#This Row],[QTY K]]="",1,db[[#This Row],[QTY K]])</f>
        <v>24</v>
      </c>
      <c r="AB711" s="87" t="str">
        <f>IF(db[[#This Row],[STN K]]="",IF(db[[#This Row],[STN TG]]="",db[[#This Row],[STN B]],db[[#This Row],[STN TG]]),db[[#This Row],[STN K]])</f>
        <v>PCS</v>
      </c>
      <c r="AC711" s="87"/>
    </row>
    <row r="712" spans="1:29" ht="16.5" customHeight="1" x14ac:dyDescent="0.25">
      <c r="A712" s="87">
        <f>ROW()-1</f>
        <v>711</v>
      </c>
      <c r="B712" s="3" t="str">
        <f>LOWER(SUBSTITUTE(SUBSTITUTE(SUBSTITUTE(SUBSTITUTE(SUBSTITUTE(SUBSTITUTE(db[[#This Row],[NB BM]]," ",),".",""),"-",""),"(",""),")",""),"/",""))</f>
        <v>dokumenkeeperdk20hitam</v>
      </c>
      <c r="C71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D712" s="3" t="str">
        <f>LOWER(SUBSTITUTE(SUBSTITUTE(SUBSTITUTE(SUBSTITUTE(SUBSTITUTE(SUBSTITUTE(SUBSTITUTE(SUBSTITUTE(SUBSTITUTE(db[[#This Row],[NB PAJAK]]," ",""),"-",""),"(",""),")",""),".",""),",",""),"/",""),"""",""),"+",""))</f>
        <v/>
      </c>
      <c r="E712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dokumenkeeperdk20hitam24pcs</v>
      </c>
      <c r="F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dokumenkeeperdk20hitam24pcsuntana</v>
      </c>
      <c r="G712" s="1" t="s">
        <v>3737</v>
      </c>
      <c r="H712" s="4" t="s">
        <v>3705</v>
      </c>
      <c r="I712" s="49"/>
      <c r="J712" s="1" t="s">
        <v>1621</v>
      </c>
      <c r="K712" s="28" t="e">
        <f>IF(db[[#This Row],[NB NOTA_C]]="","",COUNTIF([2]!B_MSK[concat],db[[#This Row],[NB NOTA_C]]))</f>
        <v>#REF!</v>
      </c>
      <c r="L712" s="7" t="s">
        <v>1641</v>
      </c>
      <c r="M712" s="3" t="s">
        <v>1695</v>
      </c>
      <c r="N712" s="1" t="s">
        <v>2807</v>
      </c>
      <c r="O712" s="3"/>
      <c r="P712" s="3" t="str">
        <f>IF(db[[#This Row],[QTY/ CTN]]="","",SUBSTITUTE(SUBSTITUTE(SUBSTITUTE(db[[#This Row],[QTY/ CTN]]," ","_",2),"(",""),")","")&amp;"_")</f>
        <v>24 PCS_</v>
      </c>
      <c r="Q712" s="3">
        <f>IF(db[[#This Row],[H_QTY/ CTN]]="","",SEARCH("_",db[[#This Row],[H_QTY/ CTN]]))</f>
        <v>7</v>
      </c>
      <c r="R712" s="3">
        <f>IF(db[[#This Row],[H_QTY/ CTN]]="","",LEN(db[[#This Row],[H_QTY/ CTN]]))</f>
        <v>7</v>
      </c>
      <c r="S712" s="87" t="str">
        <f>IF(db[[#This Row],[H_QTY/ CTN]]="","",LEFT(db[[#This Row],[H_QTY/ CTN]],db[[#This Row],[H_1]]-1))</f>
        <v>24 PCS</v>
      </c>
      <c r="T712" s="87" t="str">
        <f>IF(NOT(db[[#This Row],[H_1]]=db[[#This Row],[H_2]]),MID(db[[#This Row],[H_QTY/ CTN]],db[[#This Row],[H_1]]+1,db[[#This Row],[H_2]]-db[[#This Row],[H_1]]-1),"")</f>
        <v/>
      </c>
      <c r="U712" s="87" t="str">
        <f>IF(db[[#This Row],[QTY/ CTN B]]="","",LEFT(db[[#This Row],[QTY/ CTN B]],SEARCH(" ",db[[#This Row],[QTY/ CTN B]],1)-1))</f>
        <v>24</v>
      </c>
      <c r="V712" s="87" t="str">
        <f>IF(db[[#This Row],[QTY/ CTN B]]="","",RIGHT(db[[#This Row],[QTY/ CTN B]],LEN(db[[#This Row],[QTY/ CTN B]])-SEARCH(" ",db[[#This Row],[QTY/ CTN B]],1)))</f>
        <v>PCS</v>
      </c>
      <c r="W712" s="87" t="str">
        <f>IF(db[[#This Row],[QTY/ CTN TG]]="",IF(db[[#This Row],[STN TG]]="","",12),LEFT(db[[#This Row],[QTY/ CTN TG]],SEARCH(" ",db[[#This Row],[QTY/ CTN TG]],1)-1))</f>
        <v/>
      </c>
      <c r="X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2" s="87" t="str">
        <f>IF(db[[#This Row],[STN K]]="","",IF(db[[#This Row],[STN TG]]="LSN",12,""))</f>
        <v/>
      </c>
      <c r="Z712" s="87" t="str">
        <f>IF(db[[#This Row],[STN TG]]="LSN","PCS","")</f>
        <v/>
      </c>
      <c r="AA712" s="87">
        <f>db[[#This Row],[QTY B]]*IF(db[[#This Row],[QTY TG]]="",1,db[[#This Row],[QTY TG]])*IF(db[[#This Row],[QTY K]]="",1,db[[#This Row],[QTY K]])</f>
        <v>24</v>
      </c>
      <c r="AB712" s="87" t="str">
        <f>IF(db[[#This Row],[STN K]]="",IF(db[[#This Row],[STN TG]]="",db[[#This Row],[STN B]],db[[#This Row],[STN TG]]),db[[#This Row],[STN K]])</f>
        <v>PCS</v>
      </c>
      <c r="AC712" s="87"/>
    </row>
    <row r="713" spans="1:29" ht="16.5" customHeight="1" x14ac:dyDescent="0.25">
      <c r="A713" s="87">
        <f>ROW()-1</f>
        <v>712</v>
      </c>
      <c r="B713" s="3" t="str">
        <f>LOWER(SUBSTITUTE(SUBSTITUTE(SUBSTITUTE(SUBSTITUTE(SUBSTITUTE(SUBSTITUTE(db[[#This Row],[NB BM]]," ",),".",""),"-",""),"(",""),")",""),"/",""))</f>
        <v>dokumenkeeperdk20merah</v>
      </c>
      <c r="C71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D713" s="3" t="str">
        <f>LOWER(SUBSTITUTE(SUBSTITUTE(SUBSTITUTE(SUBSTITUTE(SUBSTITUTE(SUBSTITUTE(SUBSTITUTE(SUBSTITUTE(SUBSTITUTE(db[[#This Row],[NB PAJAK]]," ",""),"-",""),"(",""),")",""),".",""),",",""),"/",""),"""",""),"+",""))</f>
        <v/>
      </c>
      <c r="E713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dokumenkeeperdk20merah24pcs</v>
      </c>
      <c r="F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dokumenkeeperdk20merah24pcsuntana</v>
      </c>
      <c r="G713" s="1" t="s">
        <v>3739</v>
      </c>
      <c r="H713" s="4" t="s">
        <v>3707</v>
      </c>
      <c r="I713" s="49"/>
      <c r="J713" s="1" t="s">
        <v>1621</v>
      </c>
      <c r="K713" s="28" t="e">
        <f>IF(db[[#This Row],[NB NOTA_C]]="","",COUNTIF([2]!B_MSK[concat],db[[#This Row],[NB NOTA_C]]))</f>
        <v>#REF!</v>
      </c>
      <c r="L713" s="7" t="s">
        <v>1641</v>
      </c>
      <c r="M713" s="3" t="s">
        <v>1695</v>
      </c>
      <c r="N713" s="1" t="s">
        <v>2807</v>
      </c>
      <c r="O713" s="3"/>
      <c r="P713" s="3" t="str">
        <f>IF(db[[#This Row],[QTY/ CTN]]="","",SUBSTITUTE(SUBSTITUTE(SUBSTITUTE(db[[#This Row],[QTY/ CTN]]," ","_",2),"(",""),")","")&amp;"_")</f>
        <v>24 PCS_</v>
      </c>
      <c r="Q713" s="3">
        <f>IF(db[[#This Row],[H_QTY/ CTN]]="","",SEARCH("_",db[[#This Row],[H_QTY/ CTN]]))</f>
        <v>7</v>
      </c>
      <c r="R713" s="3">
        <f>IF(db[[#This Row],[H_QTY/ CTN]]="","",LEN(db[[#This Row],[H_QTY/ CTN]]))</f>
        <v>7</v>
      </c>
      <c r="S713" s="87" t="str">
        <f>IF(db[[#This Row],[H_QTY/ CTN]]="","",LEFT(db[[#This Row],[H_QTY/ CTN]],db[[#This Row],[H_1]]-1))</f>
        <v>24 PCS</v>
      </c>
      <c r="T713" s="87" t="str">
        <f>IF(NOT(db[[#This Row],[H_1]]=db[[#This Row],[H_2]]),MID(db[[#This Row],[H_QTY/ CTN]],db[[#This Row],[H_1]]+1,db[[#This Row],[H_2]]-db[[#This Row],[H_1]]-1),"")</f>
        <v/>
      </c>
      <c r="U713" s="87" t="str">
        <f>IF(db[[#This Row],[QTY/ CTN B]]="","",LEFT(db[[#This Row],[QTY/ CTN B]],SEARCH(" ",db[[#This Row],[QTY/ CTN B]],1)-1))</f>
        <v>24</v>
      </c>
      <c r="V713" s="87" t="str">
        <f>IF(db[[#This Row],[QTY/ CTN B]]="","",RIGHT(db[[#This Row],[QTY/ CTN B]],LEN(db[[#This Row],[QTY/ CTN B]])-SEARCH(" ",db[[#This Row],[QTY/ CTN B]],1)))</f>
        <v>PCS</v>
      </c>
      <c r="W713" s="87" t="str">
        <f>IF(db[[#This Row],[QTY/ CTN TG]]="",IF(db[[#This Row],[STN TG]]="","",12),LEFT(db[[#This Row],[QTY/ CTN TG]],SEARCH(" ",db[[#This Row],[QTY/ CTN TG]],1)-1))</f>
        <v/>
      </c>
      <c r="X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3" s="87" t="str">
        <f>IF(db[[#This Row],[STN K]]="","",IF(db[[#This Row],[STN TG]]="LSN",12,""))</f>
        <v/>
      </c>
      <c r="Z713" s="87" t="str">
        <f>IF(db[[#This Row],[STN TG]]="LSN","PCS","")</f>
        <v/>
      </c>
      <c r="AA713" s="87">
        <f>db[[#This Row],[QTY B]]*IF(db[[#This Row],[QTY TG]]="",1,db[[#This Row],[QTY TG]])*IF(db[[#This Row],[QTY K]]="",1,db[[#This Row],[QTY K]])</f>
        <v>24</v>
      </c>
      <c r="AB713" s="87" t="str">
        <f>IF(db[[#This Row],[STN K]]="",IF(db[[#This Row],[STN TG]]="",db[[#This Row],[STN B]],db[[#This Row],[STN TG]]),db[[#This Row],[STN K]])</f>
        <v>PCS</v>
      </c>
      <c r="AC713" s="87"/>
    </row>
    <row r="714" spans="1:29" ht="16.5" customHeight="1" x14ac:dyDescent="0.25">
      <c r="A714" s="87">
        <f>ROW()-1</f>
        <v>713</v>
      </c>
      <c r="B714" s="3" t="str">
        <f>LOWER(SUBSTITUTE(SUBSTITUTE(SUBSTITUTE(SUBSTITUTE(SUBSTITUTE(SUBSTITUTE(db[[#This Row],[NB BM]]," ",),".",""),"-",""),"(",""),")",""),"/",""))</f>
        <v>dokumenkeeperdk20orange</v>
      </c>
      <c r="C71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D714" s="3" t="str">
        <f>LOWER(SUBSTITUTE(SUBSTITUTE(SUBSTITUTE(SUBSTITUTE(SUBSTITUTE(SUBSTITUTE(SUBSTITUTE(SUBSTITUTE(SUBSTITUTE(db[[#This Row],[NB PAJAK]]," ",""),"-",""),"(",""),")",""),".",""),",",""),"/",""),"""",""),"+",""))</f>
        <v/>
      </c>
      <c r="E714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dokumenkeeperdk20orange24pcs</v>
      </c>
      <c r="F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dokumenkeeperdk20orange24pcsuntana</v>
      </c>
      <c r="G714" s="1" t="s">
        <v>3740</v>
      </c>
      <c r="H714" s="4" t="s">
        <v>3708</v>
      </c>
      <c r="I714" s="49"/>
      <c r="J714" s="1" t="s">
        <v>1621</v>
      </c>
      <c r="K714" s="28" t="e">
        <f>IF(db[[#This Row],[NB NOTA_C]]="","",COUNTIF([2]!B_MSK[concat],db[[#This Row],[NB NOTA_C]]))</f>
        <v>#REF!</v>
      </c>
      <c r="L714" s="7" t="s">
        <v>1641</v>
      </c>
      <c r="M714" s="3" t="s">
        <v>1695</v>
      </c>
      <c r="N714" s="1" t="s">
        <v>2807</v>
      </c>
      <c r="O714" s="3"/>
      <c r="P714" s="3" t="str">
        <f>IF(db[[#This Row],[QTY/ CTN]]="","",SUBSTITUTE(SUBSTITUTE(SUBSTITUTE(db[[#This Row],[QTY/ CTN]]," ","_",2),"(",""),")","")&amp;"_")</f>
        <v>24 PCS_</v>
      </c>
      <c r="Q714" s="3">
        <f>IF(db[[#This Row],[H_QTY/ CTN]]="","",SEARCH("_",db[[#This Row],[H_QTY/ CTN]]))</f>
        <v>7</v>
      </c>
      <c r="R714" s="3">
        <f>IF(db[[#This Row],[H_QTY/ CTN]]="","",LEN(db[[#This Row],[H_QTY/ CTN]]))</f>
        <v>7</v>
      </c>
      <c r="S714" s="87" t="str">
        <f>IF(db[[#This Row],[H_QTY/ CTN]]="","",LEFT(db[[#This Row],[H_QTY/ CTN]],db[[#This Row],[H_1]]-1))</f>
        <v>24 PCS</v>
      </c>
      <c r="T714" s="87" t="str">
        <f>IF(NOT(db[[#This Row],[H_1]]=db[[#This Row],[H_2]]),MID(db[[#This Row],[H_QTY/ CTN]],db[[#This Row],[H_1]]+1,db[[#This Row],[H_2]]-db[[#This Row],[H_1]]-1),"")</f>
        <v/>
      </c>
      <c r="U714" s="87" t="str">
        <f>IF(db[[#This Row],[QTY/ CTN B]]="","",LEFT(db[[#This Row],[QTY/ CTN B]],SEARCH(" ",db[[#This Row],[QTY/ CTN B]],1)-1))</f>
        <v>24</v>
      </c>
      <c r="V714" s="87" t="str">
        <f>IF(db[[#This Row],[QTY/ CTN B]]="","",RIGHT(db[[#This Row],[QTY/ CTN B]],LEN(db[[#This Row],[QTY/ CTN B]])-SEARCH(" ",db[[#This Row],[QTY/ CTN B]],1)))</f>
        <v>PCS</v>
      </c>
      <c r="W714" s="87" t="str">
        <f>IF(db[[#This Row],[QTY/ CTN TG]]="",IF(db[[#This Row],[STN TG]]="","",12),LEFT(db[[#This Row],[QTY/ CTN TG]],SEARCH(" ",db[[#This Row],[QTY/ CTN TG]],1)-1))</f>
        <v/>
      </c>
      <c r="X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4" s="87" t="str">
        <f>IF(db[[#This Row],[STN K]]="","",IF(db[[#This Row],[STN TG]]="LSN",12,""))</f>
        <v/>
      </c>
      <c r="Z714" s="87" t="str">
        <f>IF(db[[#This Row],[STN TG]]="LSN","PCS","")</f>
        <v/>
      </c>
      <c r="AA714" s="87">
        <f>db[[#This Row],[QTY B]]*IF(db[[#This Row],[QTY TG]]="",1,db[[#This Row],[QTY TG]])*IF(db[[#This Row],[QTY K]]="",1,db[[#This Row],[QTY K]])</f>
        <v>24</v>
      </c>
      <c r="AB714" s="87" t="str">
        <f>IF(db[[#This Row],[STN K]]="",IF(db[[#This Row],[STN TG]]="",db[[#This Row],[STN B]],db[[#This Row],[STN TG]]),db[[#This Row],[STN K]])</f>
        <v>PCS</v>
      </c>
      <c r="AC714" s="87"/>
    </row>
    <row r="715" spans="1:29" ht="16.5" customHeight="1" x14ac:dyDescent="0.25">
      <c r="A715" s="87">
        <f>ROW()-1</f>
        <v>714</v>
      </c>
      <c r="B715" s="3" t="str">
        <f>LOWER(SUBSTITUTE(SUBSTITUTE(SUBSTITUTE(SUBSTITUTE(SUBSTITUTE(SUBSTITUTE(db[[#This Row],[NB BM]]," ",),".",""),"-",""),"(",""),")",""),"/",""))</f>
        <v>dokumenkeeperdk40biru</v>
      </c>
      <c r="C71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D715" s="3" t="str">
        <f>LOWER(SUBSTITUTE(SUBSTITUTE(SUBSTITUTE(SUBSTITUTE(SUBSTITUTE(SUBSTITUTE(SUBSTITUTE(SUBSTITUTE(SUBSTITUTE(db[[#This Row],[NB PAJAK]]," ",""),"-",""),"(",""),")",""),".",""),",",""),"/",""),"""",""),"+",""))</f>
        <v/>
      </c>
      <c r="E715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dokumenkeeperdk40biru24pcs</v>
      </c>
      <c r="F7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dokumenkeeperdk40biru24pcsuntana</v>
      </c>
      <c r="G715" s="1" t="s">
        <v>3743</v>
      </c>
      <c r="H715" s="4" t="s">
        <v>3711</v>
      </c>
      <c r="I715" s="49"/>
      <c r="J715" s="1" t="s">
        <v>1621</v>
      </c>
      <c r="K715" s="28" t="e">
        <f>IF(db[[#This Row],[NB NOTA_C]]="","",COUNTIF([2]!B_MSK[concat],db[[#This Row],[NB NOTA_C]]))</f>
        <v>#REF!</v>
      </c>
      <c r="L715" s="7" t="s">
        <v>1641</v>
      </c>
      <c r="M715" s="3" t="s">
        <v>1695</v>
      </c>
      <c r="N715" s="1" t="s">
        <v>2807</v>
      </c>
      <c r="O715" s="3"/>
      <c r="P715" s="3" t="str">
        <f>IF(db[[#This Row],[QTY/ CTN]]="","",SUBSTITUTE(SUBSTITUTE(SUBSTITUTE(db[[#This Row],[QTY/ CTN]]," ","_",2),"(",""),")","")&amp;"_")</f>
        <v>24 PCS_</v>
      </c>
      <c r="Q715" s="3">
        <f>IF(db[[#This Row],[H_QTY/ CTN]]="","",SEARCH("_",db[[#This Row],[H_QTY/ CTN]]))</f>
        <v>7</v>
      </c>
      <c r="R715" s="3">
        <f>IF(db[[#This Row],[H_QTY/ CTN]]="","",LEN(db[[#This Row],[H_QTY/ CTN]]))</f>
        <v>7</v>
      </c>
      <c r="S715" s="87" t="str">
        <f>IF(db[[#This Row],[H_QTY/ CTN]]="","",LEFT(db[[#This Row],[H_QTY/ CTN]],db[[#This Row],[H_1]]-1))</f>
        <v>24 PCS</v>
      </c>
      <c r="T715" s="87" t="str">
        <f>IF(NOT(db[[#This Row],[H_1]]=db[[#This Row],[H_2]]),MID(db[[#This Row],[H_QTY/ CTN]],db[[#This Row],[H_1]]+1,db[[#This Row],[H_2]]-db[[#This Row],[H_1]]-1),"")</f>
        <v/>
      </c>
      <c r="U715" s="87" t="str">
        <f>IF(db[[#This Row],[QTY/ CTN B]]="","",LEFT(db[[#This Row],[QTY/ CTN B]],SEARCH(" ",db[[#This Row],[QTY/ CTN B]],1)-1))</f>
        <v>24</v>
      </c>
      <c r="V715" s="87" t="str">
        <f>IF(db[[#This Row],[QTY/ CTN B]]="","",RIGHT(db[[#This Row],[QTY/ CTN B]],LEN(db[[#This Row],[QTY/ CTN B]])-SEARCH(" ",db[[#This Row],[QTY/ CTN B]],1)))</f>
        <v>PCS</v>
      </c>
      <c r="W715" s="87" t="str">
        <f>IF(db[[#This Row],[QTY/ CTN TG]]="",IF(db[[#This Row],[STN TG]]="","",12),LEFT(db[[#This Row],[QTY/ CTN TG]],SEARCH(" ",db[[#This Row],[QTY/ CTN TG]],1)-1))</f>
        <v/>
      </c>
      <c r="X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5" s="87" t="str">
        <f>IF(db[[#This Row],[STN K]]="","",IF(db[[#This Row],[STN TG]]="LSN",12,""))</f>
        <v/>
      </c>
      <c r="Z715" s="87" t="str">
        <f>IF(db[[#This Row],[STN TG]]="LSN","PCS","")</f>
        <v/>
      </c>
      <c r="AA715" s="87">
        <f>db[[#This Row],[QTY B]]*IF(db[[#This Row],[QTY TG]]="",1,db[[#This Row],[QTY TG]])*IF(db[[#This Row],[QTY K]]="",1,db[[#This Row],[QTY K]])</f>
        <v>24</v>
      </c>
      <c r="AB715" s="87" t="str">
        <f>IF(db[[#This Row],[STN K]]="",IF(db[[#This Row],[STN TG]]="",db[[#This Row],[STN B]],db[[#This Row],[STN TG]]),db[[#This Row],[STN K]])</f>
        <v>PCS</v>
      </c>
      <c r="AC715" s="87"/>
    </row>
    <row r="716" spans="1:29" ht="16.5" customHeight="1" x14ac:dyDescent="0.25">
      <c r="A716" s="87">
        <f>ROW()-1</f>
        <v>715</v>
      </c>
      <c r="B716" s="3" t="str">
        <f>LOWER(SUBSTITUTE(SUBSTITUTE(SUBSTITUTE(SUBSTITUTE(SUBSTITUTE(SUBSTITUTE(db[[#This Row],[NB BM]]," ",),".",""),"-",""),"(",""),")",""),"/",""))</f>
        <v>dokumenkeeperdk40hijau</v>
      </c>
      <c r="C71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D716" s="3" t="str">
        <f>LOWER(SUBSTITUTE(SUBSTITUTE(SUBSTITUTE(SUBSTITUTE(SUBSTITUTE(SUBSTITUTE(SUBSTITUTE(SUBSTITUTE(SUBSTITUTE(db[[#This Row],[NB PAJAK]]," ",""),"-",""),"(",""),")",""),".",""),",",""),"/",""),"""",""),"+",""))</f>
        <v/>
      </c>
      <c r="E716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dokumenkeeperdk40hijau24pcs</v>
      </c>
      <c r="F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dokumenkeeperdk40hijau24pcsuntana</v>
      </c>
      <c r="G716" s="1" t="s">
        <v>3865</v>
      </c>
      <c r="H716" s="4" t="s">
        <v>3864</v>
      </c>
      <c r="I716" s="49"/>
      <c r="J716" s="1" t="s">
        <v>1621</v>
      </c>
      <c r="K716" s="28" t="e">
        <f>IF(db[[#This Row],[NB NOTA_C]]="","",COUNTIF([2]!B_MSK[concat],db[[#This Row],[NB NOTA_C]]))</f>
        <v>#REF!</v>
      </c>
      <c r="L716" s="7" t="s">
        <v>1641</v>
      </c>
      <c r="M716" s="3" t="s">
        <v>1695</v>
      </c>
      <c r="N716" s="1" t="s">
        <v>2807</v>
      </c>
      <c r="O716" s="3"/>
      <c r="P716" s="3" t="str">
        <f>IF(db[[#This Row],[QTY/ CTN]]="","",SUBSTITUTE(SUBSTITUTE(SUBSTITUTE(db[[#This Row],[QTY/ CTN]]," ","_",2),"(",""),")","")&amp;"_")</f>
        <v>24 PCS_</v>
      </c>
      <c r="Q716" s="3">
        <f>IF(db[[#This Row],[H_QTY/ CTN]]="","",SEARCH("_",db[[#This Row],[H_QTY/ CTN]]))</f>
        <v>7</v>
      </c>
      <c r="R716" s="3">
        <f>IF(db[[#This Row],[H_QTY/ CTN]]="","",LEN(db[[#This Row],[H_QTY/ CTN]]))</f>
        <v>7</v>
      </c>
      <c r="S716" s="87" t="str">
        <f>IF(db[[#This Row],[H_QTY/ CTN]]="","",LEFT(db[[#This Row],[H_QTY/ CTN]],db[[#This Row],[H_1]]-1))</f>
        <v>24 PCS</v>
      </c>
      <c r="T716" s="87" t="str">
        <f>IF(NOT(db[[#This Row],[H_1]]=db[[#This Row],[H_2]]),MID(db[[#This Row],[H_QTY/ CTN]],db[[#This Row],[H_1]]+1,db[[#This Row],[H_2]]-db[[#This Row],[H_1]]-1),"")</f>
        <v/>
      </c>
      <c r="U716" s="87" t="str">
        <f>IF(db[[#This Row],[QTY/ CTN B]]="","",LEFT(db[[#This Row],[QTY/ CTN B]],SEARCH(" ",db[[#This Row],[QTY/ CTN B]],1)-1))</f>
        <v>24</v>
      </c>
      <c r="V716" s="87" t="str">
        <f>IF(db[[#This Row],[QTY/ CTN B]]="","",RIGHT(db[[#This Row],[QTY/ CTN B]],LEN(db[[#This Row],[QTY/ CTN B]])-SEARCH(" ",db[[#This Row],[QTY/ CTN B]],1)))</f>
        <v>PCS</v>
      </c>
      <c r="W716" s="87" t="str">
        <f>IF(db[[#This Row],[QTY/ CTN TG]]="",IF(db[[#This Row],[STN TG]]="","",12),LEFT(db[[#This Row],[QTY/ CTN TG]],SEARCH(" ",db[[#This Row],[QTY/ CTN TG]],1)-1))</f>
        <v/>
      </c>
      <c r="X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6" s="87" t="str">
        <f>IF(db[[#This Row],[STN K]]="","",IF(db[[#This Row],[STN TG]]="LSN",12,""))</f>
        <v/>
      </c>
      <c r="Z716" s="87" t="str">
        <f>IF(db[[#This Row],[STN TG]]="LSN","PCS","")</f>
        <v/>
      </c>
      <c r="AA716" s="87">
        <f>db[[#This Row],[QTY B]]*IF(db[[#This Row],[QTY TG]]="",1,db[[#This Row],[QTY TG]])*IF(db[[#This Row],[QTY K]]="",1,db[[#This Row],[QTY K]])</f>
        <v>24</v>
      </c>
      <c r="AB716" s="87" t="str">
        <f>IF(db[[#This Row],[STN K]]="",IF(db[[#This Row],[STN TG]]="",db[[#This Row],[STN B]],db[[#This Row],[STN TG]]),db[[#This Row],[STN K]])</f>
        <v>PCS</v>
      </c>
      <c r="AC716" s="87"/>
    </row>
    <row r="717" spans="1:29" ht="16.5" customHeight="1" x14ac:dyDescent="0.25">
      <c r="A717" s="87">
        <f>ROW()-1</f>
        <v>716</v>
      </c>
      <c r="B717" s="3" t="str">
        <f>LOWER(SUBSTITUTE(SUBSTITUTE(SUBSTITUTE(SUBSTITUTE(SUBSTITUTE(SUBSTITUTE(db[[#This Row],[NB BM]]," ",),".",""),"-",""),"(",""),")",""),"/",""))</f>
        <v>dokumenkeeperdk40hitam</v>
      </c>
      <c r="C71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D717" s="3" t="str">
        <f>LOWER(SUBSTITUTE(SUBSTITUTE(SUBSTITUTE(SUBSTITUTE(SUBSTITUTE(SUBSTITUTE(SUBSTITUTE(SUBSTITUTE(SUBSTITUTE(db[[#This Row],[NB PAJAK]]," ",""),"-",""),"(",""),")",""),".",""),",",""),"/",""),"""",""),"+",""))</f>
        <v/>
      </c>
      <c r="E717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dokumenkeeperdk40hitam24pcs</v>
      </c>
      <c r="F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dokumenkeeperdk40hitam24pcsuntana</v>
      </c>
      <c r="G717" s="1" t="s">
        <v>3742</v>
      </c>
      <c r="H717" s="4" t="s">
        <v>3710</v>
      </c>
      <c r="I717" s="49"/>
      <c r="J717" s="1" t="s">
        <v>1621</v>
      </c>
      <c r="K717" s="28" t="e">
        <f>IF(db[[#This Row],[NB NOTA_C]]="","",COUNTIF([2]!B_MSK[concat],db[[#This Row],[NB NOTA_C]]))</f>
        <v>#REF!</v>
      </c>
      <c r="L717" s="7" t="s">
        <v>1641</v>
      </c>
      <c r="M717" s="3" t="s">
        <v>1695</v>
      </c>
      <c r="N717" s="1" t="s">
        <v>2807</v>
      </c>
      <c r="O717" s="3"/>
      <c r="P717" s="3" t="str">
        <f>IF(db[[#This Row],[QTY/ CTN]]="","",SUBSTITUTE(SUBSTITUTE(SUBSTITUTE(db[[#This Row],[QTY/ CTN]]," ","_",2),"(",""),")","")&amp;"_")</f>
        <v>24 PCS_</v>
      </c>
      <c r="Q717" s="3">
        <f>IF(db[[#This Row],[H_QTY/ CTN]]="","",SEARCH("_",db[[#This Row],[H_QTY/ CTN]]))</f>
        <v>7</v>
      </c>
      <c r="R717" s="3">
        <f>IF(db[[#This Row],[H_QTY/ CTN]]="","",LEN(db[[#This Row],[H_QTY/ CTN]]))</f>
        <v>7</v>
      </c>
      <c r="S717" s="87" t="str">
        <f>IF(db[[#This Row],[H_QTY/ CTN]]="","",LEFT(db[[#This Row],[H_QTY/ CTN]],db[[#This Row],[H_1]]-1))</f>
        <v>24 PCS</v>
      </c>
      <c r="T717" s="87" t="str">
        <f>IF(NOT(db[[#This Row],[H_1]]=db[[#This Row],[H_2]]),MID(db[[#This Row],[H_QTY/ CTN]],db[[#This Row],[H_1]]+1,db[[#This Row],[H_2]]-db[[#This Row],[H_1]]-1),"")</f>
        <v/>
      </c>
      <c r="U717" s="87" t="str">
        <f>IF(db[[#This Row],[QTY/ CTN B]]="","",LEFT(db[[#This Row],[QTY/ CTN B]],SEARCH(" ",db[[#This Row],[QTY/ CTN B]],1)-1))</f>
        <v>24</v>
      </c>
      <c r="V717" s="87" t="str">
        <f>IF(db[[#This Row],[QTY/ CTN B]]="","",RIGHT(db[[#This Row],[QTY/ CTN B]],LEN(db[[#This Row],[QTY/ CTN B]])-SEARCH(" ",db[[#This Row],[QTY/ CTN B]],1)))</f>
        <v>PCS</v>
      </c>
      <c r="W717" s="87" t="str">
        <f>IF(db[[#This Row],[QTY/ CTN TG]]="",IF(db[[#This Row],[STN TG]]="","",12),LEFT(db[[#This Row],[QTY/ CTN TG]],SEARCH(" ",db[[#This Row],[QTY/ CTN TG]],1)-1))</f>
        <v/>
      </c>
      <c r="X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7" s="87" t="str">
        <f>IF(db[[#This Row],[STN K]]="","",IF(db[[#This Row],[STN TG]]="LSN",12,""))</f>
        <v/>
      </c>
      <c r="Z717" s="87" t="str">
        <f>IF(db[[#This Row],[STN TG]]="LSN","PCS","")</f>
        <v/>
      </c>
      <c r="AA717" s="87">
        <f>db[[#This Row],[QTY B]]*IF(db[[#This Row],[QTY TG]]="",1,db[[#This Row],[QTY TG]])*IF(db[[#This Row],[QTY K]]="",1,db[[#This Row],[QTY K]])</f>
        <v>24</v>
      </c>
      <c r="AB717" s="87" t="str">
        <f>IF(db[[#This Row],[STN K]]="",IF(db[[#This Row],[STN TG]]="",db[[#This Row],[STN B]],db[[#This Row],[STN TG]]),db[[#This Row],[STN K]])</f>
        <v>PCS</v>
      </c>
      <c r="AC717" s="87"/>
    </row>
    <row r="718" spans="1:29" ht="16.5" customHeight="1" x14ac:dyDescent="0.25">
      <c r="A718" s="87">
        <f>ROW()-1</f>
        <v>717</v>
      </c>
      <c r="B718" s="3" t="str">
        <f>LOWER(SUBSTITUTE(SUBSTITUTE(SUBSTITUTE(SUBSTITUTE(SUBSTITUTE(SUBSTITUTE(db[[#This Row],[NB BM]]," ",),".",""),"-",""),"(",""),")",""),"/",""))</f>
        <v>dokumenkeeperdk40merah</v>
      </c>
      <c r="C71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D718" s="3" t="str">
        <f>LOWER(SUBSTITUTE(SUBSTITUTE(SUBSTITUTE(SUBSTITUTE(SUBSTITUTE(SUBSTITUTE(SUBSTITUTE(SUBSTITUTE(SUBSTITUTE(db[[#This Row],[NB PAJAK]]," ",""),"-",""),"(",""),")",""),".",""),",",""),"/",""),"""",""),"+",""))</f>
        <v/>
      </c>
      <c r="E718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dokumenkeeperdk40merah24pcs</v>
      </c>
      <c r="F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dokumenkeeperdk40merah24pcsuntana</v>
      </c>
      <c r="G718" s="1" t="s">
        <v>3744</v>
      </c>
      <c r="H718" s="4" t="s">
        <v>3712</v>
      </c>
      <c r="I718" s="49"/>
      <c r="J718" s="1" t="s">
        <v>1621</v>
      </c>
      <c r="K718" s="28" t="e">
        <f>IF(db[[#This Row],[NB NOTA_C]]="","",COUNTIF([2]!B_MSK[concat],db[[#This Row],[NB NOTA_C]]))</f>
        <v>#REF!</v>
      </c>
      <c r="L718" s="7" t="s">
        <v>1641</v>
      </c>
      <c r="M718" s="3" t="s">
        <v>1695</v>
      </c>
      <c r="N718" s="1" t="s">
        <v>2807</v>
      </c>
      <c r="O718" s="3"/>
      <c r="P718" s="3" t="str">
        <f>IF(db[[#This Row],[QTY/ CTN]]="","",SUBSTITUTE(SUBSTITUTE(SUBSTITUTE(db[[#This Row],[QTY/ CTN]]," ","_",2),"(",""),")","")&amp;"_")</f>
        <v>24 PCS_</v>
      </c>
      <c r="Q718" s="3">
        <f>IF(db[[#This Row],[H_QTY/ CTN]]="","",SEARCH("_",db[[#This Row],[H_QTY/ CTN]]))</f>
        <v>7</v>
      </c>
      <c r="R718" s="3">
        <f>IF(db[[#This Row],[H_QTY/ CTN]]="","",LEN(db[[#This Row],[H_QTY/ CTN]]))</f>
        <v>7</v>
      </c>
      <c r="S718" s="87" t="str">
        <f>IF(db[[#This Row],[H_QTY/ CTN]]="","",LEFT(db[[#This Row],[H_QTY/ CTN]],db[[#This Row],[H_1]]-1))</f>
        <v>24 PCS</v>
      </c>
      <c r="T718" s="87" t="str">
        <f>IF(NOT(db[[#This Row],[H_1]]=db[[#This Row],[H_2]]),MID(db[[#This Row],[H_QTY/ CTN]],db[[#This Row],[H_1]]+1,db[[#This Row],[H_2]]-db[[#This Row],[H_1]]-1),"")</f>
        <v/>
      </c>
      <c r="U718" s="87" t="str">
        <f>IF(db[[#This Row],[QTY/ CTN B]]="","",LEFT(db[[#This Row],[QTY/ CTN B]],SEARCH(" ",db[[#This Row],[QTY/ CTN B]],1)-1))</f>
        <v>24</v>
      </c>
      <c r="V718" s="87" t="str">
        <f>IF(db[[#This Row],[QTY/ CTN B]]="","",RIGHT(db[[#This Row],[QTY/ CTN B]],LEN(db[[#This Row],[QTY/ CTN B]])-SEARCH(" ",db[[#This Row],[QTY/ CTN B]],1)))</f>
        <v>PCS</v>
      </c>
      <c r="W718" s="87" t="str">
        <f>IF(db[[#This Row],[QTY/ CTN TG]]="",IF(db[[#This Row],[STN TG]]="","",12),LEFT(db[[#This Row],[QTY/ CTN TG]],SEARCH(" ",db[[#This Row],[QTY/ CTN TG]],1)-1))</f>
        <v/>
      </c>
      <c r="X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8" s="87" t="str">
        <f>IF(db[[#This Row],[STN K]]="","",IF(db[[#This Row],[STN TG]]="LSN",12,""))</f>
        <v/>
      </c>
      <c r="Z718" s="87" t="str">
        <f>IF(db[[#This Row],[STN TG]]="LSN","PCS","")</f>
        <v/>
      </c>
      <c r="AA718" s="87">
        <f>db[[#This Row],[QTY B]]*IF(db[[#This Row],[QTY TG]]="",1,db[[#This Row],[QTY TG]])*IF(db[[#This Row],[QTY K]]="",1,db[[#This Row],[QTY K]])</f>
        <v>24</v>
      </c>
      <c r="AB718" s="87" t="str">
        <f>IF(db[[#This Row],[STN K]]="",IF(db[[#This Row],[STN TG]]="",db[[#This Row],[STN B]],db[[#This Row],[STN TG]]),db[[#This Row],[STN K]])</f>
        <v>PCS</v>
      </c>
      <c r="AC718" s="87"/>
    </row>
    <row r="719" spans="1:29" ht="16.5" customHeight="1" x14ac:dyDescent="0.25">
      <c r="A719" s="87">
        <f>ROW()-1</f>
        <v>718</v>
      </c>
      <c r="B719" s="3" t="str">
        <f>LOWER(SUBSTITUTE(SUBSTITUTE(SUBSTITUTE(SUBSTITUTE(SUBSTITUTE(SUBSTITUTE(db[[#This Row],[NB BM]]," ",),".",""),"-",""),"(",""),")",""),"/",""))</f>
        <v>dokumenkeeperdk40orange</v>
      </c>
      <c r="C71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D719" s="3" t="str">
        <f>LOWER(SUBSTITUTE(SUBSTITUTE(SUBSTITUTE(SUBSTITUTE(SUBSTITUTE(SUBSTITUTE(SUBSTITUTE(SUBSTITUTE(SUBSTITUTE(db[[#This Row],[NB PAJAK]]," ",""),"-",""),"(",""),")",""),".",""),",",""),"/",""),"""",""),"+",""))</f>
        <v/>
      </c>
      <c r="E719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dokumenkeeperdk40orange24pcs</v>
      </c>
      <c r="F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dokumenkeeperdk40orange24pcsuntana</v>
      </c>
      <c r="G719" s="1" t="s">
        <v>3745</v>
      </c>
      <c r="H719" s="4" t="s">
        <v>3713</v>
      </c>
      <c r="I719" s="49"/>
      <c r="J719" s="1" t="s">
        <v>1621</v>
      </c>
      <c r="K719" s="28" t="e">
        <f>IF(db[[#This Row],[NB NOTA_C]]="","",COUNTIF([2]!B_MSK[concat],db[[#This Row],[NB NOTA_C]]))</f>
        <v>#REF!</v>
      </c>
      <c r="L719" s="7" t="s">
        <v>1641</v>
      </c>
      <c r="M719" s="3" t="s">
        <v>1695</v>
      </c>
      <c r="N719" s="1" t="s">
        <v>2807</v>
      </c>
      <c r="O719" s="3"/>
      <c r="P719" s="3" t="str">
        <f>IF(db[[#This Row],[QTY/ CTN]]="","",SUBSTITUTE(SUBSTITUTE(SUBSTITUTE(db[[#This Row],[QTY/ CTN]]," ","_",2),"(",""),")","")&amp;"_")</f>
        <v>24 PCS_</v>
      </c>
      <c r="Q719" s="3">
        <f>IF(db[[#This Row],[H_QTY/ CTN]]="","",SEARCH("_",db[[#This Row],[H_QTY/ CTN]]))</f>
        <v>7</v>
      </c>
      <c r="R719" s="3">
        <f>IF(db[[#This Row],[H_QTY/ CTN]]="","",LEN(db[[#This Row],[H_QTY/ CTN]]))</f>
        <v>7</v>
      </c>
      <c r="S719" s="87" t="str">
        <f>IF(db[[#This Row],[H_QTY/ CTN]]="","",LEFT(db[[#This Row],[H_QTY/ CTN]],db[[#This Row],[H_1]]-1))</f>
        <v>24 PCS</v>
      </c>
      <c r="T719" s="87" t="str">
        <f>IF(NOT(db[[#This Row],[H_1]]=db[[#This Row],[H_2]]),MID(db[[#This Row],[H_QTY/ CTN]],db[[#This Row],[H_1]]+1,db[[#This Row],[H_2]]-db[[#This Row],[H_1]]-1),"")</f>
        <v/>
      </c>
      <c r="U719" s="87" t="str">
        <f>IF(db[[#This Row],[QTY/ CTN B]]="","",LEFT(db[[#This Row],[QTY/ CTN B]],SEARCH(" ",db[[#This Row],[QTY/ CTN B]],1)-1))</f>
        <v>24</v>
      </c>
      <c r="V719" s="87" t="str">
        <f>IF(db[[#This Row],[QTY/ CTN B]]="","",RIGHT(db[[#This Row],[QTY/ CTN B]],LEN(db[[#This Row],[QTY/ CTN B]])-SEARCH(" ",db[[#This Row],[QTY/ CTN B]],1)))</f>
        <v>PCS</v>
      </c>
      <c r="W719" s="87" t="str">
        <f>IF(db[[#This Row],[QTY/ CTN TG]]="",IF(db[[#This Row],[STN TG]]="","",12),LEFT(db[[#This Row],[QTY/ CTN TG]],SEARCH(" ",db[[#This Row],[QTY/ CTN TG]],1)-1))</f>
        <v/>
      </c>
      <c r="X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19" s="87" t="str">
        <f>IF(db[[#This Row],[STN K]]="","",IF(db[[#This Row],[STN TG]]="LSN",12,""))</f>
        <v/>
      </c>
      <c r="Z719" s="87" t="str">
        <f>IF(db[[#This Row],[STN TG]]="LSN","PCS","")</f>
        <v/>
      </c>
      <c r="AA719" s="87">
        <f>db[[#This Row],[QTY B]]*IF(db[[#This Row],[QTY TG]]="",1,db[[#This Row],[QTY TG]])*IF(db[[#This Row],[QTY K]]="",1,db[[#This Row],[QTY K]])</f>
        <v>24</v>
      </c>
      <c r="AB719" s="87" t="str">
        <f>IF(db[[#This Row],[STN K]]="",IF(db[[#This Row],[STN TG]]="",db[[#This Row],[STN B]],db[[#This Row],[STN TG]]),db[[#This Row],[STN K]])</f>
        <v>PCS</v>
      </c>
      <c r="AC719" s="87"/>
    </row>
    <row r="720" spans="1:29" ht="16.5" customHeight="1" x14ac:dyDescent="0.25">
      <c r="A720" s="87">
        <f>ROW()-1</f>
        <v>719</v>
      </c>
      <c r="B720" s="3" t="str">
        <f>LOWER(SUBSTITUTE(SUBSTITUTE(SUBSTITUTE(SUBSTITUTE(SUBSTITUTE(SUBSTITUTE(db[[#This Row],[NB BM]]," ",),".",""),"-",""),"(",""),")",""),"/",""))</f>
        <v>dokumenkeeperdk60biru</v>
      </c>
      <c r="C72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D720" s="3" t="str">
        <f>LOWER(SUBSTITUTE(SUBSTITUTE(SUBSTITUTE(SUBSTITUTE(SUBSTITUTE(SUBSTITUTE(SUBSTITUTE(SUBSTITUTE(SUBSTITUTE(db[[#This Row],[NB PAJAK]]," ",""),"-",""),"(",""),")",""),".",""),",",""),"/",""),"""",""),"+",""))</f>
        <v/>
      </c>
      <c r="E720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dokumenkeeperdk60biru24pcs</v>
      </c>
      <c r="F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dokumenkeeperdk60biru24pcsuntana</v>
      </c>
      <c r="G720" s="1" t="s">
        <v>3747</v>
      </c>
      <c r="H720" s="4" t="s">
        <v>3715</v>
      </c>
      <c r="I720" s="49"/>
      <c r="J720" s="1" t="s">
        <v>1621</v>
      </c>
      <c r="K720" s="28" t="e">
        <f>IF(db[[#This Row],[NB NOTA_C]]="","",COUNTIF([2]!B_MSK[concat],db[[#This Row],[NB NOTA_C]]))</f>
        <v>#REF!</v>
      </c>
      <c r="L720" s="7" t="s">
        <v>1641</v>
      </c>
      <c r="M720" s="3" t="s">
        <v>1695</v>
      </c>
      <c r="N720" s="1" t="s">
        <v>2807</v>
      </c>
      <c r="O720" s="3"/>
      <c r="P720" s="3" t="str">
        <f>IF(db[[#This Row],[QTY/ CTN]]="","",SUBSTITUTE(SUBSTITUTE(SUBSTITUTE(db[[#This Row],[QTY/ CTN]]," ","_",2),"(",""),")","")&amp;"_")</f>
        <v>24 PCS_</v>
      </c>
      <c r="Q720" s="3">
        <f>IF(db[[#This Row],[H_QTY/ CTN]]="","",SEARCH("_",db[[#This Row],[H_QTY/ CTN]]))</f>
        <v>7</v>
      </c>
      <c r="R720" s="3">
        <f>IF(db[[#This Row],[H_QTY/ CTN]]="","",LEN(db[[#This Row],[H_QTY/ CTN]]))</f>
        <v>7</v>
      </c>
      <c r="S720" s="87" t="str">
        <f>IF(db[[#This Row],[H_QTY/ CTN]]="","",LEFT(db[[#This Row],[H_QTY/ CTN]],db[[#This Row],[H_1]]-1))</f>
        <v>24 PCS</v>
      </c>
      <c r="T720" s="87" t="str">
        <f>IF(NOT(db[[#This Row],[H_1]]=db[[#This Row],[H_2]]),MID(db[[#This Row],[H_QTY/ CTN]],db[[#This Row],[H_1]]+1,db[[#This Row],[H_2]]-db[[#This Row],[H_1]]-1),"")</f>
        <v/>
      </c>
      <c r="U720" s="87" t="str">
        <f>IF(db[[#This Row],[QTY/ CTN B]]="","",LEFT(db[[#This Row],[QTY/ CTN B]],SEARCH(" ",db[[#This Row],[QTY/ CTN B]],1)-1))</f>
        <v>24</v>
      </c>
      <c r="V720" s="87" t="str">
        <f>IF(db[[#This Row],[QTY/ CTN B]]="","",RIGHT(db[[#This Row],[QTY/ CTN B]],LEN(db[[#This Row],[QTY/ CTN B]])-SEARCH(" ",db[[#This Row],[QTY/ CTN B]],1)))</f>
        <v>PCS</v>
      </c>
      <c r="W720" s="87" t="str">
        <f>IF(db[[#This Row],[QTY/ CTN TG]]="",IF(db[[#This Row],[STN TG]]="","",12),LEFT(db[[#This Row],[QTY/ CTN TG]],SEARCH(" ",db[[#This Row],[QTY/ CTN TG]],1)-1))</f>
        <v/>
      </c>
      <c r="X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0" s="87" t="str">
        <f>IF(db[[#This Row],[STN K]]="","",IF(db[[#This Row],[STN TG]]="LSN",12,""))</f>
        <v/>
      </c>
      <c r="Z720" s="87" t="str">
        <f>IF(db[[#This Row],[STN TG]]="LSN","PCS","")</f>
        <v/>
      </c>
      <c r="AA720" s="87">
        <f>db[[#This Row],[QTY B]]*IF(db[[#This Row],[QTY TG]]="",1,db[[#This Row],[QTY TG]])*IF(db[[#This Row],[QTY K]]="",1,db[[#This Row],[QTY K]])</f>
        <v>24</v>
      </c>
      <c r="AB720" s="87" t="str">
        <f>IF(db[[#This Row],[STN K]]="",IF(db[[#This Row],[STN TG]]="",db[[#This Row],[STN B]],db[[#This Row],[STN TG]]),db[[#This Row],[STN K]])</f>
        <v>PCS</v>
      </c>
      <c r="AC720" s="87"/>
    </row>
    <row r="721" spans="1:29" ht="16.5" customHeight="1" x14ac:dyDescent="0.25">
      <c r="A721" s="87">
        <f>ROW()-1</f>
        <v>720</v>
      </c>
      <c r="B721" s="3" t="str">
        <f>LOWER(SUBSTITUTE(SUBSTITUTE(SUBSTITUTE(SUBSTITUTE(SUBSTITUTE(SUBSTITUTE(db[[#This Row],[NB BM]]," ",),".",""),"-",""),"(",""),")",""),"/",""))</f>
        <v>dokumenkeeperdk60hijau</v>
      </c>
      <c r="C72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D721" s="3" t="str">
        <f>LOWER(SUBSTITUTE(SUBSTITUTE(SUBSTITUTE(SUBSTITUTE(SUBSTITUTE(SUBSTITUTE(SUBSTITUTE(SUBSTITUTE(SUBSTITUTE(db[[#This Row],[NB PAJAK]]," ",""),"-",""),"(",""),")",""),".",""),",",""),"/",""),"""",""),"+",""))</f>
        <v/>
      </c>
      <c r="E721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dokumenkeeperdk60hijau24pcs</v>
      </c>
      <c r="F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dokumenkeeperdk60hijau24pcsuntana</v>
      </c>
      <c r="G721" s="1" t="s">
        <v>3750</v>
      </c>
      <c r="H721" s="4" t="s">
        <v>3718</v>
      </c>
      <c r="I721" s="49"/>
      <c r="J721" s="1" t="s">
        <v>1621</v>
      </c>
      <c r="K721" s="28" t="e">
        <f>IF(db[[#This Row],[NB NOTA_C]]="","",COUNTIF([2]!B_MSK[concat],db[[#This Row],[NB NOTA_C]]))</f>
        <v>#REF!</v>
      </c>
      <c r="L721" s="7" t="s">
        <v>1641</v>
      </c>
      <c r="M721" s="3" t="s">
        <v>1695</v>
      </c>
      <c r="N721" s="1" t="s">
        <v>2807</v>
      </c>
      <c r="O721" s="3"/>
      <c r="P721" s="3" t="str">
        <f>IF(db[[#This Row],[QTY/ CTN]]="","",SUBSTITUTE(SUBSTITUTE(SUBSTITUTE(db[[#This Row],[QTY/ CTN]]," ","_",2),"(",""),")","")&amp;"_")</f>
        <v>24 PCS_</v>
      </c>
      <c r="Q721" s="3">
        <f>IF(db[[#This Row],[H_QTY/ CTN]]="","",SEARCH("_",db[[#This Row],[H_QTY/ CTN]]))</f>
        <v>7</v>
      </c>
      <c r="R721" s="3">
        <f>IF(db[[#This Row],[H_QTY/ CTN]]="","",LEN(db[[#This Row],[H_QTY/ CTN]]))</f>
        <v>7</v>
      </c>
      <c r="S721" s="87" t="str">
        <f>IF(db[[#This Row],[H_QTY/ CTN]]="","",LEFT(db[[#This Row],[H_QTY/ CTN]],db[[#This Row],[H_1]]-1))</f>
        <v>24 PCS</v>
      </c>
      <c r="T721" s="87" t="str">
        <f>IF(NOT(db[[#This Row],[H_1]]=db[[#This Row],[H_2]]),MID(db[[#This Row],[H_QTY/ CTN]],db[[#This Row],[H_1]]+1,db[[#This Row],[H_2]]-db[[#This Row],[H_1]]-1),"")</f>
        <v/>
      </c>
      <c r="U721" s="87" t="str">
        <f>IF(db[[#This Row],[QTY/ CTN B]]="","",LEFT(db[[#This Row],[QTY/ CTN B]],SEARCH(" ",db[[#This Row],[QTY/ CTN B]],1)-1))</f>
        <v>24</v>
      </c>
      <c r="V721" s="87" t="str">
        <f>IF(db[[#This Row],[QTY/ CTN B]]="","",RIGHT(db[[#This Row],[QTY/ CTN B]],LEN(db[[#This Row],[QTY/ CTN B]])-SEARCH(" ",db[[#This Row],[QTY/ CTN B]],1)))</f>
        <v>PCS</v>
      </c>
      <c r="W721" s="87" t="str">
        <f>IF(db[[#This Row],[QTY/ CTN TG]]="",IF(db[[#This Row],[STN TG]]="","",12),LEFT(db[[#This Row],[QTY/ CTN TG]],SEARCH(" ",db[[#This Row],[QTY/ CTN TG]],1)-1))</f>
        <v/>
      </c>
      <c r="X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1" s="87" t="str">
        <f>IF(db[[#This Row],[STN K]]="","",IF(db[[#This Row],[STN TG]]="LSN",12,""))</f>
        <v/>
      </c>
      <c r="Z721" s="87" t="str">
        <f>IF(db[[#This Row],[STN TG]]="LSN","PCS","")</f>
        <v/>
      </c>
      <c r="AA721" s="87">
        <f>db[[#This Row],[QTY B]]*IF(db[[#This Row],[QTY TG]]="",1,db[[#This Row],[QTY TG]])*IF(db[[#This Row],[QTY K]]="",1,db[[#This Row],[QTY K]])</f>
        <v>24</v>
      </c>
      <c r="AB721" s="87" t="str">
        <f>IF(db[[#This Row],[STN K]]="",IF(db[[#This Row],[STN TG]]="",db[[#This Row],[STN B]],db[[#This Row],[STN TG]]),db[[#This Row],[STN K]])</f>
        <v>PCS</v>
      </c>
      <c r="AC721" s="87"/>
    </row>
    <row r="722" spans="1:29" ht="16.5" customHeight="1" x14ac:dyDescent="0.25">
      <c r="A722" s="87">
        <f>ROW()-1</f>
        <v>721</v>
      </c>
      <c r="B722" s="3" t="str">
        <f>LOWER(SUBSTITUTE(SUBSTITUTE(SUBSTITUTE(SUBSTITUTE(SUBSTITUTE(SUBSTITUTE(db[[#This Row],[NB BM]]," ",),".",""),"-",""),"(",""),")",""),"/",""))</f>
        <v>dokumenkeeperdk60hitam</v>
      </c>
      <c r="C72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D722" s="3" t="str">
        <f>LOWER(SUBSTITUTE(SUBSTITUTE(SUBSTITUTE(SUBSTITUTE(SUBSTITUTE(SUBSTITUTE(SUBSTITUTE(SUBSTITUTE(SUBSTITUTE(db[[#This Row],[NB PAJAK]]," ",""),"-",""),"(",""),")",""),".",""),",",""),"/",""),"""",""),"+",""))</f>
        <v/>
      </c>
      <c r="E722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dokumenkeeperdk60hitam24pcs</v>
      </c>
      <c r="F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dokumenkeeperdk60hitam24pcsuntana</v>
      </c>
      <c r="G722" s="1" t="s">
        <v>3746</v>
      </c>
      <c r="H722" s="4" t="s">
        <v>3714</v>
      </c>
      <c r="I722" s="49"/>
      <c r="J722" s="1" t="s">
        <v>1621</v>
      </c>
      <c r="K722" s="28" t="e">
        <f>IF(db[[#This Row],[NB NOTA_C]]="","",COUNTIF([2]!B_MSK[concat],db[[#This Row],[NB NOTA_C]]))</f>
        <v>#REF!</v>
      </c>
      <c r="L722" s="7" t="s">
        <v>1641</v>
      </c>
      <c r="M722" s="3" t="s">
        <v>1695</v>
      </c>
      <c r="N722" s="1" t="s">
        <v>2807</v>
      </c>
      <c r="O722" s="3"/>
      <c r="P722" s="3" t="str">
        <f>IF(db[[#This Row],[QTY/ CTN]]="","",SUBSTITUTE(SUBSTITUTE(SUBSTITUTE(db[[#This Row],[QTY/ CTN]]," ","_",2),"(",""),")","")&amp;"_")</f>
        <v>24 PCS_</v>
      </c>
      <c r="Q722" s="3">
        <f>IF(db[[#This Row],[H_QTY/ CTN]]="","",SEARCH("_",db[[#This Row],[H_QTY/ CTN]]))</f>
        <v>7</v>
      </c>
      <c r="R722" s="3">
        <f>IF(db[[#This Row],[H_QTY/ CTN]]="","",LEN(db[[#This Row],[H_QTY/ CTN]]))</f>
        <v>7</v>
      </c>
      <c r="S722" s="87" t="str">
        <f>IF(db[[#This Row],[H_QTY/ CTN]]="","",LEFT(db[[#This Row],[H_QTY/ CTN]],db[[#This Row],[H_1]]-1))</f>
        <v>24 PCS</v>
      </c>
      <c r="T722" s="87" t="str">
        <f>IF(NOT(db[[#This Row],[H_1]]=db[[#This Row],[H_2]]),MID(db[[#This Row],[H_QTY/ CTN]],db[[#This Row],[H_1]]+1,db[[#This Row],[H_2]]-db[[#This Row],[H_1]]-1),"")</f>
        <v/>
      </c>
      <c r="U722" s="87" t="str">
        <f>IF(db[[#This Row],[QTY/ CTN B]]="","",LEFT(db[[#This Row],[QTY/ CTN B]],SEARCH(" ",db[[#This Row],[QTY/ CTN B]],1)-1))</f>
        <v>24</v>
      </c>
      <c r="V722" s="87" t="str">
        <f>IF(db[[#This Row],[QTY/ CTN B]]="","",RIGHT(db[[#This Row],[QTY/ CTN B]],LEN(db[[#This Row],[QTY/ CTN B]])-SEARCH(" ",db[[#This Row],[QTY/ CTN B]],1)))</f>
        <v>PCS</v>
      </c>
      <c r="W722" s="87" t="str">
        <f>IF(db[[#This Row],[QTY/ CTN TG]]="",IF(db[[#This Row],[STN TG]]="","",12),LEFT(db[[#This Row],[QTY/ CTN TG]],SEARCH(" ",db[[#This Row],[QTY/ CTN TG]],1)-1))</f>
        <v/>
      </c>
      <c r="X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2" s="87" t="str">
        <f>IF(db[[#This Row],[STN K]]="","",IF(db[[#This Row],[STN TG]]="LSN",12,""))</f>
        <v/>
      </c>
      <c r="Z722" s="87" t="str">
        <f>IF(db[[#This Row],[STN TG]]="LSN","PCS","")</f>
        <v/>
      </c>
      <c r="AA722" s="87">
        <f>db[[#This Row],[QTY B]]*IF(db[[#This Row],[QTY TG]]="",1,db[[#This Row],[QTY TG]])*IF(db[[#This Row],[QTY K]]="",1,db[[#This Row],[QTY K]])</f>
        <v>24</v>
      </c>
      <c r="AB722" s="87" t="str">
        <f>IF(db[[#This Row],[STN K]]="",IF(db[[#This Row],[STN TG]]="",db[[#This Row],[STN B]],db[[#This Row],[STN TG]]),db[[#This Row],[STN K]])</f>
        <v>PCS</v>
      </c>
      <c r="AC722" s="87"/>
    </row>
    <row r="723" spans="1:29" ht="16.5" customHeight="1" x14ac:dyDescent="0.25">
      <c r="A723" s="87">
        <f>ROW()-1</f>
        <v>722</v>
      </c>
      <c r="B723" s="3" t="str">
        <f>LOWER(SUBSTITUTE(SUBSTITUTE(SUBSTITUTE(SUBSTITUTE(SUBSTITUTE(SUBSTITUTE(db[[#This Row],[NB BM]]," ",),".",""),"-",""),"(",""),")",""),"/",""))</f>
        <v>dokumenkeeperdk60merah</v>
      </c>
      <c r="C72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D723" s="3" t="str">
        <f>LOWER(SUBSTITUTE(SUBSTITUTE(SUBSTITUTE(SUBSTITUTE(SUBSTITUTE(SUBSTITUTE(SUBSTITUTE(SUBSTITUTE(SUBSTITUTE(db[[#This Row],[NB PAJAK]]," ",""),"-",""),"(",""),")",""),".",""),",",""),"/",""),"""",""),"+",""))</f>
        <v/>
      </c>
      <c r="E723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dokumenkeeperdk60merah24pcs</v>
      </c>
      <c r="F7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dokumenkeeperdk60merah24pcsuntana</v>
      </c>
      <c r="G723" s="1" t="s">
        <v>3748</v>
      </c>
      <c r="H723" s="4" t="s">
        <v>3716</v>
      </c>
      <c r="I723" s="49"/>
      <c r="J723" s="1" t="s">
        <v>1621</v>
      </c>
      <c r="K723" s="28" t="e">
        <f>IF(db[[#This Row],[NB NOTA_C]]="","",COUNTIF([2]!B_MSK[concat],db[[#This Row],[NB NOTA_C]]))</f>
        <v>#REF!</v>
      </c>
      <c r="L723" s="7" t="s">
        <v>1641</v>
      </c>
      <c r="M723" s="3" t="s">
        <v>1695</v>
      </c>
      <c r="N723" s="1" t="s">
        <v>2807</v>
      </c>
      <c r="O723" s="3"/>
      <c r="P723" s="3" t="str">
        <f>IF(db[[#This Row],[QTY/ CTN]]="","",SUBSTITUTE(SUBSTITUTE(SUBSTITUTE(db[[#This Row],[QTY/ CTN]]," ","_",2),"(",""),")","")&amp;"_")</f>
        <v>24 PCS_</v>
      </c>
      <c r="Q723" s="3">
        <f>IF(db[[#This Row],[H_QTY/ CTN]]="","",SEARCH("_",db[[#This Row],[H_QTY/ CTN]]))</f>
        <v>7</v>
      </c>
      <c r="R723" s="3">
        <f>IF(db[[#This Row],[H_QTY/ CTN]]="","",LEN(db[[#This Row],[H_QTY/ CTN]]))</f>
        <v>7</v>
      </c>
      <c r="S723" s="87" t="str">
        <f>IF(db[[#This Row],[H_QTY/ CTN]]="","",LEFT(db[[#This Row],[H_QTY/ CTN]],db[[#This Row],[H_1]]-1))</f>
        <v>24 PCS</v>
      </c>
      <c r="T723" s="87" t="str">
        <f>IF(NOT(db[[#This Row],[H_1]]=db[[#This Row],[H_2]]),MID(db[[#This Row],[H_QTY/ CTN]],db[[#This Row],[H_1]]+1,db[[#This Row],[H_2]]-db[[#This Row],[H_1]]-1),"")</f>
        <v/>
      </c>
      <c r="U723" s="87" t="str">
        <f>IF(db[[#This Row],[QTY/ CTN B]]="","",LEFT(db[[#This Row],[QTY/ CTN B]],SEARCH(" ",db[[#This Row],[QTY/ CTN B]],1)-1))</f>
        <v>24</v>
      </c>
      <c r="V723" s="87" t="str">
        <f>IF(db[[#This Row],[QTY/ CTN B]]="","",RIGHT(db[[#This Row],[QTY/ CTN B]],LEN(db[[#This Row],[QTY/ CTN B]])-SEARCH(" ",db[[#This Row],[QTY/ CTN B]],1)))</f>
        <v>PCS</v>
      </c>
      <c r="W723" s="87" t="str">
        <f>IF(db[[#This Row],[QTY/ CTN TG]]="",IF(db[[#This Row],[STN TG]]="","",12),LEFT(db[[#This Row],[QTY/ CTN TG]],SEARCH(" ",db[[#This Row],[QTY/ CTN TG]],1)-1))</f>
        <v/>
      </c>
      <c r="X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3" s="87" t="str">
        <f>IF(db[[#This Row],[STN K]]="","",IF(db[[#This Row],[STN TG]]="LSN",12,""))</f>
        <v/>
      </c>
      <c r="Z723" s="87" t="str">
        <f>IF(db[[#This Row],[STN TG]]="LSN","PCS","")</f>
        <v/>
      </c>
      <c r="AA723" s="87">
        <f>db[[#This Row],[QTY B]]*IF(db[[#This Row],[QTY TG]]="",1,db[[#This Row],[QTY TG]])*IF(db[[#This Row],[QTY K]]="",1,db[[#This Row],[QTY K]])</f>
        <v>24</v>
      </c>
      <c r="AB723" s="87" t="str">
        <f>IF(db[[#This Row],[STN K]]="",IF(db[[#This Row],[STN TG]]="",db[[#This Row],[STN B]],db[[#This Row],[STN TG]]),db[[#This Row],[STN K]])</f>
        <v>PCS</v>
      </c>
      <c r="AC723" s="87"/>
    </row>
    <row r="724" spans="1:29" ht="16.5" customHeight="1" x14ac:dyDescent="0.25">
      <c r="A724" s="87">
        <f>ROW()-1</f>
        <v>723</v>
      </c>
      <c r="B724" s="3" t="str">
        <f>LOWER(SUBSTITUTE(SUBSTITUTE(SUBSTITUTE(SUBSTITUTE(SUBSTITUTE(SUBSTITUTE(db[[#This Row],[NB BM]]," ",),".",""),"-",""),"(",""),")",""),"/",""))</f>
        <v>dokumenkeeperdk60orange</v>
      </c>
      <c r="C72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D724" s="3" t="str">
        <f>LOWER(SUBSTITUTE(SUBSTITUTE(SUBSTITUTE(SUBSTITUTE(SUBSTITUTE(SUBSTITUTE(SUBSTITUTE(SUBSTITUTE(SUBSTITUTE(db[[#This Row],[NB PAJAK]]," ",""),"-",""),"(",""),")",""),".",""),",",""),"/",""),"""",""),"+",""))</f>
        <v/>
      </c>
      <c r="E724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dokumenkeeperdk60orange24pcs</v>
      </c>
      <c r="F7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dokumenkeeperdk60orange24pcsuntana</v>
      </c>
      <c r="G724" s="1" t="s">
        <v>3749</v>
      </c>
      <c r="H724" s="4" t="s">
        <v>3717</v>
      </c>
      <c r="I724" s="49"/>
      <c r="J724" s="1" t="s">
        <v>1621</v>
      </c>
      <c r="K724" s="28" t="e">
        <f>IF(db[[#This Row],[NB NOTA_C]]="","",COUNTIF([2]!B_MSK[concat],db[[#This Row],[NB NOTA_C]]))</f>
        <v>#REF!</v>
      </c>
      <c r="L724" s="7" t="s">
        <v>1641</v>
      </c>
      <c r="M724" s="3" t="s">
        <v>1695</v>
      </c>
      <c r="N724" s="1" t="s">
        <v>2807</v>
      </c>
      <c r="O724" s="3"/>
      <c r="P724" s="3" t="str">
        <f>IF(db[[#This Row],[QTY/ CTN]]="","",SUBSTITUTE(SUBSTITUTE(SUBSTITUTE(db[[#This Row],[QTY/ CTN]]," ","_",2),"(",""),")","")&amp;"_")</f>
        <v>24 PCS_</v>
      </c>
      <c r="Q724" s="3">
        <f>IF(db[[#This Row],[H_QTY/ CTN]]="","",SEARCH("_",db[[#This Row],[H_QTY/ CTN]]))</f>
        <v>7</v>
      </c>
      <c r="R724" s="3">
        <f>IF(db[[#This Row],[H_QTY/ CTN]]="","",LEN(db[[#This Row],[H_QTY/ CTN]]))</f>
        <v>7</v>
      </c>
      <c r="S724" s="87" t="str">
        <f>IF(db[[#This Row],[H_QTY/ CTN]]="","",LEFT(db[[#This Row],[H_QTY/ CTN]],db[[#This Row],[H_1]]-1))</f>
        <v>24 PCS</v>
      </c>
      <c r="T724" s="87" t="str">
        <f>IF(NOT(db[[#This Row],[H_1]]=db[[#This Row],[H_2]]),MID(db[[#This Row],[H_QTY/ CTN]],db[[#This Row],[H_1]]+1,db[[#This Row],[H_2]]-db[[#This Row],[H_1]]-1),"")</f>
        <v/>
      </c>
      <c r="U724" s="87" t="str">
        <f>IF(db[[#This Row],[QTY/ CTN B]]="","",LEFT(db[[#This Row],[QTY/ CTN B]],SEARCH(" ",db[[#This Row],[QTY/ CTN B]],1)-1))</f>
        <v>24</v>
      </c>
      <c r="V724" s="87" t="str">
        <f>IF(db[[#This Row],[QTY/ CTN B]]="","",RIGHT(db[[#This Row],[QTY/ CTN B]],LEN(db[[#This Row],[QTY/ CTN B]])-SEARCH(" ",db[[#This Row],[QTY/ CTN B]],1)))</f>
        <v>PCS</v>
      </c>
      <c r="W724" s="87" t="str">
        <f>IF(db[[#This Row],[QTY/ CTN TG]]="",IF(db[[#This Row],[STN TG]]="","",12),LEFT(db[[#This Row],[QTY/ CTN TG]],SEARCH(" ",db[[#This Row],[QTY/ CTN TG]],1)-1))</f>
        <v/>
      </c>
      <c r="X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4" s="87" t="str">
        <f>IF(db[[#This Row],[STN K]]="","",IF(db[[#This Row],[STN TG]]="LSN",12,""))</f>
        <v/>
      </c>
      <c r="Z724" s="87" t="str">
        <f>IF(db[[#This Row],[STN TG]]="LSN","PCS","")</f>
        <v/>
      </c>
      <c r="AA724" s="87">
        <f>db[[#This Row],[QTY B]]*IF(db[[#This Row],[QTY TG]]="",1,db[[#This Row],[QTY TG]])*IF(db[[#This Row],[QTY K]]="",1,db[[#This Row],[QTY K]])</f>
        <v>24</v>
      </c>
      <c r="AB724" s="87" t="str">
        <f>IF(db[[#This Row],[STN K]]="",IF(db[[#This Row],[STN TG]]="",db[[#This Row],[STN B]],db[[#This Row],[STN TG]]),db[[#This Row],[STN K]])</f>
        <v>PCS</v>
      </c>
      <c r="AC724" s="87"/>
    </row>
    <row r="725" spans="1:29" ht="16.5" customHeight="1" x14ac:dyDescent="0.25">
      <c r="A725" s="87">
        <f>ROW()-1</f>
        <v>724</v>
      </c>
      <c r="B725" s="3" t="str">
        <f>LOWER(SUBSTITUTE(SUBSTITUTE(SUBSTITUTE(SUBSTITUTE(SUBSTITUTE(SUBSTITUTE(db[[#This Row],[NB BM]]," ",),".",""),"-",""),"(",""),")",""),"/",""))</f>
        <v>drawingboardbt21no2</v>
      </c>
      <c r="C72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D725" s="3" t="str">
        <f>LOWER(SUBSTITUTE(SUBSTITUTE(SUBSTITUTE(SUBSTITUTE(SUBSTITUTE(SUBSTITUTE(SUBSTITUTE(SUBSTITUTE(SUBSTITUTE(db[[#This Row],[NB PAJAK]]," ",""),"-",""),"(",""),")",""),".",""),",",""),"/",""),"""",""),"+",""))</f>
        <v/>
      </c>
      <c r="E725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drawingboardbt21no28lsn</v>
      </c>
      <c r="F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drawingboardbt21no2168lsnuntana</v>
      </c>
      <c r="G725" s="1" t="s">
        <v>1074</v>
      </c>
      <c r="H725" s="4" t="s">
        <v>1376</v>
      </c>
      <c r="I725" s="49"/>
      <c r="J725" s="1" t="s">
        <v>1621</v>
      </c>
      <c r="K725" s="26" t="e">
        <f>IF(db[[#This Row],[NB NOTA_C]]="","",COUNTIF([2]!B_MSK[concat],db[[#This Row],[NB NOTA_C]]))</f>
        <v>#REF!</v>
      </c>
      <c r="L725" s="6" t="s">
        <v>1640</v>
      </c>
      <c r="M725" s="1" t="s">
        <v>1725</v>
      </c>
      <c r="N725" s="1" t="s">
        <v>3109</v>
      </c>
      <c r="P725" s="1" t="str">
        <f>IF(db[[#This Row],[QTY/ CTN]]="","",SUBSTITUTE(SUBSTITUTE(SUBSTITUTE(db[[#This Row],[QTY/ CTN]]," ","_",2),"(",""),")","")&amp;"_")</f>
        <v>8 LSN_</v>
      </c>
      <c r="Q725" s="1">
        <f>IF(db[[#This Row],[H_QTY/ CTN]]="","",SEARCH("_",db[[#This Row],[H_QTY/ CTN]]))</f>
        <v>6</v>
      </c>
      <c r="R725" s="1">
        <f>IF(db[[#This Row],[H_QTY/ CTN]]="","",LEN(db[[#This Row],[H_QTY/ CTN]]))</f>
        <v>6</v>
      </c>
      <c r="S725" s="90" t="str">
        <f>IF(db[[#This Row],[H_QTY/ CTN]]="","",LEFT(db[[#This Row],[H_QTY/ CTN]],db[[#This Row],[H_1]]-1))</f>
        <v>8 LSN</v>
      </c>
      <c r="T725" s="87" t="str">
        <f>IF(NOT(db[[#This Row],[H_1]]=db[[#This Row],[H_2]]),MID(db[[#This Row],[H_QTY/ CTN]],db[[#This Row],[H_1]]+1,db[[#This Row],[H_2]]-db[[#This Row],[H_1]]-1),"")</f>
        <v/>
      </c>
      <c r="U725" s="87" t="str">
        <f>IF(db[[#This Row],[QTY/ CTN B]]="","",LEFT(db[[#This Row],[QTY/ CTN B]],SEARCH(" ",db[[#This Row],[QTY/ CTN B]],1)-1))</f>
        <v>8</v>
      </c>
      <c r="V725" s="87" t="str">
        <f>IF(db[[#This Row],[QTY/ CTN B]]="","",RIGHT(db[[#This Row],[QTY/ CTN B]],LEN(db[[#This Row],[QTY/ CTN B]])-SEARCH(" ",db[[#This Row],[QTY/ CTN B]],1)))</f>
        <v>LSN</v>
      </c>
      <c r="W725" s="87">
        <f>IF(db[[#This Row],[QTY/ CTN TG]]="",IF(db[[#This Row],[STN TG]]="","",12),LEFT(db[[#This Row],[QTY/ CTN TG]],SEARCH(" ",db[[#This Row],[QTY/ CTN TG]],1)-1))</f>
        <v>12</v>
      </c>
      <c r="X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25" s="87" t="str">
        <f>IF(db[[#This Row],[STN K]]="","",IF(db[[#This Row],[STN TG]]="LSN",12,""))</f>
        <v/>
      </c>
      <c r="Z725" s="87" t="str">
        <f>IF(db[[#This Row],[STN TG]]="LSN","PCS","")</f>
        <v/>
      </c>
      <c r="AA725" s="87">
        <f>db[[#This Row],[QTY B]]*IF(db[[#This Row],[QTY TG]]="",1,db[[#This Row],[QTY TG]])*IF(db[[#This Row],[QTY K]]="",1,db[[#This Row],[QTY K]])</f>
        <v>96</v>
      </c>
      <c r="AB725" s="87" t="str">
        <f>IF(db[[#This Row],[STN K]]="",IF(db[[#This Row],[STN TG]]="",db[[#This Row],[STN B]],db[[#This Row],[STN TG]]),db[[#This Row],[STN K]])</f>
        <v>PCS</v>
      </c>
      <c r="AC725" s="87"/>
    </row>
    <row r="726" spans="1:29" ht="16.5" customHeight="1" x14ac:dyDescent="0.25">
      <c r="A726" s="87">
        <f>ROW()-1</f>
        <v>725</v>
      </c>
      <c r="B726" s="3" t="str">
        <f>LOWER(SUBSTITUTE(SUBSTITUTE(SUBSTITUTE(SUBSTITUTE(SUBSTITUTE(SUBSTITUTE(db[[#This Row],[NB BM]]," ",),".",""),"-",""),"(",""),")",""),"/",""))</f>
        <v>drawingboardtk2001b18x13l</v>
      </c>
      <c r="C72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D726" s="3" t="str">
        <f>LOWER(SUBSTITUTE(SUBSTITUTE(SUBSTITUTE(SUBSTITUTE(SUBSTITUTE(SUBSTITUTE(SUBSTITUTE(SUBSTITUTE(SUBSTITUTE(db[[#This Row],[NB PAJAK]]," ",""),"-",""),"(",""),")",""),".",""),",",""),"/",""),"""",""),"+",""))</f>
        <v/>
      </c>
      <c r="E726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drawingboardtk2001b18x13l72pcs</v>
      </c>
      <c r="F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drawingboardtk2001b18x13l72pcsuntana</v>
      </c>
      <c r="G726" s="1" t="s">
        <v>1868</v>
      </c>
      <c r="H726" s="4" t="s">
        <v>2918</v>
      </c>
      <c r="I726" s="2"/>
      <c r="J726" s="1" t="s">
        <v>1621</v>
      </c>
      <c r="K726" s="26" t="e">
        <f>IF(db[[#This Row],[NB NOTA_C]]="","",COUNTIF([2]!B_MSK[concat],db[[#This Row],[NB NOTA_C]]))</f>
        <v>#REF!</v>
      </c>
      <c r="L726" s="7" t="s">
        <v>1637</v>
      </c>
      <c r="M726" s="3" t="s">
        <v>1675</v>
      </c>
      <c r="N726" s="1" t="s">
        <v>3109</v>
      </c>
      <c r="O726" s="3"/>
      <c r="P726" s="3" t="str">
        <f>IF(db[[#This Row],[QTY/ CTN]]="","",SUBSTITUTE(SUBSTITUTE(SUBSTITUTE(db[[#This Row],[QTY/ CTN]]," ","_",2),"(",""),")","")&amp;"_")</f>
        <v>72 PCS_</v>
      </c>
      <c r="Q726" s="3">
        <f>IF(db[[#This Row],[H_QTY/ CTN]]="","",SEARCH("_",db[[#This Row],[H_QTY/ CTN]]))</f>
        <v>7</v>
      </c>
      <c r="R726" s="3">
        <f>IF(db[[#This Row],[H_QTY/ CTN]]="","",LEN(db[[#This Row],[H_QTY/ CTN]]))</f>
        <v>7</v>
      </c>
      <c r="S726" s="90" t="str">
        <f>IF(db[[#This Row],[H_QTY/ CTN]]="","",LEFT(db[[#This Row],[H_QTY/ CTN]],db[[#This Row],[H_1]]-1))</f>
        <v>72 PCS</v>
      </c>
      <c r="T726" s="87" t="str">
        <f>IF(NOT(db[[#This Row],[H_1]]=db[[#This Row],[H_2]]),MID(db[[#This Row],[H_QTY/ CTN]],db[[#This Row],[H_1]]+1,db[[#This Row],[H_2]]-db[[#This Row],[H_1]]-1),"")</f>
        <v/>
      </c>
      <c r="U726" s="87" t="str">
        <f>IF(db[[#This Row],[QTY/ CTN B]]="","",LEFT(db[[#This Row],[QTY/ CTN B]],SEARCH(" ",db[[#This Row],[QTY/ CTN B]],1)-1))</f>
        <v>72</v>
      </c>
      <c r="V726" s="87" t="str">
        <f>IF(db[[#This Row],[QTY/ CTN B]]="","",RIGHT(db[[#This Row],[QTY/ CTN B]],LEN(db[[#This Row],[QTY/ CTN B]])-SEARCH(" ",db[[#This Row],[QTY/ CTN B]],1)))</f>
        <v>PCS</v>
      </c>
      <c r="W726" s="87" t="str">
        <f>IF(db[[#This Row],[QTY/ CTN TG]]="",IF(db[[#This Row],[STN TG]]="","",12),LEFT(db[[#This Row],[QTY/ CTN TG]],SEARCH(" ",db[[#This Row],[QTY/ CTN TG]],1)-1))</f>
        <v/>
      </c>
      <c r="X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6" s="87" t="str">
        <f>IF(db[[#This Row],[STN K]]="","",IF(db[[#This Row],[STN TG]]="LSN",12,""))</f>
        <v/>
      </c>
      <c r="Z726" s="87" t="str">
        <f>IF(db[[#This Row],[STN TG]]="LSN","PCS","")</f>
        <v/>
      </c>
      <c r="AA726" s="87">
        <f>db[[#This Row],[QTY B]]*IF(db[[#This Row],[QTY TG]]="",1,db[[#This Row],[QTY TG]])*IF(db[[#This Row],[QTY K]]="",1,db[[#This Row],[QTY K]])</f>
        <v>72</v>
      </c>
      <c r="AB726" s="87" t="str">
        <f>IF(db[[#This Row],[STN K]]="",IF(db[[#This Row],[STN TG]]="",db[[#This Row],[STN B]],db[[#This Row],[STN TG]]),db[[#This Row],[STN K]])</f>
        <v>PCS</v>
      </c>
      <c r="AC726" s="87"/>
    </row>
    <row r="727" spans="1:29" ht="16.5" customHeight="1" x14ac:dyDescent="0.25">
      <c r="A727" s="87">
        <f>ROW()-1</f>
        <v>726</v>
      </c>
      <c r="B727" s="3" t="str">
        <f>LOWER(SUBSTITUTE(SUBSTITUTE(SUBSTITUTE(SUBSTITUTE(SUBSTITUTE(SUBSTITUTE(db[[#This Row],[NB BM]]," ",),".",""),"-",""),"(",""),")",""),"/",""))</f>
        <v>drawingboardtk2002b16x11m</v>
      </c>
      <c r="C72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D727" s="3" t="str">
        <f>LOWER(SUBSTITUTE(SUBSTITUTE(SUBSTITUTE(SUBSTITUTE(SUBSTITUTE(SUBSTITUTE(SUBSTITUTE(SUBSTITUTE(SUBSTITUTE(db[[#This Row],[NB PAJAK]]," ",""),"-",""),"(",""),")",""),".",""),",",""),"/",""),"""",""),"+",""))</f>
        <v/>
      </c>
      <c r="E727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drawingboardtk2002b16x11m96pcs</v>
      </c>
      <c r="F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drawingboardtk2002b16x11m96pcsuntana</v>
      </c>
      <c r="G727" s="1" t="s">
        <v>1869</v>
      </c>
      <c r="H727" s="4" t="s">
        <v>2070</v>
      </c>
      <c r="I727" s="49"/>
      <c r="J727" s="1" t="s">
        <v>1621</v>
      </c>
      <c r="K727" s="26" t="e">
        <f>IF(db[[#This Row],[NB NOTA_C]]="","",COUNTIF([2]!B_MSK[concat],db[[#This Row],[NB NOTA_C]]))</f>
        <v>#REF!</v>
      </c>
      <c r="L727" s="7" t="s">
        <v>1637</v>
      </c>
      <c r="M727" s="3" t="s">
        <v>1673</v>
      </c>
      <c r="N727" s="1" t="s">
        <v>3109</v>
      </c>
      <c r="P727" s="1" t="str">
        <f>IF(db[[#This Row],[QTY/ CTN]]="","",SUBSTITUTE(SUBSTITUTE(SUBSTITUTE(db[[#This Row],[QTY/ CTN]]," ","_",2),"(",""),")","")&amp;"_")</f>
        <v>96 PCS_</v>
      </c>
      <c r="Q727" s="1">
        <f>IF(db[[#This Row],[H_QTY/ CTN]]="","",SEARCH("_",db[[#This Row],[H_QTY/ CTN]]))</f>
        <v>7</v>
      </c>
      <c r="R727" s="1">
        <f>IF(db[[#This Row],[H_QTY/ CTN]]="","",LEN(db[[#This Row],[H_QTY/ CTN]]))</f>
        <v>7</v>
      </c>
      <c r="S727" s="90" t="str">
        <f>IF(db[[#This Row],[H_QTY/ CTN]]="","",LEFT(db[[#This Row],[H_QTY/ CTN]],db[[#This Row],[H_1]]-1))</f>
        <v>96 PCS</v>
      </c>
      <c r="T727" s="87" t="str">
        <f>IF(NOT(db[[#This Row],[H_1]]=db[[#This Row],[H_2]]),MID(db[[#This Row],[H_QTY/ CTN]],db[[#This Row],[H_1]]+1,db[[#This Row],[H_2]]-db[[#This Row],[H_1]]-1),"")</f>
        <v/>
      </c>
      <c r="U727" s="87" t="str">
        <f>IF(db[[#This Row],[QTY/ CTN B]]="","",LEFT(db[[#This Row],[QTY/ CTN B]],SEARCH(" ",db[[#This Row],[QTY/ CTN B]],1)-1))</f>
        <v>96</v>
      </c>
      <c r="V727" s="87" t="str">
        <f>IF(db[[#This Row],[QTY/ CTN B]]="","",RIGHT(db[[#This Row],[QTY/ CTN B]],LEN(db[[#This Row],[QTY/ CTN B]])-SEARCH(" ",db[[#This Row],[QTY/ CTN B]],1)))</f>
        <v>PCS</v>
      </c>
      <c r="W727" s="87" t="str">
        <f>IF(db[[#This Row],[QTY/ CTN TG]]="",IF(db[[#This Row],[STN TG]]="","",12),LEFT(db[[#This Row],[QTY/ CTN TG]],SEARCH(" ",db[[#This Row],[QTY/ CTN TG]],1)-1))</f>
        <v/>
      </c>
      <c r="X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7" s="87" t="str">
        <f>IF(db[[#This Row],[STN K]]="","",IF(db[[#This Row],[STN TG]]="LSN",12,""))</f>
        <v/>
      </c>
      <c r="Z727" s="87" t="str">
        <f>IF(db[[#This Row],[STN TG]]="LSN","PCS","")</f>
        <v/>
      </c>
      <c r="AA727" s="87">
        <f>db[[#This Row],[QTY B]]*IF(db[[#This Row],[QTY TG]]="",1,db[[#This Row],[QTY TG]])*IF(db[[#This Row],[QTY K]]="",1,db[[#This Row],[QTY K]])</f>
        <v>96</v>
      </c>
      <c r="AB727" s="87" t="str">
        <f>IF(db[[#This Row],[STN K]]="",IF(db[[#This Row],[STN TG]]="",db[[#This Row],[STN B]],db[[#This Row],[STN TG]]),db[[#This Row],[STN K]])</f>
        <v>PCS</v>
      </c>
      <c r="AC727" s="87"/>
    </row>
    <row r="728" spans="1:29" x14ac:dyDescent="0.25">
      <c r="A728" s="87">
        <f>ROW()-1</f>
        <v>727</v>
      </c>
      <c r="B728" s="3" t="str">
        <f>LOWER(SUBSTITUTE(SUBSTITUTE(SUBSTITUTE(SUBSTITUTE(SUBSTITUTE(SUBSTITUTE(db[[#This Row],[NB BM]]," ",),".",""),"-",""),"(",""),")",""),"/",""))</f>
        <v>drawingboardtk2022b16x11m</v>
      </c>
      <c r="C72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D728" s="3" t="str">
        <f>LOWER(SUBSTITUTE(SUBSTITUTE(SUBSTITUTE(SUBSTITUTE(SUBSTITUTE(SUBSTITUTE(SUBSTITUTE(SUBSTITUTE(SUBSTITUTE(db[[#This Row],[NB PAJAK]]," ",""),"-",""),"(",""),")",""),".",""),",",""),"/",""),"""",""),"+",""))</f>
        <v/>
      </c>
      <c r="E728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drawingboardtk2022b16x11m96pcs</v>
      </c>
      <c r="F7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drawingboardtk2022b16x11m96pcsuntana</v>
      </c>
      <c r="G728" s="1" t="s">
        <v>1870</v>
      </c>
      <c r="H728" s="4" t="s">
        <v>2919</v>
      </c>
      <c r="I728" s="49"/>
      <c r="J728" s="1" t="s">
        <v>1621</v>
      </c>
      <c r="K728" s="26" t="e">
        <f>IF(db[[#This Row],[NB NOTA_C]]="","",COUNTIF([2]!B_MSK[concat],db[[#This Row],[NB NOTA_C]]))</f>
        <v>#REF!</v>
      </c>
      <c r="L728" s="7" t="s">
        <v>1637</v>
      </c>
      <c r="M728" s="3" t="s">
        <v>1673</v>
      </c>
      <c r="N728" s="1" t="s">
        <v>3109</v>
      </c>
      <c r="O728" s="3"/>
      <c r="P728" s="3" t="str">
        <f>IF(db[[#This Row],[QTY/ CTN]]="","",SUBSTITUTE(SUBSTITUTE(SUBSTITUTE(db[[#This Row],[QTY/ CTN]]," ","_",2),"(",""),")","")&amp;"_")</f>
        <v>96 PCS_</v>
      </c>
      <c r="Q728" s="3">
        <f>IF(db[[#This Row],[H_QTY/ CTN]]="","",SEARCH("_",db[[#This Row],[H_QTY/ CTN]]))</f>
        <v>7</v>
      </c>
      <c r="R728" s="3">
        <f>IF(db[[#This Row],[H_QTY/ CTN]]="","",LEN(db[[#This Row],[H_QTY/ CTN]]))</f>
        <v>7</v>
      </c>
      <c r="S728" s="90" t="str">
        <f>IF(db[[#This Row],[H_QTY/ CTN]]="","",LEFT(db[[#This Row],[H_QTY/ CTN]],db[[#This Row],[H_1]]-1))</f>
        <v>96 PCS</v>
      </c>
      <c r="T728" s="87" t="str">
        <f>IF(NOT(db[[#This Row],[H_1]]=db[[#This Row],[H_2]]),MID(db[[#This Row],[H_QTY/ CTN]],db[[#This Row],[H_1]]+1,db[[#This Row],[H_2]]-db[[#This Row],[H_1]]-1),"")</f>
        <v/>
      </c>
      <c r="U728" s="87" t="str">
        <f>IF(db[[#This Row],[QTY/ CTN B]]="","",LEFT(db[[#This Row],[QTY/ CTN B]],SEARCH(" ",db[[#This Row],[QTY/ CTN B]],1)-1))</f>
        <v>96</v>
      </c>
      <c r="V728" s="87" t="str">
        <f>IF(db[[#This Row],[QTY/ CTN B]]="","",RIGHT(db[[#This Row],[QTY/ CTN B]],LEN(db[[#This Row],[QTY/ CTN B]])-SEARCH(" ",db[[#This Row],[QTY/ CTN B]],1)))</f>
        <v>PCS</v>
      </c>
      <c r="W728" s="87" t="str">
        <f>IF(db[[#This Row],[QTY/ CTN TG]]="",IF(db[[#This Row],[STN TG]]="","",12),LEFT(db[[#This Row],[QTY/ CTN TG]],SEARCH(" ",db[[#This Row],[QTY/ CTN TG]],1)-1))</f>
        <v/>
      </c>
      <c r="X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8" s="87" t="str">
        <f>IF(db[[#This Row],[STN K]]="","",IF(db[[#This Row],[STN TG]]="LSN",12,""))</f>
        <v/>
      </c>
      <c r="Z728" s="87" t="str">
        <f>IF(db[[#This Row],[STN TG]]="LSN","PCS","")</f>
        <v/>
      </c>
      <c r="AA728" s="87">
        <f>db[[#This Row],[QTY B]]*IF(db[[#This Row],[QTY TG]]="",1,db[[#This Row],[QTY TG]])*IF(db[[#This Row],[QTY K]]="",1,db[[#This Row],[QTY K]])</f>
        <v>96</v>
      </c>
      <c r="AB728" s="87" t="str">
        <f>IF(db[[#This Row],[STN K]]="",IF(db[[#This Row],[STN TG]]="",db[[#This Row],[STN B]],db[[#This Row],[STN TG]]),db[[#This Row],[STN K]])</f>
        <v>PCS</v>
      </c>
      <c r="AC728" s="87"/>
    </row>
    <row r="729" spans="1:29" x14ac:dyDescent="0.25">
      <c r="A729" s="87">
        <f>ROW()-1</f>
        <v>728</v>
      </c>
      <c r="B729" s="3" t="str">
        <f>LOWER(SUBSTITUTE(SUBSTITUTE(SUBSTITUTE(SUBSTITUTE(SUBSTITUTE(SUBSTITUTE(db[[#This Row],[NB BM]]," ",),".",""),"-",""),"(",""),")",""),"/",""))</f>
        <v>drawingboardtk207b12x85xsgajah</v>
      </c>
      <c r="C72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D729" s="3" t="str">
        <f>LOWER(SUBSTITUTE(SUBSTITUTE(SUBSTITUTE(SUBSTITUTE(SUBSTITUTE(SUBSTITUTE(SUBSTITUTE(SUBSTITUTE(SUBSTITUTE(db[[#This Row],[NB PAJAK]]," ",""),"-",""),"(",""),")",""),".",""),",",""),"/",""),"""",""),"+",""))</f>
        <v/>
      </c>
      <c r="E729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drawingboardtk207b12x85xsgajah144pcs</v>
      </c>
      <c r="F7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drawingboardtk207b12x85xsgajah144pcsuntana</v>
      </c>
      <c r="G729" s="1" t="s">
        <v>1871</v>
      </c>
      <c r="H729" s="4" t="s">
        <v>2920</v>
      </c>
      <c r="I729" s="2"/>
      <c r="J729" s="1" t="s">
        <v>1621</v>
      </c>
      <c r="K729" s="26" t="e">
        <f>IF(db[[#This Row],[NB NOTA_C]]="","",COUNTIF([2]!B_MSK[concat],db[[#This Row],[NB NOTA_C]]))</f>
        <v>#REF!</v>
      </c>
      <c r="L729" s="7" t="s">
        <v>1637</v>
      </c>
      <c r="M729" s="3" t="s">
        <v>1664</v>
      </c>
      <c r="N729" s="1" t="s">
        <v>3109</v>
      </c>
      <c r="O729" s="3"/>
      <c r="P729" s="3" t="str">
        <f>IF(db[[#This Row],[QTY/ CTN]]="","",SUBSTITUTE(SUBSTITUTE(SUBSTITUTE(db[[#This Row],[QTY/ CTN]]," ","_",2),"(",""),")","")&amp;"_")</f>
        <v>144 PCS_</v>
      </c>
      <c r="Q729" s="3">
        <f>IF(db[[#This Row],[H_QTY/ CTN]]="","",SEARCH("_",db[[#This Row],[H_QTY/ CTN]]))</f>
        <v>8</v>
      </c>
      <c r="R729" s="3">
        <f>IF(db[[#This Row],[H_QTY/ CTN]]="","",LEN(db[[#This Row],[H_QTY/ CTN]]))</f>
        <v>8</v>
      </c>
      <c r="S729" s="90" t="str">
        <f>IF(db[[#This Row],[H_QTY/ CTN]]="","",LEFT(db[[#This Row],[H_QTY/ CTN]],db[[#This Row],[H_1]]-1))</f>
        <v>144 PCS</v>
      </c>
      <c r="T729" s="87" t="str">
        <f>IF(NOT(db[[#This Row],[H_1]]=db[[#This Row],[H_2]]),MID(db[[#This Row],[H_QTY/ CTN]],db[[#This Row],[H_1]]+1,db[[#This Row],[H_2]]-db[[#This Row],[H_1]]-1),"")</f>
        <v/>
      </c>
      <c r="U729" s="87" t="str">
        <f>IF(db[[#This Row],[QTY/ CTN B]]="","",LEFT(db[[#This Row],[QTY/ CTN B]],SEARCH(" ",db[[#This Row],[QTY/ CTN B]],1)-1))</f>
        <v>144</v>
      </c>
      <c r="V729" s="87" t="str">
        <f>IF(db[[#This Row],[QTY/ CTN B]]="","",RIGHT(db[[#This Row],[QTY/ CTN B]],LEN(db[[#This Row],[QTY/ CTN B]])-SEARCH(" ",db[[#This Row],[QTY/ CTN B]],1)))</f>
        <v>PCS</v>
      </c>
      <c r="W729" s="87" t="str">
        <f>IF(db[[#This Row],[QTY/ CTN TG]]="",IF(db[[#This Row],[STN TG]]="","",12),LEFT(db[[#This Row],[QTY/ CTN TG]],SEARCH(" ",db[[#This Row],[QTY/ CTN TG]],1)-1))</f>
        <v/>
      </c>
      <c r="X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29" s="87" t="str">
        <f>IF(db[[#This Row],[STN K]]="","",IF(db[[#This Row],[STN TG]]="LSN",12,""))</f>
        <v/>
      </c>
      <c r="Z729" s="87" t="str">
        <f>IF(db[[#This Row],[STN TG]]="LSN","PCS","")</f>
        <v/>
      </c>
      <c r="AA729" s="87">
        <f>db[[#This Row],[QTY B]]*IF(db[[#This Row],[QTY TG]]="",1,db[[#This Row],[QTY TG]])*IF(db[[#This Row],[QTY K]]="",1,db[[#This Row],[QTY K]])</f>
        <v>144</v>
      </c>
      <c r="AB729" s="87" t="str">
        <f>IF(db[[#This Row],[STN K]]="",IF(db[[#This Row],[STN TG]]="",db[[#This Row],[STN B]],db[[#This Row],[STN TG]]),db[[#This Row],[STN K]])</f>
        <v>PCS</v>
      </c>
      <c r="AC729" s="87"/>
    </row>
    <row r="730" spans="1:29" ht="16.5" customHeight="1" x14ac:dyDescent="0.25">
      <c r="A730" s="87">
        <f>ROW()-1</f>
        <v>729</v>
      </c>
      <c r="B730" s="3" t="str">
        <f>LOWER(SUBSTITUTE(SUBSTITUTE(SUBSTITUTE(SUBSTITUTE(SUBSTITUTE(SUBSTITUTE(db[[#This Row],[NB BM]]," ",),".",""),"-",""),"(",""),")",""),"/",""))</f>
        <v>drawingboardtk430b184warnadus</v>
      </c>
      <c r="C73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D730" s="3" t="str">
        <f>LOWER(SUBSTITUTE(SUBSTITUTE(SUBSTITUTE(SUBSTITUTE(SUBSTITUTE(SUBSTITUTE(SUBSTITUTE(SUBSTITUTE(SUBSTITUTE(db[[#This Row],[NB PAJAK]]," ",""),"-",""),"(",""),")",""),".",""),",",""),"/",""),"""",""),"+",""))</f>
        <v/>
      </c>
      <c r="E730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drawingboardtk430b184warnadus72pcs</v>
      </c>
      <c r="F7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drawingboardtk430b184warnadus72pcsuntana</v>
      </c>
      <c r="G730" s="1" t="s">
        <v>3122</v>
      </c>
      <c r="H730" s="4" t="s">
        <v>3121</v>
      </c>
      <c r="I730" s="49"/>
      <c r="J730" s="1" t="s">
        <v>1621</v>
      </c>
      <c r="K730" s="26" t="e">
        <f>IF(db[[#This Row],[NB NOTA_C]]="","",COUNTIF([2]!B_MSK[concat],db[[#This Row],[NB NOTA_C]]))</f>
        <v>#REF!</v>
      </c>
      <c r="L730" s="7" t="s">
        <v>1637</v>
      </c>
      <c r="M730" s="3" t="s">
        <v>1675</v>
      </c>
      <c r="N730" s="1" t="s">
        <v>3109</v>
      </c>
      <c r="O730" s="3"/>
      <c r="P730" s="3" t="str">
        <f>IF(db[[#This Row],[QTY/ CTN]]="","",SUBSTITUTE(SUBSTITUTE(SUBSTITUTE(db[[#This Row],[QTY/ CTN]]," ","_",2),"(",""),")","")&amp;"_")</f>
        <v>72 PCS_</v>
      </c>
      <c r="Q730" s="3">
        <f>IF(db[[#This Row],[H_QTY/ CTN]]="","",SEARCH("_",db[[#This Row],[H_QTY/ CTN]]))</f>
        <v>7</v>
      </c>
      <c r="R730" s="3">
        <f>IF(db[[#This Row],[H_QTY/ CTN]]="","",LEN(db[[#This Row],[H_QTY/ CTN]]))</f>
        <v>7</v>
      </c>
      <c r="S730" s="87" t="str">
        <f>IF(db[[#This Row],[H_QTY/ CTN]]="","",LEFT(db[[#This Row],[H_QTY/ CTN]],db[[#This Row],[H_1]]-1))</f>
        <v>72 PCS</v>
      </c>
      <c r="T730" s="87" t="str">
        <f>IF(NOT(db[[#This Row],[H_1]]=db[[#This Row],[H_2]]),MID(db[[#This Row],[H_QTY/ CTN]],db[[#This Row],[H_1]]+1,db[[#This Row],[H_2]]-db[[#This Row],[H_1]]-1),"")</f>
        <v/>
      </c>
      <c r="U730" s="87" t="str">
        <f>IF(db[[#This Row],[QTY/ CTN B]]="","",LEFT(db[[#This Row],[QTY/ CTN B]],SEARCH(" ",db[[#This Row],[QTY/ CTN B]],1)-1))</f>
        <v>72</v>
      </c>
      <c r="V730" s="87" t="str">
        <f>IF(db[[#This Row],[QTY/ CTN B]]="","",RIGHT(db[[#This Row],[QTY/ CTN B]],LEN(db[[#This Row],[QTY/ CTN B]])-SEARCH(" ",db[[#This Row],[QTY/ CTN B]],1)))</f>
        <v>PCS</v>
      </c>
      <c r="W730" s="87" t="str">
        <f>IF(db[[#This Row],[QTY/ CTN TG]]="",IF(db[[#This Row],[STN TG]]="","",12),LEFT(db[[#This Row],[QTY/ CTN TG]],SEARCH(" ",db[[#This Row],[QTY/ CTN TG]],1)-1))</f>
        <v/>
      </c>
      <c r="X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0" s="87" t="str">
        <f>IF(db[[#This Row],[STN K]]="","",IF(db[[#This Row],[STN TG]]="LSN",12,""))</f>
        <v/>
      </c>
      <c r="Z730" s="87" t="str">
        <f>IF(db[[#This Row],[STN TG]]="LSN","PCS","")</f>
        <v/>
      </c>
      <c r="AA730" s="87">
        <f>db[[#This Row],[QTY B]]*IF(db[[#This Row],[QTY TG]]="",1,db[[#This Row],[QTY TG]])*IF(db[[#This Row],[QTY K]]="",1,db[[#This Row],[QTY K]])</f>
        <v>72</v>
      </c>
      <c r="AB730" s="87" t="str">
        <f>IF(db[[#This Row],[STN K]]="",IF(db[[#This Row],[STN TG]]="",db[[#This Row],[STN B]],db[[#This Row],[STN TG]]),db[[#This Row],[STN K]])</f>
        <v>PCS</v>
      </c>
      <c r="AC730" s="87"/>
    </row>
    <row r="731" spans="1:29" ht="16.5" customHeight="1" x14ac:dyDescent="0.25">
      <c r="A731" s="87">
        <f>ROW()-1</f>
        <v>730</v>
      </c>
      <c r="B731" s="3" t="str">
        <f>LOWER(SUBSTITUTE(SUBSTITUTE(SUBSTITUTE(SUBSTITUTE(SUBSTITUTE(SUBSTITUTE(db[[#This Row],[NB BM]]," ",),".",""),"-",""),"(",""),")",""),"/",""))</f>
        <v>drawingboardtk606b16x11lkereta</v>
      </c>
      <c r="C73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D731" s="3" t="str">
        <f>LOWER(SUBSTITUTE(SUBSTITUTE(SUBSTITUTE(SUBSTITUTE(SUBSTITUTE(SUBSTITUTE(SUBSTITUTE(SUBSTITUTE(SUBSTITUTE(db[[#This Row],[NB PAJAK]]," ",""),"-",""),"(",""),")",""),".",""),",",""),"/",""),"""",""),"+",""))</f>
        <v/>
      </c>
      <c r="E731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drawingboardtk606b16x11lkereta72pcs</v>
      </c>
      <c r="F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drawingboardtk606b16x11lkereta72pcsuntana</v>
      </c>
      <c r="G731" s="1" t="s">
        <v>1872</v>
      </c>
      <c r="H731" s="4" t="s">
        <v>2921</v>
      </c>
      <c r="I731" s="2"/>
      <c r="J731" s="1" t="s">
        <v>1621</v>
      </c>
      <c r="K731" s="26" t="e">
        <f>IF(db[[#This Row],[NB NOTA_C]]="","",COUNTIF([2]!B_MSK[concat],db[[#This Row],[NB NOTA_C]]))</f>
        <v>#REF!</v>
      </c>
      <c r="L731" s="7" t="s">
        <v>1637</v>
      </c>
      <c r="M731" s="3" t="s">
        <v>1675</v>
      </c>
      <c r="N731" s="1" t="s">
        <v>3109</v>
      </c>
      <c r="O731" s="3"/>
      <c r="P731" s="3" t="str">
        <f>IF(db[[#This Row],[QTY/ CTN]]="","",SUBSTITUTE(SUBSTITUTE(SUBSTITUTE(db[[#This Row],[QTY/ CTN]]," ","_",2),"(",""),")","")&amp;"_")</f>
        <v>72 PCS_</v>
      </c>
      <c r="Q731" s="3">
        <f>IF(db[[#This Row],[H_QTY/ CTN]]="","",SEARCH("_",db[[#This Row],[H_QTY/ CTN]]))</f>
        <v>7</v>
      </c>
      <c r="R731" s="3">
        <f>IF(db[[#This Row],[H_QTY/ CTN]]="","",LEN(db[[#This Row],[H_QTY/ CTN]]))</f>
        <v>7</v>
      </c>
      <c r="S731" s="90" t="str">
        <f>IF(db[[#This Row],[H_QTY/ CTN]]="","",LEFT(db[[#This Row],[H_QTY/ CTN]],db[[#This Row],[H_1]]-1))</f>
        <v>72 PCS</v>
      </c>
      <c r="T731" s="87" t="str">
        <f>IF(NOT(db[[#This Row],[H_1]]=db[[#This Row],[H_2]]),MID(db[[#This Row],[H_QTY/ CTN]],db[[#This Row],[H_1]]+1,db[[#This Row],[H_2]]-db[[#This Row],[H_1]]-1),"")</f>
        <v/>
      </c>
      <c r="U731" s="87" t="str">
        <f>IF(db[[#This Row],[QTY/ CTN B]]="","",LEFT(db[[#This Row],[QTY/ CTN B]],SEARCH(" ",db[[#This Row],[QTY/ CTN B]],1)-1))</f>
        <v>72</v>
      </c>
      <c r="V731" s="87" t="str">
        <f>IF(db[[#This Row],[QTY/ CTN B]]="","",RIGHT(db[[#This Row],[QTY/ CTN B]],LEN(db[[#This Row],[QTY/ CTN B]])-SEARCH(" ",db[[#This Row],[QTY/ CTN B]],1)))</f>
        <v>PCS</v>
      </c>
      <c r="W731" s="87" t="str">
        <f>IF(db[[#This Row],[QTY/ CTN TG]]="",IF(db[[#This Row],[STN TG]]="","",12),LEFT(db[[#This Row],[QTY/ CTN TG]],SEARCH(" ",db[[#This Row],[QTY/ CTN TG]],1)-1))</f>
        <v/>
      </c>
      <c r="X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1" s="87" t="str">
        <f>IF(db[[#This Row],[STN K]]="","",IF(db[[#This Row],[STN TG]]="LSN",12,""))</f>
        <v/>
      </c>
      <c r="Z731" s="87" t="str">
        <f>IF(db[[#This Row],[STN TG]]="LSN","PCS","")</f>
        <v/>
      </c>
      <c r="AA731" s="87">
        <f>db[[#This Row],[QTY B]]*IF(db[[#This Row],[QTY TG]]="",1,db[[#This Row],[QTY TG]])*IF(db[[#This Row],[QTY K]]="",1,db[[#This Row],[QTY K]])</f>
        <v>72</v>
      </c>
      <c r="AB731" s="87" t="str">
        <f>IF(db[[#This Row],[STN K]]="",IF(db[[#This Row],[STN TG]]="",db[[#This Row],[STN B]],db[[#This Row],[STN TG]]),db[[#This Row],[STN K]])</f>
        <v>PCS</v>
      </c>
      <c r="AC731" s="87"/>
    </row>
    <row r="732" spans="1:29" ht="16.5" customHeight="1" x14ac:dyDescent="0.25">
      <c r="A732" s="87">
        <f>ROW()-1</f>
        <v>731</v>
      </c>
      <c r="B732" s="3" t="str">
        <f>LOWER(SUBSTITUTE(SUBSTITUTE(SUBSTITUTE(SUBSTITUTE(SUBSTITUTE(SUBSTITUTE(db[[#This Row],[NB BM]]," ",),".",""),"-",""),"(",""),")",""),"/",""))</f>
        <v>drawingboardtk701b18x13langsa</v>
      </c>
      <c r="C73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D732" s="3" t="str">
        <f>LOWER(SUBSTITUTE(SUBSTITUTE(SUBSTITUTE(SUBSTITUTE(SUBSTITUTE(SUBSTITUTE(SUBSTITUTE(SUBSTITUTE(SUBSTITUTE(db[[#This Row],[NB PAJAK]]," ",""),"-",""),"(",""),")",""),".",""),",",""),"/",""),"""",""),"+",""))</f>
        <v/>
      </c>
      <c r="E732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drawingboardtk701b18x13langsa72pcs</v>
      </c>
      <c r="F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drawingboardtk701b18x13langsa72pcsuntana</v>
      </c>
      <c r="G732" s="1" t="s">
        <v>1873</v>
      </c>
      <c r="H732" s="4" t="s">
        <v>3120</v>
      </c>
      <c r="I732" s="49"/>
      <c r="J732" s="1" t="s">
        <v>1621</v>
      </c>
      <c r="K732" s="26" t="e">
        <f>IF(db[[#This Row],[NB NOTA_C]]="","",COUNTIF([2]!B_MSK[concat],db[[#This Row],[NB NOTA_C]]))</f>
        <v>#REF!</v>
      </c>
      <c r="L732" s="7" t="s">
        <v>1637</v>
      </c>
      <c r="M732" s="3" t="s">
        <v>1675</v>
      </c>
      <c r="N732" s="1" t="s">
        <v>3109</v>
      </c>
      <c r="P732" s="1" t="str">
        <f>IF(db[[#This Row],[QTY/ CTN]]="","",SUBSTITUTE(SUBSTITUTE(SUBSTITUTE(db[[#This Row],[QTY/ CTN]]," ","_",2),"(",""),")","")&amp;"_")</f>
        <v>72 PCS_</v>
      </c>
      <c r="Q732" s="1">
        <f>IF(db[[#This Row],[H_QTY/ CTN]]="","",SEARCH("_",db[[#This Row],[H_QTY/ CTN]]))</f>
        <v>7</v>
      </c>
      <c r="R732" s="1">
        <f>IF(db[[#This Row],[H_QTY/ CTN]]="","",LEN(db[[#This Row],[H_QTY/ CTN]]))</f>
        <v>7</v>
      </c>
      <c r="S732" s="90" t="str">
        <f>IF(db[[#This Row],[H_QTY/ CTN]]="","",LEFT(db[[#This Row],[H_QTY/ CTN]],db[[#This Row],[H_1]]-1))</f>
        <v>72 PCS</v>
      </c>
      <c r="T732" s="87" t="str">
        <f>IF(NOT(db[[#This Row],[H_1]]=db[[#This Row],[H_2]]),MID(db[[#This Row],[H_QTY/ CTN]],db[[#This Row],[H_1]]+1,db[[#This Row],[H_2]]-db[[#This Row],[H_1]]-1),"")</f>
        <v/>
      </c>
      <c r="U732" s="87" t="str">
        <f>IF(db[[#This Row],[QTY/ CTN B]]="","",LEFT(db[[#This Row],[QTY/ CTN B]],SEARCH(" ",db[[#This Row],[QTY/ CTN B]],1)-1))</f>
        <v>72</v>
      </c>
      <c r="V732" s="87" t="str">
        <f>IF(db[[#This Row],[QTY/ CTN B]]="","",RIGHT(db[[#This Row],[QTY/ CTN B]],LEN(db[[#This Row],[QTY/ CTN B]])-SEARCH(" ",db[[#This Row],[QTY/ CTN B]],1)))</f>
        <v>PCS</v>
      </c>
      <c r="W732" s="87" t="str">
        <f>IF(db[[#This Row],[QTY/ CTN TG]]="",IF(db[[#This Row],[STN TG]]="","",12),LEFT(db[[#This Row],[QTY/ CTN TG]],SEARCH(" ",db[[#This Row],[QTY/ CTN TG]],1)-1))</f>
        <v/>
      </c>
      <c r="X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2" s="87" t="str">
        <f>IF(db[[#This Row],[STN K]]="","",IF(db[[#This Row],[STN TG]]="LSN",12,""))</f>
        <v/>
      </c>
      <c r="Z732" s="87" t="str">
        <f>IF(db[[#This Row],[STN TG]]="LSN","PCS","")</f>
        <v/>
      </c>
      <c r="AA732" s="87">
        <f>db[[#This Row],[QTY B]]*IF(db[[#This Row],[QTY TG]]="",1,db[[#This Row],[QTY TG]])*IF(db[[#This Row],[QTY K]]="",1,db[[#This Row],[QTY K]])</f>
        <v>72</v>
      </c>
      <c r="AB732" s="87" t="str">
        <f>IF(db[[#This Row],[STN K]]="",IF(db[[#This Row],[STN TG]]="",db[[#This Row],[STN B]],db[[#This Row],[STN TG]]),db[[#This Row],[STN K]])</f>
        <v>PCS</v>
      </c>
      <c r="AC732" s="87"/>
    </row>
    <row r="733" spans="1:29" ht="16.5" customHeight="1" x14ac:dyDescent="0.25">
      <c r="A733" s="87">
        <f>ROW()-1</f>
        <v>732</v>
      </c>
      <c r="B733" s="3" t="str">
        <f>LOWER(SUBSTITUTE(SUBSTITUTE(SUBSTITUTE(SUBSTITUTE(SUBSTITUTE(SUBSTITUTE(db[[#This Row],[NB BM]]," ",),".",""),"-",""),"(",""),")",""),"/",""))</f>
        <v>drawingboardtk716b17x115l1apel</v>
      </c>
      <c r="C73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D733" s="3" t="str">
        <f>LOWER(SUBSTITUTE(SUBSTITUTE(SUBSTITUTE(SUBSTITUTE(SUBSTITUTE(SUBSTITUTE(SUBSTITUTE(SUBSTITUTE(SUBSTITUTE(db[[#This Row],[NB PAJAK]]," ",""),"-",""),"(",""),")",""),".",""),",",""),"/",""),"""",""),"+",""))</f>
        <v/>
      </c>
      <c r="E733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drawingboardtk716b17x115l1apel72pcs</v>
      </c>
      <c r="F7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drawingboardtk716b17x115l1apel72pcsuntana</v>
      </c>
      <c r="G733" s="1" t="s">
        <v>2931</v>
      </c>
      <c r="H733" s="4" t="s">
        <v>2922</v>
      </c>
      <c r="I733" s="49"/>
      <c r="J733" s="1" t="s">
        <v>1621</v>
      </c>
      <c r="K733" s="26" t="e">
        <f>IF(db[[#This Row],[NB NOTA_C]]="","",COUNTIF([2]!B_MSK[concat],db[[#This Row],[NB NOTA_C]]))</f>
        <v>#REF!</v>
      </c>
      <c r="L733" s="7" t="s">
        <v>1637</v>
      </c>
      <c r="M733" s="3" t="s">
        <v>1675</v>
      </c>
      <c r="N733" s="1" t="s">
        <v>3109</v>
      </c>
      <c r="O733" s="3"/>
      <c r="P733" s="3" t="str">
        <f>IF(db[[#This Row],[QTY/ CTN]]="","",SUBSTITUTE(SUBSTITUTE(SUBSTITUTE(db[[#This Row],[QTY/ CTN]]," ","_",2),"(",""),")","")&amp;"_")</f>
        <v>72 PCS_</v>
      </c>
      <c r="Q733" s="3">
        <f>IF(db[[#This Row],[H_QTY/ CTN]]="","",SEARCH("_",db[[#This Row],[H_QTY/ CTN]]))</f>
        <v>7</v>
      </c>
      <c r="R733" s="3">
        <f>IF(db[[#This Row],[H_QTY/ CTN]]="","",LEN(db[[#This Row],[H_QTY/ CTN]]))</f>
        <v>7</v>
      </c>
      <c r="S733" s="90" t="str">
        <f>IF(db[[#This Row],[H_QTY/ CTN]]="","",LEFT(db[[#This Row],[H_QTY/ CTN]],db[[#This Row],[H_1]]-1))</f>
        <v>72 PCS</v>
      </c>
      <c r="T733" s="87" t="str">
        <f>IF(NOT(db[[#This Row],[H_1]]=db[[#This Row],[H_2]]),MID(db[[#This Row],[H_QTY/ CTN]],db[[#This Row],[H_1]]+1,db[[#This Row],[H_2]]-db[[#This Row],[H_1]]-1),"")</f>
        <v/>
      </c>
      <c r="U733" s="87" t="str">
        <f>IF(db[[#This Row],[QTY/ CTN B]]="","",LEFT(db[[#This Row],[QTY/ CTN B]],SEARCH(" ",db[[#This Row],[QTY/ CTN B]],1)-1))</f>
        <v>72</v>
      </c>
      <c r="V733" s="87" t="str">
        <f>IF(db[[#This Row],[QTY/ CTN B]]="","",RIGHT(db[[#This Row],[QTY/ CTN B]],LEN(db[[#This Row],[QTY/ CTN B]])-SEARCH(" ",db[[#This Row],[QTY/ CTN B]],1)))</f>
        <v>PCS</v>
      </c>
      <c r="W733" s="87" t="str">
        <f>IF(db[[#This Row],[QTY/ CTN TG]]="",IF(db[[#This Row],[STN TG]]="","",12),LEFT(db[[#This Row],[QTY/ CTN TG]],SEARCH(" ",db[[#This Row],[QTY/ CTN TG]],1)-1))</f>
        <v/>
      </c>
      <c r="X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3" s="87" t="str">
        <f>IF(db[[#This Row],[STN K]]="","",IF(db[[#This Row],[STN TG]]="LSN",12,""))</f>
        <v/>
      </c>
      <c r="Z733" s="87" t="str">
        <f>IF(db[[#This Row],[STN TG]]="LSN","PCS","")</f>
        <v/>
      </c>
      <c r="AA733" s="87">
        <f>db[[#This Row],[QTY B]]*IF(db[[#This Row],[QTY TG]]="",1,db[[#This Row],[QTY TG]])*IF(db[[#This Row],[QTY K]]="",1,db[[#This Row],[QTY K]])</f>
        <v>72</v>
      </c>
      <c r="AB733" s="87" t="str">
        <f>IF(db[[#This Row],[STN K]]="",IF(db[[#This Row],[STN TG]]="",db[[#This Row],[STN B]],db[[#This Row],[STN TG]]),db[[#This Row],[STN K]])</f>
        <v>PCS</v>
      </c>
      <c r="AC733" s="87"/>
    </row>
    <row r="734" spans="1:29" ht="16.5" customHeight="1" x14ac:dyDescent="0.25">
      <c r="A734" s="87">
        <f>ROW()-1</f>
        <v>733</v>
      </c>
      <c r="B734" s="3" t="str">
        <f>LOWER(SUBSTITUTE(SUBSTITUTE(SUBSTITUTE(SUBSTITUTE(SUBSTITUTE(SUBSTITUTE(db[[#This Row],[NB BM]]," ",),".",""),"-",""),"(",""),")",""),"/",""))</f>
        <v>drawingboardtk730b18x134warnadus</v>
      </c>
      <c r="C73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D734" s="3" t="str">
        <f>LOWER(SUBSTITUTE(SUBSTITUTE(SUBSTITUTE(SUBSTITUTE(SUBSTITUTE(SUBSTITUTE(SUBSTITUTE(SUBSTITUTE(SUBSTITUTE(db[[#This Row],[NB PAJAK]]," ",""),"-",""),"(",""),")",""),".",""),",",""),"/",""),"""",""),"+",""))</f>
        <v/>
      </c>
      <c r="E734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drawingboardtk730b18x134warnadus72pcs</v>
      </c>
      <c r="F7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drawingboardtk730b18x134warnadus72pcsuntana</v>
      </c>
      <c r="G734" s="1" t="s">
        <v>1586</v>
      </c>
      <c r="H734" s="4" t="s">
        <v>1581</v>
      </c>
      <c r="I734" s="2"/>
      <c r="J734" s="1" t="s">
        <v>1621</v>
      </c>
      <c r="K734" s="26" t="e">
        <f>IF(db[[#This Row],[NB NOTA_C]]="","",COUNTIF([2]!B_MSK[concat],db[[#This Row],[NB NOTA_C]]))</f>
        <v>#REF!</v>
      </c>
      <c r="L734" s="6" t="s">
        <v>1637</v>
      </c>
      <c r="M734" s="1" t="s">
        <v>1675</v>
      </c>
      <c r="N734" s="1" t="s">
        <v>3109</v>
      </c>
      <c r="P734" s="1" t="str">
        <f>IF(db[[#This Row],[QTY/ CTN]]="","",SUBSTITUTE(SUBSTITUTE(SUBSTITUTE(db[[#This Row],[QTY/ CTN]]," ","_",2),"(",""),")","")&amp;"_")</f>
        <v>72 PCS_</v>
      </c>
      <c r="Q734" s="1">
        <f>IF(db[[#This Row],[H_QTY/ CTN]]="","",SEARCH("_",db[[#This Row],[H_QTY/ CTN]]))</f>
        <v>7</v>
      </c>
      <c r="R734" s="1">
        <f>IF(db[[#This Row],[H_QTY/ CTN]]="","",LEN(db[[#This Row],[H_QTY/ CTN]]))</f>
        <v>7</v>
      </c>
      <c r="S734" s="90" t="str">
        <f>IF(db[[#This Row],[H_QTY/ CTN]]="","",LEFT(db[[#This Row],[H_QTY/ CTN]],db[[#This Row],[H_1]]-1))</f>
        <v>72 PCS</v>
      </c>
      <c r="T734" s="87" t="str">
        <f>IF(NOT(db[[#This Row],[H_1]]=db[[#This Row],[H_2]]),MID(db[[#This Row],[H_QTY/ CTN]],db[[#This Row],[H_1]]+1,db[[#This Row],[H_2]]-db[[#This Row],[H_1]]-1),"")</f>
        <v/>
      </c>
      <c r="U734" s="87" t="str">
        <f>IF(db[[#This Row],[QTY/ CTN B]]="","",LEFT(db[[#This Row],[QTY/ CTN B]],SEARCH(" ",db[[#This Row],[QTY/ CTN B]],1)-1))</f>
        <v>72</v>
      </c>
      <c r="V734" s="87" t="str">
        <f>IF(db[[#This Row],[QTY/ CTN B]]="","",RIGHT(db[[#This Row],[QTY/ CTN B]],LEN(db[[#This Row],[QTY/ CTN B]])-SEARCH(" ",db[[#This Row],[QTY/ CTN B]],1)))</f>
        <v>PCS</v>
      </c>
      <c r="W734" s="87" t="str">
        <f>IF(db[[#This Row],[QTY/ CTN TG]]="",IF(db[[#This Row],[STN TG]]="","",12),LEFT(db[[#This Row],[QTY/ CTN TG]],SEARCH(" ",db[[#This Row],[QTY/ CTN TG]],1)-1))</f>
        <v/>
      </c>
      <c r="X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4" s="87" t="str">
        <f>IF(db[[#This Row],[STN K]]="","",IF(db[[#This Row],[STN TG]]="LSN",12,""))</f>
        <v/>
      </c>
      <c r="Z734" s="87" t="str">
        <f>IF(db[[#This Row],[STN TG]]="LSN","PCS","")</f>
        <v/>
      </c>
      <c r="AA734" s="87">
        <f>db[[#This Row],[QTY B]]*IF(db[[#This Row],[QTY TG]]="",1,db[[#This Row],[QTY TG]])*IF(db[[#This Row],[QTY K]]="",1,db[[#This Row],[QTY K]])</f>
        <v>72</v>
      </c>
      <c r="AB734" s="87" t="str">
        <f>IF(db[[#This Row],[STN K]]="",IF(db[[#This Row],[STN TG]]="",db[[#This Row],[STN B]],db[[#This Row],[STN TG]]),db[[#This Row],[STN K]])</f>
        <v>PCS</v>
      </c>
      <c r="AC734" s="87"/>
    </row>
    <row r="735" spans="1:29" ht="16.5" customHeight="1" x14ac:dyDescent="0.25">
      <c r="A735" s="87">
        <f>ROW()-1</f>
        <v>734</v>
      </c>
      <c r="B735" s="3" t="str">
        <f>LOWER(SUBSTITUTE(SUBSTITUTE(SUBSTITUTE(SUBSTITUTE(SUBSTITUTE(SUBSTITUTE(db[[#This Row],[NB BM]]," ",),".",""),"-",""),"(",""),")",""),"/",""))</f>
        <v>drawingboardtk806b12x85xs</v>
      </c>
      <c r="C73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D735" s="3" t="str">
        <f>LOWER(SUBSTITUTE(SUBSTITUTE(SUBSTITUTE(SUBSTITUTE(SUBSTITUTE(SUBSTITUTE(SUBSTITUTE(SUBSTITUTE(SUBSTITUTE(db[[#This Row],[NB PAJAK]]," ",""),"-",""),"(",""),")",""),".",""),",",""),"/",""),"""",""),"+",""))</f>
        <v/>
      </c>
      <c r="E735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drawingboardtk806b12x85xs144pcs</v>
      </c>
      <c r="F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drawingboardtk806b12x85xs144pcsuntana</v>
      </c>
      <c r="G735" s="1" t="s">
        <v>1874</v>
      </c>
      <c r="H735" s="4" t="s">
        <v>2923</v>
      </c>
      <c r="I735" s="2"/>
      <c r="J735" s="1" t="s">
        <v>1621</v>
      </c>
      <c r="K735" s="26" t="e">
        <f>IF(db[[#This Row],[NB NOTA_C]]="","",COUNTIF([2]!B_MSK[concat],db[[#This Row],[NB NOTA_C]]))</f>
        <v>#REF!</v>
      </c>
      <c r="L735" s="7" t="s">
        <v>1637</v>
      </c>
      <c r="M735" s="3" t="s">
        <v>1664</v>
      </c>
      <c r="N735" s="1" t="s">
        <v>3109</v>
      </c>
      <c r="O735" s="3"/>
      <c r="P735" s="3" t="str">
        <f>IF(db[[#This Row],[QTY/ CTN]]="","",SUBSTITUTE(SUBSTITUTE(SUBSTITUTE(db[[#This Row],[QTY/ CTN]]," ","_",2),"(",""),")","")&amp;"_")</f>
        <v>144 PCS_</v>
      </c>
      <c r="Q735" s="3">
        <f>IF(db[[#This Row],[H_QTY/ CTN]]="","",SEARCH("_",db[[#This Row],[H_QTY/ CTN]]))</f>
        <v>8</v>
      </c>
      <c r="R735" s="3">
        <f>IF(db[[#This Row],[H_QTY/ CTN]]="","",LEN(db[[#This Row],[H_QTY/ CTN]]))</f>
        <v>8</v>
      </c>
      <c r="S735" s="90" t="str">
        <f>IF(db[[#This Row],[H_QTY/ CTN]]="","",LEFT(db[[#This Row],[H_QTY/ CTN]],db[[#This Row],[H_1]]-1))</f>
        <v>144 PCS</v>
      </c>
      <c r="T735" s="87" t="str">
        <f>IF(NOT(db[[#This Row],[H_1]]=db[[#This Row],[H_2]]),MID(db[[#This Row],[H_QTY/ CTN]],db[[#This Row],[H_1]]+1,db[[#This Row],[H_2]]-db[[#This Row],[H_1]]-1),"")</f>
        <v/>
      </c>
      <c r="U735" s="87" t="str">
        <f>IF(db[[#This Row],[QTY/ CTN B]]="","",LEFT(db[[#This Row],[QTY/ CTN B]],SEARCH(" ",db[[#This Row],[QTY/ CTN B]],1)-1))</f>
        <v>144</v>
      </c>
      <c r="V735" s="87" t="str">
        <f>IF(db[[#This Row],[QTY/ CTN B]]="","",RIGHT(db[[#This Row],[QTY/ CTN B]],LEN(db[[#This Row],[QTY/ CTN B]])-SEARCH(" ",db[[#This Row],[QTY/ CTN B]],1)))</f>
        <v>PCS</v>
      </c>
      <c r="W735" s="87" t="str">
        <f>IF(db[[#This Row],[QTY/ CTN TG]]="",IF(db[[#This Row],[STN TG]]="","",12),LEFT(db[[#This Row],[QTY/ CTN TG]],SEARCH(" ",db[[#This Row],[QTY/ CTN TG]],1)-1))</f>
        <v/>
      </c>
      <c r="X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5" s="87" t="str">
        <f>IF(db[[#This Row],[STN K]]="","",IF(db[[#This Row],[STN TG]]="LSN",12,""))</f>
        <v/>
      </c>
      <c r="Z735" s="87" t="str">
        <f>IF(db[[#This Row],[STN TG]]="LSN","PCS","")</f>
        <v/>
      </c>
      <c r="AA735" s="87">
        <f>db[[#This Row],[QTY B]]*IF(db[[#This Row],[QTY TG]]="",1,db[[#This Row],[QTY TG]])*IF(db[[#This Row],[QTY K]]="",1,db[[#This Row],[QTY K]])</f>
        <v>144</v>
      </c>
      <c r="AB735" s="87" t="str">
        <f>IF(db[[#This Row],[STN K]]="",IF(db[[#This Row],[STN TG]]="",db[[#This Row],[STN B]],db[[#This Row],[STN TG]]),db[[#This Row],[STN K]])</f>
        <v>PCS</v>
      </c>
      <c r="AC735" s="87"/>
    </row>
    <row r="736" spans="1:29" ht="16.5" customHeight="1" x14ac:dyDescent="0.25">
      <c r="A736" s="87">
        <f>ROW()-1</f>
        <v>735</v>
      </c>
      <c r="B736" s="3" t="str">
        <f>LOWER(SUBSTITUTE(SUBSTITUTE(SUBSTITUTE(SUBSTITUTE(SUBSTITUTE(SUBSTITUTE(db[[#This Row],[NB BM]]," ",),".",""),"-",""),"(",""),")",""),"/",""))</f>
        <v>drawingboardtk808b18x13lgajah</v>
      </c>
      <c r="C73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D736" s="3" t="str">
        <f>LOWER(SUBSTITUTE(SUBSTITUTE(SUBSTITUTE(SUBSTITUTE(SUBSTITUTE(SUBSTITUTE(SUBSTITUTE(SUBSTITUTE(SUBSTITUTE(db[[#This Row],[NB PAJAK]]," ",""),"-",""),"(",""),")",""),".",""),",",""),"/",""),"""",""),"+",""))</f>
        <v/>
      </c>
      <c r="E736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drawingboardtk808b18x13lgajah72pcs</v>
      </c>
      <c r="F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drawingboardtk808b18x13lgajah72pcsuntana</v>
      </c>
      <c r="G736" s="1" t="s">
        <v>1875</v>
      </c>
      <c r="H736" s="4" t="s">
        <v>2929</v>
      </c>
      <c r="I736" s="49"/>
      <c r="J736" s="1" t="s">
        <v>1621</v>
      </c>
      <c r="K736" s="26" t="e">
        <f>IF(db[[#This Row],[NB NOTA_C]]="","",COUNTIF([2]!B_MSK[concat],db[[#This Row],[NB NOTA_C]]))</f>
        <v>#REF!</v>
      </c>
      <c r="L736" s="7" t="s">
        <v>1637</v>
      </c>
      <c r="M736" s="3" t="s">
        <v>1675</v>
      </c>
      <c r="N736" s="1" t="s">
        <v>3109</v>
      </c>
      <c r="O736" s="3"/>
      <c r="P736" s="3" t="str">
        <f>IF(db[[#This Row],[QTY/ CTN]]="","",SUBSTITUTE(SUBSTITUTE(SUBSTITUTE(db[[#This Row],[QTY/ CTN]]," ","_",2),"(",""),")","")&amp;"_")</f>
        <v>72 PCS_</v>
      </c>
      <c r="Q736" s="3">
        <f>IF(db[[#This Row],[H_QTY/ CTN]]="","",SEARCH("_",db[[#This Row],[H_QTY/ CTN]]))</f>
        <v>7</v>
      </c>
      <c r="R736" s="3">
        <f>IF(db[[#This Row],[H_QTY/ CTN]]="","",LEN(db[[#This Row],[H_QTY/ CTN]]))</f>
        <v>7</v>
      </c>
      <c r="S736" s="90" t="str">
        <f>IF(db[[#This Row],[H_QTY/ CTN]]="","",LEFT(db[[#This Row],[H_QTY/ CTN]],db[[#This Row],[H_1]]-1))</f>
        <v>72 PCS</v>
      </c>
      <c r="T736" s="87" t="str">
        <f>IF(NOT(db[[#This Row],[H_1]]=db[[#This Row],[H_2]]),MID(db[[#This Row],[H_QTY/ CTN]],db[[#This Row],[H_1]]+1,db[[#This Row],[H_2]]-db[[#This Row],[H_1]]-1),"")</f>
        <v/>
      </c>
      <c r="U736" s="87" t="str">
        <f>IF(db[[#This Row],[QTY/ CTN B]]="","",LEFT(db[[#This Row],[QTY/ CTN B]],SEARCH(" ",db[[#This Row],[QTY/ CTN B]],1)-1))</f>
        <v>72</v>
      </c>
      <c r="V736" s="87" t="str">
        <f>IF(db[[#This Row],[QTY/ CTN B]]="","",RIGHT(db[[#This Row],[QTY/ CTN B]],LEN(db[[#This Row],[QTY/ CTN B]])-SEARCH(" ",db[[#This Row],[QTY/ CTN B]],1)))</f>
        <v>PCS</v>
      </c>
      <c r="W736" s="87" t="str">
        <f>IF(db[[#This Row],[QTY/ CTN TG]]="",IF(db[[#This Row],[STN TG]]="","",12),LEFT(db[[#This Row],[QTY/ CTN TG]],SEARCH(" ",db[[#This Row],[QTY/ CTN TG]],1)-1))</f>
        <v/>
      </c>
      <c r="X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6" s="87" t="str">
        <f>IF(db[[#This Row],[STN K]]="","",IF(db[[#This Row],[STN TG]]="LSN",12,""))</f>
        <v/>
      </c>
      <c r="Z736" s="87" t="str">
        <f>IF(db[[#This Row],[STN TG]]="LSN","PCS","")</f>
        <v/>
      </c>
      <c r="AA736" s="87">
        <f>db[[#This Row],[QTY B]]*IF(db[[#This Row],[QTY TG]]="",1,db[[#This Row],[QTY TG]])*IF(db[[#This Row],[QTY K]]="",1,db[[#This Row],[QTY K]])</f>
        <v>72</v>
      </c>
      <c r="AB736" s="87" t="str">
        <f>IF(db[[#This Row],[STN K]]="",IF(db[[#This Row],[STN TG]]="",db[[#This Row],[STN B]],db[[#This Row],[STN TG]]),db[[#This Row],[STN K]])</f>
        <v>PCS</v>
      </c>
      <c r="AC736" s="87"/>
    </row>
    <row r="737" spans="1:29" ht="16.5" customHeight="1" x14ac:dyDescent="0.25">
      <c r="A737" s="87">
        <f>ROW()-1</f>
        <v>736</v>
      </c>
      <c r="B737" s="3" t="str">
        <f>LOWER(SUBSTITUTE(SUBSTITUTE(SUBSTITUTE(SUBSTITUTE(SUBSTITUTE(SUBSTITUTE(db[[#This Row],[NB BM]]," ",),".",""),"-",""),"(",""),")",""),"/",""))</f>
        <v>drawingboardtk808b48x13lgajah</v>
      </c>
      <c r="C73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D737" s="3" t="str">
        <f>LOWER(SUBSTITUTE(SUBSTITUTE(SUBSTITUTE(SUBSTITUTE(SUBSTITUTE(SUBSTITUTE(SUBSTITUTE(SUBSTITUTE(SUBSTITUTE(db[[#This Row],[NB PAJAK]]," ",""),"-",""),"(",""),")",""),".",""),",",""),"/",""),"""",""),"+",""))</f>
        <v/>
      </c>
      <c r="E737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drawingboardtk808b48x13lgajah72pcs</v>
      </c>
      <c r="F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drawingboardtk808b48x13lgajah72pcsuntana</v>
      </c>
      <c r="G737" s="1" t="s">
        <v>1867</v>
      </c>
      <c r="H737" s="4" t="s">
        <v>2924</v>
      </c>
      <c r="I737" s="49"/>
      <c r="J737" s="1" t="s">
        <v>1621</v>
      </c>
      <c r="K737" s="26" t="e">
        <f>IF(db[[#This Row],[NB NOTA_C]]="","",COUNTIF([2]!B_MSK[concat],db[[#This Row],[NB NOTA_C]]))</f>
        <v>#REF!</v>
      </c>
      <c r="L737" s="7" t="s">
        <v>1637</v>
      </c>
      <c r="M737" s="3" t="s">
        <v>1675</v>
      </c>
      <c r="N737" s="1" t="s">
        <v>3109</v>
      </c>
      <c r="P737" s="1" t="str">
        <f>IF(db[[#This Row],[QTY/ CTN]]="","",SUBSTITUTE(SUBSTITUTE(SUBSTITUTE(db[[#This Row],[QTY/ CTN]]," ","_",2),"(",""),")","")&amp;"_")</f>
        <v>72 PCS_</v>
      </c>
      <c r="Q737" s="1">
        <f>IF(db[[#This Row],[H_QTY/ CTN]]="","",SEARCH("_",db[[#This Row],[H_QTY/ CTN]]))</f>
        <v>7</v>
      </c>
      <c r="R737" s="1">
        <f>IF(db[[#This Row],[H_QTY/ CTN]]="","",LEN(db[[#This Row],[H_QTY/ CTN]]))</f>
        <v>7</v>
      </c>
      <c r="S737" s="90" t="str">
        <f>IF(db[[#This Row],[H_QTY/ CTN]]="","",LEFT(db[[#This Row],[H_QTY/ CTN]],db[[#This Row],[H_1]]-1))</f>
        <v>72 PCS</v>
      </c>
      <c r="T737" s="87" t="str">
        <f>IF(NOT(db[[#This Row],[H_1]]=db[[#This Row],[H_2]]),MID(db[[#This Row],[H_QTY/ CTN]],db[[#This Row],[H_1]]+1,db[[#This Row],[H_2]]-db[[#This Row],[H_1]]-1),"")</f>
        <v/>
      </c>
      <c r="U737" s="87" t="str">
        <f>IF(db[[#This Row],[QTY/ CTN B]]="","",LEFT(db[[#This Row],[QTY/ CTN B]],SEARCH(" ",db[[#This Row],[QTY/ CTN B]],1)-1))</f>
        <v>72</v>
      </c>
      <c r="V737" s="87" t="str">
        <f>IF(db[[#This Row],[QTY/ CTN B]]="","",RIGHT(db[[#This Row],[QTY/ CTN B]],LEN(db[[#This Row],[QTY/ CTN B]])-SEARCH(" ",db[[#This Row],[QTY/ CTN B]],1)))</f>
        <v>PCS</v>
      </c>
      <c r="W737" s="87" t="str">
        <f>IF(db[[#This Row],[QTY/ CTN TG]]="",IF(db[[#This Row],[STN TG]]="","",12),LEFT(db[[#This Row],[QTY/ CTN TG]],SEARCH(" ",db[[#This Row],[QTY/ CTN TG]],1)-1))</f>
        <v/>
      </c>
      <c r="X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7" s="87" t="str">
        <f>IF(db[[#This Row],[STN K]]="","",IF(db[[#This Row],[STN TG]]="LSN",12,""))</f>
        <v/>
      </c>
      <c r="Z737" s="87" t="str">
        <f>IF(db[[#This Row],[STN TG]]="LSN","PCS","")</f>
        <v/>
      </c>
      <c r="AA737" s="87">
        <f>db[[#This Row],[QTY B]]*IF(db[[#This Row],[QTY TG]]="",1,db[[#This Row],[QTY TG]])*IF(db[[#This Row],[QTY K]]="",1,db[[#This Row],[QTY K]])</f>
        <v>72</v>
      </c>
      <c r="AB737" s="87" t="str">
        <f>IF(db[[#This Row],[STN K]]="",IF(db[[#This Row],[STN TG]]="",db[[#This Row],[STN B]],db[[#This Row],[STN TG]]),db[[#This Row],[STN K]])</f>
        <v>PCS</v>
      </c>
      <c r="AC737" s="87"/>
    </row>
    <row r="738" spans="1:29" ht="16.5" customHeight="1" x14ac:dyDescent="0.25">
      <c r="A738" s="87">
        <f>ROW()-1</f>
        <v>737</v>
      </c>
      <c r="B738" s="3" t="str">
        <f>LOWER(SUBSTITUTE(SUBSTITUTE(SUBSTITUTE(SUBSTITUTE(SUBSTITUTE(SUBSTITUTE(db[[#This Row],[NB BM]]," ",),".",""),"-",""),"(",""),")",""),"/",""))</f>
        <v>drawingboardtk901b12x85xsrumah</v>
      </c>
      <c r="C73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D738" s="3" t="str">
        <f>LOWER(SUBSTITUTE(SUBSTITUTE(SUBSTITUTE(SUBSTITUTE(SUBSTITUTE(SUBSTITUTE(SUBSTITUTE(SUBSTITUTE(SUBSTITUTE(db[[#This Row],[NB PAJAK]]," ",""),"-",""),"(",""),")",""),".",""),",",""),"/",""),"""",""),"+",""))</f>
        <v/>
      </c>
      <c r="E738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drawingboardtk901b12x85xsrumah144pcs</v>
      </c>
      <c r="F7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drawingboardtk901b12x85xsrumah144pcsuntana</v>
      </c>
      <c r="G738" s="1" t="s">
        <v>1876</v>
      </c>
      <c r="H738" s="4" t="s">
        <v>2930</v>
      </c>
      <c r="I738" s="49"/>
      <c r="J738" s="1" t="s">
        <v>1621</v>
      </c>
      <c r="K738" s="26" t="e">
        <f>IF(db[[#This Row],[NB NOTA_C]]="","",COUNTIF([2]!B_MSK[concat],db[[#This Row],[NB NOTA_C]]))</f>
        <v>#REF!</v>
      </c>
      <c r="L738" s="7" t="s">
        <v>1637</v>
      </c>
      <c r="M738" s="3" t="s">
        <v>1664</v>
      </c>
      <c r="N738" s="1" t="s">
        <v>3109</v>
      </c>
      <c r="O738" s="3"/>
      <c r="P738" s="3" t="str">
        <f>IF(db[[#This Row],[QTY/ CTN]]="","",SUBSTITUTE(SUBSTITUTE(SUBSTITUTE(db[[#This Row],[QTY/ CTN]]," ","_",2),"(",""),")","")&amp;"_")</f>
        <v>144 PCS_</v>
      </c>
      <c r="Q738" s="3">
        <f>IF(db[[#This Row],[H_QTY/ CTN]]="","",SEARCH("_",db[[#This Row],[H_QTY/ CTN]]))</f>
        <v>8</v>
      </c>
      <c r="R738" s="3">
        <f>IF(db[[#This Row],[H_QTY/ CTN]]="","",LEN(db[[#This Row],[H_QTY/ CTN]]))</f>
        <v>8</v>
      </c>
      <c r="S738" s="90" t="str">
        <f>IF(db[[#This Row],[H_QTY/ CTN]]="","",LEFT(db[[#This Row],[H_QTY/ CTN]],db[[#This Row],[H_1]]-1))</f>
        <v>144 PCS</v>
      </c>
      <c r="T738" s="87" t="str">
        <f>IF(NOT(db[[#This Row],[H_1]]=db[[#This Row],[H_2]]),MID(db[[#This Row],[H_QTY/ CTN]],db[[#This Row],[H_1]]+1,db[[#This Row],[H_2]]-db[[#This Row],[H_1]]-1),"")</f>
        <v/>
      </c>
      <c r="U738" s="87" t="str">
        <f>IF(db[[#This Row],[QTY/ CTN B]]="","",LEFT(db[[#This Row],[QTY/ CTN B]],SEARCH(" ",db[[#This Row],[QTY/ CTN B]],1)-1))</f>
        <v>144</v>
      </c>
      <c r="V738" s="87" t="str">
        <f>IF(db[[#This Row],[QTY/ CTN B]]="","",RIGHT(db[[#This Row],[QTY/ CTN B]],LEN(db[[#This Row],[QTY/ CTN B]])-SEARCH(" ",db[[#This Row],[QTY/ CTN B]],1)))</f>
        <v>PCS</v>
      </c>
      <c r="W738" s="87" t="str">
        <f>IF(db[[#This Row],[QTY/ CTN TG]]="",IF(db[[#This Row],[STN TG]]="","",12),LEFT(db[[#This Row],[QTY/ CTN TG]],SEARCH(" ",db[[#This Row],[QTY/ CTN TG]],1)-1))</f>
        <v/>
      </c>
      <c r="X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8" s="87" t="str">
        <f>IF(db[[#This Row],[STN K]]="","",IF(db[[#This Row],[STN TG]]="LSN",12,""))</f>
        <v/>
      </c>
      <c r="Z738" s="87" t="str">
        <f>IF(db[[#This Row],[STN TG]]="LSN","PCS","")</f>
        <v/>
      </c>
      <c r="AA738" s="87">
        <f>db[[#This Row],[QTY B]]*IF(db[[#This Row],[QTY TG]]="",1,db[[#This Row],[QTY TG]])*IF(db[[#This Row],[QTY K]]="",1,db[[#This Row],[QTY K]])</f>
        <v>144</v>
      </c>
      <c r="AB738" s="87" t="str">
        <f>IF(db[[#This Row],[STN K]]="",IF(db[[#This Row],[STN TG]]="",db[[#This Row],[STN B]],db[[#This Row],[STN TG]]),db[[#This Row],[STN K]])</f>
        <v>PCS</v>
      </c>
      <c r="AC738" s="87"/>
    </row>
    <row r="739" spans="1:29" ht="16.5" customHeight="1" x14ac:dyDescent="0.25">
      <c r="A739" s="87">
        <f>ROW()-1</f>
        <v>738</v>
      </c>
      <c r="B739" s="3" t="str">
        <f>LOWER(SUBSTITUTE(SUBSTITUTE(SUBSTITUTE(SUBSTITUTE(SUBSTITUTE(SUBSTITUTE(db[[#This Row],[NB BM]]," ",),".",""),"-",""),"(",""),")",""),"/",""))</f>
        <v>drawingboardtk9810kupu</v>
      </c>
      <c r="C73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D739" s="3" t="str">
        <f>LOWER(SUBSTITUTE(SUBSTITUTE(SUBSTITUTE(SUBSTITUTE(SUBSTITUTE(SUBSTITUTE(SUBSTITUTE(SUBSTITUTE(SUBSTITUTE(db[[#This Row],[NB PAJAK]]," ",""),"-",""),"(",""),")",""),".",""),",",""),"/",""),"""",""),"+",""))</f>
        <v/>
      </c>
      <c r="E739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drawingboardtk9810kupu80pcs</v>
      </c>
      <c r="F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drawingboardtk9810kupu80pcsuntana</v>
      </c>
      <c r="G739" s="1" t="s">
        <v>1877</v>
      </c>
      <c r="H739" s="4" t="s">
        <v>2926</v>
      </c>
      <c r="I739" s="49"/>
      <c r="J739" s="1" t="s">
        <v>1621</v>
      </c>
      <c r="K739" s="26" t="e">
        <f>IF(db[[#This Row],[NB NOTA_C]]="","",COUNTIF([2]!B_MSK[concat],db[[#This Row],[NB NOTA_C]]))</f>
        <v>#REF!</v>
      </c>
      <c r="L739" s="7" t="s">
        <v>1637</v>
      </c>
      <c r="M739" s="3" t="s">
        <v>1747</v>
      </c>
      <c r="N739" s="1" t="s">
        <v>3109</v>
      </c>
      <c r="O739" s="3"/>
      <c r="P739" s="3" t="str">
        <f>IF(db[[#This Row],[QTY/ CTN]]="","",SUBSTITUTE(SUBSTITUTE(SUBSTITUTE(db[[#This Row],[QTY/ CTN]]," ","_",2),"(",""),")","")&amp;"_")</f>
        <v>80 PCS_</v>
      </c>
      <c r="Q739" s="3">
        <f>IF(db[[#This Row],[H_QTY/ CTN]]="","",SEARCH("_",db[[#This Row],[H_QTY/ CTN]]))</f>
        <v>7</v>
      </c>
      <c r="R739" s="3">
        <f>IF(db[[#This Row],[H_QTY/ CTN]]="","",LEN(db[[#This Row],[H_QTY/ CTN]]))</f>
        <v>7</v>
      </c>
      <c r="S739" s="90" t="str">
        <f>IF(db[[#This Row],[H_QTY/ CTN]]="","",LEFT(db[[#This Row],[H_QTY/ CTN]],db[[#This Row],[H_1]]-1))</f>
        <v>80 PCS</v>
      </c>
      <c r="T739" s="87" t="str">
        <f>IF(NOT(db[[#This Row],[H_1]]=db[[#This Row],[H_2]]),MID(db[[#This Row],[H_QTY/ CTN]],db[[#This Row],[H_1]]+1,db[[#This Row],[H_2]]-db[[#This Row],[H_1]]-1),"")</f>
        <v/>
      </c>
      <c r="U739" s="87" t="str">
        <f>IF(db[[#This Row],[QTY/ CTN B]]="","",LEFT(db[[#This Row],[QTY/ CTN B]],SEARCH(" ",db[[#This Row],[QTY/ CTN B]],1)-1))</f>
        <v>80</v>
      </c>
      <c r="V739" s="87" t="str">
        <f>IF(db[[#This Row],[QTY/ CTN B]]="","",RIGHT(db[[#This Row],[QTY/ CTN B]],LEN(db[[#This Row],[QTY/ CTN B]])-SEARCH(" ",db[[#This Row],[QTY/ CTN B]],1)))</f>
        <v>PCS</v>
      </c>
      <c r="W739" s="87" t="str">
        <f>IF(db[[#This Row],[QTY/ CTN TG]]="",IF(db[[#This Row],[STN TG]]="","",12),LEFT(db[[#This Row],[QTY/ CTN TG]],SEARCH(" ",db[[#This Row],[QTY/ CTN TG]],1)-1))</f>
        <v/>
      </c>
      <c r="X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39" s="87" t="str">
        <f>IF(db[[#This Row],[STN K]]="","",IF(db[[#This Row],[STN TG]]="LSN",12,""))</f>
        <v/>
      </c>
      <c r="Z739" s="87" t="str">
        <f>IF(db[[#This Row],[STN TG]]="LSN","PCS","")</f>
        <v/>
      </c>
      <c r="AA739" s="87">
        <f>db[[#This Row],[QTY B]]*IF(db[[#This Row],[QTY TG]]="",1,db[[#This Row],[QTY TG]])*IF(db[[#This Row],[QTY K]]="",1,db[[#This Row],[QTY K]])</f>
        <v>80</v>
      </c>
      <c r="AB739" s="87" t="str">
        <f>IF(db[[#This Row],[STN K]]="",IF(db[[#This Row],[STN TG]]="",db[[#This Row],[STN B]],db[[#This Row],[STN TG]]),db[[#This Row],[STN K]])</f>
        <v>PCS</v>
      </c>
      <c r="AC739" s="87"/>
    </row>
    <row r="740" spans="1:29" ht="16.5" customHeight="1" x14ac:dyDescent="0.25">
      <c r="A740" s="87">
        <f>ROW()-1</f>
        <v>739</v>
      </c>
      <c r="B740" s="3" t="str">
        <f>LOWER(SUBSTITUTE(SUBSTITUTE(SUBSTITUTE(SUBSTITUTE(SUBSTITUTE(SUBSTITUTE(db[[#This Row],[NB BM]]," ",),".",""),"-",""),"(",""),")",""),"/",""))</f>
        <v>drawingboardtk9811b12x85kupu</v>
      </c>
      <c r="C74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D740" s="3" t="str">
        <f>LOWER(SUBSTITUTE(SUBSTITUTE(SUBSTITUTE(SUBSTITUTE(SUBSTITUTE(SUBSTITUTE(SUBSTITUTE(SUBSTITUTE(SUBSTITUTE(db[[#This Row],[NB PAJAK]]," ",""),"-",""),"(",""),")",""),".",""),",",""),"/",""),"""",""),"+",""))</f>
        <v/>
      </c>
      <c r="E740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drawingboardtk9811b12x85kupu144pcs</v>
      </c>
      <c r="F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drawingboardtk9811b12x85kupu144pcsuntana</v>
      </c>
      <c r="G740" s="1" t="s">
        <v>1878</v>
      </c>
      <c r="H740" s="4" t="s">
        <v>2927</v>
      </c>
      <c r="I740" s="49"/>
      <c r="J740" s="1" t="s">
        <v>1621</v>
      </c>
      <c r="K740" s="26" t="e">
        <f>IF(db[[#This Row],[NB NOTA_C]]="","",COUNTIF([2]!B_MSK[concat],db[[#This Row],[NB NOTA_C]]))</f>
        <v>#REF!</v>
      </c>
      <c r="L740" s="7" t="s">
        <v>1637</v>
      </c>
      <c r="M740" s="3" t="s">
        <v>1664</v>
      </c>
      <c r="N740" s="1" t="s">
        <v>3109</v>
      </c>
      <c r="O740" s="3"/>
      <c r="P740" s="3" t="str">
        <f>IF(db[[#This Row],[QTY/ CTN]]="","",SUBSTITUTE(SUBSTITUTE(SUBSTITUTE(db[[#This Row],[QTY/ CTN]]," ","_",2),"(",""),")","")&amp;"_")</f>
        <v>144 PCS_</v>
      </c>
      <c r="Q740" s="3">
        <f>IF(db[[#This Row],[H_QTY/ CTN]]="","",SEARCH("_",db[[#This Row],[H_QTY/ CTN]]))</f>
        <v>8</v>
      </c>
      <c r="R740" s="3">
        <f>IF(db[[#This Row],[H_QTY/ CTN]]="","",LEN(db[[#This Row],[H_QTY/ CTN]]))</f>
        <v>8</v>
      </c>
      <c r="S740" s="90" t="str">
        <f>IF(db[[#This Row],[H_QTY/ CTN]]="","",LEFT(db[[#This Row],[H_QTY/ CTN]],db[[#This Row],[H_1]]-1))</f>
        <v>144 PCS</v>
      </c>
      <c r="T740" s="87" t="str">
        <f>IF(NOT(db[[#This Row],[H_1]]=db[[#This Row],[H_2]]),MID(db[[#This Row],[H_QTY/ CTN]],db[[#This Row],[H_1]]+1,db[[#This Row],[H_2]]-db[[#This Row],[H_1]]-1),"")</f>
        <v/>
      </c>
      <c r="U740" s="87" t="str">
        <f>IF(db[[#This Row],[QTY/ CTN B]]="","",LEFT(db[[#This Row],[QTY/ CTN B]],SEARCH(" ",db[[#This Row],[QTY/ CTN B]],1)-1))</f>
        <v>144</v>
      </c>
      <c r="V740" s="87" t="str">
        <f>IF(db[[#This Row],[QTY/ CTN B]]="","",RIGHT(db[[#This Row],[QTY/ CTN B]],LEN(db[[#This Row],[QTY/ CTN B]])-SEARCH(" ",db[[#This Row],[QTY/ CTN B]],1)))</f>
        <v>PCS</v>
      </c>
      <c r="W740" s="87" t="str">
        <f>IF(db[[#This Row],[QTY/ CTN TG]]="",IF(db[[#This Row],[STN TG]]="","",12),LEFT(db[[#This Row],[QTY/ CTN TG]],SEARCH(" ",db[[#This Row],[QTY/ CTN TG]],1)-1))</f>
        <v/>
      </c>
      <c r="X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0" s="87" t="str">
        <f>IF(db[[#This Row],[STN K]]="","",IF(db[[#This Row],[STN TG]]="LSN",12,""))</f>
        <v/>
      </c>
      <c r="Z740" s="87" t="str">
        <f>IF(db[[#This Row],[STN TG]]="LSN","PCS","")</f>
        <v/>
      </c>
      <c r="AA740" s="87">
        <f>db[[#This Row],[QTY B]]*IF(db[[#This Row],[QTY TG]]="",1,db[[#This Row],[QTY TG]])*IF(db[[#This Row],[QTY K]]="",1,db[[#This Row],[QTY K]])</f>
        <v>144</v>
      </c>
      <c r="AB740" s="87" t="str">
        <f>IF(db[[#This Row],[STN K]]="",IF(db[[#This Row],[STN TG]]="",db[[#This Row],[STN B]],db[[#This Row],[STN TG]]),db[[#This Row],[STN K]])</f>
        <v>PCS</v>
      </c>
      <c r="AC740" s="87"/>
    </row>
    <row r="741" spans="1:29" ht="16.5" customHeight="1" x14ac:dyDescent="0.25">
      <c r="A741" s="87">
        <f>ROW()-1</f>
        <v>740</v>
      </c>
      <c r="B741" s="3" t="str">
        <f>LOWER(SUBSTITUTE(SUBSTITUTE(SUBSTITUTE(SUBSTITUTE(SUBSTITUTE(SUBSTITUTE(db[[#This Row],[NB BM]]," ",),".",""),"-",""),"(",""),")",""),"/",""))</f>
        <v>drawingboardtk9812b18x13segi</v>
      </c>
      <c r="C74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D741" s="3" t="str">
        <f>LOWER(SUBSTITUTE(SUBSTITUTE(SUBSTITUTE(SUBSTITUTE(SUBSTITUTE(SUBSTITUTE(SUBSTITUTE(SUBSTITUTE(SUBSTITUTE(db[[#This Row],[NB PAJAK]]," ",""),"-",""),"(",""),")",""),".",""),",",""),"/",""),"""",""),"+",""))</f>
        <v/>
      </c>
      <c r="E741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drawingboardtk9812b18x13segi96pcs</v>
      </c>
      <c r="F7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drawingboardtk9812b18x13segi96pcsuntana</v>
      </c>
      <c r="G741" s="1" t="s">
        <v>1879</v>
      </c>
      <c r="H741" s="4" t="s">
        <v>3107</v>
      </c>
      <c r="I741" s="49"/>
      <c r="J741" s="1" t="s">
        <v>1621</v>
      </c>
      <c r="K741" s="26" t="e">
        <f>IF(db[[#This Row],[NB NOTA_C]]="","",COUNTIF([2]!B_MSK[concat],db[[#This Row],[NB NOTA_C]]))</f>
        <v>#REF!</v>
      </c>
      <c r="L741" s="7" t="s">
        <v>1637</v>
      </c>
      <c r="M741" s="3" t="s">
        <v>1673</v>
      </c>
      <c r="N741" s="1" t="s">
        <v>3109</v>
      </c>
      <c r="O741" s="3"/>
      <c r="P741" s="3" t="str">
        <f>IF(db[[#This Row],[QTY/ CTN]]="","",SUBSTITUTE(SUBSTITUTE(SUBSTITUTE(db[[#This Row],[QTY/ CTN]]," ","_",2),"(",""),")","")&amp;"_")</f>
        <v>96 PCS_</v>
      </c>
      <c r="Q741" s="3">
        <f>IF(db[[#This Row],[H_QTY/ CTN]]="","",SEARCH("_",db[[#This Row],[H_QTY/ CTN]]))</f>
        <v>7</v>
      </c>
      <c r="R741" s="3">
        <f>IF(db[[#This Row],[H_QTY/ CTN]]="","",LEN(db[[#This Row],[H_QTY/ CTN]]))</f>
        <v>7</v>
      </c>
      <c r="S741" s="90" t="str">
        <f>IF(db[[#This Row],[H_QTY/ CTN]]="","",LEFT(db[[#This Row],[H_QTY/ CTN]],db[[#This Row],[H_1]]-1))</f>
        <v>96 PCS</v>
      </c>
      <c r="T741" s="87" t="str">
        <f>IF(NOT(db[[#This Row],[H_1]]=db[[#This Row],[H_2]]),MID(db[[#This Row],[H_QTY/ CTN]],db[[#This Row],[H_1]]+1,db[[#This Row],[H_2]]-db[[#This Row],[H_1]]-1),"")</f>
        <v/>
      </c>
      <c r="U741" s="87" t="str">
        <f>IF(db[[#This Row],[QTY/ CTN B]]="","",LEFT(db[[#This Row],[QTY/ CTN B]],SEARCH(" ",db[[#This Row],[QTY/ CTN B]],1)-1))</f>
        <v>96</v>
      </c>
      <c r="V741" s="87" t="str">
        <f>IF(db[[#This Row],[QTY/ CTN B]]="","",RIGHT(db[[#This Row],[QTY/ CTN B]],LEN(db[[#This Row],[QTY/ CTN B]])-SEARCH(" ",db[[#This Row],[QTY/ CTN B]],1)))</f>
        <v>PCS</v>
      </c>
      <c r="W741" s="87" t="str">
        <f>IF(db[[#This Row],[QTY/ CTN TG]]="",IF(db[[#This Row],[STN TG]]="","",12),LEFT(db[[#This Row],[QTY/ CTN TG]],SEARCH(" ",db[[#This Row],[QTY/ CTN TG]],1)-1))</f>
        <v/>
      </c>
      <c r="X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1" s="87" t="str">
        <f>IF(db[[#This Row],[STN K]]="","",IF(db[[#This Row],[STN TG]]="LSN",12,""))</f>
        <v/>
      </c>
      <c r="Z741" s="87" t="str">
        <f>IF(db[[#This Row],[STN TG]]="LSN","PCS","")</f>
        <v/>
      </c>
      <c r="AA741" s="87">
        <f>db[[#This Row],[QTY B]]*IF(db[[#This Row],[QTY TG]]="",1,db[[#This Row],[QTY TG]])*IF(db[[#This Row],[QTY K]]="",1,db[[#This Row],[QTY K]])</f>
        <v>96</v>
      </c>
      <c r="AB741" s="87" t="str">
        <f>IF(db[[#This Row],[STN K]]="",IF(db[[#This Row],[STN TG]]="",db[[#This Row],[STN B]],db[[#This Row],[STN TG]]),db[[#This Row],[STN K]])</f>
        <v>PCS</v>
      </c>
      <c r="AC741" s="87"/>
    </row>
    <row r="742" spans="1:29" ht="16.5" customHeight="1" x14ac:dyDescent="0.25">
      <c r="A742" s="87">
        <f>ROW()-1</f>
        <v>741</v>
      </c>
      <c r="B742" s="3" t="str">
        <f>LOWER(SUBSTITUTE(SUBSTITUTE(SUBSTITUTE(SUBSTITUTE(SUBSTITUTE(SUBSTITUTE(db[[#This Row],[NB BM]]," ",),".",""),"-",""),"(",""),")",""),"/",""))</f>
        <v>drawingboardtk9813b175x12segi</v>
      </c>
      <c r="C74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D742" s="3" t="str">
        <f>LOWER(SUBSTITUTE(SUBSTITUTE(SUBSTITUTE(SUBSTITUTE(SUBSTITUTE(SUBSTITUTE(SUBSTITUTE(SUBSTITUTE(SUBSTITUTE(db[[#This Row],[NB PAJAK]]," ",""),"-",""),"(",""),")",""),".",""),",",""),"/",""),"""",""),"+",""))</f>
        <v/>
      </c>
      <c r="E742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drawingboardtk9813b175x12segi120pcs</v>
      </c>
      <c r="F7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drawingboardtk9813b175x12segi120pcsuntana</v>
      </c>
      <c r="G742" s="1" t="s">
        <v>1880</v>
      </c>
      <c r="H742" s="4" t="s">
        <v>2928</v>
      </c>
      <c r="I742" s="49"/>
      <c r="J742" s="1" t="s">
        <v>1621</v>
      </c>
      <c r="K742" s="26" t="e">
        <f>IF(db[[#This Row],[NB NOTA_C]]="","",COUNTIF([2]!B_MSK[concat],db[[#This Row],[NB NOTA_C]]))</f>
        <v>#REF!</v>
      </c>
      <c r="L742" s="7" t="s">
        <v>1637</v>
      </c>
      <c r="M742" s="3" t="s">
        <v>1667</v>
      </c>
      <c r="N742" s="1" t="s">
        <v>3109</v>
      </c>
      <c r="O742" s="3"/>
      <c r="P742" s="3" t="str">
        <f>IF(db[[#This Row],[QTY/ CTN]]="","",SUBSTITUTE(SUBSTITUTE(SUBSTITUTE(db[[#This Row],[QTY/ CTN]]," ","_",2),"(",""),")","")&amp;"_")</f>
        <v>120 PCS_</v>
      </c>
      <c r="Q742" s="3">
        <f>IF(db[[#This Row],[H_QTY/ CTN]]="","",SEARCH("_",db[[#This Row],[H_QTY/ CTN]]))</f>
        <v>8</v>
      </c>
      <c r="R742" s="3">
        <f>IF(db[[#This Row],[H_QTY/ CTN]]="","",LEN(db[[#This Row],[H_QTY/ CTN]]))</f>
        <v>8</v>
      </c>
      <c r="S742" s="90" t="str">
        <f>IF(db[[#This Row],[H_QTY/ CTN]]="","",LEFT(db[[#This Row],[H_QTY/ CTN]],db[[#This Row],[H_1]]-1))</f>
        <v>120 PCS</v>
      </c>
      <c r="T742" s="87" t="str">
        <f>IF(NOT(db[[#This Row],[H_1]]=db[[#This Row],[H_2]]),MID(db[[#This Row],[H_QTY/ CTN]],db[[#This Row],[H_1]]+1,db[[#This Row],[H_2]]-db[[#This Row],[H_1]]-1),"")</f>
        <v/>
      </c>
      <c r="U742" s="87" t="str">
        <f>IF(db[[#This Row],[QTY/ CTN B]]="","",LEFT(db[[#This Row],[QTY/ CTN B]],SEARCH(" ",db[[#This Row],[QTY/ CTN B]],1)-1))</f>
        <v>120</v>
      </c>
      <c r="V742" s="87" t="str">
        <f>IF(db[[#This Row],[QTY/ CTN B]]="","",RIGHT(db[[#This Row],[QTY/ CTN B]],LEN(db[[#This Row],[QTY/ CTN B]])-SEARCH(" ",db[[#This Row],[QTY/ CTN B]],1)))</f>
        <v>PCS</v>
      </c>
      <c r="W742" s="87" t="str">
        <f>IF(db[[#This Row],[QTY/ CTN TG]]="",IF(db[[#This Row],[STN TG]]="","",12),LEFT(db[[#This Row],[QTY/ CTN TG]],SEARCH(" ",db[[#This Row],[QTY/ CTN TG]],1)-1))</f>
        <v/>
      </c>
      <c r="X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2" s="87" t="str">
        <f>IF(db[[#This Row],[STN K]]="","",IF(db[[#This Row],[STN TG]]="LSN",12,""))</f>
        <v/>
      </c>
      <c r="Z742" s="87" t="str">
        <f>IF(db[[#This Row],[STN TG]]="LSN","PCS","")</f>
        <v/>
      </c>
      <c r="AA742" s="87">
        <f>db[[#This Row],[QTY B]]*IF(db[[#This Row],[QTY TG]]="",1,db[[#This Row],[QTY TG]])*IF(db[[#This Row],[QTY K]]="",1,db[[#This Row],[QTY K]])</f>
        <v>120</v>
      </c>
      <c r="AB742" s="87" t="str">
        <f>IF(db[[#This Row],[STN K]]="",IF(db[[#This Row],[STN TG]]="",db[[#This Row],[STN B]],db[[#This Row],[STN TG]]),db[[#This Row],[STN K]])</f>
        <v>PCS</v>
      </c>
      <c r="AC742" s="87"/>
    </row>
    <row r="743" spans="1:29" ht="16.5" customHeight="1" x14ac:dyDescent="0.25">
      <c r="A743" s="87">
        <f>ROW()-1</f>
        <v>742</v>
      </c>
      <c r="B743" s="3" t="str">
        <f>LOWER(SUBSTITUTE(SUBSTITUTE(SUBSTITUTE(SUBSTITUTE(SUBSTITUTE(SUBSTITUTE(db[[#This Row],[NB BM]]," ",),".",""),"-",""),"(",""),")",""),"/",""))</f>
        <v>drawingboardtk99032b18x13l</v>
      </c>
      <c r="C74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D743" s="3" t="str">
        <f>LOWER(SUBSTITUTE(SUBSTITUTE(SUBSTITUTE(SUBSTITUTE(SUBSTITUTE(SUBSTITUTE(SUBSTITUTE(SUBSTITUTE(SUBSTITUTE(db[[#This Row],[NB PAJAK]]," ",""),"-",""),"(",""),")",""),".",""),",",""),"/",""),"""",""),"+",""))</f>
        <v/>
      </c>
      <c r="E743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drawingboardtk99032b18x13l72pcs</v>
      </c>
      <c r="F7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drawingboardtk99032b18x13l72pcsuntana</v>
      </c>
      <c r="G743" s="1" t="s">
        <v>1881</v>
      </c>
      <c r="H743" s="4" t="s">
        <v>2925</v>
      </c>
      <c r="I743" s="49"/>
      <c r="J743" s="1" t="s">
        <v>1621</v>
      </c>
      <c r="K743" s="26" t="e">
        <f>IF(db[[#This Row],[NB NOTA_C]]="","",COUNTIF([2]!B_MSK[concat],db[[#This Row],[NB NOTA_C]]))</f>
        <v>#REF!</v>
      </c>
      <c r="L743" s="7" t="s">
        <v>1637</v>
      </c>
      <c r="M743" s="3" t="s">
        <v>1675</v>
      </c>
      <c r="N743" s="1" t="s">
        <v>3109</v>
      </c>
      <c r="O743" s="3"/>
      <c r="P743" s="3" t="str">
        <f>IF(db[[#This Row],[QTY/ CTN]]="","",SUBSTITUTE(SUBSTITUTE(SUBSTITUTE(db[[#This Row],[QTY/ CTN]]," ","_",2),"(",""),")","")&amp;"_")</f>
        <v>72 PCS_</v>
      </c>
      <c r="Q743" s="3">
        <f>IF(db[[#This Row],[H_QTY/ CTN]]="","",SEARCH("_",db[[#This Row],[H_QTY/ CTN]]))</f>
        <v>7</v>
      </c>
      <c r="R743" s="3">
        <f>IF(db[[#This Row],[H_QTY/ CTN]]="","",LEN(db[[#This Row],[H_QTY/ CTN]]))</f>
        <v>7</v>
      </c>
      <c r="S743" s="90" t="str">
        <f>IF(db[[#This Row],[H_QTY/ CTN]]="","",LEFT(db[[#This Row],[H_QTY/ CTN]],db[[#This Row],[H_1]]-1))</f>
        <v>72 PCS</v>
      </c>
      <c r="T743" s="87" t="str">
        <f>IF(NOT(db[[#This Row],[H_1]]=db[[#This Row],[H_2]]),MID(db[[#This Row],[H_QTY/ CTN]],db[[#This Row],[H_1]]+1,db[[#This Row],[H_2]]-db[[#This Row],[H_1]]-1),"")</f>
        <v/>
      </c>
      <c r="U743" s="87" t="str">
        <f>IF(db[[#This Row],[QTY/ CTN B]]="","",LEFT(db[[#This Row],[QTY/ CTN B]],SEARCH(" ",db[[#This Row],[QTY/ CTN B]],1)-1))</f>
        <v>72</v>
      </c>
      <c r="V743" s="87" t="str">
        <f>IF(db[[#This Row],[QTY/ CTN B]]="","",RIGHT(db[[#This Row],[QTY/ CTN B]],LEN(db[[#This Row],[QTY/ CTN B]])-SEARCH(" ",db[[#This Row],[QTY/ CTN B]],1)))</f>
        <v>PCS</v>
      </c>
      <c r="W743" s="87" t="str">
        <f>IF(db[[#This Row],[QTY/ CTN TG]]="",IF(db[[#This Row],[STN TG]]="","",12),LEFT(db[[#This Row],[QTY/ CTN TG]],SEARCH(" ",db[[#This Row],[QTY/ CTN TG]],1)-1))</f>
        <v/>
      </c>
      <c r="X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3" s="87" t="str">
        <f>IF(db[[#This Row],[STN K]]="","",IF(db[[#This Row],[STN TG]]="LSN",12,""))</f>
        <v/>
      </c>
      <c r="Z743" s="87" t="str">
        <f>IF(db[[#This Row],[STN TG]]="LSN","PCS","")</f>
        <v/>
      </c>
      <c r="AA743" s="87">
        <f>db[[#This Row],[QTY B]]*IF(db[[#This Row],[QTY TG]]="",1,db[[#This Row],[QTY TG]])*IF(db[[#This Row],[QTY K]]="",1,db[[#This Row],[QTY K]])</f>
        <v>72</v>
      </c>
      <c r="AB743" s="87" t="str">
        <f>IF(db[[#This Row],[STN K]]="",IF(db[[#This Row],[STN TG]]="",db[[#This Row],[STN B]],db[[#This Row],[STN TG]]),db[[#This Row],[STN K]])</f>
        <v>PCS</v>
      </c>
      <c r="AC743" s="87"/>
    </row>
    <row r="744" spans="1:29" ht="16.5" customHeight="1" x14ac:dyDescent="0.25">
      <c r="A744" s="87">
        <f>ROW()-1</f>
        <v>743</v>
      </c>
      <c r="B744" s="3" t="str">
        <f>LOWER(SUBSTITUTE(SUBSTITUTE(SUBSTITUTE(SUBSTITUTE(SUBSTITUTE(SUBSTITUTE(db[[#This Row],[NB BM]]," ",),".",""),"-",""),"(",""),")",""),"/",""))</f>
        <v>drawingboardxg103mstip+sipkodok</v>
      </c>
      <c r="C74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D744" s="3" t="str">
        <f>LOWER(SUBSTITUTE(SUBSTITUTE(SUBSTITUTE(SUBSTITUTE(SUBSTITUTE(SUBSTITUTE(SUBSTITUTE(SUBSTITUTE(SUBSTITUTE(db[[#This Row],[NB PAJAK]]," ",""),"-",""),"(",""),")",""),".",""),",",""),"/",""),"""",""),"+",""))</f>
        <v/>
      </c>
      <c r="E744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drawingboardxg103mstipsipkodok64pcs</v>
      </c>
      <c r="F7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drawingboardxg103mstpsipkodok64pcsuntana</v>
      </c>
      <c r="G744" s="1" t="s">
        <v>1589</v>
      </c>
      <c r="H744" s="4" t="s">
        <v>1582</v>
      </c>
      <c r="I744" s="49"/>
      <c r="J744" s="1" t="s">
        <v>1621</v>
      </c>
      <c r="K744" s="26" t="e">
        <f>IF(db[[#This Row],[NB NOTA_C]]="","",COUNTIF([2]!B_MSK[concat],db[[#This Row],[NB NOTA_C]]))</f>
        <v>#REF!</v>
      </c>
      <c r="L744" s="6" t="s">
        <v>1637</v>
      </c>
      <c r="M744" s="1" t="s">
        <v>2768</v>
      </c>
      <c r="N744" s="1" t="s">
        <v>3109</v>
      </c>
      <c r="P744" s="1" t="str">
        <f>IF(db[[#This Row],[QTY/ CTN]]="","",SUBSTITUTE(SUBSTITUTE(SUBSTITUTE(db[[#This Row],[QTY/ CTN]]," ","_",2),"(",""),")","")&amp;"_")</f>
        <v>64 PCS_</v>
      </c>
      <c r="Q744" s="1">
        <f>IF(db[[#This Row],[H_QTY/ CTN]]="","",SEARCH("_",db[[#This Row],[H_QTY/ CTN]]))</f>
        <v>7</v>
      </c>
      <c r="R744" s="1">
        <f>IF(db[[#This Row],[H_QTY/ CTN]]="","",LEN(db[[#This Row],[H_QTY/ CTN]]))</f>
        <v>7</v>
      </c>
      <c r="S744" s="90" t="str">
        <f>IF(db[[#This Row],[H_QTY/ CTN]]="","",LEFT(db[[#This Row],[H_QTY/ CTN]],db[[#This Row],[H_1]]-1))</f>
        <v>64 PCS</v>
      </c>
      <c r="T744" s="87" t="str">
        <f>IF(NOT(db[[#This Row],[H_1]]=db[[#This Row],[H_2]]),MID(db[[#This Row],[H_QTY/ CTN]],db[[#This Row],[H_1]]+1,db[[#This Row],[H_2]]-db[[#This Row],[H_1]]-1),"")</f>
        <v/>
      </c>
      <c r="U744" s="87" t="str">
        <f>IF(db[[#This Row],[QTY/ CTN B]]="","",LEFT(db[[#This Row],[QTY/ CTN B]],SEARCH(" ",db[[#This Row],[QTY/ CTN B]],1)-1))</f>
        <v>64</v>
      </c>
      <c r="V744" s="87" t="str">
        <f>IF(db[[#This Row],[QTY/ CTN B]]="","",RIGHT(db[[#This Row],[QTY/ CTN B]],LEN(db[[#This Row],[QTY/ CTN B]])-SEARCH(" ",db[[#This Row],[QTY/ CTN B]],1)))</f>
        <v>PCS</v>
      </c>
      <c r="W744" s="87" t="str">
        <f>IF(db[[#This Row],[QTY/ CTN TG]]="",IF(db[[#This Row],[STN TG]]="","",12),LEFT(db[[#This Row],[QTY/ CTN TG]],SEARCH(" ",db[[#This Row],[QTY/ CTN TG]],1)-1))</f>
        <v/>
      </c>
      <c r="X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4" s="87" t="str">
        <f>IF(db[[#This Row],[STN K]]="","",IF(db[[#This Row],[STN TG]]="LSN",12,""))</f>
        <v/>
      </c>
      <c r="Z744" s="87" t="str">
        <f>IF(db[[#This Row],[STN TG]]="LSN","PCS","")</f>
        <v/>
      </c>
      <c r="AA744" s="87">
        <f>db[[#This Row],[QTY B]]*IF(db[[#This Row],[QTY TG]]="",1,db[[#This Row],[QTY TG]])*IF(db[[#This Row],[QTY K]]="",1,db[[#This Row],[QTY K]])</f>
        <v>64</v>
      </c>
      <c r="AB744" s="87" t="str">
        <f>IF(db[[#This Row],[STN K]]="",IF(db[[#This Row],[STN TG]]="",db[[#This Row],[STN B]],db[[#This Row],[STN TG]]),db[[#This Row],[STN K]])</f>
        <v>PCS</v>
      </c>
      <c r="AC744" s="87"/>
    </row>
    <row r="745" spans="1:29" ht="16.5" customHeight="1" x14ac:dyDescent="0.25">
      <c r="A745" s="87">
        <f>ROW()-1</f>
        <v>744</v>
      </c>
      <c r="B745" s="3" t="str">
        <f>LOWER(SUBSTITUTE(SUBSTITUTE(SUBSTITUTE(SUBSTITUTE(SUBSTITUTE(SUBSTITUTE(db[[#This Row],[NB BM]]," ",),".",""),"-",""),"(",""),")",""),"/",""))</f>
        <v>drawingboardxg105+stip</v>
      </c>
      <c r="C74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D745" s="3" t="str">
        <f>LOWER(SUBSTITUTE(SUBSTITUTE(SUBSTITUTE(SUBSTITUTE(SUBSTITUTE(SUBSTITUTE(SUBSTITUTE(SUBSTITUTE(SUBSTITUTE(db[[#This Row],[NB PAJAK]]," ",""),"-",""),"(",""),")",""),".",""),",",""),"/",""),"""",""),"+",""))</f>
        <v/>
      </c>
      <c r="E745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drawingboardxg105stip96pcs</v>
      </c>
      <c r="F7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drawingboardxg105mstprumah96pcsuntana</v>
      </c>
      <c r="G745" s="1" t="s">
        <v>1590</v>
      </c>
      <c r="H745" s="4" t="s">
        <v>1583</v>
      </c>
      <c r="I745" s="49"/>
      <c r="J745" s="1" t="s">
        <v>1621</v>
      </c>
      <c r="K745" s="26" t="e">
        <f>IF(db[[#This Row],[NB NOTA_C]]="","",COUNTIF([2]!B_MSK[concat],db[[#This Row],[NB NOTA_C]]))</f>
        <v>#REF!</v>
      </c>
      <c r="L745" s="6" t="s">
        <v>1637</v>
      </c>
      <c r="M745" s="1" t="s">
        <v>1673</v>
      </c>
      <c r="N745" s="1" t="s">
        <v>3109</v>
      </c>
      <c r="P745" s="1" t="str">
        <f>IF(db[[#This Row],[QTY/ CTN]]="","",SUBSTITUTE(SUBSTITUTE(SUBSTITUTE(db[[#This Row],[QTY/ CTN]]," ","_",2),"(",""),")","")&amp;"_")</f>
        <v>96 PCS_</v>
      </c>
      <c r="Q745" s="1">
        <f>IF(db[[#This Row],[H_QTY/ CTN]]="","",SEARCH("_",db[[#This Row],[H_QTY/ CTN]]))</f>
        <v>7</v>
      </c>
      <c r="R745" s="1">
        <f>IF(db[[#This Row],[H_QTY/ CTN]]="","",LEN(db[[#This Row],[H_QTY/ CTN]]))</f>
        <v>7</v>
      </c>
      <c r="S745" s="90" t="str">
        <f>IF(db[[#This Row],[H_QTY/ CTN]]="","",LEFT(db[[#This Row],[H_QTY/ CTN]],db[[#This Row],[H_1]]-1))</f>
        <v>96 PCS</v>
      </c>
      <c r="T745" s="87" t="str">
        <f>IF(NOT(db[[#This Row],[H_1]]=db[[#This Row],[H_2]]),MID(db[[#This Row],[H_QTY/ CTN]],db[[#This Row],[H_1]]+1,db[[#This Row],[H_2]]-db[[#This Row],[H_1]]-1),"")</f>
        <v/>
      </c>
      <c r="U745" s="87" t="str">
        <f>IF(db[[#This Row],[QTY/ CTN B]]="","",LEFT(db[[#This Row],[QTY/ CTN B]],SEARCH(" ",db[[#This Row],[QTY/ CTN B]],1)-1))</f>
        <v>96</v>
      </c>
      <c r="V745" s="87" t="str">
        <f>IF(db[[#This Row],[QTY/ CTN B]]="","",RIGHT(db[[#This Row],[QTY/ CTN B]],LEN(db[[#This Row],[QTY/ CTN B]])-SEARCH(" ",db[[#This Row],[QTY/ CTN B]],1)))</f>
        <v>PCS</v>
      </c>
      <c r="W745" s="87" t="str">
        <f>IF(db[[#This Row],[QTY/ CTN TG]]="",IF(db[[#This Row],[STN TG]]="","",12),LEFT(db[[#This Row],[QTY/ CTN TG]],SEARCH(" ",db[[#This Row],[QTY/ CTN TG]],1)-1))</f>
        <v/>
      </c>
      <c r="X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5" s="87" t="str">
        <f>IF(db[[#This Row],[STN K]]="","",IF(db[[#This Row],[STN TG]]="LSN",12,""))</f>
        <v/>
      </c>
      <c r="Z745" s="87" t="str">
        <f>IF(db[[#This Row],[STN TG]]="LSN","PCS","")</f>
        <v/>
      </c>
      <c r="AA745" s="87">
        <f>db[[#This Row],[QTY B]]*IF(db[[#This Row],[QTY TG]]="",1,db[[#This Row],[QTY TG]])*IF(db[[#This Row],[QTY K]]="",1,db[[#This Row],[QTY K]])</f>
        <v>96</v>
      </c>
      <c r="AB745" s="87" t="str">
        <f>IF(db[[#This Row],[STN K]]="",IF(db[[#This Row],[STN TG]]="",db[[#This Row],[STN B]],db[[#This Row],[STN TG]]),db[[#This Row],[STN K]])</f>
        <v>PCS</v>
      </c>
      <c r="AC745" s="87"/>
    </row>
    <row r="746" spans="1:29" ht="16.5" customHeight="1" x14ac:dyDescent="0.25">
      <c r="A746" s="87">
        <f>ROW()-1</f>
        <v>745</v>
      </c>
      <c r="B746" s="3" t="str">
        <f>LOWER(SUBSTITUTE(SUBSTITUTE(SUBSTITUTE(SUBSTITUTE(SUBSTITUTE(SUBSTITUTE(db[[#This Row],[NB BM]]," ",),".",""),"-",""),"(",""),")",""),"/",""))</f>
        <v>drawingboardxg106mdolphin1</v>
      </c>
      <c r="C74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D746" s="3" t="str">
        <f>LOWER(SUBSTITUTE(SUBSTITUTE(SUBSTITUTE(SUBSTITUTE(SUBSTITUTE(SUBSTITUTE(SUBSTITUTE(SUBSTITUTE(SUBSTITUTE(db[[#This Row],[NB PAJAK]]," ",""),"-",""),"(",""),")",""),".",""),",",""),"/",""),"""",""),"+",""))</f>
        <v/>
      </c>
      <c r="E746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drawingboardxg106mdolphin196pcs</v>
      </c>
      <c r="F7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drawingboardxg106mdolphin96pcsuntana</v>
      </c>
      <c r="G746" s="1" t="s">
        <v>1587</v>
      </c>
      <c r="H746" s="4" t="s">
        <v>1584</v>
      </c>
      <c r="I746" s="49"/>
      <c r="J746" s="1" t="s">
        <v>1621</v>
      </c>
      <c r="K746" s="26" t="e">
        <f>IF(db[[#This Row],[NB NOTA_C]]="","",COUNTIF([2]!B_MSK[concat],db[[#This Row],[NB NOTA_C]]))</f>
        <v>#REF!</v>
      </c>
      <c r="L746" s="6" t="s">
        <v>1637</v>
      </c>
      <c r="M746" s="1" t="s">
        <v>1673</v>
      </c>
      <c r="N746" s="1" t="s">
        <v>3109</v>
      </c>
      <c r="P746" s="1" t="str">
        <f>IF(db[[#This Row],[QTY/ CTN]]="","",SUBSTITUTE(SUBSTITUTE(SUBSTITUTE(db[[#This Row],[QTY/ CTN]]," ","_",2),"(",""),")","")&amp;"_")</f>
        <v>96 PCS_</v>
      </c>
      <c r="Q746" s="1">
        <f>IF(db[[#This Row],[H_QTY/ CTN]]="","",SEARCH("_",db[[#This Row],[H_QTY/ CTN]]))</f>
        <v>7</v>
      </c>
      <c r="R746" s="1">
        <f>IF(db[[#This Row],[H_QTY/ CTN]]="","",LEN(db[[#This Row],[H_QTY/ CTN]]))</f>
        <v>7</v>
      </c>
      <c r="S746" s="90" t="str">
        <f>IF(db[[#This Row],[H_QTY/ CTN]]="","",LEFT(db[[#This Row],[H_QTY/ CTN]],db[[#This Row],[H_1]]-1))</f>
        <v>96 PCS</v>
      </c>
      <c r="T746" s="87" t="str">
        <f>IF(NOT(db[[#This Row],[H_1]]=db[[#This Row],[H_2]]),MID(db[[#This Row],[H_QTY/ CTN]],db[[#This Row],[H_1]]+1,db[[#This Row],[H_2]]-db[[#This Row],[H_1]]-1),"")</f>
        <v/>
      </c>
      <c r="U746" s="87" t="str">
        <f>IF(db[[#This Row],[QTY/ CTN B]]="","",LEFT(db[[#This Row],[QTY/ CTN B]],SEARCH(" ",db[[#This Row],[QTY/ CTN B]],1)-1))</f>
        <v>96</v>
      </c>
      <c r="V746" s="87" t="str">
        <f>IF(db[[#This Row],[QTY/ CTN B]]="","",RIGHT(db[[#This Row],[QTY/ CTN B]],LEN(db[[#This Row],[QTY/ CTN B]])-SEARCH(" ",db[[#This Row],[QTY/ CTN B]],1)))</f>
        <v>PCS</v>
      </c>
      <c r="W746" s="87" t="str">
        <f>IF(db[[#This Row],[QTY/ CTN TG]]="",IF(db[[#This Row],[STN TG]]="","",12),LEFT(db[[#This Row],[QTY/ CTN TG]],SEARCH(" ",db[[#This Row],[QTY/ CTN TG]],1)-1))</f>
        <v/>
      </c>
      <c r="X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6" s="87" t="str">
        <f>IF(db[[#This Row],[STN K]]="","",IF(db[[#This Row],[STN TG]]="LSN",12,""))</f>
        <v/>
      </c>
      <c r="Z746" s="87" t="str">
        <f>IF(db[[#This Row],[STN TG]]="LSN","PCS","")</f>
        <v/>
      </c>
      <c r="AA746" s="87">
        <f>db[[#This Row],[QTY B]]*IF(db[[#This Row],[QTY TG]]="",1,db[[#This Row],[QTY TG]])*IF(db[[#This Row],[QTY K]]="",1,db[[#This Row],[QTY K]])</f>
        <v>96</v>
      </c>
      <c r="AB746" s="87" t="str">
        <f>IF(db[[#This Row],[STN K]]="",IF(db[[#This Row],[STN TG]]="",db[[#This Row],[STN B]],db[[#This Row],[STN TG]]),db[[#This Row],[STN K]])</f>
        <v>PCS</v>
      </c>
      <c r="AC746" s="87"/>
    </row>
    <row r="747" spans="1:29" ht="16.5" customHeight="1" x14ac:dyDescent="0.25">
      <c r="A747" s="87">
        <f>ROW()-1</f>
        <v>746</v>
      </c>
      <c r="B747" s="3" t="str">
        <f>LOWER(SUBSTITUTE(SUBSTITUTE(SUBSTITUTE(SUBSTITUTE(SUBSTITUTE(SUBSTITUTE(db[[#This Row],[NB BM]]," ",),".",""),"-",""),"(",""),")",""),"/",""))</f>
        <v>drawingboardxg108s+stp++sipsiput</v>
      </c>
      <c r="C74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D747" s="3" t="str">
        <f>LOWER(SUBSTITUTE(SUBSTITUTE(SUBSTITUTE(SUBSTITUTE(SUBSTITUTE(SUBSTITUTE(SUBSTITUTE(SUBSTITUTE(SUBSTITUTE(db[[#This Row],[NB PAJAK]]," ",""),"-",""),"(",""),")",""),".",""),",",""),"/",""),"""",""),"+",""))</f>
        <v/>
      </c>
      <c r="E747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drawingboardxg108sstpsipsiput96pcs</v>
      </c>
      <c r="F7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drawingboardxg108sstpsipsiput96pcsuntana</v>
      </c>
      <c r="G747" s="1" t="s">
        <v>2713</v>
      </c>
      <c r="H747" s="4" t="s">
        <v>2712</v>
      </c>
      <c r="I747" s="49"/>
      <c r="J747" s="1" t="s">
        <v>1621</v>
      </c>
      <c r="K747" s="26" t="e">
        <f>IF(db[[#This Row],[NB NOTA_C]]="","",COUNTIF([2]!B_MSK[concat],db[[#This Row],[NB NOTA_C]]))</f>
        <v>#REF!</v>
      </c>
      <c r="L747" s="7" t="s">
        <v>1637</v>
      </c>
      <c r="M747" s="3" t="s">
        <v>1673</v>
      </c>
      <c r="N747" s="1" t="s">
        <v>3109</v>
      </c>
      <c r="P747" s="1" t="str">
        <f>IF(db[[#This Row],[QTY/ CTN]]="","",SUBSTITUTE(SUBSTITUTE(SUBSTITUTE(db[[#This Row],[QTY/ CTN]]," ","_",2),"(",""),")","")&amp;"_")</f>
        <v>96 PCS_</v>
      </c>
      <c r="Q747" s="1">
        <f>IF(db[[#This Row],[H_QTY/ CTN]]="","",SEARCH("_",db[[#This Row],[H_QTY/ CTN]]))</f>
        <v>7</v>
      </c>
      <c r="R747" s="1">
        <f>IF(db[[#This Row],[H_QTY/ CTN]]="","",LEN(db[[#This Row],[H_QTY/ CTN]]))</f>
        <v>7</v>
      </c>
      <c r="S747" s="90" t="str">
        <f>IF(db[[#This Row],[H_QTY/ CTN]]="","",LEFT(db[[#This Row],[H_QTY/ CTN]],db[[#This Row],[H_1]]-1))</f>
        <v>96 PCS</v>
      </c>
      <c r="T747" s="87" t="str">
        <f>IF(NOT(db[[#This Row],[H_1]]=db[[#This Row],[H_2]]),MID(db[[#This Row],[H_QTY/ CTN]],db[[#This Row],[H_1]]+1,db[[#This Row],[H_2]]-db[[#This Row],[H_1]]-1),"")</f>
        <v/>
      </c>
      <c r="U747" s="87" t="str">
        <f>IF(db[[#This Row],[QTY/ CTN B]]="","",LEFT(db[[#This Row],[QTY/ CTN B]],SEARCH(" ",db[[#This Row],[QTY/ CTN B]],1)-1))</f>
        <v>96</v>
      </c>
      <c r="V747" s="87" t="str">
        <f>IF(db[[#This Row],[QTY/ CTN B]]="","",RIGHT(db[[#This Row],[QTY/ CTN B]],LEN(db[[#This Row],[QTY/ CTN B]])-SEARCH(" ",db[[#This Row],[QTY/ CTN B]],1)))</f>
        <v>PCS</v>
      </c>
      <c r="W747" s="87" t="str">
        <f>IF(db[[#This Row],[QTY/ CTN TG]]="",IF(db[[#This Row],[STN TG]]="","",12),LEFT(db[[#This Row],[QTY/ CTN TG]],SEARCH(" ",db[[#This Row],[QTY/ CTN TG]],1)-1))</f>
        <v/>
      </c>
      <c r="X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7" s="87" t="str">
        <f>IF(db[[#This Row],[STN K]]="","",IF(db[[#This Row],[STN TG]]="LSN",12,""))</f>
        <v/>
      </c>
      <c r="Z747" s="87" t="str">
        <f>IF(db[[#This Row],[STN TG]]="LSN","PCS","")</f>
        <v/>
      </c>
      <c r="AA747" s="87">
        <f>db[[#This Row],[QTY B]]*IF(db[[#This Row],[QTY TG]]="",1,db[[#This Row],[QTY TG]])*IF(db[[#This Row],[QTY K]]="",1,db[[#This Row],[QTY K]])</f>
        <v>96</v>
      </c>
      <c r="AB747" s="87" t="str">
        <f>IF(db[[#This Row],[STN K]]="",IF(db[[#This Row],[STN TG]]="",db[[#This Row],[STN B]],db[[#This Row],[STN TG]]),db[[#This Row],[STN K]])</f>
        <v>PCS</v>
      </c>
      <c r="AC747" s="87"/>
    </row>
    <row r="748" spans="1:29" ht="16.5" customHeight="1" x14ac:dyDescent="0.25">
      <c r="A748" s="87">
        <f>ROW()-1</f>
        <v>747</v>
      </c>
      <c r="B748" s="3" t="str">
        <f>LOWER(SUBSTITUTE(SUBSTITUTE(SUBSTITUTE(SUBSTITUTE(SUBSTITUTE(SUBSTITUTE(db[[#This Row],[NB BM]]," ",),".",""),"-",""),"(",""),")",""),"/",""))</f>
        <v>drawingboardxg9002m+stp+1</v>
      </c>
      <c r="C74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D748" s="3" t="str">
        <f>LOWER(SUBSTITUTE(SUBSTITUTE(SUBSTITUTE(SUBSTITUTE(SUBSTITUTE(SUBSTITUTE(SUBSTITUTE(SUBSTITUTE(SUBSTITUTE(db[[#This Row],[NB PAJAK]]," ",""),"-",""),"(",""),")",""),".",""),",",""),"/",""),"""",""),"+",""))</f>
        <v/>
      </c>
      <c r="E748" s="3" t="str">
        <f>LOWER(SUBSTITUTE(SUBSTITUTE(SUBSTITUTE(SUBSTITUTE(SUBSTITUTE(SUBSTITUTE(SUBSTITUTE(SUBSTITUTE(SUBSTITUTE(db[[#This Row],[NB BM]]&amp;db[[#This Row],[QTY/ CTN]]," ",),".",""),"-",""),"(",""),")",""),",",""),"/",""),"""",""),"+",""))</f>
        <v>drawingboardxg9002mstp196pcs</v>
      </c>
      <c r="F7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drawingboardxg9002mstpayam96pcsuntana</v>
      </c>
      <c r="G748" s="1" t="s">
        <v>1588</v>
      </c>
      <c r="H748" s="4" t="s">
        <v>1585</v>
      </c>
      <c r="I748" s="49"/>
      <c r="J748" s="1" t="s">
        <v>1621</v>
      </c>
      <c r="K748" s="26" t="e">
        <f>IF(db[[#This Row],[NB NOTA_C]]="","",COUNTIF([2]!B_MSK[concat],db[[#This Row],[NB NOTA_C]]))</f>
        <v>#REF!</v>
      </c>
      <c r="L748" s="6" t="s">
        <v>1637</v>
      </c>
      <c r="M748" s="1" t="s">
        <v>1673</v>
      </c>
      <c r="N748" s="1" t="s">
        <v>3109</v>
      </c>
      <c r="P748" s="1" t="str">
        <f>IF(db[[#This Row],[QTY/ CTN]]="","",SUBSTITUTE(SUBSTITUTE(SUBSTITUTE(db[[#This Row],[QTY/ CTN]]," ","_",2),"(",""),")","")&amp;"_")</f>
        <v>96 PCS_</v>
      </c>
      <c r="Q748" s="1">
        <f>IF(db[[#This Row],[H_QTY/ CTN]]="","",SEARCH("_",db[[#This Row],[H_QTY/ CTN]]))</f>
        <v>7</v>
      </c>
      <c r="R748" s="1">
        <f>IF(db[[#This Row],[H_QTY/ CTN]]="","",LEN(db[[#This Row],[H_QTY/ CTN]]))</f>
        <v>7</v>
      </c>
      <c r="S748" s="90" t="str">
        <f>IF(db[[#This Row],[H_QTY/ CTN]]="","",LEFT(db[[#This Row],[H_QTY/ CTN]],db[[#This Row],[H_1]]-1))</f>
        <v>96 PCS</v>
      </c>
      <c r="T748" s="87" t="str">
        <f>IF(NOT(db[[#This Row],[H_1]]=db[[#This Row],[H_2]]),MID(db[[#This Row],[H_QTY/ CTN]],db[[#This Row],[H_1]]+1,db[[#This Row],[H_2]]-db[[#This Row],[H_1]]-1),"")</f>
        <v/>
      </c>
      <c r="U748" s="87" t="str">
        <f>IF(db[[#This Row],[QTY/ CTN B]]="","",LEFT(db[[#This Row],[QTY/ CTN B]],SEARCH(" ",db[[#This Row],[QTY/ CTN B]],1)-1))</f>
        <v>96</v>
      </c>
      <c r="V748" s="87" t="str">
        <f>IF(db[[#This Row],[QTY/ CTN B]]="","",RIGHT(db[[#This Row],[QTY/ CTN B]],LEN(db[[#This Row],[QTY/ CTN B]])-SEARCH(" ",db[[#This Row],[QTY/ CTN B]],1)))</f>
        <v>PCS</v>
      </c>
      <c r="W748" s="87" t="str">
        <f>IF(db[[#This Row],[QTY/ CTN TG]]="",IF(db[[#This Row],[STN TG]]="","",12),LEFT(db[[#This Row],[QTY/ CTN TG]],SEARCH(" ",db[[#This Row],[QTY/ CTN TG]],1)-1))</f>
        <v/>
      </c>
      <c r="X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8" s="87" t="str">
        <f>IF(db[[#This Row],[STN K]]="","",IF(db[[#This Row],[STN TG]]="LSN",12,""))</f>
        <v/>
      </c>
      <c r="Z748" s="87" t="str">
        <f>IF(db[[#This Row],[STN TG]]="LSN","PCS","")</f>
        <v/>
      </c>
      <c r="AA748" s="87">
        <f>db[[#This Row],[QTY B]]*IF(db[[#This Row],[QTY TG]]="",1,db[[#This Row],[QTY TG]])*IF(db[[#This Row],[QTY K]]="",1,db[[#This Row],[QTY K]])</f>
        <v>96</v>
      </c>
      <c r="AB748" s="87" t="str">
        <f>IF(db[[#This Row],[STN K]]="",IF(db[[#This Row],[STN TG]]="",db[[#This Row],[STN B]],db[[#This Row],[STN TG]]),db[[#This Row],[STN K]])</f>
        <v>PCS</v>
      </c>
      <c r="AC748" s="87"/>
    </row>
    <row r="749" spans="1:29" ht="16.5" customHeight="1" x14ac:dyDescent="0.25">
      <c r="A749" s="87">
        <f>ROW()-1</f>
        <v>748</v>
      </c>
      <c r="B749" s="3" t="str">
        <f>LOWER(SUBSTITUTE(SUBSTITUTE(SUBSTITUTE(SUBSTITUTE(SUBSTITUTE(SUBSTITUTE(db[[#This Row],[NB BM]]," ",),".",""),"-",""),"(",""),")",""),"/",""))</f>
        <v>sampuldust254</v>
      </c>
      <c r="C749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D749" s="3" t="str">
        <f>LOWER(SUBSTITUTE(SUBSTITUTE(SUBSTITUTE(SUBSTITUTE(SUBSTITUTE(SUBSTITUTE(SUBSTITUTE(SUBSTITUTE(SUBSTITUTE(db[[#This Row],[NB PAJAK]]," ",""),"-",""),"(",""),")",""),".",""),",",""),"/",""),"""",""),"+",""))</f>
        <v/>
      </c>
      <c r="E749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sampuldust254500rol</v>
      </c>
      <c r="F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dust254500roluntana</v>
      </c>
      <c r="G749" s="1" t="s">
        <v>2566</v>
      </c>
      <c r="H749" s="4" t="s">
        <v>2567</v>
      </c>
      <c r="I749" s="49"/>
      <c r="J749" s="1" t="s">
        <v>1621</v>
      </c>
      <c r="K749" s="26" t="e">
        <f>IF(db[[#This Row],[NB NOTA_C]]="","",COUNTIF([2]!B_MSK[concat],db[[#This Row],[NB NOTA_C]]))</f>
        <v>#REF!</v>
      </c>
      <c r="L749" s="7" t="s">
        <v>1651</v>
      </c>
      <c r="M749" s="3" t="s">
        <v>2565</v>
      </c>
      <c r="N749" s="1" t="s">
        <v>2801</v>
      </c>
      <c r="P749" s="1" t="str">
        <f>IF(db[[#This Row],[QTY/ CTN]]="","",SUBSTITUTE(SUBSTITUTE(SUBSTITUTE(db[[#This Row],[QTY/ CTN]]," ","_",2),"(",""),")","")&amp;"_")</f>
        <v>500 ROL_</v>
      </c>
      <c r="Q749" s="1">
        <f>IF(db[[#This Row],[H_QTY/ CTN]]="","",SEARCH("_",db[[#This Row],[H_QTY/ CTN]]))</f>
        <v>8</v>
      </c>
      <c r="R749" s="1">
        <f>IF(db[[#This Row],[H_QTY/ CTN]]="","",LEN(db[[#This Row],[H_QTY/ CTN]]))</f>
        <v>8</v>
      </c>
      <c r="S749" s="90" t="str">
        <f>IF(db[[#This Row],[H_QTY/ CTN]]="","",LEFT(db[[#This Row],[H_QTY/ CTN]],db[[#This Row],[H_1]]-1))</f>
        <v>500 ROL</v>
      </c>
      <c r="T749" s="87" t="str">
        <f>IF(NOT(db[[#This Row],[H_1]]=db[[#This Row],[H_2]]),MID(db[[#This Row],[H_QTY/ CTN]],db[[#This Row],[H_1]]+1,db[[#This Row],[H_2]]-db[[#This Row],[H_1]]-1),"")</f>
        <v/>
      </c>
      <c r="U749" s="87" t="str">
        <f>IF(db[[#This Row],[QTY/ CTN B]]="","",LEFT(db[[#This Row],[QTY/ CTN B]],SEARCH(" ",db[[#This Row],[QTY/ CTN B]],1)-1))</f>
        <v>500</v>
      </c>
      <c r="V749" s="87" t="str">
        <f>IF(db[[#This Row],[QTY/ CTN B]]="","",RIGHT(db[[#This Row],[QTY/ CTN B]],LEN(db[[#This Row],[QTY/ CTN B]])-SEARCH(" ",db[[#This Row],[QTY/ CTN B]],1)))</f>
        <v>ROL</v>
      </c>
      <c r="W749" s="87" t="str">
        <f>IF(db[[#This Row],[QTY/ CTN TG]]="",IF(db[[#This Row],[STN TG]]="","",12),LEFT(db[[#This Row],[QTY/ CTN TG]],SEARCH(" ",db[[#This Row],[QTY/ CTN TG]],1)-1))</f>
        <v/>
      </c>
      <c r="X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49" s="87" t="str">
        <f>IF(db[[#This Row],[STN K]]="","",IF(db[[#This Row],[STN TG]]="LSN",12,""))</f>
        <v/>
      </c>
      <c r="Z749" s="87" t="str">
        <f>IF(db[[#This Row],[STN TG]]="LSN","PCS","")</f>
        <v/>
      </c>
      <c r="AA749" s="87">
        <f>db[[#This Row],[QTY B]]*IF(db[[#This Row],[QTY TG]]="",1,db[[#This Row],[QTY TG]])*IF(db[[#This Row],[QTY K]]="",1,db[[#This Row],[QTY K]])</f>
        <v>500</v>
      </c>
      <c r="AB749" s="87" t="str">
        <f>IF(db[[#This Row],[STN K]]="",IF(db[[#This Row],[STN TG]]="",db[[#This Row],[STN B]],db[[#This Row],[STN TG]]),db[[#This Row],[STN K]])</f>
        <v>ROL</v>
      </c>
      <c r="AC749" s="87"/>
    </row>
    <row r="750" spans="1:29" ht="16.5" customHeight="1" x14ac:dyDescent="0.25">
      <c r="A750" s="87">
        <f>ROW()-1</f>
        <v>749</v>
      </c>
      <c r="B750" s="3" t="str">
        <f>LOWER(SUBSTITUTE(SUBSTITUTE(SUBSTITUTE(SUBSTITUTE(SUBSTITUTE(SUBSTITUTE(db[[#This Row],[NB BM]]," ",),".",""),"-",""),"(",""),")",""),"/",""))</f>
        <v>sampuldust344</v>
      </c>
      <c r="C750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D750" s="3" t="str">
        <f>LOWER(SUBSTITUTE(SUBSTITUTE(SUBSTITUTE(SUBSTITUTE(SUBSTITUTE(SUBSTITUTE(SUBSTITUTE(SUBSTITUTE(SUBSTITUTE(db[[#This Row],[NB PAJAK]]," ",""),"-",""),"(",""),")",""),".",""),",",""),"/",""),"""",""),"+",""))</f>
        <v/>
      </c>
      <c r="E750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sampuldust344500rol</v>
      </c>
      <c r="F7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dust344500roluntana</v>
      </c>
      <c r="G750" s="1" t="s">
        <v>3762</v>
      </c>
      <c r="H750" s="4" t="s">
        <v>3730</v>
      </c>
      <c r="I750" s="49"/>
      <c r="J750" s="1" t="s">
        <v>1621</v>
      </c>
      <c r="K750" s="28" t="e">
        <f>IF(db[[#This Row],[NB NOTA_C]]="","",COUNTIF([2]!B_MSK[concat],db[[#This Row],[NB NOTA_C]]))</f>
        <v>#REF!</v>
      </c>
      <c r="L750" s="7" t="s">
        <v>1651</v>
      </c>
      <c r="M750" s="3" t="s">
        <v>2565</v>
      </c>
      <c r="N750" s="1" t="s">
        <v>2801</v>
      </c>
      <c r="O750" s="3"/>
      <c r="P750" s="3" t="str">
        <f>IF(db[[#This Row],[QTY/ CTN]]="","",SUBSTITUTE(SUBSTITUTE(SUBSTITUTE(db[[#This Row],[QTY/ CTN]]," ","_",2),"(",""),")","")&amp;"_")</f>
        <v>500 ROL_</v>
      </c>
      <c r="Q750" s="3">
        <f>IF(db[[#This Row],[H_QTY/ CTN]]="","",SEARCH("_",db[[#This Row],[H_QTY/ CTN]]))</f>
        <v>8</v>
      </c>
      <c r="R750" s="3">
        <f>IF(db[[#This Row],[H_QTY/ CTN]]="","",LEN(db[[#This Row],[H_QTY/ CTN]]))</f>
        <v>8</v>
      </c>
      <c r="S750" s="87" t="str">
        <f>IF(db[[#This Row],[H_QTY/ CTN]]="","",LEFT(db[[#This Row],[H_QTY/ CTN]],db[[#This Row],[H_1]]-1))</f>
        <v>500 ROL</v>
      </c>
      <c r="T750" s="87" t="str">
        <f>IF(NOT(db[[#This Row],[H_1]]=db[[#This Row],[H_2]]),MID(db[[#This Row],[H_QTY/ CTN]],db[[#This Row],[H_1]]+1,db[[#This Row],[H_2]]-db[[#This Row],[H_1]]-1),"")</f>
        <v/>
      </c>
      <c r="U750" s="87" t="str">
        <f>IF(db[[#This Row],[QTY/ CTN B]]="","",LEFT(db[[#This Row],[QTY/ CTN B]],SEARCH(" ",db[[#This Row],[QTY/ CTN B]],1)-1))</f>
        <v>500</v>
      </c>
      <c r="V750" s="87" t="str">
        <f>IF(db[[#This Row],[QTY/ CTN B]]="","",RIGHT(db[[#This Row],[QTY/ CTN B]],LEN(db[[#This Row],[QTY/ CTN B]])-SEARCH(" ",db[[#This Row],[QTY/ CTN B]],1)))</f>
        <v>ROL</v>
      </c>
      <c r="W750" s="87" t="str">
        <f>IF(db[[#This Row],[QTY/ CTN TG]]="",IF(db[[#This Row],[STN TG]]="","",12),LEFT(db[[#This Row],[QTY/ CTN TG]],SEARCH(" ",db[[#This Row],[QTY/ CTN TG]],1)-1))</f>
        <v/>
      </c>
      <c r="X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0" s="87" t="str">
        <f>IF(db[[#This Row],[STN K]]="","",IF(db[[#This Row],[STN TG]]="LSN",12,""))</f>
        <v/>
      </c>
      <c r="Z750" s="87" t="str">
        <f>IF(db[[#This Row],[STN TG]]="LSN","PCS","")</f>
        <v/>
      </c>
      <c r="AA750" s="87">
        <f>db[[#This Row],[QTY B]]*IF(db[[#This Row],[QTY TG]]="",1,db[[#This Row],[QTY TG]])*IF(db[[#This Row],[QTY K]]="",1,db[[#This Row],[QTY K]])</f>
        <v>500</v>
      </c>
      <c r="AB750" s="87" t="str">
        <f>IF(db[[#This Row],[STN K]]="",IF(db[[#This Row],[STN TG]]="",db[[#This Row],[STN B]],db[[#This Row],[STN TG]]),db[[#This Row],[STN K]])</f>
        <v>ROL</v>
      </c>
      <c r="AC750" s="87"/>
    </row>
    <row r="751" spans="1:29" ht="16.5" customHeight="1" x14ac:dyDescent="0.25">
      <c r="A751" s="87">
        <f>ROW()-1</f>
        <v>750</v>
      </c>
      <c r="B751" s="3" t="str">
        <f>LOWER(SUBSTITUTE(SUBSTITUTE(SUBSTITUTE(SUBSTITUTE(SUBSTITUTE(SUBSTITUTE(db[[#This Row],[NB BM]]," ",),".",""),"-",""),"(",""),")",""),"/",""))</f>
        <v>sampuldust344</v>
      </c>
      <c r="C751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D751" s="3" t="str">
        <f>LOWER(SUBSTITUTE(SUBSTITUTE(SUBSTITUTE(SUBSTITUTE(SUBSTITUTE(SUBSTITUTE(SUBSTITUTE(SUBSTITUTE(SUBSTITUTE(db[[#This Row],[NB PAJAK]]," ",""),"-",""),"(",""),")",""),".",""),",",""),"/",""),"""",""),"+",""))</f>
        <v/>
      </c>
      <c r="E751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sampuldust344501rol</v>
      </c>
      <c r="F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dustsampulroll344501roluntana</v>
      </c>
      <c r="G751" s="1" t="s">
        <v>3762</v>
      </c>
      <c r="H751" s="4" t="s">
        <v>4295</v>
      </c>
      <c r="I751" s="49"/>
      <c r="J751" s="1" t="s">
        <v>1621</v>
      </c>
      <c r="K751" s="28" t="e">
        <f>IF(db[[#This Row],[NB NOTA_C]]="","",COUNTIF([2]!B_MSK[concat],db[[#This Row],[NB NOTA_C]]))</f>
        <v>#REF!</v>
      </c>
      <c r="L751" s="7" t="s">
        <v>1651</v>
      </c>
      <c r="M751" s="3" t="s">
        <v>4296</v>
      </c>
      <c r="N751" s="1" t="s">
        <v>2801</v>
      </c>
      <c r="O751" s="3"/>
      <c r="P751" s="3" t="str">
        <f>IF(db[[#This Row],[QTY/ CTN]]="","",SUBSTITUTE(SUBSTITUTE(SUBSTITUTE(db[[#This Row],[QTY/ CTN]]," ","_",2),"(",""),")","")&amp;"_")</f>
        <v>501 ROL_</v>
      </c>
      <c r="Q751" s="3">
        <f>IF(db[[#This Row],[H_QTY/ CTN]]="","",SEARCH("_",db[[#This Row],[H_QTY/ CTN]]))</f>
        <v>8</v>
      </c>
      <c r="R751" s="3">
        <f>IF(db[[#This Row],[H_QTY/ CTN]]="","",LEN(db[[#This Row],[H_QTY/ CTN]]))</f>
        <v>8</v>
      </c>
      <c r="S751" s="87" t="str">
        <f>IF(db[[#This Row],[H_QTY/ CTN]]="","",LEFT(db[[#This Row],[H_QTY/ CTN]],db[[#This Row],[H_1]]-1))</f>
        <v>501 ROL</v>
      </c>
      <c r="T751" s="87" t="str">
        <f>IF(NOT(db[[#This Row],[H_1]]=db[[#This Row],[H_2]]),MID(db[[#This Row],[H_QTY/ CTN]],db[[#This Row],[H_1]]+1,db[[#This Row],[H_2]]-db[[#This Row],[H_1]]-1),"")</f>
        <v/>
      </c>
      <c r="U751" s="87" t="str">
        <f>IF(db[[#This Row],[QTY/ CTN B]]="","",LEFT(db[[#This Row],[QTY/ CTN B]],SEARCH(" ",db[[#This Row],[QTY/ CTN B]],1)-1))</f>
        <v>501</v>
      </c>
      <c r="V751" s="87" t="str">
        <f>IF(db[[#This Row],[QTY/ CTN B]]="","",RIGHT(db[[#This Row],[QTY/ CTN B]],LEN(db[[#This Row],[QTY/ CTN B]])-SEARCH(" ",db[[#This Row],[QTY/ CTN B]],1)))</f>
        <v>ROL</v>
      </c>
      <c r="W751" s="87" t="str">
        <f>IF(db[[#This Row],[QTY/ CTN TG]]="",IF(db[[#This Row],[STN TG]]="","",12),LEFT(db[[#This Row],[QTY/ CTN TG]],SEARCH(" ",db[[#This Row],[QTY/ CTN TG]],1)-1))</f>
        <v/>
      </c>
      <c r="X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1" s="87" t="str">
        <f>IF(db[[#This Row],[STN K]]="","",IF(db[[#This Row],[STN TG]]="LSN",12,""))</f>
        <v/>
      </c>
      <c r="Z751" s="87" t="str">
        <f>IF(db[[#This Row],[STN TG]]="LSN","PCS","")</f>
        <v/>
      </c>
      <c r="AA751" s="87">
        <f>db[[#This Row],[QTY B]]*IF(db[[#This Row],[QTY TG]]="",1,db[[#This Row],[QTY TG]])*IF(db[[#This Row],[QTY K]]="",1,db[[#This Row],[QTY K]])</f>
        <v>501</v>
      </c>
      <c r="AB751" s="87" t="str">
        <f>IF(db[[#This Row],[STN K]]="",IF(db[[#This Row],[STN TG]]="",db[[#This Row],[STN B]],db[[#This Row],[STN TG]]),db[[#This Row],[STN K]])</f>
        <v>ROL</v>
      </c>
      <c r="AC751" s="87"/>
    </row>
    <row r="752" spans="1:29" ht="16.5" customHeight="1" x14ac:dyDescent="0.25">
      <c r="A752" s="87">
        <f>ROW()-1</f>
        <v>751</v>
      </c>
      <c r="B752" s="14" t="str">
        <f>LOWER(SUBSTITUTE(SUBSTITUTE(SUBSTITUTE(SUBSTITUTE(SUBSTITUTE(SUBSTITUTE(db[[#This Row],[NB BM]]," ",),".",""),"-",""),"(",""),")",""),"/",""))</f>
        <v>isolasinasional</v>
      </c>
      <c r="C752" s="14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D752" s="14" t="str">
        <f>LOWER(SUBSTITUTE(SUBSTITUTE(SUBSTITUTE(SUBSTITUTE(SUBSTITUTE(SUBSTITUTE(SUBSTITUTE(SUBSTITUTE(SUBSTITUTE(db[[#This Row],[NB PAJAK]]," ",""),"-",""),"(",""),")",""),".",""),",",""),"/",""),"""",""),"+",""))</f>
        <v/>
      </c>
      <c r="E752" s="14" t="str">
        <f>LOWER(SUBSTITUTE(SUBSTITUTE(SUBSTITUTE(SUBSTITUTE(SUBSTITUTE(SUBSTITUTE(SUBSTITUTE(SUBSTITUTE(SUBSTITUTE(db[[#This Row],[NB BM]]&amp;db[[#This Row],[QTY/ CTN]]," ",),".",""),"-",""),"(",""),")",""),",",""),"/",""),"""",""),"+",""))</f>
        <v>isolasinasional120rol</v>
      </c>
      <c r="F7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elecnational20mx120roll120roluntana</v>
      </c>
      <c r="G752" s="15" t="s">
        <v>4158</v>
      </c>
      <c r="H752" s="19" t="s">
        <v>4157</v>
      </c>
      <c r="I752" s="50"/>
      <c r="J752" s="1" t="s">
        <v>1621</v>
      </c>
      <c r="K752" s="27" t="e">
        <f>IF(db[[#This Row],[NB NOTA_C]]="","",COUNTIF([2]!B_MSK[concat],db[[#This Row],[NB NOTA_C]]))</f>
        <v>#REF!</v>
      </c>
      <c r="L752" s="16" t="s">
        <v>4159</v>
      </c>
      <c r="M752" s="14" t="s">
        <v>1810</v>
      </c>
      <c r="N752" s="15" t="s">
        <v>2795</v>
      </c>
      <c r="O752" s="14"/>
      <c r="P752" s="14" t="str">
        <f>IF(db[[#This Row],[QTY/ CTN]]="","",SUBSTITUTE(SUBSTITUTE(SUBSTITUTE(db[[#This Row],[QTY/ CTN]]," ","_",2),"(",""),")","")&amp;"_")</f>
        <v>120 ROL_</v>
      </c>
      <c r="Q752" s="14">
        <f>IF(db[[#This Row],[H_QTY/ CTN]]="","",SEARCH("_",db[[#This Row],[H_QTY/ CTN]]))</f>
        <v>8</v>
      </c>
      <c r="R752" s="14">
        <f>IF(db[[#This Row],[H_QTY/ CTN]]="","",LEN(db[[#This Row],[H_QTY/ CTN]]))</f>
        <v>8</v>
      </c>
      <c r="S752" s="91" t="str">
        <f>IF(db[[#This Row],[H_QTY/ CTN]]="","",LEFT(db[[#This Row],[H_QTY/ CTN]],db[[#This Row],[H_1]]-1))</f>
        <v>120 ROL</v>
      </c>
      <c r="T752" s="91" t="str">
        <f>IF(NOT(db[[#This Row],[H_1]]=db[[#This Row],[H_2]]),MID(db[[#This Row],[H_QTY/ CTN]],db[[#This Row],[H_1]]+1,db[[#This Row],[H_2]]-db[[#This Row],[H_1]]-1),"")</f>
        <v/>
      </c>
      <c r="U752" s="87" t="str">
        <f>IF(db[[#This Row],[QTY/ CTN B]]="","",LEFT(db[[#This Row],[QTY/ CTN B]],SEARCH(" ",db[[#This Row],[QTY/ CTN B]],1)-1))</f>
        <v>120</v>
      </c>
      <c r="V752" s="87" t="str">
        <f>IF(db[[#This Row],[QTY/ CTN B]]="","",RIGHT(db[[#This Row],[QTY/ CTN B]],LEN(db[[#This Row],[QTY/ CTN B]])-SEARCH(" ",db[[#This Row],[QTY/ CTN B]],1)))</f>
        <v>ROL</v>
      </c>
      <c r="W752" s="87" t="str">
        <f>IF(db[[#This Row],[QTY/ CTN TG]]="",IF(db[[#This Row],[STN TG]]="","",12),LEFT(db[[#This Row],[QTY/ CTN TG]],SEARCH(" ",db[[#This Row],[QTY/ CTN TG]],1)-1))</f>
        <v/>
      </c>
      <c r="X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2" s="87" t="str">
        <f>IF(db[[#This Row],[STN K]]="","",IF(db[[#This Row],[STN TG]]="LSN",12,""))</f>
        <v/>
      </c>
      <c r="Z752" s="87" t="str">
        <f>IF(db[[#This Row],[STN TG]]="LSN","PCS","")</f>
        <v/>
      </c>
      <c r="AA752" s="87">
        <f>db[[#This Row],[QTY B]]*IF(db[[#This Row],[QTY TG]]="",1,db[[#This Row],[QTY TG]])*IF(db[[#This Row],[QTY K]]="",1,db[[#This Row],[QTY K]])</f>
        <v>120</v>
      </c>
      <c r="AB752" s="87" t="str">
        <f>IF(db[[#This Row],[STN K]]="",IF(db[[#This Row],[STN TG]]="",db[[#This Row],[STN B]],db[[#This Row],[STN TG]]),db[[#This Row],[STN K]])</f>
        <v>ROL</v>
      </c>
      <c r="AC752" s="87"/>
    </row>
    <row r="753" spans="1:29" ht="16.5" customHeight="1" x14ac:dyDescent="0.25">
      <c r="A753" s="87">
        <f>ROW()-1</f>
        <v>752</v>
      </c>
      <c r="B753" s="3" t="str">
        <f>LOWER(SUBSTITUTE(SUBSTITUTE(SUBSTITUTE(SUBSTITUTE(SUBSTITUTE(SUBSTITUTE(db[[#This Row],[NB BM]]," ",),".",""),"-",""),"(",""),")",""),"/",""))</f>
        <v>elevatedtraymicrotop603</v>
      </c>
      <c r="C753" s="3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D753" s="3" t="str">
        <f>LOWER(SUBSTITUTE(SUBSTITUTE(SUBSTITUTE(SUBSTITUTE(SUBSTITUTE(SUBSTITUTE(SUBSTITUTE(SUBSTITUTE(SUBSTITUTE(db[[#This Row],[NB PAJAK]]," ",""),"-",""),"(",""),")",""),".",""),",",""),"/",""),"""",""),"+",""))</f>
        <v/>
      </c>
      <c r="E753" s="3" t="str">
        <f>LOWER(SUBSTITUTE(SUBSTITUTE(SUBSTITUTE(SUBSTITUTE(SUBSTITUTE(SUBSTITUTE(SUBSTITUTE(SUBSTITUTE(SUBSTITUTE(db[[#This Row],[NB BM]]&amp;db[[#This Row],[QTY/ CTN]]," ",),".",""),"-",""),"(",""),")",""),",",""),"/",""),"""",""),"+",""))</f>
        <v>elevatedtraymicrotop60324pcs</v>
      </c>
      <c r="F7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elevatedtraymicrotop60324pcsuntana</v>
      </c>
      <c r="G753" s="1" t="s">
        <v>5760</v>
      </c>
      <c r="H753" s="4" t="s">
        <v>5761</v>
      </c>
      <c r="I753" s="49"/>
      <c r="J753" s="1" t="s">
        <v>1621</v>
      </c>
      <c r="K753" s="26" t="e">
        <f>IF(db[[#This Row],[NB NOTA_C]]="","",COUNTIF([2]!B_MSK[concat],db[[#This Row],[NB NOTA_C]]))</f>
        <v>#REF!</v>
      </c>
      <c r="L753" s="7" t="s">
        <v>1637</v>
      </c>
      <c r="M753" s="3" t="s">
        <v>1695</v>
      </c>
      <c r="N753" s="1" t="s">
        <v>2791</v>
      </c>
      <c r="P753" s="1" t="str">
        <f>IF(db[[#This Row],[QTY/ CTN]]="","",SUBSTITUTE(SUBSTITUTE(SUBSTITUTE(db[[#This Row],[QTY/ CTN]]," ","_",2),"(",""),")","")&amp;"_")</f>
        <v>24 PCS_</v>
      </c>
      <c r="Q753" s="1">
        <f>IF(db[[#This Row],[H_QTY/ CTN]]="","",SEARCH("_",db[[#This Row],[H_QTY/ CTN]]))</f>
        <v>7</v>
      </c>
      <c r="R753" s="1">
        <f>IF(db[[#This Row],[H_QTY/ CTN]]="","",LEN(db[[#This Row],[H_QTY/ CTN]]))</f>
        <v>7</v>
      </c>
      <c r="S753" s="90" t="str">
        <f>IF(db[[#This Row],[H_QTY/ CTN]]="","",LEFT(db[[#This Row],[H_QTY/ CTN]],db[[#This Row],[H_1]]-1))</f>
        <v>24 PCS</v>
      </c>
      <c r="T753" s="87" t="str">
        <f>IF(NOT(db[[#This Row],[H_1]]=db[[#This Row],[H_2]]),MID(db[[#This Row],[H_QTY/ CTN]],db[[#This Row],[H_1]]+1,db[[#This Row],[H_2]]-db[[#This Row],[H_1]]-1),"")</f>
        <v/>
      </c>
      <c r="U753" s="87" t="str">
        <f>IF(db[[#This Row],[QTY/ CTN B]]="","",LEFT(db[[#This Row],[QTY/ CTN B]],SEARCH(" ",db[[#This Row],[QTY/ CTN B]],1)-1))</f>
        <v>24</v>
      </c>
      <c r="V753" s="87" t="str">
        <f>IF(db[[#This Row],[QTY/ CTN B]]="","",RIGHT(db[[#This Row],[QTY/ CTN B]],LEN(db[[#This Row],[QTY/ CTN B]])-SEARCH(" ",db[[#This Row],[QTY/ CTN B]],1)))</f>
        <v>PCS</v>
      </c>
      <c r="W753" s="87" t="str">
        <f>IF(db[[#This Row],[QTY/ CTN TG]]="",IF(db[[#This Row],[STN TG]]="","",12),LEFT(db[[#This Row],[QTY/ CTN TG]],SEARCH(" ",db[[#This Row],[QTY/ CTN TG]],1)-1))</f>
        <v/>
      </c>
      <c r="X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3" s="87" t="str">
        <f>IF(db[[#This Row],[STN K]]="","",IF(db[[#This Row],[STN TG]]="LSN",12,""))</f>
        <v/>
      </c>
      <c r="Z753" s="87" t="str">
        <f>IF(db[[#This Row],[STN TG]]="LSN","PCS","")</f>
        <v/>
      </c>
      <c r="AA753" s="87">
        <f>db[[#This Row],[QTY B]]*IF(db[[#This Row],[QTY TG]]="",1,db[[#This Row],[QTY TG]])*IF(db[[#This Row],[QTY K]]="",1,db[[#This Row],[QTY K]])</f>
        <v>24</v>
      </c>
      <c r="AB753" s="87" t="str">
        <f>IF(db[[#This Row],[STN K]]="",IF(db[[#This Row],[STN TG]]="",db[[#This Row],[STN B]],db[[#This Row],[STN TG]]),db[[#This Row],[STN K]])</f>
        <v>PCS</v>
      </c>
      <c r="AC753" s="87"/>
    </row>
    <row r="754" spans="1:29" ht="16.5" customHeight="1" x14ac:dyDescent="0.25">
      <c r="A754" s="87">
        <f>ROW()-1</f>
        <v>753</v>
      </c>
      <c r="B754" s="3" t="str">
        <f>LOWER(SUBSTITUTE(SUBSTITUTE(SUBSTITUTE(SUBSTITUTE(SUBSTITUTE(SUBSTITUTE(db[[#This Row],[NB BM]]," ",),".",""),"-",""),"(",""),")",""),"/",""))</f>
        <v>elevatedtraymicrotop603hitam</v>
      </c>
      <c r="C754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D754" s="3" t="str">
        <f>LOWER(SUBSTITUTE(SUBSTITUTE(SUBSTITUTE(SUBSTITUTE(SUBSTITUTE(SUBSTITUTE(SUBSTITUTE(SUBSTITUTE(SUBSTITUTE(db[[#This Row],[NB PAJAK]]," ",""),"-",""),"(",""),")",""),".",""),",",""),"/",""),"""",""),"+",""))</f>
        <v/>
      </c>
      <c r="E754" s="3" t="str">
        <f>LOWER(SUBSTITUTE(SUBSTITUTE(SUBSTITUTE(SUBSTITUTE(SUBSTITUTE(SUBSTITUTE(SUBSTITUTE(SUBSTITUTE(SUBSTITUTE(db[[#This Row],[NB BM]]&amp;db[[#This Row],[QTY/ CTN]]," ",),".",""),"-",""),"(",""),")",""),",",""),"/",""),"""",""),"+",""))</f>
        <v>elevatedtraymicrotop603hitam24pcs</v>
      </c>
      <c r="F7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elevatedtraymicrotop603hitam24pcsuntana</v>
      </c>
      <c r="G754" s="1" t="s">
        <v>1882</v>
      </c>
      <c r="H754" s="4" t="s">
        <v>2879</v>
      </c>
      <c r="I754" s="49"/>
      <c r="J754" s="1" t="s">
        <v>1621</v>
      </c>
      <c r="K754" s="26" t="e">
        <f>IF(db[[#This Row],[NB NOTA_C]]="","",COUNTIF([2]!B_MSK[concat],db[[#This Row],[NB NOTA_C]]))</f>
        <v>#REF!</v>
      </c>
      <c r="L754" s="7" t="s">
        <v>1637</v>
      </c>
      <c r="M754" s="3" t="s">
        <v>1695</v>
      </c>
      <c r="N754" s="1" t="s">
        <v>2791</v>
      </c>
      <c r="P754" s="1" t="str">
        <f>IF(db[[#This Row],[QTY/ CTN]]="","",SUBSTITUTE(SUBSTITUTE(SUBSTITUTE(db[[#This Row],[QTY/ CTN]]," ","_",2),"(",""),")","")&amp;"_")</f>
        <v>24 PCS_</v>
      </c>
      <c r="Q754" s="1">
        <f>IF(db[[#This Row],[H_QTY/ CTN]]="","",SEARCH("_",db[[#This Row],[H_QTY/ CTN]]))</f>
        <v>7</v>
      </c>
      <c r="R754" s="1">
        <f>IF(db[[#This Row],[H_QTY/ CTN]]="","",LEN(db[[#This Row],[H_QTY/ CTN]]))</f>
        <v>7</v>
      </c>
      <c r="S754" s="90" t="str">
        <f>IF(db[[#This Row],[H_QTY/ CTN]]="","",LEFT(db[[#This Row],[H_QTY/ CTN]],db[[#This Row],[H_1]]-1))</f>
        <v>24 PCS</v>
      </c>
      <c r="T754" s="87" t="str">
        <f>IF(NOT(db[[#This Row],[H_1]]=db[[#This Row],[H_2]]),MID(db[[#This Row],[H_QTY/ CTN]],db[[#This Row],[H_1]]+1,db[[#This Row],[H_2]]-db[[#This Row],[H_1]]-1),"")</f>
        <v/>
      </c>
      <c r="U754" s="87" t="str">
        <f>IF(db[[#This Row],[QTY/ CTN B]]="","",LEFT(db[[#This Row],[QTY/ CTN B]],SEARCH(" ",db[[#This Row],[QTY/ CTN B]],1)-1))</f>
        <v>24</v>
      </c>
      <c r="V754" s="87" t="str">
        <f>IF(db[[#This Row],[QTY/ CTN B]]="","",RIGHT(db[[#This Row],[QTY/ CTN B]],LEN(db[[#This Row],[QTY/ CTN B]])-SEARCH(" ",db[[#This Row],[QTY/ CTN B]],1)))</f>
        <v>PCS</v>
      </c>
      <c r="W754" s="87" t="str">
        <f>IF(db[[#This Row],[QTY/ CTN TG]]="",IF(db[[#This Row],[STN TG]]="","",12),LEFT(db[[#This Row],[QTY/ CTN TG]],SEARCH(" ",db[[#This Row],[QTY/ CTN TG]],1)-1))</f>
        <v/>
      </c>
      <c r="X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4" s="87" t="str">
        <f>IF(db[[#This Row],[STN K]]="","",IF(db[[#This Row],[STN TG]]="LSN",12,""))</f>
        <v/>
      </c>
      <c r="Z754" s="87" t="str">
        <f>IF(db[[#This Row],[STN TG]]="LSN","PCS","")</f>
        <v/>
      </c>
      <c r="AA754" s="87">
        <f>db[[#This Row],[QTY B]]*IF(db[[#This Row],[QTY TG]]="",1,db[[#This Row],[QTY TG]])*IF(db[[#This Row],[QTY K]]="",1,db[[#This Row],[QTY K]])</f>
        <v>24</v>
      </c>
      <c r="AB754" s="87" t="str">
        <f>IF(db[[#This Row],[STN K]]="",IF(db[[#This Row],[STN TG]]="",db[[#This Row],[STN B]],db[[#This Row],[STN TG]]),db[[#This Row],[STN K]])</f>
        <v>PCS</v>
      </c>
      <c r="AC754" s="87"/>
    </row>
    <row r="755" spans="1:29" ht="16.5" customHeight="1" x14ac:dyDescent="0.25">
      <c r="A755" s="87">
        <f>ROW()-1</f>
        <v>754</v>
      </c>
      <c r="B755" s="3" t="str">
        <f>LOWER(SUBSTITUTE(SUBSTITUTE(SUBSTITUTE(SUBSTITUTE(SUBSTITUTE(SUBSTITUTE(db[[#This Row],[NB BM]]," ",),".",""),"-",""),"(",""),")",""),"/",""))</f>
        <v>mikaenter12x18</v>
      </c>
      <c r="C755" s="3" t="str">
        <f>LOWER(SUBSTITUTE(SUBSTITUTE(SUBSTITUTE(SUBSTITUTE(SUBSTITUTE(SUBSTITUTE(SUBSTITUTE(SUBSTITUTE(SUBSTITUTE(db[[#This Row],[NB NOTA]]," ",),".",""),"-",""),"(",""),")",""),",",""),"/",""),"""",""),"+",""))</f>
        <v>enter12x18</v>
      </c>
      <c r="D755" s="3" t="str">
        <f>LOWER(SUBSTITUTE(SUBSTITUTE(SUBSTITUTE(SUBSTITUTE(SUBSTITUTE(SUBSTITUTE(SUBSTITUTE(SUBSTITUTE(SUBSTITUTE(db[[#This Row],[NB PAJAK]]," ",""),"-",""),"(",""),")",""),".",""),",",""),"/",""),"""",""),"+",""))</f>
        <v/>
      </c>
      <c r="E755" s="3" t="str">
        <f>LOWER(SUBSTITUTE(SUBSTITUTE(SUBSTITUTE(SUBSTITUTE(SUBSTITUTE(SUBSTITUTE(SUBSTITUTE(SUBSTITUTE(SUBSTITUTE(db[[#This Row],[NB BM]]&amp;db[[#This Row],[QTY/ CTN]]," ",),".",""),"-",""),"(",""),")",""),",",""),"/",""),"""",""),"+",""))</f>
        <v>mikaenter12x187000pcs</v>
      </c>
      <c r="F7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enter12x187000pcsuntana</v>
      </c>
      <c r="G755" s="4" t="s">
        <v>6387</v>
      </c>
      <c r="H755" s="4" t="s">
        <v>6371</v>
      </c>
      <c r="I755" s="49"/>
      <c r="J755" s="1" t="s">
        <v>1621</v>
      </c>
      <c r="K755" s="28" t="e">
        <f>IF(db[[#This Row],[NB NOTA_C]]="","",COUNTIF([2]!B_MSK[concat],db[[#This Row],[NB NOTA_C]]))</f>
        <v>#REF!</v>
      </c>
      <c r="L755" s="7" t="s">
        <v>1651</v>
      </c>
      <c r="M755" s="3" t="s">
        <v>6382</v>
      </c>
      <c r="N755" s="1" t="s">
        <v>2790</v>
      </c>
      <c r="O755" s="3"/>
      <c r="P755" s="3" t="str">
        <f>IF(db[[#This Row],[QTY/ CTN]]="","",SUBSTITUTE(SUBSTITUTE(SUBSTITUTE(db[[#This Row],[QTY/ CTN]]," ","_",2),"(",""),")","")&amp;"_")</f>
        <v>7000 PCS_</v>
      </c>
      <c r="Q755" s="3">
        <f>IF(db[[#This Row],[H_QTY/ CTN]]="","",SEARCH("_",db[[#This Row],[H_QTY/ CTN]]))</f>
        <v>9</v>
      </c>
      <c r="R755" s="3">
        <f>IF(db[[#This Row],[H_QTY/ CTN]]="","",LEN(db[[#This Row],[H_QTY/ CTN]]))</f>
        <v>9</v>
      </c>
      <c r="S755" s="87" t="str">
        <f>IF(db[[#This Row],[H_QTY/ CTN]]="","",LEFT(db[[#This Row],[H_QTY/ CTN]],db[[#This Row],[H_1]]-1))</f>
        <v>7000 PCS</v>
      </c>
      <c r="T755" s="87" t="str">
        <f>IF(NOT(db[[#This Row],[H_1]]=db[[#This Row],[H_2]]),MID(db[[#This Row],[H_QTY/ CTN]],db[[#This Row],[H_1]]+1,db[[#This Row],[H_2]]-db[[#This Row],[H_1]]-1),"")</f>
        <v/>
      </c>
      <c r="U755" s="87" t="str">
        <f>IF(db[[#This Row],[QTY/ CTN B]]="","",LEFT(db[[#This Row],[QTY/ CTN B]],SEARCH(" ",db[[#This Row],[QTY/ CTN B]],1)-1))</f>
        <v>7000</v>
      </c>
      <c r="V755" s="87" t="str">
        <f>IF(db[[#This Row],[QTY/ CTN B]]="","",RIGHT(db[[#This Row],[QTY/ CTN B]],LEN(db[[#This Row],[QTY/ CTN B]])-SEARCH(" ",db[[#This Row],[QTY/ CTN B]],1)))</f>
        <v>PCS</v>
      </c>
      <c r="W755" s="87" t="str">
        <f>IF(db[[#This Row],[QTY/ CTN TG]]="",IF(db[[#This Row],[STN TG]]="","",12),LEFT(db[[#This Row],[QTY/ CTN TG]],SEARCH(" ",db[[#This Row],[QTY/ CTN TG]],1)-1))</f>
        <v/>
      </c>
      <c r="X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5" s="87" t="str">
        <f>IF(db[[#This Row],[STN K]]="","",IF(db[[#This Row],[STN TG]]="LSN",12,""))</f>
        <v/>
      </c>
      <c r="Z755" s="87" t="str">
        <f>IF(db[[#This Row],[STN TG]]="LSN","PCS","")</f>
        <v/>
      </c>
      <c r="AA755" s="87">
        <f>db[[#This Row],[QTY B]]*IF(db[[#This Row],[QTY TG]]="",1,db[[#This Row],[QTY TG]])*IF(db[[#This Row],[QTY K]]="",1,db[[#This Row],[QTY K]])</f>
        <v>7000</v>
      </c>
      <c r="AB755" s="87" t="str">
        <f>IF(db[[#This Row],[STN K]]="",IF(db[[#This Row],[STN TG]]="",db[[#This Row],[STN B]],db[[#This Row],[STN TG]]),db[[#This Row],[STN K]])</f>
        <v>PCS</v>
      </c>
      <c r="AC755" s="87"/>
    </row>
    <row r="756" spans="1:29" x14ac:dyDescent="0.25">
      <c r="A756" s="87">
        <f>ROW()-1</f>
        <v>755</v>
      </c>
      <c r="B756" s="3" t="str">
        <f>LOWER(SUBSTITUTE(SUBSTITUTE(SUBSTITUTE(SUBSTITUTE(SUBSTITUTE(SUBSTITUTE(db[[#This Row],[NB BM]]," ",),".",""),"-",""),"(",""),")",""),"/",""))</f>
        <v>garisanenter30cm675</v>
      </c>
      <c r="C756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D756" s="3" t="str">
        <f>LOWER(SUBSTITUTE(SUBSTITUTE(SUBSTITUTE(SUBSTITUTE(SUBSTITUTE(SUBSTITUTE(SUBSTITUTE(SUBSTITUTE(SUBSTITUTE(db[[#This Row],[NB PAJAK]]," ",""),"-",""),"(",""),")",""),".",""),",",""),"/",""),"""",""),"+",""))</f>
        <v/>
      </c>
      <c r="E75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garisanenter30cm675200lsn</v>
      </c>
      <c r="F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enter30cm675200lsnuntana</v>
      </c>
      <c r="G756" s="1" t="s">
        <v>1078</v>
      </c>
      <c r="H756" s="4" t="s">
        <v>1380</v>
      </c>
      <c r="I756" s="2"/>
      <c r="J756" s="1" t="s">
        <v>1621</v>
      </c>
      <c r="K756" s="26" t="e">
        <f>IF(db[[#This Row],[NB NOTA_C]]="","",COUNTIF([2]!B_MSK[concat],db[[#This Row],[NB NOTA_C]]))</f>
        <v>#REF!</v>
      </c>
      <c r="L756" s="6" t="s">
        <v>1651</v>
      </c>
      <c r="M756" s="1" t="s">
        <v>1732</v>
      </c>
      <c r="N756" s="1" t="s">
        <v>2792</v>
      </c>
      <c r="P756" s="1" t="str">
        <f>IF(db[[#This Row],[QTY/ CTN]]="","",SUBSTITUTE(SUBSTITUTE(SUBSTITUTE(db[[#This Row],[QTY/ CTN]]," ","_",2),"(",""),")","")&amp;"_")</f>
        <v>200 LSN_</v>
      </c>
      <c r="Q756" s="1">
        <f>IF(db[[#This Row],[H_QTY/ CTN]]="","",SEARCH("_",db[[#This Row],[H_QTY/ CTN]]))</f>
        <v>8</v>
      </c>
      <c r="R756" s="1">
        <f>IF(db[[#This Row],[H_QTY/ CTN]]="","",LEN(db[[#This Row],[H_QTY/ CTN]]))</f>
        <v>8</v>
      </c>
      <c r="S756" s="90" t="str">
        <f>IF(db[[#This Row],[H_QTY/ CTN]]="","",LEFT(db[[#This Row],[H_QTY/ CTN]],db[[#This Row],[H_1]]-1))</f>
        <v>200 LSN</v>
      </c>
      <c r="T756" s="87" t="str">
        <f>IF(NOT(db[[#This Row],[H_1]]=db[[#This Row],[H_2]]),MID(db[[#This Row],[H_QTY/ CTN]],db[[#This Row],[H_1]]+1,db[[#This Row],[H_2]]-db[[#This Row],[H_1]]-1),"")</f>
        <v/>
      </c>
      <c r="U756" s="87" t="str">
        <f>IF(db[[#This Row],[QTY/ CTN B]]="","",LEFT(db[[#This Row],[QTY/ CTN B]],SEARCH(" ",db[[#This Row],[QTY/ CTN B]],1)-1))</f>
        <v>200</v>
      </c>
      <c r="V756" s="87" t="str">
        <f>IF(db[[#This Row],[QTY/ CTN B]]="","",RIGHT(db[[#This Row],[QTY/ CTN B]],LEN(db[[#This Row],[QTY/ CTN B]])-SEARCH(" ",db[[#This Row],[QTY/ CTN B]],1)))</f>
        <v>LSN</v>
      </c>
      <c r="W756" s="87">
        <f>IF(db[[#This Row],[QTY/ CTN TG]]="",IF(db[[#This Row],[STN TG]]="","",12),LEFT(db[[#This Row],[QTY/ CTN TG]],SEARCH(" ",db[[#This Row],[QTY/ CTN TG]],1)-1))</f>
        <v>12</v>
      </c>
      <c r="X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56" s="87" t="str">
        <f>IF(db[[#This Row],[STN K]]="","",IF(db[[#This Row],[STN TG]]="LSN",12,""))</f>
        <v/>
      </c>
      <c r="Z756" s="87" t="str">
        <f>IF(db[[#This Row],[STN TG]]="LSN","PCS","")</f>
        <v/>
      </c>
      <c r="AA756" s="87">
        <f>db[[#This Row],[QTY B]]*IF(db[[#This Row],[QTY TG]]="",1,db[[#This Row],[QTY TG]])*IF(db[[#This Row],[QTY K]]="",1,db[[#This Row],[QTY K]])</f>
        <v>2400</v>
      </c>
      <c r="AB756" s="87" t="str">
        <f>IF(db[[#This Row],[STN K]]="",IF(db[[#This Row],[STN TG]]="",db[[#This Row],[STN B]],db[[#This Row],[STN TG]]),db[[#This Row],[STN K]])</f>
        <v>PCS</v>
      </c>
      <c r="AC756" s="87"/>
    </row>
    <row r="757" spans="1:29" ht="16.5" customHeight="1" x14ac:dyDescent="0.25">
      <c r="A757" s="87">
        <f>ROW()-1</f>
        <v>756</v>
      </c>
      <c r="B757" s="3" t="str">
        <f>LOWER(SUBSTITUTE(SUBSTITUTE(SUBSTITUTE(SUBSTITUTE(SUBSTITUTE(SUBSTITUTE(db[[#This Row],[NB BM]]," ",),".",""),"-",""),"(",""),")",""),"/",""))</f>
        <v>kartuabsensienterlebar</v>
      </c>
      <c r="C757" s="3" t="str">
        <f>LOWER(SUBSTITUTE(SUBSTITUTE(SUBSTITUTE(SUBSTITUTE(SUBSTITUTE(SUBSTITUTE(SUBSTITUTE(SUBSTITUTE(SUBSTITUTE(db[[#This Row],[NB NOTA]]," ",),".",""),"-",""),"(",""),")",""),",",""),"/",""),"""",""),"+",""))</f>
        <v>enterabsenlebar</v>
      </c>
      <c r="D757" s="3" t="str">
        <f>LOWER(SUBSTITUTE(SUBSTITUTE(SUBSTITUTE(SUBSTITUTE(SUBSTITUTE(SUBSTITUTE(SUBSTITUTE(SUBSTITUTE(SUBSTITUTE(db[[#This Row],[NB PAJAK]]," ",""),"-",""),"(",""),")",""),".",""),",",""),"/",""),"""",""),"+",""))</f>
        <v/>
      </c>
      <c r="E757" s="3" t="str">
        <f>LOWER(SUBSTITUTE(SUBSTITUTE(SUBSTITUTE(SUBSTITUTE(SUBSTITUTE(SUBSTITUTE(SUBSTITUTE(SUBSTITUTE(SUBSTITUTE(db[[#This Row],[NB BM]]&amp;db[[#This Row],[QTY/ CTN]]," ",),".",""),"-",""),"(",""),")",""),",",""),"/",""),"""",""),"+",""))</f>
        <v>kartuabsensienterlebar1000pcs</v>
      </c>
      <c r="F7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enterabsenlebar1000pcsuntana</v>
      </c>
      <c r="G757" s="1" t="s">
        <v>6084</v>
      </c>
      <c r="H757" s="4" t="s">
        <v>6083</v>
      </c>
      <c r="I757" s="2"/>
      <c r="J757" s="1" t="s">
        <v>1621</v>
      </c>
      <c r="K757" s="26" t="e">
        <f>IF(db[[#This Row],[NB NOTA_C]]="","",COUNTIF([2]!B_MSK[concat],db[[#This Row],[NB NOTA_C]]))</f>
        <v>#REF!</v>
      </c>
      <c r="L757" s="6" t="s">
        <v>1651</v>
      </c>
      <c r="M757" s="1" t="s">
        <v>6085</v>
      </c>
      <c r="N757" s="1" t="s">
        <v>2800</v>
      </c>
      <c r="P757" s="1" t="str">
        <f>IF(db[[#This Row],[QTY/ CTN]]="","",SUBSTITUTE(SUBSTITUTE(SUBSTITUTE(db[[#This Row],[QTY/ CTN]]," ","_",2),"(",""),")","")&amp;"_")</f>
        <v>1000 PCS_</v>
      </c>
      <c r="Q757" s="1">
        <f>IF(db[[#This Row],[H_QTY/ CTN]]="","",SEARCH("_",db[[#This Row],[H_QTY/ CTN]]))</f>
        <v>9</v>
      </c>
      <c r="R757" s="1">
        <f>IF(db[[#This Row],[H_QTY/ CTN]]="","",LEN(db[[#This Row],[H_QTY/ CTN]]))</f>
        <v>9</v>
      </c>
      <c r="S757" s="90" t="str">
        <f>IF(db[[#This Row],[H_QTY/ CTN]]="","",LEFT(db[[#This Row],[H_QTY/ CTN]],db[[#This Row],[H_1]]-1))</f>
        <v>1000 PCS</v>
      </c>
      <c r="T757" s="87" t="str">
        <f>IF(NOT(db[[#This Row],[H_1]]=db[[#This Row],[H_2]]),MID(db[[#This Row],[H_QTY/ CTN]],db[[#This Row],[H_1]]+1,db[[#This Row],[H_2]]-db[[#This Row],[H_1]]-1),"")</f>
        <v/>
      </c>
      <c r="U757" s="87" t="str">
        <f>IF(db[[#This Row],[QTY/ CTN B]]="","",LEFT(db[[#This Row],[QTY/ CTN B]],SEARCH(" ",db[[#This Row],[QTY/ CTN B]],1)-1))</f>
        <v>1000</v>
      </c>
      <c r="V757" s="87" t="str">
        <f>IF(db[[#This Row],[QTY/ CTN B]]="","",RIGHT(db[[#This Row],[QTY/ CTN B]],LEN(db[[#This Row],[QTY/ CTN B]])-SEARCH(" ",db[[#This Row],[QTY/ CTN B]],1)))</f>
        <v>PCS</v>
      </c>
      <c r="W757" s="87" t="str">
        <f>IF(db[[#This Row],[QTY/ CTN TG]]="",IF(db[[#This Row],[STN TG]]="","",12),LEFT(db[[#This Row],[QTY/ CTN TG]],SEARCH(" ",db[[#This Row],[QTY/ CTN TG]],1)-1))</f>
        <v/>
      </c>
      <c r="X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57" s="87" t="str">
        <f>IF(db[[#This Row],[STN K]]="","",IF(db[[#This Row],[STN TG]]="LSN",12,""))</f>
        <v/>
      </c>
      <c r="Z757" s="87" t="str">
        <f>IF(db[[#This Row],[STN TG]]="LSN","PCS","")</f>
        <v/>
      </c>
      <c r="AA757" s="87">
        <f>db[[#This Row],[QTY B]]*IF(db[[#This Row],[QTY TG]]="",1,db[[#This Row],[QTY TG]])*IF(db[[#This Row],[QTY K]]="",1,db[[#This Row],[QTY K]])</f>
        <v>1000</v>
      </c>
      <c r="AB757" s="87" t="str">
        <f>IF(db[[#This Row],[STN K]]="",IF(db[[#This Row],[STN TG]]="",db[[#This Row],[STN B]],db[[#This Row],[STN TG]]),db[[#This Row],[STN K]])</f>
        <v>PCS</v>
      </c>
      <c r="AC757" s="87"/>
    </row>
    <row r="758" spans="1:29" ht="16.5" customHeight="1" x14ac:dyDescent="0.25">
      <c r="A758" s="87">
        <f>ROW()-1</f>
        <v>757</v>
      </c>
      <c r="B758" s="3" t="str">
        <f>LOWER(SUBSTITUTE(SUBSTITUTE(SUBSTITUTE(SUBSTITUTE(SUBSTITUTE(SUBSTITUTE(db[[#This Row],[NB BM]]," ",),".",""),"-",""),"(",""),")",""),"/",""))</f>
        <v>bnoteenter15kn</v>
      </c>
      <c r="C758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D758" s="3" t="str">
        <f>LOWER(SUBSTITUTE(SUBSTITUTE(SUBSTITUTE(SUBSTITUTE(SUBSTITUTE(SUBSTITUTE(SUBSTITUTE(SUBSTITUTE(SUBSTITUTE(db[[#This Row],[NB PAJAK]]," ",""),"-",""),"(",""),")",""),".",""),",",""),"/",""),"""",""),"+",""))</f>
        <v/>
      </c>
      <c r="E758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bnoteenter15kn48lsn</v>
      </c>
      <c r="F7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enterbnote15kng48lsnuntana</v>
      </c>
      <c r="G758" s="4" t="s">
        <v>5436</v>
      </c>
      <c r="H758" s="4" t="s">
        <v>5398</v>
      </c>
      <c r="I758" s="49"/>
      <c r="J758" s="1" t="s">
        <v>1621</v>
      </c>
      <c r="K758" s="28" t="e">
        <f>IF(db[[#This Row],[NB NOTA_C]]="","",COUNTIF([2]!B_MSK[concat],db[[#This Row],[NB NOTA_C]]))</f>
        <v>#REF!</v>
      </c>
      <c r="L758" s="7" t="s">
        <v>5413</v>
      </c>
      <c r="M758" s="3" t="s">
        <v>1715</v>
      </c>
      <c r="N758" s="1" t="s">
        <v>2807</v>
      </c>
      <c r="O758" s="3"/>
      <c r="P758" s="3" t="str">
        <f>IF(db[[#This Row],[QTY/ CTN]]="","",SUBSTITUTE(SUBSTITUTE(SUBSTITUTE(db[[#This Row],[QTY/ CTN]]," ","_",2),"(",""),")","")&amp;"_")</f>
        <v>48 LSN_</v>
      </c>
      <c r="Q758" s="3">
        <f>IF(db[[#This Row],[H_QTY/ CTN]]="","",SEARCH("_",db[[#This Row],[H_QTY/ CTN]]))</f>
        <v>7</v>
      </c>
      <c r="R758" s="3">
        <f>IF(db[[#This Row],[H_QTY/ CTN]]="","",LEN(db[[#This Row],[H_QTY/ CTN]]))</f>
        <v>7</v>
      </c>
      <c r="S758" s="87" t="str">
        <f>IF(db[[#This Row],[H_QTY/ CTN]]="","",LEFT(db[[#This Row],[H_QTY/ CTN]],db[[#This Row],[H_1]]-1))</f>
        <v>48 LSN</v>
      </c>
      <c r="T758" s="87" t="str">
        <f>IF(NOT(db[[#This Row],[H_1]]=db[[#This Row],[H_2]]),MID(db[[#This Row],[H_QTY/ CTN]],db[[#This Row],[H_1]]+1,db[[#This Row],[H_2]]-db[[#This Row],[H_1]]-1),"")</f>
        <v/>
      </c>
      <c r="U758" s="87" t="str">
        <f>IF(db[[#This Row],[QTY/ CTN B]]="","",LEFT(db[[#This Row],[QTY/ CTN B]],SEARCH(" ",db[[#This Row],[QTY/ CTN B]],1)-1))</f>
        <v>48</v>
      </c>
      <c r="V758" s="87" t="str">
        <f>IF(db[[#This Row],[QTY/ CTN B]]="","",RIGHT(db[[#This Row],[QTY/ CTN B]],LEN(db[[#This Row],[QTY/ CTN B]])-SEARCH(" ",db[[#This Row],[QTY/ CTN B]],1)))</f>
        <v>LSN</v>
      </c>
      <c r="W758" s="87">
        <f>IF(db[[#This Row],[QTY/ CTN TG]]="",IF(db[[#This Row],[STN TG]]="","",12),LEFT(db[[#This Row],[QTY/ CTN TG]],SEARCH(" ",db[[#This Row],[QTY/ CTN TG]],1)-1))</f>
        <v>12</v>
      </c>
      <c r="X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58" s="87" t="str">
        <f>IF(db[[#This Row],[STN K]]="","",IF(db[[#This Row],[STN TG]]="LSN",12,""))</f>
        <v/>
      </c>
      <c r="Z758" s="87" t="str">
        <f>IF(db[[#This Row],[STN TG]]="LSN","PCS","")</f>
        <v/>
      </c>
      <c r="AA758" s="87">
        <f>db[[#This Row],[QTY B]]*IF(db[[#This Row],[QTY TG]]="",1,db[[#This Row],[QTY TG]])*IF(db[[#This Row],[QTY K]]="",1,db[[#This Row],[QTY K]])</f>
        <v>576</v>
      </c>
      <c r="AB758" s="87" t="str">
        <f>IF(db[[#This Row],[STN K]]="",IF(db[[#This Row],[STN TG]]="",db[[#This Row],[STN B]],db[[#This Row],[STN TG]]),db[[#This Row],[STN K]])</f>
        <v>PCS</v>
      </c>
      <c r="AC758" s="87"/>
    </row>
    <row r="759" spans="1:29" ht="16.5" customHeight="1" x14ac:dyDescent="0.25">
      <c r="A759" s="87">
        <f>ROW()-1</f>
        <v>758</v>
      </c>
      <c r="B759" s="3" t="str">
        <f>LOWER(SUBSTITUTE(SUBSTITUTE(SUBSTITUTE(SUBSTITUTE(SUBSTITUTE(SUBSTITUTE(db[[#This Row],[NB BM]]," ",),".",""),"-",""),"(",""),")",""),"/",""))</f>
        <v>btenterbatik</v>
      </c>
      <c r="C759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D759" s="3" t="str">
        <f>LOWER(SUBSTITUTE(SUBSTITUTE(SUBSTITUTE(SUBSTITUTE(SUBSTITUTE(SUBSTITUTE(SUBSTITUTE(SUBSTITUTE(SUBSTITUTE(db[[#This Row],[NB PAJAK]]," ",""),"-",""),"(",""),")",""),".",""),",",""),"/",""),"""",""),"+",""))</f>
        <v/>
      </c>
      <c r="E759" s="3" t="str">
        <f>LOWER(SUBSTITUTE(SUBSTITUTE(SUBSTITUTE(SUBSTITUTE(SUBSTITUTE(SUBSTITUTE(SUBSTITUTE(SUBSTITUTE(SUBSTITUTE(db[[#This Row],[NB BM]]&amp;db[[#This Row],[QTY/ CTN]]," ",),".",""),"-",""),"(",""),")",""),",",""),"/",""),"""",""),"+",""))</f>
        <v>btenterbatik10lsn</v>
      </c>
      <c r="F7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enterbtamubatik10lsnuntana</v>
      </c>
      <c r="G759" s="4" t="s">
        <v>4952</v>
      </c>
      <c r="H759" s="4" t="s">
        <v>4950</v>
      </c>
      <c r="I759" s="49"/>
      <c r="J759" s="1" t="s">
        <v>1621</v>
      </c>
      <c r="K759" s="28" t="e">
        <f>IF(db[[#This Row],[NB NOTA_C]]="","",COUNTIF([2]!B_MSK[concat],db[[#This Row],[NB NOTA_C]]))</f>
        <v>#REF!</v>
      </c>
      <c r="L759" s="7" t="s">
        <v>1651</v>
      </c>
      <c r="M759" s="3" t="s">
        <v>1728</v>
      </c>
      <c r="N759" s="1" t="s">
        <v>2784</v>
      </c>
      <c r="O759" s="3"/>
      <c r="P759" s="3" t="str">
        <f>IF(db[[#This Row],[QTY/ CTN]]="","",SUBSTITUTE(SUBSTITUTE(SUBSTITUTE(db[[#This Row],[QTY/ CTN]]," ","_",2),"(",""),")","")&amp;"_")</f>
        <v>10 LSN_</v>
      </c>
      <c r="Q759" s="3">
        <f>IF(db[[#This Row],[H_QTY/ CTN]]="","",SEARCH("_",db[[#This Row],[H_QTY/ CTN]]))</f>
        <v>7</v>
      </c>
      <c r="R759" s="3">
        <f>IF(db[[#This Row],[H_QTY/ CTN]]="","",LEN(db[[#This Row],[H_QTY/ CTN]]))</f>
        <v>7</v>
      </c>
      <c r="S759" s="87" t="str">
        <f>IF(db[[#This Row],[H_QTY/ CTN]]="","",LEFT(db[[#This Row],[H_QTY/ CTN]],db[[#This Row],[H_1]]-1))</f>
        <v>10 LSN</v>
      </c>
      <c r="T759" s="87" t="str">
        <f>IF(NOT(db[[#This Row],[H_1]]=db[[#This Row],[H_2]]),MID(db[[#This Row],[H_QTY/ CTN]],db[[#This Row],[H_1]]+1,db[[#This Row],[H_2]]-db[[#This Row],[H_1]]-1),"")</f>
        <v/>
      </c>
      <c r="U759" s="87" t="str">
        <f>IF(db[[#This Row],[QTY/ CTN B]]="","",LEFT(db[[#This Row],[QTY/ CTN B]],SEARCH(" ",db[[#This Row],[QTY/ CTN B]],1)-1))</f>
        <v>10</v>
      </c>
      <c r="V759" s="87" t="str">
        <f>IF(db[[#This Row],[QTY/ CTN B]]="","",RIGHT(db[[#This Row],[QTY/ CTN B]],LEN(db[[#This Row],[QTY/ CTN B]])-SEARCH(" ",db[[#This Row],[QTY/ CTN B]],1)))</f>
        <v>LSN</v>
      </c>
      <c r="W759" s="87">
        <f>IF(db[[#This Row],[QTY/ CTN TG]]="",IF(db[[#This Row],[STN TG]]="","",12),LEFT(db[[#This Row],[QTY/ CTN TG]],SEARCH(" ",db[[#This Row],[QTY/ CTN TG]],1)-1))</f>
        <v>12</v>
      </c>
      <c r="X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59" s="87" t="str">
        <f>IF(db[[#This Row],[STN K]]="","",IF(db[[#This Row],[STN TG]]="LSN",12,""))</f>
        <v/>
      </c>
      <c r="Z759" s="87" t="str">
        <f>IF(db[[#This Row],[STN TG]]="LSN","PCS","")</f>
        <v/>
      </c>
      <c r="AA759" s="87">
        <f>db[[#This Row],[QTY B]]*IF(db[[#This Row],[QTY TG]]="",1,db[[#This Row],[QTY TG]])*IF(db[[#This Row],[QTY K]]="",1,db[[#This Row],[QTY K]])</f>
        <v>120</v>
      </c>
      <c r="AB759" s="87" t="str">
        <f>IF(db[[#This Row],[STN K]]="",IF(db[[#This Row],[STN TG]]="",db[[#This Row],[STN B]],db[[#This Row],[STN TG]]),db[[#This Row],[STN K]])</f>
        <v>PCS</v>
      </c>
      <c r="AC759" s="87"/>
    </row>
    <row r="760" spans="1:29" ht="16.5" customHeight="1" x14ac:dyDescent="0.25">
      <c r="A760" s="87">
        <f>ROW()-1</f>
        <v>759</v>
      </c>
      <c r="B760" s="3" t="str">
        <f>LOWER(SUBSTITUTE(SUBSTITUTE(SUBSTITUTE(SUBSTITUTE(SUBSTITUTE(SUBSTITUTE(db[[#This Row],[NB BM]]," ",),".",""),"-",""),"(",""),")",""),"/",""))</f>
        <v>btenterkembang</v>
      </c>
      <c r="C760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D760" s="3" t="str">
        <f>LOWER(SUBSTITUTE(SUBSTITUTE(SUBSTITUTE(SUBSTITUTE(SUBSTITUTE(SUBSTITUTE(SUBSTITUTE(SUBSTITUTE(SUBSTITUTE(db[[#This Row],[NB PAJAK]]," ",""),"-",""),"(",""),")",""),".",""),",",""),"/",""),"""",""),"+",""))</f>
        <v/>
      </c>
      <c r="E760" s="3" t="str">
        <f>LOWER(SUBSTITUTE(SUBSTITUTE(SUBSTITUTE(SUBSTITUTE(SUBSTITUTE(SUBSTITUTE(SUBSTITUTE(SUBSTITUTE(SUBSTITUTE(db[[#This Row],[NB BM]]&amp;db[[#This Row],[QTY/ CTN]]," ",),".",""),"-",""),"(",""),")",""),",",""),"/",""),"""",""),"+",""))</f>
        <v>btenterkembang16lsn</v>
      </c>
      <c r="F7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enterbtamukembang16lsnuntana</v>
      </c>
      <c r="G760" s="4" t="s">
        <v>4951</v>
      </c>
      <c r="H760" s="4" t="s">
        <v>4949</v>
      </c>
      <c r="I760" s="49"/>
      <c r="J760" s="1" t="s">
        <v>1621</v>
      </c>
      <c r="K760" s="28" t="e">
        <f>IF(db[[#This Row],[NB NOTA_C]]="","",COUNTIF([2]!B_MSK[concat],db[[#This Row],[NB NOTA_C]]))</f>
        <v>#REF!</v>
      </c>
      <c r="L760" s="7" t="s">
        <v>1651</v>
      </c>
      <c r="M760" s="3" t="s">
        <v>1737</v>
      </c>
      <c r="N760" s="1" t="s">
        <v>2784</v>
      </c>
      <c r="O760" s="3"/>
      <c r="P760" s="3" t="str">
        <f>IF(db[[#This Row],[QTY/ CTN]]="","",SUBSTITUTE(SUBSTITUTE(SUBSTITUTE(db[[#This Row],[QTY/ CTN]]," ","_",2),"(",""),")","")&amp;"_")</f>
        <v>16 LSN_</v>
      </c>
      <c r="Q760" s="3">
        <f>IF(db[[#This Row],[H_QTY/ CTN]]="","",SEARCH("_",db[[#This Row],[H_QTY/ CTN]]))</f>
        <v>7</v>
      </c>
      <c r="R760" s="3">
        <f>IF(db[[#This Row],[H_QTY/ CTN]]="","",LEN(db[[#This Row],[H_QTY/ CTN]]))</f>
        <v>7</v>
      </c>
      <c r="S760" s="87" t="str">
        <f>IF(db[[#This Row],[H_QTY/ CTN]]="","",LEFT(db[[#This Row],[H_QTY/ CTN]],db[[#This Row],[H_1]]-1))</f>
        <v>16 LSN</v>
      </c>
      <c r="T760" s="87" t="str">
        <f>IF(NOT(db[[#This Row],[H_1]]=db[[#This Row],[H_2]]),MID(db[[#This Row],[H_QTY/ CTN]],db[[#This Row],[H_1]]+1,db[[#This Row],[H_2]]-db[[#This Row],[H_1]]-1),"")</f>
        <v/>
      </c>
      <c r="U760" s="87" t="str">
        <f>IF(db[[#This Row],[QTY/ CTN B]]="","",LEFT(db[[#This Row],[QTY/ CTN B]],SEARCH(" ",db[[#This Row],[QTY/ CTN B]],1)-1))</f>
        <v>16</v>
      </c>
      <c r="V760" s="87" t="str">
        <f>IF(db[[#This Row],[QTY/ CTN B]]="","",RIGHT(db[[#This Row],[QTY/ CTN B]],LEN(db[[#This Row],[QTY/ CTN B]])-SEARCH(" ",db[[#This Row],[QTY/ CTN B]],1)))</f>
        <v>LSN</v>
      </c>
      <c r="W760" s="87">
        <f>IF(db[[#This Row],[QTY/ CTN TG]]="",IF(db[[#This Row],[STN TG]]="","",12),LEFT(db[[#This Row],[QTY/ CTN TG]],SEARCH(" ",db[[#This Row],[QTY/ CTN TG]],1)-1))</f>
        <v>12</v>
      </c>
      <c r="X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0" s="87" t="str">
        <f>IF(db[[#This Row],[STN K]]="","",IF(db[[#This Row],[STN TG]]="LSN",12,""))</f>
        <v/>
      </c>
      <c r="Z760" s="87" t="str">
        <f>IF(db[[#This Row],[STN TG]]="LSN","PCS","")</f>
        <v/>
      </c>
      <c r="AA760" s="87">
        <f>db[[#This Row],[QTY B]]*IF(db[[#This Row],[QTY TG]]="",1,db[[#This Row],[QTY TG]])*IF(db[[#This Row],[QTY K]]="",1,db[[#This Row],[QTY K]])</f>
        <v>192</v>
      </c>
      <c r="AB760" s="87" t="str">
        <f>IF(db[[#This Row],[STN K]]="",IF(db[[#This Row],[STN TG]]="",db[[#This Row],[STN B]],db[[#This Row],[STN TG]]),db[[#This Row],[STN K]])</f>
        <v>PCS</v>
      </c>
      <c r="AC760" s="87"/>
    </row>
    <row r="761" spans="1:29" ht="16.5" customHeight="1" x14ac:dyDescent="0.25">
      <c r="A761" s="87">
        <f>ROW()-1</f>
        <v>760</v>
      </c>
      <c r="B761" s="3" t="str">
        <f>LOWER(SUBSTITUTE(SUBSTITUTE(SUBSTITUTE(SUBSTITUTE(SUBSTITUTE(SUBSTITUTE(db[[#This Row],[NB BM]]," ",),".",""),"-",""),"(",""),")",""),"/",""))</f>
        <v>bktabunganenter</v>
      </c>
      <c r="C761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D761" s="3" t="str">
        <f>LOWER(SUBSTITUTE(SUBSTITUTE(SUBSTITUTE(SUBSTITUTE(SUBSTITUTE(SUBSTITUTE(SUBSTITUTE(SUBSTITUTE(SUBSTITUTE(db[[#This Row],[NB PAJAK]]," ",""),"-",""),"(",""),")",""),".",""),",",""),"/",""),"""",""),"+",""))</f>
        <v/>
      </c>
      <c r="E761" s="3" t="str">
        <f>LOWER(SUBSTITUTE(SUBSTITUTE(SUBSTITUTE(SUBSTITUTE(SUBSTITUTE(SUBSTITUTE(SUBSTITUTE(SUBSTITUTE(SUBSTITUTE(db[[#This Row],[NB BM]]&amp;db[[#This Row],[QTY/ CTN]]," ",),".",""),"-",""),"(",""),")",""),",",""),"/",""),"""",""),"+",""))</f>
        <v>bktabunganenter3600pcs</v>
      </c>
      <c r="F7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enterbktabungan3600pcsuntana</v>
      </c>
      <c r="G761" s="4" t="s">
        <v>4939</v>
      </c>
      <c r="H761" s="4" t="s">
        <v>4938</v>
      </c>
      <c r="I761" s="49"/>
      <c r="J761" s="1" t="s">
        <v>1621</v>
      </c>
      <c r="K761" s="28" t="e">
        <f>IF(db[[#This Row],[NB NOTA_C]]="","",COUNTIF([2]!B_MSK[concat],db[[#This Row],[NB NOTA_C]]))</f>
        <v>#REF!</v>
      </c>
      <c r="L761" s="7" t="s">
        <v>1651</v>
      </c>
      <c r="M761" s="3" t="s">
        <v>4940</v>
      </c>
      <c r="N761" s="1" t="s">
        <v>2784</v>
      </c>
      <c r="O761" s="3"/>
      <c r="P761" s="3" t="str">
        <f>IF(db[[#This Row],[QTY/ CTN]]="","",SUBSTITUTE(SUBSTITUTE(SUBSTITUTE(db[[#This Row],[QTY/ CTN]]," ","_",2),"(",""),")","")&amp;"_")</f>
        <v>3600 PCS_</v>
      </c>
      <c r="Q761" s="3">
        <f>IF(db[[#This Row],[H_QTY/ CTN]]="","",SEARCH("_",db[[#This Row],[H_QTY/ CTN]]))</f>
        <v>9</v>
      </c>
      <c r="R761" s="3">
        <f>IF(db[[#This Row],[H_QTY/ CTN]]="","",LEN(db[[#This Row],[H_QTY/ CTN]]))</f>
        <v>9</v>
      </c>
      <c r="S761" s="87" t="str">
        <f>IF(db[[#This Row],[H_QTY/ CTN]]="","",LEFT(db[[#This Row],[H_QTY/ CTN]],db[[#This Row],[H_1]]-1))</f>
        <v>3600 PCS</v>
      </c>
      <c r="T761" s="87" t="str">
        <f>IF(NOT(db[[#This Row],[H_1]]=db[[#This Row],[H_2]]),MID(db[[#This Row],[H_QTY/ CTN]],db[[#This Row],[H_1]]+1,db[[#This Row],[H_2]]-db[[#This Row],[H_1]]-1),"")</f>
        <v/>
      </c>
      <c r="U761" s="87" t="str">
        <f>IF(db[[#This Row],[QTY/ CTN B]]="","",LEFT(db[[#This Row],[QTY/ CTN B]],SEARCH(" ",db[[#This Row],[QTY/ CTN B]],1)-1))</f>
        <v>3600</v>
      </c>
      <c r="V761" s="87" t="str">
        <f>IF(db[[#This Row],[QTY/ CTN B]]="","",RIGHT(db[[#This Row],[QTY/ CTN B]],LEN(db[[#This Row],[QTY/ CTN B]])-SEARCH(" ",db[[#This Row],[QTY/ CTN B]],1)))</f>
        <v>PCS</v>
      </c>
      <c r="W761" s="87" t="str">
        <f>IF(db[[#This Row],[QTY/ CTN TG]]="",IF(db[[#This Row],[STN TG]]="","",12),LEFT(db[[#This Row],[QTY/ CTN TG]],SEARCH(" ",db[[#This Row],[QTY/ CTN TG]],1)-1))</f>
        <v/>
      </c>
      <c r="X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61" s="87" t="str">
        <f>IF(db[[#This Row],[STN K]]="","",IF(db[[#This Row],[STN TG]]="LSN",12,""))</f>
        <v/>
      </c>
      <c r="Z761" s="87" t="str">
        <f>IF(db[[#This Row],[STN TG]]="LSN","PCS","")</f>
        <v/>
      </c>
      <c r="AA761" s="87">
        <f>db[[#This Row],[QTY B]]*IF(db[[#This Row],[QTY TG]]="",1,db[[#This Row],[QTY TG]])*IF(db[[#This Row],[QTY K]]="",1,db[[#This Row],[QTY K]])</f>
        <v>3600</v>
      </c>
      <c r="AB761" s="87" t="str">
        <f>IF(db[[#This Row],[STN K]]="",IF(db[[#This Row],[STN TG]]="",db[[#This Row],[STN B]],db[[#This Row],[STN TG]]),db[[#This Row],[STN K]])</f>
        <v>PCS</v>
      </c>
      <c r="AC761" s="87"/>
    </row>
    <row r="762" spans="1:29" ht="16.5" customHeight="1" x14ac:dyDescent="0.25">
      <c r="A762" s="87">
        <f>ROW()-1</f>
        <v>761</v>
      </c>
      <c r="B762" s="3" t="str">
        <f>LOWER(SUBSTITUTE(SUBSTITUTE(SUBSTITUTE(SUBSTITUTE(SUBSTITUTE(SUBSTITUTE(db[[#This Row],[NB BM]]," ",),".",""),"-",""),"(",""),")",""),"/",""))</f>
        <v>boxfileenterbentuk</v>
      </c>
      <c r="C762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D762" s="3" t="str">
        <f>LOWER(SUBSTITUTE(SUBSTITUTE(SUBSTITUTE(SUBSTITUTE(SUBSTITUTE(SUBSTITUTE(SUBSTITUTE(SUBSTITUTE(SUBSTITUTE(db[[#This Row],[NB PAJAK]]," ",""),"-",""),"(",""),")",""),".",""),",",""),"/",""),"""",""),"+",""))</f>
        <v/>
      </c>
      <c r="E762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boxfileenterbentuk8lsn</v>
      </c>
      <c r="F7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enterboxfilebentuk8lsnuntana</v>
      </c>
      <c r="G762" s="1" t="s">
        <v>4294</v>
      </c>
      <c r="H762" s="4" t="s">
        <v>4293</v>
      </c>
      <c r="I762" s="49"/>
      <c r="J762" s="1" t="s">
        <v>1621</v>
      </c>
      <c r="K762" s="26" t="e">
        <f>IF(db[[#This Row],[NB NOTA_C]]="","",COUNTIF([2]!B_MSK[concat],db[[#This Row],[NB NOTA_C]]))</f>
        <v>#REF!</v>
      </c>
      <c r="L762" s="6" t="s">
        <v>1651</v>
      </c>
      <c r="M762" s="1" t="s">
        <v>1725</v>
      </c>
      <c r="N762" s="1" t="s">
        <v>2791</v>
      </c>
      <c r="P762" s="1" t="str">
        <f>IF(db[[#This Row],[QTY/ CTN]]="","",SUBSTITUTE(SUBSTITUTE(SUBSTITUTE(db[[#This Row],[QTY/ CTN]]," ","_",2),"(",""),")","")&amp;"_")</f>
        <v>8 LSN_</v>
      </c>
      <c r="Q762" s="1">
        <f>IF(db[[#This Row],[H_QTY/ CTN]]="","",SEARCH("_",db[[#This Row],[H_QTY/ CTN]]))</f>
        <v>6</v>
      </c>
      <c r="R762" s="1">
        <f>IF(db[[#This Row],[H_QTY/ CTN]]="","",LEN(db[[#This Row],[H_QTY/ CTN]]))</f>
        <v>6</v>
      </c>
      <c r="S762" s="90" t="str">
        <f>IF(db[[#This Row],[H_QTY/ CTN]]="","",LEFT(db[[#This Row],[H_QTY/ CTN]],db[[#This Row],[H_1]]-1))</f>
        <v>8 LSN</v>
      </c>
      <c r="T762" s="87" t="str">
        <f>IF(NOT(db[[#This Row],[H_1]]=db[[#This Row],[H_2]]),MID(db[[#This Row],[H_QTY/ CTN]],db[[#This Row],[H_1]]+1,db[[#This Row],[H_2]]-db[[#This Row],[H_1]]-1),"")</f>
        <v/>
      </c>
      <c r="U762" s="87" t="str">
        <f>IF(db[[#This Row],[QTY/ CTN B]]="","",LEFT(db[[#This Row],[QTY/ CTN B]],SEARCH(" ",db[[#This Row],[QTY/ CTN B]],1)-1))</f>
        <v>8</v>
      </c>
      <c r="V762" s="87" t="str">
        <f>IF(db[[#This Row],[QTY/ CTN B]]="","",RIGHT(db[[#This Row],[QTY/ CTN B]],LEN(db[[#This Row],[QTY/ CTN B]])-SEARCH(" ",db[[#This Row],[QTY/ CTN B]],1)))</f>
        <v>LSN</v>
      </c>
      <c r="W762" s="87">
        <f>IF(db[[#This Row],[QTY/ CTN TG]]="",IF(db[[#This Row],[STN TG]]="","",12),LEFT(db[[#This Row],[QTY/ CTN TG]],SEARCH(" ",db[[#This Row],[QTY/ CTN TG]],1)-1))</f>
        <v>12</v>
      </c>
      <c r="X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2" s="87" t="str">
        <f>IF(db[[#This Row],[STN K]]="","",IF(db[[#This Row],[STN TG]]="LSN",12,""))</f>
        <v/>
      </c>
      <c r="Z762" s="87" t="str">
        <f>IF(db[[#This Row],[STN TG]]="LSN","PCS","")</f>
        <v/>
      </c>
      <c r="AA762" s="87">
        <f>db[[#This Row],[QTY B]]*IF(db[[#This Row],[QTY TG]]="",1,db[[#This Row],[QTY TG]])*IF(db[[#This Row],[QTY K]]="",1,db[[#This Row],[QTY K]])</f>
        <v>96</v>
      </c>
      <c r="AB762" s="87" t="str">
        <f>IF(db[[#This Row],[STN K]]="",IF(db[[#This Row],[STN TG]]="",db[[#This Row],[STN B]],db[[#This Row],[STN TG]]),db[[#This Row],[STN K]])</f>
        <v>PCS</v>
      </c>
      <c r="AC762" s="87"/>
    </row>
    <row r="763" spans="1:29" ht="16.5" customHeight="1" x14ac:dyDescent="0.25">
      <c r="A763" s="87">
        <f>ROW()-1</f>
        <v>762</v>
      </c>
      <c r="B763" s="3" t="str">
        <f>LOWER(SUBSTITUTE(SUBSTITUTE(SUBSTITUTE(SUBSTITUTE(SUBSTITUTE(SUBSTITUTE(db[[#This Row],[NB BM]]," ",),".",""),"-",""),"(",""),")",""),"/",""))</f>
        <v>boxfileenterkcgbf567</v>
      </c>
      <c r="C763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D763" s="3" t="str">
        <f>LOWER(SUBSTITUTE(SUBSTITUTE(SUBSTITUTE(SUBSTITUTE(SUBSTITUTE(SUBSTITUTE(SUBSTITUTE(SUBSTITUTE(SUBSTITUTE(db[[#This Row],[NB PAJAK]]," ",""),"-",""),"(",""),")",""),".",""),",",""),"/",""),"""",""),"+",""))</f>
        <v/>
      </c>
      <c r="E763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boxfileenterkcgbf56760pcs</v>
      </c>
      <c r="F7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enterboxfilekcgbf56760pcsuntana</v>
      </c>
      <c r="G763" s="1" t="s">
        <v>4937</v>
      </c>
      <c r="H763" s="4" t="s">
        <v>4936</v>
      </c>
      <c r="I763" s="49"/>
      <c r="J763" s="1" t="s">
        <v>1621</v>
      </c>
      <c r="K763" s="26" t="e">
        <f>IF(db[[#This Row],[NB NOTA_C]]="","",COUNTIF([2]!B_MSK[concat],db[[#This Row],[NB NOTA_C]]))</f>
        <v>#REF!</v>
      </c>
      <c r="L763" s="6" t="s">
        <v>1651</v>
      </c>
      <c r="M763" s="1" t="s">
        <v>1665</v>
      </c>
      <c r="N763" s="1" t="s">
        <v>4494</v>
      </c>
      <c r="P763" s="1" t="str">
        <f>IF(db[[#This Row],[QTY/ CTN]]="","",SUBSTITUTE(SUBSTITUTE(SUBSTITUTE(db[[#This Row],[QTY/ CTN]]," ","_",2),"(",""),")","")&amp;"_")</f>
        <v>60 PCS_</v>
      </c>
      <c r="Q763" s="1">
        <f>IF(db[[#This Row],[H_QTY/ CTN]]="","",SEARCH("_",db[[#This Row],[H_QTY/ CTN]]))</f>
        <v>7</v>
      </c>
      <c r="R763" s="1">
        <f>IF(db[[#This Row],[H_QTY/ CTN]]="","",LEN(db[[#This Row],[H_QTY/ CTN]]))</f>
        <v>7</v>
      </c>
      <c r="S763" s="90" t="str">
        <f>IF(db[[#This Row],[H_QTY/ CTN]]="","",LEFT(db[[#This Row],[H_QTY/ CTN]],db[[#This Row],[H_1]]-1))</f>
        <v>60 PCS</v>
      </c>
      <c r="T763" s="87" t="str">
        <f>IF(NOT(db[[#This Row],[H_1]]=db[[#This Row],[H_2]]),MID(db[[#This Row],[H_QTY/ CTN]],db[[#This Row],[H_1]]+1,db[[#This Row],[H_2]]-db[[#This Row],[H_1]]-1),"")</f>
        <v/>
      </c>
      <c r="U763" s="87" t="str">
        <f>IF(db[[#This Row],[QTY/ CTN B]]="","",LEFT(db[[#This Row],[QTY/ CTN B]],SEARCH(" ",db[[#This Row],[QTY/ CTN B]],1)-1))</f>
        <v>60</v>
      </c>
      <c r="V763" s="87" t="str">
        <f>IF(db[[#This Row],[QTY/ CTN B]]="","",RIGHT(db[[#This Row],[QTY/ CTN B]],LEN(db[[#This Row],[QTY/ CTN B]])-SEARCH(" ",db[[#This Row],[QTY/ CTN B]],1)))</f>
        <v>PCS</v>
      </c>
      <c r="W763" s="87" t="str">
        <f>IF(db[[#This Row],[QTY/ CTN TG]]="",IF(db[[#This Row],[STN TG]]="","",12),LEFT(db[[#This Row],[QTY/ CTN TG]],SEARCH(" ",db[[#This Row],[QTY/ CTN TG]],1)-1))</f>
        <v/>
      </c>
      <c r="X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63" s="87" t="str">
        <f>IF(db[[#This Row],[STN K]]="","",IF(db[[#This Row],[STN TG]]="LSN",12,""))</f>
        <v/>
      </c>
      <c r="Z763" s="87" t="str">
        <f>IF(db[[#This Row],[STN TG]]="LSN","PCS","")</f>
        <v/>
      </c>
      <c r="AA763" s="87">
        <f>db[[#This Row],[QTY B]]*IF(db[[#This Row],[QTY TG]]="",1,db[[#This Row],[QTY TG]])*IF(db[[#This Row],[QTY K]]="",1,db[[#This Row],[QTY K]])</f>
        <v>60</v>
      </c>
      <c r="AB763" s="87" t="str">
        <f>IF(db[[#This Row],[STN K]]="",IF(db[[#This Row],[STN TG]]="",db[[#This Row],[STN B]],db[[#This Row],[STN TG]]),db[[#This Row],[STN K]])</f>
        <v>PCS</v>
      </c>
      <c r="AC763" s="87"/>
    </row>
    <row r="764" spans="1:29" ht="16.5" customHeight="1" x14ac:dyDescent="0.25">
      <c r="A764" s="87">
        <f>ROW()-1</f>
        <v>763</v>
      </c>
      <c r="B764" s="3" t="str">
        <f>LOWER(SUBSTITUTE(SUBSTITUTE(SUBSTITUTE(SUBSTITUTE(SUBSTITUTE(SUBSTITUTE(db[[#This Row],[NB BM]]," ",),".",""),"-",""),"(",""),")",""),"/",""))</f>
        <v>boxfileenterkcgbf567biru</v>
      </c>
      <c r="C764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D764" s="3" t="str">
        <f>LOWER(SUBSTITUTE(SUBSTITUTE(SUBSTITUTE(SUBSTITUTE(SUBSTITUTE(SUBSTITUTE(SUBSTITUTE(SUBSTITUTE(SUBSTITUTE(db[[#This Row],[NB PAJAK]]," ",""),"-",""),"(",""),")",""),".",""),",",""),"/",""),"""",""),"+",""))</f>
        <v/>
      </c>
      <c r="E764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boxfileenterkcgbf567biru60pcs</v>
      </c>
      <c r="F7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enterboxfilekcgbf567biru60pcsuntana</v>
      </c>
      <c r="G764" s="1" t="s">
        <v>2336</v>
      </c>
      <c r="H764" s="4" t="s">
        <v>2335</v>
      </c>
      <c r="I764" s="49"/>
      <c r="J764" s="1" t="s">
        <v>1621</v>
      </c>
      <c r="K764" s="26" t="e">
        <f>IF(db[[#This Row],[NB NOTA_C]]="","",COUNTIF([2]!B_MSK[concat],db[[#This Row],[NB NOTA_C]]))</f>
        <v>#REF!</v>
      </c>
      <c r="L764" s="6" t="s">
        <v>1651</v>
      </c>
      <c r="M764" s="1" t="s">
        <v>1665</v>
      </c>
      <c r="N764" s="1" t="s">
        <v>2791</v>
      </c>
      <c r="P764" s="1" t="str">
        <f>IF(db[[#This Row],[QTY/ CTN]]="","",SUBSTITUTE(SUBSTITUTE(SUBSTITUTE(db[[#This Row],[QTY/ CTN]]," ","_",2),"(",""),")","")&amp;"_")</f>
        <v>60 PCS_</v>
      </c>
      <c r="Q764" s="1">
        <f>IF(db[[#This Row],[H_QTY/ CTN]]="","",SEARCH("_",db[[#This Row],[H_QTY/ CTN]]))</f>
        <v>7</v>
      </c>
      <c r="R764" s="1">
        <f>IF(db[[#This Row],[H_QTY/ CTN]]="","",LEN(db[[#This Row],[H_QTY/ CTN]]))</f>
        <v>7</v>
      </c>
      <c r="S764" s="90" t="str">
        <f>IF(db[[#This Row],[H_QTY/ CTN]]="","",LEFT(db[[#This Row],[H_QTY/ CTN]],db[[#This Row],[H_1]]-1))</f>
        <v>60 PCS</v>
      </c>
      <c r="T764" s="87" t="str">
        <f>IF(NOT(db[[#This Row],[H_1]]=db[[#This Row],[H_2]]),MID(db[[#This Row],[H_QTY/ CTN]],db[[#This Row],[H_1]]+1,db[[#This Row],[H_2]]-db[[#This Row],[H_1]]-1),"")</f>
        <v/>
      </c>
      <c r="U764" s="87" t="str">
        <f>IF(db[[#This Row],[QTY/ CTN B]]="","",LEFT(db[[#This Row],[QTY/ CTN B]],SEARCH(" ",db[[#This Row],[QTY/ CTN B]],1)-1))</f>
        <v>60</v>
      </c>
      <c r="V764" s="87" t="str">
        <f>IF(db[[#This Row],[QTY/ CTN B]]="","",RIGHT(db[[#This Row],[QTY/ CTN B]],LEN(db[[#This Row],[QTY/ CTN B]])-SEARCH(" ",db[[#This Row],[QTY/ CTN B]],1)))</f>
        <v>PCS</v>
      </c>
      <c r="W764" s="87" t="str">
        <f>IF(db[[#This Row],[QTY/ CTN TG]]="",IF(db[[#This Row],[STN TG]]="","",12),LEFT(db[[#This Row],[QTY/ CTN TG]],SEARCH(" ",db[[#This Row],[QTY/ CTN TG]],1)-1))</f>
        <v/>
      </c>
      <c r="X7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64" s="87" t="str">
        <f>IF(db[[#This Row],[STN K]]="","",IF(db[[#This Row],[STN TG]]="LSN",12,""))</f>
        <v/>
      </c>
      <c r="Z764" s="87" t="str">
        <f>IF(db[[#This Row],[STN TG]]="LSN","PCS","")</f>
        <v/>
      </c>
      <c r="AA764" s="87">
        <f>db[[#This Row],[QTY B]]*IF(db[[#This Row],[QTY TG]]="",1,db[[#This Row],[QTY TG]])*IF(db[[#This Row],[QTY K]]="",1,db[[#This Row],[QTY K]])</f>
        <v>60</v>
      </c>
      <c r="AB764" s="87" t="str">
        <f>IF(db[[#This Row],[STN K]]="",IF(db[[#This Row],[STN TG]]="",db[[#This Row],[STN B]],db[[#This Row],[STN TG]]),db[[#This Row],[STN K]])</f>
        <v>PCS</v>
      </c>
      <c r="AC764" s="87"/>
    </row>
    <row r="765" spans="1:29" x14ac:dyDescent="0.25">
      <c r="A765" s="87">
        <f>ROW()-1</f>
        <v>764</v>
      </c>
      <c r="B765" s="3" t="str">
        <f>LOWER(SUBSTITUTE(SUBSTITUTE(SUBSTITUTE(SUBSTITUTE(SUBSTITUTE(SUBSTITUTE(db[[#This Row],[NB BM]]," ",),".",""),"-",""),"(",""),")",""),"/",""))</f>
        <v>boxfileenterkcgbf567hitam</v>
      </c>
      <c r="C765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D765" s="3" t="str">
        <f>LOWER(SUBSTITUTE(SUBSTITUTE(SUBSTITUTE(SUBSTITUTE(SUBSTITUTE(SUBSTITUTE(SUBSTITUTE(SUBSTITUTE(SUBSTITUTE(db[[#This Row],[NB PAJAK]]," ",""),"-",""),"(",""),")",""),".",""),",",""),"/",""),"""",""),"+",""))</f>
        <v/>
      </c>
      <c r="E765" s="3" t="str">
        <f>LOWER(SUBSTITUTE(SUBSTITUTE(SUBSTITUTE(SUBSTITUTE(SUBSTITUTE(SUBSTITUTE(SUBSTITUTE(SUBSTITUTE(SUBSTITUTE(db[[#This Row],[NB BM]]&amp;db[[#This Row],[QTY/ CTN]]," ",),".",""),"-",""),"(",""),")",""),",",""),"/",""),"""",""),"+",""))</f>
        <v>boxfileenterkcgbf567hitam60pcs</v>
      </c>
      <c r="F7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enterboxfilekcgbf567hitam60pcsuntana</v>
      </c>
      <c r="G765" s="1" t="s">
        <v>2337</v>
      </c>
      <c r="H765" s="4" t="s">
        <v>2334</v>
      </c>
      <c r="I765" s="49"/>
      <c r="J765" s="1" t="s">
        <v>1621</v>
      </c>
      <c r="K765" s="26" t="e">
        <f>IF(db[[#This Row],[NB NOTA_C]]="","",COUNTIF([2]!B_MSK[concat],db[[#This Row],[NB NOTA_C]]))</f>
        <v>#REF!</v>
      </c>
      <c r="L765" s="6" t="s">
        <v>1651</v>
      </c>
      <c r="M765" s="1" t="s">
        <v>1665</v>
      </c>
      <c r="N765" s="1" t="s">
        <v>2791</v>
      </c>
      <c r="P765" s="1" t="str">
        <f>IF(db[[#This Row],[QTY/ CTN]]="","",SUBSTITUTE(SUBSTITUTE(SUBSTITUTE(db[[#This Row],[QTY/ CTN]]," ","_",2),"(",""),")","")&amp;"_")</f>
        <v>60 PCS_</v>
      </c>
      <c r="Q765" s="1">
        <f>IF(db[[#This Row],[H_QTY/ CTN]]="","",SEARCH("_",db[[#This Row],[H_QTY/ CTN]]))</f>
        <v>7</v>
      </c>
      <c r="R765" s="1">
        <f>IF(db[[#This Row],[H_QTY/ CTN]]="","",LEN(db[[#This Row],[H_QTY/ CTN]]))</f>
        <v>7</v>
      </c>
      <c r="S765" s="90" t="str">
        <f>IF(db[[#This Row],[H_QTY/ CTN]]="","",LEFT(db[[#This Row],[H_QTY/ CTN]],db[[#This Row],[H_1]]-1))</f>
        <v>60 PCS</v>
      </c>
      <c r="T765" s="87" t="str">
        <f>IF(NOT(db[[#This Row],[H_1]]=db[[#This Row],[H_2]]),MID(db[[#This Row],[H_QTY/ CTN]],db[[#This Row],[H_1]]+1,db[[#This Row],[H_2]]-db[[#This Row],[H_1]]-1),"")</f>
        <v/>
      </c>
      <c r="U765" s="87" t="str">
        <f>IF(db[[#This Row],[QTY/ CTN B]]="","",LEFT(db[[#This Row],[QTY/ CTN B]],SEARCH(" ",db[[#This Row],[QTY/ CTN B]],1)-1))</f>
        <v>60</v>
      </c>
      <c r="V765" s="87" t="str">
        <f>IF(db[[#This Row],[QTY/ CTN B]]="","",RIGHT(db[[#This Row],[QTY/ CTN B]],LEN(db[[#This Row],[QTY/ CTN B]])-SEARCH(" ",db[[#This Row],[QTY/ CTN B]],1)))</f>
        <v>PCS</v>
      </c>
      <c r="W765" s="87" t="str">
        <f>IF(db[[#This Row],[QTY/ CTN TG]]="",IF(db[[#This Row],[STN TG]]="","",12),LEFT(db[[#This Row],[QTY/ CTN TG]],SEARCH(" ",db[[#This Row],[QTY/ CTN TG]],1)-1))</f>
        <v/>
      </c>
      <c r="X7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65" s="87" t="str">
        <f>IF(db[[#This Row],[STN K]]="","",IF(db[[#This Row],[STN TG]]="LSN",12,""))</f>
        <v/>
      </c>
      <c r="Z765" s="87" t="str">
        <f>IF(db[[#This Row],[STN TG]]="LSN","PCS","")</f>
        <v/>
      </c>
      <c r="AA765" s="87">
        <f>db[[#This Row],[QTY B]]*IF(db[[#This Row],[QTY TG]]="",1,db[[#This Row],[QTY TG]])*IF(db[[#This Row],[QTY K]]="",1,db[[#This Row],[QTY K]])</f>
        <v>60</v>
      </c>
      <c r="AB765" s="87" t="str">
        <f>IF(db[[#This Row],[STN K]]="",IF(db[[#This Row],[STN TG]]="",db[[#This Row],[STN B]],db[[#This Row],[STN TG]]),db[[#This Row],[STN K]])</f>
        <v>PCS</v>
      </c>
      <c r="AC765" s="87"/>
    </row>
    <row r="766" spans="1:29" ht="16.5" customHeight="1" x14ac:dyDescent="0.25">
      <c r="A766" s="87">
        <f>ROW()-1</f>
        <v>765</v>
      </c>
      <c r="B766" s="3" t="str">
        <f>LOWER(SUBSTITUTE(SUBSTITUTE(SUBSTITUTE(SUBSTITUTE(SUBSTITUTE(SUBSTITUTE(db[[#This Row],[NB BM]]," ",),".",""),"-",""),"(",""),")",""),"/",""))</f>
        <v>btenterbatik</v>
      </c>
      <c r="C766" s="3" t="str">
        <f>LOWER(SUBSTITUTE(SUBSTITUTE(SUBSTITUTE(SUBSTITUTE(SUBSTITUTE(SUBSTITUTE(SUBSTITUTE(SUBSTITUTE(SUBSTITUTE(db[[#This Row],[NB NOTA]]," ",),".",""),"-",""),"(",""),")",""),",",""),"/",""),"""",""),"+",""))</f>
        <v>enterbtspiralbatik</v>
      </c>
      <c r="D766" s="3" t="str">
        <f>LOWER(SUBSTITUTE(SUBSTITUTE(SUBSTITUTE(SUBSTITUTE(SUBSTITUTE(SUBSTITUTE(SUBSTITUTE(SUBSTITUTE(SUBSTITUTE(db[[#This Row],[NB PAJAK]]," ",""),"-",""),"(",""),")",""),".",""),",",""),"/",""),"""",""),"+",""))</f>
        <v/>
      </c>
      <c r="E766" s="3" t="str">
        <f>LOWER(SUBSTITUTE(SUBSTITUTE(SUBSTITUTE(SUBSTITUTE(SUBSTITUTE(SUBSTITUTE(SUBSTITUTE(SUBSTITUTE(SUBSTITUTE(db[[#This Row],[NB BM]]&amp;db[[#This Row],[QTY/ CTN]]," ",),".",""),"-",""),"(",""),")",""),",",""),"/",""),"""",""),"+",""))</f>
        <v>btenterbatik10lsn</v>
      </c>
      <c r="F7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enterbtspiralbatik10lsnuntana</v>
      </c>
      <c r="G766" s="4" t="s">
        <v>4952</v>
      </c>
      <c r="H766" s="4" t="s">
        <v>6095</v>
      </c>
      <c r="I766" s="49"/>
      <c r="J766" s="1" t="s">
        <v>1621</v>
      </c>
      <c r="K766" s="28" t="e">
        <f>IF(db[[#This Row],[NB NOTA_C]]="","",COUNTIF([2]!B_MSK[concat],db[[#This Row],[NB NOTA_C]]))</f>
        <v>#REF!</v>
      </c>
      <c r="L766" s="7" t="s">
        <v>1651</v>
      </c>
      <c r="M766" s="3" t="s">
        <v>1728</v>
      </c>
      <c r="N766" s="1" t="s">
        <v>2784</v>
      </c>
      <c r="O766" s="3"/>
      <c r="P766" s="3" t="str">
        <f>IF(db[[#This Row],[QTY/ CTN]]="","",SUBSTITUTE(SUBSTITUTE(SUBSTITUTE(db[[#This Row],[QTY/ CTN]]," ","_",2),"(",""),")","")&amp;"_")</f>
        <v>10 LSN_</v>
      </c>
      <c r="Q766" s="3">
        <f>IF(db[[#This Row],[H_QTY/ CTN]]="","",SEARCH("_",db[[#This Row],[H_QTY/ CTN]]))</f>
        <v>7</v>
      </c>
      <c r="R766" s="3">
        <f>IF(db[[#This Row],[H_QTY/ CTN]]="","",LEN(db[[#This Row],[H_QTY/ CTN]]))</f>
        <v>7</v>
      </c>
      <c r="S766" s="87" t="str">
        <f>IF(db[[#This Row],[H_QTY/ CTN]]="","",LEFT(db[[#This Row],[H_QTY/ CTN]],db[[#This Row],[H_1]]-1))</f>
        <v>10 LSN</v>
      </c>
      <c r="T766" s="87" t="str">
        <f>IF(NOT(db[[#This Row],[H_1]]=db[[#This Row],[H_2]]),MID(db[[#This Row],[H_QTY/ CTN]],db[[#This Row],[H_1]]+1,db[[#This Row],[H_2]]-db[[#This Row],[H_1]]-1),"")</f>
        <v/>
      </c>
      <c r="U766" s="87" t="str">
        <f>IF(db[[#This Row],[QTY/ CTN B]]="","",LEFT(db[[#This Row],[QTY/ CTN B]],SEARCH(" ",db[[#This Row],[QTY/ CTN B]],1)-1))</f>
        <v>10</v>
      </c>
      <c r="V766" s="87" t="str">
        <f>IF(db[[#This Row],[QTY/ CTN B]]="","",RIGHT(db[[#This Row],[QTY/ CTN B]],LEN(db[[#This Row],[QTY/ CTN B]])-SEARCH(" ",db[[#This Row],[QTY/ CTN B]],1)))</f>
        <v>LSN</v>
      </c>
      <c r="W766" s="87">
        <f>IF(db[[#This Row],[QTY/ CTN TG]]="",IF(db[[#This Row],[STN TG]]="","",12),LEFT(db[[#This Row],[QTY/ CTN TG]],SEARCH(" ",db[[#This Row],[QTY/ CTN TG]],1)-1))</f>
        <v>12</v>
      </c>
      <c r="X7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6" s="87" t="str">
        <f>IF(db[[#This Row],[STN K]]="","",IF(db[[#This Row],[STN TG]]="LSN",12,""))</f>
        <v/>
      </c>
      <c r="Z766" s="87" t="str">
        <f>IF(db[[#This Row],[STN TG]]="LSN","PCS","")</f>
        <v/>
      </c>
      <c r="AA766" s="87">
        <f>db[[#This Row],[QTY B]]*IF(db[[#This Row],[QTY TG]]="",1,db[[#This Row],[QTY TG]])*IF(db[[#This Row],[QTY K]]="",1,db[[#This Row],[QTY K]])</f>
        <v>120</v>
      </c>
      <c r="AB766" s="87" t="str">
        <f>IF(db[[#This Row],[STN K]]="",IF(db[[#This Row],[STN TG]]="",db[[#This Row],[STN B]],db[[#This Row],[STN TG]]),db[[#This Row],[STN K]])</f>
        <v>PCS</v>
      </c>
      <c r="AC766" s="87"/>
    </row>
    <row r="767" spans="1:29" ht="16.5" customHeight="1" x14ac:dyDescent="0.25">
      <c r="A767" s="87">
        <f>ROW()-1</f>
        <v>766</v>
      </c>
      <c r="B767" s="3" t="str">
        <f>LOWER(SUBSTITUTE(SUBSTITUTE(SUBSTITUTE(SUBSTITUTE(SUBSTITUTE(SUBSTITUTE(db[[#This Row],[NB BM]]," ",),".",""),"-",""),"(",""),")",""),"/",""))</f>
        <v>btenterkembang</v>
      </c>
      <c r="C767" s="3" t="str">
        <f>LOWER(SUBSTITUTE(SUBSTITUTE(SUBSTITUTE(SUBSTITUTE(SUBSTITUTE(SUBSTITUTE(SUBSTITUTE(SUBSTITUTE(SUBSTITUTE(db[[#This Row],[NB NOTA]]," ",),".",""),"-",""),"(",""),")",""),",",""),"/",""),"""",""),"+",""))</f>
        <v>enterbtspiralkembang</v>
      </c>
      <c r="D767" s="3" t="str">
        <f>LOWER(SUBSTITUTE(SUBSTITUTE(SUBSTITUTE(SUBSTITUTE(SUBSTITUTE(SUBSTITUTE(SUBSTITUTE(SUBSTITUTE(SUBSTITUTE(db[[#This Row],[NB PAJAK]]," ",""),"-",""),"(",""),")",""),".",""),",",""),"/",""),"""",""),"+",""))</f>
        <v/>
      </c>
      <c r="E767" s="3" t="str">
        <f>LOWER(SUBSTITUTE(SUBSTITUTE(SUBSTITUTE(SUBSTITUTE(SUBSTITUTE(SUBSTITUTE(SUBSTITUTE(SUBSTITUTE(SUBSTITUTE(db[[#This Row],[NB BM]]&amp;db[[#This Row],[QTY/ CTN]]," ",),".",""),"-",""),"(",""),")",""),",",""),"/",""),"""",""),"+",""))</f>
        <v>btenterkembang10lsn</v>
      </c>
      <c r="F7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enterbtspiralkembang10lsnuntana</v>
      </c>
      <c r="G767" s="4" t="s">
        <v>4951</v>
      </c>
      <c r="H767" s="4" t="s">
        <v>6082</v>
      </c>
      <c r="I767" s="49"/>
      <c r="J767" s="1" t="s">
        <v>1621</v>
      </c>
      <c r="K767" s="28" t="e">
        <f>IF(db[[#This Row],[NB NOTA_C]]="","",COUNTIF([2]!B_MSK[concat],db[[#This Row],[NB NOTA_C]]))</f>
        <v>#REF!</v>
      </c>
      <c r="L767" s="7" t="s">
        <v>1651</v>
      </c>
      <c r="M767" s="3" t="s">
        <v>1728</v>
      </c>
      <c r="N767" s="1" t="s">
        <v>2784</v>
      </c>
      <c r="O767" s="3"/>
      <c r="P767" s="3" t="str">
        <f>IF(db[[#This Row],[QTY/ CTN]]="","",SUBSTITUTE(SUBSTITUTE(SUBSTITUTE(db[[#This Row],[QTY/ CTN]]," ","_",2),"(",""),")","")&amp;"_")</f>
        <v>10 LSN_</v>
      </c>
      <c r="Q767" s="3">
        <f>IF(db[[#This Row],[H_QTY/ CTN]]="","",SEARCH("_",db[[#This Row],[H_QTY/ CTN]]))</f>
        <v>7</v>
      </c>
      <c r="R767" s="3">
        <f>IF(db[[#This Row],[H_QTY/ CTN]]="","",LEN(db[[#This Row],[H_QTY/ CTN]]))</f>
        <v>7</v>
      </c>
      <c r="S767" s="87" t="str">
        <f>IF(db[[#This Row],[H_QTY/ CTN]]="","",LEFT(db[[#This Row],[H_QTY/ CTN]],db[[#This Row],[H_1]]-1))</f>
        <v>10 LSN</v>
      </c>
      <c r="T767" s="87" t="str">
        <f>IF(NOT(db[[#This Row],[H_1]]=db[[#This Row],[H_2]]),MID(db[[#This Row],[H_QTY/ CTN]],db[[#This Row],[H_1]]+1,db[[#This Row],[H_2]]-db[[#This Row],[H_1]]-1),"")</f>
        <v/>
      </c>
      <c r="U767" s="87" t="str">
        <f>IF(db[[#This Row],[QTY/ CTN B]]="","",LEFT(db[[#This Row],[QTY/ CTN B]],SEARCH(" ",db[[#This Row],[QTY/ CTN B]],1)-1))</f>
        <v>10</v>
      </c>
      <c r="V767" s="87" t="str">
        <f>IF(db[[#This Row],[QTY/ CTN B]]="","",RIGHT(db[[#This Row],[QTY/ CTN B]],LEN(db[[#This Row],[QTY/ CTN B]])-SEARCH(" ",db[[#This Row],[QTY/ CTN B]],1)))</f>
        <v>LSN</v>
      </c>
      <c r="W767" s="87">
        <f>IF(db[[#This Row],[QTY/ CTN TG]]="",IF(db[[#This Row],[STN TG]]="","",12),LEFT(db[[#This Row],[QTY/ CTN TG]],SEARCH(" ",db[[#This Row],[QTY/ CTN TG]],1)-1))</f>
        <v>12</v>
      </c>
      <c r="X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7" s="87" t="str">
        <f>IF(db[[#This Row],[STN K]]="","",IF(db[[#This Row],[STN TG]]="LSN",12,""))</f>
        <v/>
      </c>
      <c r="Z767" s="87" t="str">
        <f>IF(db[[#This Row],[STN TG]]="LSN","PCS","")</f>
        <v/>
      </c>
      <c r="AA767" s="87">
        <f>db[[#This Row],[QTY B]]*IF(db[[#This Row],[QTY TG]]="",1,db[[#This Row],[QTY TG]])*IF(db[[#This Row],[QTY K]]="",1,db[[#This Row],[QTY K]])</f>
        <v>120</v>
      </c>
      <c r="AB767" s="87" t="str">
        <f>IF(db[[#This Row],[STN K]]="",IF(db[[#This Row],[STN TG]]="",db[[#This Row],[STN B]],db[[#This Row],[STN TG]]),db[[#This Row],[STN K]])</f>
        <v>PCS</v>
      </c>
      <c r="AC767" s="87"/>
    </row>
    <row r="768" spans="1:29" ht="16.5" customHeight="1" x14ac:dyDescent="0.25">
      <c r="A768" s="87">
        <f>ROW()-1</f>
        <v>767</v>
      </c>
      <c r="B768" s="3" t="str">
        <f>LOWER(SUBSTITUTE(SUBSTITUTE(SUBSTITUTE(SUBSTITUTE(SUBSTITUTE(SUBSTITUTE(db[[#This Row],[NB BM]]," ",),".",""),"-",""),"(",""),")",""),"/",""))</f>
        <v>busurentertebalno4</v>
      </c>
      <c r="C768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D768" s="3" t="str">
        <f>LOWER(SUBSTITUTE(SUBSTITUTE(SUBSTITUTE(SUBSTITUTE(SUBSTITUTE(SUBSTITUTE(SUBSTITUTE(SUBSTITUTE(SUBSTITUTE(db[[#This Row],[NB PAJAK]]," ",""),"-",""),"(",""),")",""),".",""),",",""),"/",""),"""",""),"+",""))</f>
        <v/>
      </c>
      <c r="E768" s="3" t="str">
        <f>LOWER(SUBSTITUTE(SUBSTITUTE(SUBSTITUTE(SUBSTITUTE(SUBSTITUTE(SUBSTITUTE(SUBSTITUTE(SUBSTITUTE(SUBSTITUTE(db[[#This Row],[NB BM]]&amp;db[[#This Row],[QTY/ CTN]]," ",),".",""),"-",""),"(",""),")",""),",",""),"/",""),"""",""),"+",""))</f>
        <v>busurentertebalno4480lsn</v>
      </c>
      <c r="F7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enterbusurno4tbl480lsnuntana</v>
      </c>
      <c r="G768" s="1" t="s">
        <v>1570</v>
      </c>
      <c r="H768" s="4" t="s">
        <v>1568</v>
      </c>
      <c r="I768" s="49"/>
      <c r="J768" s="1" t="s">
        <v>1621</v>
      </c>
      <c r="K768" s="26" t="e">
        <f>IF(db[[#This Row],[NB NOTA_C]]="","",COUNTIF([2]!B_MSK[concat],db[[#This Row],[NB NOTA_C]]))</f>
        <v>#REF!</v>
      </c>
      <c r="L768" s="6" t="s">
        <v>1651</v>
      </c>
      <c r="M768" s="1" t="s">
        <v>2075</v>
      </c>
      <c r="N768" s="1" t="s">
        <v>2792</v>
      </c>
      <c r="P768" s="1" t="str">
        <f>IF(db[[#This Row],[QTY/ CTN]]="","",SUBSTITUTE(SUBSTITUTE(SUBSTITUTE(db[[#This Row],[QTY/ CTN]]," ","_",2),"(",""),")","")&amp;"_")</f>
        <v>480 LSN_</v>
      </c>
      <c r="Q768" s="1">
        <f>IF(db[[#This Row],[H_QTY/ CTN]]="","",SEARCH("_",db[[#This Row],[H_QTY/ CTN]]))</f>
        <v>8</v>
      </c>
      <c r="R768" s="1">
        <f>IF(db[[#This Row],[H_QTY/ CTN]]="","",LEN(db[[#This Row],[H_QTY/ CTN]]))</f>
        <v>8</v>
      </c>
      <c r="S768" s="90" t="str">
        <f>IF(db[[#This Row],[H_QTY/ CTN]]="","",LEFT(db[[#This Row],[H_QTY/ CTN]],db[[#This Row],[H_1]]-1))</f>
        <v>480 LSN</v>
      </c>
      <c r="T768" s="87" t="str">
        <f>IF(NOT(db[[#This Row],[H_1]]=db[[#This Row],[H_2]]),MID(db[[#This Row],[H_QTY/ CTN]],db[[#This Row],[H_1]]+1,db[[#This Row],[H_2]]-db[[#This Row],[H_1]]-1),"")</f>
        <v/>
      </c>
      <c r="U768" s="87" t="str">
        <f>IF(db[[#This Row],[QTY/ CTN B]]="","",LEFT(db[[#This Row],[QTY/ CTN B]],SEARCH(" ",db[[#This Row],[QTY/ CTN B]],1)-1))</f>
        <v>480</v>
      </c>
      <c r="V768" s="87" t="str">
        <f>IF(db[[#This Row],[QTY/ CTN B]]="","",RIGHT(db[[#This Row],[QTY/ CTN B]],LEN(db[[#This Row],[QTY/ CTN B]])-SEARCH(" ",db[[#This Row],[QTY/ CTN B]],1)))</f>
        <v>LSN</v>
      </c>
      <c r="W768" s="87">
        <f>IF(db[[#This Row],[QTY/ CTN TG]]="",IF(db[[#This Row],[STN TG]]="","",12),LEFT(db[[#This Row],[QTY/ CTN TG]],SEARCH(" ",db[[#This Row],[QTY/ CTN TG]],1)-1))</f>
        <v>12</v>
      </c>
      <c r="X7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8" s="87" t="str">
        <f>IF(db[[#This Row],[STN K]]="","",IF(db[[#This Row],[STN TG]]="LSN",12,""))</f>
        <v/>
      </c>
      <c r="Z768" s="87" t="str">
        <f>IF(db[[#This Row],[STN TG]]="LSN","PCS","")</f>
        <v/>
      </c>
      <c r="AA768" s="87">
        <f>db[[#This Row],[QTY B]]*IF(db[[#This Row],[QTY TG]]="",1,db[[#This Row],[QTY TG]])*IF(db[[#This Row],[QTY K]]="",1,db[[#This Row],[QTY K]])</f>
        <v>5760</v>
      </c>
      <c r="AB768" s="87" t="str">
        <f>IF(db[[#This Row],[STN K]]="",IF(db[[#This Row],[STN TG]]="",db[[#This Row],[STN B]],db[[#This Row],[STN TG]]),db[[#This Row],[STN K]])</f>
        <v>PCS</v>
      </c>
      <c r="AC768" s="87"/>
    </row>
    <row r="769" spans="1:29" ht="16.5" customHeight="1" x14ac:dyDescent="0.25">
      <c r="A769" s="87">
        <f>ROW()-1</f>
        <v>768</v>
      </c>
      <c r="B769" s="3" t="str">
        <f>LOWER(SUBSTITUTE(SUBSTITUTE(SUBSTITUTE(SUBSTITUTE(SUBSTITUTE(SUBSTITUTE(db[[#This Row],[NB BM]]," ",),".",""),"-",""),"(",""),")",""),"/",""))</f>
        <v>clipboardenter03antipecah</v>
      </c>
      <c r="C769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D769" s="3" t="str">
        <f>LOWER(SUBSTITUTE(SUBSTITUTE(SUBSTITUTE(SUBSTITUTE(SUBSTITUTE(SUBSTITUTE(SUBSTITUTE(SUBSTITUTE(SUBSTITUTE(db[[#This Row],[NB PAJAK]]," ",""),"-",""),"(",""),")",""),".",""),",",""),"/",""),"""",""),"+",""))</f>
        <v/>
      </c>
      <c r="E769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clipboardenter03antipecah8lsn</v>
      </c>
      <c r="F7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entercboard03antipecah8lsnuntana</v>
      </c>
      <c r="G769" s="4" t="s">
        <v>4946</v>
      </c>
      <c r="H769" s="21" t="s">
        <v>4945</v>
      </c>
      <c r="I769" s="49"/>
      <c r="J769" s="1" t="s">
        <v>1621</v>
      </c>
      <c r="K769" s="28"/>
      <c r="L769" s="7" t="s">
        <v>1651</v>
      </c>
      <c r="M769" s="3" t="s">
        <v>1725</v>
      </c>
      <c r="N769" s="1" t="s">
        <v>2786</v>
      </c>
      <c r="O769" s="3"/>
      <c r="P769" s="3" t="str">
        <f>IF(db[[#This Row],[QTY/ CTN]]="","",SUBSTITUTE(SUBSTITUTE(SUBSTITUTE(db[[#This Row],[QTY/ CTN]]," ","_",2),"(",""),")","")&amp;"_")</f>
        <v>8 LSN_</v>
      </c>
      <c r="Q769" s="3">
        <f>IF(db[[#This Row],[H_QTY/ CTN]]="","",SEARCH("_",db[[#This Row],[H_QTY/ CTN]]))</f>
        <v>6</v>
      </c>
      <c r="R769" s="3">
        <f>IF(db[[#This Row],[H_QTY/ CTN]]="","",LEN(db[[#This Row],[H_QTY/ CTN]]))</f>
        <v>6</v>
      </c>
      <c r="S769" s="87" t="str">
        <f>IF(db[[#This Row],[H_QTY/ CTN]]="","",LEFT(db[[#This Row],[H_QTY/ CTN]],db[[#This Row],[H_1]]-1))</f>
        <v>8 LSN</v>
      </c>
      <c r="T769" s="87" t="str">
        <f>IF(NOT(db[[#This Row],[H_1]]=db[[#This Row],[H_2]]),MID(db[[#This Row],[H_QTY/ CTN]],db[[#This Row],[H_1]]+1,db[[#This Row],[H_2]]-db[[#This Row],[H_1]]-1),"")</f>
        <v/>
      </c>
      <c r="U769" s="87" t="str">
        <f>IF(db[[#This Row],[QTY/ CTN B]]="","",LEFT(db[[#This Row],[QTY/ CTN B]],SEARCH(" ",db[[#This Row],[QTY/ CTN B]],1)-1))</f>
        <v>8</v>
      </c>
      <c r="V769" s="87" t="str">
        <f>IF(db[[#This Row],[QTY/ CTN B]]="","",RIGHT(db[[#This Row],[QTY/ CTN B]],LEN(db[[#This Row],[QTY/ CTN B]])-SEARCH(" ",db[[#This Row],[QTY/ CTN B]],1)))</f>
        <v>LSN</v>
      </c>
      <c r="W769" s="87">
        <f>IF(db[[#This Row],[QTY/ CTN TG]]="",IF(db[[#This Row],[STN TG]]="","",12),LEFT(db[[#This Row],[QTY/ CTN TG]],SEARCH(" ",db[[#This Row],[QTY/ CTN TG]],1)-1))</f>
        <v>12</v>
      </c>
      <c r="X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69" s="87" t="str">
        <f>IF(db[[#This Row],[STN K]]="","",IF(db[[#This Row],[STN TG]]="LSN",12,""))</f>
        <v/>
      </c>
      <c r="Z769" s="87" t="str">
        <f>IF(db[[#This Row],[STN TG]]="LSN","PCS","")</f>
        <v/>
      </c>
      <c r="AA769" s="87">
        <f>db[[#This Row],[QTY B]]*IF(db[[#This Row],[QTY TG]]="",1,db[[#This Row],[QTY TG]])*IF(db[[#This Row],[QTY K]]="",1,db[[#This Row],[QTY K]])</f>
        <v>96</v>
      </c>
      <c r="AB769" s="87" t="str">
        <f>IF(db[[#This Row],[STN K]]="",IF(db[[#This Row],[STN TG]]="",db[[#This Row],[STN B]],db[[#This Row],[STN TG]]),db[[#This Row],[STN K]])</f>
        <v>PCS</v>
      </c>
      <c r="AC769" s="87"/>
    </row>
    <row r="770" spans="1:29" x14ac:dyDescent="0.25">
      <c r="A770" s="87">
        <f>ROW()-1</f>
        <v>769</v>
      </c>
      <c r="B770" s="3" t="str">
        <f>LOWER(SUBSTITUTE(SUBSTITUTE(SUBSTITUTE(SUBSTITUTE(SUBSTITUTE(SUBSTITUTE(db[[#This Row],[NB BM]]," ",),".",""),"-",""),"(",""),")",""),"/",""))</f>
        <v>clipboardkayuenter</v>
      </c>
      <c r="C770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D770" s="3" t="str">
        <f>LOWER(SUBSTITUTE(SUBSTITUTE(SUBSTITUTE(SUBSTITUTE(SUBSTITUTE(SUBSTITUTE(SUBSTITUTE(SUBSTITUTE(SUBSTITUTE(db[[#This Row],[NB PAJAK]]," ",""),"-",""),"(",""),")",""),".",""),",",""),"/",""),"""",""),"+",""))</f>
        <v/>
      </c>
      <c r="E770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clipboardkayuenter12lsn</v>
      </c>
      <c r="F7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entercboardkayu12lsnuntana</v>
      </c>
      <c r="G770" s="4" t="s">
        <v>6427</v>
      </c>
      <c r="H770" s="4" t="s">
        <v>4947</v>
      </c>
      <c r="I770" s="51"/>
      <c r="J770" s="1" t="s">
        <v>1621</v>
      </c>
      <c r="K770" s="28" t="e">
        <f>IF(db[[#This Row],[NB NOTA_C]]="","",COUNTIF([2]!B_MSK[concat],db[[#This Row],[NB NOTA_C]]))</f>
        <v>#REF!</v>
      </c>
      <c r="L770" s="7" t="s">
        <v>1651</v>
      </c>
      <c r="M770" s="3" t="s">
        <v>1661</v>
      </c>
      <c r="N770" s="1" t="s">
        <v>2786</v>
      </c>
      <c r="O770" s="3"/>
      <c r="P770" s="3" t="str">
        <f>IF(db[[#This Row],[QTY/ CTN]]="","",SUBSTITUTE(SUBSTITUTE(SUBSTITUTE(db[[#This Row],[QTY/ CTN]]," ","_",2),"(",""),")","")&amp;"_")</f>
        <v>12 LSN_</v>
      </c>
      <c r="Q770" s="3">
        <f>IF(db[[#This Row],[H_QTY/ CTN]]="","",SEARCH("_",db[[#This Row],[H_QTY/ CTN]]))</f>
        <v>7</v>
      </c>
      <c r="R770" s="3">
        <f>IF(db[[#This Row],[H_QTY/ CTN]]="","",LEN(db[[#This Row],[H_QTY/ CTN]]))</f>
        <v>7</v>
      </c>
      <c r="S770" s="87" t="str">
        <f>IF(db[[#This Row],[H_QTY/ CTN]]="","",LEFT(db[[#This Row],[H_QTY/ CTN]],db[[#This Row],[H_1]]-1))</f>
        <v>12 LSN</v>
      </c>
      <c r="T770" s="87" t="str">
        <f>IF(NOT(db[[#This Row],[H_1]]=db[[#This Row],[H_2]]),MID(db[[#This Row],[H_QTY/ CTN]],db[[#This Row],[H_1]]+1,db[[#This Row],[H_2]]-db[[#This Row],[H_1]]-1),"")</f>
        <v/>
      </c>
      <c r="U770" s="87" t="str">
        <f>IF(db[[#This Row],[QTY/ CTN B]]="","",LEFT(db[[#This Row],[QTY/ CTN B]],SEARCH(" ",db[[#This Row],[QTY/ CTN B]],1)-1))</f>
        <v>12</v>
      </c>
      <c r="V770" s="87" t="str">
        <f>IF(db[[#This Row],[QTY/ CTN B]]="","",RIGHT(db[[#This Row],[QTY/ CTN B]],LEN(db[[#This Row],[QTY/ CTN B]])-SEARCH(" ",db[[#This Row],[QTY/ CTN B]],1)))</f>
        <v>LSN</v>
      </c>
      <c r="W770" s="87">
        <f>IF(db[[#This Row],[QTY/ CTN TG]]="",IF(db[[#This Row],[STN TG]]="","",12),LEFT(db[[#This Row],[QTY/ CTN TG]],SEARCH(" ",db[[#This Row],[QTY/ CTN TG]],1)-1))</f>
        <v>12</v>
      </c>
      <c r="X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70" s="87" t="str">
        <f>IF(db[[#This Row],[STN K]]="","",IF(db[[#This Row],[STN TG]]="LSN",12,""))</f>
        <v/>
      </c>
      <c r="Z770" s="87" t="str">
        <f>IF(db[[#This Row],[STN TG]]="LSN","PCS","")</f>
        <v/>
      </c>
      <c r="AA770" s="87">
        <f>db[[#This Row],[QTY B]]*IF(db[[#This Row],[QTY TG]]="",1,db[[#This Row],[QTY TG]])*IF(db[[#This Row],[QTY K]]="",1,db[[#This Row],[QTY K]])</f>
        <v>144</v>
      </c>
      <c r="AB770" s="87" t="str">
        <f>IF(db[[#This Row],[STN K]]="",IF(db[[#This Row],[STN TG]]="",db[[#This Row],[STN B]],db[[#This Row],[STN TG]]),db[[#This Row],[STN K]])</f>
        <v>PCS</v>
      </c>
      <c r="AC770" s="87"/>
    </row>
    <row r="771" spans="1:29" ht="16.5" customHeight="1" x14ac:dyDescent="0.25">
      <c r="A771" s="87">
        <f>ROW()-1</f>
        <v>770</v>
      </c>
      <c r="B771" s="117" t="str">
        <f>LOWER(SUBSTITUTE(SUBSTITUTE(SUBSTITUTE(SUBSTITUTE(SUBSTITUTE(SUBSTITUTE(db[[#This Row],[NB BM]]," ",),".",""),"-",""),"(",""),")",""),"/",""))</f>
        <v>clipboardantiapikwalitas</v>
      </c>
      <c r="C771" s="117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D771" s="117" t="str">
        <f>LOWER(SUBSTITUTE(SUBSTITUTE(SUBSTITUTE(SUBSTITUTE(SUBSTITUTE(SUBSTITUTE(SUBSTITUTE(SUBSTITUTE(SUBSTITUTE(db[[#This Row],[NB PAJAK]]," ",""),"-",""),"(",""),")",""),".",""),",",""),"/",""),"""",""),"+",""))</f>
        <v/>
      </c>
      <c r="E771" s="117" t="str">
        <f>LOWER(SUBSTITUTE(SUBSTITUTE(SUBSTITUTE(SUBSTITUTE(SUBSTITUTE(SUBSTITUTE(SUBSTITUTE(SUBSTITUTE(SUBSTITUTE(db[[#This Row],[NB BM]]&amp;db[[#This Row],[QTY/ CTN]]," ",),".",""),"-",""),"(",""),")",""),",",""),"/",""),"""",""),"+",""))</f>
        <v>clipboardantiapikwalitas12lsn</v>
      </c>
      <c r="F77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entercboardantiapikwalitas12lsnuntana</v>
      </c>
      <c r="G771" s="4" t="s">
        <v>5671</v>
      </c>
      <c r="H771" s="10" t="s">
        <v>5589</v>
      </c>
      <c r="I771" s="119"/>
      <c r="J771" s="1" t="s">
        <v>1621</v>
      </c>
      <c r="K771" s="121" t="e">
        <f>IF(db[[#This Row],[NB NOTA_C]]="","",COUNTIF([2]!B_MSK[concat],db[[#This Row],[NB NOTA_C]]))</f>
        <v>#REF!</v>
      </c>
      <c r="L771" s="7" t="s">
        <v>1651</v>
      </c>
      <c r="M771" s="3" t="s">
        <v>1661</v>
      </c>
      <c r="N771" s="1" t="s">
        <v>5417</v>
      </c>
      <c r="O771" s="117"/>
      <c r="P771" s="117" t="str">
        <f>IF(db[[#This Row],[QTY/ CTN]]="","",SUBSTITUTE(SUBSTITUTE(SUBSTITUTE(db[[#This Row],[QTY/ CTN]]," ","_",2),"(",""),")","")&amp;"_")</f>
        <v>12 LSN_</v>
      </c>
      <c r="Q771" s="117">
        <f>IF(db[[#This Row],[H_QTY/ CTN]]="","",SEARCH("_",db[[#This Row],[H_QTY/ CTN]]))</f>
        <v>7</v>
      </c>
      <c r="R771" s="117">
        <f>IF(db[[#This Row],[H_QTY/ CTN]]="","",LEN(db[[#This Row],[H_QTY/ CTN]]))</f>
        <v>7</v>
      </c>
      <c r="S771" s="123" t="str">
        <f>IF(db[[#This Row],[H_QTY/ CTN]]="","",LEFT(db[[#This Row],[H_QTY/ CTN]],db[[#This Row],[H_1]]-1))</f>
        <v>12 LSN</v>
      </c>
      <c r="T771" s="123" t="str">
        <f>IF(NOT(db[[#This Row],[H_1]]=db[[#This Row],[H_2]]),MID(db[[#This Row],[H_QTY/ CTN]],db[[#This Row],[H_1]]+1,db[[#This Row],[H_2]]-db[[#This Row],[H_1]]-1),"")</f>
        <v/>
      </c>
      <c r="U771" s="123" t="str">
        <f>IF(db[[#This Row],[QTY/ CTN B]]="","",LEFT(db[[#This Row],[QTY/ CTN B]],SEARCH(" ",db[[#This Row],[QTY/ CTN B]],1)-1))</f>
        <v>12</v>
      </c>
      <c r="V771" s="123" t="str">
        <f>IF(db[[#This Row],[QTY/ CTN B]]="","",RIGHT(db[[#This Row],[QTY/ CTN B]],LEN(db[[#This Row],[QTY/ CTN B]])-SEARCH(" ",db[[#This Row],[QTY/ CTN B]],1)))</f>
        <v>LSN</v>
      </c>
      <c r="W771" s="123">
        <f>IF(db[[#This Row],[QTY/ CTN TG]]="",IF(db[[#This Row],[STN TG]]="","",12),LEFT(db[[#This Row],[QTY/ CTN TG]],SEARCH(" ",db[[#This Row],[QTY/ CTN TG]],1)-1))</f>
        <v>12</v>
      </c>
      <c r="X77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71" s="123" t="str">
        <f>IF(db[[#This Row],[STN K]]="","",IF(db[[#This Row],[STN TG]]="LSN",12,""))</f>
        <v/>
      </c>
      <c r="Z771" s="123" t="str">
        <f>IF(db[[#This Row],[STN TG]]="LSN","PCS","")</f>
        <v/>
      </c>
      <c r="AA771" s="123">
        <f>db[[#This Row],[QTY B]]*IF(db[[#This Row],[QTY TG]]="",1,db[[#This Row],[QTY TG]])*IF(db[[#This Row],[QTY K]]="",1,db[[#This Row],[QTY K]])</f>
        <v>144</v>
      </c>
      <c r="AB771" s="123" t="str">
        <f>IF(db[[#This Row],[STN K]]="",IF(db[[#This Row],[STN TG]]="",db[[#This Row],[STN B]],db[[#This Row],[STN TG]]),db[[#This Row],[STN K]])</f>
        <v>PCS</v>
      </c>
      <c r="AC771" s="87"/>
    </row>
    <row r="772" spans="1:29" ht="16.5" customHeight="1" x14ac:dyDescent="0.25">
      <c r="A772" s="87">
        <f>ROW()-1</f>
        <v>771</v>
      </c>
      <c r="B772" s="117" t="str">
        <f>LOWER(SUBSTITUTE(SUBSTITUTE(SUBSTITUTE(SUBSTITUTE(SUBSTITUTE(SUBSTITUTE(db[[#This Row],[NB BM]]," ",),".",""),"-",""),"(",""),")",""),"/",""))</f>
        <v>cardcaseb3enter</v>
      </c>
      <c r="C772" s="117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D772" s="117" t="str">
        <f>LOWER(SUBSTITUTE(SUBSTITUTE(SUBSTITUTE(SUBSTITUTE(SUBSTITUTE(SUBSTITUTE(SUBSTITUTE(SUBSTITUTE(SUBSTITUTE(db[[#This Row],[NB PAJAK]]," ",""),"-",""),"(",""),")",""),".",""),",",""),"/",""),"""",""),"+",""))</f>
        <v/>
      </c>
      <c r="E772" s="117" t="str">
        <f>LOWER(SUBSTITUTE(SUBSTITUTE(SUBSTITUTE(SUBSTITUTE(SUBSTITUTE(SUBSTITUTE(SUBSTITUTE(SUBSTITUTE(SUBSTITUTE(db[[#This Row],[NB BM]]&amp;db[[#This Row],[QTY/ CTN]]," ",),".",""),"-",""),"(",""),")",""),",",""),"/",""),"""",""),"+",""))</f>
        <v>cardcaseb3enter4000pcs</v>
      </c>
      <c r="F77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entercardcaseb34000pcsuntana</v>
      </c>
      <c r="G772" s="4" t="s">
        <v>5668</v>
      </c>
      <c r="H772" s="10" t="s">
        <v>5625</v>
      </c>
      <c r="I772" s="119"/>
      <c r="J772" s="1" t="s">
        <v>1621</v>
      </c>
      <c r="K772" s="121" t="e">
        <f>IF(db[[#This Row],[NB NOTA_C]]="","",COUNTIF([2]!B_MSK[concat],db[[#This Row],[NB NOTA_C]]))</f>
        <v>#REF!</v>
      </c>
      <c r="L772" s="7" t="s">
        <v>1651</v>
      </c>
      <c r="M772" s="3" t="s">
        <v>4274</v>
      </c>
      <c r="N772" s="1" t="s">
        <v>2790</v>
      </c>
      <c r="O772" s="117"/>
      <c r="P772" s="117" t="str">
        <f>IF(db[[#This Row],[QTY/ CTN]]="","",SUBSTITUTE(SUBSTITUTE(SUBSTITUTE(db[[#This Row],[QTY/ CTN]]," ","_",2),"(",""),")","")&amp;"_")</f>
        <v>4000 PCS_</v>
      </c>
      <c r="Q772" s="117">
        <f>IF(db[[#This Row],[H_QTY/ CTN]]="","",SEARCH("_",db[[#This Row],[H_QTY/ CTN]]))</f>
        <v>9</v>
      </c>
      <c r="R772" s="117">
        <f>IF(db[[#This Row],[H_QTY/ CTN]]="","",LEN(db[[#This Row],[H_QTY/ CTN]]))</f>
        <v>9</v>
      </c>
      <c r="S772" s="123" t="str">
        <f>IF(db[[#This Row],[H_QTY/ CTN]]="","",LEFT(db[[#This Row],[H_QTY/ CTN]],db[[#This Row],[H_1]]-1))</f>
        <v>4000 PCS</v>
      </c>
      <c r="T772" s="123" t="str">
        <f>IF(NOT(db[[#This Row],[H_1]]=db[[#This Row],[H_2]]),MID(db[[#This Row],[H_QTY/ CTN]],db[[#This Row],[H_1]]+1,db[[#This Row],[H_2]]-db[[#This Row],[H_1]]-1),"")</f>
        <v/>
      </c>
      <c r="U772" s="123" t="str">
        <f>IF(db[[#This Row],[QTY/ CTN B]]="","",LEFT(db[[#This Row],[QTY/ CTN B]],SEARCH(" ",db[[#This Row],[QTY/ CTN B]],1)-1))</f>
        <v>4000</v>
      </c>
      <c r="V772" s="123" t="str">
        <f>IF(db[[#This Row],[QTY/ CTN B]]="","",RIGHT(db[[#This Row],[QTY/ CTN B]],LEN(db[[#This Row],[QTY/ CTN B]])-SEARCH(" ",db[[#This Row],[QTY/ CTN B]],1)))</f>
        <v>PCS</v>
      </c>
      <c r="W772" s="123" t="str">
        <f>IF(db[[#This Row],[QTY/ CTN TG]]="",IF(db[[#This Row],[STN TG]]="","",12),LEFT(db[[#This Row],[QTY/ CTN TG]],SEARCH(" ",db[[#This Row],[QTY/ CTN TG]],1)-1))</f>
        <v/>
      </c>
      <c r="X77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2" s="123" t="str">
        <f>IF(db[[#This Row],[STN K]]="","",IF(db[[#This Row],[STN TG]]="LSN",12,""))</f>
        <v/>
      </c>
      <c r="Z772" s="123" t="str">
        <f>IF(db[[#This Row],[STN TG]]="LSN","PCS","")</f>
        <v/>
      </c>
      <c r="AA772" s="123">
        <f>db[[#This Row],[QTY B]]*IF(db[[#This Row],[QTY TG]]="",1,db[[#This Row],[QTY TG]])*IF(db[[#This Row],[QTY K]]="",1,db[[#This Row],[QTY K]])</f>
        <v>4000</v>
      </c>
      <c r="AB772" s="123" t="str">
        <f>IF(db[[#This Row],[STN K]]="",IF(db[[#This Row],[STN TG]]="",db[[#This Row],[STN B]],db[[#This Row],[STN TG]]),db[[#This Row],[STN K]])</f>
        <v>PCS</v>
      </c>
      <c r="AC772" s="87"/>
    </row>
    <row r="773" spans="1:29" ht="16.5" customHeight="1" x14ac:dyDescent="0.25">
      <c r="A773" s="87">
        <f>ROW()-1</f>
        <v>772</v>
      </c>
      <c r="B773" s="134" t="str">
        <f>LOWER(SUBSTITUTE(SUBSTITUTE(SUBSTITUTE(SUBSTITUTE(SUBSTITUTE(SUBSTITUTE(db[[#This Row],[NB BM]]," ",),".",""),"-",""),"(",""),")",""),"/",""))</f>
        <v>cardcaseb4enter</v>
      </c>
      <c r="C773" s="134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D773" s="134" t="str">
        <f>LOWER(SUBSTITUTE(SUBSTITUTE(SUBSTITUTE(SUBSTITUTE(SUBSTITUTE(SUBSTITUTE(SUBSTITUTE(SUBSTITUTE(SUBSTITUTE(db[[#This Row],[NB PAJAK]]," ",""),"-",""),"(",""),")",""),".",""),",",""),"/",""),"""",""),"+",""))</f>
        <v/>
      </c>
      <c r="E773" s="134" t="str">
        <f>LOWER(SUBSTITUTE(SUBSTITUTE(SUBSTITUTE(SUBSTITUTE(SUBSTITUTE(SUBSTITUTE(SUBSTITUTE(SUBSTITUTE(SUBSTITUTE(db[[#This Row],[NB BM]]&amp;db[[#This Row],[QTY/ CTN]]," ",),".",""),"-",""),"(",""),")",""),",",""),"/",""),"""",""),"+",""))</f>
        <v>cardcaseb4enter3200pcs</v>
      </c>
      <c r="F77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entercardcaseb43200pcsuntana</v>
      </c>
      <c r="G773" s="135" t="s">
        <v>5763</v>
      </c>
      <c r="H773" s="135" t="s">
        <v>5762</v>
      </c>
      <c r="I773" s="136"/>
      <c r="J773" s="1" t="s">
        <v>1621</v>
      </c>
      <c r="K773" s="138" t="e">
        <f>IF(db[[#This Row],[NB NOTA_C]]="","",COUNTIF([2]!B_MSK[concat],db[[#This Row],[NB NOTA_C]]))</f>
        <v>#REF!</v>
      </c>
      <c r="L773" s="139" t="s">
        <v>1651</v>
      </c>
      <c r="M773" s="134" t="s">
        <v>5698</v>
      </c>
      <c r="N773" s="137" t="s">
        <v>2790</v>
      </c>
      <c r="O773" s="134"/>
      <c r="P773" s="134" t="str">
        <f>IF(db[[#This Row],[QTY/ CTN]]="","",SUBSTITUTE(SUBSTITUTE(SUBSTITUTE(db[[#This Row],[QTY/ CTN]]," ","_",2),"(",""),")","")&amp;"_")</f>
        <v>3200 PCS_</v>
      </c>
      <c r="Q773" s="134">
        <f>IF(db[[#This Row],[H_QTY/ CTN]]="","",SEARCH("_",db[[#This Row],[H_QTY/ CTN]]))</f>
        <v>9</v>
      </c>
      <c r="R773" s="134">
        <f>IF(db[[#This Row],[H_QTY/ CTN]]="","",LEN(db[[#This Row],[H_QTY/ CTN]]))</f>
        <v>9</v>
      </c>
      <c r="S773" s="140" t="str">
        <f>IF(db[[#This Row],[H_QTY/ CTN]]="","",LEFT(db[[#This Row],[H_QTY/ CTN]],db[[#This Row],[H_1]]-1))</f>
        <v>3200 PCS</v>
      </c>
      <c r="T773" s="140" t="str">
        <f>IF(NOT(db[[#This Row],[H_1]]=db[[#This Row],[H_2]]),MID(db[[#This Row],[H_QTY/ CTN]],db[[#This Row],[H_1]]+1,db[[#This Row],[H_2]]-db[[#This Row],[H_1]]-1),"")</f>
        <v/>
      </c>
      <c r="U773" s="140" t="str">
        <f>IF(db[[#This Row],[QTY/ CTN B]]="","",LEFT(db[[#This Row],[QTY/ CTN B]],SEARCH(" ",db[[#This Row],[QTY/ CTN B]],1)-1))</f>
        <v>3200</v>
      </c>
      <c r="V773" s="140" t="str">
        <f>IF(db[[#This Row],[QTY/ CTN B]]="","",RIGHT(db[[#This Row],[QTY/ CTN B]],LEN(db[[#This Row],[QTY/ CTN B]])-SEARCH(" ",db[[#This Row],[QTY/ CTN B]],1)))</f>
        <v>PCS</v>
      </c>
      <c r="W773" s="140" t="str">
        <f>IF(db[[#This Row],[QTY/ CTN TG]]="",IF(db[[#This Row],[STN TG]]="","",12),LEFT(db[[#This Row],[QTY/ CTN TG]],SEARCH(" ",db[[#This Row],[QTY/ CTN TG]],1)-1))</f>
        <v/>
      </c>
      <c r="X77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3" s="140" t="str">
        <f>IF(db[[#This Row],[STN K]]="","",IF(db[[#This Row],[STN TG]]="LSN",12,""))</f>
        <v/>
      </c>
      <c r="Z773" s="140" t="str">
        <f>IF(db[[#This Row],[STN TG]]="LSN","PCS","")</f>
        <v/>
      </c>
      <c r="AA773" s="140">
        <f>db[[#This Row],[QTY B]]*IF(db[[#This Row],[QTY TG]]="",1,db[[#This Row],[QTY TG]])*IF(db[[#This Row],[QTY K]]="",1,db[[#This Row],[QTY K]])</f>
        <v>3200</v>
      </c>
      <c r="AB773" s="140" t="str">
        <f>IF(db[[#This Row],[STN K]]="",IF(db[[#This Row],[STN TG]]="",db[[#This Row],[STN B]],db[[#This Row],[STN TG]]),db[[#This Row],[STN K]])</f>
        <v>PCS</v>
      </c>
      <c r="AC773" s="87"/>
    </row>
    <row r="774" spans="1:29" ht="16.5" customHeight="1" x14ac:dyDescent="0.25">
      <c r="A774" s="87">
        <f>ROW()-1</f>
        <v>773</v>
      </c>
      <c r="B774" s="3" t="str">
        <f>LOWER(SUBSTITUTE(SUBSTITUTE(SUBSTITUTE(SUBSTITUTE(SUBSTITUTE(SUBSTITUTE(db[[#This Row],[NB BM]]," ",),".",""),"-",""),"(",""),")",""),"/",""))</f>
        <v>catacrylicentera912</v>
      </c>
      <c r="C77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D774" s="3" t="str">
        <f>LOWER(SUBSTITUTE(SUBSTITUTE(SUBSTITUTE(SUBSTITUTE(SUBSTITUTE(SUBSTITUTE(SUBSTITUTE(SUBSTITUTE(SUBSTITUTE(db[[#This Row],[NB PAJAK]]," ",""),"-",""),"(",""),")",""),".",""),",",""),"/",""),"""",""),"+",""))</f>
        <v/>
      </c>
      <c r="E774" s="3" t="str">
        <f>LOWER(SUBSTITUTE(SUBSTITUTE(SUBSTITUTE(SUBSTITUTE(SUBSTITUTE(SUBSTITUTE(SUBSTITUTE(SUBSTITUTE(SUBSTITUTE(db[[#This Row],[NB BM]]&amp;db[[#This Row],[QTY/ CTN]]," ",),".",""),"-",""),"(",""),")",""),",",""),"/",""),"""",""),"+",""))</f>
        <v>catacrylicentera912120set</v>
      </c>
      <c r="F7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entercatacrylica912120setuntana</v>
      </c>
      <c r="G774" s="1" t="s">
        <v>5242</v>
      </c>
      <c r="H774" s="4" t="s">
        <v>5241</v>
      </c>
      <c r="I774" s="49"/>
      <c r="J774" s="1" t="s">
        <v>1621</v>
      </c>
      <c r="K774" s="26" t="e">
        <f>IF(db[[#This Row],[NB NOTA_C]]="","",COUNTIF([2]!B_MSK[concat],db[[#This Row],[NB NOTA_C]]))</f>
        <v>#REF!</v>
      </c>
      <c r="L774" s="6" t="s">
        <v>1651</v>
      </c>
      <c r="M774" s="1" t="s">
        <v>2080</v>
      </c>
      <c r="N774" s="1" t="s">
        <v>2785</v>
      </c>
      <c r="P774" s="1" t="str">
        <f>IF(db[[#This Row],[QTY/ CTN]]="","",SUBSTITUTE(SUBSTITUTE(SUBSTITUTE(db[[#This Row],[QTY/ CTN]]," ","_",2),"(",""),")","")&amp;"_")</f>
        <v>120 SET_</v>
      </c>
      <c r="Q774" s="1">
        <f>IF(db[[#This Row],[H_QTY/ CTN]]="","",SEARCH("_",db[[#This Row],[H_QTY/ CTN]]))</f>
        <v>8</v>
      </c>
      <c r="R774" s="1">
        <f>IF(db[[#This Row],[H_QTY/ CTN]]="","",LEN(db[[#This Row],[H_QTY/ CTN]]))</f>
        <v>8</v>
      </c>
      <c r="S774" s="90" t="str">
        <f>IF(db[[#This Row],[H_QTY/ CTN]]="","",LEFT(db[[#This Row],[H_QTY/ CTN]],db[[#This Row],[H_1]]-1))</f>
        <v>120 SET</v>
      </c>
      <c r="T774" s="87" t="str">
        <f>IF(NOT(db[[#This Row],[H_1]]=db[[#This Row],[H_2]]),MID(db[[#This Row],[H_QTY/ CTN]],db[[#This Row],[H_1]]+1,db[[#This Row],[H_2]]-db[[#This Row],[H_1]]-1),"")</f>
        <v/>
      </c>
      <c r="U774" s="87" t="str">
        <f>IF(db[[#This Row],[QTY/ CTN B]]="","",LEFT(db[[#This Row],[QTY/ CTN B]],SEARCH(" ",db[[#This Row],[QTY/ CTN B]],1)-1))</f>
        <v>120</v>
      </c>
      <c r="V774" s="87" t="str">
        <f>IF(db[[#This Row],[QTY/ CTN B]]="","",RIGHT(db[[#This Row],[QTY/ CTN B]],LEN(db[[#This Row],[QTY/ CTN B]])-SEARCH(" ",db[[#This Row],[QTY/ CTN B]],1)))</f>
        <v>SET</v>
      </c>
      <c r="W774" s="87" t="str">
        <f>IF(db[[#This Row],[QTY/ CTN TG]]="",IF(db[[#This Row],[STN TG]]="","",12),LEFT(db[[#This Row],[QTY/ CTN TG]],SEARCH(" ",db[[#This Row],[QTY/ CTN TG]],1)-1))</f>
        <v/>
      </c>
      <c r="X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4" s="87" t="str">
        <f>IF(db[[#This Row],[STN K]]="","",IF(db[[#This Row],[STN TG]]="LSN",12,""))</f>
        <v/>
      </c>
      <c r="Z774" s="87" t="str">
        <f>IF(db[[#This Row],[STN TG]]="LSN","PCS","")</f>
        <v/>
      </c>
      <c r="AA774" s="87">
        <f>db[[#This Row],[QTY B]]*IF(db[[#This Row],[QTY TG]]="",1,db[[#This Row],[QTY TG]])*IF(db[[#This Row],[QTY K]]="",1,db[[#This Row],[QTY K]])</f>
        <v>120</v>
      </c>
      <c r="AB774" s="87" t="str">
        <f>IF(db[[#This Row],[STN K]]="",IF(db[[#This Row],[STN TG]]="",db[[#This Row],[STN B]],db[[#This Row],[STN TG]]),db[[#This Row],[STN K]])</f>
        <v>SET</v>
      </c>
      <c r="AC774" s="87"/>
    </row>
    <row r="775" spans="1:29" ht="16.5" customHeight="1" x14ac:dyDescent="0.25">
      <c r="A775" s="87">
        <f>ROW()-1</f>
        <v>774</v>
      </c>
      <c r="B775" s="3" t="str">
        <f>LOWER(SUBSTITUTE(SUBSTITUTE(SUBSTITUTE(SUBSTITUTE(SUBSTITUTE(SUBSTITUTE(db[[#This Row],[NB BM]]," ",),".",""),"-",""),"(",""),")",""),"/",""))</f>
        <v>catairentera129</v>
      </c>
      <c r="C775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D775" s="3" t="str">
        <f>LOWER(SUBSTITUTE(SUBSTITUTE(SUBSTITUTE(SUBSTITUTE(SUBSTITUTE(SUBSTITUTE(SUBSTITUTE(SUBSTITUTE(SUBSTITUTE(db[[#This Row],[NB PAJAK]]," ",""),"-",""),"(",""),")",""),".",""),",",""),"/",""),"""",""),"+",""))</f>
        <v/>
      </c>
      <c r="E775" s="3" t="str">
        <f>LOWER(SUBSTITUTE(SUBSTITUTE(SUBSTITUTE(SUBSTITUTE(SUBSTITUTE(SUBSTITUTE(SUBSTITUTE(SUBSTITUTE(SUBSTITUTE(db[[#This Row],[NB BM]]&amp;db[[#This Row],[QTY/ CTN]]," ",),".",""),"-",""),"(",""),")",""),",",""),"/",""),"""",""),"+",""))</f>
        <v>catairentera129120set</v>
      </c>
      <c r="F7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entercataira129120setuntana</v>
      </c>
      <c r="G775" s="1" t="s">
        <v>1569</v>
      </c>
      <c r="H775" s="4" t="s">
        <v>1567</v>
      </c>
      <c r="I775" s="49"/>
      <c r="J775" s="1" t="s">
        <v>1621</v>
      </c>
      <c r="K775" s="26" t="e">
        <f>IF(db[[#This Row],[NB NOTA_C]]="","",COUNTIF([2]!B_MSK[concat],db[[#This Row],[NB NOTA_C]]))</f>
        <v>#REF!</v>
      </c>
      <c r="L775" s="6" t="s">
        <v>1651</v>
      </c>
      <c r="M775" s="1" t="s">
        <v>2080</v>
      </c>
      <c r="N775" s="1" t="s">
        <v>2785</v>
      </c>
      <c r="P775" s="1" t="str">
        <f>IF(db[[#This Row],[QTY/ CTN]]="","",SUBSTITUTE(SUBSTITUTE(SUBSTITUTE(db[[#This Row],[QTY/ CTN]]," ","_",2),"(",""),")","")&amp;"_")</f>
        <v>120 SET_</v>
      </c>
      <c r="Q775" s="1">
        <f>IF(db[[#This Row],[H_QTY/ CTN]]="","",SEARCH("_",db[[#This Row],[H_QTY/ CTN]]))</f>
        <v>8</v>
      </c>
      <c r="R775" s="1">
        <f>IF(db[[#This Row],[H_QTY/ CTN]]="","",LEN(db[[#This Row],[H_QTY/ CTN]]))</f>
        <v>8</v>
      </c>
      <c r="S775" s="90" t="str">
        <f>IF(db[[#This Row],[H_QTY/ CTN]]="","",LEFT(db[[#This Row],[H_QTY/ CTN]],db[[#This Row],[H_1]]-1))</f>
        <v>120 SET</v>
      </c>
      <c r="T775" s="87" t="str">
        <f>IF(NOT(db[[#This Row],[H_1]]=db[[#This Row],[H_2]]),MID(db[[#This Row],[H_QTY/ CTN]],db[[#This Row],[H_1]]+1,db[[#This Row],[H_2]]-db[[#This Row],[H_1]]-1),"")</f>
        <v/>
      </c>
      <c r="U775" s="87" t="str">
        <f>IF(db[[#This Row],[QTY/ CTN B]]="","",LEFT(db[[#This Row],[QTY/ CTN B]],SEARCH(" ",db[[#This Row],[QTY/ CTN B]],1)-1))</f>
        <v>120</v>
      </c>
      <c r="V775" s="87" t="str">
        <f>IF(db[[#This Row],[QTY/ CTN B]]="","",RIGHT(db[[#This Row],[QTY/ CTN B]],LEN(db[[#This Row],[QTY/ CTN B]])-SEARCH(" ",db[[#This Row],[QTY/ CTN B]],1)))</f>
        <v>SET</v>
      </c>
      <c r="W775" s="87" t="str">
        <f>IF(db[[#This Row],[QTY/ CTN TG]]="",IF(db[[#This Row],[STN TG]]="","",12),LEFT(db[[#This Row],[QTY/ CTN TG]],SEARCH(" ",db[[#This Row],[QTY/ CTN TG]],1)-1))</f>
        <v/>
      </c>
      <c r="X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5" s="87" t="str">
        <f>IF(db[[#This Row],[STN K]]="","",IF(db[[#This Row],[STN TG]]="LSN",12,""))</f>
        <v/>
      </c>
      <c r="Z775" s="87" t="str">
        <f>IF(db[[#This Row],[STN TG]]="LSN","PCS","")</f>
        <v/>
      </c>
      <c r="AA775" s="87">
        <f>db[[#This Row],[QTY B]]*IF(db[[#This Row],[QTY TG]]="",1,db[[#This Row],[QTY TG]])*IF(db[[#This Row],[QTY K]]="",1,db[[#This Row],[QTY K]])</f>
        <v>120</v>
      </c>
      <c r="AB775" s="87" t="str">
        <f>IF(db[[#This Row],[STN K]]="",IF(db[[#This Row],[STN TG]]="",db[[#This Row],[STN B]],db[[#This Row],[STN TG]]),db[[#This Row],[STN K]])</f>
        <v>SET</v>
      </c>
      <c r="AC775" s="87"/>
    </row>
    <row r="776" spans="1:29" ht="16.5" customHeight="1" x14ac:dyDescent="0.25">
      <c r="A776" s="87">
        <f>ROW()-1</f>
        <v>775</v>
      </c>
      <c r="B776" s="3" t="str">
        <f>LOWER(SUBSTITUTE(SUBSTITUTE(SUBSTITUTE(SUBSTITUTE(SUBSTITUTE(SUBSTITUTE(db[[#This Row],[NB BM]]," ",),".",""),"-",""),"(",""),")",""),"/",""))</f>
        <v>clipboardenterantipecah</v>
      </c>
      <c r="C776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D776" s="3" t="str">
        <f>LOWER(SUBSTITUTE(SUBSTITUTE(SUBSTITUTE(SUBSTITUTE(SUBSTITUTE(SUBSTITUTE(SUBSTITUTE(SUBSTITUTE(SUBSTITUTE(db[[#This Row],[NB PAJAK]]," ",""),"-",""),"(",""),")",""),".",""),",",""),"/",""),"""",""),"+",""))</f>
        <v/>
      </c>
      <c r="E776" s="3" t="str">
        <f>LOWER(SUBSTITUTE(SUBSTITUTE(SUBSTITUTE(SUBSTITUTE(SUBSTITUTE(SUBSTITUTE(SUBSTITUTE(SUBSTITUTE(SUBSTITUTE(db[[#This Row],[NB BM]]&amp;db[[#This Row],[QTY/ CTN]]," ",),".",""),"-",""),"(",""),")",""),",",""),"/",""),"""",""),"+",""))</f>
        <v>clipboardenterantipecah8lsn</v>
      </c>
      <c r="F7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enterclipboardantipecah8lsnuntana</v>
      </c>
      <c r="G776" s="4" t="s">
        <v>5429</v>
      </c>
      <c r="H776" s="4" t="s">
        <v>5389</v>
      </c>
      <c r="I776" s="49"/>
      <c r="J776" s="1" t="s">
        <v>1621</v>
      </c>
      <c r="K776" s="28" t="e">
        <f>IF(db[[#This Row],[NB NOTA_C]]="","",COUNTIF([2]!B_MSK[concat],db[[#This Row],[NB NOTA_C]]))</f>
        <v>#REF!</v>
      </c>
      <c r="L776" s="7" t="s">
        <v>1651</v>
      </c>
      <c r="M776" s="3" t="s">
        <v>1725</v>
      </c>
      <c r="N776" s="1" t="s">
        <v>5417</v>
      </c>
      <c r="O776" s="3"/>
      <c r="P776" s="3" t="str">
        <f>IF(db[[#This Row],[QTY/ CTN]]="","",SUBSTITUTE(SUBSTITUTE(SUBSTITUTE(db[[#This Row],[QTY/ CTN]]," ","_",2),"(",""),")","")&amp;"_")</f>
        <v>8 LSN_</v>
      </c>
      <c r="Q776" s="3">
        <f>IF(db[[#This Row],[H_QTY/ CTN]]="","",SEARCH("_",db[[#This Row],[H_QTY/ CTN]]))</f>
        <v>6</v>
      </c>
      <c r="R776" s="3">
        <f>IF(db[[#This Row],[H_QTY/ CTN]]="","",LEN(db[[#This Row],[H_QTY/ CTN]]))</f>
        <v>6</v>
      </c>
      <c r="S776" s="87" t="str">
        <f>IF(db[[#This Row],[H_QTY/ CTN]]="","",LEFT(db[[#This Row],[H_QTY/ CTN]],db[[#This Row],[H_1]]-1))</f>
        <v>8 LSN</v>
      </c>
      <c r="T776" s="87" t="str">
        <f>IF(NOT(db[[#This Row],[H_1]]=db[[#This Row],[H_2]]),MID(db[[#This Row],[H_QTY/ CTN]],db[[#This Row],[H_1]]+1,db[[#This Row],[H_2]]-db[[#This Row],[H_1]]-1),"")</f>
        <v/>
      </c>
      <c r="U776" s="87" t="str">
        <f>IF(db[[#This Row],[QTY/ CTN B]]="","",LEFT(db[[#This Row],[QTY/ CTN B]],SEARCH(" ",db[[#This Row],[QTY/ CTN B]],1)-1))</f>
        <v>8</v>
      </c>
      <c r="V776" s="87" t="str">
        <f>IF(db[[#This Row],[QTY/ CTN B]]="","",RIGHT(db[[#This Row],[QTY/ CTN B]],LEN(db[[#This Row],[QTY/ CTN B]])-SEARCH(" ",db[[#This Row],[QTY/ CTN B]],1)))</f>
        <v>LSN</v>
      </c>
      <c r="W776" s="87">
        <f>IF(db[[#This Row],[QTY/ CTN TG]]="",IF(db[[#This Row],[STN TG]]="","",12),LEFT(db[[#This Row],[QTY/ CTN TG]],SEARCH(" ",db[[#This Row],[QTY/ CTN TG]],1)-1))</f>
        <v>12</v>
      </c>
      <c r="X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76" s="87" t="str">
        <f>IF(db[[#This Row],[STN K]]="","",IF(db[[#This Row],[STN TG]]="LSN",12,""))</f>
        <v/>
      </c>
      <c r="Z776" s="87" t="str">
        <f>IF(db[[#This Row],[STN TG]]="LSN","PCS","")</f>
        <v/>
      </c>
      <c r="AA776" s="87">
        <f>db[[#This Row],[QTY B]]*IF(db[[#This Row],[QTY TG]]="",1,db[[#This Row],[QTY TG]])*IF(db[[#This Row],[QTY K]]="",1,db[[#This Row],[QTY K]])</f>
        <v>96</v>
      </c>
      <c r="AB776" s="87" t="str">
        <f>IF(db[[#This Row],[STN K]]="",IF(db[[#This Row],[STN TG]]="",db[[#This Row],[STN B]],db[[#This Row],[STN TG]]),db[[#This Row],[STN K]])</f>
        <v>PCS</v>
      </c>
      <c r="AC776" s="87"/>
    </row>
    <row r="777" spans="1:29" ht="16.5" customHeight="1" x14ac:dyDescent="0.25">
      <c r="A777" s="87">
        <f>ROW()-1</f>
        <v>776</v>
      </c>
      <c r="B777" s="3" t="str">
        <f>LOWER(SUBSTITUTE(SUBSTITUTE(SUBSTITUTE(SUBSTITUTE(SUBSTITUTE(SUBSTITUTE(db[[#This Row],[NB BM]]," ",),".",""),"-",""),"(",""),")",""),"/",""))</f>
        <v>garisanenterkayu1m</v>
      </c>
      <c r="C777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D777" s="3" t="str">
        <f>LOWER(SUBSTITUTE(SUBSTITUTE(SUBSTITUTE(SUBSTITUTE(SUBSTITUTE(SUBSTITUTE(SUBSTITUTE(SUBSTITUTE(SUBSTITUTE(db[[#This Row],[NB PAJAK]]," ",""),"-",""),"(",""),")",""),".",""),",",""),"/",""),"""",""),"+",""))</f>
        <v/>
      </c>
      <c r="E777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garisanenterkayu1m100pcs</v>
      </c>
      <c r="F7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entergrs1mkayu100pcsuntana</v>
      </c>
      <c r="G777" s="1" t="s">
        <v>2508</v>
      </c>
      <c r="H777" s="4" t="s">
        <v>2509</v>
      </c>
      <c r="I777" s="49"/>
      <c r="J777" s="1" t="s">
        <v>1621</v>
      </c>
      <c r="K777" s="26" t="e">
        <f>IF(db[[#This Row],[NB NOTA_C]]="","",COUNTIF([2]!B_MSK[concat],db[[#This Row],[NB NOTA_C]]))</f>
        <v>#REF!</v>
      </c>
      <c r="L777" s="7" t="s">
        <v>1651</v>
      </c>
      <c r="M777" s="3" t="s">
        <v>1666</v>
      </c>
      <c r="N777" s="1" t="s">
        <v>2792</v>
      </c>
      <c r="P777" s="1" t="str">
        <f>IF(db[[#This Row],[QTY/ CTN]]="","",SUBSTITUTE(SUBSTITUTE(SUBSTITUTE(db[[#This Row],[QTY/ CTN]]," ","_",2),"(",""),")","")&amp;"_")</f>
        <v>100 PCS_</v>
      </c>
      <c r="Q777" s="1">
        <f>IF(db[[#This Row],[H_QTY/ CTN]]="","",SEARCH("_",db[[#This Row],[H_QTY/ CTN]]))</f>
        <v>8</v>
      </c>
      <c r="R777" s="1">
        <f>IF(db[[#This Row],[H_QTY/ CTN]]="","",LEN(db[[#This Row],[H_QTY/ CTN]]))</f>
        <v>8</v>
      </c>
      <c r="S777" s="90" t="str">
        <f>IF(db[[#This Row],[H_QTY/ CTN]]="","",LEFT(db[[#This Row],[H_QTY/ CTN]],db[[#This Row],[H_1]]-1))</f>
        <v>100 PCS</v>
      </c>
      <c r="T777" s="87" t="str">
        <f>IF(NOT(db[[#This Row],[H_1]]=db[[#This Row],[H_2]]),MID(db[[#This Row],[H_QTY/ CTN]],db[[#This Row],[H_1]]+1,db[[#This Row],[H_2]]-db[[#This Row],[H_1]]-1),"")</f>
        <v/>
      </c>
      <c r="U777" s="87" t="str">
        <f>IF(db[[#This Row],[QTY/ CTN B]]="","",LEFT(db[[#This Row],[QTY/ CTN B]],SEARCH(" ",db[[#This Row],[QTY/ CTN B]],1)-1))</f>
        <v>100</v>
      </c>
      <c r="V777" s="87" t="str">
        <f>IF(db[[#This Row],[QTY/ CTN B]]="","",RIGHT(db[[#This Row],[QTY/ CTN B]],LEN(db[[#This Row],[QTY/ CTN B]])-SEARCH(" ",db[[#This Row],[QTY/ CTN B]],1)))</f>
        <v>PCS</v>
      </c>
      <c r="W777" s="87" t="str">
        <f>IF(db[[#This Row],[QTY/ CTN TG]]="",IF(db[[#This Row],[STN TG]]="","",12),LEFT(db[[#This Row],[QTY/ CTN TG]],SEARCH(" ",db[[#This Row],[QTY/ CTN TG]],1)-1))</f>
        <v/>
      </c>
      <c r="X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7" s="87" t="str">
        <f>IF(db[[#This Row],[STN K]]="","",IF(db[[#This Row],[STN TG]]="LSN",12,""))</f>
        <v/>
      </c>
      <c r="Z777" s="87" t="str">
        <f>IF(db[[#This Row],[STN TG]]="LSN","PCS","")</f>
        <v/>
      </c>
      <c r="AA777" s="87">
        <f>db[[#This Row],[QTY B]]*IF(db[[#This Row],[QTY TG]]="",1,db[[#This Row],[QTY TG]])*IF(db[[#This Row],[QTY K]]="",1,db[[#This Row],[QTY K]])</f>
        <v>100</v>
      </c>
      <c r="AB777" s="87" t="str">
        <f>IF(db[[#This Row],[STN K]]="",IF(db[[#This Row],[STN TG]]="",db[[#This Row],[STN B]],db[[#This Row],[STN TG]]),db[[#This Row],[STN K]])</f>
        <v>PCS</v>
      </c>
      <c r="AC777" s="87"/>
    </row>
    <row r="778" spans="1:29" ht="16.5" customHeight="1" x14ac:dyDescent="0.25">
      <c r="A778" s="87">
        <f>ROW()-1</f>
        <v>777</v>
      </c>
      <c r="B778" s="3" t="str">
        <f>LOWER(SUBSTITUTE(SUBSTITUTE(SUBSTITUTE(SUBSTITUTE(SUBSTITUTE(SUBSTITUTE(db[[#This Row],[NB BM]]," ",),".",""),"-",""),"(",""),")",""),"/",""))</f>
        <v>garisanenter60cm</v>
      </c>
      <c r="C778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D778" s="3" t="str">
        <f>LOWER(SUBSTITUTE(SUBSTITUTE(SUBSTITUTE(SUBSTITUTE(SUBSTITUTE(SUBSTITUTE(SUBSTITUTE(SUBSTITUTE(SUBSTITUTE(db[[#This Row],[NB PAJAK]]," ",""),"-",""),"(",""),")",""),".",""),",",""),"/",""),"""",""),"+",""))</f>
        <v/>
      </c>
      <c r="E77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garisanenter60cm36lsn</v>
      </c>
      <c r="F7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entergrs60cm36lsnuntana</v>
      </c>
      <c r="G778" s="1" t="s">
        <v>1079</v>
      </c>
      <c r="H778" s="4" t="s">
        <v>1381</v>
      </c>
      <c r="I778" s="49"/>
      <c r="J778" s="1" t="s">
        <v>1621</v>
      </c>
      <c r="K778" s="26" t="e">
        <f>IF(db[[#This Row],[NB NOTA_C]]="","",COUNTIF([2]!B_MSK[concat],db[[#This Row],[NB NOTA_C]]))</f>
        <v>#REF!</v>
      </c>
      <c r="L778" s="6" t="s">
        <v>1651</v>
      </c>
      <c r="M778" s="1" t="s">
        <v>1733</v>
      </c>
      <c r="N778" s="1" t="s">
        <v>2792</v>
      </c>
      <c r="P778" s="1" t="str">
        <f>IF(db[[#This Row],[QTY/ CTN]]="","",SUBSTITUTE(SUBSTITUTE(SUBSTITUTE(db[[#This Row],[QTY/ CTN]]," ","_",2),"(",""),")","")&amp;"_")</f>
        <v>36 LSN_</v>
      </c>
      <c r="Q778" s="1">
        <f>IF(db[[#This Row],[H_QTY/ CTN]]="","",SEARCH("_",db[[#This Row],[H_QTY/ CTN]]))</f>
        <v>7</v>
      </c>
      <c r="R778" s="1">
        <f>IF(db[[#This Row],[H_QTY/ CTN]]="","",LEN(db[[#This Row],[H_QTY/ CTN]]))</f>
        <v>7</v>
      </c>
      <c r="S778" s="90" t="str">
        <f>IF(db[[#This Row],[H_QTY/ CTN]]="","",LEFT(db[[#This Row],[H_QTY/ CTN]],db[[#This Row],[H_1]]-1))</f>
        <v>36 LSN</v>
      </c>
      <c r="T778" s="87" t="str">
        <f>IF(NOT(db[[#This Row],[H_1]]=db[[#This Row],[H_2]]),MID(db[[#This Row],[H_QTY/ CTN]],db[[#This Row],[H_1]]+1,db[[#This Row],[H_2]]-db[[#This Row],[H_1]]-1),"")</f>
        <v/>
      </c>
      <c r="U778" s="87" t="str">
        <f>IF(db[[#This Row],[QTY/ CTN B]]="","",LEFT(db[[#This Row],[QTY/ CTN B]],SEARCH(" ",db[[#This Row],[QTY/ CTN B]],1)-1))</f>
        <v>36</v>
      </c>
      <c r="V778" s="87" t="str">
        <f>IF(db[[#This Row],[QTY/ CTN B]]="","",RIGHT(db[[#This Row],[QTY/ CTN B]],LEN(db[[#This Row],[QTY/ CTN B]])-SEARCH(" ",db[[#This Row],[QTY/ CTN B]],1)))</f>
        <v>LSN</v>
      </c>
      <c r="W778" s="87">
        <f>IF(db[[#This Row],[QTY/ CTN TG]]="",IF(db[[#This Row],[STN TG]]="","",12),LEFT(db[[#This Row],[QTY/ CTN TG]],SEARCH(" ",db[[#This Row],[QTY/ CTN TG]],1)-1))</f>
        <v>12</v>
      </c>
      <c r="X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78" s="87" t="str">
        <f>IF(db[[#This Row],[STN K]]="","",IF(db[[#This Row],[STN TG]]="LSN",12,""))</f>
        <v/>
      </c>
      <c r="Z778" s="87" t="str">
        <f>IF(db[[#This Row],[STN TG]]="LSN","PCS","")</f>
        <v/>
      </c>
      <c r="AA778" s="87">
        <f>db[[#This Row],[QTY B]]*IF(db[[#This Row],[QTY TG]]="",1,db[[#This Row],[QTY TG]])*IF(db[[#This Row],[QTY K]]="",1,db[[#This Row],[QTY K]])</f>
        <v>432</v>
      </c>
      <c r="AB778" s="87" t="str">
        <f>IF(db[[#This Row],[STN K]]="",IF(db[[#This Row],[STN TG]]="",db[[#This Row],[STN B]],db[[#This Row],[STN TG]]),db[[#This Row],[STN K]])</f>
        <v>PCS</v>
      </c>
      <c r="AC778" s="87"/>
    </row>
    <row r="779" spans="1:29" ht="16.5" customHeight="1" x14ac:dyDescent="0.25">
      <c r="A779" s="87">
        <f>ROW()-1</f>
        <v>778</v>
      </c>
      <c r="B779" s="3" t="str">
        <f>LOWER(SUBSTITUTE(SUBSTITUTE(SUBSTITUTE(SUBSTITUTE(SUBSTITUTE(SUBSTITUTE(db[[#This Row],[NB BM]]," ",),".",""),"-",""),"(",""),")",""),"/",""))</f>
        <v>hangmapenter</v>
      </c>
      <c r="C779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D779" s="3" t="str">
        <f>LOWER(SUBSTITUTE(SUBSTITUTE(SUBSTITUTE(SUBSTITUTE(SUBSTITUTE(SUBSTITUTE(SUBSTITUTE(SUBSTITUTE(SUBSTITUTE(db[[#This Row],[NB PAJAK]]," ",""),"-",""),"(",""),")",""),".",""),",",""),"/",""),"""",""),"+",""))</f>
        <v/>
      </c>
      <c r="E779" s="3" t="str">
        <f>LOWER(SUBSTITUTE(SUBSTITUTE(SUBSTITUTE(SUBSTITUTE(SUBSTITUTE(SUBSTITUTE(SUBSTITUTE(SUBSTITUTE(SUBSTITUTE(db[[#This Row],[NB BM]]&amp;db[[#This Row],[QTY/ CTN]]," ",),".",""),"-",""),"(",""),")",""),",",""),"/",""),"""",""),"+",""))</f>
        <v>hangmapenter250pcs</v>
      </c>
      <c r="F7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enterhangmap250pcsuntana</v>
      </c>
      <c r="G779" s="4" t="s">
        <v>5365</v>
      </c>
      <c r="H779" s="4" t="s">
        <v>5360</v>
      </c>
      <c r="I779" s="49"/>
      <c r="J779" s="1" t="s">
        <v>1621</v>
      </c>
      <c r="K779" s="28" t="e">
        <f>IF(db[[#This Row],[NB NOTA_C]]="","",COUNTIF([2]!B_MSK[concat],db[[#This Row],[NB NOTA_C]]))</f>
        <v>#REF!</v>
      </c>
      <c r="L779" s="7" t="s">
        <v>1651</v>
      </c>
      <c r="M779" s="3" t="s">
        <v>4252</v>
      </c>
      <c r="N779" s="1" t="s">
        <v>2807</v>
      </c>
      <c r="O779" s="3"/>
      <c r="P779" s="3" t="str">
        <f>IF(db[[#This Row],[QTY/ CTN]]="","",SUBSTITUTE(SUBSTITUTE(SUBSTITUTE(db[[#This Row],[QTY/ CTN]]," ","_",2),"(",""),")","")&amp;"_")</f>
        <v>250 PCS_</v>
      </c>
      <c r="Q779" s="3">
        <f>IF(db[[#This Row],[H_QTY/ CTN]]="","",SEARCH("_",db[[#This Row],[H_QTY/ CTN]]))</f>
        <v>8</v>
      </c>
      <c r="R779" s="3">
        <f>IF(db[[#This Row],[H_QTY/ CTN]]="","",LEN(db[[#This Row],[H_QTY/ CTN]]))</f>
        <v>8</v>
      </c>
      <c r="S779" s="87" t="str">
        <f>IF(db[[#This Row],[H_QTY/ CTN]]="","",LEFT(db[[#This Row],[H_QTY/ CTN]],db[[#This Row],[H_1]]-1))</f>
        <v>250 PCS</v>
      </c>
      <c r="T779" s="87" t="str">
        <f>IF(NOT(db[[#This Row],[H_1]]=db[[#This Row],[H_2]]),MID(db[[#This Row],[H_QTY/ CTN]],db[[#This Row],[H_1]]+1,db[[#This Row],[H_2]]-db[[#This Row],[H_1]]-1),"")</f>
        <v/>
      </c>
      <c r="U779" s="87" t="str">
        <f>IF(db[[#This Row],[QTY/ CTN B]]="","",LEFT(db[[#This Row],[QTY/ CTN B]],SEARCH(" ",db[[#This Row],[QTY/ CTN B]],1)-1))</f>
        <v>250</v>
      </c>
      <c r="V779" s="87" t="str">
        <f>IF(db[[#This Row],[QTY/ CTN B]]="","",RIGHT(db[[#This Row],[QTY/ CTN B]],LEN(db[[#This Row],[QTY/ CTN B]])-SEARCH(" ",db[[#This Row],[QTY/ CTN B]],1)))</f>
        <v>PCS</v>
      </c>
      <c r="W779" s="87" t="str">
        <f>IF(db[[#This Row],[QTY/ CTN TG]]="",IF(db[[#This Row],[STN TG]]="","",12),LEFT(db[[#This Row],[QTY/ CTN TG]],SEARCH(" ",db[[#This Row],[QTY/ CTN TG]],1)-1))</f>
        <v/>
      </c>
      <c r="X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79" s="87" t="str">
        <f>IF(db[[#This Row],[STN K]]="","",IF(db[[#This Row],[STN TG]]="LSN",12,""))</f>
        <v/>
      </c>
      <c r="Z779" s="87" t="str">
        <f>IF(db[[#This Row],[STN TG]]="LSN","PCS","")</f>
        <v/>
      </c>
      <c r="AA779" s="87">
        <f>db[[#This Row],[QTY B]]*IF(db[[#This Row],[QTY TG]]="",1,db[[#This Row],[QTY TG]])*IF(db[[#This Row],[QTY K]]="",1,db[[#This Row],[QTY K]])</f>
        <v>250</v>
      </c>
      <c r="AB779" s="87" t="str">
        <f>IF(db[[#This Row],[STN K]]="",IF(db[[#This Row],[STN TG]]="",db[[#This Row],[STN B]],db[[#This Row],[STN TG]]),db[[#This Row],[STN K]])</f>
        <v>PCS</v>
      </c>
      <c r="AC779" s="87"/>
    </row>
    <row r="780" spans="1:29" ht="16.5" customHeight="1" x14ac:dyDescent="0.25">
      <c r="A780" s="87">
        <f>ROW()-1</f>
        <v>779</v>
      </c>
      <c r="B780" s="3" t="str">
        <f>LOWER(SUBSTITUTE(SUBSTITUTE(SUBSTITUTE(SUBSTITUTE(SUBSTITUTE(SUBSTITUTE(db[[#This Row],[NB BM]]," ",),".",""),"-",""),"(",""),")",""),"/",""))</f>
        <v>mikaenter85tgk</v>
      </c>
      <c r="C780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D780" s="3" t="str">
        <f>LOWER(SUBSTITUTE(SUBSTITUTE(SUBSTITUTE(SUBSTITUTE(SUBSTITUTE(SUBSTITUTE(SUBSTITUTE(SUBSTITUTE(SUBSTITUTE(db[[#This Row],[NB PAJAK]]," ",""),"-",""),"(",""),")",""),".",""),",",""),"/",""),"""",""),"+",""))</f>
        <v/>
      </c>
      <c r="E780" s="3" t="str">
        <f>LOWER(SUBSTITUTE(SUBSTITUTE(SUBSTITUTE(SUBSTITUTE(SUBSTITUTE(SUBSTITUTE(SUBSTITUTE(SUBSTITUTE(SUBSTITUTE(db[[#This Row],[NB BM]]&amp;db[[#This Row],[QTY/ CTN]]," ",),".",""),"-",""),"(",""),")",""),",",""),"/",""),"""",""),"+",""))</f>
        <v>mikaenter85tgk5000pcs</v>
      </c>
      <c r="F7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entermika85tgkhb=3755000pcsuntana</v>
      </c>
      <c r="G780" s="1" t="s">
        <v>1217</v>
      </c>
      <c r="H780" s="4" t="s">
        <v>1498</v>
      </c>
      <c r="I780" s="49"/>
      <c r="J780" s="1" t="s">
        <v>1621</v>
      </c>
      <c r="K780" s="26" t="e">
        <f>IF(db[[#This Row],[NB NOTA_C]]="","",COUNTIF([2]!B_MSK[concat],db[[#This Row],[NB NOTA_C]]))</f>
        <v>#REF!</v>
      </c>
      <c r="L780" s="6" t="s">
        <v>1651</v>
      </c>
      <c r="M780" s="1" t="s">
        <v>1789</v>
      </c>
      <c r="N780" s="1" t="s">
        <v>3111</v>
      </c>
      <c r="P780" s="1" t="str">
        <f>IF(db[[#This Row],[QTY/ CTN]]="","",SUBSTITUTE(SUBSTITUTE(SUBSTITUTE(db[[#This Row],[QTY/ CTN]]," ","_",2),"(",""),")","")&amp;"_")</f>
        <v>5000 PCS_</v>
      </c>
      <c r="Q780" s="1">
        <f>IF(db[[#This Row],[H_QTY/ CTN]]="","",SEARCH("_",db[[#This Row],[H_QTY/ CTN]]))</f>
        <v>9</v>
      </c>
      <c r="R780" s="1">
        <f>IF(db[[#This Row],[H_QTY/ CTN]]="","",LEN(db[[#This Row],[H_QTY/ CTN]]))</f>
        <v>9</v>
      </c>
      <c r="S780" s="90" t="str">
        <f>IF(db[[#This Row],[H_QTY/ CTN]]="","",LEFT(db[[#This Row],[H_QTY/ CTN]],db[[#This Row],[H_1]]-1))</f>
        <v>5000 PCS</v>
      </c>
      <c r="T780" s="87" t="str">
        <f>IF(NOT(db[[#This Row],[H_1]]=db[[#This Row],[H_2]]),MID(db[[#This Row],[H_QTY/ CTN]],db[[#This Row],[H_1]]+1,db[[#This Row],[H_2]]-db[[#This Row],[H_1]]-1),"")</f>
        <v/>
      </c>
      <c r="U780" s="87" t="str">
        <f>IF(db[[#This Row],[QTY/ CTN B]]="","",LEFT(db[[#This Row],[QTY/ CTN B]],SEARCH(" ",db[[#This Row],[QTY/ CTN B]],1)-1))</f>
        <v>5000</v>
      </c>
      <c r="V780" s="87" t="str">
        <f>IF(db[[#This Row],[QTY/ CTN B]]="","",RIGHT(db[[#This Row],[QTY/ CTN B]],LEN(db[[#This Row],[QTY/ CTN B]])-SEARCH(" ",db[[#This Row],[QTY/ CTN B]],1)))</f>
        <v>PCS</v>
      </c>
      <c r="W780" s="87" t="str">
        <f>IF(db[[#This Row],[QTY/ CTN TG]]="",IF(db[[#This Row],[STN TG]]="","",12),LEFT(db[[#This Row],[QTY/ CTN TG]],SEARCH(" ",db[[#This Row],[QTY/ CTN TG]],1)-1))</f>
        <v/>
      </c>
      <c r="X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780" s="87" t="str">
        <f>IF(db[[#This Row],[STN K]]="","",IF(db[[#This Row],[STN TG]]="LSN",12,""))</f>
        <v/>
      </c>
      <c r="Z780" s="87" t="str">
        <f>IF(db[[#This Row],[STN TG]]="LSN","PCS","")</f>
        <v/>
      </c>
      <c r="AA780" s="87">
        <f>db[[#This Row],[QTY B]]*IF(db[[#This Row],[QTY TG]]="",1,db[[#This Row],[QTY TG]])*IF(db[[#This Row],[QTY K]]="",1,db[[#This Row],[QTY K]])</f>
        <v>5000</v>
      </c>
      <c r="AB780" s="87" t="str">
        <f>IF(db[[#This Row],[STN K]]="",IF(db[[#This Row],[STN TG]]="",db[[#This Row],[STN B]],db[[#This Row],[STN TG]]),db[[#This Row],[STN K]])</f>
        <v>PCS</v>
      </c>
      <c r="AC780" s="87"/>
    </row>
    <row r="781" spans="1:29" ht="16.5" customHeight="1" x14ac:dyDescent="0.25">
      <c r="A781" s="87">
        <f>ROW()-1</f>
        <v>780</v>
      </c>
      <c r="B781" s="3" t="str">
        <f>LOWER(SUBSTITUTE(SUBSTITUTE(SUBSTITUTE(SUBSTITUTE(SUBSTITUTE(SUBSTITUTE(db[[#This Row],[NB BM]]," ",),".",""),"-",""),"(",""),")",""),"/",""))</f>
        <v>selongsongpenenter</v>
      </c>
      <c r="C781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D781" s="3" t="str">
        <f>LOWER(SUBSTITUTE(SUBSTITUTE(SUBSTITUTE(SUBSTITUTE(SUBSTITUTE(SUBSTITUTE(SUBSTITUTE(SUBSTITUTE(SUBSTITUTE(db[[#This Row],[NB PAJAK]]," ",""),"-",""),"(",""),")",""),".",""),",",""),"/",""),"""",""),"+",""))</f>
        <v/>
      </c>
      <c r="E781" s="3" t="str">
        <f>LOWER(SUBSTITUTE(SUBSTITUTE(SUBSTITUTE(SUBSTITUTE(SUBSTITUTE(SUBSTITUTE(SUBSTITUTE(SUBSTITUTE(SUBSTITUTE(db[[#This Row],[NB BM]]&amp;db[[#This Row],[QTY/ CTN]]," ",),".",""),"-",""),"(",""),")",""),",",""),"/",""),"""",""),"+",""))</f>
        <v>selongsongpenenter100lsn</v>
      </c>
      <c r="F7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enterslongsongpen100lsnuntana</v>
      </c>
      <c r="G781" s="1" t="s">
        <v>1249</v>
      </c>
      <c r="H781" s="4" t="s">
        <v>1541</v>
      </c>
      <c r="I781" s="49"/>
      <c r="J781" s="1" t="s">
        <v>1621</v>
      </c>
      <c r="K781" s="26" t="e">
        <f>IF(db[[#This Row],[NB NOTA_C]]="","",COUNTIF([2]!B_MSK[concat],db[[#This Row],[NB NOTA_C]]))</f>
        <v>#REF!</v>
      </c>
      <c r="L781" s="6" t="s">
        <v>1651</v>
      </c>
      <c r="M781" s="1" t="s">
        <v>1780</v>
      </c>
      <c r="N781" s="1" t="s">
        <v>2790</v>
      </c>
      <c r="P781" s="1" t="str">
        <f>IF(db[[#This Row],[QTY/ CTN]]="","",SUBSTITUTE(SUBSTITUTE(SUBSTITUTE(db[[#This Row],[QTY/ CTN]]," ","_",2),"(",""),")","")&amp;"_")</f>
        <v>100 LSN_</v>
      </c>
      <c r="Q781" s="1">
        <f>IF(db[[#This Row],[H_QTY/ CTN]]="","",SEARCH("_",db[[#This Row],[H_QTY/ CTN]]))</f>
        <v>8</v>
      </c>
      <c r="R781" s="1">
        <f>IF(db[[#This Row],[H_QTY/ CTN]]="","",LEN(db[[#This Row],[H_QTY/ CTN]]))</f>
        <v>8</v>
      </c>
      <c r="S781" s="90" t="str">
        <f>IF(db[[#This Row],[H_QTY/ CTN]]="","",LEFT(db[[#This Row],[H_QTY/ CTN]],db[[#This Row],[H_1]]-1))</f>
        <v>100 LSN</v>
      </c>
      <c r="T781" s="87" t="str">
        <f>IF(NOT(db[[#This Row],[H_1]]=db[[#This Row],[H_2]]),MID(db[[#This Row],[H_QTY/ CTN]],db[[#This Row],[H_1]]+1,db[[#This Row],[H_2]]-db[[#This Row],[H_1]]-1),"")</f>
        <v/>
      </c>
      <c r="U781" s="87" t="str">
        <f>IF(db[[#This Row],[QTY/ CTN B]]="","",LEFT(db[[#This Row],[QTY/ CTN B]],SEARCH(" ",db[[#This Row],[QTY/ CTN B]],1)-1))</f>
        <v>100</v>
      </c>
      <c r="V781" s="87" t="str">
        <f>IF(db[[#This Row],[QTY/ CTN B]]="","",RIGHT(db[[#This Row],[QTY/ CTN B]],LEN(db[[#This Row],[QTY/ CTN B]])-SEARCH(" ",db[[#This Row],[QTY/ CTN B]],1)))</f>
        <v>LSN</v>
      </c>
      <c r="W781" s="87">
        <f>IF(db[[#This Row],[QTY/ CTN TG]]="",IF(db[[#This Row],[STN TG]]="","",12),LEFT(db[[#This Row],[QTY/ CTN TG]],SEARCH(" ",db[[#This Row],[QTY/ CTN TG]],1)-1))</f>
        <v>12</v>
      </c>
      <c r="X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1" s="87" t="str">
        <f>IF(db[[#This Row],[STN K]]="","",IF(db[[#This Row],[STN TG]]="LSN",12,""))</f>
        <v/>
      </c>
      <c r="Z781" s="87" t="str">
        <f>IF(db[[#This Row],[STN TG]]="LSN","PCS","")</f>
        <v/>
      </c>
      <c r="AA781" s="87">
        <f>db[[#This Row],[QTY B]]*IF(db[[#This Row],[QTY TG]]="",1,db[[#This Row],[QTY TG]])*IF(db[[#This Row],[QTY K]]="",1,db[[#This Row],[QTY K]])</f>
        <v>1200</v>
      </c>
      <c r="AB781" s="87" t="str">
        <f>IF(db[[#This Row],[STN K]]="",IF(db[[#This Row],[STN TG]]="",db[[#This Row],[STN B]],db[[#This Row],[STN TG]]),db[[#This Row],[STN K]])</f>
        <v>PCS</v>
      </c>
      <c r="AC781" s="87"/>
    </row>
    <row r="782" spans="1:29" ht="16.5" customHeight="1" x14ac:dyDescent="0.25">
      <c r="A782" s="87">
        <f>ROW()-1</f>
        <v>781</v>
      </c>
      <c r="B782" s="3" t="str">
        <f>LOWER(SUBSTITUTE(SUBSTITUTE(SUBSTITUTE(SUBSTITUTE(SUBSTITUTE(SUBSTITUTE(db[[#This Row],[NB BM]]," ",),".",""),"-",""),"(",""),")",""),"/",""))</f>
        <v>notebookenterspiral403</v>
      </c>
      <c r="C782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D782" s="3" t="str">
        <f>LOWER(SUBSTITUTE(SUBSTITUTE(SUBSTITUTE(SUBSTITUTE(SUBSTITUTE(SUBSTITUTE(SUBSTITUTE(SUBSTITUTE(SUBSTITUTE(db[[#This Row],[NB PAJAK]]," ",""),"-",""),"(",""),")",""),".",""),",",""),"/",""),"""",""),"+",""))</f>
        <v/>
      </c>
      <c r="E782" s="3" t="str">
        <f>LOWER(SUBSTITUTE(SUBSTITUTE(SUBSTITUTE(SUBSTITUTE(SUBSTITUTE(SUBSTITUTE(SUBSTITUTE(SUBSTITUTE(SUBSTITUTE(db[[#This Row],[NB BM]]&amp;db[[#This Row],[QTY/ CTN]]," ",),".",""),"-",""),"(",""),")",""),",",""),"/",""),"""",""),"+",""))</f>
        <v>notebookenterspiral40320lsn</v>
      </c>
      <c r="F7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enterspiral40320lsnuntana</v>
      </c>
      <c r="G782" s="1" t="s">
        <v>1218</v>
      </c>
      <c r="H782" s="4" t="s">
        <v>1499</v>
      </c>
      <c r="I782" s="49"/>
      <c r="J782" s="1" t="s">
        <v>1621</v>
      </c>
      <c r="K782" s="26" t="e">
        <f>IF(db[[#This Row],[NB NOTA_C]]="","",COUNTIF([2]!B_MSK[concat],db[[#This Row],[NB NOTA_C]]))</f>
        <v>#REF!</v>
      </c>
      <c r="L782" s="6" t="s">
        <v>1651</v>
      </c>
      <c r="M782" s="1" t="s">
        <v>1718</v>
      </c>
      <c r="N782" s="1" t="s">
        <v>2784</v>
      </c>
      <c r="P782" s="1" t="str">
        <f>IF(db[[#This Row],[QTY/ CTN]]="","",SUBSTITUTE(SUBSTITUTE(SUBSTITUTE(db[[#This Row],[QTY/ CTN]]," ","_",2),"(",""),")","")&amp;"_")</f>
        <v>20 LSN_</v>
      </c>
      <c r="Q782" s="1">
        <f>IF(db[[#This Row],[H_QTY/ CTN]]="","",SEARCH("_",db[[#This Row],[H_QTY/ CTN]]))</f>
        <v>7</v>
      </c>
      <c r="R782" s="1">
        <f>IF(db[[#This Row],[H_QTY/ CTN]]="","",LEN(db[[#This Row],[H_QTY/ CTN]]))</f>
        <v>7</v>
      </c>
      <c r="S782" s="90" t="str">
        <f>IF(db[[#This Row],[H_QTY/ CTN]]="","",LEFT(db[[#This Row],[H_QTY/ CTN]],db[[#This Row],[H_1]]-1))</f>
        <v>20 LSN</v>
      </c>
      <c r="T782" s="87" t="str">
        <f>IF(NOT(db[[#This Row],[H_1]]=db[[#This Row],[H_2]]),MID(db[[#This Row],[H_QTY/ CTN]],db[[#This Row],[H_1]]+1,db[[#This Row],[H_2]]-db[[#This Row],[H_1]]-1),"")</f>
        <v/>
      </c>
      <c r="U782" s="87" t="str">
        <f>IF(db[[#This Row],[QTY/ CTN B]]="","",LEFT(db[[#This Row],[QTY/ CTN B]],SEARCH(" ",db[[#This Row],[QTY/ CTN B]],1)-1))</f>
        <v>20</v>
      </c>
      <c r="V782" s="87" t="str">
        <f>IF(db[[#This Row],[QTY/ CTN B]]="","",RIGHT(db[[#This Row],[QTY/ CTN B]],LEN(db[[#This Row],[QTY/ CTN B]])-SEARCH(" ",db[[#This Row],[QTY/ CTN B]],1)))</f>
        <v>LSN</v>
      </c>
      <c r="W782" s="87">
        <f>IF(db[[#This Row],[QTY/ CTN TG]]="",IF(db[[#This Row],[STN TG]]="","",12),LEFT(db[[#This Row],[QTY/ CTN TG]],SEARCH(" ",db[[#This Row],[QTY/ CTN TG]],1)-1))</f>
        <v>12</v>
      </c>
      <c r="X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2" s="87" t="str">
        <f>IF(db[[#This Row],[STN K]]="","",IF(db[[#This Row],[STN TG]]="LSN",12,""))</f>
        <v/>
      </c>
      <c r="Z782" s="87" t="str">
        <f>IF(db[[#This Row],[STN TG]]="LSN","PCS","")</f>
        <v/>
      </c>
      <c r="AA782" s="87">
        <f>db[[#This Row],[QTY B]]*IF(db[[#This Row],[QTY TG]]="",1,db[[#This Row],[QTY TG]])*IF(db[[#This Row],[QTY K]]="",1,db[[#This Row],[QTY K]])</f>
        <v>240</v>
      </c>
      <c r="AB782" s="87" t="str">
        <f>IF(db[[#This Row],[STN K]]="",IF(db[[#This Row],[STN TG]]="",db[[#This Row],[STN B]],db[[#This Row],[STN TG]]),db[[#This Row],[STN K]])</f>
        <v>PCS</v>
      </c>
      <c r="AC782" s="87"/>
    </row>
    <row r="783" spans="1:29" x14ac:dyDescent="0.25">
      <c r="A783" s="87">
        <f>ROW()-1</f>
        <v>782</v>
      </c>
      <c r="B783" s="3" t="str">
        <f>LOWER(SUBSTITUTE(SUBSTITUTE(SUBSTITUTE(SUBSTITUTE(SUBSTITUTE(SUBSTITUTE(db[[#This Row],[NB BM]]," ",),".",""),"-",""),"(",""),")",""),"/",""))</f>
        <v>notebookenterspiral404</v>
      </c>
      <c r="C783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D783" s="3" t="str">
        <f>LOWER(SUBSTITUTE(SUBSTITUTE(SUBSTITUTE(SUBSTITUTE(SUBSTITUTE(SUBSTITUTE(SUBSTITUTE(SUBSTITUTE(SUBSTITUTE(db[[#This Row],[NB PAJAK]]," ",""),"-",""),"(",""),")",""),".",""),",",""),"/",""),"""",""),"+",""))</f>
        <v/>
      </c>
      <c r="E783" s="3" t="str">
        <f>LOWER(SUBSTITUTE(SUBSTITUTE(SUBSTITUTE(SUBSTITUTE(SUBSTITUTE(SUBSTITUTE(SUBSTITUTE(SUBSTITUTE(SUBSTITUTE(db[[#This Row],[NB BM]]&amp;db[[#This Row],[QTY/ CTN]]," ",),".",""),"-",""),"(",""),")",""),",",""),"/",""),"""",""),"+",""))</f>
        <v>notebookenterspiral40440lsn</v>
      </c>
      <c r="F7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enterspiral40440lsnuntana</v>
      </c>
      <c r="G783" s="1" t="s">
        <v>1219</v>
      </c>
      <c r="H783" s="4" t="s">
        <v>1500</v>
      </c>
      <c r="I783" s="49"/>
      <c r="J783" s="1" t="s">
        <v>1621</v>
      </c>
      <c r="K783" s="26" t="e">
        <f>IF(db[[#This Row],[NB NOTA_C]]="","",COUNTIF([2]!B_MSK[concat],db[[#This Row],[NB NOTA_C]]))</f>
        <v>#REF!</v>
      </c>
      <c r="L783" s="6" t="s">
        <v>1651</v>
      </c>
      <c r="M783" s="1" t="s">
        <v>1680</v>
      </c>
      <c r="N783" s="1" t="s">
        <v>2784</v>
      </c>
      <c r="P783" s="1" t="str">
        <f>IF(db[[#This Row],[QTY/ CTN]]="","",SUBSTITUTE(SUBSTITUTE(SUBSTITUTE(db[[#This Row],[QTY/ CTN]]," ","_",2),"(",""),")","")&amp;"_")</f>
        <v>40 LSN_</v>
      </c>
      <c r="Q783" s="1">
        <f>IF(db[[#This Row],[H_QTY/ CTN]]="","",SEARCH("_",db[[#This Row],[H_QTY/ CTN]]))</f>
        <v>7</v>
      </c>
      <c r="R783" s="1">
        <f>IF(db[[#This Row],[H_QTY/ CTN]]="","",LEN(db[[#This Row],[H_QTY/ CTN]]))</f>
        <v>7</v>
      </c>
      <c r="S783" s="90" t="str">
        <f>IF(db[[#This Row],[H_QTY/ CTN]]="","",LEFT(db[[#This Row],[H_QTY/ CTN]],db[[#This Row],[H_1]]-1))</f>
        <v>40 LSN</v>
      </c>
      <c r="T783" s="87" t="str">
        <f>IF(NOT(db[[#This Row],[H_1]]=db[[#This Row],[H_2]]),MID(db[[#This Row],[H_QTY/ CTN]],db[[#This Row],[H_1]]+1,db[[#This Row],[H_2]]-db[[#This Row],[H_1]]-1),"")</f>
        <v/>
      </c>
      <c r="U783" s="87" t="str">
        <f>IF(db[[#This Row],[QTY/ CTN B]]="","",LEFT(db[[#This Row],[QTY/ CTN B]],SEARCH(" ",db[[#This Row],[QTY/ CTN B]],1)-1))</f>
        <v>40</v>
      </c>
      <c r="V783" s="87" t="str">
        <f>IF(db[[#This Row],[QTY/ CTN B]]="","",RIGHT(db[[#This Row],[QTY/ CTN B]],LEN(db[[#This Row],[QTY/ CTN B]])-SEARCH(" ",db[[#This Row],[QTY/ CTN B]],1)))</f>
        <v>LSN</v>
      </c>
      <c r="W783" s="87">
        <f>IF(db[[#This Row],[QTY/ CTN TG]]="",IF(db[[#This Row],[STN TG]]="","",12),LEFT(db[[#This Row],[QTY/ CTN TG]],SEARCH(" ",db[[#This Row],[QTY/ CTN TG]],1)-1))</f>
        <v>12</v>
      </c>
      <c r="X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3" s="87" t="str">
        <f>IF(db[[#This Row],[STN K]]="","",IF(db[[#This Row],[STN TG]]="LSN",12,""))</f>
        <v/>
      </c>
      <c r="Z783" s="87" t="str">
        <f>IF(db[[#This Row],[STN TG]]="LSN","PCS","")</f>
        <v/>
      </c>
      <c r="AA783" s="87">
        <f>db[[#This Row],[QTY B]]*IF(db[[#This Row],[QTY TG]]="",1,db[[#This Row],[QTY TG]])*IF(db[[#This Row],[QTY K]]="",1,db[[#This Row],[QTY K]])</f>
        <v>480</v>
      </c>
      <c r="AB783" s="87" t="str">
        <f>IF(db[[#This Row],[STN K]]="",IF(db[[#This Row],[STN TG]]="",db[[#This Row],[STN B]],db[[#This Row],[STN TG]]),db[[#This Row],[STN K]])</f>
        <v>PCS</v>
      </c>
      <c r="AC783" s="87"/>
    </row>
    <row r="784" spans="1:29" ht="16.5" customHeight="1" x14ac:dyDescent="0.25">
      <c r="A784" s="87">
        <f>ROW()-1</f>
        <v>783</v>
      </c>
      <c r="B784" s="3" t="str">
        <f>LOWER(SUBSTITUTE(SUBSTITUTE(SUBSTITUTE(SUBSTITUTE(SUBSTITUTE(SUBSTITUTE(db[[#This Row],[NB BM]]," ",),".",""),"-",""),"(",""),")",""),"/",""))</f>
        <v>notebookenterspiral501</v>
      </c>
      <c r="C784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D784" s="3" t="str">
        <f>LOWER(SUBSTITUTE(SUBSTITUTE(SUBSTITUTE(SUBSTITUTE(SUBSTITUTE(SUBSTITUTE(SUBSTITUTE(SUBSTITUTE(SUBSTITUTE(db[[#This Row],[NB PAJAK]]," ",""),"-",""),"(",""),")",""),".",""),",",""),"/",""),"""",""),"+",""))</f>
        <v/>
      </c>
      <c r="E784" s="3" t="str">
        <f>LOWER(SUBSTITUTE(SUBSTITUTE(SUBSTITUTE(SUBSTITUTE(SUBSTITUTE(SUBSTITUTE(SUBSTITUTE(SUBSTITUTE(SUBSTITUTE(db[[#This Row],[NB BM]]&amp;db[[#This Row],[QTY/ CTN]]," ",),".",""),"-",""),"(",""),")",""),",",""),"/",""),"""",""),"+",""))</f>
        <v>notebookenterspiral50116lsn</v>
      </c>
      <c r="F7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enterspiral50116lsnuntana</v>
      </c>
      <c r="G784" s="1" t="s">
        <v>1220</v>
      </c>
      <c r="H784" s="4" t="s">
        <v>1501</v>
      </c>
      <c r="I784" s="49"/>
      <c r="J784" s="1" t="s">
        <v>1621</v>
      </c>
      <c r="K784" s="26" t="e">
        <f>IF(db[[#This Row],[NB NOTA_C]]="","",COUNTIF([2]!B_MSK[concat],db[[#This Row],[NB NOTA_C]]))</f>
        <v>#REF!</v>
      </c>
      <c r="L784" s="6" t="s">
        <v>1651</v>
      </c>
      <c r="M784" s="1" t="s">
        <v>1737</v>
      </c>
      <c r="N784" s="1" t="s">
        <v>2784</v>
      </c>
      <c r="P784" s="1" t="str">
        <f>IF(db[[#This Row],[QTY/ CTN]]="","",SUBSTITUTE(SUBSTITUTE(SUBSTITUTE(db[[#This Row],[QTY/ CTN]]," ","_",2),"(",""),")","")&amp;"_")</f>
        <v>16 LSN_</v>
      </c>
      <c r="Q784" s="1">
        <f>IF(db[[#This Row],[H_QTY/ CTN]]="","",SEARCH("_",db[[#This Row],[H_QTY/ CTN]]))</f>
        <v>7</v>
      </c>
      <c r="R784" s="1">
        <f>IF(db[[#This Row],[H_QTY/ CTN]]="","",LEN(db[[#This Row],[H_QTY/ CTN]]))</f>
        <v>7</v>
      </c>
      <c r="S784" s="90" t="str">
        <f>IF(db[[#This Row],[H_QTY/ CTN]]="","",LEFT(db[[#This Row],[H_QTY/ CTN]],db[[#This Row],[H_1]]-1))</f>
        <v>16 LSN</v>
      </c>
      <c r="T784" s="87" t="str">
        <f>IF(NOT(db[[#This Row],[H_1]]=db[[#This Row],[H_2]]),MID(db[[#This Row],[H_QTY/ CTN]],db[[#This Row],[H_1]]+1,db[[#This Row],[H_2]]-db[[#This Row],[H_1]]-1),"")</f>
        <v/>
      </c>
      <c r="U784" s="87" t="str">
        <f>IF(db[[#This Row],[QTY/ CTN B]]="","",LEFT(db[[#This Row],[QTY/ CTN B]],SEARCH(" ",db[[#This Row],[QTY/ CTN B]],1)-1))</f>
        <v>16</v>
      </c>
      <c r="V784" s="87" t="str">
        <f>IF(db[[#This Row],[QTY/ CTN B]]="","",RIGHT(db[[#This Row],[QTY/ CTN B]],LEN(db[[#This Row],[QTY/ CTN B]])-SEARCH(" ",db[[#This Row],[QTY/ CTN B]],1)))</f>
        <v>LSN</v>
      </c>
      <c r="W784" s="87">
        <f>IF(db[[#This Row],[QTY/ CTN TG]]="",IF(db[[#This Row],[STN TG]]="","",12),LEFT(db[[#This Row],[QTY/ CTN TG]],SEARCH(" ",db[[#This Row],[QTY/ CTN TG]],1)-1))</f>
        <v>12</v>
      </c>
      <c r="X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4" s="87" t="str">
        <f>IF(db[[#This Row],[STN K]]="","",IF(db[[#This Row],[STN TG]]="LSN",12,""))</f>
        <v/>
      </c>
      <c r="Z784" s="87" t="str">
        <f>IF(db[[#This Row],[STN TG]]="LSN","PCS","")</f>
        <v/>
      </c>
      <c r="AA784" s="87">
        <f>db[[#This Row],[QTY B]]*IF(db[[#This Row],[QTY TG]]="",1,db[[#This Row],[QTY TG]])*IF(db[[#This Row],[QTY K]]="",1,db[[#This Row],[QTY K]])</f>
        <v>192</v>
      </c>
      <c r="AB784" s="87" t="str">
        <f>IF(db[[#This Row],[STN K]]="",IF(db[[#This Row],[STN TG]]="",db[[#This Row],[STN B]],db[[#This Row],[STN TG]]),db[[#This Row],[STN K]])</f>
        <v>PCS</v>
      </c>
      <c r="AC784" s="87"/>
    </row>
    <row r="785" spans="1:29" ht="16.5" customHeight="1" x14ac:dyDescent="0.25">
      <c r="A785" s="87">
        <f>ROW()-1</f>
        <v>784</v>
      </c>
      <c r="B785" s="3" t="str">
        <f>LOWER(SUBSTITUTE(SUBSTITUTE(SUBSTITUTE(SUBSTITUTE(SUBSTITUTE(SUBSTITUTE(db[[#This Row],[NB BM]]," ",),".",""),"-",""),"(",""),")",""),"/",""))</f>
        <v>notebookenterspiral504</v>
      </c>
      <c r="C785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D785" s="3" t="str">
        <f>LOWER(SUBSTITUTE(SUBSTITUTE(SUBSTITUTE(SUBSTITUTE(SUBSTITUTE(SUBSTITUTE(SUBSTITUTE(SUBSTITUTE(SUBSTITUTE(db[[#This Row],[NB PAJAK]]," ",""),"-",""),"(",""),")",""),".",""),",",""),"/",""),"""",""),"+",""))</f>
        <v/>
      </c>
      <c r="E785" s="3" t="str">
        <f>LOWER(SUBSTITUTE(SUBSTITUTE(SUBSTITUTE(SUBSTITUTE(SUBSTITUTE(SUBSTITUTE(SUBSTITUTE(SUBSTITUTE(SUBSTITUTE(db[[#This Row],[NB BM]]&amp;db[[#This Row],[QTY/ CTN]]," ",),".",""),"-",""),"(",""),")",""),",",""),"/",""),"""",""),"+",""))</f>
        <v>notebookenterspiral50412lsn</v>
      </c>
      <c r="F7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enterspiral50412lsnuntana</v>
      </c>
      <c r="G785" s="1" t="s">
        <v>1221</v>
      </c>
      <c r="H785" s="4" t="s">
        <v>1502</v>
      </c>
      <c r="I785" s="49"/>
      <c r="J785" s="1" t="s">
        <v>1621</v>
      </c>
      <c r="K785" s="26" t="e">
        <f>IF(db[[#This Row],[NB NOTA_C]]="","",COUNTIF([2]!B_MSK[concat],db[[#This Row],[NB NOTA_C]]))</f>
        <v>#REF!</v>
      </c>
      <c r="L785" s="6" t="s">
        <v>1651</v>
      </c>
      <c r="M785" s="1" t="s">
        <v>1661</v>
      </c>
      <c r="N785" s="1" t="s">
        <v>2784</v>
      </c>
      <c r="P785" s="1" t="str">
        <f>IF(db[[#This Row],[QTY/ CTN]]="","",SUBSTITUTE(SUBSTITUTE(SUBSTITUTE(db[[#This Row],[QTY/ CTN]]," ","_",2),"(",""),")","")&amp;"_")</f>
        <v>12 LSN_</v>
      </c>
      <c r="Q785" s="1">
        <f>IF(db[[#This Row],[H_QTY/ CTN]]="","",SEARCH("_",db[[#This Row],[H_QTY/ CTN]]))</f>
        <v>7</v>
      </c>
      <c r="R785" s="1">
        <f>IF(db[[#This Row],[H_QTY/ CTN]]="","",LEN(db[[#This Row],[H_QTY/ CTN]]))</f>
        <v>7</v>
      </c>
      <c r="S785" s="90" t="str">
        <f>IF(db[[#This Row],[H_QTY/ CTN]]="","",LEFT(db[[#This Row],[H_QTY/ CTN]],db[[#This Row],[H_1]]-1))</f>
        <v>12 LSN</v>
      </c>
      <c r="T785" s="87" t="str">
        <f>IF(NOT(db[[#This Row],[H_1]]=db[[#This Row],[H_2]]),MID(db[[#This Row],[H_QTY/ CTN]],db[[#This Row],[H_1]]+1,db[[#This Row],[H_2]]-db[[#This Row],[H_1]]-1),"")</f>
        <v/>
      </c>
      <c r="U785" s="87" t="str">
        <f>IF(db[[#This Row],[QTY/ CTN B]]="","",LEFT(db[[#This Row],[QTY/ CTN B]],SEARCH(" ",db[[#This Row],[QTY/ CTN B]],1)-1))</f>
        <v>12</v>
      </c>
      <c r="V785" s="87" t="str">
        <f>IF(db[[#This Row],[QTY/ CTN B]]="","",RIGHT(db[[#This Row],[QTY/ CTN B]],LEN(db[[#This Row],[QTY/ CTN B]])-SEARCH(" ",db[[#This Row],[QTY/ CTN B]],1)))</f>
        <v>LSN</v>
      </c>
      <c r="W785" s="87">
        <f>IF(db[[#This Row],[QTY/ CTN TG]]="",IF(db[[#This Row],[STN TG]]="","",12),LEFT(db[[#This Row],[QTY/ CTN TG]],SEARCH(" ",db[[#This Row],[QTY/ CTN TG]],1)-1))</f>
        <v>12</v>
      </c>
      <c r="X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5" s="87" t="str">
        <f>IF(db[[#This Row],[STN K]]="","",IF(db[[#This Row],[STN TG]]="LSN",12,""))</f>
        <v/>
      </c>
      <c r="Z785" s="87" t="str">
        <f>IF(db[[#This Row],[STN TG]]="LSN","PCS","")</f>
        <v/>
      </c>
      <c r="AA785" s="87">
        <f>db[[#This Row],[QTY B]]*IF(db[[#This Row],[QTY TG]]="",1,db[[#This Row],[QTY TG]])*IF(db[[#This Row],[QTY K]]="",1,db[[#This Row],[QTY K]])</f>
        <v>144</v>
      </c>
      <c r="AB785" s="87" t="str">
        <f>IF(db[[#This Row],[STN K]]="",IF(db[[#This Row],[STN TG]]="",db[[#This Row],[STN B]],db[[#This Row],[STN TG]]),db[[#This Row],[STN K]])</f>
        <v>PCS</v>
      </c>
      <c r="AC785" s="87"/>
    </row>
    <row r="786" spans="1:29" ht="16.5" customHeight="1" x14ac:dyDescent="0.25">
      <c r="A786" s="87">
        <f>ROW()-1</f>
        <v>785</v>
      </c>
      <c r="B786" s="3" t="str">
        <f>LOWER(SUBSTITUTE(SUBSTITUTE(SUBSTITUTE(SUBSTITUTE(SUBSTITUTE(SUBSTITUTE(db[[#This Row],[NB BM]]," ",),".",""),"-",""),"(",""),")",""),"/",""))</f>
        <v>penghapuswbenter803besar</v>
      </c>
      <c r="C786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D786" s="3" t="str">
        <f>LOWER(SUBSTITUTE(SUBSTITUTE(SUBSTITUTE(SUBSTITUTE(SUBSTITUTE(SUBSTITUTE(SUBSTITUTE(SUBSTITUTE(SUBSTITUTE(db[[#This Row],[NB PAJAK]]," ",""),"-",""),"(",""),")",""),".",""),",",""),"/",""),"""",""),"+",""))</f>
        <v/>
      </c>
      <c r="E786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penghapuswbenter803besar48lsn</v>
      </c>
      <c r="F7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enterwbb80348lsnuntana</v>
      </c>
      <c r="G786" s="1" t="s">
        <v>1228</v>
      </c>
      <c r="H786" s="4" t="s">
        <v>1519</v>
      </c>
      <c r="I786" s="49"/>
      <c r="J786" s="1" t="s">
        <v>1621</v>
      </c>
      <c r="K786" s="26" t="e">
        <f>IF(db[[#This Row],[NB NOTA_C]]="","",COUNTIF([2]!B_MSK[concat],db[[#This Row],[NB NOTA_C]]))</f>
        <v>#REF!</v>
      </c>
      <c r="L786" s="6" t="s">
        <v>1651</v>
      </c>
      <c r="M786" s="1" t="s">
        <v>1715</v>
      </c>
      <c r="N786" s="1" t="s">
        <v>2819</v>
      </c>
      <c r="P786" s="1" t="str">
        <f>IF(db[[#This Row],[QTY/ CTN]]="","",SUBSTITUTE(SUBSTITUTE(SUBSTITUTE(db[[#This Row],[QTY/ CTN]]," ","_",2),"(",""),")","")&amp;"_")</f>
        <v>48 LSN_</v>
      </c>
      <c r="Q786" s="1">
        <f>IF(db[[#This Row],[H_QTY/ CTN]]="","",SEARCH("_",db[[#This Row],[H_QTY/ CTN]]))</f>
        <v>7</v>
      </c>
      <c r="R786" s="1">
        <f>IF(db[[#This Row],[H_QTY/ CTN]]="","",LEN(db[[#This Row],[H_QTY/ CTN]]))</f>
        <v>7</v>
      </c>
      <c r="S786" s="90" t="str">
        <f>IF(db[[#This Row],[H_QTY/ CTN]]="","",LEFT(db[[#This Row],[H_QTY/ CTN]],db[[#This Row],[H_1]]-1))</f>
        <v>48 LSN</v>
      </c>
      <c r="T786" s="87" t="str">
        <f>IF(NOT(db[[#This Row],[H_1]]=db[[#This Row],[H_2]]),MID(db[[#This Row],[H_QTY/ CTN]],db[[#This Row],[H_1]]+1,db[[#This Row],[H_2]]-db[[#This Row],[H_1]]-1),"")</f>
        <v/>
      </c>
      <c r="U786" s="87" t="str">
        <f>IF(db[[#This Row],[QTY/ CTN B]]="","",LEFT(db[[#This Row],[QTY/ CTN B]],SEARCH(" ",db[[#This Row],[QTY/ CTN B]],1)-1))</f>
        <v>48</v>
      </c>
      <c r="V786" s="87" t="str">
        <f>IF(db[[#This Row],[QTY/ CTN B]]="","",RIGHT(db[[#This Row],[QTY/ CTN B]],LEN(db[[#This Row],[QTY/ CTN B]])-SEARCH(" ",db[[#This Row],[QTY/ CTN B]],1)))</f>
        <v>LSN</v>
      </c>
      <c r="W786" s="87">
        <f>IF(db[[#This Row],[QTY/ CTN TG]]="",IF(db[[#This Row],[STN TG]]="","",12),LEFT(db[[#This Row],[QTY/ CTN TG]],SEARCH(" ",db[[#This Row],[QTY/ CTN TG]],1)-1))</f>
        <v>12</v>
      </c>
      <c r="X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6" s="87" t="str">
        <f>IF(db[[#This Row],[STN K]]="","",IF(db[[#This Row],[STN TG]]="LSN",12,""))</f>
        <v/>
      </c>
      <c r="Z786" s="87" t="str">
        <f>IF(db[[#This Row],[STN TG]]="LSN","PCS","")</f>
        <v/>
      </c>
      <c r="AA786" s="87">
        <f>db[[#This Row],[QTY B]]*IF(db[[#This Row],[QTY TG]]="",1,db[[#This Row],[QTY TG]])*IF(db[[#This Row],[QTY K]]="",1,db[[#This Row],[QTY K]])</f>
        <v>576</v>
      </c>
      <c r="AB786" s="87" t="str">
        <f>IF(db[[#This Row],[STN K]]="",IF(db[[#This Row],[STN TG]]="",db[[#This Row],[STN B]],db[[#This Row],[STN TG]]),db[[#This Row],[STN K]])</f>
        <v>PCS</v>
      </c>
      <c r="AC786" s="87"/>
    </row>
    <row r="787" spans="1:29" x14ac:dyDescent="0.25">
      <c r="A787" s="87">
        <f>ROW()-1</f>
        <v>786</v>
      </c>
      <c r="B787" s="3" t="str">
        <f>LOWER(SUBSTITUTE(SUBSTITUTE(SUBSTITUTE(SUBSTITUTE(SUBSTITUTE(SUBSTITUTE(db[[#This Row],[NB BM]]," ",),".",""),"-",""),"(",""),")",""),"/",""))</f>
        <v>penghapuswbenter802kecil</v>
      </c>
      <c r="C787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D787" s="3" t="str">
        <f>LOWER(SUBSTITUTE(SUBSTITUTE(SUBSTITUTE(SUBSTITUTE(SUBSTITUTE(SUBSTITUTE(SUBSTITUTE(SUBSTITUTE(SUBSTITUTE(db[[#This Row],[NB PAJAK]]," ",""),"-",""),"(",""),")",""),".",""),",",""),"/",""),"""",""),"+",""))</f>
        <v/>
      </c>
      <c r="E787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penghapuswbenter802kecil60lsn</v>
      </c>
      <c r="F7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enterwbk80260lsnuntana</v>
      </c>
      <c r="G787" s="1" t="s">
        <v>2715</v>
      </c>
      <c r="H787" s="4" t="s">
        <v>4935</v>
      </c>
      <c r="I787" s="49"/>
      <c r="J787" s="1" t="s">
        <v>1621</v>
      </c>
      <c r="K787" s="26" t="e">
        <f>IF(db[[#This Row],[NB NOTA_C]]="","",COUNTIF([2]!B_MSK[concat],db[[#This Row],[NB NOTA_C]]))</f>
        <v>#REF!</v>
      </c>
      <c r="L787" s="6" t="s">
        <v>1651</v>
      </c>
      <c r="M787" s="1" t="s">
        <v>1670</v>
      </c>
      <c r="N787" s="1" t="s">
        <v>2819</v>
      </c>
      <c r="P787" s="1" t="str">
        <f>IF(db[[#This Row],[QTY/ CTN]]="","",SUBSTITUTE(SUBSTITUTE(SUBSTITUTE(db[[#This Row],[QTY/ CTN]]," ","_",2),"(",""),")","")&amp;"_")</f>
        <v>60 LSN_</v>
      </c>
      <c r="Q787" s="1">
        <f>IF(db[[#This Row],[H_QTY/ CTN]]="","",SEARCH("_",db[[#This Row],[H_QTY/ CTN]]))</f>
        <v>7</v>
      </c>
      <c r="R787" s="1">
        <f>IF(db[[#This Row],[H_QTY/ CTN]]="","",LEN(db[[#This Row],[H_QTY/ CTN]]))</f>
        <v>7</v>
      </c>
      <c r="S787" s="90" t="str">
        <f>IF(db[[#This Row],[H_QTY/ CTN]]="","",LEFT(db[[#This Row],[H_QTY/ CTN]],db[[#This Row],[H_1]]-1))</f>
        <v>60 LSN</v>
      </c>
      <c r="T787" s="87" t="str">
        <f>IF(NOT(db[[#This Row],[H_1]]=db[[#This Row],[H_2]]),MID(db[[#This Row],[H_QTY/ CTN]],db[[#This Row],[H_1]]+1,db[[#This Row],[H_2]]-db[[#This Row],[H_1]]-1),"")</f>
        <v/>
      </c>
      <c r="U787" s="87" t="str">
        <f>IF(db[[#This Row],[QTY/ CTN B]]="","",LEFT(db[[#This Row],[QTY/ CTN B]],SEARCH(" ",db[[#This Row],[QTY/ CTN B]],1)-1))</f>
        <v>60</v>
      </c>
      <c r="V787" s="87" t="str">
        <f>IF(db[[#This Row],[QTY/ CTN B]]="","",RIGHT(db[[#This Row],[QTY/ CTN B]],LEN(db[[#This Row],[QTY/ CTN B]])-SEARCH(" ",db[[#This Row],[QTY/ CTN B]],1)))</f>
        <v>LSN</v>
      </c>
      <c r="W787" s="87">
        <f>IF(db[[#This Row],[QTY/ CTN TG]]="",IF(db[[#This Row],[STN TG]]="","",12),LEFT(db[[#This Row],[QTY/ CTN TG]],SEARCH(" ",db[[#This Row],[QTY/ CTN TG]],1)-1))</f>
        <v>12</v>
      </c>
      <c r="X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7" s="87" t="str">
        <f>IF(db[[#This Row],[STN K]]="","",IF(db[[#This Row],[STN TG]]="LSN",12,""))</f>
        <v/>
      </c>
      <c r="Z787" s="87" t="str">
        <f>IF(db[[#This Row],[STN TG]]="LSN","PCS","")</f>
        <v/>
      </c>
      <c r="AA787" s="87">
        <f>db[[#This Row],[QTY B]]*IF(db[[#This Row],[QTY TG]]="",1,db[[#This Row],[QTY TG]])*IF(db[[#This Row],[QTY K]]="",1,db[[#This Row],[QTY K]])</f>
        <v>720</v>
      </c>
      <c r="AB787" s="87" t="str">
        <f>IF(db[[#This Row],[STN K]]="",IF(db[[#This Row],[STN TG]]="",db[[#This Row],[STN B]],db[[#This Row],[STN TG]]),db[[#This Row],[STN K]])</f>
        <v>PCS</v>
      </c>
      <c r="AC787" s="87"/>
    </row>
    <row r="788" spans="1:29" x14ac:dyDescent="0.25">
      <c r="A788" s="87">
        <f>ROW()-1</f>
        <v>787</v>
      </c>
      <c r="B788" s="3" t="str">
        <f>LOWER(SUBSTITUTE(SUBSTITUTE(SUBSTITUTE(SUBSTITUTE(SUBSTITUTE(SUBSTITUTE(db[[#This Row],[NB BM]]," ",),".",""),"-",""),"(",""),")",""),"/",""))</f>
        <v>penghapuswbenter823tanggung</v>
      </c>
      <c r="C788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D788" s="3" t="str">
        <f>LOWER(SUBSTITUTE(SUBSTITUTE(SUBSTITUTE(SUBSTITUTE(SUBSTITUTE(SUBSTITUTE(SUBSTITUTE(SUBSTITUTE(SUBSTITUTE(db[[#This Row],[NB PAJAK]]," ",""),"-",""),"(",""),")",""),".",""),",",""),"/",""),"""",""),"+",""))</f>
        <v/>
      </c>
      <c r="E788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penghapuswbenter823tanggung60lsn</v>
      </c>
      <c r="F7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enterwbt82360lsnuntana</v>
      </c>
      <c r="G788" s="1" t="s">
        <v>2564</v>
      </c>
      <c r="H788" s="4" t="s">
        <v>2563</v>
      </c>
      <c r="I788" s="49"/>
      <c r="J788" s="1" t="s">
        <v>1621</v>
      </c>
      <c r="K788" s="26" t="e">
        <f>IF(db[[#This Row],[NB NOTA_C]]="","",COUNTIF([2]!B_MSK[concat],db[[#This Row],[NB NOTA_C]]))</f>
        <v>#REF!</v>
      </c>
      <c r="L788" s="7" t="s">
        <v>1651</v>
      </c>
      <c r="M788" s="3" t="s">
        <v>1670</v>
      </c>
      <c r="N788" s="1" t="s">
        <v>2819</v>
      </c>
      <c r="P788" s="1" t="str">
        <f>IF(db[[#This Row],[QTY/ CTN]]="","",SUBSTITUTE(SUBSTITUTE(SUBSTITUTE(db[[#This Row],[QTY/ CTN]]," ","_",2),"(",""),")","")&amp;"_")</f>
        <v>60 LSN_</v>
      </c>
      <c r="Q788" s="1">
        <f>IF(db[[#This Row],[H_QTY/ CTN]]="","",SEARCH("_",db[[#This Row],[H_QTY/ CTN]]))</f>
        <v>7</v>
      </c>
      <c r="R788" s="1">
        <f>IF(db[[#This Row],[H_QTY/ CTN]]="","",LEN(db[[#This Row],[H_QTY/ CTN]]))</f>
        <v>7</v>
      </c>
      <c r="S788" s="90" t="str">
        <f>IF(db[[#This Row],[H_QTY/ CTN]]="","",LEFT(db[[#This Row],[H_QTY/ CTN]],db[[#This Row],[H_1]]-1))</f>
        <v>60 LSN</v>
      </c>
      <c r="T788" s="87" t="str">
        <f>IF(NOT(db[[#This Row],[H_1]]=db[[#This Row],[H_2]]),MID(db[[#This Row],[H_QTY/ CTN]],db[[#This Row],[H_1]]+1,db[[#This Row],[H_2]]-db[[#This Row],[H_1]]-1),"")</f>
        <v/>
      </c>
      <c r="U788" s="87" t="str">
        <f>IF(db[[#This Row],[QTY/ CTN B]]="","",LEFT(db[[#This Row],[QTY/ CTN B]],SEARCH(" ",db[[#This Row],[QTY/ CTN B]],1)-1))</f>
        <v>60</v>
      </c>
      <c r="V788" s="87" t="str">
        <f>IF(db[[#This Row],[QTY/ CTN B]]="","",RIGHT(db[[#This Row],[QTY/ CTN B]],LEN(db[[#This Row],[QTY/ CTN B]])-SEARCH(" ",db[[#This Row],[QTY/ CTN B]],1)))</f>
        <v>LSN</v>
      </c>
      <c r="W788" s="87">
        <f>IF(db[[#This Row],[QTY/ CTN TG]]="",IF(db[[#This Row],[STN TG]]="","",12),LEFT(db[[#This Row],[QTY/ CTN TG]],SEARCH(" ",db[[#This Row],[QTY/ CTN TG]],1)-1))</f>
        <v>12</v>
      </c>
      <c r="X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8" s="87" t="str">
        <f>IF(db[[#This Row],[STN K]]="","",IF(db[[#This Row],[STN TG]]="LSN",12,""))</f>
        <v/>
      </c>
      <c r="Z788" s="87" t="str">
        <f>IF(db[[#This Row],[STN TG]]="LSN","PCS","")</f>
        <v/>
      </c>
      <c r="AA788" s="87">
        <f>db[[#This Row],[QTY B]]*IF(db[[#This Row],[QTY TG]]="",1,db[[#This Row],[QTY TG]])*IF(db[[#This Row],[QTY K]]="",1,db[[#This Row],[QTY K]])</f>
        <v>720</v>
      </c>
      <c r="AB788" s="87" t="str">
        <f>IF(db[[#This Row],[STN K]]="",IF(db[[#This Row],[STN TG]]="",db[[#This Row],[STN B]],db[[#This Row],[STN TG]]),db[[#This Row],[STN K]])</f>
        <v>PCS</v>
      </c>
      <c r="AC788" s="87"/>
    </row>
    <row r="789" spans="1:29" x14ac:dyDescent="0.25">
      <c r="A789" s="87">
        <f>ROW()-1</f>
        <v>788</v>
      </c>
      <c r="B789" s="3" t="str">
        <f>LOWER(SUBSTITUTE(SUBSTITUTE(SUBSTITUTE(SUBSTITUTE(SUBSTITUTE(SUBSTITUTE(db[[#This Row],[NB BM]]," ",),".",""),"-",""),"(",""),")",""),"/",""))</f>
        <v>penghapuswbenter823kecil</v>
      </c>
      <c r="C789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D789" s="3" t="str">
        <f>LOWER(SUBSTITUTE(SUBSTITUTE(SUBSTITUTE(SUBSTITUTE(SUBSTITUTE(SUBSTITUTE(SUBSTITUTE(SUBSTITUTE(SUBSTITUTE(db[[#This Row],[NB PAJAK]]," ",""),"-",""),"(",""),")",""),".",""),",",""),"/",""),"""",""),"+",""))</f>
        <v/>
      </c>
      <c r="E789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penghapuswbenter823kecil60lsn</v>
      </c>
      <c r="F7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enterwb82360lsnuntana</v>
      </c>
      <c r="G789" s="1" t="s">
        <v>3355</v>
      </c>
      <c r="H789" s="4" t="s">
        <v>3333</v>
      </c>
      <c r="I789" s="49"/>
      <c r="J789" s="1" t="s">
        <v>1621</v>
      </c>
      <c r="K789" s="28" t="e">
        <f>IF(db[[#This Row],[NB NOTA_C]]="","",COUNTIF([2]!B_MSK[concat],db[[#This Row],[NB NOTA_C]]))</f>
        <v>#REF!</v>
      </c>
      <c r="L789" s="7" t="s">
        <v>1651</v>
      </c>
      <c r="M789" s="3" t="s">
        <v>1670</v>
      </c>
      <c r="N789" s="1" t="s">
        <v>2819</v>
      </c>
      <c r="O789" s="3"/>
      <c r="P789" s="3" t="str">
        <f>IF(db[[#This Row],[QTY/ CTN]]="","",SUBSTITUTE(SUBSTITUTE(SUBSTITUTE(db[[#This Row],[QTY/ CTN]]," ","_",2),"(",""),")","")&amp;"_")</f>
        <v>60 LSN_</v>
      </c>
      <c r="Q789" s="3">
        <f>IF(db[[#This Row],[H_QTY/ CTN]]="","",SEARCH("_",db[[#This Row],[H_QTY/ CTN]]))</f>
        <v>7</v>
      </c>
      <c r="R789" s="3">
        <f>IF(db[[#This Row],[H_QTY/ CTN]]="","",LEN(db[[#This Row],[H_QTY/ CTN]]))</f>
        <v>7</v>
      </c>
      <c r="S789" s="87" t="str">
        <f>IF(db[[#This Row],[H_QTY/ CTN]]="","",LEFT(db[[#This Row],[H_QTY/ CTN]],db[[#This Row],[H_1]]-1))</f>
        <v>60 LSN</v>
      </c>
      <c r="T789" s="87" t="str">
        <f>IF(NOT(db[[#This Row],[H_1]]=db[[#This Row],[H_2]]),MID(db[[#This Row],[H_QTY/ CTN]],db[[#This Row],[H_1]]+1,db[[#This Row],[H_2]]-db[[#This Row],[H_1]]-1),"")</f>
        <v/>
      </c>
      <c r="U789" s="87" t="str">
        <f>IF(db[[#This Row],[QTY/ CTN B]]="","",LEFT(db[[#This Row],[QTY/ CTN B]],SEARCH(" ",db[[#This Row],[QTY/ CTN B]],1)-1))</f>
        <v>60</v>
      </c>
      <c r="V789" s="87" t="str">
        <f>IF(db[[#This Row],[QTY/ CTN B]]="","",RIGHT(db[[#This Row],[QTY/ CTN B]],LEN(db[[#This Row],[QTY/ CTN B]])-SEARCH(" ",db[[#This Row],[QTY/ CTN B]],1)))</f>
        <v>LSN</v>
      </c>
      <c r="W789" s="87">
        <f>IF(db[[#This Row],[QTY/ CTN TG]]="",IF(db[[#This Row],[STN TG]]="","",12),LEFT(db[[#This Row],[QTY/ CTN TG]],SEARCH(" ",db[[#This Row],[QTY/ CTN TG]],1)-1))</f>
        <v>12</v>
      </c>
      <c r="X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89" s="87" t="str">
        <f>IF(db[[#This Row],[STN K]]="","",IF(db[[#This Row],[STN TG]]="LSN",12,""))</f>
        <v/>
      </c>
      <c r="Z789" s="87" t="str">
        <f>IF(db[[#This Row],[STN TG]]="LSN","PCS","")</f>
        <v/>
      </c>
      <c r="AA789" s="87">
        <f>db[[#This Row],[QTY B]]*IF(db[[#This Row],[QTY TG]]="",1,db[[#This Row],[QTY TG]])*IF(db[[#This Row],[QTY K]]="",1,db[[#This Row],[QTY K]])</f>
        <v>720</v>
      </c>
      <c r="AB789" s="87" t="str">
        <f>IF(db[[#This Row],[STN K]]="",IF(db[[#This Row],[STN TG]]="",db[[#This Row],[STN B]],db[[#This Row],[STN TG]]),db[[#This Row],[STN K]])</f>
        <v>PCS</v>
      </c>
      <c r="AC789" s="87"/>
    </row>
    <row r="790" spans="1:29" ht="16.5" customHeight="1" x14ac:dyDescent="0.25">
      <c r="A790" s="87">
        <f>ROW()-1</f>
        <v>789</v>
      </c>
      <c r="B790" s="3" t="str">
        <f>LOWER(SUBSTITUTE(SUBSTITUTE(SUBSTITUTE(SUBSTITUTE(SUBSTITUTE(SUBSTITUTE(db[[#This Row],[NB BM]]," ",),".",""),"-",""),"(",""),")",""),"/",""))</f>
        <v>penghapuswbenter802kecil</v>
      </c>
      <c r="C790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D790" s="3" t="str">
        <f>LOWER(SUBSTITUTE(SUBSTITUTE(SUBSTITUTE(SUBSTITUTE(SUBSTITUTE(SUBSTITUTE(SUBSTITUTE(SUBSTITUTE(SUBSTITUTE(db[[#This Row],[NB PAJAK]]," ",""),"-",""),"(",""),")",""),".",""),",",""),"/",""),"""",""),"+",""))</f>
        <v/>
      </c>
      <c r="E790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penghapuswbenter802kecil60lsn</v>
      </c>
      <c r="F7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enterwhiteboard802k60lsnuntana</v>
      </c>
      <c r="G790" s="1" t="s">
        <v>2715</v>
      </c>
      <c r="H790" s="4" t="s">
        <v>2714</v>
      </c>
      <c r="I790" s="49"/>
      <c r="J790" s="1" t="s">
        <v>1621</v>
      </c>
      <c r="K790" s="26" t="e">
        <f>IF(db[[#This Row],[NB NOTA_C]]="","",COUNTIF([2]!B_MSK[concat],db[[#This Row],[NB NOTA_C]]))</f>
        <v>#REF!</v>
      </c>
      <c r="L790" s="7" t="s">
        <v>1651</v>
      </c>
      <c r="M790" s="3" t="s">
        <v>1670</v>
      </c>
      <c r="N790" s="1" t="s">
        <v>2819</v>
      </c>
      <c r="P790" s="1" t="str">
        <f>IF(db[[#This Row],[QTY/ CTN]]="","",SUBSTITUTE(SUBSTITUTE(SUBSTITUTE(db[[#This Row],[QTY/ CTN]]," ","_",2),"(",""),")","")&amp;"_")</f>
        <v>60 LSN_</v>
      </c>
      <c r="Q790" s="1">
        <f>IF(db[[#This Row],[H_QTY/ CTN]]="","",SEARCH("_",db[[#This Row],[H_QTY/ CTN]]))</f>
        <v>7</v>
      </c>
      <c r="R790" s="1">
        <f>IF(db[[#This Row],[H_QTY/ CTN]]="","",LEN(db[[#This Row],[H_QTY/ CTN]]))</f>
        <v>7</v>
      </c>
      <c r="S790" s="90" t="str">
        <f>IF(db[[#This Row],[H_QTY/ CTN]]="","",LEFT(db[[#This Row],[H_QTY/ CTN]],db[[#This Row],[H_1]]-1))</f>
        <v>60 LSN</v>
      </c>
      <c r="T790" s="87" t="str">
        <f>IF(NOT(db[[#This Row],[H_1]]=db[[#This Row],[H_2]]),MID(db[[#This Row],[H_QTY/ CTN]],db[[#This Row],[H_1]]+1,db[[#This Row],[H_2]]-db[[#This Row],[H_1]]-1),"")</f>
        <v/>
      </c>
      <c r="U790" s="87" t="str">
        <f>IF(db[[#This Row],[QTY/ CTN B]]="","",LEFT(db[[#This Row],[QTY/ CTN B]],SEARCH(" ",db[[#This Row],[QTY/ CTN B]],1)-1))</f>
        <v>60</v>
      </c>
      <c r="V790" s="87" t="str">
        <f>IF(db[[#This Row],[QTY/ CTN B]]="","",RIGHT(db[[#This Row],[QTY/ CTN B]],LEN(db[[#This Row],[QTY/ CTN B]])-SEARCH(" ",db[[#This Row],[QTY/ CTN B]],1)))</f>
        <v>LSN</v>
      </c>
      <c r="W790" s="87">
        <f>IF(db[[#This Row],[QTY/ CTN TG]]="",IF(db[[#This Row],[STN TG]]="","",12),LEFT(db[[#This Row],[QTY/ CTN TG]],SEARCH(" ",db[[#This Row],[QTY/ CTN TG]],1)-1))</f>
        <v>12</v>
      </c>
      <c r="X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0" s="87" t="str">
        <f>IF(db[[#This Row],[STN K]]="","",IF(db[[#This Row],[STN TG]]="LSN",12,""))</f>
        <v/>
      </c>
      <c r="Z790" s="87" t="str">
        <f>IF(db[[#This Row],[STN TG]]="LSN","PCS","")</f>
        <v/>
      </c>
      <c r="AA790" s="87">
        <f>db[[#This Row],[QTY B]]*IF(db[[#This Row],[QTY TG]]="",1,db[[#This Row],[QTY TG]])*IF(db[[#This Row],[QTY K]]="",1,db[[#This Row],[QTY K]])</f>
        <v>720</v>
      </c>
      <c r="AB790" s="87" t="str">
        <f>IF(db[[#This Row],[STN K]]="",IF(db[[#This Row],[STN TG]]="",db[[#This Row],[STN B]],db[[#This Row],[STN TG]]),db[[#This Row],[STN K]])</f>
        <v>PCS</v>
      </c>
      <c r="AC790" s="87"/>
    </row>
    <row r="791" spans="1:29" ht="16.5" customHeight="1" x14ac:dyDescent="0.25">
      <c r="A791" s="87">
        <f>ROW()-1</f>
        <v>790</v>
      </c>
      <c r="B791" s="1" t="str">
        <f>LOWER(SUBSTITUTE(SUBSTITUTE(SUBSTITUTE(SUBSTITUTE(SUBSTITUTE(SUBSTITUTE(db[[#This Row],[NB BM]]," ",),".",""),"-",""),"(",""),")",""),"/",""))</f>
        <v>stipjk526b20putih</v>
      </c>
      <c r="C791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D791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E791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stipjk526b20putih50box20pcs</v>
      </c>
      <c r="F7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eraser526b20jk50box20pcsartomoro</v>
      </c>
      <c r="G791" s="1" t="s">
        <v>5502</v>
      </c>
      <c r="H791" s="4" t="s">
        <v>277</v>
      </c>
      <c r="I791" s="2" t="s">
        <v>278</v>
      </c>
      <c r="J791" s="1" t="s">
        <v>1620</v>
      </c>
      <c r="K791" s="26" t="e">
        <f>IF(db[[#This Row],[NB NOTA_C]]="","",COUNTIF([2]!B_MSK[concat],db[[#This Row],[NB NOTA_C]]))</f>
        <v>#REF!</v>
      </c>
      <c r="L791" s="6" t="s">
        <v>1631</v>
      </c>
      <c r="M791" s="1" t="s">
        <v>1828</v>
      </c>
      <c r="N791" s="1" t="s">
        <v>2819</v>
      </c>
      <c r="O791" s="1" t="s">
        <v>4984</v>
      </c>
      <c r="P791" s="1" t="str">
        <f>IF(db[[#This Row],[QTY/ CTN]]="","",SUBSTITUTE(SUBSTITUTE(SUBSTITUTE(db[[#This Row],[QTY/ CTN]]," ","_",2),"(",""),")","")&amp;"_")</f>
        <v>50 BOX_20 PCS_</v>
      </c>
      <c r="Q791" s="1">
        <f>IF(db[[#This Row],[H_QTY/ CTN]]="","",SEARCH("_",db[[#This Row],[H_QTY/ CTN]]))</f>
        <v>7</v>
      </c>
      <c r="R791" s="1">
        <f>IF(db[[#This Row],[H_QTY/ CTN]]="","",LEN(db[[#This Row],[H_QTY/ CTN]]))</f>
        <v>14</v>
      </c>
      <c r="S791" s="90" t="str">
        <f>IF(db[[#This Row],[H_QTY/ CTN]]="","",LEFT(db[[#This Row],[H_QTY/ CTN]],db[[#This Row],[H_1]]-1))</f>
        <v>50 BOX</v>
      </c>
      <c r="T791" s="87" t="str">
        <f>IF(NOT(db[[#This Row],[H_1]]=db[[#This Row],[H_2]]),MID(db[[#This Row],[H_QTY/ CTN]],db[[#This Row],[H_1]]+1,db[[#This Row],[H_2]]-db[[#This Row],[H_1]]-1),"")</f>
        <v>20 PCS</v>
      </c>
      <c r="U791" s="87" t="str">
        <f>IF(db[[#This Row],[QTY/ CTN B]]="","",LEFT(db[[#This Row],[QTY/ CTN B]],SEARCH(" ",db[[#This Row],[QTY/ CTN B]],1)-1))</f>
        <v>50</v>
      </c>
      <c r="V791" s="87" t="str">
        <f>IF(db[[#This Row],[QTY/ CTN B]]="","",RIGHT(db[[#This Row],[QTY/ CTN B]],LEN(db[[#This Row],[QTY/ CTN B]])-SEARCH(" ",db[[#This Row],[QTY/ CTN B]],1)))</f>
        <v>BOX</v>
      </c>
      <c r="W791" s="87" t="str">
        <f>IF(db[[#This Row],[QTY/ CTN TG]]="",IF(db[[#This Row],[STN TG]]="","",12),LEFT(db[[#This Row],[QTY/ CTN TG]],SEARCH(" ",db[[#This Row],[QTY/ CTN TG]],1)-1))</f>
        <v>20</v>
      </c>
      <c r="X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1" s="87" t="str">
        <f>IF(db[[#This Row],[STN K]]="","",IF(db[[#This Row],[STN TG]]="LSN",12,""))</f>
        <v/>
      </c>
      <c r="Z791" s="87" t="str">
        <f>IF(db[[#This Row],[STN TG]]="LSN","PCS","")</f>
        <v/>
      </c>
      <c r="AA791" s="87">
        <f>db[[#This Row],[QTY B]]*IF(db[[#This Row],[QTY TG]]="",1,db[[#This Row],[QTY TG]])*IF(db[[#This Row],[QTY K]]="",1,db[[#This Row],[QTY K]])</f>
        <v>1000</v>
      </c>
      <c r="AB791" s="87" t="str">
        <f>IF(db[[#This Row],[STN K]]="",IF(db[[#This Row],[STN TG]]="",db[[#This Row],[STN B]],db[[#This Row],[STN TG]]),db[[#This Row],[STN K]])</f>
        <v>PCS</v>
      </c>
      <c r="AC791" s="87"/>
    </row>
    <row r="792" spans="1:29" ht="16.5" customHeight="1" x14ac:dyDescent="0.25">
      <c r="A792" s="87">
        <f>ROW()-1</f>
        <v>791</v>
      </c>
      <c r="B792" s="1" t="str">
        <f>LOWER(SUBSTITUTE(SUBSTITUTE(SUBSTITUTE(SUBSTITUTE(SUBSTITUTE(SUBSTITUTE(db[[#This Row],[NB BM]]," ",),".",""),"-",""),"(",""),")",""),"/",""))</f>
        <v>stipjk526b40blhitam</v>
      </c>
      <c r="C792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D792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E792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stipjk526b40blhitam50box40pcs</v>
      </c>
      <c r="F7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eraser526b40bljk50box40pcsartomoro</v>
      </c>
      <c r="G792" s="1" t="s">
        <v>5501</v>
      </c>
      <c r="H792" s="4" t="s">
        <v>279</v>
      </c>
      <c r="I792" s="2" t="s">
        <v>280</v>
      </c>
      <c r="J792" s="1" t="s">
        <v>1620</v>
      </c>
      <c r="K792" s="26" t="e">
        <f>IF(db[[#This Row],[NB NOTA_C]]="","",COUNTIF([2]!B_MSK[concat],db[[#This Row],[NB NOTA_C]]))</f>
        <v>#REF!</v>
      </c>
      <c r="L792" s="6" t="s">
        <v>1631</v>
      </c>
      <c r="M792" s="1" t="s">
        <v>1829</v>
      </c>
      <c r="N792" s="1" t="s">
        <v>2819</v>
      </c>
      <c r="O792" s="1" t="s">
        <v>4985</v>
      </c>
      <c r="P792" s="1" t="str">
        <f>IF(db[[#This Row],[QTY/ CTN]]="","",SUBSTITUTE(SUBSTITUTE(SUBSTITUTE(db[[#This Row],[QTY/ CTN]]," ","_",2),"(",""),")","")&amp;"_")</f>
        <v>50 BOX_40 PCS_</v>
      </c>
      <c r="Q792" s="1">
        <f>IF(db[[#This Row],[H_QTY/ CTN]]="","",SEARCH("_",db[[#This Row],[H_QTY/ CTN]]))</f>
        <v>7</v>
      </c>
      <c r="R792" s="1">
        <f>IF(db[[#This Row],[H_QTY/ CTN]]="","",LEN(db[[#This Row],[H_QTY/ CTN]]))</f>
        <v>14</v>
      </c>
      <c r="S792" s="90" t="str">
        <f>IF(db[[#This Row],[H_QTY/ CTN]]="","",LEFT(db[[#This Row],[H_QTY/ CTN]],db[[#This Row],[H_1]]-1))</f>
        <v>50 BOX</v>
      </c>
      <c r="T792" s="87" t="str">
        <f>IF(NOT(db[[#This Row],[H_1]]=db[[#This Row],[H_2]]),MID(db[[#This Row],[H_QTY/ CTN]],db[[#This Row],[H_1]]+1,db[[#This Row],[H_2]]-db[[#This Row],[H_1]]-1),"")</f>
        <v>40 PCS</v>
      </c>
      <c r="U792" s="87" t="str">
        <f>IF(db[[#This Row],[QTY/ CTN B]]="","",LEFT(db[[#This Row],[QTY/ CTN B]],SEARCH(" ",db[[#This Row],[QTY/ CTN B]],1)-1))</f>
        <v>50</v>
      </c>
      <c r="V792" s="87" t="str">
        <f>IF(db[[#This Row],[QTY/ CTN B]]="","",RIGHT(db[[#This Row],[QTY/ CTN B]],LEN(db[[#This Row],[QTY/ CTN B]])-SEARCH(" ",db[[#This Row],[QTY/ CTN B]],1)))</f>
        <v>BOX</v>
      </c>
      <c r="W792" s="87" t="str">
        <f>IF(db[[#This Row],[QTY/ CTN TG]]="",IF(db[[#This Row],[STN TG]]="","",12),LEFT(db[[#This Row],[QTY/ CTN TG]],SEARCH(" ",db[[#This Row],[QTY/ CTN TG]],1)-1))</f>
        <v>40</v>
      </c>
      <c r="X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2" s="87" t="str">
        <f>IF(db[[#This Row],[STN K]]="","",IF(db[[#This Row],[STN TG]]="LSN",12,""))</f>
        <v/>
      </c>
      <c r="Z792" s="87" t="str">
        <f>IF(db[[#This Row],[STN TG]]="LSN","PCS","")</f>
        <v/>
      </c>
      <c r="AA792" s="87">
        <f>db[[#This Row],[QTY B]]*IF(db[[#This Row],[QTY TG]]="",1,db[[#This Row],[QTY TG]])*IF(db[[#This Row],[QTY K]]="",1,db[[#This Row],[QTY K]])</f>
        <v>2000</v>
      </c>
      <c r="AB792" s="87" t="str">
        <f>IF(db[[#This Row],[STN K]]="",IF(db[[#This Row],[STN TG]]="",db[[#This Row],[STN B]],db[[#This Row],[STN TG]]),db[[#This Row],[STN K]])</f>
        <v>PCS</v>
      </c>
      <c r="AC792" s="87"/>
    </row>
    <row r="793" spans="1:29" ht="16.5" customHeight="1" x14ac:dyDescent="0.25">
      <c r="A793" s="87">
        <f>ROW()-1</f>
        <v>792</v>
      </c>
      <c r="B793" s="3" t="str">
        <f>LOWER(SUBSTITUTE(SUBSTITUTE(SUBSTITUTE(SUBSTITUTE(SUBSTITUTE(SUBSTITUTE(db[[#This Row],[NB BM]]," ",),".",""),"-",""),"(",""),")",""),"/",""))</f>
        <v>stipjk526b40cowarna</v>
      </c>
      <c r="C793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D793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793" s="3" t="str">
        <f>LOWER(SUBSTITUTE(SUBSTITUTE(SUBSTITUTE(SUBSTITUTE(SUBSTITUTE(SUBSTITUTE(SUBSTITUTE(SUBSTITUTE(SUBSTITUTE(db[[#This Row],[NB BM]]&amp;db[[#This Row],[QTY/ CTN]]," ",),".",""),"-",""),"(",""),")",""),",",""),"/",""),"""",""),"+",""))</f>
        <v>stipjk526b40cowarna50box40pcs</v>
      </c>
      <c r="F7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eraser526b40cojk50box40pcsartomoro</v>
      </c>
      <c r="G793" s="4" t="s">
        <v>5500</v>
      </c>
      <c r="H793" s="4" t="s">
        <v>5462</v>
      </c>
      <c r="I793" s="2" t="s">
        <v>5461</v>
      </c>
      <c r="J793" s="1" t="s">
        <v>1620</v>
      </c>
      <c r="K793" s="28" t="e">
        <f>IF(db[[#This Row],[NB NOTA_C]]="","",COUNTIF([2]!B_MSK[concat],db[[#This Row],[NB NOTA_C]]))</f>
        <v>#REF!</v>
      </c>
      <c r="L793" s="7" t="s">
        <v>1631</v>
      </c>
      <c r="M793" s="3" t="s">
        <v>1829</v>
      </c>
      <c r="N793" s="1" t="s">
        <v>2819</v>
      </c>
      <c r="O793" s="3"/>
      <c r="P793" s="3" t="str">
        <f>IF(db[[#This Row],[QTY/ CTN]]="","",SUBSTITUTE(SUBSTITUTE(SUBSTITUTE(db[[#This Row],[QTY/ CTN]]," ","_",2),"(",""),")","")&amp;"_")</f>
        <v>50 BOX_40 PCS_</v>
      </c>
      <c r="Q793" s="3">
        <f>IF(db[[#This Row],[H_QTY/ CTN]]="","",SEARCH("_",db[[#This Row],[H_QTY/ CTN]]))</f>
        <v>7</v>
      </c>
      <c r="R793" s="3">
        <f>IF(db[[#This Row],[H_QTY/ CTN]]="","",LEN(db[[#This Row],[H_QTY/ CTN]]))</f>
        <v>14</v>
      </c>
      <c r="S793" s="87" t="str">
        <f>IF(db[[#This Row],[H_QTY/ CTN]]="","",LEFT(db[[#This Row],[H_QTY/ CTN]],db[[#This Row],[H_1]]-1))</f>
        <v>50 BOX</v>
      </c>
      <c r="T793" s="87" t="str">
        <f>IF(NOT(db[[#This Row],[H_1]]=db[[#This Row],[H_2]]),MID(db[[#This Row],[H_QTY/ CTN]],db[[#This Row],[H_1]]+1,db[[#This Row],[H_2]]-db[[#This Row],[H_1]]-1),"")</f>
        <v>40 PCS</v>
      </c>
      <c r="U793" s="87" t="str">
        <f>IF(db[[#This Row],[QTY/ CTN B]]="","",LEFT(db[[#This Row],[QTY/ CTN B]],SEARCH(" ",db[[#This Row],[QTY/ CTN B]],1)-1))</f>
        <v>50</v>
      </c>
      <c r="V793" s="87" t="str">
        <f>IF(db[[#This Row],[QTY/ CTN B]]="","",RIGHT(db[[#This Row],[QTY/ CTN B]],LEN(db[[#This Row],[QTY/ CTN B]])-SEARCH(" ",db[[#This Row],[QTY/ CTN B]],1)))</f>
        <v>BOX</v>
      </c>
      <c r="W793" s="87" t="str">
        <f>IF(db[[#This Row],[QTY/ CTN TG]]="",IF(db[[#This Row],[STN TG]]="","",12),LEFT(db[[#This Row],[QTY/ CTN TG]],SEARCH(" ",db[[#This Row],[QTY/ CTN TG]],1)-1))</f>
        <v>40</v>
      </c>
      <c r="X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3" s="87" t="str">
        <f>IF(db[[#This Row],[STN K]]="","",IF(db[[#This Row],[STN TG]]="LSN",12,""))</f>
        <v/>
      </c>
      <c r="Z793" s="87" t="str">
        <f>IF(db[[#This Row],[STN TG]]="LSN","PCS","")</f>
        <v/>
      </c>
      <c r="AA793" s="87">
        <f>db[[#This Row],[QTY B]]*IF(db[[#This Row],[QTY TG]]="",1,db[[#This Row],[QTY TG]])*IF(db[[#This Row],[QTY K]]="",1,db[[#This Row],[QTY K]])</f>
        <v>2000</v>
      </c>
      <c r="AB793" s="87" t="str">
        <f>IF(db[[#This Row],[STN K]]="",IF(db[[#This Row],[STN TG]]="",db[[#This Row],[STN B]],db[[#This Row],[STN TG]]),db[[#This Row],[STN K]])</f>
        <v>PCS</v>
      </c>
      <c r="AC793" s="87"/>
    </row>
    <row r="794" spans="1:29" ht="16.5" customHeight="1" x14ac:dyDescent="0.25">
      <c r="A794" s="87">
        <f>ROW()-1</f>
        <v>793</v>
      </c>
      <c r="B794" s="1" t="str">
        <f>LOWER(SUBSTITUTE(SUBSTITUTE(SUBSTITUTE(SUBSTITUTE(SUBSTITUTE(SUBSTITUTE(db[[#This Row],[NB BM]]," ",),".",""),"-",""),"(",""),")",""),"/",""))</f>
        <v>stipjk526b40pputih</v>
      </c>
      <c r="C794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D794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E794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stipjk526b40pputih50box40pcs</v>
      </c>
      <c r="F7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eraser526b40pjk50box40pcsartomoro</v>
      </c>
      <c r="G794" s="1" t="s">
        <v>5503</v>
      </c>
      <c r="H794" s="4" t="s">
        <v>281</v>
      </c>
      <c r="I794" s="2" t="s">
        <v>282</v>
      </c>
      <c r="J794" s="1" t="s">
        <v>1620</v>
      </c>
      <c r="K794" s="26" t="e">
        <f>IF(db[[#This Row],[NB NOTA_C]]="","",COUNTIF([2]!B_MSK[concat],db[[#This Row],[NB NOTA_C]]))</f>
        <v>#REF!</v>
      </c>
      <c r="L794" s="6" t="s">
        <v>1631</v>
      </c>
      <c r="M794" s="1" t="s">
        <v>1829</v>
      </c>
      <c r="N794" s="1" t="s">
        <v>2819</v>
      </c>
      <c r="O794" s="1" t="s">
        <v>4986</v>
      </c>
      <c r="P794" s="1" t="str">
        <f>IF(db[[#This Row],[QTY/ CTN]]="","",SUBSTITUTE(SUBSTITUTE(SUBSTITUTE(db[[#This Row],[QTY/ CTN]]," ","_",2),"(",""),")","")&amp;"_")</f>
        <v>50 BOX_40 PCS_</v>
      </c>
      <c r="Q794" s="1">
        <f>IF(db[[#This Row],[H_QTY/ CTN]]="","",SEARCH("_",db[[#This Row],[H_QTY/ CTN]]))</f>
        <v>7</v>
      </c>
      <c r="R794" s="1">
        <f>IF(db[[#This Row],[H_QTY/ CTN]]="","",LEN(db[[#This Row],[H_QTY/ CTN]]))</f>
        <v>14</v>
      </c>
      <c r="S794" s="90" t="str">
        <f>IF(db[[#This Row],[H_QTY/ CTN]]="","",LEFT(db[[#This Row],[H_QTY/ CTN]],db[[#This Row],[H_1]]-1))</f>
        <v>50 BOX</v>
      </c>
      <c r="T794" s="87" t="str">
        <f>IF(NOT(db[[#This Row],[H_1]]=db[[#This Row],[H_2]]),MID(db[[#This Row],[H_QTY/ CTN]],db[[#This Row],[H_1]]+1,db[[#This Row],[H_2]]-db[[#This Row],[H_1]]-1),"")</f>
        <v>40 PCS</v>
      </c>
      <c r="U794" s="87" t="str">
        <f>IF(db[[#This Row],[QTY/ CTN B]]="","",LEFT(db[[#This Row],[QTY/ CTN B]],SEARCH(" ",db[[#This Row],[QTY/ CTN B]],1)-1))</f>
        <v>50</v>
      </c>
      <c r="V794" s="87" t="str">
        <f>IF(db[[#This Row],[QTY/ CTN B]]="","",RIGHT(db[[#This Row],[QTY/ CTN B]],LEN(db[[#This Row],[QTY/ CTN B]])-SEARCH(" ",db[[#This Row],[QTY/ CTN B]],1)))</f>
        <v>BOX</v>
      </c>
      <c r="W794" s="87" t="str">
        <f>IF(db[[#This Row],[QTY/ CTN TG]]="",IF(db[[#This Row],[STN TG]]="","",12),LEFT(db[[#This Row],[QTY/ CTN TG]],SEARCH(" ",db[[#This Row],[QTY/ CTN TG]],1)-1))</f>
        <v>40</v>
      </c>
      <c r="X7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4" s="87" t="str">
        <f>IF(db[[#This Row],[STN K]]="","",IF(db[[#This Row],[STN TG]]="LSN",12,""))</f>
        <v/>
      </c>
      <c r="Z794" s="87" t="str">
        <f>IF(db[[#This Row],[STN TG]]="LSN","PCS","")</f>
        <v/>
      </c>
      <c r="AA794" s="87">
        <f>db[[#This Row],[QTY B]]*IF(db[[#This Row],[QTY TG]]="",1,db[[#This Row],[QTY TG]])*IF(db[[#This Row],[QTY K]]="",1,db[[#This Row],[QTY K]])</f>
        <v>2000</v>
      </c>
      <c r="AB794" s="87" t="str">
        <f>IF(db[[#This Row],[STN K]]="",IF(db[[#This Row],[STN TG]]="",db[[#This Row],[STN B]],db[[#This Row],[STN TG]]),db[[#This Row],[STN K]])</f>
        <v>PCS</v>
      </c>
      <c r="AC794" s="87"/>
    </row>
    <row r="795" spans="1:29" ht="16.5" customHeight="1" x14ac:dyDescent="0.25">
      <c r="A795" s="87">
        <f>ROW()-1</f>
        <v>794</v>
      </c>
      <c r="B795" s="1" t="str">
        <f>LOWER(SUBSTITUTE(SUBSTITUTE(SUBSTITUTE(SUBSTITUTE(SUBSTITUTE(SUBSTITUTE(db[[#This Row],[NB BM]]," ",),".",""),"-",""),"(",""),")",""),"/",""))</f>
        <v>stipjkeb30hitam</v>
      </c>
      <c r="C795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D795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E795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stipjkeb30hitam50box30pcs</v>
      </c>
      <c r="F7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erasereb30jk50box30pcsartomoro</v>
      </c>
      <c r="G795" s="1" t="s">
        <v>5504</v>
      </c>
      <c r="H795" s="4" t="s">
        <v>283</v>
      </c>
      <c r="I795" s="2" t="s">
        <v>284</v>
      </c>
      <c r="J795" s="1" t="s">
        <v>1620</v>
      </c>
      <c r="K795" s="26" t="e">
        <f>IF(db[[#This Row],[NB NOTA_C]]="","",COUNTIF([2]!B_MSK[concat],db[[#This Row],[NB NOTA_C]]))</f>
        <v>#REF!</v>
      </c>
      <c r="L795" s="6" t="s">
        <v>1631</v>
      </c>
      <c r="M795" s="1" t="s">
        <v>1830</v>
      </c>
      <c r="N795" s="1" t="s">
        <v>2819</v>
      </c>
      <c r="P795" s="1" t="str">
        <f>IF(db[[#This Row],[QTY/ CTN]]="","",SUBSTITUTE(SUBSTITUTE(SUBSTITUTE(db[[#This Row],[QTY/ CTN]]," ","_",2),"(",""),")","")&amp;"_")</f>
        <v>50 BOX_30 PCS_</v>
      </c>
      <c r="Q795" s="1">
        <f>IF(db[[#This Row],[H_QTY/ CTN]]="","",SEARCH("_",db[[#This Row],[H_QTY/ CTN]]))</f>
        <v>7</v>
      </c>
      <c r="R795" s="1">
        <f>IF(db[[#This Row],[H_QTY/ CTN]]="","",LEN(db[[#This Row],[H_QTY/ CTN]]))</f>
        <v>14</v>
      </c>
      <c r="S795" s="90" t="str">
        <f>IF(db[[#This Row],[H_QTY/ CTN]]="","",LEFT(db[[#This Row],[H_QTY/ CTN]],db[[#This Row],[H_1]]-1))</f>
        <v>50 BOX</v>
      </c>
      <c r="T795" s="87" t="str">
        <f>IF(NOT(db[[#This Row],[H_1]]=db[[#This Row],[H_2]]),MID(db[[#This Row],[H_QTY/ CTN]],db[[#This Row],[H_1]]+1,db[[#This Row],[H_2]]-db[[#This Row],[H_1]]-1),"")</f>
        <v>30 PCS</v>
      </c>
      <c r="U795" s="87" t="str">
        <f>IF(db[[#This Row],[QTY/ CTN B]]="","",LEFT(db[[#This Row],[QTY/ CTN B]],SEARCH(" ",db[[#This Row],[QTY/ CTN B]],1)-1))</f>
        <v>50</v>
      </c>
      <c r="V795" s="87" t="str">
        <f>IF(db[[#This Row],[QTY/ CTN B]]="","",RIGHT(db[[#This Row],[QTY/ CTN B]],LEN(db[[#This Row],[QTY/ CTN B]])-SEARCH(" ",db[[#This Row],[QTY/ CTN B]],1)))</f>
        <v>BOX</v>
      </c>
      <c r="W795" s="87" t="str">
        <f>IF(db[[#This Row],[QTY/ CTN TG]]="",IF(db[[#This Row],[STN TG]]="","",12),LEFT(db[[#This Row],[QTY/ CTN TG]],SEARCH(" ",db[[#This Row],[QTY/ CTN TG]],1)-1))</f>
        <v>30</v>
      </c>
      <c r="X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5" s="87" t="str">
        <f>IF(db[[#This Row],[STN K]]="","",IF(db[[#This Row],[STN TG]]="LSN",12,""))</f>
        <v/>
      </c>
      <c r="Z795" s="87" t="str">
        <f>IF(db[[#This Row],[STN TG]]="LSN","PCS","")</f>
        <v/>
      </c>
      <c r="AA795" s="87">
        <f>db[[#This Row],[QTY B]]*IF(db[[#This Row],[QTY TG]]="",1,db[[#This Row],[QTY TG]])*IF(db[[#This Row],[QTY K]]="",1,db[[#This Row],[QTY K]])</f>
        <v>1500</v>
      </c>
      <c r="AB795" s="87" t="str">
        <f>IF(db[[#This Row],[STN K]]="",IF(db[[#This Row],[STN TG]]="",db[[#This Row],[STN B]],db[[#This Row],[STN TG]]),db[[#This Row],[STN K]])</f>
        <v>PCS</v>
      </c>
      <c r="AC795" s="87"/>
    </row>
    <row r="796" spans="1:29" ht="16.5" customHeight="1" x14ac:dyDescent="0.25">
      <c r="A796" s="87">
        <f>ROW()-1</f>
        <v>795</v>
      </c>
      <c r="B796" s="127" t="str">
        <f>LOWER(SUBSTITUTE(SUBSTITUTE(SUBSTITUTE(SUBSTITUTE(SUBSTITUTE(SUBSTITUTE(db[[#This Row],[NB BM]]," ",),".",""),"-",""),"(",""),")",""),"/",""))</f>
        <v>stipjker102jk</v>
      </c>
      <c r="C796" s="127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D796" s="127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E796" s="127" t="str">
        <f>LOWER(SUBSTITUTE(SUBSTITUTE(SUBSTITUTE(SUBSTITUTE(SUBSTITUTE(SUBSTITUTE(SUBSTITUTE(SUBSTITUTE(SUBSTITUTE(db[[#This Row],[NB BM]]&amp;db[[#This Row],[QTY/ CTN]]," ",),".",""),"-",""),"(",""),")",""),",",""),"/",""),"""",""),"+",""))</f>
        <v>stipjker102jk50box36pcs</v>
      </c>
      <c r="F796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eraserer102jk50box36pcsartomoro</v>
      </c>
      <c r="G796" s="128" t="s">
        <v>5720</v>
      </c>
      <c r="H796" s="128" t="s">
        <v>5716</v>
      </c>
      <c r="I796" s="129" t="s">
        <v>5719</v>
      </c>
      <c r="J796" s="128" t="s">
        <v>1620</v>
      </c>
      <c r="K796" s="130" t="e">
        <f>IF(db[[#This Row],[NB NOTA_C]]="","",COUNTIF([2]!B_MSK[concat],db[[#This Row],[NB NOTA_C]]))</f>
        <v>#REF!</v>
      </c>
      <c r="L796" s="131" t="s">
        <v>1631</v>
      </c>
      <c r="M796" s="127" t="s">
        <v>5721</v>
      </c>
      <c r="N796" s="128" t="s">
        <v>2819</v>
      </c>
      <c r="O796" s="127"/>
      <c r="P796" s="127" t="str">
        <f>IF(db[[#This Row],[QTY/ CTN]]="","",SUBSTITUTE(SUBSTITUTE(SUBSTITUTE(db[[#This Row],[QTY/ CTN]]," ","_",2),"(",""),")","")&amp;"_")</f>
        <v>50 BOX_36 PCS_</v>
      </c>
      <c r="Q796" s="127">
        <f>IF(db[[#This Row],[H_QTY/ CTN]]="","",SEARCH("_",db[[#This Row],[H_QTY/ CTN]]))</f>
        <v>7</v>
      </c>
      <c r="R796" s="127">
        <f>IF(db[[#This Row],[H_QTY/ CTN]]="","",LEN(db[[#This Row],[H_QTY/ CTN]]))</f>
        <v>14</v>
      </c>
      <c r="S796" s="132" t="str">
        <f>IF(db[[#This Row],[H_QTY/ CTN]]="","",LEFT(db[[#This Row],[H_QTY/ CTN]],db[[#This Row],[H_1]]-1))</f>
        <v>50 BOX</v>
      </c>
      <c r="T796" s="132" t="str">
        <f>IF(NOT(db[[#This Row],[H_1]]=db[[#This Row],[H_2]]),MID(db[[#This Row],[H_QTY/ CTN]],db[[#This Row],[H_1]]+1,db[[#This Row],[H_2]]-db[[#This Row],[H_1]]-1),"")</f>
        <v>36 PCS</v>
      </c>
      <c r="U796" s="132" t="str">
        <f>IF(db[[#This Row],[QTY/ CTN B]]="","",LEFT(db[[#This Row],[QTY/ CTN B]],SEARCH(" ",db[[#This Row],[QTY/ CTN B]],1)-1))</f>
        <v>50</v>
      </c>
      <c r="V796" s="132" t="str">
        <f>IF(db[[#This Row],[QTY/ CTN B]]="","",RIGHT(db[[#This Row],[QTY/ CTN B]],LEN(db[[#This Row],[QTY/ CTN B]])-SEARCH(" ",db[[#This Row],[QTY/ CTN B]],1)))</f>
        <v>BOX</v>
      </c>
      <c r="W796" s="132" t="str">
        <f>IF(db[[#This Row],[QTY/ CTN TG]]="",IF(db[[#This Row],[STN TG]]="","",12),LEFT(db[[#This Row],[QTY/ CTN TG]],SEARCH(" ",db[[#This Row],[QTY/ CTN TG]],1)-1))</f>
        <v>36</v>
      </c>
      <c r="X796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6" s="132" t="str">
        <f>IF(db[[#This Row],[STN K]]="","",IF(db[[#This Row],[STN TG]]="LSN",12,""))</f>
        <v/>
      </c>
      <c r="Z796" s="132" t="str">
        <f>IF(db[[#This Row],[STN TG]]="LSN","PCS","")</f>
        <v/>
      </c>
      <c r="AA796" s="132">
        <f>db[[#This Row],[QTY B]]*IF(db[[#This Row],[QTY TG]]="",1,db[[#This Row],[QTY TG]])*IF(db[[#This Row],[QTY K]]="",1,db[[#This Row],[QTY K]])</f>
        <v>1800</v>
      </c>
      <c r="AB796" s="132" t="str">
        <f>IF(db[[#This Row],[STN K]]="",IF(db[[#This Row],[STN TG]]="",db[[#This Row],[STN B]],db[[#This Row],[STN TG]]),db[[#This Row],[STN K]])</f>
        <v>PCS</v>
      </c>
      <c r="AC796" s="87"/>
    </row>
    <row r="797" spans="1:29" ht="16.5" customHeight="1" x14ac:dyDescent="0.25">
      <c r="A797" s="87">
        <f>ROW()-1</f>
        <v>796</v>
      </c>
      <c r="B797" s="3" t="str">
        <f>LOWER(SUBSTITUTE(SUBSTITUTE(SUBSTITUTE(SUBSTITUTE(SUBSTITUTE(SUBSTITUTE(db[[#This Row],[NB BM]]," ",),".",""),"-",""),"(",""),")",""),"/",""))</f>
        <v>stipjker107animal</v>
      </c>
      <c r="C797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D797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E797" s="3" t="str">
        <f>LOWER(SUBSTITUTE(SUBSTITUTE(SUBSTITUTE(SUBSTITUTE(SUBSTITUTE(SUBSTITUTE(SUBSTITUTE(SUBSTITUTE(SUBSTITUTE(db[[#This Row],[NB BM]]&amp;db[[#This Row],[QTY/ CTN]]," ",),".",""),"-",""),"(",""),")",""),",",""),"/",""),"""",""),"+",""))</f>
        <v>stipjker107animal50box30pcs</v>
      </c>
      <c r="F7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eraserer107animaljk50box30pcsartomoro</v>
      </c>
      <c r="G797" s="1" t="s">
        <v>3537</v>
      </c>
      <c r="H797" s="4" t="s">
        <v>3535</v>
      </c>
      <c r="I797" s="2" t="s">
        <v>3536</v>
      </c>
      <c r="J797" s="1" t="s">
        <v>1620</v>
      </c>
      <c r="K797" s="28" t="e">
        <f>IF(db[[#This Row],[NB NOTA_C]]="","",COUNTIF([2]!B_MSK[concat],db[[#This Row],[NB NOTA_C]]))</f>
        <v>#REF!</v>
      </c>
      <c r="L797" s="7" t="s">
        <v>1631</v>
      </c>
      <c r="M797" s="3" t="s">
        <v>1830</v>
      </c>
      <c r="N797" s="1" t="s">
        <v>2819</v>
      </c>
      <c r="O797" s="3" t="s">
        <v>6168</v>
      </c>
      <c r="P797" s="3" t="str">
        <f>IF(db[[#This Row],[QTY/ CTN]]="","",SUBSTITUTE(SUBSTITUTE(SUBSTITUTE(db[[#This Row],[QTY/ CTN]]," ","_",2),"(",""),")","")&amp;"_")</f>
        <v>50 BOX_30 PCS_</v>
      </c>
      <c r="Q797" s="3">
        <f>IF(db[[#This Row],[H_QTY/ CTN]]="","",SEARCH("_",db[[#This Row],[H_QTY/ CTN]]))</f>
        <v>7</v>
      </c>
      <c r="R797" s="3">
        <f>IF(db[[#This Row],[H_QTY/ CTN]]="","",LEN(db[[#This Row],[H_QTY/ CTN]]))</f>
        <v>14</v>
      </c>
      <c r="S797" s="87" t="str">
        <f>IF(db[[#This Row],[H_QTY/ CTN]]="","",LEFT(db[[#This Row],[H_QTY/ CTN]],db[[#This Row],[H_1]]-1))</f>
        <v>50 BOX</v>
      </c>
      <c r="T797" s="87" t="str">
        <f>IF(NOT(db[[#This Row],[H_1]]=db[[#This Row],[H_2]]),MID(db[[#This Row],[H_QTY/ CTN]],db[[#This Row],[H_1]]+1,db[[#This Row],[H_2]]-db[[#This Row],[H_1]]-1),"")</f>
        <v>30 PCS</v>
      </c>
      <c r="U797" s="87" t="str">
        <f>IF(db[[#This Row],[QTY/ CTN B]]="","",LEFT(db[[#This Row],[QTY/ CTN B]],SEARCH(" ",db[[#This Row],[QTY/ CTN B]],1)-1))</f>
        <v>50</v>
      </c>
      <c r="V797" s="87" t="str">
        <f>IF(db[[#This Row],[QTY/ CTN B]]="","",RIGHT(db[[#This Row],[QTY/ CTN B]],LEN(db[[#This Row],[QTY/ CTN B]])-SEARCH(" ",db[[#This Row],[QTY/ CTN B]],1)))</f>
        <v>BOX</v>
      </c>
      <c r="W797" s="87" t="str">
        <f>IF(db[[#This Row],[QTY/ CTN TG]]="",IF(db[[#This Row],[STN TG]]="","",12),LEFT(db[[#This Row],[QTY/ CTN TG]],SEARCH(" ",db[[#This Row],[QTY/ CTN TG]],1)-1))</f>
        <v>30</v>
      </c>
      <c r="X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7" s="87" t="str">
        <f>IF(db[[#This Row],[STN K]]="","",IF(db[[#This Row],[STN TG]]="LSN",12,""))</f>
        <v/>
      </c>
      <c r="Z797" s="87" t="str">
        <f>IF(db[[#This Row],[STN TG]]="LSN","PCS","")</f>
        <v/>
      </c>
      <c r="AA797" s="87">
        <f>db[[#This Row],[QTY B]]*IF(db[[#This Row],[QTY TG]]="",1,db[[#This Row],[QTY TG]])*IF(db[[#This Row],[QTY K]]="",1,db[[#This Row],[QTY K]])</f>
        <v>1500</v>
      </c>
      <c r="AB797" s="87" t="str">
        <f>IF(db[[#This Row],[STN K]]="",IF(db[[#This Row],[STN TG]]="",db[[#This Row],[STN B]],db[[#This Row],[STN TG]]),db[[#This Row],[STN K]])</f>
        <v>PCS</v>
      </c>
      <c r="AC797" s="87"/>
    </row>
    <row r="798" spans="1:29" ht="16.5" customHeight="1" x14ac:dyDescent="0.25">
      <c r="A798" s="87">
        <f>ROW()-1</f>
        <v>797</v>
      </c>
      <c r="B798" s="3" t="str">
        <f>LOWER(SUBSTITUTE(SUBSTITUTE(SUBSTITUTE(SUBSTITUTE(SUBSTITUTE(SUBSTITUTE(db[[#This Row],[NB BM]]," ",),".",""),"-",""),"(",""),")",""),"/",""))</f>
        <v>stipjker110</v>
      </c>
      <c r="C798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D798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E798" s="3" t="str">
        <f>LOWER(SUBSTITUTE(SUBSTITUTE(SUBSTITUTE(SUBSTITUTE(SUBSTITUTE(SUBSTITUTE(SUBSTITUTE(SUBSTITUTE(SUBSTITUTE(db[[#This Row],[NB BM]]&amp;db[[#This Row],[QTY/ CTN]]," ",),".",""),"-",""),"(",""),")",""),",",""),"/",""),"""",""),"+",""))</f>
        <v>stipjker11050box40pcs</v>
      </c>
      <c r="F7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eraserer110jk50box40pcsartomoro</v>
      </c>
      <c r="G798" s="1" t="s">
        <v>3349</v>
      </c>
      <c r="H798" s="4" t="s">
        <v>3348</v>
      </c>
      <c r="I798" s="49" t="s">
        <v>3348</v>
      </c>
      <c r="J798" s="1" t="s">
        <v>1620</v>
      </c>
      <c r="K798" s="28" t="e">
        <f>IF(db[[#This Row],[NB NOTA_C]]="","",COUNTIF([2]!B_MSK[concat],db[[#This Row],[NB NOTA_C]]))</f>
        <v>#REF!</v>
      </c>
      <c r="L798" s="7" t="s">
        <v>1631</v>
      </c>
      <c r="M798" s="3" t="s">
        <v>1829</v>
      </c>
      <c r="N798" s="1" t="s">
        <v>2819</v>
      </c>
      <c r="O798" s="3"/>
      <c r="P798" s="3" t="str">
        <f>IF(db[[#This Row],[QTY/ CTN]]="","",SUBSTITUTE(SUBSTITUTE(SUBSTITUTE(db[[#This Row],[QTY/ CTN]]," ","_",2),"(",""),")","")&amp;"_")</f>
        <v>50 BOX_40 PCS_</v>
      </c>
      <c r="Q798" s="3">
        <f>IF(db[[#This Row],[H_QTY/ CTN]]="","",SEARCH("_",db[[#This Row],[H_QTY/ CTN]]))</f>
        <v>7</v>
      </c>
      <c r="R798" s="3">
        <f>IF(db[[#This Row],[H_QTY/ CTN]]="","",LEN(db[[#This Row],[H_QTY/ CTN]]))</f>
        <v>14</v>
      </c>
      <c r="S798" s="87" t="str">
        <f>IF(db[[#This Row],[H_QTY/ CTN]]="","",LEFT(db[[#This Row],[H_QTY/ CTN]],db[[#This Row],[H_1]]-1))</f>
        <v>50 BOX</v>
      </c>
      <c r="T798" s="87" t="str">
        <f>IF(NOT(db[[#This Row],[H_1]]=db[[#This Row],[H_2]]),MID(db[[#This Row],[H_QTY/ CTN]],db[[#This Row],[H_1]]+1,db[[#This Row],[H_2]]-db[[#This Row],[H_1]]-1),"")</f>
        <v>40 PCS</v>
      </c>
      <c r="U798" s="87" t="str">
        <f>IF(db[[#This Row],[QTY/ CTN B]]="","",LEFT(db[[#This Row],[QTY/ CTN B]],SEARCH(" ",db[[#This Row],[QTY/ CTN B]],1)-1))</f>
        <v>50</v>
      </c>
      <c r="V798" s="87" t="str">
        <f>IF(db[[#This Row],[QTY/ CTN B]]="","",RIGHT(db[[#This Row],[QTY/ CTN B]],LEN(db[[#This Row],[QTY/ CTN B]])-SEARCH(" ",db[[#This Row],[QTY/ CTN B]],1)))</f>
        <v>BOX</v>
      </c>
      <c r="W798" s="87" t="str">
        <f>IF(db[[#This Row],[QTY/ CTN TG]]="",IF(db[[#This Row],[STN TG]]="","",12),LEFT(db[[#This Row],[QTY/ CTN TG]],SEARCH(" ",db[[#This Row],[QTY/ CTN TG]],1)-1))</f>
        <v>40</v>
      </c>
      <c r="X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8" s="87" t="str">
        <f>IF(db[[#This Row],[STN K]]="","",IF(db[[#This Row],[STN TG]]="LSN",12,""))</f>
        <v/>
      </c>
      <c r="Z798" s="87" t="str">
        <f>IF(db[[#This Row],[STN TG]]="LSN","PCS","")</f>
        <v/>
      </c>
      <c r="AA798" s="87">
        <f>db[[#This Row],[QTY B]]*IF(db[[#This Row],[QTY TG]]="",1,db[[#This Row],[QTY TG]])*IF(db[[#This Row],[QTY K]]="",1,db[[#This Row],[QTY K]])</f>
        <v>2000</v>
      </c>
      <c r="AB798" s="87" t="str">
        <f>IF(db[[#This Row],[STN K]]="",IF(db[[#This Row],[STN TG]]="",db[[#This Row],[STN B]],db[[#This Row],[STN TG]]),db[[#This Row],[STN K]])</f>
        <v>PCS</v>
      </c>
      <c r="AC798" s="87"/>
    </row>
    <row r="799" spans="1:29" ht="16.5" customHeight="1" x14ac:dyDescent="0.25">
      <c r="A799" s="87">
        <f>ROW()-1</f>
        <v>798</v>
      </c>
      <c r="B799" s="1" t="str">
        <f>LOWER(SUBSTITUTE(SUBSTITUTE(SUBSTITUTE(SUBSTITUTE(SUBSTITUTE(SUBSTITUTE(db[[#This Row],[NB BM]]," ",),".",""),"-",""),"(",""),")",""),"/",""))</f>
        <v>stipjker116</v>
      </c>
      <c r="C799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D799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E799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stipjker11650box20pcs</v>
      </c>
      <c r="F7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eraserer116jk50box20pcsartomoro</v>
      </c>
      <c r="G799" s="1" t="s">
        <v>285</v>
      </c>
      <c r="H799" s="4" t="s">
        <v>286</v>
      </c>
      <c r="I799" s="49" t="s">
        <v>287</v>
      </c>
      <c r="J799" s="1" t="s">
        <v>1620</v>
      </c>
      <c r="K799" s="26" t="e">
        <f>IF(db[[#This Row],[NB NOTA_C]]="","",COUNTIF([2]!B_MSK[concat],db[[#This Row],[NB NOTA_C]]))</f>
        <v>#REF!</v>
      </c>
      <c r="L799" s="6" t="s">
        <v>1631</v>
      </c>
      <c r="M799" s="1" t="s">
        <v>1828</v>
      </c>
      <c r="N799" s="1" t="s">
        <v>2819</v>
      </c>
      <c r="P799" s="1" t="str">
        <f>IF(db[[#This Row],[QTY/ CTN]]="","",SUBSTITUTE(SUBSTITUTE(SUBSTITUTE(db[[#This Row],[QTY/ CTN]]," ","_",2),"(",""),")","")&amp;"_")</f>
        <v>50 BOX_20 PCS_</v>
      </c>
      <c r="Q799" s="1">
        <f>IF(db[[#This Row],[H_QTY/ CTN]]="","",SEARCH("_",db[[#This Row],[H_QTY/ CTN]]))</f>
        <v>7</v>
      </c>
      <c r="R799" s="1">
        <f>IF(db[[#This Row],[H_QTY/ CTN]]="","",LEN(db[[#This Row],[H_QTY/ CTN]]))</f>
        <v>14</v>
      </c>
      <c r="S799" s="90" t="str">
        <f>IF(db[[#This Row],[H_QTY/ CTN]]="","",LEFT(db[[#This Row],[H_QTY/ CTN]],db[[#This Row],[H_1]]-1))</f>
        <v>50 BOX</v>
      </c>
      <c r="T799" s="87" t="str">
        <f>IF(NOT(db[[#This Row],[H_1]]=db[[#This Row],[H_2]]),MID(db[[#This Row],[H_QTY/ CTN]],db[[#This Row],[H_1]]+1,db[[#This Row],[H_2]]-db[[#This Row],[H_1]]-1),"")</f>
        <v>20 PCS</v>
      </c>
      <c r="U799" s="87" t="str">
        <f>IF(db[[#This Row],[QTY/ CTN B]]="","",LEFT(db[[#This Row],[QTY/ CTN B]],SEARCH(" ",db[[#This Row],[QTY/ CTN B]],1)-1))</f>
        <v>50</v>
      </c>
      <c r="V799" s="87" t="str">
        <f>IF(db[[#This Row],[QTY/ CTN B]]="","",RIGHT(db[[#This Row],[QTY/ CTN B]],LEN(db[[#This Row],[QTY/ CTN B]])-SEARCH(" ",db[[#This Row],[QTY/ CTN B]],1)))</f>
        <v>BOX</v>
      </c>
      <c r="W799" s="87" t="str">
        <f>IF(db[[#This Row],[QTY/ CTN TG]]="",IF(db[[#This Row],[STN TG]]="","",12),LEFT(db[[#This Row],[QTY/ CTN TG]],SEARCH(" ",db[[#This Row],[QTY/ CTN TG]],1)-1))</f>
        <v>20</v>
      </c>
      <c r="X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799" s="87" t="str">
        <f>IF(db[[#This Row],[STN K]]="","",IF(db[[#This Row],[STN TG]]="LSN",12,""))</f>
        <v/>
      </c>
      <c r="Z799" s="87" t="str">
        <f>IF(db[[#This Row],[STN TG]]="LSN","PCS","")</f>
        <v/>
      </c>
      <c r="AA799" s="87">
        <f>db[[#This Row],[QTY B]]*IF(db[[#This Row],[QTY TG]]="",1,db[[#This Row],[QTY TG]])*IF(db[[#This Row],[QTY K]]="",1,db[[#This Row],[QTY K]])</f>
        <v>1000</v>
      </c>
      <c r="AB799" s="87" t="str">
        <f>IF(db[[#This Row],[STN K]]="",IF(db[[#This Row],[STN TG]]="",db[[#This Row],[STN B]],db[[#This Row],[STN TG]]),db[[#This Row],[STN K]])</f>
        <v>PCS</v>
      </c>
      <c r="AC799" s="87"/>
    </row>
    <row r="800" spans="1:29" ht="16.5" customHeight="1" x14ac:dyDescent="0.25">
      <c r="A800" s="87">
        <f>ROW()-1</f>
        <v>799</v>
      </c>
      <c r="B800" s="1" t="str">
        <f>LOWER(SUBSTITUTE(SUBSTITUTE(SUBSTITUTE(SUBSTITUTE(SUBSTITUTE(SUBSTITUTE(db[[#This Row],[NB BM]]," ",),".",""),"-",""),"(",""),")",""),"/",""))</f>
        <v>stipjker20bl</v>
      </c>
      <c r="C800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D800" s="1" t="str">
        <f>LOWER(SUBSTITUTE(SUBSTITUTE(SUBSTITUTE(SUBSTITUTE(SUBSTITUTE(SUBSTITUTE(SUBSTITUTE(SUBSTITUTE(SUBSTITUTE(db[[#This Row],[NB PAJAK]]," ",""),"-",""),"(",""),")",""),".",""),",",""),"/",""),"""",""),"+",""))</f>
        <v/>
      </c>
      <c r="E800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stipjker20bl50box20pcs</v>
      </c>
      <c r="F8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eraserer20bljk50box20pcsartomoro</v>
      </c>
      <c r="G800" s="1" t="s">
        <v>288</v>
      </c>
      <c r="H800" s="4" t="s">
        <v>289</v>
      </c>
      <c r="I800" s="49"/>
      <c r="J800" s="1" t="s">
        <v>1620</v>
      </c>
      <c r="K800" s="26" t="e">
        <f>IF(db[[#This Row],[NB NOTA_C]]="","",COUNTIF([2]!B_MSK[concat],db[[#This Row],[NB NOTA_C]]))</f>
        <v>#REF!</v>
      </c>
      <c r="L800" s="6" t="s">
        <v>1631</v>
      </c>
      <c r="M800" s="1" t="s">
        <v>1828</v>
      </c>
      <c r="N800" s="1" t="s">
        <v>2819</v>
      </c>
      <c r="P800" s="1" t="str">
        <f>IF(db[[#This Row],[QTY/ CTN]]="","",SUBSTITUTE(SUBSTITUTE(SUBSTITUTE(db[[#This Row],[QTY/ CTN]]," ","_",2),"(",""),")","")&amp;"_")</f>
        <v>50 BOX_20 PCS_</v>
      </c>
      <c r="Q800" s="1">
        <f>IF(db[[#This Row],[H_QTY/ CTN]]="","",SEARCH("_",db[[#This Row],[H_QTY/ CTN]]))</f>
        <v>7</v>
      </c>
      <c r="R800" s="1">
        <f>IF(db[[#This Row],[H_QTY/ CTN]]="","",LEN(db[[#This Row],[H_QTY/ CTN]]))</f>
        <v>14</v>
      </c>
      <c r="S800" s="90" t="str">
        <f>IF(db[[#This Row],[H_QTY/ CTN]]="","",LEFT(db[[#This Row],[H_QTY/ CTN]],db[[#This Row],[H_1]]-1))</f>
        <v>50 BOX</v>
      </c>
      <c r="T800" s="87" t="str">
        <f>IF(NOT(db[[#This Row],[H_1]]=db[[#This Row],[H_2]]),MID(db[[#This Row],[H_QTY/ CTN]],db[[#This Row],[H_1]]+1,db[[#This Row],[H_2]]-db[[#This Row],[H_1]]-1),"")</f>
        <v>20 PCS</v>
      </c>
      <c r="U800" s="87" t="str">
        <f>IF(db[[#This Row],[QTY/ CTN B]]="","",LEFT(db[[#This Row],[QTY/ CTN B]],SEARCH(" ",db[[#This Row],[QTY/ CTN B]],1)-1))</f>
        <v>50</v>
      </c>
      <c r="V800" s="87" t="str">
        <f>IF(db[[#This Row],[QTY/ CTN B]]="","",RIGHT(db[[#This Row],[QTY/ CTN B]],LEN(db[[#This Row],[QTY/ CTN B]])-SEARCH(" ",db[[#This Row],[QTY/ CTN B]],1)))</f>
        <v>BOX</v>
      </c>
      <c r="W800" s="87" t="str">
        <f>IF(db[[#This Row],[QTY/ CTN TG]]="",IF(db[[#This Row],[STN TG]]="","",12),LEFT(db[[#This Row],[QTY/ CTN TG]],SEARCH(" ",db[[#This Row],[QTY/ CTN TG]],1)-1))</f>
        <v>20</v>
      </c>
      <c r="X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0" s="87" t="str">
        <f>IF(db[[#This Row],[STN K]]="","",IF(db[[#This Row],[STN TG]]="LSN",12,""))</f>
        <v/>
      </c>
      <c r="Z800" s="87" t="str">
        <f>IF(db[[#This Row],[STN TG]]="LSN","PCS","")</f>
        <v/>
      </c>
      <c r="AA800" s="87">
        <f>db[[#This Row],[QTY B]]*IF(db[[#This Row],[QTY TG]]="",1,db[[#This Row],[QTY TG]])*IF(db[[#This Row],[QTY K]]="",1,db[[#This Row],[QTY K]])</f>
        <v>1000</v>
      </c>
      <c r="AB800" s="87" t="str">
        <f>IF(db[[#This Row],[STN K]]="",IF(db[[#This Row],[STN TG]]="",db[[#This Row],[STN B]],db[[#This Row],[STN TG]]),db[[#This Row],[STN K]])</f>
        <v>PCS</v>
      </c>
      <c r="AC800" s="87"/>
    </row>
    <row r="801" spans="1:29" ht="16.5" customHeight="1" x14ac:dyDescent="0.25">
      <c r="A801" s="87">
        <f>ROW()-1</f>
        <v>800</v>
      </c>
      <c r="B801" s="8" t="str">
        <f>LOWER(SUBSTITUTE(SUBSTITUTE(SUBSTITUTE(SUBSTITUTE(SUBSTITUTE(SUBSTITUTE(db[[#This Row],[NB BM]]," ",),".",""),"-",""),"(",""),")",""),"/",""))</f>
        <v>stipjker30w</v>
      </c>
      <c r="C801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D801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E801" s="8" t="str">
        <f>LOWER(SUBSTITUTE(SUBSTITUTE(SUBSTITUTE(SUBSTITUTE(SUBSTITUTE(SUBSTITUTE(SUBSTITUTE(SUBSTITUTE(SUBSTITUTE(db[[#This Row],[NB BM]]&amp;db[[#This Row],[QTY/ CTN]]," ",),".",""),"-",""),"(",""),")",""),",",""),"/",""),"""",""),"+",""))</f>
        <v>stipjker30w50box30pcs</v>
      </c>
      <c r="F801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eraserer30wjk50box30pcsartomoro</v>
      </c>
      <c r="G801" s="8" t="s">
        <v>290</v>
      </c>
      <c r="H801" s="18" t="s">
        <v>291</v>
      </c>
      <c r="I801" s="2" t="s">
        <v>292</v>
      </c>
      <c r="J801" s="1" t="s">
        <v>1620</v>
      </c>
      <c r="K801" s="26" t="e">
        <f>IF(db[[#This Row],[NB NOTA_C]]="","",COUNTIF([2]!B_MSK[concat],db[[#This Row],[NB NOTA_C]]))</f>
        <v>#REF!</v>
      </c>
      <c r="L801" s="6" t="s">
        <v>1631</v>
      </c>
      <c r="M801" s="1" t="s">
        <v>1830</v>
      </c>
      <c r="N801" s="1" t="s">
        <v>2819</v>
      </c>
      <c r="O801" s="1" t="s">
        <v>6249</v>
      </c>
      <c r="P801" s="1" t="str">
        <f>IF(db[[#This Row],[QTY/ CTN]]="","",SUBSTITUTE(SUBSTITUTE(SUBSTITUTE(db[[#This Row],[QTY/ CTN]]," ","_",2),"(",""),")","")&amp;"_")</f>
        <v>50 BOX_30 PCS_</v>
      </c>
      <c r="Q801" s="1">
        <f>IF(db[[#This Row],[H_QTY/ CTN]]="","",SEARCH("_",db[[#This Row],[H_QTY/ CTN]]))</f>
        <v>7</v>
      </c>
      <c r="R801" s="1">
        <f>IF(db[[#This Row],[H_QTY/ CTN]]="","",LEN(db[[#This Row],[H_QTY/ CTN]]))</f>
        <v>14</v>
      </c>
      <c r="S801" s="90" t="str">
        <f>IF(db[[#This Row],[H_QTY/ CTN]]="","",LEFT(db[[#This Row],[H_QTY/ CTN]],db[[#This Row],[H_1]]-1))</f>
        <v>50 BOX</v>
      </c>
      <c r="T801" s="87" t="str">
        <f>IF(NOT(db[[#This Row],[H_1]]=db[[#This Row],[H_2]]),MID(db[[#This Row],[H_QTY/ CTN]],db[[#This Row],[H_1]]+1,db[[#This Row],[H_2]]-db[[#This Row],[H_1]]-1),"")</f>
        <v>30 PCS</v>
      </c>
      <c r="U801" s="87" t="str">
        <f>IF(db[[#This Row],[QTY/ CTN B]]="","",LEFT(db[[#This Row],[QTY/ CTN B]],SEARCH(" ",db[[#This Row],[QTY/ CTN B]],1)-1))</f>
        <v>50</v>
      </c>
      <c r="V801" s="87" t="str">
        <f>IF(db[[#This Row],[QTY/ CTN B]]="","",RIGHT(db[[#This Row],[QTY/ CTN B]],LEN(db[[#This Row],[QTY/ CTN B]])-SEARCH(" ",db[[#This Row],[QTY/ CTN B]],1)))</f>
        <v>BOX</v>
      </c>
      <c r="W801" s="87" t="str">
        <f>IF(db[[#This Row],[QTY/ CTN TG]]="",IF(db[[#This Row],[STN TG]]="","",12),LEFT(db[[#This Row],[QTY/ CTN TG]],SEARCH(" ",db[[#This Row],[QTY/ CTN TG]],1)-1))</f>
        <v>30</v>
      </c>
      <c r="X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1" s="87" t="str">
        <f>IF(db[[#This Row],[STN K]]="","",IF(db[[#This Row],[STN TG]]="LSN",12,""))</f>
        <v/>
      </c>
      <c r="Z801" s="87" t="str">
        <f>IF(db[[#This Row],[STN TG]]="LSN","PCS","")</f>
        <v/>
      </c>
      <c r="AA801" s="87">
        <f>db[[#This Row],[QTY B]]*IF(db[[#This Row],[QTY TG]]="",1,db[[#This Row],[QTY TG]])*IF(db[[#This Row],[QTY K]]="",1,db[[#This Row],[QTY K]])</f>
        <v>1500</v>
      </c>
      <c r="AB801" s="87" t="str">
        <f>IF(db[[#This Row],[STN K]]="",IF(db[[#This Row],[STN TG]]="",db[[#This Row],[STN B]],db[[#This Row],[STN TG]]),db[[#This Row],[STN K]])</f>
        <v>PCS</v>
      </c>
      <c r="AC801" s="87"/>
    </row>
    <row r="802" spans="1:29" ht="16.5" customHeight="1" x14ac:dyDescent="0.25">
      <c r="A802" s="87">
        <f>ROW()-1</f>
        <v>801</v>
      </c>
      <c r="B802" s="1" t="str">
        <f>LOWER(SUBSTITUTE(SUBSTITUTE(SUBSTITUTE(SUBSTITUTE(SUBSTITUTE(SUBSTITUTE(db[[#This Row],[NB BM]]," ",),".",""),"-",""),"(",""),")",""),"/",""))</f>
        <v>stipjkerb20bl</v>
      </c>
      <c r="C802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D802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E802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stipjkerb20bl50box20pcs</v>
      </c>
      <c r="F8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erasererb20bljk50box20pcsartomoro</v>
      </c>
      <c r="G802" s="1" t="s">
        <v>293</v>
      </c>
      <c r="H802" s="4" t="s">
        <v>294</v>
      </c>
      <c r="I802" s="49" t="s">
        <v>295</v>
      </c>
      <c r="J802" s="1" t="s">
        <v>1620</v>
      </c>
      <c r="K802" s="26" t="e">
        <f>IF(db[[#This Row],[NB NOTA_C]]="","",COUNTIF([2]!B_MSK[concat],db[[#This Row],[NB NOTA_C]]))</f>
        <v>#REF!</v>
      </c>
      <c r="L802" s="6" t="s">
        <v>1631</v>
      </c>
      <c r="M802" s="1" t="s">
        <v>1828</v>
      </c>
      <c r="N802" s="1" t="s">
        <v>2819</v>
      </c>
      <c r="O802" s="1" t="s">
        <v>4987</v>
      </c>
      <c r="P802" s="1" t="str">
        <f>IF(db[[#This Row],[QTY/ CTN]]="","",SUBSTITUTE(SUBSTITUTE(SUBSTITUTE(db[[#This Row],[QTY/ CTN]]," ","_",2),"(",""),")","")&amp;"_")</f>
        <v>50 BOX_20 PCS_</v>
      </c>
      <c r="Q802" s="1">
        <f>IF(db[[#This Row],[H_QTY/ CTN]]="","",SEARCH("_",db[[#This Row],[H_QTY/ CTN]]))</f>
        <v>7</v>
      </c>
      <c r="R802" s="1">
        <f>IF(db[[#This Row],[H_QTY/ CTN]]="","",LEN(db[[#This Row],[H_QTY/ CTN]]))</f>
        <v>14</v>
      </c>
      <c r="S802" s="90" t="str">
        <f>IF(db[[#This Row],[H_QTY/ CTN]]="","",LEFT(db[[#This Row],[H_QTY/ CTN]],db[[#This Row],[H_1]]-1))</f>
        <v>50 BOX</v>
      </c>
      <c r="T802" s="87" t="str">
        <f>IF(NOT(db[[#This Row],[H_1]]=db[[#This Row],[H_2]]),MID(db[[#This Row],[H_QTY/ CTN]],db[[#This Row],[H_1]]+1,db[[#This Row],[H_2]]-db[[#This Row],[H_1]]-1),"")</f>
        <v>20 PCS</v>
      </c>
      <c r="U802" s="87" t="str">
        <f>IF(db[[#This Row],[QTY/ CTN B]]="","",LEFT(db[[#This Row],[QTY/ CTN B]],SEARCH(" ",db[[#This Row],[QTY/ CTN B]],1)-1))</f>
        <v>50</v>
      </c>
      <c r="V802" s="87" t="str">
        <f>IF(db[[#This Row],[QTY/ CTN B]]="","",RIGHT(db[[#This Row],[QTY/ CTN B]],LEN(db[[#This Row],[QTY/ CTN B]])-SEARCH(" ",db[[#This Row],[QTY/ CTN B]],1)))</f>
        <v>BOX</v>
      </c>
      <c r="W802" s="87" t="str">
        <f>IF(db[[#This Row],[QTY/ CTN TG]]="",IF(db[[#This Row],[STN TG]]="","",12),LEFT(db[[#This Row],[QTY/ CTN TG]],SEARCH(" ",db[[#This Row],[QTY/ CTN TG]],1)-1))</f>
        <v>20</v>
      </c>
      <c r="X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2" s="87" t="str">
        <f>IF(db[[#This Row],[STN K]]="","",IF(db[[#This Row],[STN TG]]="LSN",12,""))</f>
        <v/>
      </c>
      <c r="Z802" s="87" t="str">
        <f>IF(db[[#This Row],[STN TG]]="LSN","PCS","")</f>
        <v/>
      </c>
      <c r="AA802" s="87">
        <f>db[[#This Row],[QTY B]]*IF(db[[#This Row],[QTY TG]]="",1,db[[#This Row],[QTY TG]])*IF(db[[#This Row],[QTY K]]="",1,db[[#This Row],[QTY K]])</f>
        <v>1000</v>
      </c>
      <c r="AB802" s="87" t="str">
        <f>IF(db[[#This Row],[STN K]]="",IF(db[[#This Row],[STN TG]]="",db[[#This Row],[STN B]],db[[#This Row],[STN TG]]),db[[#This Row],[STN K]])</f>
        <v>PCS</v>
      </c>
      <c r="AC802" s="87"/>
    </row>
    <row r="803" spans="1:29" ht="16.5" customHeight="1" x14ac:dyDescent="0.25">
      <c r="A803" s="87">
        <f>ROW()-1</f>
        <v>802</v>
      </c>
      <c r="B803" s="1" t="str">
        <f>LOWER(SUBSTITUTE(SUBSTITUTE(SUBSTITUTE(SUBSTITUTE(SUBSTITUTE(SUBSTITUTE(db[[#This Row],[NB BM]]," ",),".",""),"-",""),"(",""),")",""),"/",""))</f>
        <v>stipjkert117cake</v>
      </c>
      <c r="C803" s="1" t="str">
        <f>LOWER(SUBSTITUTE(SUBSTITUTE(SUBSTITUTE(SUBSTITUTE(SUBSTITUTE(SUBSTITUTE(SUBSTITUTE(SUBSTITUTE(SUBSTITUTE(db[[#This Row],[NB NOTA]]," ",),".",""),"-",""),"(",""),")",""),",",""),"/",""),"""",""),"+",""))</f>
        <v>eraserert117cakejk</v>
      </c>
      <c r="D803" s="1" t="str">
        <f>LOWER(SUBSTITUTE(SUBSTITUTE(SUBSTITUTE(SUBSTITUTE(SUBSTITUTE(SUBSTITUTE(SUBSTITUTE(SUBSTITUTE(SUBSTITUTE(db[[#This Row],[NB PAJAK]]," ",""),"-",""),"(",""),")",""),".",""),",",""),"/",""),"""",""),"+",""))</f>
        <v>stippenghapusjoykoert117cakeisi32pc</v>
      </c>
      <c r="E803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stipjkert117cake32box32pcs</v>
      </c>
      <c r="F8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eraserert117cakejk32box32pcsartomoro</v>
      </c>
      <c r="G803" s="1" t="s">
        <v>6224</v>
      </c>
      <c r="H803" s="4" t="s">
        <v>6222</v>
      </c>
      <c r="I803" s="49" t="s">
        <v>6226</v>
      </c>
      <c r="J803" s="1" t="s">
        <v>1620</v>
      </c>
      <c r="K803" s="26" t="e">
        <f>IF(db[[#This Row],[NB NOTA_C]]="","",COUNTIF([2]!B_MSK[concat],db[[#This Row],[NB NOTA_C]]))</f>
        <v>#REF!</v>
      </c>
      <c r="L803" s="6" t="s">
        <v>1631</v>
      </c>
      <c r="M803" s="1" t="s">
        <v>6227</v>
      </c>
      <c r="N803" s="1" t="s">
        <v>2819</v>
      </c>
      <c r="O803" s="1" t="s">
        <v>6228</v>
      </c>
      <c r="P803" s="1" t="str">
        <f>IF(db[[#This Row],[QTY/ CTN]]="","",SUBSTITUTE(SUBSTITUTE(SUBSTITUTE(db[[#This Row],[QTY/ CTN]]," ","_",2),"(",""),")","")&amp;"_")</f>
        <v>32 BOX_32 PCS_</v>
      </c>
      <c r="Q803" s="1">
        <f>IF(db[[#This Row],[H_QTY/ CTN]]="","",SEARCH("_",db[[#This Row],[H_QTY/ CTN]]))</f>
        <v>7</v>
      </c>
      <c r="R803" s="1">
        <f>IF(db[[#This Row],[H_QTY/ CTN]]="","",LEN(db[[#This Row],[H_QTY/ CTN]]))</f>
        <v>14</v>
      </c>
      <c r="S803" s="90" t="str">
        <f>IF(db[[#This Row],[H_QTY/ CTN]]="","",LEFT(db[[#This Row],[H_QTY/ CTN]],db[[#This Row],[H_1]]-1))</f>
        <v>32 BOX</v>
      </c>
      <c r="T803" s="87" t="str">
        <f>IF(NOT(db[[#This Row],[H_1]]=db[[#This Row],[H_2]]),MID(db[[#This Row],[H_QTY/ CTN]],db[[#This Row],[H_1]]+1,db[[#This Row],[H_2]]-db[[#This Row],[H_1]]-1),"")</f>
        <v>32 PCS</v>
      </c>
      <c r="U803" s="87" t="str">
        <f>IF(db[[#This Row],[QTY/ CTN B]]="","",LEFT(db[[#This Row],[QTY/ CTN B]],SEARCH(" ",db[[#This Row],[QTY/ CTN B]],1)-1))</f>
        <v>32</v>
      </c>
      <c r="V803" s="87" t="str">
        <f>IF(db[[#This Row],[QTY/ CTN B]]="","",RIGHT(db[[#This Row],[QTY/ CTN B]],LEN(db[[#This Row],[QTY/ CTN B]])-SEARCH(" ",db[[#This Row],[QTY/ CTN B]],1)))</f>
        <v>BOX</v>
      </c>
      <c r="W803" s="87" t="str">
        <f>IF(db[[#This Row],[QTY/ CTN TG]]="",IF(db[[#This Row],[STN TG]]="","",12),LEFT(db[[#This Row],[QTY/ CTN TG]],SEARCH(" ",db[[#This Row],[QTY/ CTN TG]],1)-1))</f>
        <v>32</v>
      </c>
      <c r="X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3" s="87" t="str">
        <f>IF(db[[#This Row],[STN K]]="","",IF(db[[#This Row],[STN TG]]="LSN",12,""))</f>
        <v/>
      </c>
      <c r="Z803" s="87" t="str">
        <f>IF(db[[#This Row],[STN TG]]="LSN","PCS","")</f>
        <v/>
      </c>
      <c r="AA803" s="87">
        <f>db[[#This Row],[QTY B]]*IF(db[[#This Row],[QTY TG]]="",1,db[[#This Row],[QTY TG]])*IF(db[[#This Row],[QTY K]]="",1,db[[#This Row],[QTY K]])</f>
        <v>1024</v>
      </c>
      <c r="AB803" s="87" t="str">
        <f>IF(db[[#This Row],[STN K]]="",IF(db[[#This Row],[STN TG]]="",db[[#This Row],[STN B]],db[[#This Row],[STN TG]]),db[[#This Row],[STN K]])</f>
        <v>PCS</v>
      </c>
      <c r="AC803" s="87"/>
    </row>
    <row r="804" spans="1:29" ht="16.5" customHeight="1" x14ac:dyDescent="0.25">
      <c r="A804" s="87">
        <f>ROW()-1</f>
        <v>803</v>
      </c>
      <c r="B804" s="1" t="str">
        <f>LOWER(SUBSTITUTE(SUBSTITUTE(SUBSTITUTE(SUBSTITUTE(SUBSTITUTE(SUBSTITUTE(db[[#This Row],[NB BM]]," ",),".",""),"-",""),"(",""),")",""),"/",""))</f>
        <v>stipjkert118icecream</v>
      </c>
      <c r="C804" s="1" t="str">
        <f>LOWER(SUBSTITUTE(SUBSTITUTE(SUBSTITUTE(SUBSTITUTE(SUBSTITUTE(SUBSTITUTE(SUBSTITUTE(SUBSTITUTE(SUBSTITUTE(db[[#This Row],[NB NOTA]]," ",),".",""),"-",""),"(",""),")",""),",",""),"/",""),"""",""),"+",""))</f>
        <v>eraserert118icecreamjk</v>
      </c>
      <c r="D804" s="1" t="str">
        <f>LOWER(SUBSTITUTE(SUBSTITUTE(SUBSTITUTE(SUBSTITUTE(SUBSTITUTE(SUBSTITUTE(SUBSTITUTE(SUBSTITUTE(SUBSTITUTE(db[[#This Row],[NB PAJAK]]," ",""),"-",""),"(",""),")",""),".",""),",",""),"/",""),"""",""),"+",""))</f>
        <v>stippenghapusjoykoert118icecreamisi24pc</v>
      </c>
      <c r="E804" s="1" t="str">
        <f>LOWER(SUBSTITUTE(SUBSTITUTE(SUBSTITUTE(SUBSTITUTE(SUBSTITUTE(SUBSTITUTE(SUBSTITUTE(SUBSTITUTE(SUBSTITUTE(db[[#This Row],[NB BM]]&amp;db[[#This Row],[QTY/ CTN]]," ",),".",""),"-",""),"(",""),")",""),",",""),"/",""),"""",""),"+",""))</f>
        <v>stipjkert118icecream32box24pcs</v>
      </c>
      <c r="F8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eraserert118icecreamjk32box24pcsartomoro</v>
      </c>
      <c r="G804" s="1" t="s">
        <v>6225</v>
      </c>
      <c r="H804" s="4" t="s">
        <v>6223</v>
      </c>
      <c r="I804" s="49" t="s">
        <v>6229</v>
      </c>
      <c r="J804" s="1" t="s">
        <v>1620</v>
      </c>
      <c r="K804" s="26" t="e">
        <f>IF(db[[#This Row],[NB NOTA_C]]="","",COUNTIF([2]!B_MSK[concat],db[[#This Row],[NB NOTA_C]]))</f>
        <v>#REF!</v>
      </c>
      <c r="L804" s="6" t="s">
        <v>1631</v>
      </c>
      <c r="M804" s="1" t="s">
        <v>2367</v>
      </c>
      <c r="N804" s="1" t="s">
        <v>2819</v>
      </c>
      <c r="O804" s="1" t="s">
        <v>6230</v>
      </c>
      <c r="P804" s="1" t="str">
        <f>IF(db[[#This Row],[QTY/ CTN]]="","",SUBSTITUTE(SUBSTITUTE(SUBSTITUTE(db[[#This Row],[QTY/ CTN]]," ","_",2),"(",""),")","")&amp;"_")</f>
        <v>32 BOX_24 PCS_</v>
      </c>
      <c r="Q804" s="1">
        <f>IF(db[[#This Row],[H_QTY/ CTN]]="","",SEARCH("_",db[[#This Row],[H_QTY/ CTN]]))</f>
        <v>7</v>
      </c>
      <c r="R804" s="1">
        <f>IF(db[[#This Row],[H_QTY/ CTN]]="","",LEN(db[[#This Row],[H_QTY/ CTN]]))</f>
        <v>14</v>
      </c>
      <c r="S804" s="90" t="str">
        <f>IF(db[[#This Row],[H_QTY/ CTN]]="","",LEFT(db[[#This Row],[H_QTY/ CTN]],db[[#This Row],[H_1]]-1))</f>
        <v>32 BOX</v>
      </c>
      <c r="T804" s="87" t="str">
        <f>IF(NOT(db[[#This Row],[H_1]]=db[[#This Row],[H_2]]),MID(db[[#This Row],[H_QTY/ CTN]],db[[#This Row],[H_1]]+1,db[[#This Row],[H_2]]-db[[#This Row],[H_1]]-1),"")</f>
        <v>24 PCS</v>
      </c>
      <c r="U804" s="87" t="str">
        <f>IF(db[[#This Row],[QTY/ CTN B]]="","",LEFT(db[[#This Row],[QTY/ CTN B]],SEARCH(" ",db[[#This Row],[QTY/ CTN B]],1)-1))</f>
        <v>32</v>
      </c>
      <c r="V804" s="87" t="str">
        <f>IF(db[[#This Row],[QTY/ CTN B]]="","",RIGHT(db[[#This Row],[QTY/ CTN B]],LEN(db[[#This Row],[QTY/ CTN B]])-SEARCH(" ",db[[#This Row],[QTY/ CTN B]],1)))</f>
        <v>BOX</v>
      </c>
      <c r="W804" s="87" t="str">
        <f>IF(db[[#This Row],[QTY/ CTN TG]]="",IF(db[[#This Row],[STN TG]]="","",12),LEFT(db[[#This Row],[QTY/ CTN TG]],SEARCH(" ",db[[#This Row],[QTY/ CTN TG]],1)-1))</f>
        <v>24</v>
      </c>
      <c r="X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4" s="87" t="str">
        <f>IF(db[[#This Row],[STN K]]="","",IF(db[[#This Row],[STN TG]]="LSN",12,""))</f>
        <v/>
      </c>
      <c r="Z804" s="87" t="str">
        <f>IF(db[[#This Row],[STN TG]]="LSN","PCS","")</f>
        <v/>
      </c>
      <c r="AA804" s="87">
        <f>db[[#This Row],[QTY B]]*IF(db[[#This Row],[QTY TG]]="",1,db[[#This Row],[QTY TG]])*IF(db[[#This Row],[QTY K]]="",1,db[[#This Row],[QTY K]])</f>
        <v>768</v>
      </c>
      <c r="AB804" s="87" t="str">
        <f>IF(db[[#This Row],[STN K]]="",IF(db[[#This Row],[STN TG]]="",db[[#This Row],[STN B]],db[[#This Row],[STN TG]]),db[[#This Row],[STN K]])</f>
        <v>PCS</v>
      </c>
      <c r="AC804" s="87"/>
    </row>
    <row r="805" spans="1:29" ht="16.5" customHeight="1" x14ac:dyDescent="0.25">
      <c r="A805" s="87">
        <f>ROW()-1</f>
        <v>804</v>
      </c>
      <c r="B805" s="3" t="str">
        <f>LOWER(SUBSTITUTE(SUBSTITUTE(SUBSTITUTE(SUBSTITUTE(SUBSTITUTE(SUBSTITUTE(db[[#This Row],[NB BM]]," ",),".",""),"-",""),"(",""),")",""),"/",""))</f>
        <v>expandingfile5304</v>
      </c>
      <c r="C805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D805" s="3" t="str">
        <f>LOWER(SUBSTITUTE(SUBSTITUTE(SUBSTITUTE(SUBSTITUTE(SUBSTITUTE(SUBSTITUTE(SUBSTITUTE(SUBSTITUTE(SUBSTITUTE(db[[#This Row],[NB PAJAK]]," ",""),"-",""),"(",""),")",""),".",""),",",""),"/",""),"""",""),"+",""))</f>
        <v/>
      </c>
      <c r="E805" s="3" t="str">
        <f>LOWER(SUBSTITUTE(SUBSTITUTE(SUBSTITUTE(SUBSTITUTE(SUBSTITUTE(SUBSTITUTE(SUBSTITUTE(SUBSTITUTE(SUBSTITUTE(db[[#This Row],[NB BM]]&amp;db[[#This Row],[QTY/ CTN]]," ",),".",""),"-",""),"(",""),")",""),",",""),"/",""),"""",""),"+",""))</f>
        <v>expandingfile530460pcs</v>
      </c>
      <c r="F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expandingfile530460pcsuntana</v>
      </c>
      <c r="G805" s="1" t="s">
        <v>1883</v>
      </c>
      <c r="H805" s="4" t="s">
        <v>2866</v>
      </c>
      <c r="I805" s="49"/>
      <c r="J805" s="1" t="s">
        <v>1621</v>
      </c>
      <c r="K805" s="26" t="e">
        <f>IF(db[[#This Row],[NB NOTA_C]]="","",COUNTIF([2]!B_MSK[concat],db[[#This Row],[NB NOTA_C]]))</f>
        <v>#REF!</v>
      </c>
      <c r="L805" s="7" t="s">
        <v>1637</v>
      </c>
      <c r="M805" s="3" t="s">
        <v>1665</v>
      </c>
      <c r="N805" s="1" t="s">
        <v>2807</v>
      </c>
      <c r="P805" s="1" t="str">
        <f>IF(db[[#This Row],[QTY/ CTN]]="","",SUBSTITUTE(SUBSTITUTE(SUBSTITUTE(db[[#This Row],[QTY/ CTN]]," ","_",2),"(",""),")","")&amp;"_")</f>
        <v>60 PCS_</v>
      </c>
      <c r="Q805" s="1">
        <f>IF(db[[#This Row],[H_QTY/ CTN]]="","",SEARCH("_",db[[#This Row],[H_QTY/ CTN]]))</f>
        <v>7</v>
      </c>
      <c r="R805" s="1">
        <f>IF(db[[#This Row],[H_QTY/ CTN]]="","",LEN(db[[#This Row],[H_QTY/ CTN]]))</f>
        <v>7</v>
      </c>
      <c r="S805" s="90" t="str">
        <f>IF(db[[#This Row],[H_QTY/ CTN]]="","",LEFT(db[[#This Row],[H_QTY/ CTN]],db[[#This Row],[H_1]]-1))</f>
        <v>60 PCS</v>
      </c>
      <c r="T805" s="87" t="str">
        <f>IF(NOT(db[[#This Row],[H_1]]=db[[#This Row],[H_2]]),MID(db[[#This Row],[H_QTY/ CTN]],db[[#This Row],[H_1]]+1,db[[#This Row],[H_2]]-db[[#This Row],[H_1]]-1),"")</f>
        <v/>
      </c>
      <c r="U805" s="87" t="str">
        <f>IF(db[[#This Row],[QTY/ CTN B]]="","",LEFT(db[[#This Row],[QTY/ CTN B]],SEARCH(" ",db[[#This Row],[QTY/ CTN B]],1)-1))</f>
        <v>60</v>
      </c>
      <c r="V805" s="87" t="str">
        <f>IF(db[[#This Row],[QTY/ CTN B]]="","",RIGHT(db[[#This Row],[QTY/ CTN B]],LEN(db[[#This Row],[QTY/ CTN B]])-SEARCH(" ",db[[#This Row],[QTY/ CTN B]],1)))</f>
        <v>PCS</v>
      </c>
      <c r="W805" s="87" t="str">
        <f>IF(db[[#This Row],[QTY/ CTN TG]]="",IF(db[[#This Row],[STN TG]]="","",12),LEFT(db[[#This Row],[QTY/ CTN TG]],SEARCH(" ",db[[#This Row],[QTY/ CTN TG]],1)-1))</f>
        <v/>
      </c>
      <c r="X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05" s="87" t="str">
        <f>IF(db[[#This Row],[STN K]]="","",IF(db[[#This Row],[STN TG]]="LSN",12,""))</f>
        <v/>
      </c>
      <c r="Z805" s="87" t="str">
        <f>IF(db[[#This Row],[STN TG]]="LSN","PCS","")</f>
        <v/>
      </c>
      <c r="AA805" s="87">
        <f>db[[#This Row],[QTY B]]*IF(db[[#This Row],[QTY TG]]="",1,db[[#This Row],[QTY TG]])*IF(db[[#This Row],[QTY K]]="",1,db[[#This Row],[QTY K]])</f>
        <v>60</v>
      </c>
      <c r="AB805" s="87" t="str">
        <f>IF(db[[#This Row],[STN K]]="",IF(db[[#This Row],[STN TG]]="",db[[#This Row],[STN B]],db[[#This Row],[STN TG]]),db[[#This Row],[STN K]])</f>
        <v>PCS</v>
      </c>
      <c r="AC805" s="87"/>
    </row>
    <row r="806" spans="1:29" ht="16.5" customHeight="1" x14ac:dyDescent="0.25">
      <c r="A806" s="87">
        <f>ROW()-1</f>
        <v>805</v>
      </c>
      <c r="B806" s="22" t="str">
        <f>LOWER(SUBSTITUTE(SUBSTITUTE(SUBSTITUTE(SUBSTITUTE(SUBSTITUTE(SUBSTITUTE(db[[#This Row],[NB BM]]," ",),".",""),"-",""),"(",""),")",""),"/",""))</f>
        <v>fileholderj0186a46</v>
      </c>
      <c r="C806" s="22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D806" s="22" t="str">
        <f>LOWER(SUBSTITUTE(SUBSTITUTE(SUBSTITUTE(SUBSTITUTE(SUBSTITUTE(SUBSTITUTE(SUBSTITUTE(SUBSTITUTE(SUBSTITUTE(db[[#This Row],[NB PAJAK]]," ",""),"-",""),"(",""),")",""),".",""),",",""),"/",""),"""",""),"+",""))</f>
        <v/>
      </c>
      <c r="E806" s="22" t="str">
        <f>LOWER(SUBSTITUTE(SUBSTITUTE(SUBSTITUTE(SUBSTITUTE(SUBSTITUTE(SUBSTITUTE(SUBSTITUTE(SUBSTITUTE(SUBSTITUTE(db[[#This Row],[NB BM]]&amp;db[[#This Row],[QTY/ CTN]]," ",),".",""),"-",""),"(",""),")",""),",",""),"/",""),"""",""),"+",""))</f>
        <v>fileholderj0186a46240pcs</v>
      </c>
      <c r="F806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fileholderj0186a46240pcsuntana</v>
      </c>
      <c r="G806" s="1" t="s">
        <v>4314</v>
      </c>
      <c r="H806" s="24" t="s">
        <v>4310</v>
      </c>
      <c r="I806" s="59"/>
      <c r="J806" s="1" t="s">
        <v>1621</v>
      </c>
      <c r="K806" s="30" t="e">
        <f>IF(db[[#This Row],[NB NOTA_C]]="","",COUNTIF([2]!B_MSK[concat],db[[#This Row],[NB NOTA_C]]))</f>
        <v>#REF!</v>
      </c>
      <c r="L806" s="7" t="s">
        <v>1632</v>
      </c>
      <c r="M806" s="3" t="s">
        <v>1698</v>
      </c>
      <c r="N806" s="1" t="s">
        <v>2791</v>
      </c>
      <c r="O806" s="22"/>
      <c r="P806" s="22" t="str">
        <f>IF(db[[#This Row],[QTY/ CTN]]="","",SUBSTITUTE(SUBSTITUTE(SUBSTITUTE(db[[#This Row],[QTY/ CTN]]," ","_",2),"(",""),")","")&amp;"_")</f>
        <v>240 PCS_</v>
      </c>
      <c r="Q806" s="22">
        <f>IF(db[[#This Row],[H_QTY/ CTN]]="","",SEARCH("_",db[[#This Row],[H_QTY/ CTN]]))</f>
        <v>8</v>
      </c>
      <c r="R806" s="22">
        <f>IF(db[[#This Row],[H_QTY/ CTN]]="","",LEN(db[[#This Row],[H_QTY/ CTN]]))</f>
        <v>8</v>
      </c>
      <c r="S806" s="96" t="str">
        <f>IF(db[[#This Row],[H_QTY/ CTN]]="","",LEFT(db[[#This Row],[H_QTY/ CTN]],db[[#This Row],[H_1]]-1))</f>
        <v>240 PCS</v>
      </c>
      <c r="T806" s="96" t="str">
        <f>IF(NOT(db[[#This Row],[H_1]]=db[[#This Row],[H_2]]),MID(db[[#This Row],[H_QTY/ CTN]],db[[#This Row],[H_1]]+1,db[[#This Row],[H_2]]-db[[#This Row],[H_1]]-1),"")</f>
        <v/>
      </c>
      <c r="U806" s="87" t="str">
        <f>IF(db[[#This Row],[QTY/ CTN B]]="","",LEFT(db[[#This Row],[QTY/ CTN B]],SEARCH(" ",db[[#This Row],[QTY/ CTN B]],1)-1))</f>
        <v>240</v>
      </c>
      <c r="V806" s="87" t="str">
        <f>IF(db[[#This Row],[QTY/ CTN B]]="","",RIGHT(db[[#This Row],[QTY/ CTN B]],LEN(db[[#This Row],[QTY/ CTN B]])-SEARCH(" ",db[[#This Row],[QTY/ CTN B]],1)))</f>
        <v>PCS</v>
      </c>
      <c r="W806" s="87" t="str">
        <f>IF(db[[#This Row],[QTY/ CTN TG]]="",IF(db[[#This Row],[STN TG]]="","",12),LEFT(db[[#This Row],[QTY/ CTN TG]],SEARCH(" ",db[[#This Row],[QTY/ CTN TG]],1)-1))</f>
        <v/>
      </c>
      <c r="X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06" s="87" t="str">
        <f>IF(db[[#This Row],[STN K]]="","",IF(db[[#This Row],[STN TG]]="LSN",12,""))</f>
        <v/>
      </c>
      <c r="Z806" s="87" t="str">
        <f>IF(db[[#This Row],[STN TG]]="LSN","PCS","")</f>
        <v/>
      </c>
      <c r="AA806" s="87">
        <f>db[[#This Row],[QTY B]]*IF(db[[#This Row],[QTY TG]]="",1,db[[#This Row],[QTY TG]])*IF(db[[#This Row],[QTY K]]="",1,db[[#This Row],[QTY K]])</f>
        <v>240</v>
      </c>
      <c r="AB806" s="87" t="str">
        <f>IF(db[[#This Row],[STN K]]="",IF(db[[#This Row],[STN TG]]="",db[[#This Row],[STN B]],db[[#This Row],[STN TG]]),db[[#This Row],[STN K]])</f>
        <v>PCS</v>
      </c>
      <c r="AC806" s="87"/>
    </row>
    <row r="807" spans="1:29" ht="16.5" customHeight="1" x14ac:dyDescent="0.25">
      <c r="A807" s="87">
        <f>ROW()-1</f>
        <v>806</v>
      </c>
      <c r="B807" s="3" t="str">
        <f>LOWER(SUBSTITUTE(SUBSTITUTE(SUBSTITUTE(SUBSTITUTE(SUBSTITUTE(SUBSTITUTE(db[[#This Row],[NB BM]]," ",),".",""),"-",""),"(",""),")",""),"/",""))</f>
        <v>gelpenfinetech03hitam</v>
      </c>
      <c r="C807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D807" s="3" t="str">
        <f>LOWER(SUBSTITUTE(SUBSTITUTE(SUBSTITUTE(SUBSTITUTE(SUBSTITUTE(SUBSTITUTE(SUBSTITUTE(SUBSTITUTE(SUBSTITUTE(db[[#This Row],[NB PAJAK]]," ",""),"-",""),"(",""),")",""),".",""),",",""),"/",""),"""",""),"+",""))</f>
        <v/>
      </c>
      <c r="E807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gelpenfinetech03hitam96lsn</v>
      </c>
      <c r="F8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finetechgelpen03black96lsnuntana</v>
      </c>
      <c r="G807" s="1" t="s">
        <v>1100</v>
      </c>
      <c r="H807" s="4" t="s">
        <v>1395</v>
      </c>
      <c r="I807" s="49"/>
      <c r="J807" s="1" t="s">
        <v>1621</v>
      </c>
      <c r="K807" s="26" t="e">
        <f>IF(db[[#This Row],[NB NOTA_C]]="","",COUNTIF([2]!B_MSK[concat],db[[#This Row],[NB NOTA_C]]))</f>
        <v>#REF!</v>
      </c>
      <c r="L807" s="6" t="s">
        <v>1652</v>
      </c>
      <c r="M807" s="1" t="s">
        <v>1678</v>
      </c>
      <c r="N807" s="1" t="s">
        <v>2811</v>
      </c>
      <c r="P807" s="1" t="str">
        <f>IF(db[[#This Row],[QTY/ CTN]]="","",SUBSTITUTE(SUBSTITUTE(SUBSTITUTE(db[[#This Row],[QTY/ CTN]]," ","_",2),"(",""),")","")&amp;"_")</f>
        <v>96 LSN_</v>
      </c>
      <c r="Q807" s="1">
        <f>IF(db[[#This Row],[H_QTY/ CTN]]="","",SEARCH("_",db[[#This Row],[H_QTY/ CTN]]))</f>
        <v>7</v>
      </c>
      <c r="R807" s="1">
        <f>IF(db[[#This Row],[H_QTY/ CTN]]="","",LEN(db[[#This Row],[H_QTY/ CTN]]))</f>
        <v>7</v>
      </c>
      <c r="S807" s="90" t="str">
        <f>IF(db[[#This Row],[H_QTY/ CTN]]="","",LEFT(db[[#This Row],[H_QTY/ CTN]],db[[#This Row],[H_1]]-1))</f>
        <v>96 LSN</v>
      </c>
      <c r="T807" s="87" t="str">
        <f>IF(NOT(db[[#This Row],[H_1]]=db[[#This Row],[H_2]]),MID(db[[#This Row],[H_QTY/ CTN]],db[[#This Row],[H_1]]+1,db[[#This Row],[H_2]]-db[[#This Row],[H_1]]-1),"")</f>
        <v/>
      </c>
      <c r="U807" s="87" t="str">
        <f>IF(db[[#This Row],[QTY/ CTN B]]="","",LEFT(db[[#This Row],[QTY/ CTN B]],SEARCH(" ",db[[#This Row],[QTY/ CTN B]],1)-1))</f>
        <v>96</v>
      </c>
      <c r="V807" s="87" t="str">
        <f>IF(db[[#This Row],[QTY/ CTN B]]="","",RIGHT(db[[#This Row],[QTY/ CTN B]],LEN(db[[#This Row],[QTY/ CTN B]])-SEARCH(" ",db[[#This Row],[QTY/ CTN B]],1)))</f>
        <v>LSN</v>
      </c>
      <c r="W807" s="87">
        <f>IF(db[[#This Row],[QTY/ CTN TG]]="",IF(db[[#This Row],[STN TG]]="","",12),LEFT(db[[#This Row],[QTY/ CTN TG]],SEARCH(" ",db[[#This Row],[QTY/ CTN TG]],1)-1))</f>
        <v>12</v>
      </c>
      <c r="X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7" s="87" t="str">
        <f>IF(db[[#This Row],[STN K]]="","",IF(db[[#This Row],[STN TG]]="LSN",12,""))</f>
        <v/>
      </c>
      <c r="Z807" s="87" t="str">
        <f>IF(db[[#This Row],[STN TG]]="LSN","PCS","")</f>
        <v/>
      </c>
      <c r="AA807" s="87">
        <f>db[[#This Row],[QTY B]]*IF(db[[#This Row],[QTY TG]]="",1,db[[#This Row],[QTY TG]])*IF(db[[#This Row],[QTY K]]="",1,db[[#This Row],[QTY K]])</f>
        <v>1152</v>
      </c>
      <c r="AB807" s="87" t="str">
        <f>IF(db[[#This Row],[STN K]]="",IF(db[[#This Row],[STN TG]]="",db[[#This Row],[STN B]],db[[#This Row],[STN TG]]),db[[#This Row],[STN K]])</f>
        <v>PCS</v>
      </c>
      <c r="AC807" s="87"/>
    </row>
    <row r="808" spans="1:29" ht="16.5" customHeight="1" x14ac:dyDescent="0.25">
      <c r="A808" s="87">
        <f>ROW()-1</f>
        <v>807</v>
      </c>
      <c r="B808" s="3" t="str">
        <f>LOWER(SUBSTITUTE(SUBSTITUTE(SUBSTITUTE(SUBSTITUTE(SUBSTITUTE(SUBSTITUTE(db[[#This Row],[NB BM]]," ",),".",""),"-",""),"(",""),")",""),"/",""))</f>
        <v>lampusenterjkfl91</v>
      </c>
      <c r="C808" s="3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D808" s="3" t="str">
        <f>LOWER(SUBSTITUTE(SUBSTITUTE(SUBSTITUTE(SUBSTITUTE(SUBSTITUTE(SUBSTITUTE(SUBSTITUTE(SUBSTITUTE(SUBSTITUTE(db[[#This Row],[NB PAJAK]]," ",""),"-",""),"(",""),")",""),".",""),",",""),"/",""),"""",""),"+",""))</f>
        <v>flashlightfl91jkbonus</v>
      </c>
      <c r="E808" s="3" t="str">
        <f>LOWER(SUBSTITUTE(SUBSTITUTE(SUBSTITUTE(SUBSTITUTE(SUBSTITUTE(SUBSTITUTE(SUBSTITUTE(SUBSTITUTE(SUBSTITUTE(db[[#This Row],[NB BM]]&amp;db[[#This Row],[QTY/ CTN]]," ",),".",""),"-",""),"(",""),")",""),",",""),"/",""),"""",""),"+",""))</f>
        <v>lampusenterjkfl9115box20pcs</v>
      </c>
      <c r="F8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flashlightfl91jk15box20pcsartomoro</v>
      </c>
      <c r="G808" s="1" t="s">
        <v>6065</v>
      </c>
      <c r="H808" s="4" t="s">
        <v>5808</v>
      </c>
      <c r="I808" s="2" t="s">
        <v>5987</v>
      </c>
      <c r="J808" s="1" t="s">
        <v>1620</v>
      </c>
      <c r="K808" s="26" t="e">
        <f>IF(db[[#This Row],[NB NOTA_C]]="","",COUNTIF([2]!B_MSK[concat],db[[#This Row],[NB NOTA_C]]))</f>
        <v>#REF!</v>
      </c>
      <c r="L808" s="6" t="s">
        <v>1645</v>
      </c>
      <c r="M808" s="1" t="s">
        <v>5810</v>
      </c>
      <c r="N808" s="1" t="s">
        <v>2790</v>
      </c>
      <c r="P808" s="1" t="str">
        <f>IF(db[[#This Row],[QTY/ CTN]]="","",SUBSTITUTE(SUBSTITUTE(SUBSTITUTE(db[[#This Row],[QTY/ CTN]]," ","_",2),"(",""),")","")&amp;"_")</f>
        <v>15 BOX_20 PCS_</v>
      </c>
      <c r="Q808" s="1">
        <f>IF(db[[#This Row],[H_QTY/ CTN]]="","",SEARCH("_",db[[#This Row],[H_QTY/ CTN]]))</f>
        <v>7</v>
      </c>
      <c r="R808" s="1">
        <f>IF(db[[#This Row],[H_QTY/ CTN]]="","",LEN(db[[#This Row],[H_QTY/ CTN]]))</f>
        <v>14</v>
      </c>
      <c r="S808" s="90" t="str">
        <f>IF(db[[#This Row],[H_QTY/ CTN]]="","",LEFT(db[[#This Row],[H_QTY/ CTN]],db[[#This Row],[H_1]]-1))</f>
        <v>15 BOX</v>
      </c>
      <c r="T808" s="87" t="str">
        <f>IF(NOT(db[[#This Row],[H_1]]=db[[#This Row],[H_2]]),MID(db[[#This Row],[H_QTY/ CTN]],db[[#This Row],[H_1]]+1,db[[#This Row],[H_2]]-db[[#This Row],[H_1]]-1),"")</f>
        <v>20 PCS</v>
      </c>
      <c r="U808" s="87" t="str">
        <f>IF(db[[#This Row],[QTY/ CTN B]]="","",LEFT(db[[#This Row],[QTY/ CTN B]],SEARCH(" ",db[[#This Row],[QTY/ CTN B]],1)-1))</f>
        <v>15</v>
      </c>
      <c r="V808" s="87" t="str">
        <f>IF(db[[#This Row],[QTY/ CTN B]]="","",RIGHT(db[[#This Row],[QTY/ CTN B]],LEN(db[[#This Row],[QTY/ CTN B]])-SEARCH(" ",db[[#This Row],[QTY/ CTN B]],1)))</f>
        <v>BOX</v>
      </c>
      <c r="W808" s="87" t="str">
        <f>IF(db[[#This Row],[QTY/ CTN TG]]="",IF(db[[#This Row],[STN TG]]="","",12),LEFT(db[[#This Row],[QTY/ CTN TG]],SEARCH(" ",db[[#This Row],[QTY/ CTN TG]],1)-1))</f>
        <v>20</v>
      </c>
      <c r="X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8" s="87" t="str">
        <f>IF(db[[#This Row],[STN K]]="","",IF(db[[#This Row],[STN TG]]="LSN",12,""))</f>
        <v/>
      </c>
      <c r="Z808" s="87" t="str">
        <f>IF(db[[#This Row],[STN TG]]="LSN","PCS","")</f>
        <v/>
      </c>
      <c r="AA808" s="87">
        <f>db[[#This Row],[QTY B]]*IF(db[[#This Row],[QTY TG]]="",1,db[[#This Row],[QTY TG]])*IF(db[[#This Row],[QTY K]]="",1,db[[#This Row],[QTY K]])</f>
        <v>300</v>
      </c>
      <c r="AB808" s="87" t="str">
        <f>IF(db[[#This Row],[STN K]]="",IF(db[[#This Row],[STN TG]]="",db[[#This Row],[STN B]],db[[#This Row],[STN TG]]),db[[#This Row],[STN K]])</f>
        <v>PCS</v>
      </c>
      <c r="AC808" s="87"/>
    </row>
    <row r="809" spans="1:29" ht="16.5" customHeight="1" x14ac:dyDescent="0.25">
      <c r="A809" s="87">
        <f>ROW()-1</f>
        <v>808</v>
      </c>
      <c r="B809" s="3" t="str">
        <f>LOWER(SUBSTITUTE(SUBSTITUTE(SUBSTITUTE(SUBSTITUTE(SUBSTITUTE(SUBSTITUTE(db[[#This Row],[NB BM]]," ",),".",""),"-",""),"(",""),")",""),"/",""))</f>
        <v>garisansablon290</v>
      </c>
      <c r="C809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D809" s="3" t="str">
        <f>LOWER(SUBSTITUTE(SUBSTITUTE(SUBSTITUTE(SUBSTITUTE(SUBSTITUTE(SUBSTITUTE(SUBSTITUTE(SUBSTITUTE(SUBSTITUTE(db[[#This Row],[NB PAJAK]]," ",""),"-",""),"(",""),")",""),".",""),",",""),"/",""),"""",""),"+",""))</f>
        <v/>
      </c>
      <c r="E809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garisansablon29030lsn</v>
      </c>
      <c r="F8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gsablon29030lsnuntana</v>
      </c>
      <c r="G809" s="1" t="s">
        <v>1085</v>
      </c>
      <c r="H809" s="4" t="s">
        <v>1387</v>
      </c>
      <c r="I809" s="49"/>
      <c r="J809" s="1" t="s">
        <v>1621</v>
      </c>
      <c r="K809" s="26" t="e">
        <f>IF(db[[#This Row],[NB NOTA_C]]="","",COUNTIF([2]!B_MSK[concat],db[[#This Row],[NB NOTA_C]]))</f>
        <v>#REF!</v>
      </c>
      <c r="L809" s="6" t="s">
        <v>1651</v>
      </c>
      <c r="M809" s="1" t="s">
        <v>1722</v>
      </c>
      <c r="N809" s="1" t="s">
        <v>2792</v>
      </c>
      <c r="P809" s="1" t="str">
        <f>IF(db[[#This Row],[QTY/ CTN]]="","",SUBSTITUTE(SUBSTITUTE(SUBSTITUTE(db[[#This Row],[QTY/ CTN]]," ","_",2),"(",""),")","")&amp;"_")</f>
        <v>30 LSN_</v>
      </c>
      <c r="Q809" s="1">
        <f>IF(db[[#This Row],[H_QTY/ CTN]]="","",SEARCH("_",db[[#This Row],[H_QTY/ CTN]]))</f>
        <v>7</v>
      </c>
      <c r="R809" s="1">
        <f>IF(db[[#This Row],[H_QTY/ CTN]]="","",LEN(db[[#This Row],[H_QTY/ CTN]]))</f>
        <v>7</v>
      </c>
      <c r="S809" s="90" t="str">
        <f>IF(db[[#This Row],[H_QTY/ CTN]]="","",LEFT(db[[#This Row],[H_QTY/ CTN]],db[[#This Row],[H_1]]-1))</f>
        <v>30 LSN</v>
      </c>
      <c r="T809" s="87" t="str">
        <f>IF(NOT(db[[#This Row],[H_1]]=db[[#This Row],[H_2]]),MID(db[[#This Row],[H_QTY/ CTN]],db[[#This Row],[H_1]]+1,db[[#This Row],[H_2]]-db[[#This Row],[H_1]]-1),"")</f>
        <v/>
      </c>
      <c r="U809" s="87" t="str">
        <f>IF(db[[#This Row],[QTY/ CTN B]]="","",LEFT(db[[#This Row],[QTY/ CTN B]],SEARCH(" ",db[[#This Row],[QTY/ CTN B]],1)-1))</f>
        <v>30</v>
      </c>
      <c r="V809" s="87" t="str">
        <f>IF(db[[#This Row],[QTY/ CTN B]]="","",RIGHT(db[[#This Row],[QTY/ CTN B]],LEN(db[[#This Row],[QTY/ CTN B]])-SEARCH(" ",db[[#This Row],[QTY/ CTN B]],1)))</f>
        <v>LSN</v>
      </c>
      <c r="W809" s="87">
        <f>IF(db[[#This Row],[QTY/ CTN TG]]="",IF(db[[#This Row],[STN TG]]="","",12),LEFT(db[[#This Row],[QTY/ CTN TG]],SEARCH(" ",db[[#This Row],[QTY/ CTN TG]],1)-1))</f>
        <v>12</v>
      </c>
      <c r="X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09" s="87" t="str">
        <f>IF(db[[#This Row],[STN K]]="","",IF(db[[#This Row],[STN TG]]="LSN",12,""))</f>
        <v/>
      </c>
      <c r="Z809" s="87" t="str">
        <f>IF(db[[#This Row],[STN TG]]="LSN","PCS","")</f>
        <v/>
      </c>
      <c r="AA809" s="87">
        <f>db[[#This Row],[QTY B]]*IF(db[[#This Row],[QTY TG]]="",1,db[[#This Row],[QTY TG]])*IF(db[[#This Row],[QTY K]]="",1,db[[#This Row],[QTY K]])</f>
        <v>360</v>
      </c>
      <c r="AB809" s="87" t="str">
        <f>IF(db[[#This Row],[STN K]]="",IF(db[[#This Row],[STN TG]]="",db[[#This Row],[STN B]],db[[#This Row],[STN TG]]),db[[#This Row],[STN K]])</f>
        <v>PCS</v>
      </c>
      <c r="AC809" s="87"/>
    </row>
    <row r="810" spans="1:29" ht="16.5" customHeight="1" x14ac:dyDescent="0.25">
      <c r="A810" s="87">
        <f>ROW()-1</f>
        <v>809</v>
      </c>
      <c r="B810" s="3" t="str">
        <f>LOWER(SUBSTITUTE(SUBSTITUTE(SUBSTITUTE(SUBSTITUTE(SUBSTITUTE(SUBSTITUTE(db[[#This Row],[NB BM]]," ",),".",""),"-",""),"(",""),")",""),"/",""))</f>
        <v>garisansablon430</v>
      </c>
      <c r="C810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D810" s="3" t="str">
        <f>LOWER(SUBSTITUTE(SUBSTITUTE(SUBSTITUTE(SUBSTITUTE(SUBSTITUTE(SUBSTITUTE(SUBSTITUTE(SUBSTITUTE(SUBSTITUTE(db[[#This Row],[NB PAJAK]]," ",""),"-",""),"(",""),")",""),".",""),",",""),"/",""),"""",""),"+",""))</f>
        <v/>
      </c>
      <c r="E81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garisansablon43020lsn</v>
      </c>
      <c r="F8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gsablon43020lsnuntana</v>
      </c>
      <c r="G810" s="1" t="s">
        <v>1086</v>
      </c>
      <c r="H810" s="4" t="s">
        <v>1388</v>
      </c>
      <c r="I810" s="49"/>
      <c r="J810" s="1" t="s">
        <v>1621</v>
      </c>
      <c r="K810" s="26" t="e">
        <f>IF(db[[#This Row],[NB NOTA_C]]="","",COUNTIF([2]!B_MSK[concat],db[[#This Row],[NB NOTA_C]]))</f>
        <v>#REF!</v>
      </c>
      <c r="L810" s="6" t="s">
        <v>1651</v>
      </c>
      <c r="M810" s="1" t="s">
        <v>1718</v>
      </c>
      <c r="N810" s="1" t="s">
        <v>2792</v>
      </c>
      <c r="P810" s="1" t="str">
        <f>IF(db[[#This Row],[QTY/ CTN]]="","",SUBSTITUTE(SUBSTITUTE(SUBSTITUTE(db[[#This Row],[QTY/ CTN]]," ","_",2),"(",""),")","")&amp;"_")</f>
        <v>20 LSN_</v>
      </c>
      <c r="Q810" s="1">
        <f>IF(db[[#This Row],[H_QTY/ CTN]]="","",SEARCH("_",db[[#This Row],[H_QTY/ CTN]]))</f>
        <v>7</v>
      </c>
      <c r="R810" s="1">
        <f>IF(db[[#This Row],[H_QTY/ CTN]]="","",LEN(db[[#This Row],[H_QTY/ CTN]]))</f>
        <v>7</v>
      </c>
      <c r="S810" s="90" t="str">
        <f>IF(db[[#This Row],[H_QTY/ CTN]]="","",LEFT(db[[#This Row],[H_QTY/ CTN]],db[[#This Row],[H_1]]-1))</f>
        <v>20 LSN</v>
      </c>
      <c r="T810" s="87" t="str">
        <f>IF(NOT(db[[#This Row],[H_1]]=db[[#This Row],[H_2]]),MID(db[[#This Row],[H_QTY/ CTN]],db[[#This Row],[H_1]]+1,db[[#This Row],[H_2]]-db[[#This Row],[H_1]]-1),"")</f>
        <v/>
      </c>
      <c r="U810" s="87" t="str">
        <f>IF(db[[#This Row],[QTY/ CTN B]]="","",LEFT(db[[#This Row],[QTY/ CTN B]],SEARCH(" ",db[[#This Row],[QTY/ CTN B]],1)-1))</f>
        <v>20</v>
      </c>
      <c r="V810" s="87" t="str">
        <f>IF(db[[#This Row],[QTY/ CTN B]]="","",RIGHT(db[[#This Row],[QTY/ CTN B]],LEN(db[[#This Row],[QTY/ CTN B]])-SEARCH(" ",db[[#This Row],[QTY/ CTN B]],1)))</f>
        <v>LSN</v>
      </c>
      <c r="W810" s="87">
        <f>IF(db[[#This Row],[QTY/ CTN TG]]="",IF(db[[#This Row],[STN TG]]="","",12),LEFT(db[[#This Row],[QTY/ CTN TG]],SEARCH(" ",db[[#This Row],[QTY/ CTN TG]],1)-1))</f>
        <v>12</v>
      </c>
      <c r="X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0" s="87" t="str">
        <f>IF(db[[#This Row],[STN K]]="","",IF(db[[#This Row],[STN TG]]="LSN",12,""))</f>
        <v/>
      </c>
      <c r="Z810" s="87" t="str">
        <f>IF(db[[#This Row],[STN TG]]="LSN","PCS","")</f>
        <v/>
      </c>
      <c r="AA810" s="87">
        <f>db[[#This Row],[QTY B]]*IF(db[[#This Row],[QTY TG]]="",1,db[[#This Row],[QTY TG]])*IF(db[[#This Row],[QTY K]]="",1,db[[#This Row],[QTY K]])</f>
        <v>240</v>
      </c>
      <c r="AB810" s="87" t="str">
        <f>IF(db[[#This Row],[STN K]]="",IF(db[[#This Row],[STN TG]]="",db[[#This Row],[STN B]],db[[#This Row],[STN TG]]),db[[#This Row],[STN K]])</f>
        <v>PCS</v>
      </c>
      <c r="AC810" s="87"/>
    </row>
    <row r="811" spans="1:29" ht="16.5" customHeight="1" x14ac:dyDescent="0.25">
      <c r="A811" s="87">
        <f>ROW()-1</f>
        <v>810</v>
      </c>
      <c r="B811" s="3" t="str">
        <f>LOWER(SUBSTITUTE(SUBSTITUTE(SUBSTITUTE(SUBSTITUTE(SUBSTITUTE(SUBSTITUTE(db[[#This Row],[NB BM]]," ",),".",""),"-",""),"(",""),")",""),"/",""))</f>
        <v>garisan50cmbesitf</v>
      </c>
      <c r="C811" s="3" t="str">
        <f>LOWER(SUBSTITUTE(SUBSTITUTE(SUBSTITUTE(SUBSTITUTE(SUBSTITUTE(SUBSTITUTE(SUBSTITUTE(SUBSTITUTE(SUBSTITUTE(db[[#This Row],[NB NOTA]]," ",),".",""),"-",""),"(",""),")",""),",",""),"/",""),"""",""),"+",""))</f>
        <v>garisabbesi50cmtf</v>
      </c>
      <c r="D811" s="3" t="str">
        <f>LOWER(SUBSTITUTE(SUBSTITUTE(SUBSTITUTE(SUBSTITUTE(SUBSTITUTE(SUBSTITUTE(SUBSTITUTE(SUBSTITUTE(SUBSTITUTE(db[[#This Row],[NB PAJAK]]," ",""),"-",""),"(",""),")",""),".",""),",",""),"/",""),"""",""),"+",""))</f>
        <v/>
      </c>
      <c r="E81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garisan50cmbesitf25lsn</v>
      </c>
      <c r="F8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garisabbesi50cmtf25lsnuntana</v>
      </c>
      <c r="G811" s="1" t="s">
        <v>6675</v>
      </c>
      <c r="H811" s="4" t="s">
        <v>6671</v>
      </c>
      <c r="I811" s="49"/>
      <c r="J811" s="1" t="s">
        <v>1621</v>
      </c>
      <c r="K811" s="26" t="e">
        <f>IF(db[[#This Row],[NB NOTA_C]]="","",COUNTIF([2]!B_MSK[concat],db[[#This Row],[NB NOTA_C]]))</f>
        <v>#REF!</v>
      </c>
      <c r="L811" s="6" t="s">
        <v>1627</v>
      </c>
      <c r="M811" s="1" t="s">
        <v>1729</v>
      </c>
      <c r="N811" s="1" t="s">
        <v>2792</v>
      </c>
      <c r="P811" s="1" t="str">
        <f>IF(db[[#This Row],[QTY/ CTN]]="","",SUBSTITUTE(SUBSTITUTE(SUBSTITUTE(db[[#This Row],[QTY/ CTN]]," ","_",2),"(",""),")","")&amp;"_")</f>
        <v>25 LSN_</v>
      </c>
      <c r="Q811" s="1">
        <f>IF(db[[#This Row],[H_QTY/ CTN]]="","",SEARCH("_",db[[#This Row],[H_QTY/ CTN]]))</f>
        <v>7</v>
      </c>
      <c r="R811" s="1">
        <f>IF(db[[#This Row],[H_QTY/ CTN]]="","",LEN(db[[#This Row],[H_QTY/ CTN]]))</f>
        <v>7</v>
      </c>
      <c r="S811" s="90" t="str">
        <f>IF(db[[#This Row],[H_QTY/ CTN]]="","",LEFT(db[[#This Row],[H_QTY/ CTN]],db[[#This Row],[H_1]]-1))</f>
        <v>25 LSN</v>
      </c>
      <c r="T811" s="87" t="str">
        <f>IF(NOT(db[[#This Row],[H_1]]=db[[#This Row],[H_2]]),MID(db[[#This Row],[H_QTY/ CTN]],db[[#This Row],[H_1]]+1,db[[#This Row],[H_2]]-db[[#This Row],[H_1]]-1),"")</f>
        <v/>
      </c>
      <c r="U811" s="87" t="str">
        <f>IF(db[[#This Row],[QTY/ CTN B]]="","",LEFT(db[[#This Row],[QTY/ CTN B]],SEARCH(" ",db[[#This Row],[QTY/ CTN B]],1)-1))</f>
        <v>25</v>
      </c>
      <c r="V811" s="87" t="str">
        <f>IF(db[[#This Row],[QTY/ CTN B]]="","",RIGHT(db[[#This Row],[QTY/ CTN B]],LEN(db[[#This Row],[QTY/ CTN B]])-SEARCH(" ",db[[#This Row],[QTY/ CTN B]],1)))</f>
        <v>LSN</v>
      </c>
      <c r="W811" s="87">
        <f>IF(db[[#This Row],[QTY/ CTN TG]]="",IF(db[[#This Row],[STN TG]]="","",12),LEFT(db[[#This Row],[QTY/ CTN TG]],SEARCH(" ",db[[#This Row],[QTY/ CTN TG]],1)-1))</f>
        <v>12</v>
      </c>
      <c r="X8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1" s="87" t="str">
        <f>IF(db[[#This Row],[STN K]]="","",IF(db[[#This Row],[STN TG]]="LSN",12,""))</f>
        <v/>
      </c>
      <c r="Z811" s="87" t="str">
        <f>IF(db[[#This Row],[STN TG]]="LSN","PCS","")</f>
        <v/>
      </c>
      <c r="AA811" s="87">
        <f>db[[#This Row],[QTY B]]*IF(db[[#This Row],[QTY TG]]="",1,db[[#This Row],[QTY TG]])*IF(db[[#This Row],[QTY K]]="",1,db[[#This Row],[QTY K]])</f>
        <v>300</v>
      </c>
      <c r="AB811" s="87" t="str">
        <f>IF(db[[#This Row],[STN K]]="",IF(db[[#This Row],[STN TG]]="",db[[#This Row],[STN B]],db[[#This Row],[STN TG]]),db[[#This Row],[STN K]])</f>
        <v>PCS</v>
      </c>
      <c r="AC811" s="87"/>
    </row>
    <row r="812" spans="1:29" ht="16.5" customHeight="1" x14ac:dyDescent="0.25">
      <c r="A812" s="87">
        <f>ROW()-1</f>
        <v>811</v>
      </c>
      <c r="B812" s="3" t="str">
        <f>LOWER(SUBSTITUTE(SUBSTITUTE(SUBSTITUTE(SUBSTITUTE(SUBSTITUTE(SUBSTITUTE(db[[#This Row],[NB BM]]," ",),".",""),"-",""),"(",""),")",""),"/",""))</f>
        <v>garisantf30cm</v>
      </c>
      <c r="C812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D812" s="3" t="str">
        <f>LOWER(SUBSTITUTE(SUBSTITUTE(SUBSTITUTE(SUBSTITUTE(SUBSTITUTE(SUBSTITUTE(SUBSTITUTE(SUBSTITUTE(SUBSTITUTE(db[[#This Row],[NB PAJAK]]," ",""),"-",""),"(",""),")",""),".",""),",",""),"/",""),"""",""),"+",""))</f>
        <v/>
      </c>
      <c r="E81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garisantf30cm50lsn</v>
      </c>
      <c r="F8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garisan30cmtf50lsnuntana</v>
      </c>
      <c r="G812" s="1" t="s">
        <v>1093</v>
      </c>
      <c r="H812" s="4" t="s">
        <v>1392</v>
      </c>
      <c r="I812" s="2"/>
      <c r="J812" s="1" t="s">
        <v>1621</v>
      </c>
      <c r="K812" s="26" t="e">
        <f>IF(db[[#This Row],[NB NOTA_C]]="","",COUNTIF([2]!B_MSK[concat],db[[#This Row],[NB NOTA_C]]))</f>
        <v>#REF!</v>
      </c>
      <c r="L812" s="6" t="s">
        <v>1627</v>
      </c>
      <c r="M812" s="1" t="s">
        <v>1738</v>
      </c>
      <c r="N812" s="1" t="s">
        <v>2792</v>
      </c>
      <c r="P812" s="1" t="str">
        <f>IF(db[[#This Row],[QTY/ CTN]]="","",SUBSTITUTE(SUBSTITUTE(SUBSTITUTE(db[[#This Row],[QTY/ CTN]]," ","_",2),"(",""),")","")&amp;"_")</f>
        <v>50 LSN_</v>
      </c>
      <c r="Q812" s="1">
        <f>IF(db[[#This Row],[H_QTY/ CTN]]="","",SEARCH("_",db[[#This Row],[H_QTY/ CTN]]))</f>
        <v>7</v>
      </c>
      <c r="R812" s="1">
        <f>IF(db[[#This Row],[H_QTY/ CTN]]="","",LEN(db[[#This Row],[H_QTY/ CTN]]))</f>
        <v>7</v>
      </c>
      <c r="S812" s="90" t="str">
        <f>IF(db[[#This Row],[H_QTY/ CTN]]="","",LEFT(db[[#This Row],[H_QTY/ CTN]],db[[#This Row],[H_1]]-1))</f>
        <v>50 LSN</v>
      </c>
      <c r="T812" s="87" t="str">
        <f>IF(NOT(db[[#This Row],[H_1]]=db[[#This Row],[H_2]]),MID(db[[#This Row],[H_QTY/ CTN]],db[[#This Row],[H_1]]+1,db[[#This Row],[H_2]]-db[[#This Row],[H_1]]-1),"")</f>
        <v/>
      </c>
      <c r="U812" s="87" t="str">
        <f>IF(db[[#This Row],[QTY/ CTN B]]="","",LEFT(db[[#This Row],[QTY/ CTN B]],SEARCH(" ",db[[#This Row],[QTY/ CTN B]],1)-1))</f>
        <v>50</v>
      </c>
      <c r="V812" s="87" t="str">
        <f>IF(db[[#This Row],[QTY/ CTN B]]="","",RIGHT(db[[#This Row],[QTY/ CTN B]],LEN(db[[#This Row],[QTY/ CTN B]])-SEARCH(" ",db[[#This Row],[QTY/ CTN B]],1)))</f>
        <v>LSN</v>
      </c>
      <c r="W812" s="87">
        <f>IF(db[[#This Row],[QTY/ CTN TG]]="",IF(db[[#This Row],[STN TG]]="","",12),LEFT(db[[#This Row],[QTY/ CTN TG]],SEARCH(" ",db[[#This Row],[QTY/ CTN TG]],1)-1))</f>
        <v>12</v>
      </c>
      <c r="X8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2" s="87" t="str">
        <f>IF(db[[#This Row],[STN K]]="","",IF(db[[#This Row],[STN TG]]="LSN",12,""))</f>
        <v/>
      </c>
      <c r="Z812" s="87" t="str">
        <f>IF(db[[#This Row],[STN TG]]="LSN","PCS","")</f>
        <v/>
      </c>
      <c r="AA812" s="87">
        <f>db[[#This Row],[QTY B]]*IF(db[[#This Row],[QTY TG]]="",1,db[[#This Row],[QTY TG]])*IF(db[[#This Row],[QTY K]]="",1,db[[#This Row],[QTY K]])</f>
        <v>600</v>
      </c>
      <c r="AB812" s="87" t="str">
        <f>IF(db[[#This Row],[STN K]]="",IF(db[[#This Row],[STN TG]]="",db[[#This Row],[STN B]],db[[#This Row],[STN TG]]),db[[#This Row],[STN K]])</f>
        <v>PCS</v>
      </c>
      <c r="AC812" s="87"/>
    </row>
    <row r="813" spans="1:29" ht="16.5" customHeight="1" x14ac:dyDescent="0.25">
      <c r="A813" s="87">
        <f>ROW()-1</f>
        <v>812</v>
      </c>
      <c r="B813" s="3" t="str">
        <f>LOWER(SUBSTITUTE(SUBSTITUTE(SUBSTITUTE(SUBSTITUTE(SUBSTITUTE(SUBSTITUTE(db[[#This Row],[NB BM]]," ",),".",""),"-",""),"(",""),")",""),"/",""))</f>
        <v>garisan30cm1105bt21</v>
      </c>
      <c r="C813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D813" s="3" t="str">
        <f>LOWER(SUBSTITUTE(SUBSTITUTE(SUBSTITUTE(SUBSTITUTE(SUBSTITUTE(SUBSTITUTE(SUBSTITUTE(SUBSTITUTE(SUBSTITUTE(db[[#This Row],[NB PAJAK]]," ",""),"-",""),"(",""),")",""),".",""),",",""),"/",""),"""",""),"+",""))</f>
        <v/>
      </c>
      <c r="E81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garisan30cm1105bt2160box24pcs</v>
      </c>
      <c r="F8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garisan30cm1105bt2160box24pcsuntana</v>
      </c>
      <c r="G813" s="1" t="s">
        <v>1075</v>
      </c>
      <c r="H813" s="4" t="s">
        <v>1377</v>
      </c>
      <c r="I813" s="49"/>
      <c r="J813" s="1" t="s">
        <v>1621</v>
      </c>
      <c r="K813" s="26" t="e">
        <f>IF(db[[#This Row],[NB NOTA_C]]="","",COUNTIF([2]!B_MSK[concat],db[[#This Row],[NB NOTA_C]]))</f>
        <v>#REF!</v>
      </c>
      <c r="L813" s="6" t="s">
        <v>1640</v>
      </c>
      <c r="M813" s="1" t="s">
        <v>1671</v>
      </c>
      <c r="N813" s="1" t="s">
        <v>2792</v>
      </c>
      <c r="P813" s="1" t="str">
        <f>IF(db[[#This Row],[QTY/ CTN]]="","",SUBSTITUTE(SUBSTITUTE(SUBSTITUTE(db[[#This Row],[QTY/ CTN]]," ","_",2),"(",""),")","")&amp;"_")</f>
        <v>60 BOX_24 PCS_</v>
      </c>
      <c r="Q813" s="1">
        <f>IF(db[[#This Row],[H_QTY/ CTN]]="","",SEARCH("_",db[[#This Row],[H_QTY/ CTN]]))</f>
        <v>7</v>
      </c>
      <c r="R813" s="1">
        <f>IF(db[[#This Row],[H_QTY/ CTN]]="","",LEN(db[[#This Row],[H_QTY/ CTN]]))</f>
        <v>14</v>
      </c>
      <c r="S813" s="90" t="str">
        <f>IF(db[[#This Row],[H_QTY/ CTN]]="","",LEFT(db[[#This Row],[H_QTY/ CTN]],db[[#This Row],[H_1]]-1))</f>
        <v>60 BOX</v>
      </c>
      <c r="T813" s="87" t="str">
        <f>IF(NOT(db[[#This Row],[H_1]]=db[[#This Row],[H_2]]),MID(db[[#This Row],[H_QTY/ CTN]],db[[#This Row],[H_1]]+1,db[[#This Row],[H_2]]-db[[#This Row],[H_1]]-1),"")</f>
        <v>24 PCS</v>
      </c>
      <c r="U813" s="87" t="str">
        <f>IF(db[[#This Row],[QTY/ CTN B]]="","",LEFT(db[[#This Row],[QTY/ CTN B]],SEARCH(" ",db[[#This Row],[QTY/ CTN B]],1)-1))</f>
        <v>60</v>
      </c>
      <c r="V813" s="87" t="str">
        <f>IF(db[[#This Row],[QTY/ CTN B]]="","",RIGHT(db[[#This Row],[QTY/ CTN B]],LEN(db[[#This Row],[QTY/ CTN B]])-SEARCH(" ",db[[#This Row],[QTY/ CTN B]],1)))</f>
        <v>BOX</v>
      </c>
      <c r="W813" s="87" t="str">
        <f>IF(db[[#This Row],[QTY/ CTN TG]]="",IF(db[[#This Row],[STN TG]]="","",12),LEFT(db[[#This Row],[QTY/ CTN TG]],SEARCH(" ",db[[#This Row],[QTY/ CTN TG]],1)-1))</f>
        <v>24</v>
      </c>
      <c r="X8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3" s="87" t="str">
        <f>IF(db[[#This Row],[STN K]]="","",IF(db[[#This Row],[STN TG]]="LSN",12,""))</f>
        <v/>
      </c>
      <c r="Z813" s="87" t="str">
        <f>IF(db[[#This Row],[STN TG]]="LSN","PCS","")</f>
        <v/>
      </c>
      <c r="AA813" s="87">
        <f>db[[#This Row],[QTY B]]*IF(db[[#This Row],[QTY TG]]="",1,db[[#This Row],[QTY TG]])*IF(db[[#This Row],[QTY K]]="",1,db[[#This Row],[QTY K]])</f>
        <v>1440</v>
      </c>
      <c r="AB813" s="87" t="str">
        <f>IF(db[[#This Row],[STN K]]="",IF(db[[#This Row],[STN TG]]="",db[[#This Row],[STN B]],db[[#This Row],[STN TG]]),db[[#This Row],[STN K]])</f>
        <v>PCS</v>
      </c>
      <c r="AC813" s="87"/>
    </row>
    <row r="814" spans="1:29" ht="16.5" customHeight="1" x14ac:dyDescent="0.25">
      <c r="A814" s="87">
        <f>ROW()-1</f>
        <v>813</v>
      </c>
      <c r="B814" s="3" t="str">
        <f>LOWER(SUBSTITUTE(SUBSTITUTE(SUBSTITUTE(SUBSTITUTE(SUBSTITUTE(SUBSTITUTE(db[[#This Row],[NB BM]]," ",),".",""),"-",""),"(",""),")",""),"/",""))</f>
        <v>garisanbesitf100cm</v>
      </c>
      <c r="C814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D814" s="3" t="str">
        <f>LOWER(SUBSTITUTE(SUBSTITUTE(SUBSTITUTE(SUBSTITUTE(SUBSTITUTE(SUBSTITUTE(SUBSTITUTE(SUBSTITUTE(SUBSTITUTE(db[[#This Row],[NB PAJAK]]," ",""),"-",""),"(",""),")",""),".",""),",",""),"/",""),"""",""),"+",""))</f>
        <v/>
      </c>
      <c r="E81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garisanbesitf100cm10lsn</v>
      </c>
      <c r="F8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garisanbesi100cmtf10lsnuntana</v>
      </c>
      <c r="G814" s="1" t="s">
        <v>2079</v>
      </c>
      <c r="H814" s="4" t="s">
        <v>3281</v>
      </c>
      <c r="I814" s="49"/>
      <c r="J814" s="1" t="s">
        <v>1621</v>
      </c>
      <c r="K814" s="26" t="e">
        <f>IF(db[[#This Row],[NB NOTA_C]]="","",COUNTIF([2]!B_MSK[concat],db[[#This Row],[NB NOTA_C]]))</f>
        <v>#REF!</v>
      </c>
      <c r="L814" s="6" t="s">
        <v>1627</v>
      </c>
      <c r="M814" s="1" t="s">
        <v>1728</v>
      </c>
      <c r="N814" s="1" t="s">
        <v>2792</v>
      </c>
      <c r="P814" s="1" t="str">
        <f>IF(db[[#This Row],[QTY/ CTN]]="","",SUBSTITUTE(SUBSTITUTE(SUBSTITUTE(db[[#This Row],[QTY/ CTN]]," ","_",2),"(",""),")","")&amp;"_")</f>
        <v>10 LSN_</v>
      </c>
      <c r="Q814" s="1">
        <f>IF(db[[#This Row],[H_QTY/ CTN]]="","",SEARCH("_",db[[#This Row],[H_QTY/ CTN]]))</f>
        <v>7</v>
      </c>
      <c r="R814" s="1">
        <f>IF(db[[#This Row],[H_QTY/ CTN]]="","",LEN(db[[#This Row],[H_QTY/ CTN]]))</f>
        <v>7</v>
      </c>
      <c r="S814" s="90" t="str">
        <f>IF(db[[#This Row],[H_QTY/ CTN]]="","",LEFT(db[[#This Row],[H_QTY/ CTN]],db[[#This Row],[H_1]]-1))</f>
        <v>10 LSN</v>
      </c>
      <c r="T814" s="87" t="str">
        <f>IF(NOT(db[[#This Row],[H_1]]=db[[#This Row],[H_2]]),MID(db[[#This Row],[H_QTY/ CTN]],db[[#This Row],[H_1]]+1,db[[#This Row],[H_2]]-db[[#This Row],[H_1]]-1),"")</f>
        <v/>
      </c>
      <c r="U814" s="87" t="str">
        <f>IF(db[[#This Row],[QTY/ CTN B]]="","",LEFT(db[[#This Row],[QTY/ CTN B]],SEARCH(" ",db[[#This Row],[QTY/ CTN B]],1)-1))</f>
        <v>10</v>
      </c>
      <c r="V814" s="87" t="str">
        <f>IF(db[[#This Row],[QTY/ CTN B]]="","",RIGHT(db[[#This Row],[QTY/ CTN B]],LEN(db[[#This Row],[QTY/ CTN B]])-SEARCH(" ",db[[#This Row],[QTY/ CTN B]],1)))</f>
        <v>LSN</v>
      </c>
      <c r="W814" s="87">
        <f>IF(db[[#This Row],[QTY/ CTN TG]]="",IF(db[[#This Row],[STN TG]]="","",12),LEFT(db[[#This Row],[QTY/ CTN TG]],SEARCH(" ",db[[#This Row],[QTY/ CTN TG]],1)-1))</f>
        <v>12</v>
      </c>
      <c r="X8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4" s="87" t="str">
        <f>IF(db[[#This Row],[STN K]]="","",IF(db[[#This Row],[STN TG]]="LSN",12,""))</f>
        <v/>
      </c>
      <c r="Z814" s="87" t="str">
        <f>IF(db[[#This Row],[STN TG]]="LSN","PCS","")</f>
        <v/>
      </c>
      <c r="AA814" s="87">
        <f>db[[#This Row],[QTY B]]*IF(db[[#This Row],[QTY TG]]="",1,db[[#This Row],[QTY TG]])*IF(db[[#This Row],[QTY K]]="",1,db[[#This Row],[QTY K]])</f>
        <v>120</v>
      </c>
      <c r="AB814" s="87" t="str">
        <f>IF(db[[#This Row],[STN K]]="",IF(db[[#This Row],[STN TG]]="",db[[#This Row],[STN B]],db[[#This Row],[STN TG]]),db[[#This Row],[STN K]])</f>
        <v>PCS</v>
      </c>
      <c r="AC814" s="87"/>
    </row>
    <row r="815" spans="1:29" ht="16.5" customHeight="1" x14ac:dyDescent="0.25">
      <c r="A815" s="87">
        <f>ROW()-1</f>
        <v>814</v>
      </c>
      <c r="B815" s="3" t="str">
        <f>LOWER(SUBSTITUTE(SUBSTITUTE(SUBSTITUTE(SUBSTITUTE(SUBSTITUTE(SUBSTITUTE(db[[#This Row],[NB BM]]," ",),".",""),"-",""),"(",""),")",""),"/",""))</f>
        <v>garisanbesi100cmyoeker</v>
      </c>
      <c r="C815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D815" s="3" t="str">
        <f>LOWER(SUBSTITUTE(SUBSTITUTE(SUBSTITUTE(SUBSTITUTE(SUBSTITUTE(SUBSTITUTE(SUBSTITUTE(SUBSTITUTE(SUBSTITUTE(db[[#This Row],[NB PAJAK]]," ",""),"-",""),"(",""),")",""),".",""),",",""),"/",""),"""",""),"+",""))</f>
        <v/>
      </c>
      <c r="E81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garisanbesi100cmyoeker10llsn</v>
      </c>
      <c r="F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garisanbesi100yoeker12010dz10llsnuntana</v>
      </c>
      <c r="G815" s="1" t="s">
        <v>3031</v>
      </c>
      <c r="H815" s="4" t="s">
        <v>3028</v>
      </c>
      <c r="I815" s="2"/>
      <c r="J815" s="1" t="s">
        <v>1621</v>
      </c>
      <c r="K815" s="26" t="e">
        <f>IF(db[[#This Row],[NB NOTA_C]]="","",COUNTIF([2]!B_MSK[concat],db[[#This Row],[NB NOTA_C]]))</f>
        <v>#REF!</v>
      </c>
      <c r="L815" s="7" t="s">
        <v>3033</v>
      </c>
      <c r="M815" s="3" t="s">
        <v>3034</v>
      </c>
      <c r="N815" s="1" t="s">
        <v>2792</v>
      </c>
      <c r="O815" s="3"/>
      <c r="P815" s="3" t="str">
        <f>IF(db[[#This Row],[QTY/ CTN]]="","",SUBSTITUTE(SUBSTITUTE(SUBSTITUTE(db[[#This Row],[QTY/ CTN]]," ","_",2),"(",""),")","")&amp;"_")</f>
        <v>10 lLSN_</v>
      </c>
      <c r="Q815" s="3">
        <f>IF(db[[#This Row],[H_QTY/ CTN]]="","",SEARCH("_",db[[#This Row],[H_QTY/ CTN]]))</f>
        <v>8</v>
      </c>
      <c r="R815" s="3">
        <f>IF(db[[#This Row],[H_QTY/ CTN]]="","",LEN(db[[#This Row],[H_QTY/ CTN]]))</f>
        <v>8</v>
      </c>
      <c r="S815" s="90" t="str">
        <f>IF(db[[#This Row],[H_QTY/ CTN]]="","",LEFT(db[[#This Row],[H_QTY/ CTN]],db[[#This Row],[H_1]]-1))</f>
        <v>10 lLSN</v>
      </c>
      <c r="T815" s="87" t="str">
        <f>IF(NOT(db[[#This Row],[H_1]]=db[[#This Row],[H_2]]),MID(db[[#This Row],[H_QTY/ CTN]],db[[#This Row],[H_1]]+1,db[[#This Row],[H_2]]-db[[#This Row],[H_1]]-1),"")</f>
        <v/>
      </c>
      <c r="U815" s="87" t="str">
        <f>IF(db[[#This Row],[QTY/ CTN B]]="","",LEFT(db[[#This Row],[QTY/ CTN B]],SEARCH(" ",db[[#This Row],[QTY/ CTN B]],1)-1))</f>
        <v>10</v>
      </c>
      <c r="V815" s="87" t="str">
        <f>IF(db[[#This Row],[QTY/ CTN B]]="","",RIGHT(db[[#This Row],[QTY/ CTN B]],LEN(db[[#This Row],[QTY/ CTN B]])-SEARCH(" ",db[[#This Row],[QTY/ CTN B]],1)))</f>
        <v>lLSN</v>
      </c>
      <c r="W815" s="87" t="str">
        <f>IF(db[[#This Row],[QTY/ CTN TG]]="",IF(db[[#This Row],[STN TG]]="","",12),LEFT(db[[#This Row],[QTY/ CTN TG]],SEARCH(" ",db[[#This Row],[QTY/ CTN TG]],1)-1))</f>
        <v/>
      </c>
      <c r="X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15" s="87" t="str">
        <f>IF(db[[#This Row],[STN K]]="","",IF(db[[#This Row],[STN TG]]="LSN",12,""))</f>
        <v/>
      </c>
      <c r="Z815" s="87" t="str">
        <f>IF(db[[#This Row],[STN TG]]="LSN","PCS","")</f>
        <v/>
      </c>
      <c r="AA815" s="87">
        <f>db[[#This Row],[QTY B]]*IF(db[[#This Row],[QTY TG]]="",1,db[[#This Row],[QTY TG]])*IF(db[[#This Row],[QTY K]]="",1,db[[#This Row],[QTY K]])</f>
        <v>10</v>
      </c>
      <c r="AB815" s="87" t="str">
        <f>IF(db[[#This Row],[STN K]]="",IF(db[[#This Row],[STN TG]]="",db[[#This Row],[STN B]],db[[#This Row],[STN TG]]),db[[#This Row],[STN K]])</f>
        <v>lLSN</v>
      </c>
      <c r="AC815" s="87"/>
    </row>
    <row r="816" spans="1:29" ht="16.5" customHeight="1" x14ac:dyDescent="0.25">
      <c r="A816" s="87">
        <f>ROW()-1</f>
        <v>815</v>
      </c>
      <c r="B816" s="3" t="str">
        <f>LOWER(SUBSTITUTE(SUBSTITUTE(SUBSTITUTE(SUBSTITUTE(SUBSTITUTE(SUBSTITUTE(db[[#This Row],[NB BM]]," ",),".",""),"-",""),"(",""),")",""),"/",""))</f>
        <v>garisanbesi30cm</v>
      </c>
      <c r="C816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D816" s="3" t="str">
        <f>LOWER(SUBSTITUTE(SUBSTITUTE(SUBSTITUTE(SUBSTITUTE(SUBSTITUTE(SUBSTITUTE(SUBSTITUTE(SUBSTITUTE(SUBSTITUTE(db[[#This Row],[NB PAJAK]]," ",""),"-",""),"(",""),")",""),".",""),",",""),"/",""),"""",""),"+",""))</f>
        <v/>
      </c>
      <c r="E81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garisanbesi30cm50lsn</v>
      </c>
      <c r="F8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garisanbesi30cm50lsnuntana</v>
      </c>
      <c r="G816" s="1" t="s">
        <v>4616</v>
      </c>
      <c r="H816" s="4" t="s">
        <v>4615</v>
      </c>
      <c r="I816" s="49"/>
      <c r="J816" s="1" t="s">
        <v>1621</v>
      </c>
      <c r="K816" s="28" t="e">
        <f>IF(db[[#This Row],[NB NOTA_C]]="","",COUNTIF([2]!B_MSK[concat],db[[#This Row],[NB NOTA_C]]))</f>
        <v>#REF!</v>
      </c>
      <c r="L816" s="7" t="s">
        <v>1627</v>
      </c>
      <c r="M816" s="3" t="s">
        <v>1738</v>
      </c>
      <c r="N816" s="1" t="s">
        <v>2792</v>
      </c>
      <c r="O816" s="3"/>
      <c r="P816" s="3" t="str">
        <f>IF(db[[#This Row],[QTY/ CTN]]="","",SUBSTITUTE(SUBSTITUTE(SUBSTITUTE(db[[#This Row],[QTY/ CTN]]," ","_",2),"(",""),")","")&amp;"_")</f>
        <v>50 LSN_</v>
      </c>
      <c r="Q816" s="3">
        <f>IF(db[[#This Row],[H_QTY/ CTN]]="","",SEARCH("_",db[[#This Row],[H_QTY/ CTN]]))</f>
        <v>7</v>
      </c>
      <c r="R816" s="3">
        <f>IF(db[[#This Row],[H_QTY/ CTN]]="","",LEN(db[[#This Row],[H_QTY/ CTN]]))</f>
        <v>7</v>
      </c>
      <c r="S816" s="87" t="str">
        <f>IF(db[[#This Row],[H_QTY/ CTN]]="","",LEFT(db[[#This Row],[H_QTY/ CTN]],db[[#This Row],[H_1]]-1))</f>
        <v>50 LSN</v>
      </c>
      <c r="T816" s="87" t="str">
        <f>IF(NOT(db[[#This Row],[H_1]]=db[[#This Row],[H_2]]),MID(db[[#This Row],[H_QTY/ CTN]],db[[#This Row],[H_1]]+1,db[[#This Row],[H_2]]-db[[#This Row],[H_1]]-1),"")</f>
        <v/>
      </c>
      <c r="U816" s="87" t="str">
        <f>IF(db[[#This Row],[QTY/ CTN B]]="","",LEFT(db[[#This Row],[QTY/ CTN B]],SEARCH(" ",db[[#This Row],[QTY/ CTN B]],1)-1))</f>
        <v>50</v>
      </c>
      <c r="V816" s="87" t="str">
        <f>IF(db[[#This Row],[QTY/ CTN B]]="","",RIGHT(db[[#This Row],[QTY/ CTN B]],LEN(db[[#This Row],[QTY/ CTN B]])-SEARCH(" ",db[[#This Row],[QTY/ CTN B]],1)))</f>
        <v>LSN</v>
      </c>
      <c r="W816" s="87">
        <f>IF(db[[#This Row],[QTY/ CTN TG]]="",IF(db[[#This Row],[STN TG]]="","",12),LEFT(db[[#This Row],[QTY/ CTN TG]],SEARCH(" ",db[[#This Row],[QTY/ CTN TG]],1)-1))</f>
        <v>12</v>
      </c>
      <c r="X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6" s="87" t="str">
        <f>IF(db[[#This Row],[STN K]]="","",IF(db[[#This Row],[STN TG]]="LSN",12,""))</f>
        <v/>
      </c>
      <c r="Z816" s="87" t="str">
        <f>IF(db[[#This Row],[STN TG]]="LSN","PCS","")</f>
        <v/>
      </c>
      <c r="AA816" s="87">
        <f>db[[#This Row],[QTY B]]*IF(db[[#This Row],[QTY TG]]="",1,db[[#This Row],[QTY TG]])*IF(db[[#This Row],[QTY K]]="",1,db[[#This Row],[QTY K]])</f>
        <v>600</v>
      </c>
      <c r="AB816" s="87" t="str">
        <f>IF(db[[#This Row],[STN K]]="",IF(db[[#This Row],[STN TG]]="",db[[#This Row],[STN B]],db[[#This Row],[STN TG]]),db[[#This Row],[STN K]])</f>
        <v>PCS</v>
      </c>
      <c r="AC816" s="87"/>
    </row>
    <row r="817" spans="1:29" ht="16.5" customHeight="1" x14ac:dyDescent="0.25">
      <c r="A817" s="87">
        <f>ROW()-1</f>
        <v>816</v>
      </c>
      <c r="B817" s="117" t="str">
        <f>LOWER(SUBSTITUTE(SUBSTITUTE(SUBSTITUTE(SUBSTITUTE(SUBSTITUTE(SUBSTITUTE(db[[#This Row],[NB BM]]," ",),".",""),"-",""),"(",""),")",""),"/",""))</f>
        <v>garisanbesi30cmfancy</v>
      </c>
      <c r="C817" s="117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D817" s="117" t="str">
        <f>LOWER(SUBSTITUTE(SUBSTITUTE(SUBSTITUTE(SUBSTITUTE(SUBSTITUTE(SUBSTITUTE(SUBSTITUTE(SUBSTITUTE(SUBSTITUTE(db[[#This Row],[NB PAJAK]]," ",""),"-",""),"(",""),")",""),".",""),",",""),"/",""),"""",""),"+",""))</f>
        <v/>
      </c>
      <c r="E817" s="117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garisanbesi30cmfancy80lsn</v>
      </c>
      <c r="F81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garisanbesi30cmfancy80lsnuntana</v>
      </c>
      <c r="G817" s="4" t="s">
        <v>5669</v>
      </c>
      <c r="H817" s="10" t="s">
        <v>5627</v>
      </c>
      <c r="I817" s="119"/>
      <c r="J817" s="1" t="s">
        <v>1621</v>
      </c>
      <c r="K817" s="121" t="e">
        <f>IF(db[[#This Row],[NB NOTA_C]]="","",COUNTIF([2]!B_MSK[concat],db[[#This Row],[NB NOTA_C]]))</f>
        <v>#REF!</v>
      </c>
      <c r="L817" s="7" t="s">
        <v>5257</v>
      </c>
      <c r="M817" s="3" t="s">
        <v>1705</v>
      </c>
      <c r="N817" s="1" t="s">
        <v>2792</v>
      </c>
      <c r="O817" s="117"/>
      <c r="P817" s="117" t="str">
        <f>IF(db[[#This Row],[QTY/ CTN]]="","",SUBSTITUTE(SUBSTITUTE(SUBSTITUTE(db[[#This Row],[QTY/ CTN]]," ","_",2),"(",""),")","")&amp;"_")</f>
        <v>80 LSN_</v>
      </c>
      <c r="Q817" s="117">
        <f>IF(db[[#This Row],[H_QTY/ CTN]]="","",SEARCH("_",db[[#This Row],[H_QTY/ CTN]]))</f>
        <v>7</v>
      </c>
      <c r="R817" s="117">
        <f>IF(db[[#This Row],[H_QTY/ CTN]]="","",LEN(db[[#This Row],[H_QTY/ CTN]]))</f>
        <v>7</v>
      </c>
      <c r="S817" s="123" t="str">
        <f>IF(db[[#This Row],[H_QTY/ CTN]]="","",LEFT(db[[#This Row],[H_QTY/ CTN]],db[[#This Row],[H_1]]-1))</f>
        <v>80 LSN</v>
      </c>
      <c r="T817" s="123" t="str">
        <f>IF(NOT(db[[#This Row],[H_1]]=db[[#This Row],[H_2]]),MID(db[[#This Row],[H_QTY/ CTN]],db[[#This Row],[H_1]]+1,db[[#This Row],[H_2]]-db[[#This Row],[H_1]]-1),"")</f>
        <v/>
      </c>
      <c r="U817" s="123" t="str">
        <f>IF(db[[#This Row],[QTY/ CTN B]]="","",LEFT(db[[#This Row],[QTY/ CTN B]],SEARCH(" ",db[[#This Row],[QTY/ CTN B]],1)-1))</f>
        <v>80</v>
      </c>
      <c r="V817" s="123" t="str">
        <f>IF(db[[#This Row],[QTY/ CTN B]]="","",RIGHT(db[[#This Row],[QTY/ CTN B]],LEN(db[[#This Row],[QTY/ CTN B]])-SEARCH(" ",db[[#This Row],[QTY/ CTN B]],1)))</f>
        <v>LSN</v>
      </c>
      <c r="W817" s="123">
        <f>IF(db[[#This Row],[QTY/ CTN TG]]="",IF(db[[#This Row],[STN TG]]="","",12),LEFT(db[[#This Row],[QTY/ CTN TG]],SEARCH(" ",db[[#This Row],[QTY/ CTN TG]],1)-1))</f>
        <v>12</v>
      </c>
      <c r="X81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7" s="123" t="str">
        <f>IF(db[[#This Row],[STN K]]="","",IF(db[[#This Row],[STN TG]]="LSN",12,""))</f>
        <v/>
      </c>
      <c r="Z817" s="123" t="str">
        <f>IF(db[[#This Row],[STN TG]]="LSN","PCS","")</f>
        <v/>
      </c>
      <c r="AA817" s="123">
        <f>db[[#This Row],[QTY B]]*IF(db[[#This Row],[QTY TG]]="",1,db[[#This Row],[QTY TG]])*IF(db[[#This Row],[QTY K]]="",1,db[[#This Row],[QTY K]])</f>
        <v>960</v>
      </c>
      <c r="AB817" s="123" t="str">
        <f>IF(db[[#This Row],[STN K]]="",IF(db[[#This Row],[STN TG]]="",db[[#This Row],[STN B]],db[[#This Row],[STN TG]]),db[[#This Row],[STN K]])</f>
        <v>PCS</v>
      </c>
      <c r="AC817" s="87"/>
    </row>
    <row r="818" spans="1:29" ht="16.5" customHeight="1" x14ac:dyDescent="0.25">
      <c r="A818" s="87">
        <f>ROW()-1</f>
        <v>817</v>
      </c>
      <c r="B818" s="3" t="str">
        <f>LOWER(SUBSTITUTE(SUBSTITUTE(SUBSTITUTE(SUBSTITUTE(SUBSTITUTE(SUBSTITUTE(db[[#This Row],[NB BM]]," ",),".",""),"-",""),"(",""),")",""),"/",""))</f>
        <v>garisan30cmbesitf</v>
      </c>
      <c r="C818" s="3" t="str">
        <f>LOWER(SUBSTITUTE(SUBSTITUTE(SUBSTITUTE(SUBSTITUTE(SUBSTITUTE(SUBSTITUTE(SUBSTITUTE(SUBSTITUTE(SUBSTITUTE(db[[#This Row],[NB NOTA]]," ",),".",""),"-",""),"(",""),")",""),",",""),"/",""),"""",""),"+",""))</f>
        <v>garisanbesi30cmtf</v>
      </c>
      <c r="D818" s="3" t="str">
        <f>LOWER(SUBSTITUTE(SUBSTITUTE(SUBSTITUTE(SUBSTITUTE(SUBSTITUTE(SUBSTITUTE(SUBSTITUTE(SUBSTITUTE(SUBSTITUTE(db[[#This Row],[NB PAJAK]]," ",""),"-",""),"(",""),")",""),".",""),",",""),"/",""),"""",""),"+",""))</f>
        <v/>
      </c>
      <c r="E81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garisan30cmbesitf50lsn</v>
      </c>
      <c r="F8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garisanbesi30cmtf50lsnuntana</v>
      </c>
      <c r="G818" s="1" t="s">
        <v>6673</v>
      </c>
      <c r="H818" s="4" t="s">
        <v>6669</v>
      </c>
      <c r="I818" s="49"/>
      <c r="J818" s="1" t="s">
        <v>1621</v>
      </c>
      <c r="K818" s="26" t="e">
        <f>IF(db[[#This Row],[NB NOTA_C]]="","",COUNTIF([2]!B_MSK[concat],db[[#This Row],[NB NOTA_C]]))</f>
        <v>#REF!</v>
      </c>
      <c r="L818" s="6" t="s">
        <v>1627</v>
      </c>
      <c r="M818" s="1" t="s">
        <v>1738</v>
      </c>
      <c r="N818" s="1" t="s">
        <v>2792</v>
      </c>
      <c r="P818" s="1" t="str">
        <f>IF(db[[#This Row],[QTY/ CTN]]="","",SUBSTITUTE(SUBSTITUTE(SUBSTITUTE(db[[#This Row],[QTY/ CTN]]," ","_",2),"(",""),")","")&amp;"_")</f>
        <v>50 LSN_</v>
      </c>
      <c r="Q818" s="1">
        <f>IF(db[[#This Row],[H_QTY/ CTN]]="","",SEARCH("_",db[[#This Row],[H_QTY/ CTN]]))</f>
        <v>7</v>
      </c>
      <c r="R818" s="1">
        <f>IF(db[[#This Row],[H_QTY/ CTN]]="","",LEN(db[[#This Row],[H_QTY/ CTN]]))</f>
        <v>7</v>
      </c>
      <c r="S818" s="90" t="str">
        <f>IF(db[[#This Row],[H_QTY/ CTN]]="","",LEFT(db[[#This Row],[H_QTY/ CTN]],db[[#This Row],[H_1]]-1))</f>
        <v>50 LSN</v>
      </c>
      <c r="T818" s="87" t="str">
        <f>IF(NOT(db[[#This Row],[H_1]]=db[[#This Row],[H_2]]),MID(db[[#This Row],[H_QTY/ CTN]],db[[#This Row],[H_1]]+1,db[[#This Row],[H_2]]-db[[#This Row],[H_1]]-1),"")</f>
        <v/>
      </c>
      <c r="U818" s="87" t="str">
        <f>IF(db[[#This Row],[QTY/ CTN B]]="","",LEFT(db[[#This Row],[QTY/ CTN B]],SEARCH(" ",db[[#This Row],[QTY/ CTN B]],1)-1))</f>
        <v>50</v>
      </c>
      <c r="V818" s="87" t="str">
        <f>IF(db[[#This Row],[QTY/ CTN B]]="","",RIGHT(db[[#This Row],[QTY/ CTN B]],LEN(db[[#This Row],[QTY/ CTN B]])-SEARCH(" ",db[[#This Row],[QTY/ CTN B]],1)))</f>
        <v>LSN</v>
      </c>
      <c r="W818" s="87">
        <f>IF(db[[#This Row],[QTY/ CTN TG]]="",IF(db[[#This Row],[STN TG]]="","",12),LEFT(db[[#This Row],[QTY/ CTN TG]],SEARCH(" ",db[[#This Row],[QTY/ CTN TG]],1)-1))</f>
        <v>12</v>
      </c>
      <c r="X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8" s="87" t="str">
        <f>IF(db[[#This Row],[STN K]]="","",IF(db[[#This Row],[STN TG]]="LSN",12,""))</f>
        <v/>
      </c>
      <c r="Z818" s="87" t="str">
        <f>IF(db[[#This Row],[STN TG]]="LSN","PCS","")</f>
        <v/>
      </c>
      <c r="AA818" s="87">
        <f>db[[#This Row],[QTY B]]*IF(db[[#This Row],[QTY TG]]="",1,db[[#This Row],[QTY TG]])*IF(db[[#This Row],[QTY K]]="",1,db[[#This Row],[QTY K]])</f>
        <v>600</v>
      </c>
      <c r="AB818" s="87" t="str">
        <f>IF(db[[#This Row],[STN K]]="",IF(db[[#This Row],[STN TG]]="",db[[#This Row],[STN B]],db[[#This Row],[STN TG]]),db[[#This Row],[STN K]])</f>
        <v>PCS</v>
      </c>
      <c r="AC818" s="87"/>
    </row>
    <row r="819" spans="1:29" x14ac:dyDescent="0.25">
      <c r="A819" s="87">
        <f>ROW()-1</f>
        <v>818</v>
      </c>
      <c r="B819" s="45" t="str">
        <f>LOWER(SUBSTITUTE(SUBSTITUTE(SUBSTITUTE(SUBSTITUTE(SUBSTITUTE(SUBSTITUTE(db[[#This Row],[NB BM]]," ",),".",""),"-",""),"(",""),")",""),"/",""))</f>
        <v>garisanbesivtro30cm</v>
      </c>
      <c r="C819" s="45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D819" s="45" t="str">
        <f>LOWER(SUBSTITUTE(SUBSTITUTE(SUBSTITUTE(SUBSTITUTE(SUBSTITUTE(SUBSTITUTE(SUBSTITUTE(SUBSTITUTE(SUBSTITUTE(db[[#This Row],[NB PAJAK]]," ",""),"-",""),"(",""),")",""),".",""),",",""),"/",""),"""",""),"+",""))</f>
        <v/>
      </c>
      <c r="E819" s="45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garisanbesivtro30cm50lsn</v>
      </c>
      <c r="F81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garisanbesi30cmvtro50lsnuntana</v>
      </c>
      <c r="G819" s="46" t="s">
        <v>4679</v>
      </c>
      <c r="H819" s="65" t="s">
        <v>4678</v>
      </c>
      <c r="I819" s="58"/>
      <c r="J819" s="46" t="s">
        <v>1621</v>
      </c>
      <c r="K819" s="47" t="e">
        <f>IF(db[[#This Row],[NB NOTA_C]]="","",COUNTIF([2]!B_MSK[concat],db[[#This Row],[NB NOTA_C]]))</f>
        <v>#REF!</v>
      </c>
      <c r="L819" s="48" t="s">
        <v>1657</v>
      </c>
      <c r="M819" s="45" t="s">
        <v>1738</v>
      </c>
      <c r="N819" s="46" t="s">
        <v>2792</v>
      </c>
      <c r="O819" s="45"/>
      <c r="P819" s="45" t="str">
        <f>IF(db[[#This Row],[QTY/ CTN]]="","",SUBSTITUTE(SUBSTITUTE(SUBSTITUTE(db[[#This Row],[QTY/ CTN]]," ","_",2),"(",""),")","")&amp;"_")</f>
        <v>50 LSN_</v>
      </c>
      <c r="Q819" s="45">
        <f>IF(db[[#This Row],[H_QTY/ CTN]]="","",SEARCH("_",db[[#This Row],[H_QTY/ CTN]]))</f>
        <v>7</v>
      </c>
      <c r="R819" s="45">
        <f>IF(db[[#This Row],[H_QTY/ CTN]]="","",LEN(db[[#This Row],[H_QTY/ CTN]]))</f>
        <v>7</v>
      </c>
      <c r="S819" s="95" t="str">
        <f>IF(db[[#This Row],[H_QTY/ CTN]]="","",LEFT(db[[#This Row],[H_QTY/ CTN]],db[[#This Row],[H_1]]-1))</f>
        <v>50 LSN</v>
      </c>
      <c r="T819" s="95" t="str">
        <f>IF(NOT(db[[#This Row],[H_1]]=db[[#This Row],[H_2]]),MID(db[[#This Row],[H_QTY/ CTN]],db[[#This Row],[H_1]]+1,db[[#This Row],[H_2]]-db[[#This Row],[H_1]]-1),"")</f>
        <v/>
      </c>
      <c r="U819" s="87" t="str">
        <f>IF(db[[#This Row],[QTY/ CTN B]]="","",LEFT(db[[#This Row],[QTY/ CTN B]],SEARCH(" ",db[[#This Row],[QTY/ CTN B]],1)-1))</f>
        <v>50</v>
      </c>
      <c r="V819" s="87" t="str">
        <f>IF(db[[#This Row],[QTY/ CTN B]]="","",RIGHT(db[[#This Row],[QTY/ CTN B]],LEN(db[[#This Row],[QTY/ CTN B]])-SEARCH(" ",db[[#This Row],[QTY/ CTN B]],1)))</f>
        <v>LSN</v>
      </c>
      <c r="W819" s="87">
        <f>IF(db[[#This Row],[QTY/ CTN TG]]="",IF(db[[#This Row],[STN TG]]="","",12),LEFT(db[[#This Row],[QTY/ CTN TG]],SEARCH(" ",db[[#This Row],[QTY/ CTN TG]],1)-1))</f>
        <v>12</v>
      </c>
      <c r="X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19" s="87" t="str">
        <f>IF(db[[#This Row],[STN K]]="","",IF(db[[#This Row],[STN TG]]="LSN",12,""))</f>
        <v/>
      </c>
      <c r="Z819" s="87" t="str">
        <f>IF(db[[#This Row],[STN TG]]="LSN","PCS","")</f>
        <v/>
      </c>
      <c r="AA819" s="87">
        <f>db[[#This Row],[QTY B]]*IF(db[[#This Row],[QTY TG]]="",1,db[[#This Row],[QTY TG]])*IF(db[[#This Row],[QTY K]]="",1,db[[#This Row],[QTY K]])</f>
        <v>600</v>
      </c>
      <c r="AB819" s="87" t="str">
        <f>IF(db[[#This Row],[STN K]]="",IF(db[[#This Row],[STN TG]]="",db[[#This Row],[STN B]],db[[#This Row],[STN TG]]),db[[#This Row],[STN K]])</f>
        <v>PCS</v>
      </c>
      <c r="AC819" s="87"/>
    </row>
    <row r="820" spans="1:29" ht="16.5" customHeight="1" x14ac:dyDescent="0.25">
      <c r="A820" s="87">
        <f>ROW()-1</f>
        <v>819</v>
      </c>
      <c r="B820" s="3" t="str">
        <f>LOWER(SUBSTITUTE(SUBSTITUTE(SUBSTITUTE(SUBSTITUTE(SUBSTITUTE(SUBSTITUTE(db[[#This Row],[NB BM]]," ",),".",""),"-",""),"(",""),")",""),"/",""))</f>
        <v>garisanbesi30cmyoeker</v>
      </c>
      <c r="C820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D820" s="3" t="str">
        <f>LOWER(SUBSTITUTE(SUBSTITUTE(SUBSTITUTE(SUBSTITUTE(SUBSTITUTE(SUBSTITUTE(SUBSTITUTE(SUBSTITUTE(SUBSTITUTE(db[[#This Row],[NB PAJAK]]," ",""),"-",""),"(",""),")",""),".",""),",",""),"/",""),"""",""),"+",""))</f>
        <v/>
      </c>
      <c r="E82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garisanbesi30cmyoeker50lsn</v>
      </c>
      <c r="F8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garisanbesi30yoeker50dz50lsnuntana</v>
      </c>
      <c r="G820" s="1" t="s">
        <v>3032</v>
      </c>
      <c r="H820" s="4" t="s">
        <v>3029</v>
      </c>
      <c r="I820" s="49"/>
      <c r="J820" s="1" t="s">
        <v>1621</v>
      </c>
      <c r="K820" s="26" t="e">
        <f>IF(db[[#This Row],[NB NOTA_C]]="","",COUNTIF([2]!B_MSK[concat],db[[#This Row],[NB NOTA_C]]))</f>
        <v>#REF!</v>
      </c>
      <c r="L820" s="7" t="s">
        <v>3033</v>
      </c>
      <c r="M820" s="3" t="s">
        <v>1738</v>
      </c>
      <c r="N820" s="1" t="s">
        <v>2792</v>
      </c>
      <c r="O820" s="3"/>
      <c r="P820" s="3" t="str">
        <f>IF(db[[#This Row],[QTY/ CTN]]="","",SUBSTITUTE(SUBSTITUTE(SUBSTITUTE(db[[#This Row],[QTY/ CTN]]," ","_",2),"(",""),")","")&amp;"_")</f>
        <v>50 LSN_</v>
      </c>
      <c r="Q820" s="3">
        <f>IF(db[[#This Row],[H_QTY/ CTN]]="","",SEARCH("_",db[[#This Row],[H_QTY/ CTN]]))</f>
        <v>7</v>
      </c>
      <c r="R820" s="3">
        <f>IF(db[[#This Row],[H_QTY/ CTN]]="","",LEN(db[[#This Row],[H_QTY/ CTN]]))</f>
        <v>7</v>
      </c>
      <c r="S820" s="90" t="str">
        <f>IF(db[[#This Row],[H_QTY/ CTN]]="","",LEFT(db[[#This Row],[H_QTY/ CTN]],db[[#This Row],[H_1]]-1))</f>
        <v>50 LSN</v>
      </c>
      <c r="T820" s="87" t="str">
        <f>IF(NOT(db[[#This Row],[H_1]]=db[[#This Row],[H_2]]),MID(db[[#This Row],[H_QTY/ CTN]],db[[#This Row],[H_1]]+1,db[[#This Row],[H_2]]-db[[#This Row],[H_1]]-1),"")</f>
        <v/>
      </c>
      <c r="U820" s="87" t="str">
        <f>IF(db[[#This Row],[QTY/ CTN B]]="","",LEFT(db[[#This Row],[QTY/ CTN B]],SEARCH(" ",db[[#This Row],[QTY/ CTN B]],1)-1))</f>
        <v>50</v>
      </c>
      <c r="V820" s="87" t="str">
        <f>IF(db[[#This Row],[QTY/ CTN B]]="","",RIGHT(db[[#This Row],[QTY/ CTN B]],LEN(db[[#This Row],[QTY/ CTN B]])-SEARCH(" ",db[[#This Row],[QTY/ CTN B]],1)))</f>
        <v>LSN</v>
      </c>
      <c r="W820" s="87">
        <f>IF(db[[#This Row],[QTY/ CTN TG]]="",IF(db[[#This Row],[STN TG]]="","",12),LEFT(db[[#This Row],[QTY/ CTN TG]],SEARCH(" ",db[[#This Row],[QTY/ CTN TG]],1)-1))</f>
        <v>12</v>
      </c>
      <c r="X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0" s="87" t="str">
        <f>IF(db[[#This Row],[STN K]]="","",IF(db[[#This Row],[STN TG]]="LSN",12,""))</f>
        <v/>
      </c>
      <c r="Z820" s="87" t="str">
        <f>IF(db[[#This Row],[STN TG]]="LSN","PCS","")</f>
        <v/>
      </c>
      <c r="AA820" s="87">
        <f>db[[#This Row],[QTY B]]*IF(db[[#This Row],[QTY TG]]="",1,db[[#This Row],[QTY TG]])*IF(db[[#This Row],[QTY K]]="",1,db[[#This Row],[QTY K]])</f>
        <v>600</v>
      </c>
      <c r="AB820" s="87" t="str">
        <f>IF(db[[#This Row],[STN K]]="",IF(db[[#This Row],[STN TG]]="",db[[#This Row],[STN B]],db[[#This Row],[STN TG]]),db[[#This Row],[STN K]])</f>
        <v>PCS</v>
      </c>
      <c r="AC820" s="87"/>
    </row>
    <row r="821" spans="1:29" ht="16.5" customHeight="1" x14ac:dyDescent="0.25">
      <c r="A821" s="87">
        <f>ROW()-1</f>
        <v>820</v>
      </c>
      <c r="B821" s="3" t="str">
        <f>LOWER(SUBSTITUTE(SUBSTITUTE(SUBSTITUTE(SUBSTITUTE(SUBSTITUTE(SUBSTITUTE(db[[#This Row],[NB BM]]," ",),".",""),"-",""),"(",""),")",""),"/",""))</f>
        <v>garisan40cmbesitf</v>
      </c>
      <c r="C821" s="3" t="str">
        <f>LOWER(SUBSTITUTE(SUBSTITUTE(SUBSTITUTE(SUBSTITUTE(SUBSTITUTE(SUBSTITUTE(SUBSTITUTE(SUBSTITUTE(SUBSTITUTE(db[[#This Row],[NB NOTA]]," ",),".",""),"-",""),"(",""),")",""),",",""),"/",""),"""",""),"+",""))</f>
        <v>garisanbesi40cmtf</v>
      </c>
      <c r="D821" s="3" t="str">
        <f>LOWER(SUBSTITUTE(SUBSTITUTE(SUBSTITUTE(SUBSTITUTE(SUBSTITUTE(SUBSTITUTE(SUBSTITUTE(SUBSTITUTE(SUBSTITUTE(db[[#This Row],[NB PAJAK]]," ",""),"-",""),"(",""),")",""),".",""),",",""),"/",""),"""",""),"+",""))</f>
        <v/>
      </c>
      <c r="E82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garisan40cmbesitf25lsn</v>
      </c>
      <c r="F8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garisanbesi40cmtf25lsnuntana</v>
      </c>
      <c r="G821" s="1" t="s">
        <v>6674</v>
      </c>
      <c r="H821" s="4" t="s">
        <v>6670</v>
      </c>
      <c r="I821" s="49"/>
      <c r="J821" s="1" t="s">
        <v>1621</v>
      </c>
      <c r="K821" s="26" t="e">
        <f>IF(db[[#This Row],[NB NOTA_C]]="","",COUNTIF([2]!B_MSK[concat],db[[#This Row],[NB NOTA_C]]))</f>
        <v>#REF!</v>
      </c>
      <c r="L821" s="6" t="s">
        <v>1627</v>
      </c>
      <c r="M821" s="1" t="s">
        <v>1729</v>
      </c>
      <c r="N821" s="1" t="s">
        <v>2792</v>
      </c>
      <c r="P821" s="1" t="str">
        <f>IF(db[[#This Row],[QTY/ CTN]]="","",SUBSTITUTE(SUBSTITUTE(SUBSTITUTE(db[[#This Row],[QTY/ CTN]]," ","_",2),"(",""),")","")&amp;"_")</f>
        <v>25 LSN_</v>
      </c>
      <c r="Q821" s="1">
        <f>IF(db[[#This Row],[H_QTY/ CTN]]="","",SEARCH("_",db[[#This Row],[H_QTY/ CTN]]))</f>
        <v>7</v>
      </c>
      <c r="R821" s="1">
        <f>IF(db[[#This Row],[H_QTY/ CTN]]="","",LEN(db[[#This Row],[H_QTY/ CTN]]))</f>
        <v>7</v>
      </c>
      <c r="S821" s="90" t="str">
        <f>IF(db[[#This Row],[H_QTY/ CTN]]="","",LEFT(db[[#This Row],[H_QTY/ CTN]],db[[#This Row],[H_1]]-1))</f>
        <v>25 LSN</v>
      </c>
      <c r="T821" s="87" t="str">
        <f>IF(NOT(db[[#This Row],[H_1]]=db[[#This Row],[H_2]]),MID(db[[#This Row],[H_QTY/ CTN]],db[[#This Row],[H_1]]+1,db[[#This Row],[H_2]]-db[[#This Row],[H_1]]-1),"")</f>
        <v/>
      </c>
      <c r="U821" s="87" t="str">
        <f>IF(db[[#This Row],[QTY/ CTN B]]="","",LEFT(db[[#This Row],[QTY/ CTN B]],SEARCH(" ",db[[#This Row],[QTY/ CTN B]],1)-1))</f>
        <v>25</v>
      </c>
      <c r="V821" s="87" t="str">
        <f>IF(db[[#This Row],[QTY/ CTN B]]="","",RIGHT(db[[#This Row],[QTY/ CTN B]],LEN(db[[#This Row],[QTY/ CTN B]])-SEARCH(" ",db[[#This Row],[QTY/ CTN B]],1)))</f>
        <v>LSN</v>
      </c>
      <c r="W821" s="87">
        <f>IF(db[[#This Row],[QTY/ CTN TG]]="",IF(db[[#This Row],[STN TG]]="","",12),LEFT(db[[#This Row],[QTY/ CTN TG]],SEARCH(" ",db[[#This Row],[QTY/ CTN TG]],1)-1))</f>
        <v>12</v>
      </c>
      <c r="X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1" s="87" t="str">
        <f>IF(db[[#This Row],[STN K]]="","",IF(db[[#This Row],[STN TG]]="LSN",12,""))</f>
        <v/>
      </c>
      <c r="Z821" s="87" t="str">
        <f>IF(db[[#This Row],[STN TG]]="LSN","PCS","")</f>
        <v/>
      </c>
      <c r="AA821" s="87">
        <f>db[[#This Row],[QTY B]]*IF(db[[#This Row],[QTY TG]]="",1,db[[#This Row],[QTY TG]])*IF(db[[#This Row],[QTY K]]="",1,db[[#This Row],[QTY K]])</f>
        <v>300</v>
      </c>
      <c r="AB821" s="87" t="str">
        <f>IF(db[[#This Row],[STN K]]="",IF(db[[#This Row],[STN TG]]="",db[[#This Row],[STN B]],db[[#This Row],[STN TG]]),db[[#This Row],[STN K]])</f>
        <v>PCS</v>
      </c>
      <c r="AC821" s="87"/>
    </row>
    <row r="822" spans="1:29" ht="16.5" customHeight="1" x14ac:dyDescent="0.25">
      <c r="A822" s="87">
        <f>ROW()-1</f>
        <v>821</v>
      </c>
      <c r="B822" s="3" t="str">
        <f>LOWER(SUBSTITUTE(SUBSTITUTE(SUBSTITUTE(SUBSTITUTE(SUBSTITUTE(SUBSTITUTE(db[[#This Row],[NB BM]]," ",),".",""),"-",""),"(",""),")",""),"/",""))</f>
        <v>garisan60cmbesitf</v>
      </c>
      <c r="C822" s="3" t="str">
        <f>LOWER(SUBSTITUTE(SUBSTITUTE(SUBSTITUTE(SUBSTITUTE(SUBSTITUTE(SUBSTITUTE(SUBSTITUTE(SUBSTITUTE(SUBSTITUTE(db[[#This Row],[NB NOTA]]," ",),".",""),"-",""),"(",""),")",""),",",""),"/",""),"""",""),"+",""))</f>
        <v>garisanbesi60cmtf</v>
      </c>
      <c r="D822" s="3" t="str">
        <f>LOWER(SUBSTITUTE(SUBSTITUTE(SUBSTITUTE(SUBSTITUTE(SUBSTITUTE(SUBSTITUTE(SUBSTITUTE(SUBSTITUTE(SUBSTITUTE(db[[#This Row],[NB PAJAK]]," ",""),"-",""),"(",""),")",""),".",""),",",""),"/",""),"""",""),"+",""))</f>
        <v/>
      </c>
      <c r="E82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garisan60cmbesitf25lsn</v>
      </c>
      <c r="F8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garisanbesi60cmtf25lsnuntana</v>
      </c>
      <c r="G822" s="1" t="s">
        <v>6676</v>
      </c>
      <c r="H822" s="4" t="s">
        <v>6672</v>
      </c>
      <c r="I822" s="49"/>
      <c r="J822" s="1" t="s">
        <v>1621</v>
      </c>
      <c r="K822" s="26" t="e">
        <f>IF(db[[#This Row],[NB NOTA_C]]="","",COUNTIF([2]!B_MSK[concat],db[[#This Row],[NB NOTA_C]]))</f>
        <v>#REF!</v>
      </c>
      <c r="L822" s="6" t="s">
        <v>1627</v>
      </c>
      <c r="M822" s="1" t="s">
        <v>1729</v>
      </c>
      <c r="N822" s="1" t="s">
        <v>2792</v>
      </c>
      <c r="P822" s="1" t="str">
        <f>IF(db[[#This Row],[QTY/ CTN]]="","",SUBSTITUTE(SUBSTITUTE(SUBSTITUTE(db[[#This Row],[QTY/ CTN]]," ","_",2),"(",""),")","")&amp;"_")</f>
        <v>25 LSN_</v>
      </c>
      <c r="Q822" s="1">
        <f>IF(db[[#This Row],[H_QTY/ CTN]]="","",SEARCH("_",db[[#This Row],[H_QTY/ CTN]]))</f>
        <v>7</v>
      </c>
      <c r="R822" s="1">
        <f>IF(db[[#This Row],[H_QTY/ CTN]]="","",LEN(db[[#This Row],[H_QTY/ CTN]]))</f>
        <v>7</v>
      </c>
      <c r="S822" s="90" t="str">
        <f>IF(db[[#This Row],[H_QTY/ CTN]]="","",LEFT(db[[#This Row],[H_QTY/ CTN]],db[[#This Row],[H_1]]-1))</f>
        <v>25 LSN</v>
      </c>
      <c r="T822" s="87" t="str">
        <f>IF(NOT(db[[#This Row],[H_1]]=db[[#This Row],[H_2]]),MID(db[[#This Row],[H_QTY/ CTN]],db[[#This Row],[H_1]]+1,db[[#This Row],[H_2]]-db[[#This Row],[H_1]]-1),"")</f>
        <v/>
      </c>
      <c r="U822" s="87" t="str">
        <f>IF(db[[#This Row],[QTY/ CTN B]]="","",LEFT(db[[#This Row],[QTY/ CTN B]],SEARCH(" ",db[[#This Row],[QTY/ CTN B]],1)-1))</f>
        <v>25</v>
      </c>
      <c r="V822" s="87" t="str">
        <f>IF(db[[#This Row],[QTY/ CTN B]]="","",RIGHT(db[[#This Row],[QTY/ CTN B]],LEN(db[[#This Row],[QTY/ CTN B]])-SEARCH(" ",db[[#This Row],[QTY/ CTN B]],1)))</f>
        <v>LSN</v>
      </c>
      <c r="W822" s="87">
        <f>IF(db[[#This Row],[QTY/ CTN TG]]="",IF(db[[#This Row],[STN TG]]="","",12),LEFT(db[[#This Row],[QTY/ CTN TG]],SEARCH(" ",db[[#This Row],[QTY/ CTN TG]],1)-1))</f>
        <v>12</v>
      </c>
      <c r="X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2" s="87" t="str">
        <f>IF(db[[#This Row],[STN K]]="","",IF(db[[#This Row],[STN TG]]="LSN",12,""))</f>
        <v/>
      </c>
      <c r="Z822" s="87" t="str">
        <f>IF(db[[#This Row],[STN TG]]="LSN","PCS","")</f>
        <v/>
      </c>
      <c r="AA822" s="87">
        <f>db[[#This Row],[QTY B]]*IF(db[[#This Row],[QTY TG]]="",1,db[[#This Row],[QTY TG]])*IF(db[[#This Row],[QTY K]]="",1,db[[#This Row],[QTY K]])</f>
        <v>300</v>
      </c>
      <c r="AB822" s="87" t="str">
        <f>IF(db[[#This Row],[STN K]]="",IF(db[[#This Row],[STN TG]]="",db[[#This Row],[STN B]],db[[#This Row],[STN TG]]),db[[#This Row],[STN K]])</f>
        <v>PCS</v>
      </c>
      <c r="AC822" s="87"/>
    </row>
    <row r="823" spans="1:29" ht="16.5" customHeight="1" x14ac:dyDescent="0.25">
      <c r="A823" s="87">
        <f>ROW()-1</f>
        <v>822</v>
      </c>
      <c r="B823" s="3" t="str">
        <f>LOWER(SUBSTITUTE(SUBSTITUTE(SUBSTITUTE(SUBSTITUTE(SUBSTITUTE(SUBSTITUTE(db[[#This Row],[NB BM]]," ",),".",""),"-",""),"(",""),")",""),"/",""))</f>
        <v>garisansetb013b019isi41750st1bx@50st</v>
      </c>
      <c r="C823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D823" s="3" t="str">
        <f>LOWER(SUBSTITUTE(SUBSTITUTE(SUBSTITUTE(SUBSTITUTE(SUBSTITUTE(SUBSTITUTE(SUBSTITUTE(SUBSTITUTE(SUBSTITUTE(db[[#This Row],[NB PAJAK]]," ",""),"-",""),"(",""),")",""),".",""),",",""),"/",""),"""",""),"+",""))</f>
        <v/>
      </c>
      <c r="E82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garisansetb013b019isi41750st1bx@50st16box50set</v>
      </c>
      <c r="F8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garisansetb013b019isi41750st1bx@50st16box50setuntana</v>
      </c>
      <c r="G823" s="1" t="s">
        <v>3251</v>
      </c>
      <c r="H823" s="4" t="s">
        <v>3241</v>
      </c>
      <c r="I823" s="49"/>
      <c r="J823" s="1" t="s">
        <v>1621</v>
      </c>
      <c r="K823" s="26" t="e">
        <f>IF(db[[#This Row],[NB NOTA_C]]="","",COUNTIF([2]!B_MSK[concat],db[[#This Row],[NB NOTA_C]]))</f>
        <v>#REF!</v>
      </c>
      <c r="L823" s="7" t="s">
        <v>1627</v>
      </c>
      <c r="M823" s="3" t="s">
        <v>3253</v>
      </c>
      <c r="N823" s="1" t="s">
        <v>2792</v>
      </c>
      <c r="O823" s="3"/>
      <c r="P823" s="3" t="str">
        <f>IF(db[[#This Row],[QTY/ CTN]]="","",SUBSTITUTE(SUBSTITUTE(SUBSTITUTE(db[[#This Row],[QTY/ CTN]]," ","_",2),"(",""),")","")&amp;"_")</f>
        <v>16 BOX_50 SET_</v>
      </c>
      <c r="Q823" s="3">
        <f>IF(db[[#This Row],[H_QTY/ CTN]]="","",SEARCH("_",db[[#This Row],[H_QTY/ CTN]]))</f>
        <v>7</v>
      </c>
      <c r="R823" s="3">
        <f>IF(db[[#This Row],[H_QTY/ CTN]]="","",LEN(db[[#This Row],[H_QTY/ CTN]]))</f>
        <v>14</v>
      </c>
      <c r="S823" s="87" t="str">
        <f>IF(db[[#This Row],[H_QTY/ CTN]]="","",LEFT(db[[#This Row],[H_QTY/ CTN]],db[[#This Row],[H_1]]-1))</f>
        <v>16 BOX</v>
      </c>
      <c r="T823" s="87" t="str">
        <f>IF(NOT(db[[#This Row],[H_1]]=db[[#This Row],[H_2]]),MID(db[[#This Row],[H_QTY/ CTN]],db[[#This Row],[H_1]]+1,db[[#This Row],[H_2]]-db[[#This Row],[H_1]]-1),"")</f>
        <v>50 SET</v>
      </c>
      <c r="U823" s="87" t="str">
        <f>IF(db[[#This Row],[QTY/ CTN B]]="","",LEFT(db[[#This Row],[QTY/ CTN B]],SEARCH(" ",db[[#This Row],[QTY/ CTN B]],1)-1))</f>
        <v>16</v>
      </c>
      <c r="V823" s="87" t="str">
        <f>IF(db[[#This Row],[QTY/ CTN B]]="","",RIGHT(db[[#This Row],[QTY/ CTN B]],LEN(db[[#This Row],[QTY/ CTN B]])-SEARCH(" ",db[[#This Row],[QTY/ CTN B]],1)))</f>
        <v>BOX</v>
      </c>
      <c r="W823" s="87" t="str">
        <f>IF(db[[#This Row],[QTY/ CTN TG]]="",IF(db[[#This Row],[STN TG]]="","",12),LEFT(db[[#This Row],[QTY/ CTN TG]],SEARCH(" ",db[[#This Row],[QTY/ CTN TG]],1)-1))</f>
        <v>50</v>
      </c>
      <c r="X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823" s="87" t="str">
        <f>IF(db[[#This Row],[STN K]]="","",IF(db[[#This Row],[STN TG]]="LSN",12,""))</f>
        <v/>
      </c>
      <c r="Z823" s="87" t="str">
        <f>IF(db[[#This Row],[STN TG]]="LSN","PCS","")</f>
        <v/>
      </c>
      <c r="AA823" s="87">
        <f>db[[#This Row],[QTY B]]*IF(db[[#This Row],[QTY TG]]="",1,db[[#This Row],[QTY TG]])*IF(db[[#This Row],[QTY K]]="",1,db[[#This Row],[QTY K]])</f>
        <v>800</v>
      </c>
      <c r="AB823" s="87" t="str">
        <f>IF(db[[#This Row],[STN K]]="",IF(db[[#This Row],[STN TG]]="",db[[#This Row],[STN B]],db[[#This Row],[STN TG]]),db[[#This Row],[STN K]])</f>
        <v>SET</v>
      </c>
      <c r="AC823" s="87"/>
    </row>
    <row r="824" spans="1:29" ht="16.5" customHeight="1" x14ac:dyDescent="0.25">
      <c r="A824" s="87">
        <f>ROW()-1</f>
        <v>823</v>
      </c>
      <c r="B824" s="3" t="str">
        <f>LOWER(SUBSTITUTE(SUBSTITUTE(SUBSTITUTE(SUBSTITUTE(SUBSTITUTE(SUBSTITUTE(db[[#This Row],[NB BM]]," ",),".",""),"-",""),"(",""),")",""),"/",""))</f>
        <v>garisantf360</v>
      </c>
      <c r="C824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D824" s="3" t="str">
        <f>LOWER(SUBSTITUTE(SUBSTITUTE(SUBSTITUTE(SUBSTITUTE(SUBSTITUTE(SUBSTITUTE(SUBSTITUTE(SUBSTITUTE(SUBSTITUTE(db[[#This Row],[NB PAJAK]]," ",""),"-",""),"(",""),")",""),".",""),",",""),"/",""),"""",""),"+",""))</f>
        <v/>
      </c>
      <c r="E82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garisantf36060lsn</v>
      </c>
      <c r="F8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garisantf36060lsnuntana</v>
      </c>
      <c r="G824" s="1" t="s">
        <v>3246</v>
      </c>
      <c r="H824" s="4" t="s">
        <v>3236</v>
      </c>
      <c r="I824" s="49"/>
      <c r="J824" s="1" t="s">
        <v>1621</v>
      </c>
      <c r="K824" s="26" t="e">
        <f>IF(db[[#This Row],[NB NOTA_C]]="","",COUNTIF([2]!B_MSK[concat],db[[#This Row],[NB NOTA_C]]))</f>
        <v>#REF!</v>
      </c>
      <c r="L824" s="7" t="s">
        <v>1627</v>
      </c>
      <c r="M824" s="3" t="s">
        <v>1670</v>
      </c>
      <c r="N824" s="1" t="s">
        <v>2792</v>
      </c>
      <c r="O824" s="3"/>
      <c r="P824" s="3" t="str">
        <f>IF(db[[#This Row],[QTY/ CTN]]="","",SUBSTITUTE(SUBSTITUTE(SUBSTITUTE(db[[#This Row],[QTY/ CTN]]," ","_",2),"(",""),")","")&amp;"_")</f>
        <v>60 LSN_</v>
      </c>
      <c r="Q824" s="3">
        <f>IF(db[[#This Row],[H_QTY/ CTN]]="","",SEARCH("_",db[[#This Row],[H_QTY/ CTN]]))</f>
        <v>7</v>
      </c>
      <c r="R824" s="3">
        <f>IF(db[[#This Row],[H_QTY/ CTN]]="","",LEN(db[[#This Row],[H_QTY/ CTN]]))</f>
        <v>7</v>
      </c>
      <c r="S824" s="87" t="str">
        <f>IF(db[[#This Row],[H_QTY/ CTN]]="","",LEFT(db[[#This Row],[H_QTY/ CTN]],db[[#This Row],[H_1]]-1))</f>
        <v>60 LSN</v>
      </c>
      <c r="T824" s="87" t="str">
        <f>IF(NOT(db[[#This Row],[H_1]]=db[[#This Row],[H_2]]),MID(db[[#This Row],[H_QTY/ CTN]],db[[#This Row],[H_1]]+1,db[[#This Row],[H_2]]-db[[#This Row],[H_1]]-1),"")</f>
        <v/>
      </c>
      <c r="U824" s="87" t="str">
        <f>IF(db[[#This Row],[QTY/ CTN B]]="","",LEFT(db[[#This Row],[QTY/ CTN B]],SEARCH(" ",db[[#This Row],[QTY/ CTN B]],1)-1))</f>
        <v>60</v>
      </c>
      <c r="V824" s="87" t="str">
        <f>IF(db[[#This Row],[QTY/ CTN B]]="","",RIGHT(db[[#This Row],[QTY/ CTN B]],LEN(db[[#This Row],[QTY/ CTN B]])-SEARCH(" ",db[[#This Row],[QTY/ CTN B]],1)))</f>
        <v>LSN</v>
      </c>
      <c r="W824" s="87">
        <f>IF(db[[#This Row],[QTY/ CTN TG]]="",IF(db[[#This Row],[STN TG]]="","",12),LEFT(db[[#This Row],[QTY/ CTN TG]],SEARCH(" ",db[[#This Row],[QTY/ CTN TG]],1)-1))</f>
        <v>12</v>
      </c>
      <c r="X8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4" s="87" t="str">
        <f>IF(db[[#This Row],[STN K]]="","",IF(db[[#This Row],[STN TG]]="LSN",12,""))</f>
        <v/>
      </c>
      <c r="Z824" s="87" t="str">
        <f>IF(db[[#This Row],[STN TG]]="LSN","PCS","")</f>
        <v/>
      </c>
      <c r="AA824" s="87">
        <f>db[[#This Row],[QTY B]]*IF(db[[#This Row],[QTY TG]]="",1,db[[#This Row],[QTY TG]])*IF(db[[#This Row],[QTY K]]="",1,db[[#This Row],[QTY K]])</f>
        <v>720</v>
      </c>
      <c r="AB824" s="87" t="str">
        <f>IF(db[[#This Row],[STN K]]="",IF(db[[#This Row],[STN TG]]="",db[[#This Row],[STN B]],db[[#This Row],[STN TG]]),db[[#This Row],[STN K]])</f>
        <v>PCS</v>
      </c>
      <c r="AC824" s="87"/>
    </row>
    <row r="825" spans="1:29" ht="16.5" customHeight="1" x14ac:dyDescent="0.25">
      <c r="A825" s="87">
        <f>ROW()-1</f>
        <v>824</v>
      </c>
      <c r="B825" s="3" t="str">
        <f>LOWER(SUBSTITUTE(SUBSTITUTE(SUBSTITUTE(SUBSTITUTE(SUBSTITUTE(SUBSTITUTE(db[[#This Row],[NB BM]]," ",),".",""),"-",""),"(",""),")",""),"/",""))</f>
        <v>garisanlingkaran360tf1969</v>
      </c>
      <c r="C825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D825" s="3" t="str">
        <f>LOWER(SUBSTITUTE(SUBSTITUTE(SUBSTITUTE(SUBSTITUTE(SUBSTITUTE(SUBSTITUTE(SUBSTITUTE(SUBSTITUTE(SUBSTITUTE(db[[#This Row],[NB PAJAK]]," ",""),"-",""),"(",""),")",""),".",""),",",""),"/",""),"""",""),"+",""))</f>
        <v/>
      </c>
      <c r="E82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garisanlingkaran360tf1969144lsn</v>
      </c>
      <c r="F8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garisantf1969lingkaran360degree144lsnuntana</v>
      </c>
      <c r="G825" s="1" t="s">
        <v>3247</v>
      </c>
      <c r="H825" s="4" t="s">
        <v>3237</v>
      </c>
      <c r="I825" s="49"/>
      <c r="J825" s="1" t="s">
        <v>1621</v>
      </c>
      <c r="K825" s="26" t="e">
        <f>IF(db[[#This Row],[NB NOTA_C]]="","",COUNTIF([2]!B_MSK[concat],db[[#This Row],[NB NOTA_C]]))</f>
        <v>#REF!</v>
      </c>
      <c r="L825" s="7" t="s">
        <v>1627</v>
      </c>
      <c r="M825" s="3" t="s">
        <v>1677</v>
      </c>
      <c r="N825" s="1" t="s">
        <v>2792</v>
      </c>
      <c r="O825" s="3"/>
      <c r="P825" s="3" t="str">
        <f>IF(db[[#This Row],[QTY/ CTN]]="","",SUBSTITUTE(SUBSTITUTE(SUBSTITUTE(db[[#This Row],[QTY/ CTN]]," ","_",2),"(",""),")","")&amp;"_")</f>
        <v>144 LSN_</v>
      </c>
      <c r="Q825" s="3">
        <f>IF(db[[#This Row],[H_QTY/ CTN]]="","",SEARCH("_",db[[#This Row],[H_QTY/ CTN]]))</f>
        <v>8</v>
      </c>
      <c r="R825" s="3">
        <f>IF(db[[#This Row],[H_QTY/ CTN]]="","",LEN(db[[#This Row],[H_QTY/ CTN]]))</f>
        <v>8</v>
      </c>
      <c r="S825" s="87" t="str">
        <f>IF(db[[#This Row],[H_QTY/ CTN]]="","",LEFT(db[[#This Row],[H_QTY/ CTN]],db[[#This Row],[H_1]]-1))</f>
        <v>144 LSN</v>
      </c>
      <c r="T825" s="87" t="str">
        <f>IF(NOT(db[[#This Row],[H_1]]=db[[#This Row],[H_2]]),MID(db[[#This Row],[H_QTY/ CTN]],db[[#This Row],[H_1]]+1,db[[#This Row],[H_2]]-db[[#This Row],[H_1]]-1),"")</f>
        <v/>
      </c>
      <c r="U825" s="87" t="str">
        <f>IF(db[[#This Row],[QTY/ CTN B]]="","",LEFT(db[[#This Row],[QTY/ CTN B]],SEARCH(" ",db[[#This Row],[QTY/ CTN B]],1)-1))</f>
        <v>144</v>
      </c>
      <c r="V825" s="87" t="str">
        <f>IF(db[[#This Row],[QTY/ CTN B]]="","",RIGHT(db[[#This Row],[QTY/ CTN B]],LEN(db[[#This Row],[QTY/ CTN B]])-SEARCH(" ",db[[#This Row],[QTY/ CTN B]],1)))</f>
        <v>LSN</v>
      </c>
      <c r="W825" s="87">
        <f>IF(db[[#This Row],[QTY/ CTN TG]]="",IF(db[[#This Row],[STN TG]]="","",12),LEFT(db[[#This Row],[QTY/ CTN TG]],SEARCH(" ",db[[#This Row],[QTY/ CTN TG]],1)-1))</f>
        <v>12</v>
      </c>
      <c r="X8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5" s="87" t="str">
        <f>IF(db[[#This Row],[STN K]]="","",IF(db[[#This Row],[STN TG]]="LSN",12,""))</f>
        <v/>
      </c>
      <c r="Z825" s="87" t="str">
        <f>IF(db[[#This Row],[STN TG]]="LSN","PCS","")</f>
        <v/>
      </c>
      <c r="AA825" s="87">
        <f>db[[#This Row],[QTY B]]*IF(db[[#This Row],[QTY TG]]="",1,db[[#This Row],[QTY TG]])*IF(db[[#This Row],[QTY K]]="",1,db[[#This Row],[QTY K]])</f>
        <v>1728</v>
      </c>
      <c r="AB825" s="87" t="str">
        <f>IF(db[[#This Row],[STN K]]="",IF(db[[#This Row],[STN TG]]="",db[[#This Row],[STN B]],db[[#This Row],[STN TG]]),db[[#This Row],[STN K]])</f>
        <v>PCS</v>
      </c>
      <c r="AC825" s="87"/>
    </row>
    <row r="826" spans="1:29" ht="16.5" customHeight="1" x14ac:dyDescent="0.25">
      <c r="A826" s="87">
        <f>ROW()-1</f>
        <v>825</v>
      </c>
      <c r="B826" s="3" t="str">
        <f>LOWER(SUBSTITUTE(SUBSTITUTE(SUBSTITUTE(SUBSTITUTE(SUBSTITUTE(SUBSTITUTE(db[[#This Row],[NB BM]]," ",),".",""),"-",""),"(",""),")",""),"/",""))</f>
        <v>garisanbusurbolong180tf1990</v>
      </c>
      <c r="C826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D826" s="3" t="str">
        <f>LOWER(SUBSTITUTE(SUBSTITUTE(SUBSTITUTE(SUBSTITUTE(SUBSTITUTE(SUBSTITUTE(SUBSTITUTE(SUBSTITUTE(SUBSTITUTE(db[[#This Row],[NB PAJAK]]," ",""),"-",""),"(",""),")",""),".",""),",",""),"/",""),"""",""),"+",""))</f>
        <v/>
      </c>
      <c r="E82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garisanbusurbolong180tf1990200lsn</v>
      </c>
      <c r="F8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garisantf1990busurbolong180degre200lsnuntana</v>
      </c>
      <c r="G826" s="1" t="s">
        <v>3248</v>
      </c>
      <c r="H826" s="4" t="s">
        <v>3487</v>
      </c>
      <c r="I826" s="49"/>
      <c r="J826" s="1" t="s">
        <v>1621</v>
      </c>
      <c r="K826" s="28" t="e">
        <f>IF(db[[#This Row],[NB NOTA_C]]="","",COUNTIF([2]!B_MSK[concat],db[[#This Row],[NB NOTA_C]]))</f>
        <v>#REF!</v>
      </c>
      <c r="L826" s="7" t="s">
        <v>1627</v>
      </c>
      <c r="M826" s="3" t="s">
        <v>1732</v>
      </c>
      <c r="N826" s="1" t="s">
        <v>2792</v>
      </c>
      <c r="O826" s="3"/>
      <c r="P826" s="3" t="str">
        <f>IF(db[[#This Row],[QTY/ CTN]]="","",SUBSTITUTE(SUBSTITUTE(SUBSTITUTE(db[[#This Row],[QTY/ CTN]]," ","_",2),"(",""),")","")&amp;"_")</f>
        <v>200 LSN_</v>
      </c>
      <c r="Q826" s="3">
        <f>IF(db[[#This Row],[H_QTY/ CTN]]="","",SEARCH("_",db[[#This Row],[H_QTY/ CTN]]))</f>
        <v>8</v>
      </c>
      <c r="R826" s="3">
        <f>IF(db[[#This Row],[H_QTY/ CTN]]="","",LEN(db[[#This Row],[H_QTY/ CTN]]))</f>
        <v>8</v>
      </c>
      <c r="S826" s="87" t="str">
        <f>IF(db[[#This Row],[H_QTY/ CTN]]="","",LEFT(db[[#This Row],[H_QTY/ CTN]],db[[#This Row],[H_1]]-1))</f>
        <v>200 LSN</v>
      </c>
      <c r="T826" s="87" t="str">
        <f>IF(NOT(db[[#This Row],[H_1]]=db[[#This Row],[H_2]]),MID(db[[#This Row],[H_QTY/ CTN]],db[[#This Row],[H_1]]+1,db[[#This Row],[H_2]]-db[[#This Row],[H_1]]-1),"")</f>
        <v/>
      </c>
      <c r="U826" s="87" t="str">
        <f>IF(db[[#This Row],[QTY/ CTN B]]="","",LEFT(db[[#This Row],[QTY/ CTN B]],SEARCH(" ",db[[#This Row],[QTY/ CTN B]],1)-1))</f>
        <v>200</v>
      </c>
      <c r="V826" s="87" t="str">
        <f>IF(db[[#This Row],[QTY/ CTN B]]="","",RIGHT(db[[#This Row],[QTY/ CTN B]],LEN(db[[#This Row],[QTY/ CTN B]])-SEARCH(" ",db[[#This Row],[QTY/ CTN B]],1)))</f>
        <v>LSN</v>
      </c>
      <c r="W826" s="87">
        <f>IF(db[[#This Row],[QTY/ CTN TG]]="",IF(db[[#This Row],[STN TG]]="","",12),LEFT(db[[#This Row],[QTY/ CTN TG]],SEARCH(" ",db[[#This Row],[QTY/ CTN TG]],1)-1))</f>
        <v>12</v>
      </c>
      <c r="X8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6" s="87" t="str">
        <f>IF(db[[#This Row],[STN K]]="","",IF(db[[#This Row],[STN TG]]="LSN",12,""))</f>
        <v/>
      </c>
      <c r="Z826" s="87" t="str">
        <f>IF(db[[#This Row],[STN TG]]="LSN","PCS","")</f>
        <v/>
      </c>
      <c r="AA826" s="87">
        <f>db[[#This Row],[QTY B]]*IF(db[[#This Row],[QTY TG]]="",1,db[[#This Row],[QTY TG]])*IF(db[[#This Row],[QTY K]]="",1,db[[#This Row],[QTY K]])</f>
        <v>2400</v>
      </c>
      <c r="AB826" s="87" t="str">
        <f>IF(db[[#This Row],[STN K]]="",IF(db[[#This Row],[STN TG]]="",db[[#This Row],[STN B]],db[[#This Row],[STN TG]]),db[[#This Row],[STN K]])</f>
        <v>PCS</v>
      </c>
      <c r="AC826" s="87"/>
    </row>
    <row r="827" spans="1:29" ht="16.5" customHeight="1" x14ac:dyDescent="0.25">
      <c r="A827" s="87">
        <f>ROW()-1</f>
        <v>826</v>
      </c>
      <c r="B827" s="3" t="str">
        <f>LOWER(SUBSTITUTE(SUBSTITUTE(SUBSTITUTE(SUBSTITUTE(SUBSTITUTE(SUBSTITUTE(db[[#This Row],[NB BM]]," ",),".",""),"-",""),"(",""),")",""),"/",""))</f>
        <v>garisanbusurbolong180tf1990</v>
      </c>
      <c r="C827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D827" s="3" t="str">
        <f>LOWER(SUBSTITUTE(SUBSTITUTE(SUBSTITUTE(SUBSTITUTE(SUBSTITUTE(SUBSTITUTE(SUBSTITUTE(SUBSTITUTE(SUBSTITUTE(db[[#This Row],[NB PAJAK]]," ",""),"-",""),"(",""),")",""),".",""),",",""),"/",""),"""",""),"+",""))</f>
        <v/>
      </c>
      <c r="E827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garisanbusurbolong180tf1990200lsn</v>
      </c>
      <c r="F8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garisantf1990busurbolong180degree200lsnuntana</v>
      </c>
      <c r="G827" s="1" t="s">
        <v>3248</v>
      </c>
      <c r="H827" s="4" t="s">
        <v>3238</v>
      </c>
      <c r="I827" s="49"/>
      <c r="J827" s="1" t="s">
        <v>1621</v>
      </c>
      <c r="K827" s="26" t="e">
        <f>IF(db[[#This Row],[NB NOTA_C]]="","",COUNTIF([2]!B_MSK[concat],db[[#This Row],[NB NOTA_C]]))</f>
        <v>#REF!</v>
      </c>
      <c r="L827" s="7" t="s">
        <v>1627</v>
      </c>
      <c r="M827" s="3" t="s">
        <v>1732</v>
      </c>
      <c r="N827" s="1" t="s">
        <v>2792</v>
      </c>
      <c r="O827" s="3"/>
      <c r="P827" s="3" t="str">
        <f>IF(db[[#This Row],[QTY/ CTN]]="","",SUBSTITUTE(SUBSTITUTE(SUBSTITUTE(db[[#This Row],[QTY/ CTN]]," ","_",2),"(",""),")","")&amp;"_")</f>
        <v>200 LSN_</v>
      </c>
      <c r="Q827" s="3">
        <f>IF(db[[#This Row],[H_QTY/ CTN]]="","",SEARCH("_",db[[#This Row],[H_QTY/ CTN]]))</f>
        <v>8</v>
      </c>
      <c r="R827" s="3">
        <f>IF(db[[#This Row],[H_QTY/ CTN]]="","",LEN(db[[#This Row],[H_QTY/ CTN]]))</f>
        <v>8</v>
      </c>
      <c r="S827" s="87" t="str">
        <f>IF(db[[#This Row],[H_QTY/ CTN]]="","",LEFT(db[[#This Row],[H_QTY/ CTN]],db[[#This Row],[H_1]]-1))</f>
        <v>200 LSN</v>
      </c>
      <c r="T827" s="87" t="str">
        <f>IF(NOT(db[[#This Row],[H_1]]=db[[#This Row],[H_2]]),MID(db[[#This Row],[H_QTY/ CTN]],db[[#This Row],[H_1]]+1,db[[#This Row],[H_2]]-db[[#This Row],[H_1]]-1),"")</f>
        <v/>
      </c>
      <c r="U827" s="87" t="str">
        <f>IF(db[[#This Row],[QTY/ CTN B]]="","",LEFT(db[[#This Row],[QTY/ CTN B]],SEARCH(" ",db[[#This Row],[QTY/ CTN B]],1)-1))</f>
        <v>200</v>
      </c>
      <c r="V827" s="87" t="str">
        <f>IF(db[[#This Row],[QTY/ CTN B]]="","",RIGHT(db[[#This Row],[QTY/ CTN B]],LEN(db[[#This Row],[QTY/ CTN B]])-SEARCH(" ",db[[#This Row],[QTY/ CTN B]],1)))</f>
        <v>LSN</v>
      </c>
      <c r="W827" s="87">
        <f>IF(db[[#This Row],[QTY/ CTN TG]]="",IF(db[[#This Row],[STN TG]]="","",12),LEFT(db[[#This Row],[QTY/ CTN TG]],SEARCH(" ",db[[#This Row],[QTY/ CTN TG]],1)-1))</f>
        <v>12</v>
      </c>
      <c r="X8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7" s="87" t="str">
        <f>IF(db[[#This Row],[STN K]]="","",IF(db[[#This Row],[STN TG]]="LSN",12,""))</f>
        <v/>
      </c>
      <c r="Z827" s="87" t="str">
        <f>IF(db[[#This Row],[STN TG]]="LSN","PCS","")</f>
        <v/>
      </c>
      <c r="AA827" s="87">
        <f>db[[#This Row],[QTY B]]*IF(db[[#This Row],[QTY TG]]="",1,db[[#This Row],[QTY TG]])*IF(db[[#This Row],[QTY K]]="",1,db[[#This Row],[QTY K]])</f>
        <v>2400</v>
      </c>
      <c r="AB827" s="87" t="str">
        <f>IF(db[[#This Row],[STN K]]="",IF(db[[#This Row],[STN TG]]="",db[[#This Row],[STN B]],db[[#This Row],[STN TG]]),db[[#This Row],[STN K]])</f>
        <v>PCS</v>
      </c>
      <c r="AC827" s="87"/>
    </row>
    <row r="828" spans="1:29" ht="16.5" customHeight="1" x14ac:dyDescent="0.25">
      <c r="A828" s="87">
        <f>ROW()-1</f>
        <v>827</v>
      </c>
      <c r="B828" s="3" t="str">
        <f>LOWER(SUBSTITUTE(SUBSTITUTE(SUBSTITUTE(SUBSTITUTE(SUBSTITUTE(SUBSTITUTE(db[[#This Row],[NB BM]]," ",),".",""),"-",""),"(",""),")",""),"/",""))</f>
        <v>garisanbusur360keciltf1991</v>
      </c>
      <c r="C828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D828" s="3" t="str">
        <f>LOWER(SUBSTITUTE(SUBSTITUTE(SUBSTITUTE(SUBSTITUTE(SUBSTITUTE(SUBSTITUTE(SUBSTITUTE(SUBSTITUTE(SUBSTITUTE(db[[#This Row],[NB PAJAK]]," ",""),"-",""),"(",""),")",""),".",""),",",""),"/",""),"""",""),"+",""))</f>
        <v/>
      </c>
      <c r="E82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garisanbusur360keciltf199148lsn</v>
      </c>
      <c r="F8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garisantf1991busur360degreek48lsnuntana</v>
      </c>
      <c r="G828" s="1" t="s">
        <v>3249</v>
      </c>
      <c r="H828" s="4" t="s">
        <v>3239</v>
      </c>
      <c r="I828" s="49"/>
      <c r="J828" s="1" t="s">
        <v>1621</v>
      </c>
      <c r="K828" s="26" t="e">
        <f>IF(db[[#This Row],[NB NOTA_C]]="","",COUNTIF([2]!B_MSK[concat],db[[#This Row],[NB NOTA_C]]))</f>
        <v>#REF!</v>
      </c>
      <c r="L828" s="7" t="s">
        <v>1627</v>
      </c>
      <c r="M828" s="3" t="s">
        <v>1715</v>
      </c>
      <c r="N828" s="1" t="s">
        <v>2792</v>
      </c>
      <c r="O828" s="3"/>
      <c r="P828" s="3" t="str">
        <f>IF(db[[#This Row],[QTY/ CTN]]="","",SUBSTITUTE(SUBSTITUTE(SUBSTITUTE(db[[#This Row],[QTY/ CTN]]," ","_",2),"(",""),")","")&amp;"_")</f>
        <v>48 LSN_</v>
      </c>
      <c r="Q828" s="3">
        <f>IF(db[[#This Row],[H_QTY/ CTN]]="","",SEARCH("_",db[[#This Row],[H_QTY/ CTN]]))</f>
        <v>7</v>
      </c>
      <c r="R828" s="3">
        <f>IF(db[[#This Row],[H_QTY/ CTN]]="","",LEN(db[[#This Row],[H_QTY/ CTN]]))</f>
        <v>7</v>
      </c>
      <c r="S828" s="87" t="str">
        <f>IF(db[[#This Row],[H_QTY/ CTN]]="","",LEFT(db[[#This Row],[H_QTY/ CTN]],db[[#This Row],[H_1]]-1))</f>
        <v>48 LSN</v>
      </c>
      <c r="T828" s="87" t="str">
        <f>IF(NOT(db[[#This Row],[H_1]]=db[[#This Row],[H_2]]),MID(db[[#This Row],[H_QTY/ CTN]],db[[#This Row],[H_1]]+1,db[[#This Row],[H_2]]-db[[#This Row],[H_1]]-1),"")</f>
        <v/>
      </c>
      <c r="U828" s="87" t="str">
        <f>IF(db[[#This Row],[QTY/ CTN B]]="","",LEFT(db[[#This Row],[QTY/ CTN B]],SEARCH(" ",db[[#This Row],[QTY/ CTN B]],1)-1))</f>
        <v>48</v>
      </c>
      <c r="V828" s="87" t="str">
        <f>IF(db[[#This Row],[QTY/ CTN B]]="","",RIGHT(db[[#This Row],[QTY/ CTN B]],LEN(db[[#This Row],[QTY/ CTN B]])-SEARCH(" ",db[[#This Row],[QTY/ CTN B]],1)))</f>
        <v>LSN</v>
      </c>
      <c r="W828" s="87">
        <f>IF(db[[#This Row],[QTY/ CTN TG]]="",IF(db[[#This Row],[STN TG]]="","",12),LEFT(db[[#This Row],[QTY/ CTN TG]],SEARCH(" ",db[[#This Row],[QTY/ CTN TG]],1)-1))</f>
        <v>12</v>
      </c>
      <c r="X8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8" s="87" t="str">
        <f>IF(db[[#This Row],[STN K]]="","",IF(db[[#This Row],[STN TG]]="LSN",12,""))</f>
        <v/>
      </c>
      <c r="Z828" s="87" t="str">
        <f>IF(db[[#This Row],[STN TG]]="LSN","PCS","")</f>
        <v/>
      </c>
      <c r="AA828" s="87">
        <f>db[[#This Row],[QTY B]]*IF(db[[#This Row],[QTY TG]]="",1,db[[#This Row],[QTY TG]])*IF(db[[#This Row],[QTY K]]="",1,db[[#This Row],[QTY K]])</f>
        <v>576</v>
      </c>
      <c r="AB828" s="87" t="str">
        <f>IF(db[[#This Row],[STN K]]="",IF(db[[#This Row],[STN TG]]="",db[[#This Row],[STN B]],db[[#This Row],[STN TG]]),db[[#This Row],[STN K]])</f>
        <v>PCS</v>
      </c>
      <c r="AC828" s="87"/>
    </row>
    <row r="829" spans="1:29" ht="16.5" customHeight="1" x14ac:dyDescent="0.25">
      <c r="A829" s="87">
        <f>ROW()-1</f>
        <v>828</v>
      </c>
      <c r="B829" s="3" t="str">
        <f>LOWER(SUBSTITUTE(SUBSTITUTE(SUBSTITUTE(SUBSTITUTE(SUBSTITUTE(SUBSTITUTE(db[[#This Row],[NB BM]]," ",),".",""),"-",""),"(",""),")",""),"/",""))</f>
        <v>garisanbusur360besartf1992</v>
      </c>
      <c r="C829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D829" s="3" t="str">
        <f>LOWER(SUBSTITUTE(SUBSTITUTE(SUBSTITUTE(SUBSTITUTE(SUBSTITUTE(SUBSTITUTE(SUBSTITUTE(SUBSTITUTE(SUBSTITUTE(db[[#This Row],[NB PAJAK]]," ",""),"-",""),"(",""),")",""),".",""),",",""),"/",""),"""",""),"+",""))</f>
        <v/>
      </c>
      <c r="E829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garisanbusur360besartf199240lsn</v>
      </c>
      <c r="F8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garisantf1992busur360degreeb40lsnuntana</v>
      </c>
      <c r="G829" s="1" t="s">
        <v>3250</v>
      </c>
      <c r="H829" s="4" t="s">
        <v>3240</v>
      </c>
      <c r="I829" s="49"/>
      <c r="J829" s="1" t="s">
        <v>1621</v>
      </c>
      <c r="K829" s="26" t="e">
        <f>IF(db[[#This Row],[NB NOTA_C]]="","",COUNTIF([2]!B_MSK[concat],db[[#This Row],[NB NOTA_C]]))</f>
        <v>#REF!</v>
      </c>
      <c r="L829" s="7" t="s">
        <v>1627</v>
      </c>
      <c r="M829" s="3" t="s">
        <v>1680</v>
      </c>
      <c r="N829" s="1" t="s">
        <v>2792</v>
      </c>
      <c r="O829" s="3"/>
      <c r="P829" s="3" t="str">
        <f>IF(db[[#This Row],[QTY/ CTN]]="","",SUBSTITUTE(SUBSTITUTE(SUBSTITUTE(db[[#This Row],[QTY/ CTN]]," ","_",2),"(",""),")","")&amp;"_")</f>
        <v>40 LSN_</v>
      </c>
      <c r="Q829" s="3">
        <f>IF(db[[#This Row],[H_QTY/ CTN]]="","",SEARCH("_",db[[#This Row],[H_QTY/ CTN]]))</f>
        <v>7</v>
      </c>
      <c r="R829" s="3">
        <f>IF(db[[#This Row],[H_QTY/ CTN]]="","",LEN(db[[#This Row],[H_QTY/ CTN]]))</f>
        <v>7</v>
      </c>
      <c r="S829" s="87" t="str">
        <f>IF(db[[#This Row],[H_QTY/ CTN]]="","",LEFT(db[[#This Row],[H_QTY/ CTN]],db[[#This Row],[H_1]]-1))</f>
        <v>40 LSN</v>
      </c>
      <c r="T829" s="87" t="str">
        <f>IF(NOT(db[[#This Row],[H_1]]=db[[#This Row],[H_2]]),MID(db[[#This Row],[H_QTY/ CTN]],db[[#This Row],[H_1]]+1,db[[#This Row],[H_2]]-db[[#This Row],[H_1]]-1),"")</f>
        <v/>
      </c>
      <c r="U829" s="87" t="str">
        <f>IF(db[[#This Row],[QTY/ CTN B]]="","",LEFT(db[[#This Row],[QTY/ CTN B]],SEARCH(" ",db[[#This Row],[QTY/ CTN B]],1)-1))</f>
        <v>40</v>
      </c>
      <c r="V829" s="87" t="str">
        <f>IF(db[[#This Row],[QTY/ CTN B]]="","",RIGHT(db[[#This Row],[QTY/ CTN B]],LEN(db[[#This Row],[QTY/ CTN B]])-SEARCH(" ",db[[#This Row],[QTY/ CTN B]],1)))</f>
        <v>LSN</v>
      </c>
      <c r="W829" s="87">
        <f>IF(db[[#This Row],[QTY/ CTN TG]]="",IF(db[[#This Row],[STN TG]]="","",12),LEFT(db[[#This Row],[QTY/ CTN TG]],SEARCH(" ",db[[#This Row],[QTY/ CTN TG]],1)-1))</f>
        <v>12</v>
      </c>
      <c r="X8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29" s="87" t="str">
        <f>IF(db[[#This Row],[STN K]]="","",IF(db[[#This Row],[STN TG]]="LSN",12,""))</f>
        <v/>
      </c>
      <c r="Z829" s="87" t="str">
        <f>IF(db[[#This Row],[STN TG]]="LSN","PCS","")</f>
        <v/>
      </c>
      <c r="AA829" s="87">
        <f>db[[#This Row],[QTY B]]*IF(db[[#This Row],[QTY TG]]="",1,db[[#This Row],[QTY TG]])*IF(db[[#This Row],[QTY K]]="",1,db[[#This Row],[QTY K]])</f>
        <v>480</v>
      </c>
      <c r="AB829" s="87" t="str">
        <f>IF(db[[#This Row],[STN K]]="",IF(db[[#This Row],[STN TG]]="",db[[#This Row],[STN B]],db[[#This Row],[STN TG]]),db[[#This Row],[STN K]])</f>
        <v>PCS</v>
      </c>
      <c r="AC829" s="87"/>
    </row>
    <row r="830" spans="1:29" ht="16.5" customHeight="1" x14ac:dyDescent="0.25">
      <c r="A830" s="87">
        <f>ROW()-1</f>
        <v>829</v>
      </c>
      <c r="B830" s="3" t="str">
        <f>LOWER(SUBSTITUTE(SUBSTITUTE(SUBSTITUTE(SUBSTITUTE(SUBSTITUTE(SUBSTITUTE(db[[#This Row],[NB BM]]," ",),".",""),"-",""),"(",""),")",""),"/",""))</f>
        <v>garisantoplagrs30biru</v>
      </c>
      <c r="C830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D830" s="3" t="str">
        <f>LOWER(SUBSTITUTE(SUBSTITUTE(SUBSTITUTE(SUBSTITUTE(SUBSTITUTE(SUBSTITUTE(SUBSTITUTE(SUBSTITUTE(SUBSTITUTE(db[[#This Row],[NB PAJAK]]," ",""),"-",""),"(",""),")",""),".",""),",",""),"/",""),"""",""),"+",""))</f>
        <v/>
      </c>
      <c r="E83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garisantoplagrs30biru360pcs</v>
      </c>
      <c r="F8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garisantoplabluegrs30blue360pcsuntana</v>
      </c>
      <c r="G830" s="1" t="s">
        <v>1893</v>
      </c>
      <c r="H830" s="4" t="s">
        <v>2993</v>
      </c>
      <c r="I830" s="49"/>
      <c r="J830" s="1" t="s">
        <v>1621</v>
      </c>
      <c r="K830" s="26" t="e">
        <f>IF(db[[#This Row],[NB NOTA_C]]="","",COUNTIF([2]!B_MSK[concat],db[[#This Row],[NB NOTA_C]]))</f>
        <v>#REF!</v>
      </c>
      <c r="L830" s="7" t="s">
        <v>1642</v>
      </c>
      <c r="M830" s="3" t="s">
        <v>2176</v>
      </c>
      <c r="N830" s="1" t="s">
        <v>2792</v>
      </c>
      <c r="P830" s="1" t="str">
        <f>IF(db[[#This Row],[QTY/ CTN]]="","",SUBSTITUTE(SUBSTITUTE(SUBSTITUTE(db[[#This Row],[QTY/ CTN]]," ","_",2),"(",""),")","")&amp;"_")</f>
        <v>360 PCS_</v>
      </c>
      <c r="Q830" s="1">
        <f>IF(db[[#This Row],[H_QTY/ CTN]]="","",SEARCH("_",db[[#This Row],[H_QTY/ CTN]]))</f>
        <v>8</v>
      </c>
      <c r="R830" s="1">
        <f>IF(db[[#This Row],[H_QTY/ CTN]]="","",LEN(db[[#This Row],[H_QTY/ CTN]]))</f>
        <v>8</v>
      </c>
      <c r="S830" s="90" t="str">
        <f>IF(db[[#This Row],[H_QTY/ CTN]]="","",LEFT(db[[#This Row],[H_QTY/ CTN]],db[[#This Row],[H_1]]-1))</f>
        <v>360 PCS</v>
      </c>
      <c r="T830" s="87" t="str">
        <f>IF(NOT(db[[#This Row],[H_1]]=db[[#This Row],[H_2]]),MID(db[[#This Row],[H_QTY/ CTN]],db[[#This Row],[H_1]]+1,db[[#This Row],[H_2]]-db[[#This Row],[H_1]]-1),"")</f>
        <v/>
      </c>
      <c r="U830" s="87" t="str">
        <f>IF(db[[#This Row],[QTY/ CTN B]]="","",LEFT(db[[#This Row],[QTY/ CTN B]],SEARCH(" ",db[[#This Row],[QTY/ CTN B]],1)-1))</f>
        <v>360</v>
      </c>
      <c r="V830" s="87" t="str">
        <f>IF(db[[#This Row],[QTY/ CTN B]]="","",RIGHT(db[[#This Row],[QTY/ CTN B]],LEN(db[[#This Row],[QTY/ CTN B]])-SEARCH(" ",db[[#This Row],[QTY/ CTN B]],1)))</f>
        <v>PCS</v>
      </c>
      <c r="W830" s="87" t="str">
        <f>IF(db[[#This Row],[QTY/ CTN TG]]="",IF(db[[#This Row],[STN TG]]="","",12),LEFT(db[[#This Row],[QTY/ CTN TG]],SEARCH(" ",db[[#This Row],[QTY/ CTN TG]],1)-1))</f>
        <v/>
      </c>
      <c r="X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30" s="87" t="str">
        <f>IF(db[[#This Row],[STN K]]="","",IF(db[[#This Row],[STN TG]]="LSN",12,""))</f>
        <v/>
      </c>
      <c r="Z830" s="87" t="str">
        <f>IF(db[[#This Row],[STN TG]]="LSN","PCS","")</f>
        <v/>
      </c>
      <c r="AA830" s="87">
        <f>db[[#This Row],[QTY B]]*IF(db[[#This Row],[QTY TG]]="",1,db[[#This Row],[QTY TG]])*IF(db[[#This Row],[QTY K]]="",1,db[[#This Row],[QTY K]])</f>
        <v>360</v>
      </c>
      <c r="AB830" s="87" t="str">
        <f>IF(db[[#This Row],[STN K]]="",IF(db[[#This Row],[STN TG]]="",db[[#This Row],[STN B]],db[[#This Row],[STN TG]]),db[[#This Row],[STN K]])</f>
        <v>PCS</v>
      </c>
      <c r="AC830" s="87"/>
    </row>
    <row r="831" spans="1:29" ht="16.5" customHeight="1" x14ac:dyDescent="0.25">
      <c r="A831" s="87">
        <f>ROW()-1</f>
        <v>830</v>
      </c>
      <c r="B831" s="3" t="str">
        <f>LOWER(SUBSTITUTE(SUBSTITUTE(SUBSTITUTE(SUBSTITUTE(SUBSTITUTE(SUBSTITUTE(db[[#This Row],[NB BM]]," ",),".",""),"-",""),"(",""),")",""),"/",""))</f>
        <v>garisantoplagrs30hijau</v>
      </c>
      <c r="C831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D831" s="3" t="str">
        <f>LOWER(SUBSTITUTE(SUBSTITUTE(SUBSTITUTE(SUBSTITUTE(SUBSTITUTE(SUBSTITUTE(SUBSTITUTE(SUBSTITUTE(SUBSTITUTE(db[[#This Row],[NB PAJAK]]," ",""),"-",""),"(",""),")",""),".",""),",",""),"/",""),"""",""),"+",""))</f>
        <v/>
      </c>
      <c r="E83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garisantoplagrs30hijau360pcs</v>
      </c>
      <c r="F8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garisantoplagreengrs30green360pcsuntana</v>
      </c>
      <c r="G831" s="1" t="s">
        <v>1894</v>
      </c>
      <c r="H831" s="4" t="s">
        <v>2994</v>
      </c>
      <c r="I831" s="49"/>
      <c r="J831" s="1" t="s">
        <v>1621</v>
      </c>
      <c r="K831" s="26" t="e">
        <f>IF(db[[#This Row],[NB NOTA_C]]="","",COUNTIF([2]!B_MSK[concat],db[[#This Row],[NB NOTA_C]]))</f>
        <v>#REF!</v>
      </c>
      <c r="L831" s="7" t="s">
        <v>1642</v>
      </c>
      <c r="M831" s="3" t="s">
        <v>2176</v>
      </c>
      <c r="N831" s="1" t="s">
        <v>2792</v>
      </c>
      <c r="P831" s="1" t="str">
        <f>IF(db[[#This Row],[QTY/ CTN]]="","",SUBSTITUTE(SUBSTITUTE(SUBSTITUTE(db[[#This Row],[QTY/ CTN]]," ","_",2),"(",""),")","")&amp;"_")</f>
        <v>360 PCS_</v>
      </c>
      <c r="Q831" s="1">
        <f>IF(db[[#This Row],[H_QTY/ CTN]]="","",SEARCH("_",db[[#This Row],[H_QTY/ CTN]]))</f>
        <v>8</v>
      </c>
      <c r="R831" s="1">
        <f>IF(db[[#This Row],[H_QTY/ CTN]]="","",LEN(db[[#This Row],[H_QTY/ CTN]]))</f>
        <v>8</v>
      </c>
      <c r="S831" s="90" t="str">
        <f>IF(db[[#This Row],[H_QTY/ CTN]]="","",LEFT(db[[#This Row],[H_QTY/ CTN]],db[[#This Row],[H_1]]-1))</f>
        <v>360 PCS</v>
      </c>
      <c r="T831" s="87" t="str">
        <f>IF(NOT(db[[#This Row],[H_1]]=db[[#This Row],[H_2]]),MID(db[[#This Row],[H_QTY/ CTN]],db[[#This Row],[H_1]]+1,db[[#This Row],[H_2]]-db[[#This Row],[H_1]]-1),"")</f>
        <v/>
      </c>
      <c r="U831" s="87" t="str">
        <f>IF(db[[#This Row],[QTY/ CTN B]]="","",LEFT(db[[#This Row],[QTY/ CTN B]],SEARCH(" ",db[[#This Row],[QTY/ CTN B]],1)-1))</f>
        <v>360</v>
      </c>
      <c r="V831" s="87" t="str">
        <f>IF(db[[#This Row],[QTY/ CTN B]]="","",RIGHT(db[[#This Row],[QTY/ CTN B]],LEN(db[[#This Row],[QTY/ CTN B]])-SEARCH(" ",db[[#This Row],[QTY/ CTN B]],1)))</f>
        <v>PCS</v>
      </c>
      <c r="W831" s="87" t="str">
        <f>IF(db[[#This Row],[QTY/ CTN TG]]="",IF(db[[#This Row],[STN TG]]="","",12),LEFT(db[[#This Row],[QTY/ CTN TG]],SEARCH(" ",db[[#This Row],[QTY/ CTN TG]],1)-1))</f>
        <v/>
      </c>
      <c r="X8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31" s="87" t="str">
        <f>IF(db[[#This Row],[STN K]]="","",IF(db[[#This Row],[STN TG]]="LSN",12,""))</f>
        <v/>
      </c>
      <c r="Z831" s="87" t="str">
        <f>IF(db[[#This Row],[STN TG]]="LSN","PCS","")</f>
        <v/>
      </c>
      <c r="AA831" s="87">
        <f>db[[#This Row],[QTY B]]*IF(db[[#This Row],[QTY TG]]="",1,db[[#This Row],[QTY TG]])*IF(db[[#This Row],[QTY K]]="",1,db[[#This Row],[QTY K]])</f>
        <v>360</v>
      </c>
      <c r="AB831" s="87" t="str">
        <f>IF(db[[#This Row],[STN K]]="",IF(db[[#This Row],[STN TG]]="",db[[#This Row],[STN B]],db[[#This Row],[STN TG]]),db[[#This Row],[STN K]])</f>
        <v>PCS</v>
      </c>
      <c r="AC831" s="87"/>
    </row>
    <row r="832" spans="1:29" ht="16.5" customHeight="1" x14ac:dyDescent="0.25">
      <c r="A832" s="87">
        <f>ROW()-1</f>
        <v>831</v>
      </c>
      <c r="B832" s="3" t="str">
        <f>LOWER(SUBSTITUTE(SUBSTITUTE(SUBSTITUTE(SUBSTITUTE(SUBSTITUTE(SUBSTITUTE(db[[#This Row],[NB BM]]," ",),".",""),"-",""),"(",""),")",""),"/",""))</f>
        <v>garisantoplagrs30merah</v>
      </c>
      <c r="C832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D832" s="3" t="str">
        <f>LOWER(SUBSTITUTE(SUBSTITUTE(SUBSTITUTE(SUBSTITUTE(SUBSTITUTE(SUBSTITUTE(SUBSTITUTE(SUBSTITUTE(SUBSTITUTE(db[[#This Row],[NB PAJAK]]," ",""),"-",""),"(",""),")",""),".",""),",",""),"/",""),"""",""),"+",""))</f>
        <v/>
      </c>
      <c r="E83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garisantoplagrs30merah360pcs</v>
      </c>
      <c r="F8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garisantoplaredgrs30red360pcsuntana</v>
      </c>
      <c r="G832" s="1" t="s">
        <v>1896</v>
      </c>
      <c r="H832" s="4" t="s">
        <v>2996</v>
      </c>
      <c r="I832" s="49"/>
      <c r="J832" s="1" t="s">
        <v>1621</v>
      </c>
      <c r="K832" s="26" t="e">
        <f>IF(db[[#This Row],[NB NOTA_C]]="","",COUNTIF([2]!B_MSK[concat],db[[#This Row],[NB NOTA_C]]))</f>
        <v>#REF!</v>
      </c>
      <c r="L832" s="7" t="s">
        <v>1642</v>
      </c>
      <c r="M832" s="3" t="s">
        <v>2176</v>
      </c>
      <c r="N832" s="1" t="s">
        <v>2792</v>
      </c>
      <c r="P832" s="1" t="str">
        <f>IF(db[[#This Row],[QTY/ CTN]]="","",SUBSTITUTE(SUBSTITUTE(SUBSTITUTE(db[[#This Row],[QTY/ CTN]]," ","_",2),"(",""),")","")&amp;"_")</f>
        <v>360 PCS_</v>
      </c>
      <c r="Q832" s="1">
        <f>IF(db[[#This Row],[H_QTY/ CTN]]="","",SEARCH("_",db[[#This Row],[H_QTY/ CTN]]))</f>
        <v>8</v>
      </c>
      <c r="R832" s="1">
        <f>IF(db[[#This Row],[H_QTY/ CTN]]="","",LEN(db[[#This Row],[H_QTY/ CTN]]))</f>
        <v>8</v>
      </c>
      <c r="S832" s="90" t="str">
        <f>IF(db[[#This Row],[H_QTY/ CTN]]="","",LEFT(db[[#This Row],[H_QTY/ CTN]],db[[#This Row],[H_1]]-1))</f>
        <v>360 PCS</v>
      </c>
      <c r="T832" s="87" t="str">
        <f>IF(NOT(db[[#This Row],[H_1]]=db[[#This Row],[H_2]]),MID(db[[#This Row],[H_QTY/ CTN]],db[[#This Row],[H_1]]+1,db[[#This Row],[H_2]]-db[[#This Row],[H_1]]-1),"")</f>
        <v/>
      </c>
      <c r="U832" s="87" t="str">
        <f>IF(db[[#This Row],[QTY/ CTN B]]="","",LEFT(db[[#This Row],[QTY/ CTN B]],SEARCH(" ",db[[#This Row],[QTY/ CTN B]],1)-1))</f>
        <v>360</v>
      </c>
      <c r="V832" s="87" t="str">
        <f>IF(db[[#This Row],[QTY/ CTN B]]="","",RIGHT(db[[#This Row],[QTY/ CTN B]],LEN(db[[#This Row],[QTY/ CTN B]])-SEARCH(" ",db[[#This Row],[QTY/ CTN B]],1)))</f>
        <v>PCS</v>
      </c>
      <c r="W832" s="87" t="str">
        <f>IF(db[[#This Row],[QTY/ CTN TG]]="",IF(db[[#This Row],[STN TG]]="","",12),LEFT(db[[#This Row],[QTY/ CTN TG]],SEARCH(" ",db[[#This Row],[QTY/ CTN TG]],1)-1))</f>
        <v/>
      </c>
      <c r="X8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32" s="87" t="str">
        <f>IF(db[[#This Row],[STN K]]="","",IF(db[[#This Row],[STN TG]]="LSN",12,""))</f>
        <v/>
      </c>
      <c r="Z832" s="87" t="str">
        <f>IF(db[[#This Row],[STN TG]]="LSN","PCS","")</f>
        <v/>
      </c>
      <c r="AA832" s="87">
        <f>db[[#This Row],[QTY B]]*IF(db[[#This Row],[QTY TG]]="",1,db[[#This Row],[QTY TG]])*IF(db[[#This Row],[QTY K]]="",1,db[[#This Row],[QTY K]])</f>
        <v>360</v>
      </c>
      <c r="AB832" s="87" t="str">
        <f>IF(db[[#This Row],[STN K]]="",IF(db[[#This Row],[STN TG]]="",db[[#This Row],[STN B]],db[[#This Row],[STN TG]]),db[[#This Row],[STN K]])</f>
        <v>PCS</v>
      </c>
      <c r="AC832" s="87"/>
    </row>
    <row r="833" spans="1:29" ht="16.5" customHeight="1" x14ac:dyDescent="0.25">
      <c r="A833" s="87">
        <f>ROW()-1</f>
        <v>832</v>
      </c>
      <c r="B833" s="3" t="str">
        <f>LOWER(SUBSTITUTE(SUBSTITUTE(SUBSTITUTE(SUBSTITUTE(SUBSTITUTE(SUBSTITUTE(db[[#This Row],[NB BM]]," ",),".",""),"-",""),"(",""),")",""),"/",""))</f>
        <v>garisantoplagrs30kuning</v>
      </c>
      <c r="C833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D833" s="3" t="str">
        <f>LOWER(SUBSTITUTE(SUBSTITUTE(SUBSTITUTE(SUBSTITUTE(SUBSTITUTE(SUBSTITUTE(SUBSTITUTE(SUBSTITUTE(SUBSTITUTE(db[[#This Row],[NB PAJAK]]," ",""),"-",""),"(",""),")",""),".",""),",",""),"/",""),"""",""),"+",""))</f>
        <v/>
      </c>
      <c r="E83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garisantoplagrs30kuning360pcs</v>
      </c>
      <c r="F8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garisantoplayellowgrs30yellow360pcsuntana</v>
      </c>
      <c r="G833" s="1" t="s">
        <v>1895</v>
      </c>
      <c r="H833" s="4" t="s">
        <v>2995</v>
      </c>
      <c r="I833" s="49"/>
      <c r="J833" s="1" t="s">
        <v>1621</v>
      </c>
      <c r="K833" s="26" t="e">
        <f>IF(db[[#This Row],[NB NOTA_C]]="","",COUNTIF([2]!B_MSK[concat],db[[#This Row],[NB NOTA_C]]))</f>
        <v>#REF!</v>
      </c>
      <c r="L833" s="7" t="s">
        <v>1642</v>
      </c>
      <c r="M833" s="3" t="s">
        <v>2176</v>
      </c>
      <c r="N833" s="1" t="s">
        <v>2792</v>
      </c>
      <c r="P833" s="1" t="str">
        <f>IF(db[[#This Row],[QTY/ CTN]]="","",SUBSTITUTE(SUBSTITUTE(SUBSTITUTE(db[[#This Row],[QTY/ CTN]]," ","_",2),"(",""),")","")&amp;"_")</f>
        <v>360 PCS_</v>
      </c>
      <c r="Q833" s="1">
        <f>IF(db[[#This Row],[H_QTY/ CTN]]="","",SEARCH("_",db[[#This Row],[H_QTY/ CTN]]))</f>
        <v>8</v>
      </c>
      <c r="R833" s="1">
        <f>IF(db[[#This Row],[H_QTY/ CTN]]="","",LEN(db[[#This Row],[H_QTY/ CTN]]))</f>
        <v>8</v>
      </c>
      <c r="S833" s="90" t="str">
        <f>IF(db[[#This Row],[H_QTY/ CTN]]="","",LEFT(db[[#This Row],[H_QTY/ CTN]],db[[#This Row],[H_1]]-1))</f>
        <v>360 PCS</v>
      </c>
      <c r="T833" s="87" t="str">
        <f>IF(NOT(db[[#This Row],[H_1]]=db[[#This Row],[H_2]]),MID(db[[#This Row],[H_QTY/ CTN]],db[[#This Row],[H_1]]+1,db[[#This Row],[H_2]]-db[[#This Row],[H_1]]-1),"")</f>
        <v/>
      </c>
      <c r="U833" s="87" t="str">
        <f>IF(db[[#This Row],[QTY/ CTN B]]="","",LEFT(db[[#This Row],[QTY/ CTN B]],SEARCH(" ",db[[#This Row],[QTY/ CTN B]],1)-1))</f>
        <v>360</v>
      </c>
      <c r="V833" s="87" t="str">
        <f>IF(db[[#This Row],[QTY/ CTN B]]="","",RIGHT(db[[#This Row],[QTY/ CTN B]],LEN(db[[#This Row],[QTY/ CTN B]])-SEARCH(" ",db[[#This Row],[QTY/ CTN B]],1)))</f>
        <v>PCS</v>
      </c>
      <c r="W833" s="87" t="str">
        <f>IF(db[[#This Row],[QTY/ CTN TG]]="",IF(db[[#This Row],[STN TG]]="","",12),LEFT(db[[#This Row],[QTY/ CTN TG]],SEARCH(" ",db[[#This Row],[QTY/ CTN TG]],1)-1))</f>
        <v/>
      </c>
      <c r="X8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833" s="87" t="str">
        <f>IF(db[[#This Row],[STN K]]="","",IF(db[[#This Row],[STN TG]]="LSN",12,""))</f>
        <v/>
      </c>
      <c r="Z833" s="87" t="str">
        <f>IF(db[[#This Row],[STN TG]]="LSN","PCS","")</f>
        <v/>
      </c>
      <c r="AA833" s="87">
        <f>db[[#This Row],[QTY B]]*IF(db[[#This Row],[QTY TG]]="",1,db[[#This Row],[QTY TG]])*IF(db[[#This Row],[QTY K]]="",1,db[[#This Row],[QTY K]])</f>
        <v>360</v>
      </c>
      <c r="AB833" s="87" t="str">
        <f>IF(db[[#This Row],[STN K]]="",IF(db[[#This Row],[STN TG]]="",db[[#This Row],[STN B]],db[[#This Row],[STN TG]]),db[[#This Row],[STN K]])</f>
        <v>PCS</v>
      </c>
      <c r="AC833" s="87"/>
    </row>
    <row r="834" spans="1:29" ht="16.5" customHeight="1" x14ac:dyDescent="0.25">
      <c r="A834" s="87">
        <f>ROW()-1</f>
        <v>833</v>
      </c>
      <c r="B834" s="3" t="str">
        <f>LOWER(SUBSTITUTE(SUBSTITUTE(SUBSTITUTE(SUBSTITUTE(SUBSTITUTE(SUBSTITUTE(db[[#This Row],[NB BM]]," ",),".",""),"-",""),"(",""),")",""),"/",""))</f>
        <v>gelpentizo10tg340biru</v>
      </c>
      <c r="C834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834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83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gelpentizo10tg340biru96lsn</v>
      </c>
      <c r="F8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gel10340birutg340bi96lsnartomoro</v>
      </c>
      <c r="G834" s="1" t="s">
        <v>1106</v>
      </c>
      <c r="H834" s="4" t="s">
        <v>1400</v>
      </c>
      <c r="I834" s="49" t="s">
        <v>3914</v>
      </c>
      <c r="J834" s="1" t="s">
        <v>1620</v>
      </c>
      <c r="K834" s="26" t="e">
        <f>IF(db[[#This Row],[NB NOTA_C]]="","",COUNTIF([2]!B_MSK[concat],db[[#This Row],[NB NOTA_C]]))</f>
        <v>#REF!</v>
      </c>
      <c r="L834" s="6">
        <v>99</v>
      </c>
      <c r="M834" s="1" t="s">
        <v>1678</v>
      </c>
      <c r="N834" s="1" t="s">
        <v>2811</v>
      </c>
      <c r="O834" s="1" t="s">
        <v>5499</v>
      </c>
      <c r="P834" s="1" t="str">
        <f>IF(db[[#This Row],[QTY/ CTN]]="","",SUBSTITUTE(SUBSTITUTE(SUBSTITUTE(db[[#This Row],[QTY/ CTN]]," ","_",2),"(",""),")","")&amp;"_")</f>
        <v>96 LSN_</v>
      </c>
      <c r="Q834" s="1">
        <f>IF(db[[#This Row],[H_QTY/ CTN]]="","",SEARCH("_",db[[#This Row],[H_QTY/ CTN]]))</f>
        <v>7</v>
      </c>
      <c r="R834" s="1">
        <f>IF(db[[#This Row],[H_QTY/ CTN]]="","",LEN(db[[#This Row],[H_QTY/ CTN]]))</f>
        <v>7</v>
      </c>
      <c r="S834" s="90" t="str">
        <f>IF(db[[#This Row],[H_QTY/ CTN]]="","",LEFT(db[[#This Row],[H_QTY/ CTN]],db[[#This Row],[H_1]]-1))</f>
        <v>96 LSN</v>
      </c>
      <c r="T834" s="87" t="str">
        <f>IF(NOT(db[[#This Row],[H_1]]=db[[#This Row],[H_2]]),MID(db[[#This Row],[H_QTY/ CTN]],db[[#This Row],[H_1]]+1,db[[#This Row],[H_2]]-db[[#This Row],[H_1]]-1),"")</f>
        <v/>
      </c>
      <c r="U834" s="87" t="str">
        <f>IF(db[[#This Row],[QTY/ CTN B]]="","",LEFT(db[[#This Row],[QTY/ CTN B]],SEARCH(" ",db[[#This Row],[QTY/ CTN B]],1)-1))</f>
        <v>96</v>
      </c>
      <c r="V834" s="87" t="str">
        <f>IF(db[[#This Row],[QTY/ CTN B]]="","",RIGHT(db[[#This Row],[QTY/ CTN B]],LEN(db[[#This Row],[QTY/ CTN B]])-SEARCH(" ",db[[#This Row],[QTY/ CTN B]],1)))</f>
        <v>LSN</v>
      </c>
      <c r="W834" s="87">
        <f>IF(db[[#This Row],[QTY/ CTN TG]]="",IF(db[[#This Row],[STN TG]]="","",12),LEFT(db[[#This Row],[QTY/ CTN TG]],SEARCH(" ",db[[#This Row],[QTY/ CTN TG]],1)-1))</f>
        <v>12</v>
      </c>
      <c r="X8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4" s="87" t="str">
        <f>IF(db[[#This Row],[STN K]]="","",IF(db[[#This Row],[STN TG]]="LSN",12,""))</f>
        <v/>
      </c>
      <c r="Z834" s="87" t="str">
        <f>IF(db[[#This Row],[STN TG]]="LSN","PCS","")</f>
        <v/>
      </c>
      <c r="AA834" s="87">
        <f>db[[#This Row],[QTY B]]*IF(db[[#This Row],[QTY TG]]="",1,db[[#This Row],[QTY TG]])*IF(db[[#This Row],[QTY K]]="",1,db[[#This Row],[QTY K]])</f>
        <v>1152</v>
      </c>
      <c r="AB834" s="87" t="str">
        <f>IF(db[[#This Row],[STN K]]="",IF(db[[#This Row],[STN TG]]="",db[[#This Row],[STN B]],db[[#This Row],[STN TG]]),db[[#This Row],[STN K]])</f>
        <v>PCS</v>
      </c>
      <c r="AC834" s="87"/>
    </row>
    <row r="835" spans="1:29" ht="16.5" customHeight="1" x14ac:dyDescent="0.25">
      <c r="A835" s="87">
        <f>ROW()-1</f>
        <v>834</v>
      </c>
      <c r="B835" s="3" t="str">
        <f>LOWER(SUBSTITUTE(SUBSTITUTE(SUBSTITUTE(SUBSTITUTE(SUBSTITUTE(SUBSTITUTE(db[[#This Row],[NB BM]]," ",),".",""),"-",""),"(",""),")",""),"/",""))</f>
        <v>gelpentizo10tg340biru</v>
      </c>
      <c r="C835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835" s="3" t="str">
        <f>LOWER(SUBSTITUTE(SUBSTITUTE(SUBSTITUTE(SUBSTITUTE(SUBSTITUTE(SUBSTITUTE(SUBSTITUTE(SUBSTITUTE(SUBSTITUTE(db[[#This Row],[NB PAJAK]]," ",""),"-",""),"(",""),")",""),".",""),",",""),"/",""),"""",""),"+",""))</f>
        <v/>
      </c>
      <c r="E83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gelpentizo10tg340biru96lsn</v>
      </c>
      <c r="F8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gel10340birutg340bi96lsnuntana</v>
      </c>
      <c r="G835" s="1" t="s">
        <v>1106</v>
      </c>
      <c r="H835" s="4" t="s">
        <v>1400</v>
      </c>
      <c r="I835" s="49"/>
      <c r="J835" s="1" t="s">
        <v>1621</v>
      </c>
      <c r="K835" s="26" t="e">
        <f>IF(db[[#This Row],[NB NOTA_C]]="","",COUNTIF([2]!B_MSK[concat],db[[#This Row],[NB NOTA_C]]))</f>
        <v>#REF!</v>
      </c>
      <c r="L835" s="6" t="s">
        <v>2654</v>
      </c>
      <c r="M835" s="1" t="s">
        <v>1678</v>
      </c>
      <c r="N835" s="1" t="s">
        <v>2811</v>
      </c>
      <c r="O835" s="1" t="s">
        <v>5499</v>
      </c>
      <c r="P835" s="1" t="str">
        <f>IF(db[[#This Row],[QTY/ CTN]]="","",SUBSTITUTE(SUBSTITUTE(SUBSTITUTE(db[[#This Row],[QTY/ CTN]]," ","_",2),"(",""),")","")&amp;"_")</f>
        <v>96 LSN_</v>
      </c>
      <c r="Q835" s="1">
        <f>IF(db[[#This Row],[H_QTY/ CTN]]="","",SEARCH("_",db[[#This Row],[H_QTY/ CTN]]))</f>
        <v>7</v>
      </c>
      <c r="R835" s="1">
        <f>IF(db[[#This Row],[H_QTY/ CTN]]="","",LEN(db[[#This Row],[H_QTY/ CTN]]))</f>
        <v>7</v>
      </c>
      <c r="S835" s="90" t="str">
        <f>IF(db[[#This Row],[H_QTY/ CTN]]="","",LEFT(db[[#This Row],[H_QTY/ CTN]],db[[#This Row],[H_1]]-1))</f>
        <v>96 LSN</v>
      </c>
      <c r="T835" s="87" t="str">
        <f>IF(NOT(db[[#This Row],[H_1]]=db[[#This Row],[H_2]]),MID(db[[#This Row],[H_QTY/ CTN]],db[[#This Row],[H_1]]+1,db[[#This Row],[H_2]]-db[[#This Row],[H_1]]-1),"")</f>
        <v/>
      </c>
      <c r="U835" s="87" t="str">
        <f>IF(db[[#This Row],[QTY/ CTN B]]="","",LEFT(db[[#This Row],[QTY/ CTN B]],SEARCH(" ",db[[#This Row],[QTY/ CTN B]],1)-1))</f>
        <v>96</v>
      </c>
      <c r="V835" s="87" t="str">
        <f>IF(db[[#This Row],[QTY/ CTN B]]="","",RIGHT(db[[#This Row],[QTY/ CTN B]],LEN(db[[#This Row],[QTY/ CTN B]])-SEARCH(" ",db[[#This Row],[QTY/ CTN B]],1)))</f>
        <v>LSN</v>
      </c>
      <c r="W835" s="87">
        <f>IF(db[[#This Row],[QTY/ CTN TG]]="",IF(db[[#This Row],[STN TG]]="","",12),LEFT(db[[#This Row],[QTY/ CTN TG]],SEARCH(" ",db[[#This Row],[QTY/ CTN TG]],1)-1))</f>
        <v>12</v>
      </c>
      <c r="X8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5" s="87" t="str">
        <f>IF(db[[#This Row],[STN K]]="","",IF(db[[#This Row],[STN TG]]="LSN",12,""))</f>
        <v/>
      </c>
      <c r="Z835" s="87" t="str">
        <f>IF(db[[#This Row],[STN TG]]="LSN","PCS","")</f>
        <v/>
      </c>
      <c r="AA835" s="87">
        <f>db[[#This Row],[QTY B]]*IF(db[[#This Row],[QTY TG]]="",1,db[[#This Row],[QTY TG]])*IF(db[[#This Row],[QTY K]]="",1,db[[#This Row],[QTY K]])</f>
        <v>1152</v>
      </c>
      <c r="AB835" s="87" t="str">
        <f>IF(db[[#This Row],[STN K]]="",IF(db[[#This Row],[STN TG]]="",db[[#This Row],[STN B]],db[[#This Row],[STN TG]]),db[[#This Row],[STN K]])</f>
        <v>PCS</v>
      </c>
      <c r="AC835" s="87"/>
    </row>
    <row r="836" spans="1:29" ht="16.5" customHeight="1" x14ac:dyDescent="0.25">
      <c r="A836" s="87">
        <f>ROW()-1</f>
        <v>835</v>
      </c>
      <c r="B836" s="14" t="str">
        <f>LOWER(SUBSTITUTE(SUBSTITUTE(SUBSTITUTE(SUBSTITUTE(SUBSTITUTE(SUBSTITUTE(db[[#This Row],[NB BM]]," ",),".",""),"-",""),"(",""),")",""),"/",""))</f>
        <v>gel10tg340bibiru</v>
      </c>
      <c r="C836" s="14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D836" s="14" t="str">
        <f>LOWER(SUBSTITUTE(SUBSTITUTE(SUBSTITUTE(SUBSTITUTE(SUBSTITUTE(SUBSTITUTE(SUBSTITUTE(SUBSTITUTE(SUBSTITUTE(db[[#This Row],[NB PAJAK]]," ",""),"-",""),"(",""),")",""),".",""),",",""),"/",""),"""",""),"+",""))</f>
        <v/>
      </c>
      <c r="E836" s="14" t="str">
        <f>LOWER(SUBSTITUTE(SUBSTITUTE(SUBSTITUTE(SUBSTITUTE(SUBSTITUTE(SUBSTITUTE(SUBSTITUTE(SUBSTITUTE(SUBSTITUTE(db[[#This Row],[NB BM]]&amp;db[[#This Row],[QTY/ CTN]]," ",),".",""),"-",""),"(",""),")",""),",",""),"/",""),"""",""),"+",""))</f>
        <v>gel10tg340bibiru96lsn</v>
      </c>
      <c r="F83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gel10tg340bibiru96lsnuntana</v>
      </c>
      <c r="G836" s="1" t="s">
        <v>4052</v>
      </c>
      <c r="H836" s="19" t="s">
        <v>4044</v>
      </c>
      <c r="I836" s="50"/>
      <c r="J836" s="1" t="s">
        <v>1621</v>
      </c>
      <c r="K836" s="27" t="e">
        <f>IF(db[[#This Row],[NB NOTA_C]]="","",COUNTIF([2]!B_MSK[concat],db[[#This Row],[NB NOTA_C]]))</f>
        <v>#REF!</v>
      </c>
      <c r="L836" s="16" t="s">
        <v>2654</v>
      </c>
      <c r="M836" s="14" t="s">
        <v>1678</v>
      </c>
      <c r="N836" s="15" t="s">
        <v>2811</v>
      </c>
      <c r="O836" s="14"/>
      <c r="P836" s="14" t="str">
        <f>IF(db[[#This Row],[QTY/ CTN]]="","",SUBSTITUTE(SUBSTITUTE(SUBSTITUTE(db[[#This Row],[QTY/ CTN]]," ","_",2),"(",""),")","")&amp;"_")</f>
        <v>96 LSN_</v>
      </c>
      <c r="Q836" s="14">
        <f>IF(db[[#This Row],[H_QTY/ CTN]]="","",SEARCH("_",db[[#This Row],[H_QTY/ CTN]]))</f>
        <v>7</v>
      </c>
      <c r="R836" s="14">
        <f>IF(db[[#This Row],[H_QTY/ CTN]]="","",LEN(db[[#This Row],[H_QTY/ CTN]]))</f>
        <v>7</v>
      </c>
      <c r="S836" s="91" t="str">
        <f>IF(db[[#This Row],[H_QTY/ CTN]]="","",LEFT(db[[#This Row],[H_QTY/ CTN]],db[[#This Row],[H_1]]-1))</f>
        <v>96 LSN</v>
      </c>
      <c r="T836" s="91" t="str">
        <f>IF(NOT(db[[#This Row],[H_1]]=db[[#This Row],[H_2]]),MID(db[[#This Row],[H_QTY/ CTN]],db[[#This Row],[H_1]]+1,db[[#This Row],[H_2]]-db[[#This Row],[H_1]]-1),"")</f>
        <v/>
      </c>
      <c r="U836" s="87" t="str">
        <f>IF(db[[#This Row],[QTY/ CTN B]]="","",LEFT(db[[#This Row],[QTY/ CTN B]],SEARCH(" ",db[[#This Row],[QTY/ CTN B]],1)-1))</f>
        <v>96</v>
      </c>
      <c r="V836" s="87" t="str">
        <f>IF(db[[#This Row],[QTY/ CTN B]]="","",RIGHT(db[[#This Row],[QTY/ CTN B]],LEN(db[[#This Row],[QTY/ CTN B]])-SEARCH(" ",db[[#This Row],[QTY/ CTN B]],1)))</f>
        <v>LSN</v>
      </c>
      <c r="W836" s="87">
        <f>IF(db[[#This Row],[QTY/ CTN TG]]="",IF(db[[#This Row],[STN TG]]="","",12),LEFT(db[[#This Row],[QTY/ CTN TG]],SEARCH(" ",db[[#This Row],[QTY/ CTN TG]],1)-1))</f>
        <v>12</v>
      </c>
      <c r="X8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6" s="87" t="str">
        <f>IF(db[[#This Row],[STN K]]="","",IF(db[[#This Row],[STN TG]]="LSN",12,""))</f>
        <v/>
      </c>
      <c r="Z836" s="87" t="str">
        <f>IF(db[[#This Row],[STN TG]]="LSN","PCS","")</f>
        <v/>
      </c>
      <c r="AA836" s="87">
        <f>db[[#This Row],[QTY B]]*IF(db[[#This Row],[QTY TG]]="",1,db[[#This Row],[QTY TG]])*IF(db[[#This Row],[QTY K]]="",1,db[[#This Row],[QTY K]])</f>
        <v>1152</v>
      </c>
      <c r="AB836" s="87" t="str">
        <f>IF(db[[#This Row],[STN K]]="",IF(db[[#This Row],[STN TG]]="",db[[#This Row],[STN B]],db[[#This Row],[STN TG]]),db[[#This Row],[STN K]])</f>
        <v>PCS</v>
      </c>
      <c r="AC836" s="87"/>
    </row>
    <row r="837" spans="1:29" ht="16.5" customHeight="1" x14ac:dyDescent="0.25">
      <c r="A837" s="87">
        <f>ROW()-1</f>
        <v>836</v>
      </c>
      <c r="B837" s="117" t="str">
        <f>LOWER(SUBSTITUTE(SUBSTITUTE(SUBSTITUTE(SUBSTITUTE(SUBSTITUTE(SUBSTITUTE(db[[#This Row],[NB BM]]," ",),".",""),"-",""),"(",""),")",""),"/",""))</f>
        <v>gelboxer10bxgp720</v>
      </c>
      <c r="C837" s="117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D837" s="117" t="str">
        <f>LOWER(SUBSTITUTE(SUBSTITUTE(SUBSTITUTE(SUBSTITUTE(SUBSTITUTE(SUBSTITUTE(SUBSTITUTE(SUBSTITUTE(SUBSTITUTE(db[[#This Row],[NB PAJAK]]," ",""),"-",""),"(",""),")",""),".",""),",",""),"/",""),"""",""),"+",""))</f>
        <v/>
      </c>
      <c r="E837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gelboxer10bxgp72080lsn</v>
      </c>
      <c r="F83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gelboxer10bxgp72080lsnuntana</v>
      </c>
      <c r="G837" s="4" t="s">
        <v>5670</v>
      </c>
      <c r="H837" s="10" t="s">
        <v>5590</v>
      </c>
      <c r="I837" s="119"/>
      <c r="J837" s="1" t="s">
        <v>1621</v>
      </c>
      <c r="K837" s="121" t="e">
        <f>IF(db[[#This Row],[NB NOTA_C]]="","",COUNTIF([2]!B_MSK[concat],db[[#This Row],[NB NOTA_C]]))</f>
        <v>#REF!</v>
      </c>
      <c r="L837" s="7" t="s">
        <v>2654</v>
      </c>
      <c r="M837" s="3" t="s">
        <v>1705</v>
      </c>
      <c r="N837" s="1" t="s">
        <v>2811</v>
      </c>
      <c r="O837" s="117"/>
      <c r="P837" s="117" t="str">
        <f>IF(db[[#This Row],[QTY/ CTN]]="","",SUBSTITUTE(SUBSTITUTE(SUBSTITUTE(db[[#This Row],[QTY/ CTN]]," ","_",2),"(",""),")","")&amp;"_")</f>
        <v>80 LSN_</v>
      </c>
      <c r="Q837" s="117">
        <f>IF(db[[#This Row],[H_QTY/ CTN]]="","",SEARCH("_",db[[#This Row],[H_QTY/ CTN]]))</f>
        <v>7</v>
      </c>
      <c r="R837" s="117">
        <f>IF(db[[#This Row],[H_QTY/ CTN]]="","",LEN(db[[#This Row],[H_QTY/ CTN]]))</f>
        <v>7</v>
      </c>
      <c r="S837" s="123" t="str">
        <f>IF(db[[#This Row],[H_QTY/ CTN]]="","",LEFT(db[[#This Row],[H_QTY/ CTN]],db[[#This Row],[H_1]]-1))</f>
        <v>80 LSN</v>
      </c>
      <c r="T837" s="123" t="str">
        <f>IF(NOT(db[[#This Row],[H_1]]=db[[#This Row],[H_2]]),MID(db[[#This Row],[H_QTY/ CTN]],db[[#This Row],[H_1]]+1,db[[#This Row],[H_2]]-db[[#This Row],[H_1]]-1),"")</f>
        <v/>
      </c>
      <c r="U837" s="123" t="str">
        <f>IF(db[[#This Row],[QTY/ CTN B]]="","",LEFT(db[[#This Row],[QTY/ CTN B]],SEARCH(" ",db[[#This Row],[QTY/ CTN B]],1)-1))</f>
        <v>80</v>
      </c>
      <c r="V837" s="123" t="str">
        <f>IF(db[[#This Row],[QTY/ CTN B]]="","",RIGHT(db[[#This Row],[QTY/ CTN B]],LEN(db[[#This Row],[QTY/ CTN B]])-SEARCH(" ",db[[#This Row],[QTY/ CTN B]],1)))</f>
        <v>LSN</v>
      </c>
      <c r="W837" s="123">
        <f>IF(db[[#This Row],[QTY/ CTN TG]]="",IF(db[[#This Row],[STN TG]]="","",12),LEFT(db[[#This Row],[QTY/ CTN TG]],SEARCH(" ",db[[#This Row],[QTY/ CTN TG]],1)-1))</f>
        <v>12</v>
      </c>
      <c r="X83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7" s="123" t="str">
        <f>IF(db[[#This Row],[STN K]]="","",IF(db[[#This Row],[STN TG]]="LSN",12,""))</f>
        <v/>
      </c>
      <c r="Z837" s="123" t="str">
        <f>IF(db[[#This Row],[STN TG]]="LSN","PCS","")</f>
        <v/>
      </c>
      <c r="AA837" s="123">
        <f>db[[#This Row],[QTY B]]*IF(db[[#This Row],[QTY TG]]="",1,db[[#This Row],[QTY TG]])*IF(db[[#This Row],[QTY K]]="",1,db[[#This Row],[QTY K]])</f>
        <v>960</v>
      </c>
      <c r="AB837" s="123" t="str">
        <f>IF(db[[#This Row],[STN K]]="",IF(db[[#This Row],[STN TG]]="",db[[#This Row],[STN B]],db[[#This Row],[STN TG]]),db[[#This Row],[STN K]])</f>
        <v>PCS</v>
      </c>
      <c r="AC837" s="87"/>
    </row>
    <row r="838" spans="1:29" ht="16.5" customHeight="1" x14ac:dyDescent="0.25">
      <c r="A838" s="87">
        <f>ROW()-1</f>
        <v>837</v>
      </c>
      <c r="B838" s="3" t="str">
        <f>LOWER(SUBSTITUTE(SUBSTITUTE(SUBSTITUTE(SUBSTITUTE(SUBSTITUTE(SUBSTITUTE(db[[#This Row],[NB BM]]," ",),".",""),"-",""),"(",""),")",""),"/",""))</f>
        <v>gelpendebozz05db505</v>
      </c>
      <c r="C838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D838" s="3" t="str">
        <f>LOWER(SUBSTITUTE(SUBSTITUTE(SUBSTITUTE(SUBSTITUTE(SUBSTITUTE(SUBSTITUTE(SUBSTITUTE(SUBSTITUTE(SUBSTITUTE(db[[#This Row],[NB PAJAK]]," ",""),"-",""),"(",""),")",""),".",""),",",""),"/",""),"""",""),"+",""))</f>
        <v/>
      </c>
      <c r="E83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gelpendebozz05db505120lsn</v>
      </c>
      <c r="F8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geldebozz05db505120lsnuntana</v>
      </c>
      <c r="G838" s="1" t="s">
        <v>1094</v>
      </c>
      <c r="H838" s="4" t="s">
        <v>2950</v>
      </c>
      <c r="I838" s="49"/>
      <c r="J838" s="1" t="s">
        <v>1621</v>
      </c>
      <c r="K838" s="26" t="e">
        <f>IF(db[[#This Row],[NB NOTA_C]]="","",COUNTIF([2]!B_MSK[concat],db[[#This Row],[NB NOTA_C]]))</f>
        <v>#REF!</v>
      </c>
      <c r="L838" s="6" t="s">
        <v>1634</v>
      </c>
      <c r="M838" s="1" t="s">
        <v>1723</v>
      </c>
      <c r="N838" s="1" t="s">
        <v>2811</v>
      </c>
      <c r="P838" s="1" t="str">
        <f>IF(db[[#This Row],[QTY/ CTN]]="","",SUBSTITUTE(SUBSTITUTE(SUBSTITUTE(db[[#This Row],[QTY/ CTN]]," ","_",2),"(",""),")","")&amp;"_")</f>
        <v>120 LSN_</v>
      </c>
      <c r="Q838" s="1">
        <f>IF(db[[#This Row],[H_QTY/ CTN]]="","",SEARCH("_",db[[#This Row],[H_QTY/ CTN]]))</f>
        <v>8</v>
      </c>
      <c r="R838" s="1">
        <f>IF(db[[#This Row],[H_QTY/ CTN]]="","",LEN(db[[#This Row],[H_QTY/ CTN]]))</f>
        <v>8</v>
      </c>
      <c r="S838" s="90" t="str">
        <f>IF(db[[#This Row],[H_QTY/ CTN]]="","",LEFT(db[[#This Row],[H_QTY/ CTN]],db[[#This Row],[H_1]]-1))</f>
        <v>120 LSN</v>
      </c>
      <c r="T838" s="87" t="str">
        <f>IF(NOT(db[[#This Row],[H_1]]=db[[#This Row],[H_2]]),MID(db[[#This Row],[H_QTY/ CTN]],db[[#This Row],[H_1]]+1,db[[#This Row],[H_2]]-db[[#This Row],[H_1]]-1),"")</f>
        <v/>
      </c>
      <c r="U838" s="87" t="str">
        <f>IF(db[[#This Row],[QTY/ CTN B]]="","",LEFT(db[[#This Row],[QTY/ CTN B]],SEARCH(" ",db[[#This Row],[QTY/ CTN B]],1)-1))</f>
        <v>120</v>
      </c>
      <c r="V838" s="87" t="str">
        <f>IF(db[[#This Row],[QTY/ CTN B]]="","",RIGHT(db[[#This Row],[QTY/ CTN B]],LEN(db[[#This Row],[QTY/ CTN B]])-SEARCH(" ",db[[#This Row],[QTY/ CTN B]],1)))</f>
        <v>LSN</v>
      </c>
      <c r="W838" s="87">
        <f>IF(db[[#This Row],[QTY/ CTN TG]]="",IF(db[[#This Row],[STN TG]]="","",12),LEFT(db[[#This Row],[QTY/ CTN TG]],SEARCH(" ",db[[#This Row],[QTY/ CTN TG]],1)-1))</f>
        <v>12</v>
      </c>
      <c r="X8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8" s="87" t="str">
        <f>IF(db[[#This Row],[STN K]]="","",IF(db[[#This Row],[STN TG]]="LSN",12,""))</f>
        <v/>
      </c>
      <c r="Z838" s="87" t="str">
        <f>IF(db[[#This Row],[STN TG]]="LSN","PCS","")</f>
        <v/>
      </c>
      <c r="AA838" s="87">
        <f>db[[#This Row],[QTY B]]*IF(db[[#This Row],[QTY TG]]="",1,db[[#This Row],[QTY TG]])*IF(db[[#This Row],[QTY K]]="",1,db[[#This Row],[QTY K]])</f>
        <v>1440</v>
      </c>
      <c r="AB838" s="87" t="str">
        <f>IF(db[[#This Row],[STN K]]="",IF(db[[#This Row],[STN TG]]="",db[[#This Row],[STN B]],db[[#This Row],[STN TG]]),db[[#This Row],[STN K]])</f>
        <v>PCS</v>
      </c>
      <c r="AC838" s="87"/>
    </row>
    <row r="839" spans="1:29" ht="16.5" customHeight="1" x14ac:dyDescent="0.25">
      <c r="A839" s="87">
        <f>ROW()-1</f>
        <v>838</v>
      </c>
      <c r="B839" s="3" t="str">
        <f>LOWER(SUBSTITUTE(SUBSTITUTE(SUBSTITUTE(SUBSTITUTE(SUBSTITUTE(SUBSTITUTE(db[[#This Row],[NB BM]]," ",),".",""),"-",""),"(",""),")",""),"/",""))</f>
        <v>gelpendebozz05db605</v>
      </c>
      <c r="C839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D839" s="3" t="str">
        <f>LOWER(SUBSTITUTE(SUBSTITUTE(SUBSTITUTE(SUBSTITUTE(SUBSTITUTE(SUBSTITUTE(SUBSTITUTE(SUBSTITUTE(SUBSTITUTE(db[[#This Row],[NB PAJAK]]," ",""),"-",""),"(",""),")",""),".",""),",",""),"/",""),"""",""),"+",""))</f>
        <v/>
      </c>
      <c r="E83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gelpendebozz05db605120lsn</v>
      </c>
      <c r="F8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geldebozz05db605120lsnuntana</v>
      </c>
      <c r="G839" s="1" t="s">
        <v>1095</v>
      </c>
      <c r="H839" s="4" t="s">
        <v>1619</v>
      </c>
      <c r="I839" s="2"/>
      <c r="J839" s="1" t="s">
        <v>1621</v>
      </c>
      <c r="K839" s="26" t="e">
        <f>IF(db[[#This Row],[NB NOTA_C]]="","",COUNTIF([2]!B_MSK[concat],db[[#This Row],[NB NOTA_C]]))</f>
        <v>#REF!</v>
      </c>
      <c r="L839" s="6" t="s">
        <v>1634</v>
      </c>
      <c r="M839" s="1" t="s">
        <v>1723</v>
      </c>
      <c r="N839" s="1" t="s">
        <v>2811</v>
      </c>
      <c r="P839" s="1" t="str">
        <f>IF(db[[#This Row],[QTY/ CTN]]="","",SUBSTITUTE(SUBSTITUTE(SUBSTITUTE(db[[#This Row],[QTY/ CTN]]," ","_",2),"(",""),")","")&amp;"_")</f>
        <v>120 LSN_</v>
      </c>
      <c r="Q839" s="1">
        <f>IF(db[[#This Row],[H_QTY/ CTN]]="","",SEARCH("_",db[[#This Row],[H_QTY/ CTN]]))</f>
        <v>8</v>
      </c>
      <c r="R839" s="1">
        <f>IF(db[[#This Row],[H_QTY/ CTN]]="","",LEN(db[[#This Row],[H_QTY/ CTN]]))</f>
        <v>8</v>
      </c>
      <c r="S839" s="90" t="str">
        <f>IF(db[[#This Row],[H_QTY/ CTN]]="","",LEFT(db[[#This Row],[H_QTY/ CTN]],db[[#This Row],[H_1]]-1))</f>
        <v>120 LSN</v>
      </c>
      <c r="T839" s="87" t="str">
        <f>IF(NOT(db[[#This Row],[H_1]]=db[[#This Row],[H_2]]),MID(db[[#This Row],[H_QTY/ CTN]],db[[#This Row],[H_1]]+1,db[[#This Row],[H_2]]-db[[#This Row],[H_1]]-1),"")</f>
        <v/>
      </c>
      <c r="U839" s="87" t="str">
        <f>IF(db[[#This Row],[QTY/ CTN B]]="","",LEFT(db[[#This Row],[QTY/ CTN B]],SEARCH(" ",db[[#This Row],[QTY/ CTN B]],1)-1))</f>
        <v>120</v>
      </c>
      <c r="V839" s="87" t="str">
        <f>IF(db[[#This Row],[QTY/ CTN B]]="","",RIGHT(db[[#This Row],[QTY/ CTN B]],LEN(db[[#This Row],[QTY/ CTN B]])-SEARCH(" ",db[[#This Row],[QTY/ CTN B]],1)))</f>
        <v>LSN</v>
      </c>
      <c r="W839" s="87">
        <f>IF(db[[#This Row],[QTY/ CTN TG]]="",IF(db[[#This Row],[STN TG]]="","",12),LEFT(db[[#This Row],[QTY/ CTN TG]],SEARCH(" ",db[[#This Row],[QTY/ CTN TG]],1)-1))</f>
        <v>12</v>
      </c>
      <c r="X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39" s="87" t="str">
        <f>IF(db[[#This Row],[STN K]]="","",IF(db[[#This Row],[STN TG]]="LSN",12,""))</f>
        <v/>
      </c>
      <c r="Z839" s="87" t="str">
        <f>IF(db[[#This Row],[STN TG]]="LSN","PCS","")</f>
        <v/>
      </c>
      <c r="AA839" s="87">
        <f>db[[#This Row],[QTY B]]*IF(db[[#This Row],[QTY TG]]="",1,db[[#This Row],[QTY TG]])*IF(db[[#This Row],[QTY K]]="",1,db[[#This Row],[QTY K]])</f>
        <v>1440</v>
      </c>
      <c r="AB839" s="87" t="str">
        <f>IF(db[[#This Row],[STN K]]="",IF(db[[#This Row],[STN TG]]="",db[[#This Row],[STN B]],db[[#This Row],[STN TG]]),db[[#This Row],[STN K]])</f>
        <v>PCS</v>
      </c>
      <c r="AC839" s="87"/>
    </row>
    <row r="840" spans="1:29" ht="16.5" customHeight="1" x14ac:dyDescent="0.25">
      <c r="A840" s="87">
        <f>ROW()-1</f>
        <v>839</v>
      </c>
      <c r="B840" s="3" t="str">
        <f>LOWER(SUBSTITUTE(SUBSTITUTE(SUBSTITUTE(SUBSTITUTE(SUBSTITUTE(SUBSTITUTE(db[[#This Row],[NB BM]]," ",),".",""),"-",""),"(",""),")",""),"/",""))</f>
        <v>gelpendebozz07db608</v>
      </c>
      <c r="C840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D840" s="3" t="str">
        <f>LOWER(SUBSTITUTE(SUBSTITUTE(SUBSTITUTE(SUBSTITUTE(SUBSTITUTE(SUBSTITUTE(SUBSTITUTE(SUBSTITUTE(SUBSTITUTE(db[[#This Row],[NB PAJAK]]," ",""),"-",""),"(",""),")",""),".",""),",",""),"/",""),"""",""),"+",""))</f>
        <v/>
      </c>
      <c r="E84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gelpendebozz07db608120lsn</v>
      </c>
      <c r="F8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geldebozz05db608120lsnuntana</v>
      </c>
      <c r="G840" s="1" t="s">
        <v>1099</v>
      </c>
      <c r="H840" s="4" t="s">
        <v>2544</v>
      </c>
      <c r="I840" s="49"/>
      <c r="J840" s="1" t="s">
        <v>1621</v>
      </c>
      <c r="K840" s="26" t="e">
        <f>IF(db[[#This Row],[NB NOTA_C]]="","",COUNTIF([2]!B_MSK[concat],db[[#This Row],[NB NOTA_C]]))</f>
        <v>#REF!</v>
      </c>
      <c r="L840" s="6" t="s">
        <v>1634</v>
      </c>
      <c r="M840" s="1" t="s">
        <v>1723</v>
      </c>
      <c r="N840" s="1" t="s">
        <v>2811</v>
      </c>
      <c r="P840" s="1" t="str">
        <f>IF(db[[#This Row],[QTY/ CTN]]="","",SUBSTITUTE(SUBSTITUTE(SUBSTITUTE(db[[#This Row],[QTY/ CTN]]," ","_",2),"(",""),")","")&amp;"_")</f>
        <v>120 LSN_</v>
      </c>
      <c r="Q840" s="1">
        <f>IF(db[[#This Row],[H_QTY/ CTN]]="","",SEARCH("_",db[[#This Row],[H_QTY/ CTN]]))</f>
        <v>8</v>
      </c>
      <c r="R840" s="1">
        <f>IF(db[[#This Row],[H_QTY/ CTN]]="","",LEN(db[[#This Row],[H_QTY/ CTN]]))</f>
        <v>8</v>
      </c>
      <c r="S840" s="90" t="str">
        <f>IF(db[[#This Row],[H_QTY/ CTN]]="","",LEFT(db[[#This Row],[H_QTY/ CTN]],db[[#This Row],[H_1]]-1))</f>
        <v>120 LSN</v>
      </c>
      <c r="T840" s="87" t="str">
        <f>IF(NOT(db[[#This Row],[H_1]]=db[[#This Row],[H_2]]),MID(db[[#This Row],[H_QTY/ CTN]],db[[#This Row],[H_1]]+1,db[[#This Row],[H_2]]-db[[#This Row],[H_1]]-1),"")</f>
        <v/>
      </c>
      <c r="U840" s="87" t="str">
        <f>IF(db[[#This Row],[QTY/ CTN B]]="","",LEFT(db[[#This Row],[QTY/ CTN B]],SEARCH(" ",db[[#This Row],[QTY/ CTN B]],1)-1))</f>
        <v>120</v>
      </c>
      <c r="V840" s="87" t="str">
        <f>IF(db[[#This Row],[QTY/ CTN B]]="","",RIGHT(db[[#This Row],[QTY/ CTN B]],LEN(db[[#This Row],[QTY/ CTN B]])-SEARCH(" ",db[[#This Row],[QTY/ CTN B]],1)))</f>
        <v>LSN</v>
      </c>
      <c r="W840" s="87">
        <f>IF(db[[#This Row],[QTY/ CTN TG]]="",IF(db[[#This Row],[STN TG]]="","",12),LEFT(db[[#This Row],[QTY/ CTN TG]],SEARCH(" ",db[[#This Row],[QTY/ CTN TG]],1)-1))</f>
        <v>12</v>
      </c>
      <c r="X8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0" s="87" t="str">
        <f>IF(db[[#This Row],[STN K]]="","",IF(db[[#This Row],[STN TG]]="LSN",12,""))</f>
        <v/>
      </c>
      <c r="Z840" s="87" t="str">
        <f>IF(db[[#This Row],[STN TG]]="LSN","PCS","")</f>
        <v/>
      </c>
      <c r="AA840" s="87">
        <f>db[[#This Row],[QTY B]]*IF(db[[#This Row],[QTY TG]]="",1,db[[#This Row],[QTY TG]])*IF(db[[#This Row],[QTY K]]="",1,db[[#This Row],[QTY K]])</f>
        <v>1440</v>
      </c>
      <c r="AB840" s="87" t="str">
        <f>IF(db[[#This Row],[STN K]]="",IF(db[[#This Row],[STN TG]]="",db[[#This Row],[STN B]],db[[#This Row],[STN TG]]),db[[#This Row],[STN K]])</f>
        <v>PCS</v>
      </c>
      <c r="AC840" s="87"/>
    </row>
    <row r="841" spans="1:29" ht="16.5" customHeight="1" x14ac:dyDescent="0.25">
      <c r="A841" s="87">
        <f>ROW()-1</f>
        <v>840</v>
      </c>
      <c r="B841" s="3" t="str">
        <f>LOWER(SUBSTITUTE(SUBSTITUTE(SUBSTITUTE(SUBSTITUTE(SUBSTITUTE(SUBSTITUTE(db[[#This Row],[NB BM]]," ",),".",""),"-",""),"(",""),")",""),"/",""))</f>
        <v>gelpendebozz05dbg05</v>
      </c>
      <c r="C841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D841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E841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gelpendebozz05dbg05120lsn</v>
      </c>
      <c r="F8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geldebozz05dbg05120lsnuntana</v>
      </c>
      <c r="G841" s="1" t="s">
        <v>1096</v>
      </c>
      <c r="H841" s="4" t="s">
        <v>2652</v>
      </c>
      <c r="I841" s="49" t="s">
        <v>3790</v>
      </c>
      <c r="J841" s="1" t="s">
        <v>1621</v>
      </c>
      <c r="K841" s="26" t="e">
        <f>IF(db[[#This Row],[NB NOTA_C]]="","",COUNTIF([2]!B_MSK[concat],db[[#This Row],[NB NOTA_C]]))</f>
        <v>#REF!</v>
      </c>
      <c r="L841" s="6">
        <v>99</v>
      </c>
      <c r="M841" s="1" t="s">
        <v>1723</v>
      </c>
      <c r="N841" s="1" t="s">
        <v>2811</v>
      </c>
      <c r="P841" s="1" t="str">
        <f>IF(db[[#This Row],[QTY/ CTN]]="","",SUBSTITUTE(SUBSTITUTE(SUBSTITUTE(db[[#This Row],[QTY/ CTN]]," ","_",2),"(",""),")","")&amp;"_")</f>
        <v>120 LSN_</v>
      </c>
      <c r="Q841" s="1">
        <f>IF(db[[#This Row],[H_QTY/ CTN]]="","",SEARCH("_",db[[#This Row],[H_QTY/ CTN]]))</f>
        <v>8</v>
      </c>
      <c r="R841" s="1">
        <f>IF(db[[#This Row],[H_QTY/ CTN]]="","",LEN(db[[#This Row],[H_QTY/ CTN]]))</f>
        <v>8</v>
      </c>
      <c r="S841" s="90" t="str">
        <f>IF(db[[#This Row],[H_QTY/ CTN]]="","",LEFT(db[[#This Row],[H_QTY/ CTN]],db[[#This Row],[H_1]]-1))</f>
        <v>120 LSN</v>
      </c>
      <c r="T841" s="87" t="str">
        <f>IF(NOT(db[[#This Row],[H_1]]=db[[#This Row],[H_2]]),MID(db[[#This Row],[H_QTY/ CTN]],db[[#This Row],[H_1]]+1,db[[#This Row],[H_2]]-db[[#This Row],[H_1]]-1),"")</f>
        <v/>
      </c>
      <c r="U841" s="87" t="str">
        <f>IF(db[[#This Row],[QTY/ CTN B]]="","",LEFT(db[[#This Row],[QTY/ CTN B]],SEARCH(" ",db[[#This Row],[QTY/ CTN B]],1)-1))</f>
        <v>120</v>
      </c>
      <c r="V841" s="87" t="str">
        <f>IF(db[[#This Row],[QTY/ CTN B]]="","",RIGHT(db[[#This Row],[QTY/ CTN B]],LEN(db[[#This Row],[QTY/ CTN B]])-SEARCH(" ",db[[#This Row],[QTY/ CTN B]],1)))</f>
        <v>LSN</v>
      </c>
      <c r="W841" s="87">
        <f>IF(db[[#This Row],[QTY/ CTN TG]]="",IF(db[[#This Row],[STN TG]]="","",12),LEFT(db[[#This Row],[QTY/ CTN TG]],SEARCH(" ",db[[#This Row],[QTY/ CTN TG]],1)-1))</f>
        <v>12</v>
      </c>
      <c r="X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1" s="87" t="str">
        <f>IF(db[[#This Row],[STN K]]="","",IF(db[[#This Row],[STN TG]]="LSN",12,""))</f>
        <v/>
      </c>
      <c r="Z841" s="87" t="str">
        <f>IF(db[[#This Row],[STN TG]]="LSN","PCS","")</f>
        <v/>
      </c>
      <c r="AA841" s="87">
        <f>db[[#This Row],[QTY B]]*IF(db[[#This Row],[QTY TG]]="",1,db[[#This Row],[QTY TG]])*IF(db[[#This Row],[QTY K]]="",1,db[[#This Row],[QTY K]])</f>
        <v>1440</v>
      </c>
      <c r="AB841" s="87" t="str">
        <f>IF(db[[#This Row],[STN K]]="",IF(db[[#This Row],[STN TG]]="",db[[#This Row],[STN B]],db[[#This Row],[STN TG]]),db[[#This Row],[STN K]])</f>
        <v>PCS</v>
      </c>
      <c r="AC841" s="87"/>
    </row>
    <row r="842" spans="1:29" x14ac:dyDescent="0.25">
      <c r="A842" s="87">
        <f>ROW()-1</f>
        <v>841</v>
      </c>
      <c r="B842" s="3" t="str">
        <f>LOWER(SUBSTITUTE(SUBSTITUTE(SUBSTITUTE(SUBSTITUTE(SUBSTITUTE(SUBSTITUTE(db[[#This Row],[NB BM]]," ",),".",""),"-",""),"(",""),")",""),"/",""))</f>
        <v>gelpendebozz05dbg08</v>
      </c>
      <c r="C842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D842" s="3" t="str">
        <f>LOWER(SUBSTITUTE(SUBSTITUTE(SUBSTITUTE(SUBSTITUTE(SUBSTITUTE(SUBSTITUTE(SUBSTITUTE(SUBSTITUTE(SUBSTITUTE(db[[#This Row],[NB PAJAK]]," ",""),"-",""),"(",""),")",""),".",""),",",""),"/",""),"""",""),"+",""))</f>
        <v/>
      </c>
      <c r="E84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gelpendebozz05dbg08144lsn</v>
      </c>
      <c r="F8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geldebozz05dbg08144lsnuntana</v>
      </c>
      <c r="G842" s="1" t="s">
        <v>3359</v>
      </c>
      <c r="H842" s="4" t="s">
        <v>3358</v>
      </c>
      <c r="I842" s="2"/>
      <c r="J842" s="1" t="s">
        <v>1621</v>
      </c>
      <c r="K842" s="28" t="e">
        <f>IF(db[[#This Row],[NB NOTA_C]]="","",COUNTIF([2]!B_MSK[concat],db[[#This Row],[NB NOTA_C]]))</f>
        <v>#REF!</v>
      </c>
      <c r="L842" s="7" t="s">
        <v>2654</v>
      </c>
      <c r="M842" s="3" t="s">
        <v>1677</v>
      </c>
      <c r="N842" s="1" t="s">
        <v>2811</v>
      </c>
      <c r="O842" s="3"/>
      <c r="P842" s="3" t="str">
        <f>IF(db[[#This Row],[QTY/ CTN]]="","",SUBSTITUTE(SUBSTITUTE(SUBSTITUTE(db[[#This Row],[QTY/ CTN]]," ","_",2),"(",""),")","")&amp;"_")</f>
        <v>144 LSN_</v>
      </c>
      <c r="Q842" s="3">
        <f>IF(db[[#This Row],[H_QTY/ CTN]]="","",SEARCH("_",db[[#This Row],[H_QTY/ CTN]]))</f>
        <v>8</v>
      </c>
      <c r="R842" s="3">
        <f>IF(db[[#This Row],[H_QTY/ CTN]]="","",LEN(db[[#This Row],[H_QTY/ CTN]]))</f>
        <v>8</v>
      </c>
      <c r="S842" s="87" t="str">
        <f>IF(db[[#This Row],[H_QTY/ CTN]]="","",LEFT(db[[#This Row],[H_QTY/ CTN]],db[[#This Row],[H_1]]-1))</f>
        <v>144 LSN</v>
      </c>
      <c r="T842" s="87" t="str">
        <f>IF(NOT(db[[#This Row],[H_1]]=db[[#This Row],[H_2]]),MID(db[[#This Row],[H_QTY/ CTN]],db[[#This Row],[H_1]]+1,db[[#This Row],[H_2]]-db[[#This Row],[H_1]]-1),"")</f>
        <v/>
      </c>
      <c r="U842" s="87" t="str">
        <f>IF(db[[#This Row],[QTY/ CTN B]]="","",LEFT(db[[#This Row],[QTY/ CTN B]],SEARCH(" ",db[[#This Row],[QTY/ CTN B]],1)-1))</f>
        <v>144</v>
      </c>
      <c r="V842" s="87" t="str">
        <f>IF(db[[#This Row],[QTY/ CTN B]]="","",RIGHT(db[[#This Row],[QTY/ CTN B]],LEN(db[[#This Row],[QTY/ CTN B]])-SEARCH(" ",db[[#This Row],[QTY/ CTN B]],1)))</f>
        <v>LSN</v>
      </c>
      <c r="W842" s="87">
        <f>IF(db[[#This Row],[QTY/ CTN TG]]="",IF(db[[#This Row],[STN TG]]="","",12),LEFT(db[[#This Row],[QTY/ CTN TG]],SEARCH(" ",db[[#This Row],[QTY/ CTN TG]],1)-1))</f>
        <v>12</v>
      </c>
      <c r="X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2" s="87" t="str">
        <f>IF(db[[#This Row],[STN K]]="","",IF(db[[#This Row],[STN TG]]="LSN",12,""))</f>
        <v/>
      </c>
      <c r="Z842" s="87" t="str">
        <f>IF(db[[#This Row],[STN TG]]="LSN","PCS","")</f>
        <v/>
      </c>
      <c r="AA842" s="87">
        <f>db[[#This Row],[QTY B]]*IF(db[[#This Row],[QTY TG]]="",1,db[[#This Row],[QTY TG]])*IF(db[[#This Row],[QTY K]]="",1,db[[#This Row],[QTY K]])</f>
        <v>1728</v>
      </c>
      <c r="AB842" s="87" t="str">
        <f>IF(db[[#This Row],[STN K]]="",IF(db[[#This Row],[STN TG]]="",db[[#This Row],[STN B]],db[[#This Row],[STN TG]]),db[[#This Row],[STN K]])</f>
        <v>PCS</v>
      </c>
      <c r="AC842" s="87"/>
    </row>
    <row r="843" spans="1:29" ht="16.5" customHeight="1" x14ac:dyDescent="0.25">
      <c r="A843" s="87">
        <f>ROW()-1</f>
        <v>842</v>
      </c>
      <c r="B843" s="9" t="str">
        <f>LOWER(SUBSTITUTE(SUBSTITUTE(SUBSTITUTE(SUBSTITUTE(SUBSTITUTE(SUBSTITUTE(db[[#This Row],[NB BM]]," ",),".",""),"-",""),"(",""),")",""),"/",""))</f>
        <v>gelpendebozz07db507</v>
      </c>
      <c r="C843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D843" s="9" t="str">
        <f>LOWER(SUBSTITUTE(SUBSTITUTE(SUBSTITUTE(SUBSTITUTE(SUBSTITUTE(SUBSTITUTE(SUBSTITUTE(SUBSTITUTE(SUBSTITUTE(db[[#This Row],[NB PAJAK]]," ",""),"-",""),"(",""),")",""),".",""),",",""),"/",""),"""",""),"+",""))</f>
        <v/>
      </c>
      <c r="E843" s="9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gelpendebozz07db507120lsn</v>
      </c>
      <c r="F84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geldebozz07db507120lsnuntana</v>
      </c>
      <c r="G843" s="8" t="s">
        <v>3375</v>
      </c>
      <c r="H843" s="18" t="s">
        <v>3373</v>
      </c>
      <c r="I843" s="2"/>
      <c r="J843" s="1" t="s">
        <v>1621</v>
      </c>
      <c r="K843" s="28" t="e">
        <f>IF(db[[#This Row],[NB NOTA_C]]="","",COUNTIF([2]!B_MSK[concat],db[[#This Row],[NB NOTA_C]]))</f>
        <v>#REF!</v>
      </c>
      <c r="L843" s="7" t="s">
        <v>1634</v>
      </c>
      <c r="M843" s="3" t="s">
        <v>1723</v>
      </c>
      <c r="N843" s="1" t="s">
        <v>2811</v>
      </c>
      <c r="O843" s="3"/>
      <c r="P843" s="3" t="str">
        <f>IF(db[[#This Row],[QTY/ CTN]]="","",SUBSTITUTE(SUBSTITUTE(SUBSTITUTE(db[[#This Row],[QTY/ CTN]]," ","_",2),"(",""),")","")&amp;"_")</f>
        <v>120 LSN_</v>
      </c>
      <c r="Q843" s="3">
        <f>IF(db[[#This Row],[H_QTY/ CTN]]="","",SEARCH("_",db[[#This Row],[H_QTY/ CTN]]))</f>
        <v>8</v>
      </c>
      <c r="R843" s="3">
        <f>IF(db[[#This Row],[H_QTY/ CTN]]="","",LEN(db[[#This Row],[H_QTY/ CTN]]))</f>
        <v>8</v>
      </c>
      <c r="S843" s="87" t="str">
        <f>IF(db[[#This Row],[H_QTY/ CTN]]="","",LEFT(db[[#This Row],[H_QTY/ CTN]],db[[#This Row],[H_1]]-1))</f>
        <v>120 LSN</v>
      </c>
      <c r="T843" s="87" t="str">
        <f>IF(NOT(db[[#This Row],[H_1]]=db[[#This Row],[H_2]]),MID(db[[#This Row],[H_QTY/ CTN]],db[[#This Row],[H_1]]+1,db[[#This Row],[H_2]]-db[[#This Row],[H_1]]-1),"")</f>
        <v/>
      </c>
      <c r="U843" s="87" t="str">
        <f>IF(db[[#This Row],[QTY/ CTN B]]="","",LEFT(db[[#This Row],[QTY/ CTN B]],SEARCH(" ",db[[#This Row],[QTY/ CTN B]],1)-1))</f>
        <v>120</v>
      </c>
      <c r="V843" s="87" t="str">
        <f>IF(db[[#This Row],[QTY/ CTN B]]="","",RIGHT(db[[#This Row],[QTY/ CTN B]],LEN(db[[#This Row],[QTY/ CTN B]])-SEARCH(" ",db[[#This Row],[QTY/ CTN B]],1)))</f>
        <v>LSN</v>
      </c>
      <c r="W843" s="87">
        <f>IF(db[[#This Row],[QTY/ CTN TG]]="",IF(db[[#This Row],[STN TG]]="","",12),LEFT(db[[#This Row],[QTY/ CTN TG]],SEARCH(" ",db[[#This Row],[QTY/ CTN TG]],1)-1))</f>
        <v>12</v>
      </c>
      <c r="X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3" s="87" t="str">
        <f>IF(db[[#This Row],[STN K]]="","",IF(db[[#This Row],[STN TG]]="LSN",12,""))</f>
        <v/>
      </c>
      <c r="Z843" s="87" t="str">
        <f>IF(db[[#This Row],[STN TG]]="LSN","PCS","")</f>
        <v/>
      </c>
      <c r="AA843" s="87">
        <f>db[[#This Row],[QTY B]]*IF(db[[#This Row],[QTY TG]]="",1,db[[#This Row],[QTY TG]])*IF(db[[#This Row],[QTY K]]="",1,db[[#This Row],[QTY K]])</f>
        <v>1440</v>
      </c>
      <c r="AB843" s="87" t="str">
        <f>IF(db[[#This Row],[STN K]]="",IF(db[[#This Row],[STN TG]]="",db[[#This Row],[STN B]],db[[#This Row],[STN TG]]),db[[#This Row],[STN K]])</f>
        <v>PCS</v>
      </c>
      <c r="AC843" s="87"/>
    </row>
    <row r="844" spans="1:29" ht="16.5" customHeight="1" x14ac:dyDescent="0.25">
      <c r="A844" s="87">
        <f>ROW()-1</f>
        <v>843</v>
      </c>
      <c r="B844" s="3" t="str">
        <f>LOWER(SUBSTITUTE(SUBSTITUTE(SUBSTITUTE(SUBSTITUTE(SUBSTITUTE(SUBSTITUTE(db[[#This Row],[NB BM]]," ",),".",""),"-",""),"(",""),")",""),"/",""))</f>
        <v>gelpendebozz07db530</v>
      </c>
      <c r="C844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D844" s="3" t="str">
        <f>LOWER(SUBSTITUTE(SUBSTITUTE(SUBSTITUTE(SUBSTITUTE(SUBSTITUTE(SUBSTITUTE(SUBSTITUTE(SUBSTITUTE(SUBSTITUTE(db[[#This Row],[NB PAJAK]]," ",""),"-",""),"(",""),")",""),".",""),",",""),"/",""),"""",""),"+",""))</f>
        <v/>
      </c>
      <c r="E84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gelpendebozz07db530120lsn</v>
      </c>
      <c r="F8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geldebozz07db530120lsnuntana</v>
      </c>
      <c r="G844" s="1" t="s">
        <v>1098</v>
      </c>
      <c r="H844" s="4" t="s">
        <v>1394</v>
      </c>
      <c r="I844" s="2"/>
      <c r="J844" s="1" t="s">
        <v>1621</v>
      </c>
      <c r="K844" s="26" t="e">
        <f>IF(db[[#This Row],[NB NOTA_C]]="","",COUNTIF([2]!B_MSK[concat],db[[#This Row],[NB NOTA_C]]))</f>
        <v>#REF!</v>
      </c>
      <c r="L844" s="6" t="s">
        <v>1634</v>
      </c>
      <c r="M844" s="1" t="s">
        <v>1723</v>
      </c>
      <c r="N844" s="1" t="s">
        <v>2811</v>
      </c>
      <c r="P844" s="1" t="str">
        <f>IF(db[[#This Row],[QTY/ CTN]]="","",SUBSTITUTE(SUBSTITUTE(SUBSTITUTE(db[[#This Row],[QTY/ CTN]]," ","_",2),"(",""),")","")&amp;"_")</f>
        <v>120 LSN_</v>
      </c>
      <c r="Q844" s="1">
        <f>IF(db[[#This Row],[H_QTY/ CTN]]="","",SEARCH("_",db[[#This Row],[H_QTY/ CTN]]))</f>
        <v>8</v>
      </c>
      <c r="R844" s="1">
        <f>IF(db[[#This Row],[H_QTY/ CTN]]="","",LEN(db[[#This Row],[H_QTY/ CTN]]))</f>
        <v>8</v>
      </c>
      <c r="S844" s="90" t="str">
        <f>IF(db[[#This Row],[H_QTY/ CTN]]="","",LEFT(db[[#This Row],[H_QTY/ CTN]],db[[#This Row],[H_1]]-1))</f>
        <v>120 LSN</v>
      </c>
      <c r="T844" s="87" t="str">
        <f>IF(NOT(db[[#This Row],[H_1]]=db[[#This Row],[H_2]]),MID(db[[#This Row],[H_QTY/ CTN]],db[[#This Row],[H_1]]+1,db[[#This Row],[H_2]]-db[[#This Row],[H_1]]-1),"")</f>
        <v/>
      </c>
      <c r="U844" s="87" t="str">
        <f>IF(db[[#This Row],[QTY/ CTN B]]="","",LEFT(db[[#This Row],[QTY/ CTN B]],SEARCH(" ",db[[#This Row],[QTY/ CTN B]],1)-1))</f>
        <v>120</v>
      </c>
      <c r="V844" s="87" t="str">
        <f>IF(db[[#This Row],[QTY/ CTN B]]="","",RIGHT(db[[#This Row],[QTY/ CTN B]],LEN(db[[#This Row],[QTY/ CTN B]])-SEARCH(" ",db[[#This Row],[QTY/ CTN B]],1)))</f>
        <v>LSN</v>
      </c>
      <c r="W844" s="87">
        <f>IF(db[[#This Row],[QTY/ CTN TG]]="",IF(db[[#This Row],[STN TG]]="","",12),LEFT(db[[#This Row],[QTY/ CTN TG]],SEARCH(" ",db[[#This Row],[QTY/ CTN TG]],1)-1))</f>
        <v>12</v>
      </c>
      <c r="X8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4" s="87" t="str">
        <f>IF(db[[#This Row],[STN K]]="","",IF(db[[#This Row],[STN TG]]="LSN",12,""))</f>
        <v/>
      </c>
      <c r="Z844" s="87" t="str">
        <f>IF(db[[#This Row],[STN TG]]="LSN","PCS","")</f>
        <v/>
      </c>
      <c r="AA844" s="87">
        <f>db[[#This Row],[QTY B]]*IF(db[[#This Row],[QTY TG]]="",1,db[[#This Row],[QTY TG]])*IF(db[[#This Row],[QTY K]]="",1,db[[#This Row],[QTY K]])</f>
        <v>1440</v>
      </c>
      <c r="AB844" s="87" t="str">
        <f>IF(db[[#This Row],[STN K]]="",IF(db[[#This Row],[STN TG]]="",db[[#This Row],[STN B]],db[[#This Row],[STN TG]]),db[[#This Row],[STN K]])</f>
        <v>PCS</v>
      </c>
      <c r="AC844" s="87"/>
    </row>
    <row r="845" spans="1:29" ht="16.5" customHeight="1" x14ac:dyDescent="0.25">
      <c r="A845" s="87">
        <f>ROW()-1</f>
        <v>844</v>
      </c>
      <c r="B845" s="3" t="str">
        <f>LOWER(SUBSTITUTE(SUBSTITUTE(SUBSTITUTE(SUBSTITUTE(SUBSTITUTE(SUBSTITUTE(db[[#This Row],[NB BM]]," ",),".",""),"-",""),"(",""),")",""),"/",""))</f>
        <v>gelpendebozz07dbg07</v>
      </c>
      <c r="C845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845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84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gelpendebozz07dbg07120lsn</v>
      </c>
      <c r="F8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geldebozz07dbg07120lsnartomoro</v>
      </c>
      <c r="G845" s="1" t="s">
        <v>1899</v>
      </c>
      <c r="H845" s="4" t="s">
        <v>3131</v>
      </c>
      <c r="I845" s="49" t="s">
        <v>6011</v>
      </c>
      <c r="J845" s="1" t="s">
        <v>1620</v>
      </c>
      <c r="K845" s="26" t="e">
        <f>IF(db[[#This Row],[NB NOTA_C]]="","",COUNTIF([2]!B_MSK[concat],db[[#This Row],[NB NOTA_C]]))</f>
        <v>#REF!</v>
      </c>
      <c r="L845" s="7">
        <v>99</v>
      </c>
      <c r="M845" s="3" t="s">
        <v>1723</v>
      </c>
      <c r="N845" s="1" t="s">
        <v>2811</v>
      </c>
      <c r="P845" s="1" t="str">
        <f>IF(db[[#This Row],[QTY/ CTN]]="","",SUBSTITUTE(SUBSTITUTE(SUBSTITUTE(db[[#This Row],[QTY/ CTN]]," ","_",2),"(",""),")","")&amp;"_")</f>
        <v>120 LSN_</v>
      </c>
      <c r="Q845" s="1">
        <f>IF(db[[#This Row],[H_QTY/ CTN]]="","",SEARCH("_",db[[#This Row],[H_QTY/ CTN]]))</f>
        <v>8</v>
      </c>
      <c r="R845" s="1">
        <f>IF(db[[#This Row],[H_QTY/ CTN]]="","",LEN(db[[#This Row],[H_QTY/ CTN]]))</f>
        <v>8</v>
      </c>
      <c r="S845" s="90" t="str">
        <f>IF(db[[#This Row],[H_QTY/ CTN]]="","",LEFT(db[[#This Row],[H_QTY/ CTN]],db[[#This Row],[H_1]]-1))</f>
        <v>120 LSN</v>
      </c>
      <c r="T845" s="87" t="str">
        <f>IF(NOT(db[[#This Row],[H_1]]=db[[#This Row],[H_2]]),MID(db[[#This Row],[H_QTY/ CTN]],db[[#This Row],[H_1]]+1,db[[#This Row],[H_2]]-db[[#This Row],[H_1]]-1),"")</f>
        <v/>
      </c>
      <c r="U845" s="87" t="str">
        <f>IF(db[[#This Row],[QTY/ CTN B]]="","",LEFT(db[[#This Row],[QTY/ CTN B]],SEARCH(" ",db[[#This Row],[QTY/ CTN B]],1)-1))</f>
        <v>120</v>
      </c>
      <c r="V845" s="87" t="str">
        <f>IF(db[[#This Row],[QTY/ CTN B]]="","",RIGHT(db[[#This Row],[QTY/ CTN B]],LEN(db[[#This Row],[QTY/ CTN B]])-SEARCH(" ",db[[#This Row],[QTY/ CTN B]],1)))</f>
        <v>LSN</v>
      </c>
      <c r="W845" s="87">
        <f>IF(db[[#This Row],[QTY/ CTN TG]]="",IF(db[[#This Row],[STN TG]]="","",12),LEFT(db[[#This Row],[QTY/ CTN TG]],SEARCH(" ",db[[#This Row],[QTY/ CTN TG]],1)-1))</f>
        <v>12</v>
      </c>
      <c r="X8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5" s="87" t="str">
        <f>IF(db[[#This Row],[STN K]]="","",IF(db[[#This Row],[STN TG]]="LSN",12,""))</f>
        <v/>
      </c>
      <c r="Z845" s="87" t="str">
        <f>IF(db[[#This Row],[STN TG]]="LSN","PCS","")</f>
        <v/>
      </c>
      <c r="AA845" s="87">
        <f>db[[#This Row],[QTY B]]*IF(db[[#This Row],[QTY TG]]="",1,db[[#This Row],[QTY TG]])*IF(db[[#This Row],[QTY K]]="",1,db[[#This Row],[QTY K]])</f>
        <v>1440</v>
      </c>
      <c r="AB845" s="87" t="str">
        <f>IF(db[[#This Row],[STN K]]="",IF(db[[#This Row],[STN TG]]="",db[[#This Row],[STN B]],db[[#This Row],[STN TG]]),db[[#This Row],[STN K]])</f>
        <v>PCS</v>
      </c>
      <c r="AC845" s="87"/>
    </row>
    <row r="846" spans="1:29" ht="16.5" customHeight="1" x14ac:dyDescent="0.25">
      <c r="A846" s="87">
        <f>ROW()-1</f>
        <v>845</v>
      </c>
      <c r="B846" s="3" t="str">
        <f>LOWER(SUBSTITUTE(SUBSTITUTE(SUBSTITUTE(SUBSTITUTE(SUBSTITUTE(SUBSTITUTE(db[[#This Row],[NB BM]]," ",),".",""),"-",""),"(",""),")",""),"/",""))</f>
        <v>gelpendebozz07db530+refill</v>
      </c>
      <c r="C846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D846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E84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gelpendebozz07db530refill120lsn</v>
      </c>
      <c r="F8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geldebozz07refilldb530120lsnartomoro</v>
      </c>
      <c r="G846" s="1" t="s">
        <v>3792</v>
      </c>
      <c r="H846" s="4" t="s">
        <v>3789</v>
      </c>
      <c r="I846" s="2" t="s">
        <v>3791</v>
      </c>
      <c r="J846" s="1" t="s">
        <v>1620</v>
      </c>
      <c r="K846" s="26" t="e">
        <f>IF(db[[#This Row],[NB NOTA_C]]="","",COUNTIF([2]!B_MSK[concat],db[[#This Row],[NB NOTA_C]]))</f>
        <v>#REF!</v>
      </c>
      <c r="L846" s="6">
        <v>99</v>
      </c>
      <c r="M846" s="1" t="s">
        <v>1723</v>
      </c>
      <c r="N846" s="1" t="s">
        <v>2811</v>
      </c>
      <c r="P846" s="1" t="str">
        <f>IF(db[[#This Row],[QTY/ CTN]]="","",SUBSTITUTE(SUBSTITUTE(SUBSTITUTE(db[[#This Row],[QTY/ CTN]]," ","_",2),"(",""),")","")&amp;"_")</f>
        <v>120 LSN_</v>
      </c>
      <c r="Q846" s="1">
        <f>IF(db[[#This Row],[H_QTY/ CTN]]="","",SEARCH("_",db[[#This Row],[H_QTY/ CTN]]))</f>
        <v>8</v>
      </c>
      <c r="R846" s="1">
        <f>IF(db[[#This Row],[H_QTY/ CTN]]="","",LEN(db[[#This Row],[H_QTY/ CTN]]))</f>
        <v>8</v>
      </c>
      <c r="S846" s="90" t="str">
        <f>IF(db[[#This Row],[H_QTY/ CTN]]="","",LEFT(db[[#This Row],[H_QTY/ CTN]],db[[#This Row],[H_1]]-1))</f>
        <v>120 LSN</v>
      </c>
      <c r="T846" s="87" t="str">
        <f>IF(NOT(db[[#This Row],[H_1]]=db[[#This Row],[H_2]]),MID(db[[#This Row],[H_QTY/ CTN]],db[[#This Row],[H_1]]+1,db[[#This Row],[H_2]]-db[[#This Row],[H_1]]-1),"")</f>
        <v/>
      </c>
      <c r="U846" s="87" t="str">
        <f>IF(db[[#This Row],[QTY/ CTN B]]="","",LEFT(db[[#This Row],[QTY/ CTN B]],SEARCH(" ",db[[#This Row],[QTY/ CTN B]],1)-1))</f>
        <v>120</v>
      </c>
      <c r="V846" s="87" t="str">
        <f>IF(db[[#This Row],[QTY/ CTN B]]="","",RIGHT(db[[#This Row],[QTY/ CTN B]],LEN(db[[#This Row],[QTY/ CTN B]])-SEARCH(" ",db[[#This Row],[QTY/ CTN B]],1)))</f>
        <v>LSN</v>
      </c>
      <c r="W846" s="87">
        <f>IF(db[[#This Row],[QTY/ CTN TG]]="",IF(db[[#This Row],[STN TG]]="","",12),LEFT(db[[#This Row],[QTY/ CTN TG]],SEARCH(" ",db[[#This Row],[QTY/ CTN TG]],1)-1))</f>
        <v>12</v>
      </c>
      <c r="X8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6" s="87" t="str">
        <f>IF(db[[#This Row],[STN K]]="","",IF(db[[#This Row],[STN TG]]="LSN",12,""))</f>
        <v/>
      </c>
      <c r="Z846" s="87" t="str">
        <f>IF(db[[#This Row],[STN TG]]="LSN","PCS","")</f>
        <v/>
      </c>
      <c r="AA846" s="87">
        <f>db[[#This Row],[QTY B]]*IF(db[[#This Row],[QTY TG]]="",1,db[[#This Row],[QTY TG]])*IF(db[[#This Row],[QTY K]]="",1,db[[#This Row],[QTY K]])</f>
        <v>1440</v>
      </c>
      <c r="AB846" s="87" t="str">
        <f>IF(db[[#This Row],[STN K]]="",IF(db[[#This Row],[STN TG]]="",db[[#This Row],[STN B]],db[[#This Row],[STN TG]]),db[[#This Row],[STN K]])</f>
        <v>PCS</v>
      </c>
      <c r="AC846" s="87"/>
    </row>
    <row r="847" spans="1:29" ht="16.5" customHeight="1" x14ac:dyDescent="0.25">
      <c r="A847" s="87">
        <f>ROW()-1</f>
        <v>846</v>
      </c>
      <c r="B847" s="14" t="str">
        <f>LOWER(SUBSTITUTE(SUBSTITUTE(SUBSTITUTE(SUBSTITUTE(SUBSTITUTE(SUBSTITUTE(db[[#This Row],[NB BM]]," ",),".",""),"-",""),"(",""),")",""),"/",""))</f>
        <v>geldebozzdb880</v>
      </c>
      <c r="C847" s="14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D847" s="14" t="str">
        <f>LOWER(SUBSTITUTE(SUBSTITUTE(SUBSTITUTE(SUBSTITUTE(SUBSTITUTE(SUBSTITUTE(SUBSTITUTE(SUBSTITUTE(SUBSTITUTE(db[[#This Row],[NB PAJAK]]," ",""),"-",""),"(",""),")",""),".",""),",",""),"/",""),"""",""),"+",""))</f>
        <v/>
      </c>
      <c r="E847" s="14" t="str">
        <f>LOWER(SUBSTITUTE(SUBSTITUTE(SUBSTITUTE(SUBSTITUTE(SUBSTITUTE(SUBSTITUTE(SUBSTITUTE(SUBSTITUTE(SUBSTITUTE(db[[#This Row],[NB BM]]&amp;db[[#This Row],[QTY/ CTN]]," ",),".",""),"-",""),"(",""),")",""),",",""),"/",""),"""",""),"+",""))</f>
        <v>geldebozzdb880144lsn</v>
      </c>
      <c r="F8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geldebozzdb880144lsnuntana</v>
      </c>
      <c r="G847" s="15" t="s">
        <v>4067</v>
      </c>
      <c r="H847" s="19" t="s">
        <v>4060</v>
      </c>
      <c r="I847" s="50"/>
      <c r="J847" s="1" t="s">
        <v>1621</v>
      </c>
      <c r="K847" s="27" t="e">
        <f>IF(db[[#This Row],[NB NOTA_C]]="","",COUNTIF([2]!B_MSK[concat],db[[#This Row],[NB NOTA_C]]))</f>
        <v>#REF!</v>
      </c>
      <c r="L847" s="16" t="s">
        <v>2654</v>
      </c>
      <c r="M847" s="14" t="s">
        <v>1677</v>
      </c>
      <c r="N847" s="15" t="s">
        <v>2811</v>
      </c>
      <c r="O847" s="14"/>
      <c r="P847" s="14" t="str">
        <f>IF(db[[#This Row],[QTY/ CTN]]="","",SUBSTITUTE(SUBSTITUTE(SUBSTITUTE(db[[#This Row],[QTY/ CTN]]," ","_",2),"(",""),")","")&amp;"_")</f>
        <v>144 LSN_</v>
      </c>
      <c r="Q847" s="14">
        <f>IF(db[[#This Row],[H_QTY/ CTN]]="","",SEARCH("_",db[[#This Row],[H_QTY/ CTN]]))</f>
        <v>8</v>
      </c>
      <c r="R847" s="14">
        <f>IF(db[[#This Row],[H_QTY/ CTN]]="","",LEN(db[[#This Row],[H_QTY/ CTN]]))</f>
        <v>8</v>
      </c>
      <c r="S847" s="91" t="str">
        <f>IF(db[[#This Row],[H_QTY/ CTN]]="","",LEFT(db[[#This Row],[H_QTY/ CTN]],db[[#This Row],[H_1]]-1))</f>
        <v>144 LSN</v>
      </c>
      <c r="T847" s="91" t="str">
        <f>IF(NOT(db[[#This Row],[H_1]]=db[[#This Row],[H_2]]),MID(db[[#This Row],[H_QTY/ CTN]],db[[#This Row],[H_1]]+1,db[[#This Row],[H_2]]-db[[#This Row],[H_1]]-1),"")</f>
        <v/>
      </c>
      <c r="U847" s="87" t="str">
        <f>IF(db[[#This Row],[QTY/ CTN B]]="","",LEFT(db[[#This Row],[QTY/ CTN B]],SEARCH(" ",db[[#This Row],[QTY/ CTN B]],1)-1))</f>
        <v>144</v>
      </c>
      <c r="V847" s="87" t="str">
        <f>IF(db[[#This Row],[QTY/ CTN B]]="","",RIGHT(db[[#This Row],[QTY/ CTN B]],LEN(db[[#This Row],[QTY/ CTN B]])-SEARCH(" ",db[[#This Row],[QTY/ CTN B]],1)))</f>
        <v>LSN</v>
      </c>
      <c r="W847" s="87">
        <f>IF(db[[#This Row],[QTY/ CTN TG]]="",IF(db[[#This Row],[STN TG]]="","",12),LEFT(db[[#This Row],[QTY/ CTN TG]],SEARCH(" ",db[[#This Row],[QTY/ CTN TG]],1)-1))</f>
        <v>12</v>
      </c>
      <c r="X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7" s="87" t="str">
        <f>IF(db[[#This Row],[STN K]]="","",IF(db[[#This Row],[STN TG]]="LSN",12,""))</f>
        <v/>
      </c>
      <c r="Z847" s="87" t="str">
        <f>IF(db[[#This Row],[STN TG]]="LSN","PCS","")</f>
        <v/>
      </c>
      <c r="AA847" s="87">
        <f>db[[#This Row],[QTY B]]*IF(db[[#This Row],[QTY TG]]="",1,db[[#This Row],[QTY TG]])*IF(db[[#This Row],[QTY K]]="",1,db[[#This Row],[QTY K]])</f>
        <v>1728</v>
      </c>
      <c r="AB847" s="87" t="str">
        <f>IF(db[[#This Row],[STN K]]="",IF(db[[#This Row],[STN TG]]="",db[[#This Row],[STN B]],db[[#This Row],[STN TG]]),db[[#This Row],[STN K]])</f>
        <v>PCS</v>
      </c>
      <c r="AC847" s="87"/>
    </row>
    <row r="848" spans="1:29" ht="16.5" customHeight="1" x14ac:dyDescent="0.25">
      <c r="A848" s="87">
        <f>ROW()-1</f>
        <v>847</v>
      </c>
      <c r="B848" s="14" t="str">
        <f>LOWER(SUBSTITUTE(SUBSTITUTE(SUBSTITUTE(SUBSTITUTE(SUBSTITUTE(SUBSTITUTE(db[[#This Row],[NB BM]]," ",),".",""),"-",""),"(",""),")",""),"/",""))</f>
        <v>geldebozzdbgp880l</v>
      </c>
      <c r="C848" s="14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D848" s="14" t="str">
        <f>LOWER(SUBSTITUTE(SUBSTITUTE(SUBSTITUTE(SUBSTITUTE(SUBSTITUTE(SUBSTITUTE(SUBSTITUTE(SUBSTITUTE(SUBSTITUTE(db[[#This Row],[NB PAJAK]]," ",""),"-",""),"(",""),")",""),".",""),",",""),"/",""),"""",""),"+",""))</f>
        <v/>
      </c>
      <c r="E848" s="14" t="str">
        <f>LOWER(SUBSTITUTE(SUBSTITUTE(SUBSTITUTE(SUBSTITUTE(SUBSTITUTE(SUBSTITUTE(SUBSTITUTE(SUBSTITUTE(SUBSTITUTE(db[[#This Row],[NB BM]]&amp;db[[#This Row],[QTY/ CTN]]," ",),".",""),"-",""),"(",""),")",""),",",""),"/",""),"""",""),"+",""))</f>
        <v>geldebozzdbgp880l33lsn</v>
      </c>
      <c r="F8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geldebozzdbgp880l33lsnuntana</v>
      </c>
      <c r="G848" s="15" t="s">
        <v>4034</v>
      </c>
      <c r="H848" s="19" t="s">
        <v>4025</v>
      </c>
      <c r="I848" s="52"/>
      <c r="J848" s="1" t="s">
        <v>1621</v>
      </c>
      <c r="K848" s="27" t="e">
        <f>IF(db[[#This Row],[NB NOTA_C]]="","",COUNTIF([2]!B_MSK[concat],db[[#This Row],[NB NOTA_C]]))</f>
        <v>#REF!</v>
      </c>
      <c r="L848" s="16" t="s">
        <v>2654</v>
      </c>
      <c r="M848" s="14" t="s">
        <v>4039</v>
      </c>
      <c r="N848" s="15" t="s">
        <v>2811</v>
      </c>
      <c r="O848" s="14"/>
      <c r="P848" s="14" t="str">
        <f>IF(db[[#This Row],[QTY/ CTN]]="","",SUBSTITUTE(SUBSTITUTE(SUBSTITUTE(db[[#This Row],[QTY/ CTN]]," ","_",2),"(",""),")","")&amp;"_")</f>
        <v>33 LSN_</v>
      </c>
      <c r="Q848" s="14">
        <f>IF(db[[#This Row],[H_QTY/ CTN]]="","",SEARCH("_",db[[#This Row],[H_QTY/ CTN]]))</f>
        <v>7</v>
      </c>
      <c r="R848" s="14">
        <f>IF(db[[#This Row],[H_QTY/ CTN]]="","",LEN(db[[#This Row],[H_QTY/ CTN]]))</f>
        <v>7</v>
      </c>
      <c r="S848" s="91" t="str">
        <f>IF(db[[#This Row],[H_QTY/ CTN]]="","",LEFT(db[[#This Row],[H_QTY/ CTN]],db[[#This Row],[H_1]]-1))</f>
        <v>33 LSN</v>
      </c>
      <c r="T848" s="91" t="str">
        <f>IF(NOT(db[[#This Row],[H_1]]=db[[#This Row],[H_2]]),MID(db[[#This Row],[H_QTY/ CTN]],db[[#This Row],[H_1]]+1,db[[#This Row],[H_2]]-db[[#This Row],[H_1]]-1),"")</f>
        <v/>
      </c>
      <c r="U848" s="87" t="str">
        <f>IF(db[[#This Row],[QTY/ CTN B]]="","",LEFT(db[[#This Row],[QTY/ CTN B]],SEARCH(" ",db[[#This Row],[QTY/ CTN B]],1)-1))</f>
        <v>33</v>
      </c>
      <c r="V848" s="87" t="str">
        <f>IF(db[[#This Row],[QTY/ CTN B]]="","",RIGHT(db[[#This Row],[QTY/ CTN B]],LEN(db[[#This Row],[QTY/ CTN B]])-SEARCH(" ",db[[#This Row],[QTY/ CTN B]],1)))</f>
        <v>LSN</v>
      </c>
      <c r="W848" s="87">
        <f>IF(db[[#This Row],[QTY/ CTN TG]]="",IF(db[[#This Row],[STN TG]]="","",12),LEFT(db[[#This Row],[QTY/ CTN TG]],SEARCH(" ",db[[#This Row],[QTY/ CTN TG]],1)-1))</f>
        <v>12</v>
      </c>
      <c r="X8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8" s="87" t="str">
        <f>IF(db[[#This Row],[STN K]]="","",IF(db[[#This Row],[STN TG]]="LSN",12,""))</f>
        <v/>
      </c>
      <c r="Z848" s="87" t="str">
        <f>IF(db[[#This Row],[STN TG]]="LSN","PCS","")</f>
        <v/>
      </c>
      <c r="AA848" s="87">
        <f>db[[#This Row],[QTY B]]*IF(db[[#This Row],[QTY TG]]="",1,db[[#This Row],[QTY TG]])*IF(db[[#This Row],[QTY K]]="",1,db[[#This Row],[QTY K]])</f>
        <v>396</v>
      </c>
      <c r="AB848" s="87" t="str">
        <f>IF(db[[#This Row],[STN K]]="",IF(db[[#This Row],[STN TG]]="",db[[#This Row],[STN B]],db[[#This Row],[STN TG]]),db[[#This Row],[STN K]])</f>
        <v>PCS</v>
      </c>
      <c r="AC848" s="87"/>
    </row>
    <row r="849" spans="1:29" ht="16.5" customHeight="1" x14ac:dyDescent="0.25">
      <c r="A849" s="87">
        <f>ROW()-1</f>
        <v>848</v>
      </c>
      <c r="B849" s="14" t="str">
        <f>LOWER(SUBSTITUTE(SUBSTITUTE(SUBSTITUTE(SUBSTITUTE(SUBSTITUTE(SUBSTITUTE(db[[#This Row],[NB BM]]," ",),".",""),"-",""),"(",""),")",""),"/",""))</f>
        <v>geldebozzdbgp900</v>
      </c>
      <c r="C849" s="14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D849" s="14" t="str">
        <f>LOWER(SUBSTITUTE(SUBSTITUTE(SUBSTITUTE(SUBSTITUTE(SUBSTITUTE(SUBSTITUTE(SUBSTITUTE(SUBSTITUTE(SUBSTITUTE(db[[#This Row],[NB PAJAK]]," ",""),"-",""),"(",""),")",""),".",""),",",""),"/",""),"""",""),"+",""))</f>
        <v/>
      </c>
      <c r="E849" s="14" t="str">
        <f>LOWER(SUBSTITUTE(SUBSTITUTE(SUBSTITUTE(SUBSTITUTE(SUBSTITUTE(SUBSTITUTE(SUBSTITUTE(SUBSTITUTE(SUBSTITUTE(db[[#This Row],[NB BM]]&amp;db[[#This Row],[QTY/ CTN]]," ",),".",""),"-",""),"(",""),")",""),",",""),"/",""),"""",""),"+",""))</f>
        <v>geldebozzdbgp900144lsn</v>
      </c>
      <c r="F84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geldebozzdbgp900144lsnuntana</v>
      </c>
      <c r="G849" s="15" t="s">
        <v>4068</v>
      </c>
      <c r="H849" s="19" t="s">
        <v>4061</v>
      </c>
      <c r="I849" s="52"/>
      <c r="J849" s="1" t="s">
        <v>1621</v>
      </c>
      <c r="K849" s="27" t="e">
        <f>IF(db[[#This Row],[NB NOTA_C]]="","",COUNTIF([2]!B_MSK[concat],db[[#This Row],[NB NOTA_C]]))</f>
        <v>#REF!</v>
      </c>
      <c r="L849" s="16" t="s">
        <v>2654</v>
      </c>
      <c r="M849" s="14" t="s">
        <v>1677</v>
      </c>
      <c r="N849" s="15" t="s">
        <v>2811</v>
      </c>
      <c r="O849" s="14"/>
      <c r="P849" s="14" t="str">
        <f>IF(db[[#This Row],[QTY/ CTN]]="","",SUBSTITUTE(SUBSTITUTE(SUBSTITUTE(db[[#This Row],[QTY/ CTN]]," ","_",2),"(",""),")","")&amp;"_")</f>
        <v>144 LSN_</v>
      </c>
      <c r="Q849" s="14">
        <f>IF(db[[#This Row],[H_QTY/ CTN]]="","",SEARCH("_",db[[#This Row],[H_QTY/ CTN]]))</f>
        <v>8</v>
      </c>
      <c r="R849" s="14">
        <f>IF(db[[#This Row],[H_QTY/ CTN]]="","",LEN(db[[#This Row],[H_QTY/ CTN]]))</f>
        <v>8</v>
      </c>
      <c r="S849" s="91" t="str">
        <f>IF(db[[#This Row],[H_QTY/ CTN]]="","",LEFT(db[[#This Row],[H_QTY/ CTN]],db[[#This Row],[H_1]]-1))</f>
        <v>144 LSN</v>
      </c>
      <c r="T849" s="91" t="str">
        <f>IF(NOT(db[[#This Row],[H_1]]=db[[#This Row],[H_2]]),MID(db[[#This Row],[H_QTY/ CTN]],db[[#This Row],[H_1]]+1,db[[#This Row],[H_2]]-db[[#This Row],[H_1]]-1),"")</f>
        <v/>
      </c>
      <c r="U849" s="87" t="str">
        <f>IF(db[[#This Row],[QTY/ CTN B]]="","",LEFT(db[[#This Row],[QTY/ CTN B]],SEARCH(" ",db[[#This Row],[QTY/ CTN B]],1)-1))</f>
        <v>144</v>
      </c>
      <c r="V849" s="87" t="str">
        <f>IF(db[[#This Row],[QTY/ CTN B]]="","",RIGHT(db[[#This Row],[QTY/ CTN B]],LEN(db[[#This Row],[QTY/ CTN B]])-SEARCH(" ",db[[#This Row],[QTY/ CTN B]],1)))</f>
        <v>LSN</v>
      </c>
      <c r="W849" s="87">
        <f>IF(db[[#This Row],[QTY/ CTN TG]]="",IF(db[[#This Row],[STN TG]]="","",12),LEFT(db[[#This Row],[QTY/ CTN TG]],SEARCH(" ",db[[#This Row],[QTY/ CTN TG]],1)-1))</f>
        <v>12</v>
      </c>
      <c r="X8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49" s="87" t="str">
        <f>IF(db[[#This Row],[STN K]]="","",IF(db[[#This Row],[STN TG]]="LSN",12,""))</f>
        <v/>
      </c>
      <c r="Z849" s="87" t="str">
        <f>IF(db[[#This Row],[STN TG]]="LSN","PCS","")</f>
        <v/>
      </c>
      <c r="AA849" s="87">
        <f>db[[#This Row],[QTY B]]*IF(db[[#This Row],[QTY TG]]="",1,db[[#This Row],[QTY TG]])*IF(db[[#This Row],[QTY K]]="",1,db[[#This Row],[QTY K]])</f>
        <v>1728</v>
      </c>
      <c r="AB849" s="87" t="str">
        <f>IF(db[[#This Row],[STN K]]="",IF(db[[#This Row],[STN TG]]="",db[[#This Row],[STN B]],db[[#This Row],[STN TG]]),db[[#This Row],[STN K]])</f>
        <v>PCS</v>
      </c>
      <c r="AC849" s="87"/>
    </row>
    <row r="850" spans="1:29" ht="16.5" customHeight="1" x14ac:dyDescent="0.25">
      <c r="A850" s="87">
        <f>ROW()-1</f>
        <v>849</v>
      </c>
      <c r="B850" s="3" t="str">
        <f>LOWER(SUBSTITUTE(SUBSTITUTE(SUBSTITUTE(SUBSTITUTE(SUBSTITUTE(SUBSTITUTE(db[[#This Row],[NB BM]]," ",),".",""),"-",""),"(",""),")",""),"/",""))</f>
        <v>gelpentianjiaotz501</v>
      </c>
      <c r="C850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D850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E85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gelpentianjiaotz501144lsn</v>
      </c>
      <c r="F8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gelinktianjiaotz501144lsnuntana</v>
      </c>
      <c r="G850" s="1" t="s">
        <v>1103</v>
      </c>
      <c r="H850" s="4" t="s">
        <v>1397</v>
      </c>
      <c r="I850" s="49" t="s">
        <v>1397</v>
      </c>
      <c r="J850" s="1" t="s">
        <v>1621</v>
      </c>
      <c r="K850" s="26" t="e">
        <f>IF(db[[#This Row],[NB NOTA_C]]="","",COUNTIF([2]!B_MSK[concat],db[[#This Row],[NB NOTA_C]]))</f>
        <v>#REF!</v>
      </c>
      <c r="L850" s="6">
        <v>99</v>
      </c>
      <c r="M850" s="1" t="s">
        <v>1677</v>
      </c>
      <c r="N850" s="1" t="s">
        <v>2811</v>
      </c>
      <c r="O850" s="1" t="s">
        <v>5852</v>
      </c>
      <c r="P850" s="1" t="str">
        <f>IF(db[[#This Row],[QTY/ CTN]]="","",SUBSTITUTE(SUBSTITUTE(SUBSTITUTE(db[[#This Row],[QTY/ CTN]]," ","_",2),"(",""),")","")&amp;"_")</f>
        <v>144 LSN_</v>
      </c>
      <c r="Q850" s="1">
        <f>IF(db[[#This Row],[H_QTY/ CTN]]="","",SEARCH("_",db[[#This Row],[H_QTY/ CTN]]))</f>
        <v>8</v>
      </c>
      <c r="R850" s="1">
        <f>IF(db[[#This Row],[H_QTY/ CTN]]="","",LEN(db[[#This Row],[H_QTY/ CTN]]))</f>
        <v>8</v>
      </c>
      <c r="S850" s="90" t="str">
        <f>IF(db[[#This Row],[H_QTY/ CTN]]="","",LEFT(db[[#This Row],[H_QTY/ CTN]],db[[#This Row],[H_1]]-1))</f>
        <v>144 LSN</v>
      </c>
      <c r="T850" s="87" t="str">
        <f>IF(NOT(db[[#This Row],[H_1]]=db[[#This Row],[H_2]]),MID(db[[#This Row],[H_QTY/ CTN]],db[[#This Row],[H_1]]+1,db[[#This Row],[H_2]]-db[[#This Row],[H_1]]-1),"")</f>
        <v/>
      </c>
      <c r="U850" s="87" t="str">
        <f>IF(db[[#This Row],[QTY/ CTN B]]="","",LEFT(db[[#This Row],[QTY/ CTN B]],SEARCH(" ",db[[#This Row],[QTY/ CTN B]],1)-1))</f>
        <v>144</v>
      </c>
      <c r="V850" s="87" t="str">
        <f>IF(db[[#This Row],[QTY/ CTN B]]="","",RIGHT(db[[#This Row],[QTY/ CTN B]],LEN(db[[#This Row],[QTY/ CTN B]])-SEARCH(" ",db[[#This Row],[QTY/ CTN B]],1)))</f>
        <v>LSN</v>
      </c>
      <c r="W850" s="87">
        <f>IF(db[[#This Row],[QTY/ CTN TG]]="",IF(db[[#This Row],[STN TG]]="","",12),LEFT(db[[#This Row],[QTY/ CTN TG]],SEARCH(" ",db[[#This Row],[QTY/ CTN TG]],1)-1))</f>
        <v>12</v>
      </c>
      <c r="X8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0" s="87" t="str">
        <f>IF(db[[#This Row],[STN K]]="","",IF(db[[#This Row],[STN TG]]="LSN",12,""))</f>
        <v/>
      </c>
      <c r="Z850" s="87" t="str">
        <f>IF(db[[#This Row],[STN TG]]="LSN","PCS","")</f>
        <v/>
      </c>
      <c r="AA850" s="87">
        <f>db[[#This Row],[QTY B]]*IF(db[[#This Row],[QTY TG]]="",1,db[[#This Row],[QTY TG]])*IF(db[[#This Row],[QTY K]]="",1,db[[#This Row],[QTY K]])</f>
        <v>1728</v>
      </c>
      <c r="AB850" s="87" t="str">
        <f>IF(db[[#This Row],[STN K]]="",IF(db[[#This Row],[STN TG]]="",db[[#This Row],[STN B]],db[[#This Row],[STN TG]]),db[[#This Row],[STN K]])</f>
        <v>PCS</v>
      </c>
      <c r="AC850" s="87"/>
    </row>
    <row r="851" spans="1:29" ht="16.5" customHeight="1" x14ac:dyDescent="0.25">
      <c r="A851" s="87">
        <f>ROW()-1</f>
        <v>850</v>
      </c>
      <c r="B851" s="3" t="str">
        <f>LOWER(SUBSTITUTE(SUBSTITUTE(SUBSTITUTE(SUBSTITUTE(SUBSTITUTE(SUBSTITUTE(db[[#This Row],[NB BM]]," ",),".",""),"-",""),"(",""),")",""),"/",""))</f>
        <v>gelminicolor+isg212c</v>
      </c>
      <c r="C851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D851" s="3" t="str">
        <f>LOWER(SUBSTITUTE(SUBSTITUTE(SUBSTITUTE(SUBSTITUTE(SUBSTITUTE(SUBSTITUTE(SUBSTITUTE(SUBSTITUTE(SUBSTITUTE(db[[#This Row],[NB PAJAK]]," ",""),"-",""),"(",""),")",""),".",""),",",""),"/",""),"""",""),"+",""))</f>
        <v>gelminicolorisig212c</v>
      </c>
      <c r="E851" s="3" t="str">
        <f>LOWER(SUBSTITUTE(SUBSTITUTE(SUBSTITUTE(SUBSTITUTE(SUBSTITUTE(SUBSTITUTE(SUBSTITUTE(SUBSTITUTE(SUBSTITUTE(db[[#This Row],[NB BM]]&amp;db[[#This Row],[QTY/ CTN]]," ",),".",""),"-",""),"(",""),")",""),",",""),"/",""),"""",""),"+",""))</f>
        <v>gelminicolorisg212c120lsn</v>
      </c>
      <c r="F8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gelminicolorisig212c120lsnuntana</v>
      </c>
      <c r="G851" s="1" t="s">
        <v>1898</v>
      </c>
      <c r="H851" s="4" t="s">
        <v>3133</v>
      </c>
      <c r="I851" s="49" t="s">
        <v>5971</v>
      </c>
      <c r="J851" s="1" t="s">
        <v>1621</v>
      </c>
      <c r="K851" s="26" t="e">
        <f>IF(db[[#This Row],[NB NOTA_C]]="","",COUNTIF([2]!B_MSK[concat],db[[#This Row],[NB NOTA_C]]))</f>
        <v>#REF!</v>
      </c>
      <c r="L851" s="7" t="s">
        <v>1634</v>
      </c>
      <c r="M851" s="3" t="s">
        <v>1723</v>
      </c>
      <c r="N851" s="1" t="s">
        <v>2811</v>
      </c>
      <c r="O851" s="1" t="s">
        <v>5993</v>
      </c>
      <c r="P851" s="1" t="str">
        <f>IF(db[[#This Row],[QTY/ CTN]]="","",SUBSTITUTE(SUBSTITUTE(SUBSTITUTE(db[[#This Row],[QTY/ CTN]]," ","_",2),"(",""),")","")&amp;"_")</f>
        <v>120 LSN_</v>
      </c>
      <c r="Q851" s="1">
        <f>IF(db[[#This Row],[H_QTY/ CTN]]="","",SEARCH("_",db[[#This Row],[H_QTY/ CTN]]))</f>
        <v>8</v>
      </c>
      <c r="R851" s="1">
        <f>IF(db[[#This Row],[H_QTY/ CTN]]="","",LEN(db[[#This Row],[H_QTY/ CTN]]))</f>
        <v>8</v>
      </c>
      <c r="S851" s="90" t="str">
        <f>IF(db[[#This Row],[H_QTY/ CTN]]="","",LEFT(db[[#This Row],[H_QTY/ CTN]],db[[#This Row],[H_1]]-1))</f>
        <v>120 LSN</v>
      </c>
      <c r="T851" s="87" t="str">
        <f>IF(NOT(db[[#This Row],[H_1]]=db[[#This Row],[H_2]]),MID(db[[#This Row],[H_QTY/ CTN]],db[[#This Row],[H_1]]+1,db[[#This Row],[H_2]]-db[[#This Row],[H_1]]-1),"")</f>
        <v/>
      </c>
      <c r="U851" s="87" t="str">
        <f>IF(db[[#This Row],[QTY/ CTN B]]="","",LEFT(db[[#This Row],[QTY/ CTN B]],SEARCH(" ",db[[#This Row],[QTY/ CTN B]],1)-1))</f>
        <v>120</v>
      </c>
      <c r="V851" s="87" t="str">
        <f>IF(db[[#This Row],[QTY/ CTN B]]="","",RIGHT(db[[#This Row],[QTY/ CTN B]],LEN(db[[#This Row],[QTY/ CTN B]])-SEARCH(" ",db[[#This Row],[QTY/ CTN B]],1)))</f>
        <v>LSN</v>
      </c>
      <c r="W851" s="87">
        <f>IF(db[[#This Row],[QTY/ CTN TG]]="",IF(db[[#This Row],[STN TG]]="","",12),LEFT(db[[#This Row],[QTY/ CTN TG]],SEARCH(" ",db[[#This Row],[QTY/ CTN TG]],1)-1))</f>
        <v>12</v>
      </c>
      <c r="X8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1" s="87" t="str">
        <f>IF(db[[#This Row],[STN K]]="","",IF(db[[#This Row],[STN TG]]="LSN",12,""))</f>
        <v/>
      </c>
      <c r="Z851" s="87" t="str">
        <f>IF(db[[#This Row],[STN TG]]="LSN","PCS","")</f>
        <v/>
      </c>
      <c r="AA851" s="87">
        <f>db[[#This Row],[QTY B]]*IF(db[[#This Row],[QTY TG]]="",1,db[[#This Row],[QTY TG]])*IF(db[[#This Row],[QTY K]]="",1,db[[#This Row],[QTY K]])</f>
        <v>1440</v>
      </c>
      <c r="AB851" s="87" t="str">
        <f>IF(db[[#This Row],[STN K]]="",IF(db[[#This Row],[STN TG]]="",db[[#This Row],[STN B]],db[[#This Row],[STN TG]]),db[[#This Row],[STN K]])</f>
        <v>PCS</v>
      </c>
      <c r="AC851" s="87"/>
    </row>
    <row r="852" spans="1:29" ht="16.5" customHeight="1" x14ac:dyDescent="0.25">
      <c r="A852" s="87">
        <f>ROW()-1</f>
        <v>851</v>
      </c>
      <c r="B852" s="3" t="str">
        <f>LOWER(SUBSTITUTE(SUBSTITUTE(SUBSTITUTE(SUBSTITUTE(SUBSTITUTE(SUBSTITUTE(db[[#This Row],[NB BM]]," ",),".",""),"-",""),"(",""),")",""),"/",""))</f>
        <v>gelpencandywowcake038mm</v>
      </c>
      <c r="C852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D852" s="3" t="str">
        <f>LOWER(SUBSTITUTE(SUBSTITUTE(SUBSTITUTE(SUBSTITUTE(SUBSTITUTE(SUBSTITUTE(SUBSTITUTE(SUBSTITUTE(SUBSTITUTE(db[[#This Row],[NB PAJAK]]," ",""),"-",""),"(",""),")",""),".",""),",",""),"/",""),"""",""),"+",""))</f>
        <v/>
      </c>
      <c r="E85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gelpencandywowcake038mm144lsn</v>
      </c>
      <c r="F8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gelpencandywowcake038mm144lsnuntana</v>
      </c>
      <c r="G852" s="1" t="s">
        <v>1607</v>
      </c>
      <c r="H852" s="4" t="s">
        <v>1600</v>
      </c>
      <c r="I852" s="49"/>
      <c r="J852" s="1" t="s">
        <v>1621</v>
      </c>
      <c r="K852" s="26" t="e">
        <f>IF(db[[#This Row],[NB NOTA_C]]="","",COUNTIF([2]!B_MSK[concat],db[[#This Row],[NB NOTA_C]]))</f>
        <v>#REF!</v>
      </c>
      <c r="L852" s="6" t="s">
        <v>1639</v>
      </c>
      <c r="M852" s="1" t="s">
        <v>1677</v>
      </c>
      <c r="N852" s="1" t="s">
        <v>2811</v>
      </c>
      <c r="P852" s="1" t="str">
        <f>IF(db[[#This Row],[QTY/ CTN]]="","",SUBSTITUTE(SUBSTITUTE(SUBSTITUTE(db[[#This Row],[QTY/ CTN]]," ","_",2),"(",""),")","")&amp;"_")</f>
        <v>144 LSN_</v>
      </c>
      <c r="Q852" s="1">
        <f>IF(db[[#This Row],[H_QTY/ CTN]]="","",SEARCH("_",db[[#This Row],[H_QTY/ CTN]]))</f>
        <v>8</v>
      </c>
      <c r="R852" s="1">
        <f>IF(db[[#This Row],[H_QTY/ CTN]]="","",LEN(db[[#This Row],[H_QTY/ CTN]]))</f>
        <v>8</v>
      </c>
      <c r="S852" s="90" t="str">
        <f>IF(db[[#This Row],[H_QTY/ CTN]]="","",LEFT(db[[#This Row],[H_QTY/ CTN]],db[[#This Row],[H_1]]-1))</f>
        <v>144 LSN</v>
      </c>
      <c r="T852" s="87" t="str">
        <f>IF(NOT(db[[#This Row],[H_1]]=db[[#This Row],[H_2]]),MID(db[[#This Row],[H_QTY/ CTN]],db[[#This Row],[H_1]]+1,db[[#This Row],[H_2]]-db[[#This Row],[H_1]]-1),"")</f>
        <v/>
      </c>
      <c r="U852" s="87" t="str">
        <f>IF(db[[#This Row],[QTY/ CTN B]]="","",LEFT(db[[#This Row],[QTY/ CTN B]],SEARCH(" ",db[[#This Row],[QTY/ CTN B]],1)-1))</f>
        <v>144</v>
      </c>
      <c r="V852" s="87" t="str">
        <f>IF(db[[#This Row],[QTY/ CTN B]]="","",RIGHT(db[[#This Row],[QTY/ CTN B]],LEN(db[[#This Row],[QTY/ CTN B]])-SEARCH(" ",db[[#This Row],[QTY/ CTN B]],1)))</f>
        <v>LSN</v>
      </c>
      <c r="W852" s="87">
        <f>IF(db[[#This Row],[QTY/ CTN TG]]="",IF(db[[#This Row],[STN TG]]="","",12),LEFT(db[[#This Row],[QTY/ CTN TG]],SEARCH(" ",db[[#This Row],[QTY/ CTN TG]],1)-1))</f>
        <v>12</v>
      </c>
      <c r="X8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2" s="87" t="str">
        <f>IF(db[[#This Row],[STN K]]="","",IF(db[[#This Row],[STN TG]]="LSN",12,""))</f>
        <v/>
      </c>
      <c r="Z852" s="87" t="str">
        <f>IF(db[[#This Row],[STN TG]]="LSN","PCS","")</f>
        <v/>
      </c>
      <c r="AA852" s="87">
        <f>db[[#This Row],[QTY B]]*IF(db[[#This Row],[QTY TG]]="",1,db[[#This Row],[QTY TG]])*IF(db[[#This Row],[QTY K]]="",1,db[[#This Row],[QTY K]])</f>
        <v>1728</v>
      </c>
      <c r="AB852" s="87" t="str">
        <f>IF(db[[#This Row],[STN K]]="",IF(db[[#This Row],[STN TG]]="",db[[#This Row],[STN B]],db[[#This Row],[STN TG]]),db[[#This Row],[STN K]])</f>
        <v>PCS</v>
      </c>
      <c r="AC852" s="87"/>
    </row>
    <row r="853" spans="1:29" ht="16.5" customHeight="1" x14ac:dyDescent="0.25">
      <c r="A853" s="87">
        <f>ROW()-1</f>
        <v>852</v>
      </c>
      <c r="B853" s="3" t="str">
        <f>LOWER(SUBSTITUTE(SUBSTITUTE(SUBSTITUTE(SUBSTITUTE(SUBSTITUTE(SUBSTITUTE(db[[#This Row],[NB BM]]," ",),".",""),"-",""),"(",""),")",""),"/",""))</f>
        <v>gelpenjkgp157comethitam</v>
      </c>
      <c r="C85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D85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85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gelpenjkgp157comethitam144lsn</v>
      </c>
      <c r="F8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gelpengp157cometgelblackjk144lsnartomoro</v>
      </c>
      <c r="G853" s="1" t="s">
        <v>4474</v>
      </c>
      <c r="H853" s="4" t="s">
        <v>4376</v>
      </c>
      <c r="I853" s="2" t="s">
        <v>4377</v>
      </c>
      <c r="J853" s="1" t="s">
        <v>1620</v>
      </c>
      <c r="K853" s="26" t="e">
        <f>IF(db[[#This Row],[NB NOTA_C]]="","",COUNTIF([2]!B_MSK[concat],db[[#This Row],[NB NOTA_C]]))</f>
        <v>#REF!</v>
      </c>
      <c r="L853" s="7" t="s">
        <v>1631</v>
      </c>
      <c r="M853" s="3" t="s">
        <v>1677</v>
      </c>
      <c r="N853" s="1" t="s">
        <v>2811</v>
      </c>
      <c r="P853" s="1" t="str">
        <f>IF(db[[#This Row],[QTY/ CTN]]="","",SUBSTITUTE(SUBSTITUTE(SUBSTITUTE(db[[#This Row],[QTY/ CTN]]," ","_",2),"(",""),")","")&amp;"_")</f>
        <v>144 LSN_</v>
      </c>
      <c r="Q853" s="1">
        <f>IF(db[[#This Row],[H_QTY/ CTN]]="","",SEARCH("_",db[[#This Row],[H_QTY/ CTN]]))</f>
        <v>8</v>
      </c>
      <c r="R853" s="1">
        <f>IF(db[[#This Row],[H_QTY/ CTN]]="","",LEN(db[[#This Row],[H_QTY/ CTN]]))</f>
        <v>8</v>
      </c>
      <c r="S853" s="90" t="str">
        <f>IF(db[[#This Row],[H_QTY/ CTN]]="","",LEFT(db[[#This Row],[H_QTY/ CTN]],db[[#This Row],[H_1]]-1))</f>
        <v>144 LSN</v>
      </c>
      <c r="T853" s="87" t="str">
        <f>IF(NOT(db[[#This Row],[H_1]]=db[[#This Row],[H_2]]),MID(db[[#This Row],[H_QTY/ CTN]],db[[#This Row],[H_1]]+1,db[[#This Row],[H_2]]-db[[#This Row],[H_1]]-1),"")</f>
        <v/>
      </c>
      <c r="U853" s="87" t="str">
        <f>IF(db[[#This Row],[QTY/ CTN B]]="","",LEFT(db[[#This Row],[QTY/ CTN B]],SEARCH(" ",db[[#This Row],[QTY/ CTN B]],1)-1))</f>
        <v>144</v>
      </c>
      <c r="V853" s="87" t="str">
        <f>IF(db[[#This Row],[QTY/ CTN B]]="","",RIGHT(db[[#This Row],[QTY/ CTN B]],LEN(db[[#This Row],[QTY/ CTN B]])-SEARCH(" ",db[[#This Row],[QTY/ CTN B]],1)))</f>
        <v>LSN</v>
      </c>
      <c r="W853" s="87">
        <f>IF(db[[#This Row],[QTY/ CTN TG]]="",IF(db[[#This Row],[STN TG]]="","",12),LEFT(db[[#This Row],[QTY/ CTN TG]],SEARCH(" ",db[[#This Row],[QTY/ CTN TG]],1)-1))</f>
        <v>12</v>
      </c>
      <c r="X8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3" s="87" t="str">
        <f>IF(db[[#This Row],[STN K]]="","",IF(db[[#This Row],[STN TG]]="LSN",12,""))</f>
        <v/>
      </c>
      <c r="Z853" s="87" t="str">
        <f>IF(db[[#This Row],[STN TG]]="LSN","PCS","")</f>
        <v/>
      </c>
      <c r="AA853" s="87">
        <f>db[[#This Row],[QTY B]]*IF(db[[#This Row],[QTY TG]]="",1,db[[#This Row],[QTY TG]])*IF(db[[#This Row],[QTY K]]="",1,db[[#This Row],[QTY K]])</f>
        <v>1728</v>
      </c>
      <c r="AB853" s="87" t="str">
        <f>IF(db[[#This Row],[STN K]]="",IF(db[[#This Row],[STN TG]]="",db[[#This Row],[STN B]],db[[#This Row],[STN TG]]),db[[#This Row],[STN K]])</f>
        <v>PCS</v>
      </c>
      <c r="AC853" s="87"/>
    </row>
    <row r="854" spans="1:29" ht="16.5" customHeight="1" x14ac:dyDescent="0.25">
      <c r="A854" s="87">
        <f>ROW()-1</f>
        <v>853</v>
      </c>
      <c r="B854" s="1" t="str">
        <f>LOWER(SUBSTITUTE(SUBSTITUTE(SUBSTITUTE(SUBSTITUTE(SUBSTITUTE(SUBSTITUTE(db[[#This Row],[NB BM]]," ",),".",""),"-",""),"(",""),")",""),"/",""))</f>
        <v>gelpenjkgp182itechhitam</v>
      </c>
      <c r="C854" s="1" t="str">
        <f>LOWER(SUBSTITUTE(SUBSTITUTE(SUBSTITUTE(SUBSTITUTE(SUBSTITUTE(SUBSTITUTE(SUBSTITUTE(SUBSTITUTE(SUBSTITUTE(db[[#This Row],[NB NOTA]]," ",),".",""),"-",""),"(",""),")",""),",",""),"/",""),"""",""),"+",""))</f>
        <v>gelpengp182itechblackjk</v>
      </c>
      <c r="D854" s="1" t="str">
        <f>LOWER(SUBSTITUTE(SUBSTITUTE(SUBSTITUTE(SUBSTITUTE(SUBSTITUTE(SUBSTITUTE(SUBSTITUTE(SUBSTITUTE(SUBSTITUTE(db[[#This Row],[NB PAJAK]]," ",""),"-",""),"(",""),")",""),".",""),",",""),"/",""),"""",""),"+",""))</f>
        <v>gelpenjoykogp182itechhitam</v>
      </c>
      <c r="E854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gelpenjkgp182itechhitam144lsn</v>
      </c>
      <c r="F8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gelpengp182itechblackjk144lsnartomoro</v>
      </c>
      <c r="G854" s="1" t="s">
        <v>5943</v>
      </c>
      <c r="H854" s="4" t="s">
        <v>5942</v>
      </c>
      <c r="I854" s="2" t="s">
        <v>5944</v>
      </c>
      <c r="J854" s="1" t="s">
        <v>1620</v>
      </c>
      <c r="K854" s="26" t="e">
        <f>IF(db[[#This Row],[NB NOTA_C]]="","",COUNTIF([2]!B_MSK[concat],db[[#This Row],[NB NOTA_C]]))</f>
        <v>#REF!</v>
      </c>
      <c r="L854" s="6" t="s">
        <v>1631</v>
      </c>
      <c r="M854" s="1" t="s">
        <v>1677</v>
      </c>
      <c r="N854" s="1" t="s">
        <v>2811</v>
      </c>
      <c r="O854" s="1" t="s">
        <v>5945</v>
      </c>
      <c r="P854" s="1" t="str">
        <f>IF(db[[#This Row],[QTY/ CTN]]="","",SUBSTITUTE(SUBSTITUTE(SUBSTITUTE(db[[#This Row],[QTY/ CTN]]," ","_",2),"(",""),")","")&amp;"_")</f>
        <v>144 LSN_</v>
      </c>
      <c r="Q854" s="1">
        <f>IF(db[[#This Row],[H_QTY/ CTN]]="","",SEARCH("_",db[[#This Row],[H_QTY/ CTN]]))</f>
        <v>8</v>
      </c>
      <c r="R854" s="1">
        <f>IF(db[[#This Row],[H_QTY/ CTN]]="","",LEN(db[[#This Row],[H_QTY/ CTN]]))</f>
        <v>8</v>
      </c>
      <c r="S854" s="90" t="str">
        <f>IF(db[[#This Row],[H_QTY/ CTN]]="","",LEFT(db[[#This Row],[H_QTY/ CTN]],db[[#This Row],[H_1]]-1))</f>
        <v>144 LSN</v>
      </c>
      <c r="T854" s="87" t="str">
        <f>IF(NOT(db[[#This Row],[H_1]]=db[[#This Row],[H_2]]),MID(db[[#This Row],[H_QTY/ CTN]],db[[#This Row],[H_1]]+1,db[[#This Row],[H_2]]-db[[#This Row],[H_1]]-1),"")</f>
        <v/>
      </c>
      <c r="U854" s="87" t="str">
        <f>IF(db[[#This Row],[QTY/ CTN B]]="","",LEFT(db[[#This Row],[QTY/ CTN B]],SEARCH(" ",db[[#This Row],[QTY/ CTN B]],1)-1))</f>
        <v>144</v>
      </c>
      <c r="V854" s="87" t="str">
        <f>IF(db[[#This Row],[QTY/ CTN B]]="","",RIGHT(db[[#This Row],[QTY/ CTN B]],LEN(db[[#This Row],[QTY/ CTN B]])-SEARCH(" ",db[[#This Row],[QTY/ CTN B]],1)))</f>
        <v>LSN</v>
      </c>
      <c r="W854" s="87">
        <f>IF(db[[#This Row],[QTY/ CTN TG]]="",IF(db[[#This Row],[STN TG]]="","",12),LEFT(db[[#This Row],[QTY/ CTN TG]],SEARCH(" ",db[[#This Row],[QTY/ CTN TG]],1)-1))</f>
        <v>12</v>
      </c>
      <c r="X8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4" s="87" t="str">
        <f>IF(db[[#This Row],[STN K]]="","",IF(db[[#This Row],[STN TG]]="LSN",12,""))</f>
        <v/>
      </c>
      <c r="Z854" s="87" t="str">
        <f>IF(db[[#This Row],[STN TG]]="LSN","PCS","")</f>
        <v/>
      </c>
      <c r="AA854" s="87">
        <f>db[[#This Row],[QTY B]]*IF(db[[#This Row],[QTY TG]]="",1,db[[#This Row],[QTY TG]])*IF(db[[#This Row],[QTY K]]="",1,db[[#This Row],[QTY K]])</f>
        <v>1728</v>
      </c>
      <c r="AB854" s="87" t="str">
        <f>IF(db[[#This Row],[STN K]]="",IF(db[[#This Row],[STN TG]]="",db[[#This Row],[STN B]],db[[#This Row],[STN TG]]),db[[#This Row],[STN K]])</f>
        <v>PCS</v>
      </c>
      <c r="AC854" s="87"/>
    </row>
    <row r="855" spans="1:29" x14ac:dyDescent="0.25">
      <c r="A855" s="87">
        <f>ROW()-1</f>
        <v>854</v>
      </c>
      <c r="B855" s="3" t="str">
        <f>LOWER(SUBSTITUTE(SUBSTITUTE(SUBSTITUTE(SUBSTITUTE(SUBSTITUTE(SUBSTITUTE(db[[#This Row],[NB BM]]," ",),".",""),"-",""),"(",""),")",""),"/",""))</f>
        <v>gelpenjkgp212idiamondhitam</v>
      </c>
      <c r="C855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D855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E85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gelpenjkgp212idiamondhitam144lsn</v>
      </c>
      <c r="F8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gelpengp212idiamondblackjk144lsnartomoro</v>
      </c>
      <c r="G855" s="1" t="s">
        <v>2770</v>
      </c>
      <c r="H855" s="17" t="s">
        <v>2751</v>
      </c>
      <c r="I855" s="21" t="s">
        <v>3767</v>
      </c>
      <c r="J855" s="1" t="s">
        <v>1620</v>
      </c>
      <c r="K855" s="26" t="e">
        <f>IF(db[[#This Row],[NB NOTA_C]]="","",COUNTIF([2]!B_MSK[concat],db[[#This Row],[NB NOTA_C]]))</f>
        <v>#REF!</v>
      </c>
      <c r="L855" s="7" t="s">
        <v>1631</v>
      </c>
      <c r="M855" s="3" t="s">
        <v>1677</v>
      </c>
      <c r="N855" s="1" t="s">
        <v>2811</v>
      </c>
      <c r="P855" s="1" t="str">
        <f>IF(db[[#This Row],[QTY/ CTN]]="","",SUBSTITUTE(SUBSTITUTE(SUBSTITUTE(db[[#This Row],[QTY/ CTN]]," ","_",2),"(",""),")","")&amp;"_")</f>
        <v>144 LSN_</v>
      </c>
      <c r="Q855" s="1">
        <f>IF(db[[#This Row],[H_QTY/ CTN]]="","",SEARCH("_",db[[#This Row],[H_QTY/ CTN]]))</f>
        <v>8</v>
      </c>
      <c r="R855" s="1">
        <f>IF(db[[#This Row],[H_QTY/ CTN]]="","",LEN(db[[#This Row],[H_QTY/ CTN]]))</f>
        <v>8</v>
      </c>
      <c r="S855" s="90" t="str">
        <f>IF(db[[#This Row],[H_QTY/ CTN]]="","",LEFT(db[[#This Row],[H_QTY/ CTN]],db[[#This Row],[H_1]]-1))</f>
        <v>144 LSN</v>
      </c>
      <c r="T855" s="87" t="str">
        <f>IF(NOT(db[[#This Row],[H_1]]=db[[#This Row],[H_2]]),MID(db[[#This Row],[H_QTY/ CTN]],db[[#This Row],[H_1]]+1,db[[#This Row],[H_2]]-db[[#This Row],[H_1]]-1),"")</f>
        <v/>
      </c>
      <c r="U855" s="87" t="str">
        <f>IF(db[[#This Row],[QTY/ CTN B]]="","",LEFT(db[[#This Row],[QTY/ CTN B]],SEARCH(" ",db[[#This Row],[QTY/ CTN B]],1)-1))</f>
        <v>144</v>
      </c>
      <c r="V855" s="87" t="str">
        <f>IF(db[[#This Row],[QTY/ CTN B]]="","",RIGHT(db[[#This Row],[QTY/ CTN B]],LEN(db[[#This Row],[QTY/ CTN B]])-SEARCH(" ",db[[#This Row],[QTY/ CTN B]],1)))</f>
        <v>LSN</v>
      </c>
      <c r="W855" s="87">
        <f>IF(db[[#This Row],[QTY/ CTN TG]]="",IF(db[[#This Row],[STN TG]]="","",12),LEFT(db[[#This Row],[QTY/ CTN TG]],SEARCH(" ",db[[#This Row],[QTY/ CTN TG]],1)-1))</f>
        <v>12</v>
      </c>
      <c r="X8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5" s="87" t="str">
        <f>IF(db[[#This Row],[STN K]]="","",IF(db[[#This Row],[STN TG]]="LSN",12,""))</f>
        <v/>
      </c>
      <c r="Z855" s="87" t="str">
        <f>IF(db[[#This Row],[STN TG]]="LSN","PCS","")</f>
        <v/>
      </c>
      <c r="AA855" s="87">
        <f>db[[#This Row],[QTY B]]*IF(db[[#This Row],[QTY TG]]="",1,db[[#This Row],[QTY TG]])*IF(db[[#This Row],[QTY K]]="",1,db[[#This Row],[QTY K]])</f>
        <v>1728</v>
      </c>
      <c r="AB855" s="87" t="str">
        <f>IF(db[[#This Row],[STN K]]="",IF(db[[#This Row],[STN TG]]="",db[[#This Row],[STN B]],db[[#This Row],[STN TG]]),db[[#This Row],[STN K]])</f>
        <v>PCS</v>
      </c>
      <c r="AC855" s="87"/>
    </row>
    <row r="856" spans="1:29" ht="16.5" customHeight="1" x14ac:dyDescent="0.25">
      <c r="A856" s="87">
        <f>ROW()-1</f>
        <v>855</v>
      </c>
      <c r="B856" s="3" t="str">
        <f>LOWER(SUBSTITUTE(SUBSTITUTE(SUBSTITUTE(SUBSTITUTE(SUBSTITUTE(SUBSTITUTE(db[[#This Row],[NB BM]]," ",),".",""),"-",""),"(",""),")",""),"/",""))</f>
        <v>gelpenjkgp237xtechhitam</v>
      </c>
      <c r="C856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D856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E85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gelpenjkgp237xtechhitam12grs</v>
      </c>
      <c r="F8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gelpengp237xtechblackjk12grsartomoro</v>
      </c>
      <c r="G856" s="1" t="s">
        <v>2532</v>
      </c>
      <c r="H856" s="4" t="s">
        <v>2527</v>
      </c>
      <c r="I856" s="49" t="s">
        <v>2528</v>
      </c>
      <c r="J856" s="1" t="s">
        <v>1620</v>
      </c>
      <c r="K856" s="26" t="e">
        <f>IF(db[[#This Row],[NB NOTA_C]]="","",COUNTIF([2]!B_MSK[concat],db[[#This Row],[NB NOTA_C]]))</f>
        <v>#REF!</v>
      </c>
      <c r="L856" s="7" t="s">
        <v>1631</v>
      </c>
      <c r="M856" s="3" t="s">
        <v>1697</v>
      </c>
      <c r="N856" s="1" t="s">
        <v>2811</v>
      </c>
      <c r="O856" s="1" t="s">
        <v>5816</v>
      </c>
      <c r="P856" s="1" t="str">
        <f>IF(db[[#This Row],[QTY/ CTN]]="","",SUBSTITUTE(SUBSTITUTE(SUBSTITUTE(db[[#This Row],[QTY/ CTN]]," ","_",2),"(",""),")","")&amp;"_")</f>
        <v>12 GRS_</v>
      </c>
      <c r="Q856" s="1">
        <f>IF(db[[#This Row],[H_QTY/ CTN]]="","",SEARCH("_",db[[#This Row],[H_QTY/ CTN]]))</f>
        <v>7</v>
      </c>
      <c r="R856" s="1">
        <f>IF(db[[#This Row],[H_QTY/ CTN]]="","",LEN(db[[#This Row],[H_QTY/ CTN]]))</f>
        <v>7</v>
      </c>
      <c r="S856" s="90" t="str">
        <f>IF(db[[#This Row],[H_QTY/ CTN]]="","",LEFT(db[[#This Row],[H_QTY/ CTN]],db[[#This Row],[H_1]]-1))</f>
        <v>12 GRS</v>
      </c>
      <c r="T856" s="87" t="str">
        <f>IF(NOT(db[[#This Row],[H_1]]=db[[#This Row],[H_2]]),MID(db[[#This Row],[H_QTY/ CTN]],db[[#This Row],[H_1]]+1,db[[#This Row],[H_2]]-db[[#This Row],[H_1]]-1),"")</f>
        <v/>
      </c>
      <c r="U856" s="87" t="str">
        <f>IF(db[[#This Row],[QTY/ CTN B]]="","",LEFT(db[[#This Row],[QTY/ CTN B]],SEARCH(" ",db[[#This Row],[QTY/ CTN B]],1)-1))</f>
        <v>12</v>
      </c>
      <c r="V856" s="87" t="str">
        <f>IF(db[[#This Row],[QTY/ CTN B]]="","",RIGHT(db[[#This Row],[QTY/ CTN B]],LEN(db[[#This Row],[QTY/ CTN B]])-SEARCH(" ",db[[#This Row],[QTY/ CTN B]],1)))</f>
        <v>GRS</v>
      </c>
      <c r="W856" s="87">
        <f>IF(db[[#This Row],[QTY/ CTN TG]]="",IF(db[[#This Row],[STN TG]]="","",12),LEFT(db[[#This Row],[QTY/ CTN TG]],SEARCH(" ",db[[#This Row],[QTY/ CTN TG]],1)-1))</f>
        <v>12</v>
      </c>
      <c r="X8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856" s="87">
        <f>IF(db[[#This Row],[STN K]]="","",IF(db[[#This Row],[STN TG]]="LSN",12,""))</f>
        <v>12</v>
      </c>
      <c r="Z856" s="87" t="str">
        <f>IF(db[[#This Row],[STN TG]]="LSN","PCS","")</f>
        <v>PCS</v>
      </c>
      <c r="AA856" s="87">
        <f>db[[#This Row],[QTY B]]*IF(db[[#This Row],[QTY TG]]="",1,db[[#This Row],[QTY TG]])*IF(db[[#This Row],[QTY K]]="",1,db[[#This Row],[QTY K]])</f>
        <v>1728</v>
      </c>
      <c r="AB856" s="87" t="str">
        <f>IF(db[[#This Row],[STN K]]="",IF(db[[#This Row],[STN TG]]="",db[[#This Row],[STN B]],db[[#This Row],[STN TG]]),db[[#This Row],[STN K]])</f>
        <v>PCS</v>
      </c>
      <c r="AC856" s="87"/>
    </row>
    <row r="857" spans="1:29" ht="16.5" customHeight="1" x14ac:dyDescent="0.25">
      <c r="A857" s="150">
        <f>ROW()-1</f>
        <v>856</v>
      </c>
      <c r="B857" s="151" t="str">
        <f>LOWER(SUBSTITUTE(SUBSTITUTE(SUBSTITUTE(SUBSTITUTE(SUBSTITUTE(SUBSTITUTE(db[[#This Row],[NB BM]]," ",),".",""),"-",""),"(",""),")",""),"/",""))</f>
        <v>gelpenjkgp243whizgelhitam</v>
      </c>
      <c r="C857" s="151" t="str">
        <f>LOWER(SUBSTITUTE(SUBSTITUTE(SUBSTITUTE(SUBSTITUTE(SUBSTITUTE(SUBSTITUTE(SUBSTITUTE(SUBSTITUTE(SUBSTITUTE(db[[#This Row],[NB NOTA]]," ",),".",""),"-",""),"(",""),")",""),",",""),"/",""),"""",""),"+",""))</f>
        <v>gelpengp243whizgelblackjk</v>
      </c>
      <c r="D857" s="151" t="str">
        <f>LOWER(SUBSTITUTE(SUBSTITUTE(SUBSTITUTE(SUBSTITUTE(SUBSTITUTE(SUBSTITUTE(SUBSTITUTE(SUBSTITUTE(SUBSTITUTE(db[[#This Row],[NB PAJAK]]," ",""),"-",""),"(",""),")",""),".",""),",",""),"/",""),"""",""),"+",""))</f>
        <v>gelpenjoykogp243whizgelhitam</v>
      </c>
      <c r="E857" s="15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gelpenjkgp243whizgelhitam144lsn</v>
      </c>
      <c r="F85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gelpengp243whizgelblackjk144lsnartomoro</v>
      </c>
      <c r="G857" s="152" t="s">
        <v>6311</v>
      </c>
      <c r="H857" s="157" t="s">
        <v>6312</v>
      </c>
      <c r="I857" s="153" t="s">
        <v>6313</v>
      </c>
      <c r="J857" s="154" t="s">
        <v>1620</v>
      </c>
      <c r="K857" s="155" t="e">
        <f>IF(db[[#This Row],[NB NOTA_C]]="","",COUNTIF([2]!B_MSK[concat],db[[#This Row],[NB NOTA_C]]))</f>
        <v>#REF!</v>
      </c>
      <c r="L857" s="156" t="s">
        <v>1631</v>
      </c>
      <c r="M857" s="151" t="s">
        <v>1677</v>
      </c>
      <c r="N857" s="154" t="s">
        <v>2811</v>
      </c>
      <c r="O857" s="151" t="s">
        <v>6314</v>
      </c>
      <c r="P857" s="151" t="str">
        <f>IF(db[[#This Row],[QTY/ CTN]]="","",SUBSTITUTE(SUBSTITUTE(SUBSTITUTE(db[[#This Row],[QTY/ CTN]]," ","_",2),"(",""),")","")&amp;"_")</f>
        <v>144 LSN_</v>
      </c>
      <c r="Q857" s="151">
        <f>IF(db[[#This Row],[H_QTY/ CTN]]="","",SEARCH("_",db[[#This Row],[H_QTY/ CTN]]))</f>
        <v>8</v>
      </c>
      <c r="R857" s="151">
        <f>IF(db[[#This Row],[H_QTY/ CTN]]="","",LEN(db[[#This Row],[H_QTY/ CTN]]))</f>
        <v>8</v>
      </c>
      <c r="S857" s="150" t="str">
        <f>IF(db[[#This Row],[H_QTY/ CTN]]="","",LEFT(db[[#This Row],[H_QTY/ CTN]],db[[#This Row],[H_1]]-1))</f>
        <v>144 LSN</v>
      </c>
      <c r="T857" s="150" t="str">
        <f>IF(NOT(db[[#This Row],[H_1]]=db[[#This Row],[H_2]]),MID(db[[#This Row],[H_QTY/ CTN]],db[[#This Row],[H_1]]+1,db[[#This Row],[H_2]]-db[[#This Row],[H_1]]-1),"")</f>
        <v/>
      </c>
      <c r="U857" s="150" t="str">
        <f>IF(db[[#This Row],[QTY/ CTN B]]="","",LEFT(db[[#This Row],[QTY/ CTN B]],SEARCH(" ",db[[#This Row],[QTY/ CTN B]],1)-1))</f>
        <v>144</v>
      </c>
      <c r="V857" s="150" t="str">
        <f>IF(db[[#This Row],[QTY/ CTN B]]="","",RIGHT(db[[#This Row],[QTY/ CTN B]],LEN(db[[#This Row],[QTY/ CTN B]])-SEARCH(" ",db[[#This Row],[QTY/ CTN B]],1)))</f>
        <v>LSN</v>
      </c>
      <c r="W857" s="150">
        <f>IF(db[[#This Row],[QTY/ CTN TG]]="",IF(db[[#This Row],[STN TG]]="","",12),LEFT(db[[#This Row],[QTY/ CTN TG]],SEARCH(" ",db[[#This Row],[QTY/ CTN TG]],1)-1))</f>
        <v>12</v>
      </c>
      <c r="X85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7" s="150" t="str">
        <f>IF(db[[#This Row],[STN K]]="","",IF(db[[#This Row],[STN TG]]="LSN",12,""))</f>
        <v/>
      </c>
      <c r="Z857" s="150" t="str">
        <f>IF(db[[#This Row],[STN TG]]="LSN","PCS","")</f>
        <v/>
      </c>
      <c r="AA857" s="150">
        <f>db[[#This Row],[QTY B]]*IF(db[[#This Row],[QTY TG]]="",1,db[[#This Row],[QTY TG]])*IF(db[[#This Row],[QTY K]]="",1,db[[#This Row],[QTY K]])</f>
        <v>1728</v>
      </c>
      <c r="AB857" s="150" t="str">
        <f>IF(db[[#This Row],[STN K]]="",IF(db[[#This Row],[STN TG]]="",db[[#This Row],[STN B]],db[[#This Row],[STN TG]]),db[[#This Row],[STN K]])</f>
        <v>PCS</v>
      </c>
      <c r="AC857" s="150"/>
    </row>
    <row r="858" spans="1:29" x14ac:dyDescent="0.25">
      <c r="A858" s="87">
        <f>ROW()-1</f>
        <v>857</v>
      </c>
      <c r="B858" s="1" t="str">
        <f>LOWER(SUBSTITUTE(SUBSTITUTE(SUBSTITUTE(SUBSTITUTE(SUBSTITUTE(SUBSTITUTE(db[[#This Row],[NB BM]]," ",),".",""),"-",""),"(",""),")",""),"/",""))</f>
        <v>gelpenjkgp265qgelhitam</v>
      </c>
      <c r="C858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D858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E858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gelpenjkgp265qgelhitam144lsn</v>
      </c>
      <c r="F8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gelpengp265qgelblackjk144lsnartomoro</v>
      </c>
      <c r="G858" s="1" t="s">
        <v>296</v>
      </c>
      <c r="H858" s="4" t="s">
        <v>297</v>
      </c>
      <c r="I858" s="2" t="s">
        <v>4378</v>
      </c>
      <c r="J858" s="1" t="s">
        <v>1620</v>
      </c>
      <c r="K858" s="26" t="e">
        <f>IF(db[[#This Row],[NB NOTA_C]]="","",COUNTIF([2]!B_MSK[concat],db[[#This Row],[NB NOTA_C]]))</f>
        <v>#REF!</v>
      </c>
      <c r="L858" s="6" t="s">
        <v>1631</v>
      </c>
      <c r="M858" s="1" t="s">
        <v>1677</v>
      </c>
      <c r="N858" s="1" t="s">
        <v>2811</v>
      </c>
      <c r="P858" s="1" t="str">
        <f>IF(db[[#This Row],[QTY/ CTN]]="","",SUBSTITUTE(SUBSTITUTE(SUBSTITUTE(db[[#This Row],[QTY/ CTN]]," ","_",2),"(",""),")","")&amp;"_")</f>
        <v>144 LSN_</v>
      </c>
      <c r="Q858" s="1">
        <f>IF(db[[#This Row],[H_QTY/ CTN]]="","",SEARCH("_",db[[#This Row],[H_QTY/ CTN]]))</f>
        <v>8</v>
      </c>
      <c r="R858" s="1">
        <f>IF(db[[#This Row],[H_QTY/ CTN]]="","",LEN(db[[#This Row],[H_QTY/ CTN]]))</f>
        <v>8</v>
      </c>
      <c r="S858" s="90" t="str">
        <f>IF(db[[#This Row],[H_QTY/ CTN]]="","",LEFT(db[[#This Row],[H_QTY/ CTN]],db[[#This Row],[H_1]]-1))</f>
        <v>144 LSN</v>
      </c>
      <c r="T858" s="87" t="str">
        <f>IF(NOT(db[[#This Row],[H_1]]=db[[#This Row],[H_2]]),MID(db[[#This Row],[H_QTY/ CTN]],db[[#This Row],[H_1]]+1,db[[#This Row],[H_2]]-db[[#This Row],[H_1]]-1),"")</f>
        <v/>
      </c>
      <c r="U858" s="87" t="str">
        <f>IF(db[[#This Row],[QTY/ CTN B]]="","",LEFT(db[[#This Row],[QTY/ CTN B]],SEARCH(" ",db[[#This Row],[QTY/ CTN B]],1)-1))</f>
        <v>144</v>
      </c>
      <c r="V858" s="87" t="str">
        <f>IF(db[[#This Row],[QTY/ CTN B]]="","",RIGHT(db[[#This Row],[QTY/ CTN B]],LEN(db[[#This Row],[QTY/ CTN B]])-SEARCH(" ",db[[#This Row],[QTY/ CTN B]],1)))</f>
        <v>LSN</v>
      </c>
      <c r="W858" s="87">
        <f>IF(db[[#This Row],[QTY/ CTN TG]]="",IF(db[[#This Row],[STN TG]]="","",12),LEFT(db[[#This Row],[QTY/ CTN TG]],SEARCH(" ",db[[#This Row],[QTY/ CTN TG]],1)-1))</f>
        <v>12</v>
      </c>
      <c r="X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8" s="87" t="str">
        <f>IF(db[[#This Row],[STN K]]="","",IF(db[[#This Row],[STN TG]]="LSN",12,""))</f>
        <v/>
      </c>
      <c r="Z858" s="87" t="str">
        <f>IF(db[[#This Row],[STN TG]]="LSN","PCS","")</f>
        <v/>
      </c>
      <c r="AA858" s="87">
        <f>db[[#This Row],[QTY B]]*IF(db[[#This Row],[QTY TG]]="",1,db[[#This Row],[QTY TG]])*IF(db[[#This Row],[QTY K]]="",1,db[[#This Row],[QTY K]])</f>
        <v>1728</v>
      </c>
      <c r="AB858" s="87" t="str">
        <f>IF(db[[#This Row],[STN K]]="",IF(db[[#This Row],[STN TG]]="",db[[#This Row],[STN B]],db[[#This Row],[STN TG]]),db[[#This Row],[STN K]])</f>
        <v>PCS</v>
      </c>
      <c r="AC858" s="87"/>
    </row>
    <row r="859" spans="1:29" ht="16.5" customHeight="1" x14ac:dyDescent="0.25">
      <c r="A859" s="87">
        <f>ROW()-1</f>
        <v>858</v>
      </c>
      <c r="B859" s="3" t="str">
        <f>LOWER(SUBSTITUTE(SUBSTITUTE(SUBSTITUTE(SUBSTITUTE(SUBSTITUTE(SUBSTITUTE(db[[#This Row],[NB BM]]," ",),".",""),"-",""),"(",""),")",""),"/",""))</f>
        <v>gelpenjkgp266itechhitam</v>
      </c>
      <c r="C859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D859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5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gelpenjkgp266itechhitam144lsn</v>
      </c>
      <c r="F8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gelpengp266itechblackjk144lsnartomoro</v>
      </c>
      <c r="G859" s="1" t="s">
        <v>298</v>
      </c>
      <c r="H859" s="4" t="s">
        <v>2094</v>
      </c>
      <c r="I859" s="49" t="s">
        <v>2093</v>
      </c>
      <c r="J859" s="1" t="s">
        <v>1620</v>
      </c>
      <c r="K859" s="26" t="e">
        <f>IF(db[[#This Row],[NB NOTA_C]]="","",COUNTIF([2]!B_MSK[concat],db[[#This Row],[NB NOTA_C]]))</f>
        <v>#REF!</v>
      </c>
      <c r="L859" s="7" t="s">
        <v>1631</v>
      </c>
      <c r="M859" s="3" t="s">
        <v>1677</v>
      </c>
      <c r="N859" s="1" t="s">
        <v>2811</v>
      </c>
      <c r="O859" s="1" t="s">
        <v>5531</v>
      </c>
      <c r="P859" s="1" t="str">
        <f>IF(db[[#This Row],[QTY/ CTN]]="","",SUBSTITUTE(SUBSTITUTE(SUBSTITUTE(db[[#This Row],[QTY/ CTN]]," ","_",2),"(",""),")","")&amp;"_")</f>
        <v>144 LSN_</v>
      </c>
      <c r="Q859" s="1">
        <f>IF(db[[#This Row],[H_QTY/ CTN]]="","",SEARCH("_",db[[#This Row],[H_QTY/ CTN]]))</f>
        <v>8</v>
      </c>
      <c r="R859" s="1">
        <f>IF(db[[#This Row],[H_QTY/ CTN]]="","",LEN(db[[#This Row],[H_QTY/ CTN]]))</f>
        <v>8</v>
      </c>
      <c r="S859" s="90" t="str">
        <f>IF(db[[#This Row],[H_QTY/ CTN]]="","",LEFT(db[[#This Row],[H_QTY/ CTN]],db[[#This Row],[H_1]]-1))</f>
        <v>144 LSN</v>
      </c>
      <c r="T859" s="87" t="str">
        <f>IF(NOT(db[[#This Row],[H_1]]=db[[#This Row],[H_2]]),MID(db[[#This Row],[H_QTY/ CTN]],db[[#This Row],[H_1]]+1,db[[#This Row],[H_2]]-db[[#This Row],[H_1]]-1),"")</f>
        <v/>
      </c>
      <c r="U859" s="87" t="str">
        <f>IF(db[[#This Row],[QTY/ CTN B]]="","",LEFT(db[[#This Row],[QTY/ CTN B]],SEARCH(" ",db[[#This Row],[QTY/ CTN B]],1)-1))</f>
        <v>144</v>
      </c>
      <c r="V859" s="87" t="str">
        <f>IF(db[[#This Row],[QTY/ CTN B]]="","",RIGHT(db[[#This Row],[QTY/ CTN B]],LEN(db[[#This Row],[QTY/ CTN B]])-SEARCH(" ",db[[#This Row],[QTY/ CTN B]],1)))</f>
        <v>LSN</v>
      </c>
      <c r="W859" s="87">
        <f>IF(db[[#This Row],[QTY/ CTN TG]]="",IF(db[[#This Row],[STN TG]]="","",12),LEFT(db[[#This Row],[QTY/ CTN TG]],SEARCH(" ",db[[#This Row],[QTY/ CTN TG]],1)-1))</f>
        <v>12</v>
      </c>
      <c r="X8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59" s="87" t="str">
        <f>IF(db[[#This Row],[STN K]]="","",IF(db[[#This Row],[STN TG]]="LSN",12,""))</f>
        <v/>
      </c>
      <c r="Z859" s="87" t="str">
        <f>IF(db[[#This Row],[STN TG]]="LSN","PCS","")</f>
        <v/>
      </c>
      <c r="AA859" s="87">
        <f>db[[#This Row],[QTY B]]*IF(db[[#This Row],[QTY TG]]="",1,db[[#This Row],[QTY TG]])*IF(db[[#This Row],[QTY K]]="",1,db[[#This Row],[QTY K]])</f>
        <v>1728</v>
      </c>
      <c r="AB859" s="87" t="str">
        <f>IF(db[[#This Row],[STN K]]="",IF(db[[#This Row],[STN TG]]="",db[[#This Row],[STN B]],db[[#This Row],[STN TG]]),db[[#This Row],[STN K]])</f>
        <v>PCS</v>
      </c>
      <c r="AC859" s="87"/>
    </row>
    <row r="860" spans="1:29" ht="16.5" customHeight="1" x14ac:dyDescent="0.25">
      <c r="A860" s="87">
        <f>ROW()-1</f>
        <v>859</v>
      </c>
      <c r="B860" s="1" t="str">
        <f>LOWER(SUBSTITUTE(SUBSTITUTE(SUBSTITUTE(SUBSTITUTE(SUBSTITUTE(SUBSTITUTE(db[[#This Row],[NB BM]]," ",),".",""),"-",""),"(",""),")",""),"/",""))</f>
        <v>gelpenjkgp266itech2hitam</v>
      </c>
      <c r="C860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D86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60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gelpenjkgp266itech2hitam144lsn</v>
      </c>
      <c r="F8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gelpengp266itech2blackjk144lsnartomoro</v>
      </c>
      <c r="G860" s="1" t="s">
        <v>3195</v>
      </c>
      <c r="H860" s="4" t="s">
        <v>3191</v>
      </c>
      <c r="I860" s="2" t="s">
        <v>2093</v>
      </c>
      <c r="J860" s="1" t="s">
        <v>1620</v>
      </c>
      <c r="K860" s="26" t="e">
        <f>IF(db[[#This Row],[NB NOTA_C]]="","",COUNTIF([2]!B_MSK[concat],db[[#This Row],[NB NOTA_C]]))</f>
        <v>#REF!</v>
      </c>
      <c r="L860" s="6" t="s">
        <v>1631</v>
      </c>
      <c r="M860" s="1" t="s">
        <v>1677</v>
      </c>
      <c r="N860" s="1" t="s">
        <v>2811</v>
      </c>
      <c r="P860" s="1" t="str">
        <f>IF(db[[#This Row],[QTY/ CTN]]="","",SUBSTITUTE(SUBSTITUTE(SUBSTITUTE(db[[#This Row],[QTY/ CTN]]," ","_",2),"(",""),")","")&amp;"_")</f>
        <v>144 LSN_</v>
      </c>
      <c r="Q860" s="1">
        <f>IF(db[[#This Row],[H_QTY/ CTN]]="","",SEARCH("_",db[[#This Row],[H_QTY/ CTN]]))</f>
        <v>8</v>
      </c>
      <c r="R860" s="1">
        <f>IF(db[[#This Row],[H_QTY/ CTN]]="","",LEN(db[[#This Row],[H_QTY/ CTN]]))</f>
        <v>8</v>
      </c>
      <c r="S860" s="90" t="str">
        <f>IF(db[[#This Row],[H_QTY/ CTN]]="","",LEFT(db[[#This Row],[H_QTY/ CTN]],db[[#This Row],[H_1]]-1))</f>
        <v>144 LSN</v>
      </c>
      <c r="T860" s="87" t="str">
        <f>IF(NOT(db[[#This Row],[H_1]]=db[[#This Row],[H_2]]),MID(db[[#This Row],[H_QTY/ CTN]],db[[#This Row],[H_1]]+1,db[[#This Row],[H_2]]-db[[#This Row],[H_1]]-1),"")</f>
        <v/>
      </c>
      <c r="U860" s="87" t="str">
        <f>IF(db[[#This Row],[QTY/ CTN B]]="","",LEFT(db[[#This Row],[QTY/ CTN B]],SEARCH(" ",db[[#This Row],[QTY/ CTN B]],1)-1))</f>
        <v>144</v>
      </c>
      <c r="V860" s="87" t="str">
        <f>IF(db[[#This Row],[QTY/ CTN B]]="","",RIGHT(db[[#This Row],[QTY/ CTN B]],LEN(db[[#This Row],[QTY/ CTN B]])-SEARCH(" ",db[[#This Row],[QTY/ CTN B]],1)))</f>
        <v>LSN</v>
      </c>
      <c r="W860" s="87">
        <f>IF(db[[#This Row],[QTY/ CTN TG]]="",IF(db[[#This Row],[STN TG]]="","",12),LEFT(db[[#This Row],[QTY/ CTN TG]],SEARCH(" ",db[[#This Row],[QTY/ CTN TG]],1)-1))</f>
        <v>12</v>
      </c>
      <c r="X8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0" s="87" t="str">
        <f>IF(db[[#This Row],[STN K]]="","",IF(db[[#This Row],[STN TG]]="LSN",12,""))</f>
        <v/>
      </c>
      <c r="Z860" s="87" t="str">
        <f>IF(db[[#This Row],[STN TG]]="LSN","PCS","")</f>
        <v/>
      </c>
      <c r="AA860" s="87">
        <f>db[[#This Row],[QTY B]]*IF(db[[#This Row],[QTY TG]]="",1,db[[#This Row],[QTY TG]])*IF(db[[#This Row],[QTY K]]="",1,db[[#This Row],[QTY K]])</f>
        <v>1728</v>
      </c>
      <c r="AB860" s="87" t="str">
        <f>IF(db[[#This Row],[STN K]]="",IF(db[[#This Row],[STN TG]]="",db[[#This Row],[STN B]],db[[#This Row],[STN TG]]),db[[#This Row],[STN K]])</f>
        <v>PCS</v>
      </c>
      <c r="AC860" s="87"/>
    </row>
    <row r="861" spans="1:29" ht="16.5" customHeight="1" x14ac:dyDescent="0.25">
      <c r="A861" s="87">
        <f>ROW()-1</f>
        <v>860</v>
      </c>
      <c r="B861" s="1" t="str">
        <f>LOWER(SUBSTITUTE(SUBSTITUTE(SUBSTITUTE(SUBSTITUTE(SUBSTITUTE(SUBSTITUTE(db[[#This Row],[NB BM]]," ",),".",""),"-",""),"(",""),")",""),"/",""))</f>
        <v>gelpenjkgp266itech2biru</v>
      </c>
      <c r="C861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D861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E861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gelpenjkgp266itech2biru144lsn</v>
      </c>
      <c r="F8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gelpengp266itech2bluejk144lsnartomoro</v>
      </c>
      <c r="G861" s="1" t="s">
        <v>3194</v>
      </c>
      <c r="H861" s="4" t="s">
        <v>3192</v>
      </c>
      <c r="I861" s="2" t="s">
        <v>3193</v>
      </c>
      <c r="J861" s="1" t="s">
        <v>1620</v>
      </c>
      <c r="K861" s="26" t="e">
        <f>IF(db[[#This Row],[NB NOTA_C]]="","",COUNTIF([2]!B_MSK[concat],db[[#This Row],[NB NOTA_C]]))</f>
        <v>#REF!</v>
      </c>
      <c r="L861" s="6" t="s">
        <v>1631</v>
      </c>
      <c r="M861" s="1" t="s">
        <v>1677</v>
      </c>
      <c r="N861" s="1" t="s">
        <v>2811</v>
      </c>
      <c r="P861" s="1" t="str">
        <f>IF(db[[#This Row],[QTY/ CTN]]="","",SUBSTITUTE(SUBSTITUTE(SUBSTITUTE(db[[#This Row],[QTY/ CTN]]," ","_",2),"(",""),")","")&amp;"_")</f>
        <v>144 LSN_</v>
      </c>
      <c r="Q861" s="1">
        <f>IF(db[[#This Row],[H_QTY/ CTN]]="","",SEARCH("_",db[[#This Row],[H_QTY/ CTN]]))</f>
        <v>8</v>
      </c>
      <c r="R861" s="1">
        <f>IF(db[[#This Row],[H_QTY/ CTN]]="","",LEN(db[[#This Row],[H_QTY/ CTN]]))</f>
        <v>8</v>
      </c>
      <c r="S861" s="90" t="str">
        <f>IF(db[[#This Row],[H_QTY/ CTN]]="","",LEFT(db[[#This Row],[H_QTY/ CTN]],db[[#This Row],[H_1]]-1))</f>
        <v>144 LSN</v>
      </c>
      <c r="T861" s="87" t="str">
        <f>IF(NOT(db[[#This Row],[H_1]]=db[[#This Row],[H_2]]),MID(db[[#This Row],[H_QTY/ CTN]],db[[#This Row],[H_1]]+1,db[[#This Row],[H_2]]-db[[#This Row],[H_1]]-1),"")</f>
        <v/>
      </c>
      <c r="U861" s="87" t="str">
        <f>IF(db[[#This Row],[QTY/ CTN B]]="","",LEFT(db[[#This Row],[QTY/ CTN B]],SEARCH(" ",db[[#This Row],[QTY/ CTN B]],1)-1))</f>
        <v>144</v>
      </c>
      <c r="V861" s="87" t="str">
        <f>IF(db[[#This Row],[QTY/ CTN B]]="","",RIGHT(db[[#This Row],[QTY/ CTN B]],LEN(db[[#This Row],[QTY/ CTN B]])-SEARCH(" ",db[[#This Row],[QTY/ CTN B]],1)))</f>
        <v>LSN</v>
      </c>
      <c r="W861" s="87">
        <f>IF(db[[#This Row],[QTY/ CTN TG]]="",IF(db[[#This Row],[STN TG]]="","",12),LEFT(db[[#This Row],[QTY/ CTN TG]],SEARCH(" ",db[[#This Row],[QTY/ CTN TG]],1)-1))</f>
        <v>12</v>
      </c>
      <c r="X8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1" s="87" t="str">
        <f>IF(db[[#This Row],[STN K]]="","",IF(db[[#This Row],[STN TG]]="LSN",12,""))</f>
        <v/>
      </c>
      <c r="Z861" s="87" t="str">
        <f>IF(db[[#This Row],[STN TG]]="LSN","PCS","")</f>
        <v/>
      </c>
      <c r="AA861" s="87">
        <f>db[[#This Row],[QTY B]]*IF(db[[#This Row],[QTY TG]]="",1,db[[#This Row],[QTY TG]])*IF(db[[#This Row],[QTY K]]="",1,db[[#This Row],[QTY K]])</f>
        <v>1728</v>
      </c>
      <c r="AB861" s="87" t="str">
        <f>IF(db[[#This Row],[STN K]]="",IF(db[[#This Row],[STN TG]]="",db[[#This Row],[STN B]],db[[#This Row],[STN TG]]),db[[#This Row],[STN K]])</f>
        <v>PCS</v>
      </c>
      <c r="AC861" s="87"/>
    </row>
    <row r="862" spans="1:29" ht="16.5" customHeight="1" x14ac:dyDescent="0.25">
      <c r="A862" s="87">
        <f>ROW()-1</f>
        <v>861</v>
      </c>
      <c r="B862" s="1" t="str">
        <f>LOWER(SUBSTITUTE(SUBSTITUTE(SUBSTITUTE(SUBSTITUTE(SUBSTITUTE(SUBSTITUTE(db[[#This Row],[NB BM]]," ",),".",""),"-",""),"(",""),")",""),"/",""))</f>
        <v>gelpenjkgp266itech2hitam</v>
      </c>
      <c r="C862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D86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62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gelpenjkgp266itech2hitam144lsn</v>
      </c>
      <c r="F8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gelpengp266itech2jk144lsnartomoro</v>
      </c>
      <c r="G862" s="1" t="s">
        <v>3196</v>
      </c>
      <c r="H862" s="4" t="s">
        <v>299</v>
      </c>
      <c r="I862" s="2" t="s">
        <v>2093</v>
      </c>
      <c r="J862" s="1" t="s">
        <v>1620</v>
      </c>
      <c r="K862" s="26" t="e">
        <f>IF(db[[#This Row],[NB NOTA_C]]="","",COUNTIF([2]!B_MSK[concat],db[[#This Row],[NB NOTA_C]]))</f>
        <v>#REF!</v>
      </c>
      <c r="L862" s="6" t="s">
        <v>1631</v>
      </c>
      <c r="M862" s="1" t="s">
        <v>1677</v>
      </c>
      <c r="N862" s="1" t="s">
        <v>2811</v>
      </c>
      <c r="P862" s="1" t="str">
        <f>IF(db[[#This Row],[QTY/ CTN]]="","",SUBSTITUTE(SUBSTITUTE(SUBSTITUTE(db[[#This Row],[QTY/ CTN]]," ","_",2),"(",""),")","")&amp;"_")</f>
        <v>144 LSN_</v>
      </c>
      <c r="Q862" s="1">
        <f>IF(db[[#This Row],[H_QTY/ CTN]]="","",SEARCH("_",db[[#This Row],[H_QTY/ CTN]]))</f>
        <v>8</v>
      </c>
      <c r="R862" s="1">
        <f>IF(db[[#This Row],[H_QTY/ CTN]]="","",LEN(db[[#This Row],[H_QTY/ CTN]]))</f>
        <v>8</v>
      </c>
      <c r="S862" s="90" t="str">
        <f>IF(db[[#This Row],[H_QTY/ CTN]]="","",LEFT(db[[#This Row],[H_QTY/ CTN]],db[[#This Row],[H_1]]-1))</f>
        <v>144 LSN</v>
      </c>
      <c r="T862" s="87" t="str">
        <f>IF(NOT(db[[#This Row],[H_1]]=db[[#This Row],[H_2]]),MID(db[[#This Row],[H_QTY/ CTN]],db[[#This Row],[H_1]]+1,db[[#This Row],[H_2]]-db[[#This Row],[H_1]]-1),"")</f>
        <v/>
      </c>
      <c r="U862" s="87" t="str">
        <f>IF(db[[#This Row],[QTY/ CTN B]]="","",LEFT(db[[#This Row],[QTY/ CTN B]],SEARCH(" ",db[[#This Row],[QTY/ CTN B]],1)-1))</f>
        <v>144</v>
      </c>
      <c r="V862" s="87" t="str">
        <f>IF(db[[#This Row],[QTY/ CTN B]]="","",RIGHT(db[[#This Row],[QTY/ CTN B]],LEN(db[[#This Row],[QTY/ CTN B]])-SEARCH(" ",db[[#This Row],[QTY/ CTN B]],1)))</f>
        <v>LSN</v>
      </c>
      <c r="W862" s="87">
        <f>IF(db[[#This Row],[QTY/ CTN TG]]="",IF(db[[#This Row],[STN TG]]="","",12),LEFT(db[[#This Row],[QTY/ CTN TG]],SEARCH(" ",db[[#This Row],[QTY/ CTN TG]],1)-1))</f>
        <v>12</v>
      </c>
      <c r="X8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2" s="87" t="str">
        <f>IF(db[[#This Row],[STN K]]="","",IF(db[[#This Row],[STN TG]]="LSN",12,""))</f>
        <v/>
      </c>
      <c r="Z862" s="87" t="str">
        <f>IF(db[[#This Row],[STN TG]]="LSN","PCS","")</f>
        <v/>
      </c>
      <c r="AA862" s="87">
        <f>db[[#This Row],[QTY B]]*IF(db[[#This Row],[QTY TG]]="",1,db[[#This Row],[QTY TG]])*IF(db[[#This Row],[QTY K]]="",1,db[[#This Row],[QTY K]])</f>
        <v>1728</v>
      </c>
      <c r="AB862" s="87" t="str">
        <f>IF(db[[#This Row],[STN K]]="",IF(db[[#This Row],[STN TG]]="",db[[#This Row],[STN B]],db[[#This Row],[STN TG]]),db[[#This Row],[STN K]])</f>
        <v>PCS</v>
      </c>
      <c r="AC862" s="87"/>
    </row>
    <row r="863" spans="1:29" ht="16.5" customHeight="1" x14ac:dyDescent="0.25">
      <c r="A863" s="87">
        <f>ROW()-1</f>
        <v>862</v>
      </c>
      <c r="B863" s="1" t="str">
        <f>LOWER(SUBSTITUTE(SUBSTITUTE(SUBSTITUTE(SUBSTITUTE(SUBSTITUTE(SUBSTITUTE(db[[#This Row],[NB BM]]," ",),".",""),"-",""),"(",""),")",""),"/",""))</f>
        <v>gelpenjkgp285trigohitam</v>
      </c>
      <c r="C863" s="1" t="str">
        <f>LOWER(SUBSTITUTE(SUBSTITUTE(SUBSTITUTE(SUBSTITUTE(SUBSTITUTE(SUBSTITUTE(SUBSTITUTE(SUBSTITUTE(SUBSTITUTE(db[[#This Row],[NB NOTA]]," ",),".",""),"-",""),"(",""),")",""),",",""),"/",""),"""",""),"+",""))</f>
        <v>gelpengp285trigogelblackjk</v>
      </c>
      <c r="D863" s="1" t="str">
        <f>LOWER(SUBSTITUTE(SUBSTITUTE(SUBSTITUTE(SUBSTITUTE(SUBSTITUTE(SUBSTITUTE(SUBSTITUTE(SUBSTITUTE(SUBSTITUTE(db[[#This Row],[NB PAJAK]]," ",""),"-",""),"(",""),")",""),".",""),",",""),"/",""),"""",""),"+",""))</f>
        <v>gelpenjoykogp285trigohitam</v>
      </c>
      <c r="E863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gelpenjkgp285trigohitam144lsn</v>
      </c>
      <c r="F8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gelpengp285trigogelblackjk144lsnartomoro</v>
      </c>
      <c r="G863" s="1" t="s">
        <v>5947</v>
      </c>
      <c r="H863" s="4" t="s">
        <v>5946</v>
      </c>
      <c r="I863" s="2" t="s">
        <v>5948</v>
      </c>
      <c r="J863" s="1" t="s">
        <v>1620</v>
      </c>
      <c r="K863" s="26" t="e">
        <f>IF(db[[#This Row],[NB NOTA_C]]="","",COUNTIF([2]!B_MSK[concat],db[[#This Row],[NB NOTA_C]]))</f>
        <v>#REF!</v>
      </c>
      <c r="L863" s="6" t="s">
        <v>1631</v>
      </c>
      <c r="M863" s="1" t="s">
        <v>1677</v>
      </c>
      <c r="N863" s="1" t="s">
        <v>2811</v>
      </c>
      <c r="O863" s="1" t="s">
        <v>5949</v>
      </c>
      <c r="P863" s="1" t="str">
        <f>IF(db[[#This Row],[QTY/ CTN]]="","",SUBSTITUTE(SUBSTITUTE(SUBSTITUTE(db[[#This Row],[QTY/ CTN]]," ","_",2),"(",""),")","")&amp;"_")</f>
        <v>144 LSN_</v>
      </c>
      <c r="Q863" s="1">
        <f>IF(db[[#This Row],[H_QTY/ CTN]]="","",SEARCH("_",db[[#This Row],[H_QTY/ CTN]]))</f>
        <v>8</v>
      </c>
      <c r="R863" s="1">
        <f>IF(db[[#This Row],[H_QTY/ CTN]]="","",LEN(db[[#This Row],[H_QTY/ CTN]]))</f>
        <v>8</v>
      </c>
      <c r="S863" s="90" t="str">
        <f>IF(db[[#This Row],[H_QTY/ CTN]]="","",LEFT(db[[#This Row],[H_QTY/ CTN]],db[[#This Row],[H_1]]-1))</f>
        <v>144 LSN</v>
      </c>
      <c r="T863" s="87" t="str">
        <f>IF(NOT(db[[#This Row],[H_1]]=db[[#This Row],[H_2]]),MID(db[[#This Row],[H_QTY/ CTN]],db[[#This Row],[H_1]]+1,db[[#This Row],[H_2]]-db[[#This Row],[H_1]]-1),"")</f>
        <v/>
      </c>
      <c r="U863" s="87" t="str">
        <f>IF(db[[#This Row],[QTY/ CTN B]]="","",LEFT(db[[#This Row],[QTY/ CTN B]],SEARCH(" ",db[[#This Row],[QTY/ CTN B]],1)-1))</f>
        <v>144</v>
      </c>
      <c r="V863" s="87" t="str">
        <f>IF(db[[#This Row],[QTY/ CTN B]]="","",RIGHT(db[[#This Row],[QTY/ CTN B]],LEN(db[[#This Row],[QTY/ CTN B]])-SEARCH(" ",db[[#This Row],[QTY/ CTN B]],1)))</f>
        <v>LSN</v>
      </c>
      <c r="W863" s="87">
        <f>IF(db[[#This Row],[QTY/ CTN TG]]="",IF(db[[#This Row],[STN TG]]="","",12),LEFT(db[[#This Row],[QTY/ CTN TG]],SEARCH(" ",db[[#This Row],[QTY/ CTN TG]],1)-1))</f>
        <v>12</v>
      </c>
      <c r="X8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3" s="87" t="str">
        <f>IF(db[[#This Row],[STN K]]="","",IF(db[[#This Row],[STN TG]]="LSN",12,""))</f>
        <v/>
      </c>
      <c r="Z863" s="87" t="str">
        <f>IF(db[[#This Row],[STN TG]]="LSN","PCS","")</f>
        <v/>
      </c>
      <c r="AA863" s="87">
        <f>db[[#This Row],[QTY B]]*IF(db[[#This Row],[QTY TG]]="",1,db[[#This Row],[QTY TG]])*IF(db[[#This Row],[QTY K]]="",1,db[[#This Row],[QTY K]])</f>
        <v>1728</v>
      </c>
      <c r="AB863" s="87" t="str">
        <f>IF(db[[#This Row],[STN K]]="",IF(db[[#This Row],[STN TG]]="",db[[#This Row],[STN B]],db[[#This Row],[STN TG]]),db[[#This Row],[STN K]])</f>
        <v>PCS</v>
      </c>
      <c r="AC863" s="87"/>
    </row>
    <row r="864" spans="1:29" x14ac:dyDescent="0.25">
      <c r="A864" s="87">
        <f>ROW()-1</f>
        <v>863</v>
      </c>
      <c r="B864" s="1" t="str">
        <f>LOWER(SUBSTITUTE(SUBSTITUTE(SUBSTITUTE(SUBSTITUTE(SUBSTITUTE(SUBSTITUTE(db[[#This Row],[NB BM]]," ",),".",""),"-",""),"(",""),")",""),"/",""))</f>
        <v>gelpenjkgp330hitam</v>
      </c>
      <c r="C864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D864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E864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gelpenjkgp330hitam144lsn</v>
      </c>
      <c r="F8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gelpengp330blackjk144lsnartomoro</v>
      </c>
      <c r="G864" s="1" t="s">
        <v>300</v>
      </c>
      <c r="H864" s="4" t="s">
        <v>301</v>
      </c>
      <c r="I864" s="49" t="s">
        <v>2608</v>
      </c>
      <c r="J864" s="1" t="s">
        <v>1620</v>
      </c>
      <c r="K864" s="26" t="e">
        <f>IF(db[[#This Row],[NB NOTA_C]]="","",COUNTIF([2]!B_MSK[concat],db[[#This Row],[NB NOTA_C]]))</f>
        <v>#REF!</v>
      </c>
      <c r="L864" s="6" t="s">
        <v>1631</v>
      </c>
      <c r="M864" s="1" t="s">
        <v>1677</v>
      </c>
      <c r="N864" s="1" t="s">
        <v>2811</v>
      </c>
      <c r="P864" s="1" t="str">
        <f>IF(db[[#This Row],[QTY/ CTN]]="","",SUBSTITUTE(SUBSTITUTE(SUBSTITUTE(db[[#This Row],[QTY/ CTN]]," ","_",2),"(",""),")","")&amp;"_")</f>
        <v>144 LSN_</v>
      </c>
      <c r="Q864" s="1">
        <f>IF(db[[#This Row],[H_QTY/ CTN]]="","",SEARCH("_",db[[#This Row],[H_QTY/ CTN]]))</f>
        <v>8</v>
      </c>
      <c r="R864" s="1">
        <f>IF(db[[#This Row],[H_QTY/ CTN]]="","",LEN(db[[#This Row],[H_QTY/ CTN]]))</f>
        <v>8</v>
      </c>
      <c r="S864" s="90" t="str">
        <f>IF(db[[#This Row],[H_QTY/ CTN]]="","",LEFT(db[[#This Row],[H_QTY/ CTN]],db[[#This Row],[H_1]]-1))</f>
        <v>144 LSN</v>
      </c>
      <c r="T864" s="87" t="str">
        <f>IF(NOT(db[[#This Row],[H_1]]=db[[#This Row],[H_2]]),MID(db[[#This Row],[H_QTY/ CTN]],db[[#This Row],[H_1]]+1,db[[#This Row],[H_2]]-db[[#This Row],[H_1]]-1),"")</f>
        <v/>
      </c>
      <c r="U864" s="87" t="str">
        <f>IF(db[[#This Row],[QTY/ CTN B]]="","",LEFT(db[[#This Row],[QTY/ CTN B]],SEARCH(" ",db[[#This Row],[QTY/ CTN B]],1)-1))</f>
        <v>144</v>
      </c>
      <c r="V864" s="87" t="str">
        <f>IF(db[[#This Row],[QTY/ CTN B]]="","",RIGHT(db[[#This Row],[QTY/ CTN B]],LEN(db[[#This Row],[QTY/ CTN B]])-SEARCH(" ",db[[#This Row],[QTY/ CTN B]],1)))</f>
        <v>LSN</v>
      </c>
      <c r="W864" s="87">
        <f>IF(db[[#This Row],[QTY/ CTN TG]]="",IF(db[[#This Row],[STN TG]]="","",12),LEFT(db[[#This Row],[QTY/ CTN TG]],SEARCH(" ",db[[#This Row],[QTY/ CTN TG]],1)-1))</f>
        <v>12</v>
      </c>
      <c r="X8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4" s="87" t="str">
        <f>IF(db[[#This Row],[STN K]]="","",IF(db[[#This Row],[STN TG]]="LSN",12,""))</f>
        <v/>
      </c>
      <c r="Z864" s="87" t="str">
        <f>IF(db[[#This Row],[STN TG]]="LSN","PCS","")</f>
        <v/>
      </c>
      <c r="AA864" s="87">
        <f>db[[#This Row],[QTY B]]*IF(db[[#This Row],[QTY TG]]="",1,db[[#This Row],[QTY TG]])*IF(db[[#This Row],[QTY K]]="",1,db[[#This Row],[QTY K]])</f>
        <v>1728</v>
      </c>
      <c r="AB864" s="87" t="str">
        <f>IF(db[[#This Row],[STN K]]="",IF(db[[#This Row],[STN TG]]="",db[[#This Row],[STN B]],db[[#This Row],[STN TG]]),db[[#This Row],[STN K]])</f>
        <v>PCS</v>
      </c>
      <c r="AC864" s="87"/>
    </row>
    <row r="865" spans="1:29" x14ac:dyDescent="0.25">
      <c r="A865" s="87">
        <f>ROW()-1</f>
        <v>864</v>
      </c>
      <c r="B865" s="3" t="str">
        <f>LOWER(SUBSTITUTE(SUBSTITUTE(SUBSTITUTE(SUBSTITUTE(SUBSTITUTE(SUBSTITUTE(db[[#This Row],[NB BM]]," ",),".",""),"-",""),"(",""),")",""),"/",""))</f>
        <v>gelpenjkgp337paspenhitam</v>
      </c>
      <c r="C865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D865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E86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gelpenjkgp337paspenhitam12grs</v>
      </c>
      <c r="F8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gelpengp337paspengelblackjk12grsartomoro</v>
      </c>
      <c r="G865" s="1" t="s">
        <v>2600</v>
      </c>
      <c r="H865" s="4" t="s">
        <v>2530</v>
      </c>
      <c r="I865" s="49" t="s">
        <v>4379</v>
      </c>
      <c r="J865" s="1" t="s">
        <v>1620</v>
      </c>
      <c r="K865" s="26" t="e">
        <f>IF(db[[#This Row],[NB NOTA_C]]="","",COUNTIF([2]!B_MSK[concat],db[[#This Row],[NB NOTA_C]]))</f>
        <v>#REF!</v>
      </c>
      <c r="L865" s="7" t="s">
        <v>1631</v>
      </c>
      <c r="M865" s="3" t="s">
        <v>1697</v>
      </c>
      <c r="N865" s="1" t="s">
        <v>2811</v>
      </c>
      <c r="P865" s="1" t="str">
        <f>IF(db[[#This Row],[QTY/ CTN]]="","",SUBSTITUTE(SUBSTITUTE(SUBSTITUTE(db[[#This Row],[QTY/ CTN]]," ","_",2),"(",""),")","")&amp;"_")</f>
        <v>12 GRS_</v>
      </c>
      <c r="Q865" s="1">
        <f>IF(db[[#This Row],[H_QTY/ CTN]]="","",SEARCH("_",db[[#This Row],[H_QTY/ CTN]]))</f>
        <v>7</v>
      </c>
      <c r="R865" s="1">
        <f>IF(db[[#This Row],[H_QTY/ CTN]]="","",LEN(db[[#This Row],[H_QTY/ CTN]]))</f>
        <v>7</v>
      </c>
      <c r="S865" s="90" t="str">
        <f>IF(db[[#This Row],[H_QTY/ CTN]]="","",LEFT(db[[#This Row],[H_QTY/ CTN]],db[[#This Row],[H_1]]-1))</f>
        <v>12 GRS</v>
      </c>
      <c r="T865" s="87" t="str">
        <f>IF(NOT(db[[#This Row],[H_1]]=db[[#This Row],[H_2]]),MID(db[[#This Row],[H_QTY/ CTN]],db[[#This Row],[H_1]]+1,db[[#This Row],[H_2]]-db[[#This Row],[H_1]]-1),"")</f>
        <v/>
      </c>
      <c r="U865" s="87" t="str">
        <f>IF(db[[#This Row],[QTY/ CTN B]]="","",LEFT(db[[#This Row],[QTY/ CTN B]],SEARCH(" ",db[[#This Row],[QTY/ CTN B]],1)-1))</f>
        <v>12</v>
      </c>
      <c r="V865" s="87" t="str">
        <f>IF(db[[#This Row],[QTY/ CTN B]]="","",RIGHT(db[[#This Row],[QTY/ CTN B]],LEN(db[[#This Row],[QTY/ CTN B]])-SEARCH(" ",db[[#This Row],[QTY/ CTN B]],1)))</f>
        <v>GRS</v>
      </c>
      <c r="W865" s="87">
        <f>IF(db[[#This Row],[QTY/ CTN TG]]="",IF(db[[#This Row],[STN TG]]="","",12),LEFT(db[[#This Row],[QTY/ CTN TG]],SEARCH(" ",db[[#This Row],[QTY/ CTN TG]],1)-1))</f>
        <v>12</v>
      </c>
      <c r="X8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865" s="87">
        <f>IF(db[[#This Row],[STN K]]="","",IF(db[[#This Row],[STN TG]]="LSN",12,""))</f>
        <v>12</v>
      </c>
      <c r="Z865" s="87" t="str">
        <f>IF(db[[#This Row],[STN TG]]="LSN","PCS","")</f>
        <v>PCS</v>
      </c>
      <c r="AA865" s="87">
        <f>db[[#This Row],[QTY B]]*IF(db[[#This Row],[QTY TG]]="",1,db[[#This Row],[QTY TG]])*IF(db[[#This Row],[QTY K]]="",1,db[[#This Row],[QTY K]])</f>
        <v>1728</v>
      </c>
      <c r="AB865" s="87" t="str">
        <f>IF(db[[#This Row],[STN K]]="",IF(db[[#This Row],[STN TG]]="",db[[#This Row],[STN B]],db[[#This Row],[STN TG]]),db[[#This Row],[STN K]])</f>
        <v>PCS</v>
      </c>
      <c r="AC865" s="87"/>
    </row>
    <row r="866" spans="1:29" ht="16.5" customHeight="1" x14ac:dyDescent="0.25">
      <c r="A866" s="87">
        <f>ROW()-1</f>
        <v>865</v>
      </c>
      <c r="B866" s="3" t="str">
        <f>LOWER(SUBSTITUTE(SUBSTITUTE(SUBSTITUTE(SUBSTITUTE(SUBSTITUTE(SUBSTITUTE(db[[#This Row],[NB BM]]," ",),".",""),"-",""),"(",""),")",""),"/",""))</f>
        <v>gelpengp559hitouchhitam</v>
      </c>
      <c r="C866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D866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E86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gelpengp559hitouchhitam144lsn</v>
      </c>
      <c r="F8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gelpengp559hitouchblack144lsnartomoro</v>
      </c>
      <c r="G866" s="1" t="s">
        <v>3347</v>
      </c>
      <c r="H866" s="4" t="s">
        <v>3346</v>
      </c>
      <c r="I866" s="2" t="s">
        <v>5576</v>
      </c>
      <c r="J866" s="1" t="s">
        <v>1620</v>
      </c>
      <c r="K866" s="28" t="e">
        <f>IF(db[[#This Row],[NB NOTA_C]]="","",COUNTIF([2]!B_MSK[concat],db[[#This Row],[NB NOTA_C]]))</f>
        <v>#REF!</v>
      </c>
      <c r="L866" s="7" t="s">
        <v>2157</v>
      </c>
      <c r="M866" s="3" t="s">
        <v>1677</v>
      </c>
      <c r="N866" s="1" t="s">
        <v>2811</v>
      </c>
      <c r="O866" s="3" t="s">
        <v>5533</v>
      </c>
      <c r="P866" s="3" t="str">
        <f>IF(db[[#This Row],[QTY/ CTN]]="","",SUBSTITUTE(SUBSTITUTE(SUBSTITUTE(db[[#This Row],[QTY/ CTN]]," ","_",2),"(",""),")","")&amp;"_")</f>
        <v>144 LSN_</v>
      </c>
      <c r="Q866" s="3">
        <f>IF(db[[#This Row],[H_QTY/ CTN]]="","",SEARCH("_",db[[#This Row],[H_QTY/ CTN]]))</f>
        <v>8</v>
      </c>
      <c r="R866" s="3">
        <f>IF(db[[#This Row],[H_QTY/ CTN]]="","",LEN(db[[#This Row],[H_QTY/ CTN]]))</f>
        <v>8</v>
      </c>
      <c r="S866" s="87" t="str">
        <f>IF(db[[#This Row],[H_QTY/ CTN]]="","",LEFT(db[[#This Row],[H_QTY/ CTN]],db[[#This Row],[H_1]]-1))</f>
        <v>144 LSN</v>
      </c>
      <c r="T866" s="87" t="str">
        <f>IF(NOT(db[[#This Row],[H_1]]=db[[#This Row],[H_2]]),MID(db[[#This Row],[H_QTY/ CTN]],db[[#This Row],[H_1]]+1,db[[#This Row],[H_2]]-db[[#This Row],[H_1]]-1),"")</f>
        <v/>
      </c>
      <c r="U866" s="87" t="str">
        <f>IF(db[[#This Row],[QTY/ CTN B]]="","",LEFT(db[[#This Row],[QTY/ CTN B]],SEARCH(" ",db[[#This Row],[QTY/ CTN B]],1)-1))</f>
        <v>144</v>
      </c>
      <c r="V866" s="87" t="str">
        <f>IF(db[[#This Row],[QTY/ CTN B]]="","",RIGHT(db[[#This Row],[QTY/ CTN B]],LEN(db[[#This Row],[QTY/ CTN B]])-SEARCH(" ",db[[#This Row],[QTY/ CTN B]],1)))</f>
        <v>LSN</v>
      </c>
      <c r="W866" s="87">
        <f>IF(db[[#This Row],[QTY/ CTN TG]]="",IF(db[[#This Row],[STN TG]]="","",12),LEFT(db[[#This Row],[QTY/ CTN TG]],SEARCH(" ",db[[#This Row],[QTY/ CTN TG]],1)-1))</f>
        <v>12</v>
      </c>
      <c r="X8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66" s="87" t="str">
        <f>IF(db[[#This Row],[STN K]]="","",IF(db[[#This Row],[STN TG]]="LSN",12,""))</f>
        <v/>
      </c>
      <c r="Z866" s="87" t="str">
        <f>IF(db[[#This Row],[STN TG]]="LSN","PCS","")</f>
        <v/>
      </c>
      <c r="AA866" s="87">
        <f>db[[#This Row],[QTY B]]*IF(db[[#This Row],[QTY TG]]="",1,db[[#This Row],[QTY TG]])*IF(db[[#This Row],[QTY K]]="",1,db[[#This Row],[QTY K]])</f>
        <v>1728</v>
      </c>
      <c r="AB866" s="87" t="str">
        <f>IF(db[[#This Row],[STN K]]="",IF(db[[#This Row],[STN TG]]="",db[[#This Row],[STN B]],db[[#This Row],[STN TG]]),db[[#This Row],[STN K]])</f>
        <v>PCS</v>
      </c>
      <c r="AC866" s="87"/>
    </row>
    <row r="867" spans="1:29" ht="16.5" customHeight="1" x14ac:dyDescent="0.25">
      <c r="A867" s="87">
        <f>ROW()-1</f>
        <v>866</v>
      </c>
      <c r="B867" s="1" t="str">
        <f>LOWER(SUBSTITUTE(SUBSTITUTE(SUBSTITUTE(SUBSTITUTE(SUBSTITUTE(SUBSTITUTE(db[[#This Row],[NB BM]]," ",),".",""),"-",""),"(",""),")",""),"/",""))</f>
        <v>gelpenjkgpc309sdiamondart</v>
      </c>
      <c r="C867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D867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E867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gelpenjkgpc309sdiamondart8box24set</v>
      </c>
      <c r="F8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gelpengpc309sdiamondartjk8box24setartomoro</v>
      </c>
      <c r="G867" s="1" t="s">
        <v>302</v>
      </c>
      <c r="H867" s="4" t="s">
        <v>303</v>
      </c>
      <c r="I867" s="2" t="s">
        <v>3658</v>
      </c>
      <c r="J867" s="1" t="s">
        <v>1620</v>
      </c>
      <c r="K867" s="26" t="e">
        <f>IF(db[[#This Row],[NB NOTA_C]]="","",COUNTIF([2]!B_MSK[concat],db[[#This Row],[NB NOTA_C]]))</f>
        <v>#REF!</v>
      </c>
      <c r="L867" s="6" t="s">
        <v>1631</v>
      </c>
      <c r="M867" s="1" t="s">
        <v>1739</v>
      </c>
      <c r="N867" s="1" t="s">
        <v>2811</v>
      </c>
      <c r="P867" s="1" t="str">
        <f>IF(db[[#This Row],[QTY/ CTN]]="","",SUBSTITUTE(SUBSTITUTE(SUBSTITUTE(db[[#This Row],[QTY/ CTN]]," ","_",2),"(",""),")","")&amp;"_")</f>
        <v>8 BOX_24 SET_</v>
      </c>
      <c r="Q867" s="1">
        <f>IF(db[[#This Row],[H_QTY/ CTN]]="","",SEARCH("_",db[[#This Row],[H_QTY/ CTN]]))</f>
        <v>6</v>
      </c>
      <c r="R867" s="1">
        <f>IF(db[[#This Row],[H_QTY/ CTN]]="","",LEN(db[[#This Row],[H_QTY/ CTN]]))</f>
        <v>13</v>
      </c>
      <c r="S867" s="90" t="str">
        <f>IF(db[[#This Row],[H_QTY/ CTN]]="","",LEFT(db[[#This Row],[H_QTY/ CTN]],db[[#This Row],[H_1]]-1))</f>
        <v>8 BOX</v>
      </c>
      <c r="T867" s="87" t="str">
        <f>IF(NOT(db[[#This Row],[H_1]]=db[[#This Row],[H_2]]),MID(db[[#This Row],[H_QTY/ CTN]],db[[#This Row],[H_1]]+1,db[[#This Row],[H_2]]-db[[#This Row],[H_1]]-1),"")</f>
        <v>24 SET</v>
      </c>
      <c r="U867" s="87" t="str">
        <f>IF(db[[#This Row],[QTY/ CTN B]]="","",LEFT(db[[#This Row],[QTY/ CTN B]],SEARCH(" ",db[[#This Row],[QTY/ CTN B]],1)-1))</f>
        <v>8</v>
      </c>
      <c r="V867" s="87" t="str">
        <f>IF(db[[#This Row],[QTY/ CTN B]]="","",RIGHT(db[[#This Row],[QTY/ CTN B]],LEN(db[[#This Row],[QTY/ CTN B]])-SEARCH(" ",db[[#This Row],[QTY/ CTN B]],1)))</f>
        <v>BOX</v>
      </c>
      <c r="W867" s="87" t="str">
        <f>IF(db[[#This Row],[QTY/ CTN TG]]="",IF(db[[#This Row],[STN TG]]="","",12),LEFT(db[[#This Row],[QTY/ CTN TG]],SEARCH(" ",db[[#This Row],[QTY/ CTN TG]],1)-1))</f>
        <v>24</v>
      </c>
      <c r="X8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867" s="87" t="str">
        <f>IF(db[[#This Row],[STN K]]="","",IF(db[[#This Row],[STN TG]]="LSN",12,""))</f>
        <v/>
      </c>
      <c r="Z867" s="87" t="str">
        <f>IF(db[[#This Row],[STN TG]]="LSN","PCS","")</f>
        <v/>
      </c>
      <c r="AA867" s="87">
        <f>db[[#This Row],[QTY B]]*IF(db[[#This Row],[QTY TG]]="",1,db[[#This Row],[QTY TG]])*IF(db[[#This Row],[QTY K]]="",1,db[[#This Row],[QTY K]])</f>
        <v>192</v>
      </c>
      <c r="AB867" s="87" t="str">
        <f>IF(db[[#This Row],[STN K]]="",IF(db[[#This Row],[STN TG]]="",db[[#This Row],[STN B]],db[[#This Row],[STN TG]]),db[[#This Row],[STN K]])</f>
        <v>SET</v>
      </c>
      <c r="AC867" s="87"/>
    </row>
    <row r="868" spans="1:29" ht="16.5" customHeight="1" x14ac:dyDescent="0.25">
      <c r="A868" s="87">
        <f>ROW()-1</f>
        <v>867</v>
      </c>
      <c r="B868" s="1" t="str">
        <f>LOWER(SUBSTITUTE(SUBSTITUTE(SUBSTITUTE(SUBSTITUTE(SUBSTITUTE(SUBSTITUTE(db[[#This Row],[NB BM]]," ",),".",""),"-",""),"(",""),")",""),"/",""))</f>
        <v>gelpenjkgpc310sdiamondart</v>
      </c>
      <c r="C868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D868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E868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gelpenjkgpc310sdiamondart6box24set</v>
      </c>
      <c r="F8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gelpengpc310sdiamondartjk6box24setartomoro</v>
      </c>
      <c r="G868" s="1" t="s">
        <v>304</v>
      </c>
      <c r="H868" s="4" t="s">
        <v>305</v>
      </c>
      <c r="I868" s="49" t="s">
        <v>3657</v>
      </c>
      <c r="J868" s="1" t="s">
        <v>1620</v>
      </c>
      <c r="K868" s="26" t="e">
        <f>IF(db[[#This Row],[NB NOTA_C]]="","",COUNTIF([2]!B_MSK[concat],db[[#This Row],[NB NOTA_C]]))</f>
        <v>#REF!</v>
      </c>
      <c r="L868" s="6" t="s">
        <v>1631</v>
      </c>
      <c r="M868" s="1" t="s">
        <v>1699</v>
      </c>
      <c r="N868" s="1" t="s">
        <v>2811</v>
      </c>
      <c r="P868" s="1" t="str">
        <f>IF(db[[#This Row],[QTY/ CTN]]="","",SUBSTITUTE(SUBSTITUTE(SUBSTITUTE(db[[#This Row],[QTY/ CTN]]," ","_",2),"(",""),")","")&amp;"_")</f>
        <v>6 BOX_24 SET_</v>
      </c>
      <c r="Q868" s="1">
        <f>IF(db[[#This Row],[H_QTY/ CTN]]="","",SEARCH("_",db[[#This Row],[H_QTY/ CTN]]))</f>
        <v>6</v>
      </c>
      <c r="R868" s="1">
        <f>IF(db[[#This Row],[H_QTY/ CTN]]="","",LEN(db[[#This Row],[H_QTY/ CTN]]))</f>
        <v>13</v>
      </c>
      <c r="S868" s="90" t="str">
        <f>IF(db[[#This Row],[H_QTY/ CTN]]="","",LEFT(db[[#This Row],[H_QTY/ CTN]],db[[#This Row],[H_1]]-1))</f>
        <v>6 BOX</v>
      </c>
      <c r="T868" s="87" t="str">
        <f>IF(NOT(db[[#This Row],[H_1]]=db[[#This Row],[H_2]]),MID(db[[#This Row],[H_QTY/ CTN]],db[[#This Row],[H_1]]+1,db[[#This Row],[H_2]]-db[[#This Row],[H_1]]-1),"")</f>
        <v>24 SET</v>
      </c>
      <c r="U868" s="87" t="str">
        <f>IF(db[[#This Row],[QTY/ CTN B]]="","",LEFT(db[[#This Row],[QTY/ CTN B]],SEARCH(" ",db[[#This Row],[QTY/ CTN B]],1)-1))</f>
        <v>6</v>
      </c>
      <c r="V868" s="87" t="str">
        <f>IF(db[[#This Row],[QTY/ CTN B]]="","",RIGHT(db[[#This Row],[QTY/ CTN B]],LEN(db[[#This Row],[QTY/ CTN B]])-SEARCH(" ",db[[#This Row],[QTY/ CTN B]],1)))</f>
        <v>BOX</v>
      </c>
      <c r="W868" s="87" t="str">
        <f>IF(db[[#This Row],[QTY/ CTN TG]]="",IF(db[[#This Row],[STN TG]]="","",12),LEFT(db[[#This Row],[QTY/ CTN TG]],SEARCH(" ",db[[#This Row],[QTY/ CTN TG]],1)-1))</f>
        <v>24</v>
      </c>
      <c r="X8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868" s="87" t="str">
        <f>IF(db[[#This Row],[STN K]]="","",IF(db[[#This Row],[STN TG]]="LSN",12,""))</f>
        <v/>
      </c>
      <c r="Z868" s="87" t="str">
        <f>IF(db[[#This Row],[STN TG]]="LSN","PCS","")</f>
        <v/>
      </c>
      <c r="AA868" s="87">
        <f>db[[#This Row],[QTY B]]*IF(db[[#This Row],[QTY TG]]="",1,db[[#This Row],[QTY TG]])*IF(db[[#This Row],[QTY K]]="",1,db[[#This Row],[QTY K]])</f>
        <v>144</v>
      </c>
      <c r="AB868" s="87" t="str">
        <f>IF(db[[#This Row],[STN K]]="",IF(db[[#This Row],[STN TG]]="",db[[#This Row],[STN B]],db[[#This Row],[STN TG]]),db[[#This Row],[STN K]])</f>
        <v>SET</v>
      </c>
      <c r="AC868" s="87"/>
    </row>
    <row r="869" spans="1:29" ht="16.5" customHeight="1" x14ac:dyDescent="0.25">
      <c r="A869" s="87">
        <f>ROW()-1</f>
        <v>868</v>
      </c>
      <c r="B869" s="1" t="str">
        <f>LOWER(SUBSTITUTE(SUBSTITUTE(SUBSTITUTE(SUBSTITUTE(SUBSTITUTE(SUBSTITUTE(db[[#This Row],[NB BM]]," ",),".",""),"-",""),"(",""),")",""),"/",""))</f>
        <v>gelpenjkjk100nthitam</v>
      </c>
      <c r="C869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D869" s="1" t="str">
        <f>LOWER(SUBSTITUTE(SUBSTITUTE(SUBSTITUTE(SUBSTITUTE(SUBSTITUTE(SUBSTITUTE(SUBSTITUTE(SUBSTITUTE(SUBSTITUTE(db[[#This Row],[NB PAJAK]]," ",""),"-",""),"(",""),")",""),".",""),",",""),"/",""),"""",""),"+",""))</f>
        <v/>
      </c>
      <c r="E869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gelpenjkjk100nthitam8box30set</v>
      </c>
      <c r="F8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gelpenjk100ntblackjk8box30setartomoro</v>
      </c>
      <c r="G869" s="1" t="s">
        <v>4552</v>
      </c>
      <c r="H869" s="4" t="s">
        <v>306</v>
      </c>
      <c r="I869" s="49"/>
      <c r="J869" s="1" t="s">
        <v>1620</v>
      </c>
      <c r="K869" s="26" t="e">
        <f>IF(db[[#This Row],[NB NOTA_C]]="","",COUNTIF([2]!B_MSK[concat],db[[#This Row],[NB NOTA_C]]))</f>
        <v>#REF!</v>
      </c>
      <c r="L869" s="6" t="s">
        <v>1631</v>
      </c>
      <c r="M869" s="1" t="s">
        <v>1740</v>
      </c>
      <c r="N869" s="1" t="s">
        <v>2811</v>
      </c>
      <c r="P869" s="1" t="str">
        <f>IF(db[[#This Row],[QTY/ CTN]]="","",SUBSTITUTE(SUBSTITUTE(SUBSTITUTE(db[[#This Row],[QTY/ CTN]]," ","_",2),"(",""),")","")&amp;"_")</f>
        <v>8 BOX_30 SET_</v>
      </c>
      <c r="Q869" s="1">
        <f>IF(db[[#This Row],[H_QTY/ CTN]]="","",SEARCH("_",db[[#This Row],[H_QTY/ CTN]]))</f>
        <v>6</v>
      </c>
      <c r="R869" s="1">
        <f>IF(db[[#This Row],[H_QTY/ CTN]]="","",LEN(db[[#This Row],[H_QTY/ CTN]]))</f>
        <v>13</v>
      </c>
      <c r="S869" s="90" t="str">
        <f>IF(db[[#This Row],[H_QTY/ CTN]]="","",LEFT(db[[#This Row],[H_QTY/ CTN]],db[[#This Row],[H_1]]-1))</f>
        <v>8 BOX</v>
      </c>
      <c r="T869" s="87" t="str">
        <f>IF(NOT(db[[#This Row],[H_1]]=db[[#This Row],[H_2]]),MID(db[[#This Row],[H_QTY/ CTN]],db[[#This Row],[H_1]]+1,db[[#This Row],[H_2]]-db[[#This Row],[H_1]]-1),"")</f>
        <v>30 SET</v>
      </c>
      <c r="U869" s="87" t="str">
        <f>IF(db[[#This Row],[QTY/ CTN B]]="","",LEFT(db[[#This Row],[QTY/ CTN B]],SEARCH(" ",db[[#This Row],[QTY/ CTN B]],1)-1))</f>
        <v>8</v>
      </c>
      <c r="V869" s="87" t="str">
        <f>IF(db[[#This Row],[QTY/ CTN B]]="","",RIGHT(db[[#This Row],[QTY/ CTN B]],LEN(db[[#This Row],[QTY/ CTN B]])-SEARCH(" ",db[[#This Row],[QTY/ CTN B]],1)))</f>
        <v>BOX</v>
      </c>
      <c r="W869" s="87" t="str">
        <f>IF(db[[#This Row],[QTY/ CTN TG]]="",IF(db[[#This Row],[STN TG]]="","",12),LEFT(db[[#This Row],[QTY/ CTN TG]],SEARCH(" ",db[[#This Row],[QTY/ CTN TG]],1)-1))</f>
        <v>30</v>
      </c>
      <c r="X8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869" s="87" t="str">
        <f>IF(db[[#This Row],[STN K]]="","",IF(db[[#This Row],[STN TG]]="LSN",12,""))</f>
        <v/>
      </c>
      <c r="Z869" s="87" t="str">
        <f>IF(db[[#This Row],[STN TG]]="LSN","PCS","")</f>
        <v/>
      </c>
      <c r="AA869" s="87">
        <f>db[[#This Row],[QTY B]]*IF(db[[#This Row],[QTY TG]]="",1,db[[#This Row],[QTY TG]])*IF(db[[#This Row],[QTY K]]="",1,db[[#This Row],[QTY K]])</f>
        <v>240</v>
      </c>
      <c r="AB869" s="87" t="str">
        <f>IF(db[[#This Row],[STN K]]="",IF(db[[#This Row],[STN TG]]="",db[[#This Row],[STN B]],db[[#This Row],[STN TG]]),db[[#This Row],[STN K]])</f>
        <v>SET</v>
      </c>
      <c r="AC869" s="87"/>
    </row>
    <row r="870" spans="1:29" ht="16.5" customHeight="1" x14ac:dyDescent="0.25">
      <c r="A870" s="87">
        <f>ROW()-1</f>
        <v>869</v>
      </c>
      <c r="B870" s="32" t="str">
        <f>LOWER(SUBSTITUTE(SUBSTITUTE(SUBSTITUTE(SUBSTITUTE(SUBSTITUTE(SUBSTITUTE(db[[#This Row],[NB BM]]," ",),".",""),"-",""),"(",""),")",""),"/",""))</f>
        <v>gelpenjkjk100snhitam</v>
      </c>
      <c r="C870" s="32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D870" s="32" t="str">
        <f>LOWER(SUBSTITUTE(SUBSTITUTE(SUBSTITUTE(SUBSTITUTE(SUBSTITUTE(SUBSTITUTE(SUBSTITUTE(SUBSTITUTE(SUBSTITUTE(db[[#This Row],[NB PAJAK]]," ",""),"-",""),"(",""),")",""),".",""),",",""),"/",""),"""",""),"+",""))</f>
        <v/>
      </c>
      <c r="E870" s="32" t="str">
        <f>LOWER(SUBSTITUTE(SUBSTITUTE(SUBSTITUTE(SUBSTITUTE(SUBSTITUTE(SUBSTITUTE(SUBSTITUTE(SUBSTITUTE(SUBSTITUTE(db[[#This Row],[NB BM]]&amp;db[[#This Row],[QTY/ CTN]]," ",),".",""),"-",""),"(",""),")",""),",",""),"/",""),"""",""),"+",""))</f>
        <v>gelpenjkjk100snhitam144lsn</v>
      </c>
      <c r="F87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gelpenjk100snblackjk144lsnartomoro</v>
      </c>
      <c r="G870" s="1" t="s">
        <v>4551</v>
      </c>
      <c r="H870" s="34" t="s">
        <v>4406</v>
      </c>
      <c r="I870" s="55"/>
      <c r="J870" s="1" t="s">
        <v>1620</v>
      </c>
      <c r="K870" s="35" t="e">
        <f>IF(db[[#This Row],[NB NOTA_C]]="","",COUNTIF([2]!B_MSK[concat],db[[#This Row],[NB NOTA_C]]))</f>
        <v>#REF!</v>
      </c>
      <c r="L870" s="36" t="s">
        <v>1631</v>
      </c>
      <c r="M870" s="32" t="s">
        <v>1677</v>
      </c>
      <c r="N870" s="33" t="s">
        <v>2811</v>
      </c>
      <c r="O870" s="32"/>
      <c r="P870" s="32" t="str">
        <f>IF(db[[#This Row],[QTY/ CTN]]="","",SUBSTITUTE(SUBSTITUTE(SUBSTITUTE(db[[#This Row],[QTY/ CTN]]," ","_",2),"(",""),")","")&amp;"_")</f>
        <v>144 LSN_</v>
      </c>
      <c r="Q870" s="32">
        <f>IF(db[[#This Row],[H_QTY/ CTN]]="","",SEARCH("_",db[[#This Row],[H_QTY/ CTN]]))</f>
        <v>8</v>
      </c>
      <c r="R870" s="32">
        <f>IF(db[[#This Row],[H_QTY/ CTN]]="","",LEN(db[[#This Row],[H_QTY/ CTN]]))</f>
        <v>8</v>
      </c>
      <c r="S870" s="92" t="str">
        <f>IF(db[[#This Row],[H_QTY/ CTN]]="","",LEFT(db[[#This Row],[H_QTY/ CTN]],db[[#This Row],[H_1]]-1))</f>
        <v>144 LSN</v>
      </c>
      <c r="T870" s="92" t="str">
        <f>IF(NOT(db[[#This Row],[H_1]]=db[[#This Row],[H_2]]),MID(db[[#This Row],[H_QTY/ CTN]],db[[#This Row],[H_1]]+1,db[[#This Row],[H_2]]-db[[#This Row],[H_1]]-1),"")</f>
        <v/>
      </c>
      <c r="U870" s="87" t="str">
        <f>IF(db[[#This Row],[QTY/ CTN B]]="","",LEFT(db[[#This Row],[QTY/ CTN B]],SEARCH(" ",db[[#This Row],[QTY/ CTN B]],1)-1))</f>
        <v>144</v>
      </c>
      <c r="V870" s="87" t="str">
        <f>IF(db[[#This Row],[QTY/ CTN B]]="","",RIGHT(db[[#This Row],[QTY/ CTN B]],LEN(db[[#This Row],[QTY/ CTN B]])-SEARCH(" ",db[[#This Row],[QTY/ CTN B]],1)))</f>
        <v>LSN</v>
      </c>
      <c r="W870" s="87">
        <f>IF(db[[#This Row],[QTY/ CTN TG]]="",IF(db[[#This Row],[STN TG]]="","",12),LEFT(db[[#This Row],[QTY/ CTN TG]],SEARCH(" ",db[[#This Row],[QTY/ CTN TG]],1)-1))</f>
        <v>12</v>
      </c>
      <c r="X8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0" s="87" t="str">
        <f>IF(db[[#This Row],[STN K]]="","",IF(db[[#This Row],[STN TG]]="LSN",12,""))</f>
        <v/>
      </c>
      <c r="Z870" s="87" t="str">
        <f>IF(db[[#This Row],[STN TG]]="LSN","PCS","")</f>
        <v/>
      </c>
      <c r="AA870" s="87">
        <f>db[[#This Row],[QTY B]]*IF(db[[#This Row],[QTY TG]]="",1,db[[#This Row],[QTY TG]])*IF(db[[#This Row],[QTY K]]="",1,db[[#This Row],[QTY K]])</f>
        <v>1728</v>
      </c>
      <c r="AB870" s="87" t="str">
        <f>IF(db[[#This Row],[STN K]]="",IF(db[[#This Row],[STN TG]]="",db[[#This Row],[STN B]],db[[#This Row],[STN TG]]),db[[#This Row],[STN K]])</f>
        <v>PCS</v>
      </c>
      <c r="AC870" s="87"/>
    </row>
    <row r="871" spans="1:29" ht="16.5" customHeight="1" x14ac:dyDescent="0.25">
      <c r="A871" s="87">
        <f>ROW()-1</f>
        <v>870</v>
      </c>
      <c r="B871" s="32" t="str">
        <f>LOWER(SUBSTITUTE(SUBSTITUTE(SUBSTITUTE(SUBSTITUTE(SUBSTITUTE(SUBSTITUTE(db[[#This Row],[NB BM]]," ",),".",""),"-",""),"(",""),")",""),"/",""))</f>
        <v>gelpenjkjk100snbiru</v>
      </c>
      <c r="C871" s="32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D871" s="32" t="str">
        <f>LOWER(SUBSTITUTE(SUBSTITUTE(SUBSTITUTE(SUBSTITUTE(SUBSTITUTE(SUBSTITUTE(SUBSTITUTE(SUBSTITUTE(SUBSTITUTE(db[[#This Row],[NB PAJAK]]," ",""),"-",""),"(",""),")",""),".",""),",",""),"/",""),"""",""),"+",""))</f>
        <v/>
      </c>
      <c r="E871" s="32" t="str">
        <f>LOWER(SUBSTITUTE(SUBSTITUTE(SUBSTITUTE(SUBSTITUTE(SUBSTITUTE(SUBSTITUTE(SUBSTITUTE(SUBSTITUTE(SUBSTITUTE(db[[#This Row],[NB BM]]&amp;db[[#This Row],[QTY/ CTN]]," ",),".",""),"-",""),"(",""),")",""),",",""),"/",""),"""",""),"+",""))</f>
        <v>gelpenjkjk100snbiru144lsn</v>
      </c>
      <c r="F87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gelpenjk100snbluejk144lsnartomoro</v>
      </c>
      <c r="G871" s="1" t="s">
        <v>4553</v>
      </c>
      <c r="H871" s="34" t="s">
        <v>4407</v>
      </c>
      <c r="I871" s="55"/>
      <c r="J871" s="1" t="s">
        <v>1620</v>
      </c>
      <c r="K871" s="35" t="e">
        <f>IF(db[[#This Row],[NB NOTA_C]]="","",COUNTIF([2]!B_MSK[concat],db[[#This Row],[NB NOTA_C]]))</f>
        <v>#REF!</v>
      </c>
      <c r="L871" s="36" t="s">
        <v>1631</v>
      </c>
      <c r="M871" s="32" t="s">
        <v>1677</v>
      </c>
      <c r="N871" s="33" t="s">
        <v>2811</v>
      </c>
      <c r="O871" s="32"/>
      <c r="P871" s="32" t="str">
        <f>IF(db[[#This Row],[QTY/ CTN]]="","",SUBSTITUTE(SUBSTITUTE(SUBSTITUTE(db[[#This Row],[QTY/ CTN]]," ","_",2),"(",""),")","")&amp;"_")</f>
        <v>144 LSN_</v>
      </c>
      <c r="Q871" s="32">
        <f>IF(db[[#This Row],[H_QTY/ CTN]]="","",SEARCH("_",db[[#This Row],[H_QTY/ CTN]]))</f>
        <v>8</v>
      </c>
      <c r="R871" s="32">
        <f>IF(db[[#This Row],[H_QTY/ CTN]]="","",LEN(db[[#This Row],[H_QTY/ CTN]]))</f>
        <v>8</v>
      </c>
      <c r="S871" s="92" t="str">
        <f>IF(db[[#This Row],[H_QTY/ CTN]]="","",LEFT(db[[#This Row],[H_QTY/ CTN]],db[[#This Row],[H_1]]-1))</f>
        <v>144 LSN</v>
      </c>
      <c r="T871" s="92" t="str">
        <f>IF(NOT(db[[#This Row],[H_1]]=db[[#This Row],[H_2]]),MID(db[[#This Row],[H_QTY/ CTN]],db[[#This Row],[H_1]]+1,db[[#This Row],[H_2]]-db[[#This Row],[H_1]]-1),"")</f>
        <v/>
      </c>
      <c r="U871" s="87" t="str">
        <f>IF(db[[#This Row],[QTY/ CTN B]]="","",LEFT(db[[#This Row],[QTY/ CTN B]],SEARCH(" ",db[[#This Row],[QTY/ CTN B]],1)-1))</f>
        <v>144</v>
      </c>
      <c r="V871" s="87" t="str">
        <f>IF(db[[#This Row],[QTY/ CTN B]]="","",RIGHT(db[[#This Row],[QTY/ CTN B]],LEN(db[[#This Row],[QTY/ CTN B]])-SEARCH(" ",db[[#This Row],[QTY/ CTN B]],1)))</f>
        <v>LSN</v>
      </c>
      <c r="W871" s="87">
        <f>IF(db[[#This Row],[QTY/ CTN TG]]="",IF(db[[#This Row],[STN TG]]="","",12),LEFT(db[[#This Row],[QTY/ CTN TG]],SEARCH(" ",db[[#This Row],[QTY/ CTN TG]],1)-1))</f>
        <v>12</v>
      </c>
      <c r="X8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1" s="87" t="str">
        <f>IF(db[[#This Row],[STN K]]="","",IF(db[[#This Row],[STN TG]]="LSN",12,""))</f>
        <v/>
      </c>
      <c r="Z871" s="87" t="str">
        <f>IF(db[[#This Row],[STN TG]]="LSN","PCS","")</f>
        <v/>
      </c>
      <c r="AA871" s="87">
        <f>db[[#This Row],[QTY B]]*IF(db[[#This Row],[QTY TG]]="",1,db[[#This Row],[QTY TG]])*IF(db[[#This Row],[QTY K]]="",1,db[[#This Row],[QTY K]])</f>
        <v>1728</v>
      </c>
      <c r="AB871" s="87" t="str">
        <f>IF(db[[#This Row],[STN K]]="",IF(db[[#This Row],[STN TG]]="",db[[#This Row],[STN B]],db[[#This Row],[STN TG]]),db[[#This Row],[STN K]])</f>
        <v>PCS</v>
      </c>
      <c r="AC871" s="87"/>
    </row>
    <row r="872" spans="1:29" ht="16.5" customHeight="1" x14ac:dyDescent="0.25">
      <c r="A872" s="87">
        <f>ROW()-1</f>
        <v>871</v>
      </c>
      <c r="B872" s="3" t="str">
        <f>LOWER(SUBSTITUTE(SUBSTITUTE(SUBSTITUTE(SUBSTITUTE(SUBSTITUTE(SUBSTITUTE(db[[#This Row],[NB BM]]," ",),".",""),"-",""),"(",""),")",""),"/",""))</f>
        <v>gelpenkoxikxgp926</v>
      </c>
      <c r="C872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D872" s="3" t="str">
        <f>LOWER(SUBSTITUTE(SUBSTITUTE(SUBSTITUTE(SUBSTITUTE(SUBSTITUTE(SUBSTITUTE(SUBSTITUTE(SUBSTITUTE(SUBSTITUTE(db[[#This Row],[NB PAJAK]]," ",""),"-",""),"(",""),")",""),".",""),",",""),"/",""),"""",""),"+",""))</f>
        <v/>
      </c>
      <c r="E87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gelpenkoxikxgp926144lsn</v>
      </c>
      <c r="F8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gelpenkoxikxgp926144lsnuntana</v>
      </c>
      <c r="G872" s="1" t="s">
        <v>1901</v>
      </c>
      <c r="H872" s="4" t="s">
        <v>3134</v>
      </c>
      <c r="I872" s="49"/>
      <c r="J872" s="1" t="s">
        <v>1621</v>
      </c>
      <c r="K872" s="26" t="e">
        <f>IF(db[[#This Row],[NB NOTA_C]]="","",COUNTIF([2]!B_MSK[concat],db[[#This Row],[NB NOTA_C]]))</f>
        <v>#REF!</v>
      </c>
      <c r="L872" s="7" t="s">
        <v>1634</v>
      </c>
      <c r="M872" s="3" t="s">
        <v>1677</v>
      </c>
      <c r="N872" s="1" t="s">
        <v>2811</v>
      </c>
      <c r="P872" s="1" t="str">
        <f>IF(db[[#This Row],[QTY/ CTN]]="","",SUBSTITUTE(SUBSTITUTE(SUBSTITUTE(db[[#This Row],[QTY/ CTN]]," ","_",2),"(",""),")","")&amp;"_")</f>
        <v>144 LSN_</v>
      </c>
      <c r="Q872" s="1">
        <f>IF(db[[#This Row],[H_QTY/ CTN]]="","",SEARCH("_",db[[#This Row],[H_QTY/ CTN]]))</f>
        <v>8</v>
      </c>
      <c r="R872" s="1">
        <f>IF(db[[#This Row],[H_QTY/ CTN]]="","",LEN(db[[#This Row],[H_QTY/ CTN]]))</f>
        <v>8</v>
      </c>
      <c r="S872" s="90" t="str">
        <f>IF(db[[#This Row],[H_QTY/ CTN]]="","",LEFT(db[[#This Row],[H_QTY/ CTN]],db[[#This Row],[H_1]]-1))</f>
        <v>144 LSN</v>
      </c>
      <c r="T872" s="87" t="str">
        <f>IF(NOT(db[[#This Row],[H_1]]=db[[#This Row],[H_2]]),MID(db[[#This Row],[H_QTY/ CTN]],db[[#This Row],[H_1]]+1,db[[#This Row],[H_2]]-db[[#This Row],[H_1]]-1),"")</f>
        <v/>
      </c>
      <c r="U872" s="87" t="str">
        <f>IF(db[[#This Row],[QTY/ CTN B]]="","",LEFT(db[[#This Row],[QTY/ CTN B]],SEARCH(" ",db[[#This Row],[QTY/ CTN B]],1)-1))</f>
        <v>144</v>
      </c>
      <c r="V872" s="87" t="str">
        <f>IF(db[[#This Row],[QTY/ CTN B]]="","",RIGHT(db[[#This Row],[QTY/ CTN B]],LEN(db[[#This Row],[QTY/ CTN B]])-SEARCH(" ",db[[#This Row],[QTY/ CTN B]],1)))</f>
        <v>LSN</v>
      </c>
      <c r="W872" s="87">
        <f>IF(db[[#This Row],[QTY/ CTN TG]]="",IF(db[[#This Row],[STN TG]]="","",12),LEFT(db[[#This Row],[QTY/ CTN TG]],SEARCH(" ",db[[#This Row],[QTY/ CTN TG]],1)-1))</f>
        <v>12</v>
      </c>
      <c r="X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2" s="87" t="str">
        <f>IF(db[[#This Row],[STN K]]="","",IF(db[[#This Row],[STN TG]]="LSN",12,""))</f>
        <v/>
      </c>
      <c r="Z872" s="87" t="str">
        <f>IF(db[[#This Row],[STN TG]]="LSN","PCS","")</f>
        <v/>
      </c>
      <c r="AA872" s="87">
        <f>db[[#This Row],[QTY B]]*IF(db[[#This Row],[QTY TG]]="",1,db[[#This Row],[QTY TG]])*IF(db[[#This Row],[QTY K]]="",1,db[[#This Row],[QTY K]])</f>
        <v>1728</v>
      </c>
      <c r="AB872" s="87" t="str">
        <f>IF(db[[#This Row],[STN K]]="",IF(db[[#This Row],[STN TG]]="",db[[#This Row],[STN B]],db[[#This Row],[STN TG]]),db[[#This Row],[STN K]])</f>
        <v>PCS</v>
      </c>
      <c r="AC872" s="87"/>
    </row>
    <row r="873" spans="1:29" ht="16.5" customHeight="1" x14ac:dyDescent="0.25">
      <c r="A873" s="87">
        <f>ROW()-1</f>
        <v>872</v>
      </c>
      <c r="B873" s="3" t="str">
        <f>LOWER(SUBSTITUTE(SUBSTITUTE(SUBSTITUTE(SUBSTITUTE(SUBSTITUTE(SUBSTITUTE(db[[#This Row],[NB BM]]," ",),".",""),"-",""),"(",""),")",""),"/",""))</f>
        <v>gelpenkoxikxgp927</v>
      </c>
      <c r="C873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D873" s="3" t="str">
        <f>LOWER(SUBSTITUTE(SUBSTITUTE(SUBSTITUTE(SUBSTITUTE(SUBSTITUTE(SUBSTITUTE(SUBSTITUTE(SUBSTITUTE(SUBSTITUTE(db[[#This Row],[NB PAJAK]]," ",""),"-",""),"(",""),")",""),".",""),",",""),"/",""),"""",""),"+",""))</f>
        <v/>
      </c>
      <c r="E87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gelpenkoxikxgp927144lsn</v>
      </c>
      <c r="F8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gelpenkoxikxgp927144lsnuntana</v>
      </c>
      <c r="G873" s="1" t="s">
        <v>1902</v>
      </c>
      <c r="H873" s="4" t="s">
        <v>3135</v>
      </c>
      <c r="I873" s="49"/>
      <c r="J873" s="1" t="s">
        <v>1621</v>
      </c>
      <c r="K873" s="26" t="e">
        <f>IF(db[[#This Row],[NB NOTA_C]]="","",COUNTIF([2]!B_MSK[concat],db[[#This Row],[NB NOTA_C]]))</f>
        <v>#REF!</v>
      </c>
      <c r="L873" s="7" t="s">
        <v>1634</v>
      </c>
      <c r="M873" s="3" t="s">
        <v>1677</v>
      </c>
      <c r="N873" s="1" t="s">
        <v>2811</v>
      </c>
      <c r="P873" s="1" t="str">
        <f>IF(db[[#This Row],[QTY/ CTN]]="","",SUBSTITUTE(SUBSTITUTE(SUBSTITUTE(db[[#This Row],[QTY/ CTN]]," ","_",2),"(",""),")","")&amp;"_")</f>
        <v>144 LSN_</v>
      </c>
      <c r="Q873" s="1">
        <f>IF(db[[#This Row],[H_QTY/ CTN]]="","",SEARCH("_",db[[#This Row],[H_QTY/ CTN]]))</f>
        <v>8</v>
      </c>
      <c r="R873" s="1">
        <f>IF(db[[#This Row],[H_QTY/ CTN]]="","",LEN(db[[#This Row],[H_QTY/ CTN]]))</f>
        <v>8</v>
      </c>
      <c r="S873" s="90" t="str">
        <f>IF(db[[#This Row],[H_QTY/ CTN]]="","",LEFT(db[[#This Row],[H_QTY/ CTN]],db[[#This Row],[H_1]]-1))</f>
        <v>144 LSN</v>
      </c>
      <c r="T873" s="87" t="str">
        <f>IF(NOT(db[[#This Row],[H_1]]=db[[#This Row],[H_2]]),MID(db[[#This Row],[H_QTY/ CTN]],db[[#This Row],[H_1]]+1,db[[#This Row],[H_2]]-db[[#This Row],[H_1]]-1),"")</f>
        <v/>
      </c>
      <c r="U873" s="87" t="str">
        <f>IF(db[[#This Row],[QTY/ CTN B]]="","",LEFT(db[[#This Row],[QTY/ CTN B]],SEARCH(" ",db[[#This Row],[QTY/ CTN B]],1)-1))</f>
        <v>144</v>
      </c>
      <c r="V873" s="87" t="str">
        <f>IF(db[[#This Row],[QTY/ CTN B]]="","",RIGHT(db[[#This Row],[QTY/ CTN B]],LEN(db[[#This Row],[QTY/ CTN B]])-SEARCH(" ",db[[#This Row],[QTY/ CTN B]],1)))</f>
        <v>LSN</v>
      </c>
      <c r="W873" s="87">
        <f>IF(db[[#This Row],[QTY/ CTN TG]]="",IF(db[[#This Row],[STN TG]]="","",12),LEFT(db[[#This Row],[QTY/ CTN TG]],SEARCH(" ",db[[#This Row],[QTY/ CTN TG]],1)-1))</f>
        <v>12</v>
      </c>
      <c r="X8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3" s="87" t="str">
        <f>IF(db[[#This Row],[STN K]]="","",IF(db[[#This Row],[STN TG]]="LSN",12,""))</f>
        <v/>
      </c>
      <c r="Z873" s="87" t="str">
        <f>IF(db[[#This Row],[STN TG]]="LSN","PCS","")</f>
        <v/>
      </c>
      <c r="AA873" s="87">
        <f>db[[#This Row],[QTY B]]*IF(db[[#This Row],[QTY TG]]="",1,db[[#This Row],[QTY TG]])*IF(db[[#This Row],[QTY K]]="",1,db[[#This Row],[QTY K]])</f>
        <v>1728</v>
      </c>
      <c r="AB873" s="87" t="str">
        <f>IF(db[[#This Row],[STN K]]="",IF(db[[#This Row],[STN TG]]="",db[[#This Row],[STN B]],db[[#This Row],[STN TG]]),db[[#This Row],[STN K]])</f>
        <v>PCS</v>
      </c>
      <c r="AC873" s="87"/>
    </row>
    <row r="874" spans="1:29" ht="16.5" customHeight="1" x14ac:dyDescent="0.25">
      <c r="A874" s="87">
        <f>ROW()-1</f>
        <v>873</v>
      </c>
      <c r="B874" s="3" t="str">
        <f>LOWER(SUBSTITUTE(SUBSTITUTE(SUBSTITUTE(SUBSTITUTE(SUBSTITUTE(SUBSTITUTE(db[[#This Row],[NB BM]]," ",),".",""),"-",""),"(",""),")",""),"/",""))</f>
        <v>gelpenkoxikxgp928</v>
      </c>
      <c r="C874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D874" s="3" t="str">
        <f>LOWER(SUBSTITUTE(SUBSTITUTE(SUBSTITUTE(SUBSTITUTE(SUBSTITUTE(SUBSTITUTE(SUBSTITUTE(SUBSTITUTE(SUBSTITUTE(db[[#This Row],[NB PAJAK]]," ",""),"-",""),"(",""),")",""),".",""),",",""),"/",""),"""",""),"+",""))</f>
        <v/>
      </c>
      <c r="E87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gelpenkoxikxgp928144lsn</v>
      </c>
      <c r="F8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gelpenkoxikxgp928144lsnuntana</v>
      </c>
      <c r="G874" s="1" t="s">
        <v>1903</v>
      </c>
      <c r="H874" s="4" t="s">
        <v>3136</v>
      </c>
      <c r="I874" s="49"/>
      <c r="J874" s="1" t="s">
        <v>1621</v>
      </c>
      <c r="K874" s="26" t="e">
        <f>IF(db[[#This Row],[NB NOTA_C]]="","",COUNTIF([2]!B_MSK[concat],db[[#This Row],[NB NOTA_C]]))</f>
        <v>#REF!</v>
      </c>
      <c r="L874" s="7" t="s">
        <v>1634</v>
      </c>
      <c r="M874" s="3" t="s">
        <v>1677</v>
      </c>
      <c r="N874" s="1" t="s">
        <v>2811</v>
      </c>
      <c r="P874" s="1" t="str">
        <f>IF(db[[#This Row],[QTY/ CTN]]="","",SUBSTITUTE(SUBSTITUTE(SUBSTITUTE(db[[#This Row],[QTY/ CTN]]," ","_",2),"(",""),")","")&amp;"_")</f>
        <v>144 LSN_</v>
      </c>
      <c r="Q874" s="1">
        <f>IF(db[[#This Row],[H_QTY/ CTN]]="","",SEARCH("_",db[[#This Row],[H_QTY/ CTN]]))</f>
        <v>8</v>
      </c>
      <c r="R874" s="1">
        <f>IF(db[[#This Row],[H_QTY/ CTN]]="","",LEN(db[[#This Row],[H_QTY/ CTN]]))</f>
        <v>8</v>
      </c>
      <c r="S874" s="90" t="str">
        <f>IF(db[[#This Row],[H_QTY/ CTN]]="","",LEFT(db[[#This Row],[H_QTY/ CTN]],db[[#This Row],[H_1]]-1))</f>
        <v>144 LSN</v>
      </c>
      <c r="T874" s="87" t="str">
        <f>IF(NOT(db[[#This Row],[H_1]]=db[[#This Row],[H_2]]),MID(db[[#This Row],[H_QTY/ CTN]],db[[#This Row],[H_1]]+1,db[[#This Row],[H_2]]-db[[#This Row],[H_1]]-1),"")</f>
        <v/>
      </c>
      <c r="U874" s="87" t="str">
        <f>IF(db[[#This Row],[QTY/ CTN B]]="","",LEFT(db[[#This Row],[QTY/ CTN B]],SEARCH(" ",db[[#This Row],[QTY/ CTN B]],1)-1))</f>
        <v>144</v>
      </c>
      <c r="V874" s="87" t="str">
        <f>IF(db[[#This Row],[QTY/ CTN B]]="","",RIGHT(db[[#This Row],[QTY/ CTN B]],LEN(db[[#This Row],[QTY/ CTN B]])-SEARCH(" ",db[[#This Row],[QTY/ CTN B]],1)))</f>
        <v>LSN</v>
      </c>
      <c r="W874" s="87">
        <f>IF(db[[#This Row],[QTY/ CTN TG]]="",IF(db[[#This Row],[STN TG]]="","",12),LEFT(db[[#This Row],[QTY/ CTN TG]],SEARCH(" ",db[[#This Row],[QTY/ CTN TG]],1)-1))</f>
        <v>12</v>
      </c>
      <c r="X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4" s="87" t="str">
        <f>IF(db[[#This Row],[STN K]]="","",IF(db[[#This Row],[STN TG]]="LSN",12,""))</f>
        <v/>
      </c>
      <c r="Z874" s="87" t="str">
        <f>IF(db[[#This Row],[STN TG]]="LSN","PCS","")</f>
        <v/>
      </c>
      <c r="AA874" s="87">
        <f>db[[#This Row],[QTY B]]*IF(db[[#This Row],[QTY TG]]="",1,db[[#This Row],[QTY TG]])*IF(db[[#This Row],[QTY K]]="",1,db[[#This Row],[QTY K]])</f>
        <v>1728</v>
      </c>
      <c r="AB874" s="87" t="str">
        <f>IF(db[[#This Row],[STN K]]="",IF(db[[#This Row],[STN TG]]="",db[[#This Row],[STN B]],db[[#This Row],[STN TG]]),db[[#This Row],[STN K]])</f>
        <v>PCS</v>
      </c>
      <c r="AC874" s="87"/>
    </row>
    <row r="875" spans="1:29" ht="16.5" customHeight="1" x14ac:dyDescent="0.25">
      <c r="A875" s="87">
        <f>ROW()-1</f>
        <v>874</v>
      </c>
      <c r="B875" s="3" t="str">
        <f>LOWER(SUBSTITUTE(SUBSTITUTE(SUBSTITUTE(SUBSTITUTE(SUBSTITUTE(SUBSTITUTE(db[[#This Row],[NB BM]]," ",),".",""),"-",""),"(",""),")",""),"/",""))</f>
        <v>gelpenkoxikxgp929</v>
      </c>
      <c r="C875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D875" s="3" t="str">
        <f>LOWER(SUBSTITUTE(SUBSTITUTE(SUBSTITUTE(SUBSTITUTE(SUBSTITUTE(SUBSTITUTE(SUBSTITUTE(SUBSTITUTE(SUBSTITUTE(db[[#This Row],[NB PAJAK]]," ",""),"-",""),"(",""),")",""),".",""),",",""),"/",""),"""",""),"+",""))</f>
        <v/>
      </c>
      <c r="E87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gelpenkoxikxgp929144lsn</v>
      </c>
      <c r="F8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gelpenkoxikxgp929144lsnuntana</v>
      </c>
      <c r="G875" s="1" t="s">
        <v>1904</v>
      </c>
      <c r="H875" s="4" t="s">
        <v>3137</v>
      </c>
      <c r="I875" s="49"/>
      <c r="J875" s="1" t="s">
        <v>1621</v>
      </c>
      <c r="K875" s="26" t="e">
        <f>IF(db[[#This Row],[NB NOTA_C]]="","",COUNTIF([2]!B_MSK[concat],db[[#This Row],[NB NOTA_C]]))</f>
        <v>#REF!</v>
      </c>
      <c r="L875" s="7" t="s">
        <v>1634</v>
      </c>
      <c r="M875" s="3" t="s">
        <v>1677</v>
      </c>
      <c r="N875" s="1" t="s">
        <v>2811</v>
      </c>
      <c r="P875" s="1" t="str">
        <f>IF(db[[#This Row],[QTY/ CTN]]="","",SUBSTITUTE(SUBSTITUTE(SUBSTITUTE(db[[#This Row],[QTY/ CTN]]," ","_",2),"(",""),")","")&amp;"_")</f>
        <v>144 LSN_</v>
      </c>
      <c r="Q875" s="1">
        <f>IF(db[[#This Row],[H_QTY/ CTN]]="","",SEARCH("_",db[[#This Row],[H_QTY/ CTN]]))</f>
        <v>8</v>
      </c>
      <c r="R875" s="1">
        <f>IF(db[[#This Row],[H_QTY/ CTN]]="","",LEN(db[[#This Row],[H_QTY/ CTN]]))</f>
        <v>8</v>
      </c>
      <c r="S875" s="90" t="str">
        <f>IF(db[[#This Row],[H_QTY/ CTN]]="","",LEFT(db[[#This Row],[H_QTY/ CTN]],db[[#This Row],[H_1]]-1))</f>
        <v>144 LSN</v>
      </c>
      <c r="T875" s="87" t="str">
        <f>IF(NOT(db[[#This Row],[H_1]]=db[[#This Row],[H_2]]),MID(db[[#This Row],[H_QTY/ CTN]],db[[#This Row],[H_1]]+1,db[[#This Row],[H_2]]-db[[#This Row],[H_1]]-1),"")</f>
        <v/>
      </c>
      <c r="U875" s="87" t="str">
        <f>IF(db[[#This Row],[QTY/ CTN B]]="","",LEFT(db[[#This Row],[QTY/ CTN B]],SEARCH(" ",db[[#This Row],[QTY/ CTN B]],1)-1))</f>
        <v>144</v>
      </c>
      <c r="V875" s="87" t="str">
        <f>IF(db[[#This Row],[QTY/ CTN B]]="","",RIGHT(db[[#This Row],[QTY/ CTN B]],LEN(db[[#This Row],[QTY/ CTN B]])-SEARCH(" ",db[[#This Row],[QTY/ CTN B]],1)))</f>
        <v>LSN</v>
      </c>
      <c r="W875" s="87">
        <f>IF(db[[#This Row],[QTY/ CTN TG]]="",IF(db[[#This Row],[STN TG]]="","",12),LEFT(db[[#This Row],[QTY/ CTN TG]],SEARCH(" ",db[[#This Row],[QTY/ CTN TG]],1)-1))</f>
        <v>12</v>
      </c>
      <c r="X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5" s="87" t="str">
        <f>IF(db[[#This Row],[STN K]]="","",IF(db[[#This Row],[STN TG]]="LSN",12,""))</f>
        <v/>
      </c>
      <c r="Z875" s="87" t="str">
        <f>IF(db[[#This Row],[STN TG]]="LSN","PCS","")</f>
        <v/>
      </c>
      <c r="AA875" s="87">
        <f>db[[#This Row],[QTY B]]*IF(db[[#This Row],[QTY TG]]="",1,db[[#This Row],[QTY TG]])*IF(db[[#This Row],[QTY K]]="",1,db[[#This Row],[QTY K]])</f>
        <v>1728</v>
      </c>
      <c r="AB875" s="87" t="str">
        <f>IF(db[[#This Row],[STN K]]="",IF(db[[#This Row],[STN TG]]="",db[[#This Row],[STN B]],db[[#This Row],[STN TG]]),db[[#This Row],[STN K]])</f>
        <v>PCS</v>
      </c>
      <c r="AC875" s="87"/>
    </row>
    <row r="876" spans="1:29" ht="16.5" customHeight="1" x14ac:dyDescent="0.25">
      <c r="A876" s="87">
        <f>ROW()-1</f>
        <v>875</v>
      </c>
      <c r="B876" s="3" t="str">
        <f>LOWER(SUBSTITUTE(SUBSTITUTE(SUBSTITUTE(SUBSTITUTE(SUBSTITUTE(SUBSTITUTE(db[[#This Row],[NB BM]]," ",),".",""),"-",""),"(",""),")",""),"/",""))</f>
        <v>gelpenkoxikxgp930</v>
      </c>
      <c r="C876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D876" s="3" t="str">
        <f>LOWER(SUBSTITUTE(SUBSTITUTE(SUBSTITUTE(SUBSTITUTE(SUBSTITUTE(SUBSTITUTE(SUBSTITUTE(SUBSTITUTE(SUBSTITUTE(db[[#This Row],[NB PAJAK]]," ",""),"-",""),"(",""),")",""),".",""),",",""),"/",""),"""",""),"+",""))</f>
        <v/>
      </c>
      <c r="E87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gelpenkoxikxgp930144lsn</v>
      </c>
      <c r="F8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gelpenkoxikxgp930144lsnuntana</v>
      </c>
      <c r="G876" s="1" t="s">
        <v>1905</v>
      </c>
      <c r="H876" s="4" t="s">
        <v>3138</v>
      </c>
      <c r="I876" s="49"/>
      <c r="J876" s="1" t="s">
        <v>1621</v>
      </c>
      <c r="K876" s="26" t="e">
        <f>IF(db[[#This Row],[NB NOTA_C]]="","",COUNTIF([2]!B_MSK[concat],db[[#This Row],[NB NOTA_C]]))</f>
        <v>#REF!</v>
      </c>
      <c r="L876" s="7" t="s">
        <v>1634</v>
      </c>
      <c r="M876" s="3" t="s">
        <v>1677</v>
      </c>
      <c r="N876" s="1" t="s">
        <v>2811</v>
      </c>
      <c r="P876" s="1" t="str">
        <f>IF(db[[#This Row],[QTY/ CTN]]="","",SUBSTITUTE(SUBSTITUTE(SUBSTITUTE(db[[#This Row],[QTY/ CTN]]," ","_",2),"(",""),")","")&amp;"_")</f>
        <v>144 LSN_</v>
      </c>
      <c r="Q876" s="1">
        <f>IF(db[[#This Row],[H_QTY/ CTN]]="","",SEARCH("_",db[[#This Row],[H_QTY/ CTN]]))</f>
        <v>8</v>
      </c>
      <c r="R876" s="1">
        <f>IF(db[[#This Row],[H_QTY/ CTN]]="","",LEN(db[[#This Row],[H_QTY/ CTN]]))</f>
        <v>8</v>
      </c>
      <c r="S876" s="90" t="str">
        <f>IF(db[[#This Row],[H_QTY/ CTN]]="","",LEFT(db[[#This Row],[H_QTY/ CTN]],db[[#This Row],[H_1]]-1))</f>
        <v>144 LSN</v>
      </c>
      <c r="T876" s="87" t="str">
        <f>IF(NOT(db[[#This Row],[H_1]]=db[[#This Row],[H_2]]),MID(db[[#This Row],[H_QTY/ CTN]],db[[#This Row],[H_1]]+1,db[[#This Row],[H_2]]-db[[#This Row],[H_1]]-1),"")</f>
        <v/>
      </c>
      <c r="U876" s="87" t="str">
        <f>IF(db[[#This Row],[QTY/ CTN B]]="","",LEFT(db[[#This Row],[QTY/ CTN B]],SEARCH(" ",db[[#This Row],[QTY/ CTN B]],1)-1))</f>
        <v>144</v>
      </c>
      <c r="V876" s="87" t="str">
        <f>IF(db[[#This Row],[QTY/ CTN B]]="","",RIGHT(db[[#This Row],[QTY/ CTN B]],LEN(db[[#This Row],[QTY/ CTN B]])-SEARCH(" ",db[[#This Row],[QTY/ CTN B]],1)))</f>
        <v>LSN</v>
      </c>
      <c r="W876" s="87">
        <f>IF(db[[#This Row],[QTY/ CTN TG]]="",IF(db[[#This Row],[STN TG]]="","",12),LEFT(db[[#This Row],[QTY/ CTN TG]],SEARCH(" ",db[[#This Row],[QTY/ CTN TG]],1)-1))</f>
        <v>12</v>
      </c>
      <c r="X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6" s="87" t="str">
        <f>IF(db[[#This Row],[STN K]]="","",IF(db[[#This Row],[STN TG]]="LSN",12,""))</f>
        <v/>
      </c>
      <c r="Z876" s="87" t="str">
        <f>IF(db[[#This Row],[STN TG]]="LSN","PCS","")</f>
        <v/>
      </c>
      <c r="AA876" s="87">
        <f>db[[#This Row],[QTY B]]*IF(db[[#This Row],[QTY TG]]="",1,db[[#This Row],[QTY TG]])*IF(db[[#This Row],[QTY K]]="",1,db[[#This Row],[QTY K]])</f>
        <v>1728</v>
      </c>
      <c r="AB876" s="87" t="str">
        <f>IF(db[[#This Row],[STN K]]="",IF(db[[#This Row],[STN TG]]="",db[[#This Row],[STN B]],db[[#This Row],[STN TG]]),db[[#This Row],[STN K]])</f>
        <v>PCS</v>
      </c>
      <c r="AC876" s="87"/>
    </row>
    <row r="877" spans="1:29" ht="16.5" customHeight="1" x14ac:dyDescent="0.25">
      <c r="A877" s="87">
        <f>ROW()-1</f>
        <v>876</v>
      </c>
      <c r="B877" s="3" t="str">
        <f>LOWER(SUBSTITUTE(SUBSTITUTE(SUBSTITUTE(SUBSTITUTE(SUBSTITUTE(SUBSTITUTE(db[[#This Row],[NB BM]]," ",),".",""),"-",""),"(",""),")",""),"/",""))</f>
        <v>gelpensqhijabcute038mm</v>
      </c>
      <c r="C877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D877" s="3" t="str">
        <f>LOWER(SUBSTITUTE(SUBSTITUTE(SUBSTITUTE(SUBSTITUTE(SUBSTITUTE(SUBSTITUTE(SUBSTITUTE(SUBSTITUTE(SUBSTITUTE(db[[#This Row],[NB PAJAK]]," ",""),"-",""),"(",""),")",""),".",""),",",""),"/",""),"""",""),"+",""))</f>
        <v/>
      </c>
      <c r="E877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gelpensqhijabcute038mm144lsn</v>
      </c>
      <c r="F8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gelpensqhijabcute038mm144lsnuntana</v>
      </c>
      <c r="G877" s="1" t="s">
        <v>1606</v>
      </c>
      <c r="H877" s="4" t="s">
        <v>1599</v>
      </c>
      <c r="I877" s="49"/>
      <c r="J877" s="1" t="s">
        <v>1621</v>
      </c>
      <c r="K877" s="26" t="e">
        <f>IF(db[[#This Row],[NB NOTA_C]]="","",COUNTIF([2]!B_MSK[concat],db[[#This Row],[NB NOTA_C]]))</f>
        <v>#REF!</v>
      </c>
      <c r="L877" s="6" t="s">
        <v>1639</v>
      </c>
      <c r="M877" s="1" t="s">
        <v>1677</v>
      </c>
      <c r="N877" s="1" t="s">
        <v>2811</v>
      </c>
      <c r="P877" s="1" t="str">
        <f>IF(db[[#This Row],[QTY/ CTN]]="","",SUBSTITUTE(SUBSTITUTE(SUBSTITUTE(db[[#This Row],[QTY/ CTN]]," ","_",2),"(",""),")","")&amp;"_")</f>
        <v>144 LSN_</v>
      </c>
      <c r="Q877" s="1">
        <f>IF(db[[#This Row],[H_QTY/ CTN]]="","",SEARCH("_",db[[#This Row],[H_QTY/ CTN]]))</f>
        <v>8</v>
      </c>
      <c r="R877" s="1">
        <f>IF(db[[#This Row],[H_QTY/ CTN]]="","",LEN(db[[#This Row],[H_QTY/ CTN]]))</f>
        <v>8</v>
      </c>
      <c r="S877" s="90" t="str">
        <f>IF(db[[#This Row],[H_QTY/ CTN]]="","",LEFT(db[[#This Row],[H_QTY/ CTN]],db[[#This Row],[H_1]]-1))</f>
        <v>144 LSN</v>
      </c>
      <c r="T877" s="87" t="str">
        <f>IF(NOT(db[[#This Row],[H_1]]=db[[#This Row],[H_2]]),MID(db[[#This Row],[H_QTY/ CTN]],db[[#This Row],[H_1]]+1,db[[#This Row],[H_2]]-db[[#This Row],[H_1]]-1),"")</f>
        <v/>
      </c>
      <c r="U877" s="87" t="str">
        <f>IF(db[[#This Row],[QTY/ CTN B]]="","",LEFT(db[[#This Row],[QTY/ CTN B]],SEARCH(" ",db[[#This Row],[QTY/ CTN B]],1)-1))</f>
        <v>144</v>
      </c>
      <c r="V877" s="87" t="str">
        <f>IF(db[[#This Row],[QTY/ CTN B]]="","",RIGHT(db[[#This Row],[QTY/ CTN B]],LEN(db[[#This Row],[QTY/ CTN B]])-SEARCH(" ",db[[#This Row],[QTY/ CTN B]],1)))</f>
        <v>LSN</v>
      </c>
      <c r="W877" s="87">
        <f>IF(db[[#This Row],[QTY/ CTN TG]]="",IF(db[[#This Row],[STN TG]]="","",12),LEFT(db[[#This Row],[QTY/ CTN TG]],SEARCH(" ",db[[#This Row],[QTY/ CTN TG]],1)-1))</f>
        <v>12</v>
      </c>
      <c r="X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7" s="87" t="str">
        <f>IF(db[[#This Row],[STN K]]="","",IF(db[[#This Row],[STN TG]]="LSN",12,""))</f>
        <v/>
      </c>
      <c r="Z877" s="87" t="str">
        <f>IF(db[[#This Row],[STN TG]]="LSN","PCS","")</f>
        <v/>
      </c>
      <c r="AA877" s="87">
        <f>db[[#This Row],[QTY B]]*IF(db[[#This Row],[QTY TG]]="",1,db[[#This Row],[QTY TG]])*IF(db[[#This Row],[QTY K]]="",1,db[[#This Row],[QTY K]])</f>
        <v>1728</v>
      </c>
      <c r="AB877" s="87" t="str">
        <f>IF(db[[#This Row],[STN K]]="",IF(db[[#This Row],[STN TG]]="",db[[#This Row],[STN B]],db[[#This Row],[STN TG]]),db[[#This Row],[STN K]])</f>
        <v>PCS</v>
      </c>
      <c r="AC877" s="87"/>
    </row>
    <row r="878" spans="1:29" ht="16.5" customHeight="1" x14ac:dyDescent="0.25">
      <c r="A878" s="87">
        <f>ROW()-1</f>
        <v>877</v>
      </c>
      <c r="B878" s="3" t="str">
        <f>LOWER(SUBSTITUTE(SUBSTITUTE(SUBSTITUTE(SUBSTITUTE(SUBSTITUTE(SUBSTITUTE(db[[#This Row],[NB BM]]," ",),".",""),"-",""),"(",""),")",""),"/",""))</f>
        <v>gelpensqowlcute038mm</v>
      </c>
      <c r="C878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D878" s="3" t="str">
        <f>LOWER(SUBSTITUTE(SUBSTITUTE(SUBSTITUTE(SUBSTITUTE(SUBSTITUTE(SUBSTITUTE(SUBSTITUTE(SUBSTITUTE(SUBSTITUTE(db[[#This Row],[NB PAJAK]]," ",""),"-",""),"(",""),")",""),".",""),",",""),"/",""),"""",""),"+",""))</f>
        <v/>
      </c>
      <c r="E87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gelpensqowlcute038mm144lsn</v>
      </c>
      <c r="F8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gelpensqowlcute038mm144lsnuntana</v>
      </c>
      <c r="G878" s="1" t="s">
        <v>1609</v>
      </c>
      <c r="H878" s="4" t="s">
        <v>1598</v>
      </c>
      <c r="I878" s="2"/>
      <c r="J878" s="1" t="s">
        <v>1621</v>
      </c>
      <c r="K878" s="26" t="e">
        <f>IF(db[[#This Row],[NB NOTA_C]]="","",COUNTIF([2]!B_MSK[concat],db[[#This Row],[NB NOTA_C]]))</f>
        <v>#REF!</v>
      </c>
      <c r="L878" s="6" t="s">
        <v>1639</v>
      </c>
      <c r="M878" s="1" t="s">
        <v>1677</v>
      </c>
      <c r="N878" s="1" t="s">
        <v>2811</v>
      </c>
      <c r="P878" s="1" t="str">
        <f>IF(db[[#This Row],[QTY/ CTN]]="","",SUBSTITUTE(SUBSTITUTE(SUBSTITUTE(db[[#This Row],[QTY/ CTN]]," ","_",2),"(",""),")","")&amp;"_")</f>
        <v>144 LSN_</v>
      </c>
      <c r="Q878" s="1">
        <f>IF(db[[#This Row],[H_QTY/ CTN]]="","",SEARCH("_",db[[#This Row],[H_QTY/ CTN]]))</f>
        <v>8</v>
      </c>
      <c r="R878" s="1">
        <f>IF(db[[#This Row],[H_QTY/ CTN]]="","",LEN(db[[#This Row],[H_QTY/ CTN]]))</f>
        <v>8</v>
      </c>
      <c r="S878" s="90" t="str">
        <f>IF(db[[#This Row],[H_QTY/ CTN]]="","",LEFT(db[[#This Row],[H_QTY/ CTN]],db[[#This Row],[H_1]]-1))</f>
        <v>144 LSN</v>
      </c>
      <c r="T878" s="87" t="str">
        <f>IF(NOT(db[[#This Row],[H_1]]=db[[#This Row],[H_2]]),MID(db[[#This Row],[H_QTY/ CTN]],db[[#This Row],[H_1]]+1,db[[#This Row],[H_2]]-db[[#This Row],[H_1]]-1),"")</f>
        <v/>
      </c>
      <c r="U878" s="87" t="str">
        <f>IF(db[[#This Row],[QTY/ CTN B]]="","",LEFT(db[[#This Row],[QTY/ CTN B]],SEARCH(" ",db[[#This Row],[QTY/ CTN B]],1)-1))</f>
        <v>144</v>
      </c>
      <c r="V878" s="87" t="str">
        <f>IF(db[[#This Row],[QTY/ CTN B]]="","",RIGHT(db[[#This Row],[QTY/ CTN B]],LEN(db[[#This Row],[QTY/ CTN B]])-SEARCH(" ",db[[#This Row],[QTY/ CTN B]],1)))</f>
        <v>LSN</v>
      </c>
      <c r="W878" s="87">
        <f>IF(db[[#This Row],[QTY/ CTN TG]]="",IF(db[[#This Row],[STN TG]]="","",12),LEFT(db[[#This Row],[QTY/ CTN TG]],SEARCH(" ",db[[#This Row],[QTY/ CTN TG]],1)-1))</f>
        <v>12</v>
      </c>
      <c r="X8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8" s="87" t="str">
        <f>IF(db[[#This Row],[STN K]]="","",IF(db[[#This Row],[STN TG]]="LSN",12,""))</f>
        <v/>
      </c>
      <c r="Z878" s="87" t="str">
        <f>IF(db[[#This Row],[STN TG]]="LSN","PCS","")</f>
        <v/>
      </c>
      <c r="AA878" s="87">
        <f>db[[#This Row],[QTY B]]*IF(db[[#This Row],[QTY TG]]="",1,db[[#This Row],[QTY TG]])*IF(db[[#This Row],[QTY K]]="",1,db[[#This Row],[QTY K]])</f>
        <v>1728</v>
      </c>
      <c r="AB878" s="87" t="str">
        <f>IF(db[[#This Row],[STN K]]="",IF(db[[#This Row],[STN TG]]="",db[[#This Row],[STN B]],db[[#This Row],[STN TG]]),db[[#This Row],[STN K]])</f>
        <v>PCS</v>
      </c>
      <c r="AC878" s="87"/>
    </row>
    <row r="879" spans="1:29" ht="16.5" customHeight="1" x14ac:dyDescent="0.25">
      <c r="A879" s="87">
        <f>ROW()-1</f>
        <v>878</v>
      </c>
      <c r="B879" s="3" t="str">
        <f>LOWER(SUBSTITUTE(SUBSTITUTE(SUBSTITUTE(SUBSTITUTE(SUBSTITUTE(SUBSTITUTE(db[[#This Row],[NB BM]]," ",),".",""),"-",""),"(",""),")",""),"/",""))</f>
        <v>gelpensqparis038mm</v>
      </c>
      <c r="C879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D879" s="3" t="str">
        <f>LOWER(SUBSTITUTE(SUBSTITUTE(SUBSTITUTE(SUBSTITUTE(SUBSTITUTE(SUBSTITUTE(SUBSTITUTE(SUBSTITUTE(SUBSTITUTE(db[[#This Row],[NB PAJAK]]," ",""),"-",""),"(",""),")",""),".",""),",",""),"/",""),"""",""),"+",""))</f>
        <v/>
      </c>
      <c r="E87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gelpensqparis038mm144lsn</v>
      </c>
      <c r="F8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gelpensqparis038mm144lsnuntana</v>
      </c>
      <c r="G879" s="1" t="s">
        <v>1608</v>
      </c>
      <c r="H879" s="4" t="s">
        <v>1596</v>
      </c>
      <c r="I879" s="49"/>
      <c r="J879" s="1" t="s">
        <v>1621</v>
      </c>
      <c r="K879" s="26" t="e">
        <f>IF(db[[#This Row],[NB NOTA_C]]="","",COUNTIF([2]!B_MSK[concat],db[[#This Row],[NB NOTA_C]]))</f>
        <v>#REF!</v>
      </c>
      <c r="L879" s="6" t="s">
        <v>1639</v>
      </c>
      <c r="M879" s="1" t="s">
        <v>1677</v>
      </c>
      <c r="N879" s="1" t="s">
        <v>2811</v>
      </c>
      <c r="P879" s="1" t="str">
        <f>IF(db[[#This Row],[QTY/ CTN]]="","",SUBSTITUTE(SUBSTITUTE(SUBSTITUTE(db[[#This Row],[QTY/ CTN]]," ","_",2),"(",""),")","")&amp;"_")</f>
        <v>144 LSN_</v>
      </c>
      <c r="Q879" s="1">
        <f>IF(db[[#This Row],[H_QTY/ CTN]]="","",SEARCH("_",db[[#This Row],[H_QTY/ CTN]]))</f>
        <v>8</v>
      </c>
      <c r="R879" s="1">
        <f>IF(db[[#This Row],[H_QTY/ CTN]]="","",LEN(db[[#This Row],[H_QTY/ CTN]]))</f>
        <v>8</v>
      </c>
      <c r="S879" s="90" t="str">
        <f>IF(db[[#This Row],[H_QTY/ CTN]]="","",LEFT(db[[#This Row],[H_QTY/ CTN]],db[[#This Row],[H_1]]-1))</f>
        <v>144 LSN</v>
      </c>
      <c r="T879" s="87" t="str">
        <f>IF(NOT(db[[#This Row],[H_1]]=db[[#This Row],[H_2]]),MID(db[[#This Row],[H_QTY/ CTN]],db[[#This Row],[H_1]]+1,db[[#This Row],[H_2]]-db[[#This Row],[H_1]]-1),"")</f>
        <v/>
      </c>
      <c r="U879" s="87" t="str">
        <f>IF(db[[#This Row],[QTY/ CTN B]]="","",LEFT(db[[#This Row],[QTY/ CTN B]],SEARCH(" ",db[[#This Row],[QTY/ CTN B]],1)-1))</f>
        <v>144</v>
      </c>
      <c r="V879" s="87" t="str">
        <f>IF(db[[#This Row],[QTY/ CTN B]]="","",RIGHT(db[[#This Row],[QTY/ CTN B]],LEN(db[[#This Row],[QTY/ CTN B]])-SEARCH(" ",db[[#This Row],[QTY/ CTN B]],1)))</f>
        <v>LSN</v>
      </c>
      <c r="W879" s="87">
        <f>IF(db[[#This Row],[QTY/ CTN TG]]="",IF(db[[#This Row],[STN TG]]="","",12),LEFT(db[[#This Row],[QTY/ CTN TG]],SEARCH(" ",db[[#This Row],[QTY/ CTN TG]],1)-1))</f>
        <v>12</v>
      </c>
      <c r="X8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79" s="87" t="str">
        <f>IF(db[[#This Row],[STN K]]="","",IF(db[[#This Row],[STN TG]]="LSN",12,""))</f>
        <v/>
      </c>
      <c r="Z879" s="87" t="str">
        <f>IF(db[[#This Row],[STN TG]]="LSN","PCS","")</f>
        <v/>
      </c>
      <c r="AA879" s="87">
        <f>db[[#This Row],[QTY B]]*IF(db[[#This Row],[QTY TG]]="",1,db[[#This Row],[QTY TG]])*IF(db[[#This Row],[QTY K]]="",1,db[[#This Row],[QTY K]])</f>
        <v>1728</v>
      </c>
      <c r="AB879" s="87" t="str">
        <f>IF(db[[#This Row],[STN K]]="",IF(db[[#This Row],[STN TG]]="",db[[#This Row],[STN B]],db[[#This Row],[STN TG]]),db[[#This Row],[STN K]])</f>
        <v>PCS</v>
      </c>
      <c r="AC879" s="87"/>
    </row>
    <row r="880" spans="1:29" ht="16.5" customHeight="1" x14ac:dyDescent="0.25">
      <c r="A880" s="87">
        <f>ROW()-1</f>
        <v>879</v>
      </c>
      <c r="B880" s="3" t="str">
        <f>LOWER(SUBSTITUTE(SUBSTITUTE(SUBSTITUTE(SUBSTITUTE(SUBSTITUTE(SUBSTITUTE(db[[#This Row],[NB BM]]," ",),".",""),"-",""),"(",""),")",""),"/",""))</f>
        <v>gelpensqpopcorncake038mm</v>
      </c>
      <c r="C880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D880" s="3" t="str">
        <f>LOWER(SUBSTITUTE(SUBSTITUTE(SUBSTITUTE(SUBSTITUTE(SUBSTITUTE(SUBSTITUTE(SUBSTITUTE(SUBSTITUTE(SUBSTITUTE(db[[#This Row],[NB PAJAK]]," ",""),"-",""),"(",""),")",""),".",""),",",""),"/",""),"""",""),"+",""))</f>
        <v/>
      </c>
      <c r="E88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gelpensqpopcorncake038mm144lsn</v>
      </c>
      <c r="F8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gelpensqpopcorncake038mm144lsnuntana</v>
      </c>
      <c r="G880" s="1" t="s">
        <v>1605</v>
      </c>
      <c r="H880" s="4" t="s">
        <v>1597</v>
      </c>
      <c r="I880" s="49"/>
      <c r="J880" s="1" t="s">
        <v>1621</v>
      </c>
      <c r="K880" s="26" t="e">
        <f>IF(db[[#This Row],[NB NOTA_C]]="","",COUNTIF([2]!B_MSK[concat],db[[#This Row],[NB NOTA_C]]))</f>
        <v>#REF!</v>
      </c>
      <c r="L880" s="6" t="s">
        <v>1639</v>
      </c>
      <c r="M880" s="1" t="s">
        <v>1677</v>
      </c>
      <c r="N880" s="1" t="s">
        <v>2811</v>
      </c>
      <c r="P880" s="1" t="str">
        <f>IF(db[[#This Row],[QTY/ CTN]]="","",SUBSTITUTE(SUBSTITUTE(SUBSTITUTE(db[[#This Row],[QTY/ CTN]]," ","_",2),"(",""),")","")&amp;"_")</f>
        <v>144 LSN_</v>
      </c>
      <c r="Q880" s="1">
        <f>IF(db[[#This Row],[H_QTY/ CTN]]="","",SEARCH("_",db[[#This Row],[H_QTY/ CTN]]))</f>
        <v>8</v>
      </c>
      <c r="R880" s="1">
        <f>IF(db[[#This Row],[H_QTY/ CTN]]="","",LEN(db[[#This Row],[H_QTY/ CTN]]))</f>
        <v>8</v>
      </c>
      <c r="S880" s="90" t="str">
        <f>IF(db[[#This Row],[H_QTY/ CTN]]="","",LEFT(db[[#This Row],[H_QTY/ CTN]],db[[#This Row],[H_1]]-1))</f>
        <v>144 LSN</v>
      </c>
      <c r="T880" s="87" t="str">
        <f>IF(NOT(db[[#This Row],[H_1]]=db[[#This Row],[H_2]]),MID(db[[#This Row],[H_QTY/ CTN]],db[[#This Row],[H_1]]+1,db[[#This Row],[H_2]]-db[[#This Row],[H_1]]-1),"")</f>
        <v/>
      </c>
      <c r="U880" s="87" t="str">
        <f>IF(db[[#This Row],[QTY/ CTN B]]="","",LEFT(db[[#This Row],[QTY/ CTN B]],SEARCH(" ",db[[#This Row],[QTY/ CTN B]],1)-1))</f>
        <v>144</v>
      </c>
      <c r="V880" s="87" t="str">
        <f>IF(db[[#This Row],[QTY/ CTN B]]="","",RIGHT(db[[#This Row],[QTY/ CTN B]],LEN(db[[#This Row],[QTY/ CTN B]])-SEARCH(" ",db[[#This Row],[QTY/ CTN B]],1)))</f>
        <v>LSN</v>
      </c>
      <c r="W880" s="87">
        <f>IF(db[[#This Row],[QTY/ CTN TG]]="",IF(db[[#This Row],[STN TG]]="","",12),LEFT(db[[#This Row],[QTY/ CTN TG]],SEARCH(" ",db[[#This Row],[QTY/ CTN TG]],1)-1))</f>
        <v>12</v>
      </c>
      <c r="X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0" s="87" t="str">
        <f>IF(db[[#This Row],[STN K]]="","",IF(db[[#This Row],[STN TG]]="LSN",12,""))</f>
        <v/>
      </c>
      <c r="Z880" s="87" t="str">
        <f>IF(db[[#This Row],[STN TG]]="LSN","PCS","")</f>
        <v/>
      </c>
      <c r="AA880" s="87">
        <f>db[[#This Row],[QTY B]]*IF(db[[#This Row],[QTY TG]]="",1,db[[#This Row],[QTY TG]])*IF(db[[#This Row],[QTY K]]="",1,db[[#This Row],[QTY K]])</f>
        <v>1728</v>
      </c>
      <c r="AB880" s="87" t="str">
        <f>IF(db[[#This Row],[STN K]]="",IF(db[[#This Row],[STN TG]]="",db[[#This Row],[STN B]],db[[#This Row],[STN TG]]),db[[#This Row],[STN K]])</f>
        <v>PCS</v>
      </c>
      <c r="AC880" s="87"/>
    </row>
    <row r="881" spans="1:29" ht="16.5" customHeight="1" x14ac:dyDescent="0.25">
      <c r="A881" s="87">
        <f>ROW()-1</f>
        <v>880</v>
      </c>
      <c r="B881" s="3" t="str">
        <f>LOWER(SUBSTITUTE(SUBSTITUTE(SUBSTITUTE(SUBSTITUTE(SUBSTITUTE(SUBSTITUTE(db[[#This Row],[NB BM]]," ",),".",""),"-",""),"(",""),")",""),"/",""))</f>
        <v>gelpensqretro038mm</v>
      </c>
      <c r="C881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D881" s="3" t="str">
        <f>LOWER(SUBSTITUTE(SUBSTITUTE(SUBSTITUTE(SUBSTITUTE(SUBSTITUTE(SUBSTITUTE(SUBSTITUTE(SUBSTITUTE(SUBSTITUTE(db[[#This Row],[NB PAJAK]]," ",""),"-",""),"(",""),")",""),".",""),",",""),"/",""),"""",""),"+",""))</f>
        <v/>
      </c>
      <c r="E881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gelpensqretro038mm144lsn</v>
      </c>
      <c r="F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gelpensqretro038mm144lsnuntana</v>
      </c>
      <c r="G881" s="1" t="s">
        <v>1601</v>
      </c>
      <c r="H881" s="4" t="s">
        <v>1591</v>
      </c>
      <c r="I881" s="49"/>
      <c r="J881" s="1" t="s">
        <v>1621</v>
      </c>
      <c r="K881" s="26" t="e">
        <f>IF(db[[#This Row],[NB NOTA_C]]="","",COUNTIF([2]!B_MSK[concat],db[[#This Row],[NB NOTA_C]]))</f>
        <v>#REF!</v>
      </c>
      <c r="L881" s="6" t="s">
        <v>1639</v>
      </c>
      <c r="M881" s="1" t="s">
        <v>1677</v>
      </c>
      <c r="N881" s="1" t="s">
        <v>2811</v>
      </c>
      <c r="P881" s="1" t="str">
        <f>IF(db[[#This Row],[QTY/ CTN]]="","",SUBSTITUTE(SUBSTITUTE(SUBSTITUTE(db[[#This Row],[QTY/ CTN]]," ","_",2),"(",""),")","")&amp;"_")</f>
        <v>144 LSN_</v>
      </c>
      <c r="Q881" s="1">
        <f>IF(db[[#This Row],[H_QTY/ CTN]]="","",SEARCH("_",db[[#This Row],[H_QTY/ CTN]]))</f>
        <v>8</v>
      </c>
      <c r="R881" s="1">
        <f>IF(db[[#This Row],[H_QTY/ CTN]]="","",LEN(db[[#This Row],[H_QTY/ CTN]]))</f>
        <v>8</v>
      </c>
      <c r="S881" s="90" t="str">
        <f>IF(db[[#This Row],[H_QTY/ CTN]]="","",LEFT(db[[#This Row],[H_QTY/ CTN]],db[[#This Row],[H_1]]-1))</f>
        <v>144 LSN</v>
      </c>
      <c r="T881" s="87" t="str">
        <f>IF(NOT(db[[#This Row],[H_1]]=db[[#This Row],[H_2]]),MID(db[[#This Row],[H_QTY/ CTN]],db[[#This Row],[H_1]]+1,db[[#This Row],[H_2]]-db[[#This Row],[H_1]]-1),"")</f>
        <v/>
      </c>
      <c r="U881" s="87" t="str">
        <f>IF(db[[#This Row],[QTY/ CTN B]]="","",LEFT(db[[#This Row],[QTY/ CTN B]],SEARCH(" ",db[[#This Row],[QTY/ CTN B]],1)-1))</f>
        <v>144</v>
      </c>
      <c r="V881" s="87" t="str">
        <f>IF(db[[#This Row],[QTY/ CTN B]]="","",RIGHT(db[[#This Row],[QTY/ CTN B]],LEN(db[[#This Row],[QTY/ CTN B]])-SEARCH(" ",db[[#This Row],[QTY/ CTN B]],1)))</f>
        <v>LSN</v>
      </c>
      <c r="W881" s="87">
        <f>IF(db[[#This Row],[QTY/ CTN TG]]="",IF(db[[#This Row],[STN TG]]="","",12),LEFT(db[[#This Row],[QTY/ CTN TG]],SEARCH(" ",db[[#This Row],[QTY/ CTN TG]],1)-1))</f>
        <v>12</v>
      </c>
      <c r="X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1" s="87" t="str">
        <f>IF(db[[#This Row],[STN K]]="","",IF(db[[#This Row],[STN TG]]="LSN",12,""))</f>
        <v/>
      </c>
      <c r="Z881" s="87" t="str">
        <f>IF(db[[#This Row],[STN TG]]="LSN","PCS","")</f>
        <v/>
      </c>
      <c r="AA881" s="87">
        <f>db[[#This Row],[QTY B]]*IF(db[[#This Row],[QTY TG]]="",1,db[[#This Row],[QTY TG]])*IF(db[[#This Row],[QTY K]]="",1,db[[#This Row],[QTY K]])</f>
        <v>1728</v>
      </c>
      <c r="AB881" s="87" t="str">
        <f>IF(db[[#This Row],[STN K]]="",IF(db[[#This Row],[STN TG]]="",db[[#This Row],[STN B]],db[[#This Row],[STN TG]]),db[[#This Row],[STN K]])</f>
        <v>PCS</v>
      </c>
      <c r="AC881" s="87"/>
    </row>
    <row r="882" spans="1:29" ht="16.5" customHeight="1" x14ac:dyDescent="0.25">
      <c r="A882" s="87">
        <f>ROW()-1</f>
        <v>881</v>
      </c>
      <c r="B882" s="3" t="str">
        <f>LOWER(SUBSTITUTE(SUBSTITUTE(SUBSTITUTE(SUBSTITUTE(SUBSTITUTE(SUBSTITUTE(db[[#This Row],[NB BM]]," ",),".",""),"-",""),"(",""),")",""),"/",""))</f>
        <v>gelpensqrobotcross038mm</v>
      </c>
      <c r="C882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D882" s="3" t="str">
        <f>LOWER(SUBSTITUTE(SUBSTITUTE(SUBSTITUTE(SUBSTITUTE(SUBSTITUTE(SUBSTITUTE(SUBSTITUTE(SUBSTITUTE(SUBSTITUTE(db[[#This Row],[NB PAJAK]]," ",""),"-",""),"(",""),")",""),".",""),",",""),"/",""),"""",""),"+",""))</f>
        <v/>
      </c>
      <c r="E88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gelpensqrobotcross038mm144lsn</v>
      </c>
      <c r="F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gelpensqrobotcross038mm144lsnuntana</v>
      </c>
      <c r="G882" s="1" t="s">
        <v>1603</v>
      </c>
      <c r="H882" s="4" t="s">
        <v>1593</v>
      </c>
      <c r="I882" s="49"/>
      <c r="J882" s="1" t="s">
        <v>1621</v>
      </c>
      <c r="K882" s="26" t="e">
        <f>IF(db[[#This Row],[NB NOTA_C]]="","",COUNTIF([2]!B_MSK[concat],db[[#This Row],[NB NOTA_C]]))</f>
        <v>#REF!</v>
      </c>
      <c r="L882" s="6" t="s">
        <v>1639</v>
      </c>
      <c r="M882" s="1" t="s">
        <v>1677</v>
      </c>
      <c r="N882" s="1" t="s">
        <v>2811</v>
      </c>
      <c r="P882" s="1" t="str">
        <f>IF(db[[#This Row],[QTY/ CTN]]="","",SUBSTITUTE(SUBSTITUTE(SUBSTITUTE(db[[#This Row],[QTY/ CTN]]," ","_",2),"(",""),")","")&amp;"_")</f>
        <v>144 LSN_</v>
      </c>
      <c r="Q882" s="1">
        <f>IF(db[[#This Row],[H_QTY/ CTN]]="","",SEARCH("_",db[[#This Row],[H_QTY/ CTN]]))</f>
        <v>8</v>
      </c>
      <c r="R882" s="1">
        <f>IF(db[[#This Row],[H_QTY/ CTN]]="","",LEN(db[[#This Row],[H_QTY/ CTN]]))</f>
        <v>8</v>
      </c>
      <c r="S882" s="90" t="str">
        <f>IF(db[[#This Row],[H_QTY/ CTN]]="","",LEFT(db[[#This Row],[H_QTY/ CTN]],db[[#This Row],[H_1]]-1))</f>
        <v>144 LSN</v>
      </c>
      <c r="T882" s="87" t="str">
        <f>IF(NOT(db[[#This Row],[H_1]]=db[[#This Row],[H_2]]),MID(db[[#This Row],[H_QTY/ CTN]],db[[#This Row],[H_1]]+1,db[[#This Row],[H_2]]-db[[#This Row],[H_1]]-1),"")</f>
        <v/>
      </c>
      <c r="U882" s="87" t="str">
        <f>IF(db[[#This Row],[QTY/ CTN B]]="","",LEFT(db[[#This Row],[QTY/ CTN B]],SEARCH(" ",db[[#This Row],[QTY/ CTN B]],1)-1))</f>
        <v>144</v>
      </c>
      <c r="V882" s="87" t="str">
        <f>IF(db[[#This Row],[QTY/ CTN B]]="","",RIGHT(db[[#This Row],[QTY/ CTN B]],LEN(db[[#This Row],[QTY/ CTN B]])-SEARCH(" ",db[[#This Row],[QTY/ CTN B]],1)))</f>
        <v>LSN</v>
      </c>
      <c r="W882" s="87">
        <f>IF(db[[#This Row],[QTY/ CTN TG]]="",IF(db[[#This Row],[STN TG]]="","",12),LEFT(db[[#This Row],[QTY/ CTN TG]],SEARCH(" ",db[[#This Row],[QTY/ CTN TG]],1)-1))</f>
        <v>12</v>
      </c>
      <c r="X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2" s="87" t="str">
        <f>IF(db[[#This Row],[STN K]]="","",IF(db[[#This Row],[STN TG]]="LSN",12,""))</f>
        <v/>
      </c>
      <c r="Z882" s="87" t="str">
        <f>IF(db[[#This Row],[STN TG]]="LSN","PCS","")</f>
        <v/>
      </c>
      <c r="AA882" s="87">
        <f>db[[#This Row],[QTY B]]*IF(db[[#This Row],[QTY TG]]="",1,db[[#This Row],[QTY TG]])*IF(db[[#This Row],[QTY K]]="",1,db[[#This Row],[QTY K]])</f>
        <v>1728</v>
      </c>
      <c r="AB882" s="87" t="str">
        <f>IF(db[[#This Row],[STN K]]="",IF(db[[#This Row],[STN TG]]="",db[[#This Row],[STN B]],db[[#This Row],[STN TG]]),db[[#This Row],[STN K]])</f>
        <v>PCS</v>
      </c>
      <c r="AC882" s="87"/>
    </row>
    <row r="883" spans="1:29" ht="16.5" customHeight="1" x14ac:dyDescent="0.25">
      <c r="A883" s="87">
        <f>ROW()-1</f>
        <v>882</v>
      </c>
      <c r="B883" s="3" t="str">
        <f>LOWER(SUBSTITUTE(SUBSTITUTE(SUBSTITUTE(SUBSTITUTE(SUBSTITUTE(SUBSTITUTE(db[[#This Row],[NB BM]]," ",),".",""),"-",""),"(",""),")",""),"/",""))</f>
        <v>gelpensqteencute038mm</v>
      </c>
      <c r="C883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D883" s="3" t="str">
        <f>LOWER(SUBSTITUTE(SUBSTITUTE(SUBSTITUTE(SUBSTITUTE(SUBSTITUTE(SUBSTITUTE(SUBSTITUTE(SUBSTITUTE(SUBSTITUTE(db[[#This Row],[NB PAJAK]]," ",""),"-",""),"(",""),")",""),".",""),",",""),"/",""),"""",""),"+",""))</f>
        <v/>
      </c>
      <c r="E88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gelpensqteencute038mm144lsn</v>
      </c>
      <c r="F8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gelpensqteencute038mm144lsnuntana</v>
      </c>
      <c r="G883" s="1" t="s">
        <v>1604</v>
      </c>
      <c r="H883" s="4" t="s">
        <v>1595</v>
      </c>
      <c r="I883" s="49"/>
      <c r="J883" s="1" t="s">
        <v>1621</v>
      </c>
      <c r="K883" s="26" t="e">
        <f>IF(db[[#This Row],[NB NOTA_C]]="","",COUNTIF([2]!B_MSK[concat],db[[#This Row],[NB NOTA_C]]))</f>
        <v>#REF!</v>
      </c>
      <c r="L883" s="6" t="s">
        <v>1639</v>
      </c>
      <c r="M883" s="1" t="s">
        <v>1677</v>
      </c>
      <c r="N883" s="1" t="s">
        <v>2811</v>
      </c>
      <c r="P883" s="1" t="str">
        <f>IF(db[[#This Row],[QTY/ CTN]]="","",SUBSTITUTE(SUBSTITUTE(SUBSTITUTE(db[[#This Row],[QTY/ CTN]]," ","_",2),"(",""),")","")&amp;"_")</f>
        <v>144 LSN_</v>
      </c>
      <c r="Q883" s="1">
        <f>IF(db[[#This Row],[H_QTY/ CTN]]="","",SEARCH("_",db[[#This Row],[H_QTY/ CTN]]))</f>
        <v>8</v>
      </c>
      <c r="R883" s="1">
        <f>IF(db[[#This Row],[H_QTY/ CTN]]="","",LEN(db[[#This Row],[H_QTY/ CTN]]))</f>
        <v>8</v>
      </c>
      <c r="S883" s="90" t="str">
        <f>IF(db[[#This Row],[H_QTY/ CTN]]="","",LEFT(db[[#This Row],[H_QTY/ CTN]],db[[#This Row],[H_1]]-1))</f>
        <v>144 LSN</v>
      </c>
      <c r="T883" s="87" t="str">
        <f>IF(NOT(db[[#This Row],[H_1]]=db[[#This Row],[H_2]]),MID(db[[#This Row],[H_QTY/ CTN]],db[[#This Row],[H_1]]+1,db[[#This Row],[H_2]]-db[[#This Row],[H_1]]-1),"")</f>
        <v/>
      </c>
      <c r="U883" s="87" t="str">
        <f>IF(db[[#This Row],[QTY/ CTN B]]="","",LEFT(db[[#This Row],[QTY/ CTN B]],SEARCH(" ",db[[#This Row],[QTY/ CTN B]],1)-1))</f>
        <v>144</v>
      </c>
      <c r="V883" s="87" t="str">
        <f>IF(db[[#This Row],[QTY/ CTN B]]="","",RIGHT(db[[#This Row],[QTY/ CTN B]],LEN(db[[#This Row],[QTY/ CTN B]])-SEARCH(" ",db[[#This Row],[QTY/ CTN B]],1)))</f>
        <v>LSN</v>
      </c>
      <c r="W883" s="87">
        <f>IF(db[[#This Row],[QTY/ CTN TG]]="",IF(db[[#This Row],[STN TG]]="","",12),LEFT(db[[#This Row],[QTY/ CTN TG]],SEARCH(" ",db[[#This Row],[QTY/ CTN TG]],1)-1))</f>
        <v>12</v>
      </c>
      <c r="X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3" s="87" t="str">
        <f>IF(db[[#This Row],[STN K]]="","",IF(db[[#This Row],[STN TG]]="LSN",12,""))</f>
        <v/>
      </c>
      <c r="Z883" s="87" t="str">
        <f>IF(db[[#This Row],[STN TG]]="LSN","PCS","")</f>
        <v/>
      </c>
      <c r="AA883" s="87">
        <f>db[[#This Row],[QTY B]]*IF(db[[#This Row],[QTY TG]]="",1,db[[#This Row],[QTY TG]])*IF(db[[#This Row],[QTY K]]="",1,db[[#This Row],[QTY K]])</f>
        <v>1728</v>
      </c>
      <c r="AB883" s="87" t="str">
        <f>IF(db[[#This Row],[STN K]]="",IF(db[[#This Row],[STN TG]]="",db[[#This Row],[STN B]],db[[#This Row],[STN TG]]),db[[#This Row],[STN K]])</f>
        <v>PCS</v>
      </c>
      <c r="AC883" s="87"/>
    </row>
    <row r="884" spans="1:29" ht="16.5" customHeight="1" x14ac:dyDescent="0.25">
      <c r="A884" s="87">
        <f>ROW()-1</f>
        <v>883</v>
      </c>
      <c r="B884" s="3" t="str">
        <f>LOWER(SUBSTITUTE(SUBSTITUTE(SUBSTITUTE(SUBSTITUTE(SUBSTITUTE(SUBSTITUTE(db[[#This Row],[NB BM]]," ",),".",""),"-",""),"(",""),")",""),"/",""))</f>
        <v>gelpensqunicute038mm</v>
      </c>
      <c r="C884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D884" s="3" t="str">
        <f>LOWER(SUBSTITUTE(SUBSTITUTE(SUBSTITUTE(SUBSTITUTE(SUBSTITUTE(SUBSTITUTE(SUBSTITUTE(SUBSTITUTE(SUBSTITUTE(db[[#This Row],[NB PAJAK]]," ",""),"-",""),"(",""),")",""),".",""),",",""),"/",""),"""",""),"+",""))</f>
        <v/>
      </c>
      <c r="E88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gelpensqunicute038mm144lsn</v>
      </c>
      <c r="F8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gelpensqunicute038mm144lsnuntana</v>
      </c>
      <c r="G884" s="1" t="s">
        <v>1602</v>
      </c>
      <c r="H884" s="4" t="s">
        <v>1592</v>
      </c>
      <c r="I884" s="49"/>
      <c r="J884" s="1" t="s">
        <v>1621</v>
      </c>
      <c r="K884" s="26" t="e">
        <f>IF(db[[#This Row],[NB NOTA_C]]="","",COUNTIF([2]!B_MSK[concat],db[[#This Row],[NB NOTA_C]]))</f>
        <v>#REF!</v>
      </c>
      <c r="L884" s="6" t="s">
        <v>1639</v>
      </c>
      <c r="M884" s="1" t="s">
        <v>1677</v>
      </c>
      <c r="N884" s="1" t="s">
        <v>2811</v>
      </c>
      <c r="P884" s="1" t="str">
        <f>IF(db[[#This Row],[QTY/ CTN]]="","",SUBSTITUTE(SUBSTITUTE(SUBSTITUTE(db[[#This Row],[QTY/ CTN]]," ","_",2),"(",""),")","")&amp;"_")</f>
        <v>144 LSN_</v>
      </c>
      <c r="Q884" s="1">
        <f>IF(db[[#This Row],[H_QTY/ CTN]]="","",SEARCH("_",db[[#This Row],[H_QTY/ CTN]]))</f>
        <v>8</v>
      </c>
      <c r="R884" s="1">
        <f>IF(db[[#This Row],[H_QTY/ CTN]]="","",LEN(db[[#This Row],[H_QTY/ CTN]]))</f>
        <v>8</v>
      </c>
      <c r="S884" s="90" t="str">
        <f>IF(db[[#This Row],[H_QTY/ CTN]]="","",LEFT(db[[#This Row],[H_QTY/ CTN]],db[[#This Row],[H_1]]-1))</f>
        <v>144 LSN</v>
      </c>
      <c r="T884" s="87" t="str">
        <f>IF(NOT(db[[#This Row],[H_1]]=db[[#This Row],[H_2]]),MID(db[[#This Row],[H_QTY/ CTN]],db[[#This Row],[H_1]]+1,db[[#This Row],[H_2]]-db[[#This Row],[H_1]]-1),"")</f>
        <v/>
      </c>
      <c r="U884" s="87" t="str">
        <f>IF(db[[#This Row],[QTY/ CTN B]]="","",LEFT(db[[#This Row],[QTY/ CTN B]],SEARCH(" ",db[[#This Row],[QTY/ CTN B]],1)-1))</f>
        <v>144</v>
      </c>
      <c r="V884" s="87" t="str">
        <f>IF(db[[#This Row],[QTY/ CTN B]]="","",RIGHT(db[[#This Row],[QTY/ CTN B]],LEN(db[[#This Row],[QTY/ CTN B]])-SEARCH(" ",db[[#This Row],[QTY/ CTN B]],1)))</f>
        <v>LSN</v>
      </c>
      <c r="W884" s="87">
        <f>IF(db[[#This Row],[QTY/ CTN TG]]="",IF(db[[#This Row],[STN TG]]="","",12),LEFT(db[[#This Row],[QTY/ CTN TG]],SEARCH(" ",db[[#This Row],[QTY/ CTN TG]],1)-1))</f>
        <v>12</v>
      </c>
      <c r="X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4" s="87" t="str">
        <f>IF(db[[#This Row],[STN K]]="","",IF(db[[#This Row],[STN TG]]="LSN",12,""))</f>
        <v/>
      </c>
      <c r="Z884" s="87" t="str">
        <f>IF(db[[#This Row],[STN TG]]="LSN","PCS","")</f>
        <v/>
      </c>
      <c r="AA884" s="87">
        <f>db[[#This Row],[QTY B]]*IF(db[[#This Row],[QTY TG]]="",1,db[[#This Row],[QTY TG]])*IF(db[[#This Row],[QTY K]]="",1,db[[#This Row],[QTY K]])</f>
        <v>1728</v>
      </c>
      <c r="AB884" s="87" t="str">
        <f>IF(db[[#This Row],[STN K]]="",IF(db[[#This Row],[STN TG]]="",db[[#This Row],[STN B]],db[[#This Row],[STN TG]]),db[[#This Row],[STN K]])</f>
        <v>PCS</v>
      </c>
      <c r="AC884" s="87"/>
    </row>
    <row r="885" spans="1:29" ht="16.5" customHeight="1" x14ac:dyDescent="0.25">
      <c r="A885" s="87">
        <f>ROW()-1</f>
        <v>884</v>
      </c>
      <c r="B885" s="3" t="str">
        <f>LOWER(SUBSTITUTE(SUBSTITUTE(SUBSTITUTE(SUBSTITUTE(SUBSTITUTE(SUBSTITUTE(db[[#This Row],[NB BM]]," ",),".",""),"-",""),"(",""),")",""),"/",""))</f>
        <v>gelpensqvintage038mm</v>
      </c>
      <c r="C885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D885" s="3" t="str">
        <f>LOWER(SUBSTITUTE(SUBSTITUTE(SUBSTITUTE(SUBSTITUTE(SUBSTITUTE(SUBSTITUTE(SUBSTITUTE(SUBSTITUTE(SUBSTITUTE(db[[#This Row],[NB PAJAK]]," ",""),"-",""),"(",""),")",""),".",""),",",""),"/",""),"""",""),"+",""))</f>
        <v/>
      </c>
      <c r="E88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gelpensqvintage038mm144lsn</v>
      </c>
      <c r="F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gelpensqvintage038mm144lsnuntana</v>
      </c>
      <c r="G885" s="1" t="s">
        <v>2273</v>
      </c>
      <c r="H885" s="4" t="s">
        <v>1594</v>
      </c>
      <c r="I885" s="49"/>
      <c r="J885" s="1" t="s">
        <v>1621</v>
      </c>
      <c r="K885" s="26" t="e">
        <f>IF(db[[#This Row],[NB NOTA_C]]="","",COUNTIF([2]!B_MSK[concat],db[[#This Row],[NB NOTA_C]]))</f>
        <v>#REF!</v>
      </c>
      <c r="L885" s="6" t="s">
        <v>1639</v>
      </c>
      <c r="M885" s="1" t="s">
        <v>1677</v>
      </c>
      <c r="N885" s="1" t="s">
        <v>2811</v>
      </c>
      <c r="P885" s="1" t="str">
        <f>IF(db[[#This Row],[QTY/ CTN]]="","",SUBSTITUTE(SUBSTITUTE(SUBSTITUTE(db[[#This Row],[QTY/ CTN]]," ","_",2),"(",""),")","")&amp;"_")</f>
        <v>144 LSN_</v>
      </c>
      <c r="Q885" s="1">
        <f>IF(db[[#This Row],[H_QTY/ CTN]]="","",SEARCH("_",db[[#This Row],[H_QTY/ CTN]]))</f>
        <v>8</v>
      </c>
      <c r="R885" s="1">
        <f>IF(db[[#This Row],[H_QTY/ CTN]]="","",LEN(db[[#This Row],[H_QTY/ CTN]]))</f>
        <v>8</v>
      </c>
      <c r="S885" s="90" t="str">
        <f>IF(db[[#This Row],[H_QTY/ CTN]]="","",LEFT(db[[#This Row],[H_QTY/ CTN]],db[[#This Row],[H_1]]-1))</f>
        <v>144 LSN</v>
      </c>
      <c r="T885" s="87" t="str">
        <f>IF(NOT(db[[#This Row],[H_1]]=db[[#This Row],[H_2]]),MID(db[[#This Row],[H_QTY/ CTN]],db[[#This Row],[H_1]]+1,db[[#This Row],[H_2]]-db[[#This Row],[H_1]]-1),"")</f>
        <v/>
      </c>
      <c r="U885" s="87" t="str">
        <f>IF(db[[#This Row],[QTY/ CTN B]]="","",LEFT(db[[#This Row],[QTY/ CTN B]],SEARCH(" ",db[[#This Row],[QTY/ CTN B]],1)-1))</f>
        <v>144</v>
      </c>
      <c r="V885" s="87" t="str">
        <f>IF(db[[#This Row],[QTY/ CTN B]]="","",RIGHT(db[[#This Row],[QTY/ CTN B]],LEN(db[[#This Row],[QTY/ CTN B]])-SEARCH(" ",db[[#This Row],[QTY/ CTN B]],1)))</f>
        <v>LSN</v>
      </c>
      <c r="W885" s="87">
        <f>IF(db[[#This Row],[QTY/ CTN TG]]="",IF(db[[#This Row],[STN TG]]="","",12),LEFT(db[[#This Row],[QTY/ CTN TG]],SEARCH(" ",db[[#This Row],[QTY/ CTN TG]],1)-1))</f>
        <v>12</v>
      </c>
      <c r="X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5" s="87" t="str">
        <f>IF(db[[#This Row],[STN K]]="","",IF(db[[#This Row],[STN TG]]="LSN",12,""))</f>
        <v/>
      </c>
      <c r="Z885" s="87" t="str">
        <f>IF(db[[#This Row],[STN TG]]="LSN","PCS","")</f>
        <v/>
      </c>
      <c r="AA885" s="87">
        <f>db[[#This Row],[QTY B]]*IF(db[[#This Row],[QTY TG]]="",1,db[[#This Row],[QTY TG]])*IF(db[[#This Row],[QTY K]]="",1,db[[#This Row],[QTY K]])</f>
        <v>1728</v>
      </c>
      <c r="AB885" s="87" t="str">
        <f>IF(db[[#This Row],[STN K]]="",IF(db[[#This Row],[STN TG]]="",db[[#This Row],[STN B]],db[[#This Row],[STN TG]]),db[[#This Row],[STN K]])</f>
        <v>PCS</v>
      </c>
      <c r="AC885" s="87"/>
    </row>
    <row r="886" spans="1:29" ht="16.5" customHeight="1" x14ac:dyDescent="0.25">
      <c r="A886" s="87">
        <f>ROW()-1</f>
        <v>885</v>
      </c>
      <c r="B886" s="3" t="str">
        <f>LOWER(SUBSTITUTE(SUBSTITUTE(SUBSTITUTE(SUBSTITUTE(SUBSTITUTE(SUBSTITUTE(db[[#This Row],[NB BM]]," ",),".",""),"-",""),"(",""),")",""),"/",""))</f>
        <v>gelpentizo10tg340</v>
      </c>
      <c r="C886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886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E88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gelpentizo10tg34096lsn</v>
      </c>
      <c r="F8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gelpentizo10tg34096lsnartomoro</v>
      </c>
      <c r="G886" s="1" t="s">
        <v>1105</v>
      </c>
      <c r="H886" s="4" t="s">
        <v>1399</v>
      </c>
      <c r="I886" s="2" t="s">
        <v>3913</v>
      </c>
      <c r="J886" s="1" t="s">
        <v>1620</v>
      </c>
      <c r="K886" s="26" t="e">
        <f>IF(db[[#This Row],[NB NOTA_C]]="","",COUNTIF([2]!B_MSK[concat],db[[#This Row],[NB NOTA_C]]))</f>
        <v>#REF!</v>
      </c>
      <c r="L886" s="6">
        <v>99</v>
      </c>
      <c r="M886" s="1" t="s">
        <v>1678</v>
      </c>
      <c r="N886" s="1" t="s">
        <v>2811</v>
      </c>
      <c r="P886" s="1" t="str">
        <f>IF(db[[#This Row],[QTY/ CTN]]="","",SUBSTITUTE(SUBSTITUTE(SUBSTITUTE(db[[#This Row],[QTY/ CTN]]," ","_",2),"(",""),")","")&amp;"_")</f>
        <v>96 LSN_</v>
      </c>
      <c r="Q886" s="1">
        <f>IF(db[[#This Row],[H_QTY/ CTN]]="","",SEARCH("_",db[[#This Row],[H_QTY/ CTN]]))</f>
        <v>7</v>
      </c>
      <c r="R886" s="1">
        <f>IF(db[[#This Row],[H_QTY/ CTN]]="","",LEN(db[[#This Row],[H_QTY/ CTN]]))</f>
        <v>7</v>
      </c>
      <c r="S886" s="90" t="str">
        <f>IF(db[[#This Row],[H_QTY/ CTN]]="","",LEFT(db[[#This Row],[H_QTY/ CTN]],db[[#This Row],[H_1]]-1))</f>
        <v>96 LSN</v>
      </c>
      <c r="T886" s="87" t="str">
        <f>IF(NOT(db[[#This Row],[H_1]]=db[[#This Row],[H_2]]),MID(db[[#This Row],[H_QTY/ CTN]],db[[#This Row],[H_1]]+1,db[[#This Row],[H_2]]-db[[#This Row],[H_1]]-1),"")</f>
        <v/>
      </c>
      <c r="U886" s="87" t="str">
        <f>IF(db[[#This Row],[QTY/ CTN B]]="","",LEFT(db[[#This Row],[QTY/ CTN B]],SEARCH(" ",db[[#This Row],[QTY/ CTN B]],1)-1))</f>
        <v>96</v>
      </c>
      <c r="V886" s="87" t="str">
        <f>IF(db[[#This Row],[QTY/ CTN B]]="","",RIGHT(db[[#This Row],[QTY/ CTN B]],LEN(db[[#This Row],[QTY/ CTN B]])-SEARCH(" ",db[[#This Row],[QTY/ CTN B]],1)))</f>
        <v>LSN</v>
      </c>
      <c r="W886" s="87">
        <f>IF(db[[#This Row],[QTY/ CTN TG]]="",IF(db[[#This Row],[STN TG]]="","",12),LEFT(db[[#This Row],[QTY/ CTN TG]],SEARCH(" ",db[[#This Row],[QTY/ CTN TG]],1)-1))</f>
        <v>12</v>
      </c>
      <c r="X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6" s="87" t="str">
        <f>IF(db[[#This Row],[STN K]]="","",IF(db[[#This Row],[STN TG]]="LSN",12,""))</f>
        <v/>
      </c>
      <c r="Z886" s="87" t="str">
        <f>IF(db[[#This Row],[STN TG]]="LSN","PCS","")</f>
        <v/>
      </c>
      <c r="AA886" s="87">
        <f>db[[#This Row],[QTY B]]*IF(db[[#This Row],[QTY TG]]="",1,db[[#This Row],[QTY TG]])*IF(db[[#This Row],[QTY K]]="",1,db[[#This Row],[QTY K]])</f>
        <v>1152</v>
      </c>
      <c r="AB886" s="87" t="str">
        <f>IF(db[[#This Row],[STN K]]="",IF(db[[#This Row],[STN TG]]="",db[[#This Row],[STN B]],db[[#This Row],[STN TG]]),db[[#This Row],[STN K]])</f>
        <v>PCS</v>
      </c>
      <c r="AC886" s="87"/>
    </row>
    <row r="887" spans="1:29" ht="16.5" customHeight="1" x14ac:dyDescent="0.25">
      <c r="A887" s="87">
        <f>ROW()-1</f>
        <v>886</v>
      </c>
      <c r="B887" s="3" t="str">
        <f>LOWER(SUBSTITUTE(SUBSTITUTE(SUBSTITUTE(SUBSTITUTE(SUBSTITUTE(SUBSTITUTE(db[[#This Row],[NB BM]]," ",),".",""),"-",""),"(",""),")",""),"/",""))</f>
        <v>gelpentizo10tg340</v>
      </c>
      <c r="C887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887" s="3" t="str">
        <f>LOWER(SUBSTITUTE(SUBSTITUTE(SUBSTITUTE(SUBSTITUTE(SUBSTITUTE(SUBSTITUTE(SUBSTITUTE(SUBSTITUTE(SUBSTITUTE(db[[#This Row],[NB PAJAK]]," ",""),"-",""),"(",""),")",""),".",""),",",""),"/",""),"""",""),"+",""))</f>
        <v/>
      </c>
      <c r="E887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gelpentizo10tg34096lsn</v>
      </c>
      <c r="F8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gelpentizo10tg34096lsnuntana</v>
      </c>
      <c r="G887" s="1" t="s">
        <v>1105</v>
      </c>
      <c r="H887" s="4" t="s">
        <v>1399</v>
      </c>
      <c r="I887" s="2"/>
      <c r="J887" s="1" t="s">
        <v>1621</v>
      </c>
      <c r="K887" s="26" t="e">
        <f>IF(db[[#This Row],[NB NOTA_C]]="","",COUNTIF([2]!B_MSK[concat],db[[#This Row],[NB NOTA_C]]))</f>
        <v>#REF!</v>
      </c>
      <c r="L887" s="6" t="s">
        <v>2654</v>
      </c>
      <c r="M887" s="1" t="s">
        <v>1678</v>
      </c>
      <c r="N887" s="1" t="s">
        <v>2811</v>
      </c>
      <c r="P887" s="1" t="str">
        <f>IF(db[[#This Row],[QTY/ CTN]]="","",SUBSTITUTE(SUBSTITUTE(SUBSTITUTE(db[[#This Row],[QTY/ CTN]]," ","_",2),"(",""),")","")&amp;"_")</f>
        <v>96 LSN_</v>
      </c>
      <c r="Q887" s="1">
        <f>IF(db[[#This Row],[H_QTY/ CTN]]="","",SEARCH("_",db[[#This Row],[H_QTY/ CTN]]))</f>
        <v>7</v>
      </c>
      <c r="R887" s="1">
        <f>IF(db[[#This Row],[H_QTY/ CTN]]="","",LEN(db[[#This Row],[H_QTY/ CTN]]))</f>
        <v>7</v>
      </c>
      <c r="S887" s="90" t="str">
        <f>IF(db[[#This Row],[H_QTY/ CTN]]="","",LEFT(db[[#This Row],[H_QTY/ CTN]],db[[#This Row],[H_1]]-1))</f>
        <v>96 LSN</v>
      </c>
      <c r="T887" s="87" t="str">
        <f>IF(NOT(db[[#This Row],[H_1]]=db[[#This Row],[H_2]]),MID(db[[#This Row],[H_QTY/ CTN]],db[[#This Row],[H_1]]+1,db[[#This Row],[H_2]]-db[[#This Row],[H_1]]-1),"")</f>
        <v/>
      </c>
      <c r="U887" s="87" t="str">
        <f>IF(db[[#This Row],[QTY/ CTN B]]="","",LEFT(db[[#This Row],[QTY/ CTN B]],SEARCH(" ",db[[#This Row],[QTY/ CTN B]],1)-1))</f>
        <v>96</v>
      </c>
      <c r="V887" s="87" t="str">
        <f>IF(db[[#This Row],[QTY/ CTN B]]="","",RIGHT(db[[#This Row],[QTY/ CTN B]],LEN(db[[#This Row],[QTY/ CTN B]])-SEARCH(" ",db[[#This Row],[QTY/ CTN B]],1)))</f>
        <v>LSN</v>
      </c>
      <c r="W887" s="87">
        <f>IF(db[[#This Row],[QTY/ CTN TG]]="",IF(db[[#This Row],[STN TG]]="","",12),LEFT(db[[#This Row],[QTY/ CTN TG]],SEARCH(" ",db[[#This Row],[QTY/ CTN TG]],1)-1))</f>
        <v>12</v>
      </c>
      <c r="X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7" s="87" t="str">
        <f>IF(db[[#This Row],[STN K]]="","",IF(db[[#This Row],[STN TG]]="LSN",12,""))</f>
        <v/>
      </c>
      <c r="Z887" s="87" t="str">
        <f>IF(db[[#This Row],[STN TG]]="LSN","PCS","")</f>
        <v/>
      </c>
      <c r="AA887" s="87">
        <f>db[[#This Row],[QTY B]]*IF(db[[#This Row],[QTY TG]]="",1,db[[#This Row],[QTY TG]])*IF(db[[#This Row],[QTY K]]="",1,db[[#This Row],[QTY K]])</f>
        <v>1152</v>
      </c>
      <c r="AB887" s="87" t="str">
        <f>IF(db[[#This Row],[STN K]]="",IF(db[[#This Row],[STN TG]]="",db[[#This Row],[STN B]],db[[#This Row],[STN TG]]),db[[#This Row],[STN K]])</f>
        <v>PCS</v>
      </c>
      <c r="AC887" s="87"/>
    </row>
    <row r="888" spans="1:29" ht="16.5" customHeight="1" x14ac:dyDescent="0.25">
      <c r="A888" s="140">
        <f>ROW()-1</f>
        <v>887</v>
      </c>
      <c r="B888" s="134" t="str">
        <f>LOWER(SUBSTITUTE(SUBSTITUTE(SUBSTITUTE(SUBSTITUTE(SUBSTITUTE(SUBSTITUTE(db[[#This Row],[NB BM]]," ",),".",""),"-",""),"(",""),")",""),"/",""))</f>
        <v>gelpenvc1609</v>
      </c>
      <c r="C888" s="134" t="str">
        <f>LOWER(SUBSTITUTE(SUBSTITUTE(SUBSTITUTE(SUBSTITUTE(SUBSTITUTE(SUBSTITUTE(SUBSTITUTE(SUBSTITUTE(SUBSTITUTE(db[[#This Row],[NB NOTA]]," ",),".",""),"-",""),"(",""),")",""),",",""),"/",""),"""",""),"+",""))</f>
        <v>gelpenvc1609</v>
      </c>
      <c r="D888" s="134" t="str">
        <f>LOWER(SUBSTITUTE(SUBSTITUTE(SUBSTITUTE(SUBSTITUTE(SUBSTITUTE(SUBSTITUTE(SUBSTITUTE(SUBSTITUTE(SUBSTITUTE(db[[#This Row],[NB PAJAK]]," ",""),"-",""),"(",""),")",""),".",""),",",""),"/",""),"""",""),"+",""))</f>
        <v>gelpenvc1609</v>
      </c>
      <c r="E888" s="134" t="str">
        <f>LOWER(SUBSTITUTE(SUBSTITUTE(SUBSTITUTE(SUBSTITUTE(SUBSTITUTE(SUBSTITUTE(SUBSTITUTE(SUBSTITUTE(SUBSTITUTE(db[[#This Row],[NB BM]]&amp;db[[#This Row],[QTY/ CTN]]," ",),".",""),"-",""),"(",""),")",""),",",""),"/",""),"""",""),"+",""))</f>
        <v>gelpenvc1609192lsn</v>
      </c>
      <c r="F88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gelpenvc1609192lsnartomoro</v>
      </c>
      <c r="G888" s="135" t="s">
        <v>6213</v>
      </c>
      <c r="H888" s="135" t="s">
        <v>6178</v>
      </c>
      <c r="I888" s="136" t="s">
        <v>6178</v>
      </c>
      <c r="J888" s="137" t="s">
        <v>1620</v>
      </c>
      <c r="K888" s="138" t="e">
        <f>IF(db[[#This Row],[NB NOTA_C]]="","",COUNTIF([2]!B_MSK[concat],db[[#This Row],[NB NOTA_C]]))</f>
        <v>#REF!</v>
      </c>
      <c r="L888" s="139" t="s">
        <v>2157</v>
      </c>
      <c r="M888" s="134" t="s">
        <v>2167</v>
      </c>
      <c r="N888" s="137" t="s">
        <v>2811</v>
      </c>
      <c r="O888" s="134" t="s">
        <v>6194</v>
      </c>
      <c r="P888" s="134" t="str">
        <f>IF(db[[#This Row],[QTY/ CTN]]="","",SUBSTITUTE(SUBSTITUTE(SUBSTITUTE(db[[#This Row],[QTY/ CTN]]," ","_",2),"(",""),")","")&amp;"_")</f>
        <v>192 LSN_</v>
      </c>
      <c r="Q888" s="134">
        <f>IF(db[[#This Row],[H_QTY/ CTN]]="","",SEARCH("_",db[[#This Row],[H_QTY/ CTN]]))</f>
        <v>8</v>
      </c>
      <c r="R888" s="134">
        <f>IF(db[[#This Row],[H_QTY/ CTN]]="","",LEN(db[[#This Row],[H_QTY/ CTN]]))</f>
        <v>8</v>
      </c>
      <c r="S888" s="140" t="str">
        <f>IF(db[[#This Row],[H_QTY/ CTN]]="","",LEFT(db[[#This Row],[H_QTY/ CTN]],db[[#This Row],[H_1]]-1))</f>
        <v>192 LSN</v>
      </c>
      <c r="T888" s="140" t="str">
        <f>IF(NOT(db[[#This Row],[H_1]]=db[[#This Row],[H_2]]),MID(db[[#This Row],[H_QTY/ CTN]],db[[#This Row],[H_1]]+1,db[[#This Row],[H_2]]-db[[#This Row],[H_1]]-1),"")</f>
        <v/>
      </c>
      <c r="U888" s="140" t="str">
        <f>IF(db[[#This Row],[QTY/ CTN B]]="","",LEFT(db[[#This Row],[QTY/ CTN B]],SEARCH(" ",db[[#This Row],[QTY/ CTN B]],1)-1))</f>
        <v>192</v>
      </c>
      <c r="V888" s="140" t="str">
        <f>IF(db[[#This Row],[QTY/ CTN B]]="","",RIGHT(db[[#This Row],[QTY/ CTN B]],LEN(db[[#This Row],[QTY/ CTN B]])-SEARCH(" ",db[[#This Row],[QTY/ CTN B]],1)))</f>
        <v>LSN</v>
      </c>
      <c r="W888" s="140">
        <f>IF(db[[#This Row],[QTY/ CTN TG]]="",IF(db[[#This Row],[STN TG]]="","",12),LEFT(db[[#This Row],[QTY/ CTN TG]],SEARCH(" ",db[[#This Row],[QTY/ CTN TG]],1)-1))</f>
        <v>12</v>
      </c>
      <c r="X88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8" s="140" t="str">
        <f>IF(db[[#This Row],[STN K]]="","",IF(db[[#This Row],[STN TG]]="LSN",12,""))</f>
        <v/>
      </c>
      <c r="Z888" s="140" t="str">
        <f>IF(db[[#This Row],[STN TG]]="LSN","PCS","")</f>
        <v/>
      </c>
      <c r="AA888" s="140">
        <f>db[[#This Row],[QTY B]]*IF(db[[#This Row],[QTY TG]]="",1,db[[#This Row],[QTY TG]])*IF(db[[#This Row],[QTY K]]="",1,db[[#This Row],[QTY K]])</f>
        <v>2304</v>
      </c>
      <c r="AB888" s="140" t="str">
        <f>IF(db[[#This Row],[STN K]]="",IF(db[[#This Row],[STN TG]]="",db[[#This Row],[STN B]],db[[#This Row],[STN TG]]),db[[#This Row],[STN K]])</f>
        <v>PCS</v>
      </c>
      <c r="AC888" s="140"/>
    </row>
    <row r="889" spans="1:29" ht="16.5" customHeight="1" x14ac:dyDescent="0.25">
      <c r="A889" s="87">
        <f>ROW()-1</f>
        <v>888</v>
      </c>
      <c r="B889" s="3" t="str">
        <f>LOWER(SUBSTITUTE(SUBSTITUTE(SUBSTITUTE(SUBSTITUTE(SUBSTITUTE(SUBSTITUTE(db[[#This Row],[NB BM]]," ",),".",""),"-",""),"(",""),")",""),"/",""))</f>
        <v>gelpenvtr213bt21</v>
      </c>
      <c r="C88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D889" s="3" t="str">
        <f>LOWER(SUBSTITUTE(SUBSTITUTE(SUBSTITUTE(SUBSTITUTE(SUBSTITUTE(SUBSTITUTE(SUBSTITUTE(SUBSTITUTE(SUBSTITUTE(db[[#This Row],[NB PAJAK]]," ",""),"-",""),"(",""),")",""),".",""),",",""),"/",""),"""",""),"+",""))</f>
        <v/>
      </c>
      <c r="E88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gelpenvtr213bt21144lsn</v>
      </c>
      <c r="F8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gelpenvtr213bt21144lsnartomoro</v>
      </c>
      <c r="G889" s="1" t="s">
        <v>1909</v>
      </c>
      <c r="H889" s="4" t="s">
        <v>2933</v>
      </c>
      <c r="I889" s="49"/>
      <c r="J889" s="1" t="s">
        <v>1620</v>
      </c>
      <c r="K889" s="26" t="e">
        <f>IF(db[[#This Row],[NB NOTA_C]]="","",COUNTIF([2]!B_MSK[concat],db[[#This Row],[NB NOTA_C]]))</f>
        <v>#REF!</v>
      </c>
      <c r="L889" s="7" t="s">
        <v>1657</v>
      </c>
      <c r="M889" s="3" t="s">
        <v>1677</v>
      </c>
      <c r="N889" s="1" t="s">
        <v>2811</v>
      </c>
      <c r="P889" s="1" t="str">
        <f>IF(db[[#This Row],[QTY/ CTN]]="","",SUBSTITUTE(SUBSTITUTE(SUBSTITUTE(db[[#This Row],[QTY/ CTN]]," ","_",2),"(",""),")","")&amp;"_")</f>
        <v>144 LSN_</v>
      </c>
      <c r="Q889" s="1">
        <f>IF(db[[#This Row],[H_QTY/ CTN]]="","",SEARCH("_",db[[#This Row],[H_QTY/ CTN]]))</f>
        <v>8</v>
      </c>
      <c r="R889" s="1">
        <f>IF(db[[#This Row],[H_QTY/ CTN]]="","",LEN(db[[#This Row],[H_QTY/ CTN]]))</f>
        <v>8</v>
      </c>
      <c r="S889" s="90" t="str">
        <f>IF(db[[#This Row],[H_QTY/ CTN]]="","",LEFT(db[[#This Row],[H_QTY/ CTN]],db[[#This Row],[H_1]]-1))</f>
        <v>144 LSN</v>
      </c>
      <c r="T889" s="87" t="str">
        <f>IF(NOT(db[[#This Row],[H_1]]=db[[#This Row],[H_2]]),MID(db[[#This Row],[H_QTY/ CTN]],db[[#This Row],[H_1]]+1,db[[#This Row],[H_2]]-db[[#This Row],[H_1]]-1),"")</f>
        <v/>
      </c>
      <c r="U889" s="87" t="str">
        <f>IF(db[[#This Row],[QTY/ CTN B]]="","",LEFT(db[[#This Row],[QTY/ CTN B]],SEARCH(" ",db[[#This Row],[QTY/ CTN B]],1)-1))</f>
        <v>144</v>
      </c>
      <c r="V889" s="87" t="str">
        <f>IF(db[[#This Row],[QTY/ CTN B]]="","",RIGHT(db[[#This Row],[QTY/ CTN B]],LEN(db[[#This Row],[QTY/ CTN B]])-SEARCH(" ",db[[#This Row],[QTY/ CTN B]],1)))</f>
        <v>LSN</v>
      </c>
      <c r="W889" s="87">
        <f>IF(db[[#This Row],[QTY/ CTN TG]]="",IF(db[[#This Row],[STN TG]]="","",12),LEFT(db[[#This Row],[QTY/ CTN TG]],SEARCH(" ",db[[#This Row],[QTY/ CTN TG]],1)-1))</f>
        <v>12</v>
      </c>
      <c r="X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89" s="87" t="str">
        <f>IF(db[[#This Row],[STN K]]="","",IF(db[[#This Row],[STN TG]]="LSN",12,""))</f>
        <v/>
      </c>
      <c r="Z889" s="87" t="str">
        <f>IF(db[[#This Row],[STN TG]]="LSN","PCS","")</f>
        <v/>
      </c>
      <c r="AA889" s="87">
        <f>db[[#This Row],[QTY B]]*IF(db[[#This Row],[QTY TG]]="",1,db[[#This Row],[QTY TG]])*IF(db[[#This Row],[QTY K]]="",1,db[[#This Row],[QTY K]])</f>
        <v>1728</v>
      </c>
      <c r="AB889" s="87" t="str">
        <f>IF(db[[#This Row],[STN K]]="",IF(db[[#This Row],[STN TG]]="",db[[#This Row],[STN B]],db[[#This Row],[STN TG]]),db[[#This Row],[STN K]])</f>
        <v>PCS</v>
      </c>
      <c r="AC889" s="87"/>
    </row>
    <row r="890" spans="1:29" ht="16.5" customHeight="1" x14ac:dyDescent="0.25">
      <c r="A890" s="87">
        <f>ROW()-1</f>
        <v>889</v>
      </c>
      <c r="B890" s="3" t="str">
        <f>LOWER(SUBSTITUTE(SUBSTITUTE(SUBSTITUTE(SUBSTITUTE(SUBSTITUTE(SUBSTITUTE(db[[#This Row],[NB BM]]," ",),".",""),"-",""),"(",""),")",""),"/",""))</f>
        <v>gelpenvtr213bt22</v>
      </c>
      <c r="C89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D890" s="3" t="str">
        <f>LOWER(SUBSTITUTE(SUBSTITUTE(SUBSTITUTE(SUBSTITUTE(SUBSTITUTE(SUBSTITUTE(SUBSTITUTE(SUBSTITUTE(SUBSTITUTE(db[[#This Row],[NB PAJAK]]," ",""),"-",""),"(",""),")",""),".",""),",",""),"/",""),"""",""),"+",""))</f>
        <v/>
      </c>
      <c r="E89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gelpenvtr213bt22144lsn</v>
      </c>
      <c r="F8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gelpenvtr213bt22144lsnartomoro</v>
      </c>
      <c r="G890" s="1" t="s">
        <v>2936</v>
      </c>
      <c r="H890" s="4" t="s">
        <v>2934</v>
      </c>
      <c r="I890" s="49"/>
      <c r="J890" s="1" t="s">
        <v>1620</v>
      </c>
      <c r="K890" s="26" t="e">
        <f>IF(db[[#This Row],[NB NOTA_C]]="","",COUNTIF([2]!B_MSK[concat],db[[#This Row],[NB NOTA_C]]))</f>
        <v>#REF!</v>
      </c>
      <c r="L890" s="7" t="s">
        <v>1657</v>
      </c>
      <c r="M890" s="3" t="s">
        <v>1677</v>
      </c>
      <c r="N890" s="1" t="s">
        <v>2811</v>
      </c>
      <c r="P890" s="1" t="str">
        <f>IF(db[[#This Row],[QTY/ CTN]]="","",SUBSTITUTE(SUBSTITUTE(SUBSTITUTE(db[[#This Row],[QTY/ CTN]]," ","_",2),"(",""),")","")&amp;"_")</f>
        <v>144 LSN_</v>
      </c>
      <c r="Q890" s="1">
        <f>IF(db[[#This Row],[H_QTY/ CTN]]="","",SEARCH("_",db[[#This Row],[H_QTY/ CTN]]))</f>
        <v>8</v>
      </c>
      <c r="R890" s="1">
        <f>IF(db[[#This Row],[H_QTY/ CTN]]="","",LEN(db[[#This Row],[H_QTY/ CTN]]))</f>
        <v>8</v>
      </c>
      <c r="S890" s="90" t="str">
        <f>IF(db[[#This Row],[H_QTY/ CTN]]="","",LEFT(db[[#This Row],[H_QTY/ CTN]],db[[#This Row],[H_1]]-1))</f>
        <v>144 LSN</v>
      </c>
      <c r="T890" s="87" t="str">
        <f>IF(NOT(db[[#This Row],[H_1]]=db[[#This Row],[H_2]]),MID(db[[#This Row],[H_QTY/ CTN]],db[[#This Row],[H_1]]+1,db[[#This Row],[H_2]]-db[[#This Row],[H_1]]-1),"")</f>
        <v/>
      </c>
      <c r="U890" s="87" t="str">
        <f>IF(db[[#This Row],[QTY/ CTN B]]="","",LEFT(db[[#This Row],[QTY/ CTN B]],SEARCH(" ",db[[#This Row],[QTY/ CTN B]],1)-1))</f>
        <v>144</v>
      </c>
      <c r="V890" s="87" t="str">
        <f>IF(db[[#This Row],[QTY/ CTN B]]="","",RIGHT(db[[#This Row],[QTY/ CTN B]],LEN(db[[#This Row],[QTY/ CTN B]])-SEARCH(" ",db[[#This Row],[QTY/ CTN B]],1)))</f>
        <v>LSN</v>
      </c>
      <c r="W890" s="87">
        <f>IF(db[[#This Row],[QTY/ CTN TG]]="",IF(db[[#This Row],[STN TG]]="","",12),LEFT(db[[#This Row],[QTY/ CTN TG]],SEARCH(" ",db[[#This Row],[QTY/ CTN TG]],1)-1))</f>
        <v>12</v>
      </c>
      <c r="X8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0" s="87" t="str">
        <f>IF(db[[#This Row],[STN K]]="","",IF(db[[#This Row],[STN TG]]="LSN",12,""))</f>
        <v/>
      </c>
      <c r="Z890" s="87" t="str">
        <f>IF(db[[#This Row],[STN TG]]="LSN","PCS","")</f>
        <v/>
      </c>
      <c r="AA890" s="87">
        <f>db[[#This Row],[QTY B]]*IF(db[[#This Row],[QTY TG]]="",1,db[[#This Row],[QTY TG]])*IF(db[[#This Row],[QTY K]]="",1,db[[#This Row],[QTY K]])</f>
        <v>1728</v>
      </c>
      <c r="AB890" s="87" t="str">
        <f>IF(db[[#This Row],[STN K]]="",IF(db[[#This Row],[STN TG]]="",db[[#This Row],[STN B]],db[[#This Row],[STN TG]]),db[[#This Row],[STN K]])</f>
        <v>PCS</v>
      </c>
      <c r="AC890" s="87"/>
    </row>
    <row r="891" spans="1:29" ht="16.5" customHeight="1" x14ac:dyDescent="0.25">
      <c r="A891" s="87">
        <f>ROW()-1</f>
        <v>890</v>
      </c>
      <c r="B891" s="3" t="str">
        <f>LOWER(SUBSTITUTE(SUBSTITUTE(SUBSTITUTE(SUBSTITUTE(SUBSTITUTE(SUBSTITUTE(db[[#This Row],[NB BM]]," ",),".",""),"-",""),"(",""),")",""),"/",""))</f>
        <v>gelpenvtr213bt23</v>
      </c>
      <c r="C89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D891" s="3" t="str">
        <f>LOWER(SUBSTITUTE(SUBSTITUTE(SUBSTITUTE(SUBSTITUTE(SUBSTITUTE(SUBSTITUTE(SUBSTITUTE(SUBSTITUTE(SUBSTITUTE(db[[#This Row],[NB PAJAK]]," ",""),"-",""),"(",""),")",""),".",""),",",""),"/",""),"""",""),"+",""))</f>
        <v/>
      </c>
      <c r="E891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gelpenvtr213bt23144lsn</v>
      </c>
      <c r="F8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gelpenvtr213bt23144lsnartomoro</v>
      </c>
      <c r="G891" s="1" t="s">
        <v>2937</v>
      </c>
      <c r="H891" s="4" t="s">
        <v>2935</v>
      </c>
      <c r="I891" s="49"/>
      <c r="J891" s="1" t="s">
        <v>1620</v>
      </c>
      <c r="K891" s="26" t="e">
        <f>IF(db[[#This Row],[NB NOTA_C]]="","",COUNTIF([2]!B_MSK[concat],db[[#This Row],[NB NOTA_C]]))</f>
        <v>#REF!</v>
      </c>
      <c r="L891" s="7" t="s">
        <v>1657</v>
      </c>
      <c r="M891" s="3" t="s">
        <v>1677</v>
      </c>
      <c r="N891" s="1" t="s">
        <v>2811</v>
      </c>
      <c r="P891" s="1" t="str">
        <f>IF(db[[#This Row],[QTY/ CTN]]="","",SUBSTITUTE(SUBSTITUTE(SUBSTITUTE(db[[#This Row],[QTY/ CTN]]," ","_",2),"(",""),")","")&amp;"_")</f>
        <v>144 LSN_</v>
      </c>
      <c r="Q891" s="1">
        <f>IF(db[[#This Row],[H_QTY/ CTN]]="","",SEARCH("_",db[[#This Row],[H_QTY/ CTN]]))</f>
        <v>8</v>
      </c>
      <c r="R891" s="1">
        <f>IF(db[[#This Row],[H_QTY/ CTN]]="","",LEN(db[[#This Row],[H_QTY/ CTN]]))</f>
        <v>8</v>
      </c>
      <c r="S891" s="90" t="str">
        <f>IF(db[[#This Row],[H_QTY/ CTN]]="","",LEFT(db[[#This Row],[H_QTY/ CTN]],db[[#This Row],[H_1]]-1))</f>
        <v>144 LSN</v>
      </c>
      <c r="T891" s="87" t="str">
        <f>IF(NOT(db[[#This Row],[H_1]]=db[[#This Row],[H_2]]),MID(db[[#This Row],[H_QTY/ CTN]],db[[#This Row],[H_1]]+1,db[[#This Row],[H_2]]-db[[#This Row],[H_1]]-1),"")</f>
        <v/>
      </c>
      <c r="U891" s="87" t="str">
        <f>IF(db[[#This Row],[QTY/ CTN B]]="","",LEFT(db[[#This Row],[QTY/ CTN B]],SEARCH(" ",db[[#This Row],[QTY/ CTN B]],1)-1))</f>
        <v>144</v>
      </c>
      <c r="V891" s="87" t="str">
        <f>IF(db[[#This Row],[QTY/ CTN B]]="","",RIGHT(db[[#This Row],[QTY/ CTN B]],LEN(db[[#This Row],[QTY/ CTN B]])-SEARCH(" ",db[[#This Row],[QTY/ CTN B]],1)))</f>
        <v>LSN</v>
      </c>
      <c r="W891" s="87">
        <f>IF(db[[#This Row],[QTY/ CTN TG]]="",IF(db[[#This Row],[STN TG]]="","",12),LEFT(db[[#This Row],[QTY/ CTN TG]],SEARCH(" ",db[[#This Row],[QTY/ CTN TG]],1)-1))</f>
        <v>12</v>
      </c>
      <c r="X8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1" s="87" t="str">
        <f>IF(db[[#This Row],[STN K]]="","",IF(db[[#This Row],[STN TG]]="LSN",12,""))</f>
        <v/>
      </c>
      <c r="Z891" s="87" t="str">
        <f>IF(db[[#This Row],[STN TG]]="LSN","PCS","")</f>
        <v/>
      </c>
      <c r="AA891" s="87">
        <f>db[[#This Row],[QTY B]]*IF(db[[#This Row],[QTY TG]]="",1,db[[#This Row],[QTY TG]])*IF(db[[#This Row],[QTY K]]="",1,db[[#This Row],[QTY K]])</f>
        <v>1728</v>
      </c>
      <c r="AB891" s="87" t="str">
        <f>IF(db[[#This Row],[STN K]]="",IF(db[[#This Row],[STN TG]]="",db[[#This Row],[STN B]],db[[#This Row],[STN TG]]),db[[#This Row],[STN K]])</f>
        <v>PCS</v>
      </c>
      <c r="AC891" s="87"/>
    </row>
    <row r="892" spans="1:29" ht="16.5" customHeight="1" x14ac:dyDescent="0.25">
      <c r="A892" s="87">
        <f>ROW()-1</f>
        <v>891</v>
      </c>
      <c r="B892" s="45" t="str">
        <f>LOWER(SUBSTITUTE(SUBSTITUTE(SUBSTITUTE(SUBSTITUTE(SUBSTITUTE(SUBSTITUTE(db[[#This Row],[NB BM]]," ",),".",""),"-",""),"(",""),")",""),"/",""))</f>
        <v>gelpenweiyada681biru</v>
      </c>
      <c r="C892" s="45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D892" s="45" t="str">
        <f>LOWER(SUBSTITUTE(SUBSTITUTE(SUBSTITUTE(SUBSTITUTE(SUBSTITUTE(SUBSTITUTE(SUBSTITUTE(SUBSTITUTE(SUBSTITUTE(db[[#This Row],[NB PAJAK]]," ",""),"-",""),"(",""),")",""),".",""),",",""),"/",""),"""",""),"+",""))</f>
        <v/>
      </c>
      <c r="E892" s="45" t="str">
        <f>LOWER(SUBSTITUTE(SUBSTITUTE(SUBSTITUTE(SUBSTITUTE(SUBSTITUTE(SUBSTITUTE(SUBSTITUTE(SUBSTITUTE(SUBSTITUTE(db[[#This Row],[NB BM]]&amp;db[[#This Row],[QTY/ CTN]]," ",),".",""),"-",""),"(",""),")",""),",",""),"/",""),"""",""),"+",""))</f>
        <v>gelpenweiyada681biru96lsn</v>
      </c>
      <c r="F89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gelpenweiyada681biru96lsnuntana</v>
      </c>
      <c r="G892" s="46" t="s">
        <v>4677</v>
      </c>
      <c r="H892" s="65" t="s">
        <v>4676</v>
      </c>
      <c r="I892" s="58"/>
      <c r="J892" s="1" t="s">
        <v>1621</v>
      </c>
      <c r="K892" s="47" t="e">
        <f>IF(db[[#This Row],[NB NOTA_C]]="","",COUNTIF([2]!B_MSK[concat],db[[#This Row],[NB NOTA_C]]))</f>
        <v>#REF!</v>
      </c>
      <c r="L892" s="48" t="s">
        <v>2654</v>
      </c>
      <c r="M892" s="45" t="s">
        <v>1678</v>
      </c>
      <c r="N892" s="46" t="s">
        <v>2811</v>
      </c>
      <c r="O892" s="45"/>
      <c r="P892" s="45" t="str">
        <f>IF(db[[#This Row],[QTY/ CTN]]="","",SUBSTITUTE(SUBSTITUTE(SUBSTITUTE(db[[#This Row],[QTY/ CTN]]," ","_",2),"(",""),")","")&amp;"_")</f>
        <v>96 LSN_</v>
      </c>
      <c r="Q892" s="45">
        <f>IF(db[[#This Row],[H_QTY/ CTN]]="","",SEARCH("_",db[[#This Row],[H_QTY/ CTN]]))</f>
        <v>7</v>
      </c>
      <c r="R892" s="45">
        <f>IF(db[[#This Row],[H_QTY/ CTN]]="","",LEN(db[[#This Row],[H_QTY/ CTN]]))</f>
        <v>7</v>
      </c>
      <c r="S892" s="95" t="str">
        <f>IF(db[[#This Row],[H_QTY/ CTN]]="","",LEFT(db[[#This Row],[H_QTY/ CTN]],db[[#This Row],[H_1]]-1))</f>
        <v>96 LSN</v>
      </c>
      <c r="T892" s="95" t="str">
        <f>IF(NOT(db[[#This Row],[H_1]]=db[[#This Row],[H_2]]),MID(db[[#This Row],[H_QTY/ CTN]],db[[#This Row],[H_1]]+1,db[[#This Row],[H_2]]-db[[#This Row],[H_1]]-1),"")</f>
        <v/>
      </c>
      <c r="U892" s="87" t="str">
        <f>IF(db[[#This Row],[QTY/ CTN B]]="","",LEFT(db[[#This Row],[QTY/ CTN B]],SEARCH(" ",db[[#This Row],[QTY/ CTN B]],1)-1))</f>
        <v>96</v>
      </c>
      <c r="V892" s="87" t="str">
        <f>IF(db[[#This Row],[QTY/ CTN B]]="","",RIGHT(db[[#This Row],[QTY/ CTN B]],LEN(db[[#This Row],[QTY/ CTN B]])-SEARCH(" ",db[[#This Row],[QTY/ CTN B]],1)))</f>
        <v>LSN</v>
      </c>
      <c r="W892" s="87">
        <f>IF(db[[#This Row],[QTY/ CTN TG]]="",IF(db[[#This Row],[STN TG]]="","",12),LEFT(db[[#This Row],[QTY/ CTN TG]],SEARCH(" ",db[[#This Row],[QTY/ CTN TG]],1)-1))</f>
        <v>12</v>
      </c>
      <c r="X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2" s="87" t="str">
        <f>IF(db[[#This Row],[STN K]]="","",IF(db[[#This Row],[STN TG]]="LSN",12,""))</f>
        <v/>
      </c>
      <c r="Z892" s="87" t="str">
        <f>IF(db[[#This Row],[STN TG]]="LSN","PCS","")</f>
        <v/>
      </c>
      <c r="AA892" s="87">
        <f>db[[#This Row],[QTY B]]*IF(db[[#This Row],[QTY TG]]="",1,db[[#This Row],[QTY TG]])*IF(db[[#This Row],[QTY K]]="",1,db[[#This Row],[QTY K]])</f>
        <v>1152</v>
      </c>
      <c r="AB892" s="87" t="str">
        <f>IF(db[[#This Row],[STN K]]="",IF(db[[#This Row],[STN TG]]="",db[[#This Row],[STN B]],db[[#This Row],[STN TG]]),db[[#This Row],[STN K]])</f>
        <v>PCS</v>
      </c>
      <c r="AC892" s="87"/>
    </row>
    <row r="893" spans="1:29" ht="16.5" customHeight="1" x14ac:dyDescent="0.25">
      <c r="A893" s="87">
        <f>ROW()-1</f>
        <v>892</v>
      </c>
      <c r="B893" s="3" t="str">
        <f>LOWER(SUBSTITUTE(SUBSTITUTE(SUBSTITUTE(SUBSTITUTE(SUBSTITUTE(SUBSTITUTE(db[[#This Row],[NB BM]]," ",),".",""),"-",""),"(",""),")",""),"/",""))</f>
        <v>gelpenweiyadae681</v>
      </c>
      <c r="C89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D893" s="3" t="str">
        <f>LOWER(SUBSTITUTE(SUBSTITUTE(SUBSTITUTE(SUBSTITUTE(SUBSTITUTE(SUBSTITUTE(SUBSTITUTE(SUBSTITUTE(SUBSTITUTE(db[[#This Row],[NB PAJAK]]," ",""),"-",""),"(",""),")",""),".",""),",",""),"/",""),"""",""),"+",""))</f>
        <v/>
      </c>
      <c r="E89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gelpenweiyadae68196lsn</v>
      </c>
      <c r="F8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gelpenweiyadae68196lsnuntana</v>
      </c>
      <c r="G893" s="1" t="s">
        <v>1111</v>
      </c>
      <c r="H893" s="4" t="s">
        <v>2037</v>
      </c>
      <c r="I893" s="2"/>
      <c r="J893" s="1" t="s">
        <v>1621</v>
      </c>
      <c r="K893" s="26" t="e">
        <f>IF(db[[#This Row],[NB NOTA_C]]="","",COUNTIF([2]!B_MSK[concat],db[[#This Row],[NB NOTA_C]]))</f>
        <v>#REF!</v>
      </c>
      <c r="L893" s="6" t="s">
        <v>1634</v>
      </c>
      <c r="M893" s="1" t="s">
        <v>1678</v>
      </c>
      <c r="N893" s="1" t="s">
        <v>2811</v>
      </c>
      <c r="P893" s="1" t="str">
        <f>IF(db[[#This Row],[QTY/ CTN]]="","",SUBSTITUTE(SUBSTITUTE(SUBSTITUTE(db[[#This Row],[QTY/ CTN]]," ","_",2),"(",""),")","")&amp;"_")</f>
        <v>96 LSN_</v>
      </c>
      <c r="Q893" s="1">
        <f>IF(db[[#This Row],[H_QTY/ CTN]]="","",SEARCH("_",db[[#This Row],[H_QTY/ CTN]]))</f>
        <v>7</v>
      </c>
      <c r="R893" s="1">
        <f>IF(db[[#This Row],[H_QTY/ CTN]]="","",LEN(db[[#This Row],[H_QTY/ CTN]]))</f>
        <v>7</v>
      </c>
      <c r="S893" s="90" t="str">
        <f>IF(db[[#This Row],[H_QTY/ CTN]]="","",LEFT(db[[#This Row],[H_QTY/ CTN]],db[[#This Row],[H_1]]-1))</f>
        <v>96 LSN</v>
      </c>
      <c r="T893" s="87" t="str">
        <f>IF(NOT(db[[#This Row],[H_1]]=db[[#This Row],[H_2]]),MID(db[[#This Row],[H_QTY/ CTN]],db[[#This Row],[H_1]]+1,db[[#This Row],[H_2]]-db[[#This Row],[H_1]]-1),"")</f>
        <v/>
      </c>
      <c r="U893" s="87" t="str">
        <f>IF(db[[#This Row],[QTY/ CTN B]]="","",LEFT(db[[#This Row],[QTY/ CTN B]],SEARCH(" ",db[[#This Row],[QTY/ CTN B]],1)-1))</f>
        <v>96</v>
      </c>
      <c r="V893" s="87" t="str">
        <f>IF(db[[#This Row],[QTY/ CTN B]]="","",RIGHT(db[[#This Row],[QTY/ CTN B]],LEN(db[[#This Row],[QTY/ CTN B]])-SEARCH(" ",db[[#This Row],[QTY/ CTN B]],1)))</f>
        <v>LSN</v>
      </c>
      <c r="W893" s="87">
        <f>IF(db[[#This Row],[QTY/ CTN TG]]="",IF(db[[#This Row],[STN TG]]="","",12),LEFT(db[[#This Row],[QTY/ CTN TG]],SEARCH(" ",db[[#This Row],[QTY/ CTN TG]],1)-1))</f>
        <v>12</v>
      </c>
      <c r="X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3" s="87" t="str">
        <f>IF(db[[#This Row],[STN K]]="","",IF(db[[#This Row],[STN TG]]="LSN",12,""))</f>
        <v/>
      </c>
      <c r="Z893" s="87" t="str">
        <f>IF(db[[#This Row],[STN TG]]="LSN","PCS","")</f>
        <v/>
      </c>
      <c r="AA893" s="87">
        <f>db[[#This Row],[QTY B]]*IF(db[[#This Row],[QTY TG]]="",1,db[[#This Row],[QTY TG]])*IF(db[[#This Row],[QTY K]]="",1,db[[#This Row],[QTY K]])</f>
        <v>1152</v>
      </c>
      <c r="AB893" s="87" t="str">
        <f>IF(db[[#This Row],[STN K]]="",IF(db[[#This Row],[STN TG]]="",db[[#This Row],[STN B]],db[[#This Row],[STN TG]]),db[[#This Row],[STN K]])</f>
        <v>PCS</v>
      </c>
      <c r="AC893" s="87"/>
    </row>
    <row r="894" spans="1:29" ht="16.5" customHeight="1" x14ac:dyDescent="0.25">
      <c r="A894" s="87">
        <f>ROW()-1</f>
        <v>893</v>
      </c>
      <c r="B894" s="14" t="str">
        <f>LOWER(SUBSTITUTE(SUBSTITUTE(SUBSTITUTE(SUBSTITUTE(SUBSTITUTE(SUBSTITUTE(db[[#This Row],[NB BM]]," ",),".",""),"-",""),"(",""),")",""),"/",""))</f>
        <v>gelpenzuixuaw1020hitam</v>
      </c>
      <c r="C894" s="14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D894" s="14" t="str">
        <f>LOWER(SUBSTITUTE(SUBSTITUTE(SUBSTITUTE(SUBSTITUTE(SUBSTITUTE(SUBSTITUTE(SUBSTITUTE(SUBSTITUTE(SUBSTITUTE(db[[#This Row],[NB PAJAK]]," ",""),"-",""),"(",""),")",""),".",""),",",""),"/",""),"""",""),"+",""))</f>
        <v/>
      </c>
      <c r="E894" s="14" t="str">
        <f>LOWER(SUBSTITUTE(SUBSTITUTE(SUBSTITUTE(SUBSTITUTE(SUBSTITUTE(SUBSTITUTE(SUBSTITUTE(SUBSTITUTE(SUBSTITUTE(db[[#This Row],[NB BM]]&amp;db[[#This Row],[QTY/ CTN]]," ",),".",""),"-",""),"(",""),")",""),",",""),"/",""),"""",""),"+",""))</f>
        <v>gelpenzuixuaw1020hitam192lsn</v>
      </c>
      <c r="F8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gelpenzuixua1020hitam192lsnartomoro</v>
      </c>
      <c r="G894" s="1" t="s">
        <v>4261</v>
      </c>
      <c r="H894" s="19" t="s">
        <v>4260</v>
      </c>
      <c r="I894" s="50"/>
      <c r="J894" s="1" t="s">
        <v>1620</v>
      </c>
      <c r="K894" s="27" t="e">
        <f>IF(db[[#This Row],[NB NOTA_C]]="","",COUNTIF([2]!B_MSK[concat],db[[#This Row],[NB NOTA_C]]))</f>
        <v>#REF!</v>
      </c>
      <c r="L894" s="7" t="s">
        <v>1657</v>
      </c>
      <c r="M894" s="3" t="s">
        <v>2167</v>
      </c>
      <c r="N894" s="1" t="s">
        <v>2811</v>
      </c>
      <c r="O894" s="14"/>
      <c r="P894" s="14" t="str">
        <f>IF(db[[#This Row],[QTY/ CTN]]="","",SUBSTITUTE(SUBSTITUTE(SUBSTITUTE(db[[#This Row],[QTY/ CTN]]," ","_",2),"(",""),")","")&amp;"_")</f>
        <v>192 LSN_</v>
      </c>
      <c r="Q894" s="14">
        <f>IF(db[[#This Row],[H_QTY/ CTN]]="","",SEARCH("_",db[[#This Row],[H_QTY/ CTN]]))</f>
        <v>8</v>
      </c>
      <c r="R894" s="14">
        <f>IF(db[[#This Row],[H_QTY/ CTN]]="","",LEN(db[[#This Row],[H_QTY/ CTN]]))</f>
        <v>8</v>
      </c>
      <c r="S894" s="91" t="str">
        <f>IF(db[[#This Row],[H_QTY/ CTN]]="","",LEFT(db[[#This Row],[H_QTY/ CTN]],db[[#This Row],[H_1]]-1))</f>
        <v>192 LSN</v>
      </c>
      <c r="T894" s="91" t="str">
        <f>IF(NOT(db[[#This Row],[H_1]]=db[[#This Row],[H_2]]),MID(db[[#This Row],[H_QTY/ CTN]],db[[#This Row],[H_1]]+1,db[[#This Row],[H_2]]-db[[#This Row],[H_1]]-1),"")</f>
        <v/>
      </c>
      <c r="U894" s="87" t="str">
        <f>IF(db[[#This Row],[QTY/ CTN B]]="","",LEFT(db[[#This Row],[QTY/ CTN B]],SEARCH(" ",db[[#This Row],[QTY/ CTN B]],1)-1))</f>
        <v>192</v>
      </c>
      <c r="V894" s="87" t="str">
        <f>IF(db[[#This Row],[QTY/ CTN B]]="","",RIGHT(db[[#This Row],[QTY/ CTN B]],LEN(db[[#This Row],[QTY/ CTN B]])-SEARCH(" ",db[[#This Row],[QTY/ CTN B]],1)))</f>
        <v>LSN</v>
      </c>
      <c r="W894" s="87">
        <f>IF(db[[#This Row],[QTY/ CTN TG]]="",IF(db[[#This Row],[STN TG]]="","",12),LEFT(db[[#This Row],[QTY/ CTN TG]],SEARCH(" ",db[[#This Row],[QTY/ CTN TG]],1)-1))</f>
        <v>12</v>
      </c>
      <c r="X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4" s="87" t="str">
        <f>IF(db[[#This Row],[STN K]]="","",IF(db[[#This Row],[STN TG]]="LSN",12,""))</f>
        <v/>
      </c>
      <c r="Z894" s="87" t="str">
        <f>IF(db[[#This Row],[STN TG]]="LSN","PCS","")</f>
        <v/>
      </c>
      <c r="AA894" s="87">
        <f>db[[#This Row],[QTY B]]*IF(db[[#This Row],[QTY TG]]="",1,db[[#This Row],[QTY TG]])*IF(db[[#This Row],[QTY K]]="",1,db[[#This Row],[QTY K]])</f>
        <v>2304</v>
      </c>
      <c r="AB894" s="87" t="str">
        <f>IF(db[[#This Row],[STN K]]="",IF(db[[#This Row],[STN TG]]="",db[[#This Row],[STN B]],db[[#This Row],[STN TG]]),db[[#This Row],[STN K]])</f>
        <v>PCS</v>
      </c>
      <c r="AC894" s="87"/>
    </row>
    <row r="895" spans="1:29" x14ac:dyDescent="0.25">
      <c r="A895" s="87">
        <f>ROW()-1</f>
        <v>894</v>
      </c>
      <c r="B895" s="3" t="str">
        <f>LOWER(SUBSTITUTE(SUBSTITUTE(SUBSTITUTE(SUBSTITUTE(SUBSTITUTE(SUBSTITUTE(db[[#This Row],[NB BM]]," ",),".",""),"-",""),"(",""),")",""),"/",""))</f>
        <v>gelpenzuizhuahy1020</v>
      </c>
      <c r="C89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D895" s="3" t="str">
        <f>LOWER(SUBSTITUTE(SUBSTITUTE(SUBSTITUTE(SUBSTITUTE(SUBSTITUTE(SUBSTITUTE(SUBSTITUTE(SUBSTITUTE(SUBSTITUTE(db[[#This Row],[NB PAJAK]]," ",""),"-",""),"(",""),")",""),".",""),",",""),"/",""),"""",""),"+",""))</f>
        <v/>
      </c>
      <c r="E89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gelpenzuizhuahy1020192lsn</v>
      </c>
      <c r="F8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gelpenzuizhuahy1020192lsnuntana</v>
      </c>
      <c r="G895" s="1" t="s">
        <v>2878</v>
      </c>
      <c r="H895" s="4" t="s">
        <v>2877</v>
      </c>
      <c r="I895" s="49"/>
      <c r="J895" s="1" t="s">
        <v>1621</v>
      </c>
      <c r="K895" s="26" t="e">
        <f>IF(db[[#This Row],[NB NOTA_C]]="","",COUNTIF([2]!B_MSK[concat],db[[#This Row],[NB NOTA_C]]))</f>
        <v>#REF!</v>
      </c>
      <c r="L895" s="7" t="s">
        <v>1647</v>
      </c>
      <c r="M895" s="3" t="s">
        <v>2167</v>
      </c>
      <c r="N895" s="1" t="s">
        <v>2811</v>
      </c>
      <c r="P895" s="1" t="str">
        <f>IF(db[[#This Row],[QTY/ CTN]]="","",SUBSTITUTE(SUBSTITUTE(SUBSTITUTE(db[[#This Row],[QTY/ CTN]]," ","_",2),"(",""),")","")&amp;"_")</f>
        <v>192 LSN_</v>
      </c>
      <c r="Q895" s="1">
        <f>IF(db[[#This Row],[H_QTY/ CTN]]="","",SEARCH("_",db[[#This Row],[H_QTY/ CTN]]))</f>
        <v>8</v>
      </c>
      <c r="R895" s="1">
        <f>IF(db[[#This Row],[H_QTY/ CTN]]="","",LEN(db[[#This Row],[H_QTY/ CTN]]))</f>
        <v>8</v>
      </c>
      <c r="S895" s="90" t="str">
        <f>IF(db[[#This Row],[H_QTY/ CTN]]="","",LEFT(db[[#This Row],[H_QTY/ CTN]],db[[#This Row],[H_1]]-1))</f>
        <v>192 LSN</v>
      </c>
      <c r="T895" s="87" t="str">
        <f>IF(NOT(db[[#This Row],[H_1]]=db[[#This Row],[H_2]]),MID(db[[#This Row],[H_QTY/ CTN]],db[[#This Row],[H_1]]+1,db[[#This Row],[H_2]]-db[[#This Row],[H_1]]-1),"")</f>
        <v/>
      </c>
      <c r="U895" s="87" t="str">
        <f>IF(db[[#This Row],[QTY/ CTN B]]="","",LEFT(db[[#This Row],[QTY/ CTN B]],SEARCH(" ",db[[#This Row],[QTY/ CTN B]],1)-1))</f>
        <v>192</v>
      </c>
      <c r="V895" s="87" t="str">
        <f>IF(db[[#This Row],[QTY/ CTN B]]="","",RIGHT(db[[#This Row],[QTY/ CTN B]],LEN(db[[#This Row],[QTY/ CTN B]])-SEARCH(" ",db[[#This Row],[QTY/ CTN B]],1)))</f>
        <v>LSN</v>
      </c>
      <c r="W895" s="87">
        <f>IF(db[[#This Row],[QTY/ CTN TG]]="",IF(db[[#This Row],[STN TG]]="","",12),LEFT(db[[#This Row],[QTY/ CTN TG]],SEARCH(" ",db[[#This Row],[QTY/ CTN TG]],1)-1))</f>
        <v>12</v>
      </c>
      <c r="X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5" s="87" t="str">
        <f>IF(db[[#This Row],[STN K]]="","",IF(db[[#This Row],[STN TG]]="LSN",12,""))</f>
        <v/>
      </c>
      <c r="Z895" s="87" t="str">
        <f>IF(db[[#This Row],[STN TG]]="LSN","PCS","")</f>
        <v/>
      </c>
      <c r="AA895" s="87">
        <f>db[[#This Row],[QTY B]]*IF(db[[#This Row],[QTY TG]]="",1,db[[#This Row],[QTY TG]])*IF(db[[#This Row],[QTY K]]="",1,db[[#This Row],[QTY K]])</f>
        <v>2304</v>
      </c>
      <c r="AB895" s="87" t="str">
        <f>IF(db[[#This Row],[STN K]]="",IF(db[[#This Row],[STN TG]]="",db[[#This Row],[STN B]],db[[#This Row],[STN TG]]),db[[#This Row],[STN K]])</f>
        <v>PCS</v>
      </c>
      <c r="AC895" s="87"/>
    </row>
    <row r="896" spans="1:29" ht="16.5" customHeight="1" x14ac:dyDescent="0.25">
      <c r="A896" s="87">
        <f>ROW()-1</f>
        <v>895</v>
      </c>
      <c r="B896" s="3" t="str">
        <f>LOWER(SUBSTITUTE(SUBSTITUTE(SUBSTITUTE(SUBSTITUTE(SUBSTITUTE(SUBSTITUTE(db[[#This Row],[NB BM]]," ",),".",""),"-",""),"(",""),")",""),"/",""))</f>
        <v>gelpenzuizhuahy1020hitam</v>
      </c>
      <c r="C89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D896" s="3" t="str">
        <f>LOWER(SUBSTITUTE(SUBSTITUTE(SUBSTITUTE(SUBSTITUTE(SUBSTITUTE(SUBSTITUTE(SUBSTITUTE(SUBSTITUTE(SUBSTITUTE(db[[#This Row],[NB PAJAK]]," ",""),"-",""),"(",""),")",""),".",""),",",""),"/",""),"""",""),"+",""))</f>
        <v/>
      </c>
      <c r="E89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gelpenzuizhuahy1020hitam192lsn</v>
      </c>
      <c r="F8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gelpenzuizhuahy1020hitam192lsnuntana</v>
      </c>
      <c r="G896" s="1" t="s">
        <v>1112</v>
      </c>
      <c r="H896" s="4" t="s">
        <v>3116</v>
      </c>
      <c r="I896" s="49"/>
      <c r="J896" s="1" t="s">
        <v>1621</v>
      </c>
      <c r="K896" s="26" t="e">
        <f>IF(db[[#This Row],[NB NOTA_C]]="","",COUNTIF([2]!B_MSK[concat],db[[#This Row],[NB NOTA_C]]))</f>
        <v>#REF!</v>
      </c>
      <c r="L896" s="7" t="s">
        <v>1647</v>
      </c>
      <c r="M896" s="3" t="s">
        <v>2167</v>
      </c>
      <c r="N896" s="1" t="s">
        <v>2811</v>
      </c>
      <c r="P896" s="1" t="str">
        <f>IF(db[[#This Row],[QTY/ CTN]]="","",SUBSTITUTE(SUBSTITUTE(SUBSTITUTE(db[[#This Row],[QTY/ CTN]]," ","_",2),"(",""),")","")&amp;"_")</f>
        <v>192 LSN_</v>
      </c>
      <c r="Q896" s="1">
        <f>IF(db[[#This Row],[H_QTY/ CTN]]="","",SEARCH("_",db[[#This Row],[H_QTY/ CTN]]))</f>
        <v>8</v>
      </c>
      <c r="R896" s="1">
        <f>IF(db[[#This Row],[H_QTY/ CTN]]="","",LEN(db[[#This Row],[H_QTY/ CTN]]))</f>
        <v>8</v>
      </c>
      <c r="S896" s="90" t="str">
        <f>IF(db[[#This Row],[H_QTY/ CTN]]="","",LEFT(db[[#This Row],[H_QTY/ CTN]],db[[#This Row],[H_1]]-1))</f>
        <v>192 LSN</v>
      </c>
      <c r="T896" s="87" t="str">
        <f>IF(NOT(db[[#This Row],[H_1]]=db[[#This Row],[H_2]]),MID(db[[#This Row],[H_QTY/ CTN]],db[[#This Row],[H_1]]+1,db[[#This Row],[H_2]]-db[[#This Row],[H_1]]-1),"")</f>
        <v/>
      </c>
      <c r="U896" s="87" t="str">
        <f>IF(db[[#This Row],[QTY/ CTN B]]="","",LEFT(db[[#This Row],[QTY/ CTN B]],SEARCH(" ",db[[#This Row],[QTY/ CTN B]],1)-1))</f>
        <v>192</v>
      </c>
      <c r="V896" s="87" t="str">
        <f>IF(db[[#This Row],[QTY/ CTN B]]="","",RIGHT(db[[#This Row],[QTY/ CTN B]],LEN(db[[#This Row],[QTY/ CTN B]])-SEARCH(" ",db[[#This Row],[QTY/ CTN B]],1)))</f>
        <v>LSN</v>
      </c>
      <c r="W896" s="87">
        <f>IF(db[[#This Row],[QTY/ CTN TG]]="",IF(db[[#This Row],[STN TG]]="","",12),LEFT(db[[#This Row],[QTY/ CTN TG]],SEARCH(" ",db[[#This Row],[QTY/ CTN TG]],1)-1))</f>
        <v>12</v>
      </c>
      <c r="X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6" s="87" t="str">
        <f>IF(db[[#This Row],[STN K]]="","",IF(db[[#This Row],[STN TG]]="LSN",12,""))</f>
        <v/>
      </c>
      <c r="Z896" s="87" t="str">
        <f>IF(db[[#This Row],[STN TG]]="LSN","PCS","")</f>
        <v/>
      </c>
      <c r="AA896" s="87">
        <f>db[[#This Row],[QTY B]]*IF(db[[#This Row],[QTY TG]]="",1,db[[#This Row],[QTY TG]])*IF(db[[#This Row],[QTY K]]="",1,db[[#This Row],[QTY K]])</f>
        <v>2304</v>
      </c>
      <c r="AB896" s="87" t="str">
        <f>IF(db[[#This Row],[STN K]]="",IF(db[[#This Row],[STN TG]]="",db[[#This Row],[STN B]],db[[#This Row],[STN TG]]),db[[#This Row],[STN K]])</f>
        <v>PCS</v>
      </c>
      <c r="AC896" s="87"/>
    </row>
    <row r="897" spans="1:29" ht="16.5" customHeight="1" x14ac:dyDescent="0.25">
      <c r="A897" s="87">
        <f>ROW()-1</f>
        <v>896</v>
      </c>
      <c r="B897" s="9" t="str">
        <f>LOWER(SUBSTITUTE(SUBSTITUTE(SUBSTITUTE(SUBSTITUTE(SUBSTITUTE(SUBSTITUTE(db[[#This Row],[NB BM]]," ",),".",""),"-",""),"(",""),")",""),"/",""))</f>
        <v>gelpentechjobtg346c</v>
      </c>
      <c r="C89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D897" s="9" t="str">
        <f>LOWER(SUBSTITUTE(SUBSTITUTE(SUBSTITUTE(SUBSTITUTE(SUBSTITUTE(SUBSTITUTE(SUBSTITUTE(SUBSTITUTE(SUBSTITUTE(db[[#This Row],[NB PAJAK]]," ",""),"-",""),"(",""),")",""),".",""),",",""),"/",""),"""",""),"+",""))</f>
        <v/>
      </c>
      <c r="E897" s="9" t="str">
        <f>LOWER(SUBSTITUTE(SUBSTITUTE(SUBSTITUTE(SUBSTITUTE(SUBSTITUTE(SUBSTITUTE(SUBSTITUTE(SUBSTITUTE(SUBSTITUTE(db[[#This Row],[NB BM]]&amp;db[[#This Row],[QTY/ CTN]]," ",),".",""),"-",""),"(",""),")",""),",",""),"/",""),"""",""),"+",""))</f>
        <v>gelpentechjobtg346c144lsn</v>
      </c>
      <c r="F89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geltechjobtg346c144lsnuntana</v>
      </c>
      <c r="G897" s="8" t="s">
        <v>1102</v>
      </c>
      <c r="H897" s="18" t="s">
        <v>2553</v>
      </c>
      <c r="I897" s="49"/>
      <c r="J897" s="1" t="s">
        <v>1621</v>
      </c>
      <c r="K897" s="26" t="e">
        <f>IF(db[[#This Row],[NB NOTA_C]]="","",COUNTIF([2]!B_MSK[concat],db[[#This Row],[NB NOTA_C]]))</f>
        <v>#REF!</v>
      </c>
      <c r="L897" s="6" t="s">
        <v>1634</v>
      </c>
      <c r="M897" s="1" t="s">
        <v>1677</v>
      </c>
      <c r="N897" s="1" t="s">
        <v>2811</v>
      </c>
      <c r="P897" s="1" t="str">
        <f>IF(db[[#This Row],[QTY/ CTN]]="","",SUBSTITUTE(SUBSTITUTE(SUBSTITUTE(db[[#This Row],[QTY/ CTN]]," ","_",2),"(",""),")","")&amp;"_")</f>
        <v>144 LSN_</v>
      </c>
      <c r="Q897" s="1">
        <f>IF(db[[#This Row],[H_QTY/ CTN]]="","",SEARCH("_",db[[#This Row],[H_QTY/ CTN]]))</f>
        <v>8</v>
      </c>
      <c r="R897" s="1">
        <f>IF(db[[#This Row],[H_QTY/ CTN]]="","",LEN(db[[#This Row],[H_QTY/ CTN]]))</f>
        <v>8</v>
      </c>
      <c r="S897" s="90" t="str">
        <f>IF(db[[#This Row],[H_QTY/ CTN]]="","",LEFT(db[[#This Row],[H_QTY/ CTN]],db[[#This Row],[H_1]]-1))</f>
        <v>144 LSN</v>
      </c>
      <c r="T897" s="87" t="str">
        <f>IF(NOT(db[[#This Row],[H_1]]=db[[#This Row],[H_2]]),MID(db[[#This Row],[H_QTY/ CTN]],db[[#This Row],[H_1]]+1,db[[#This Row],[H_2]]-db[[#This Row],[H_1]]-1),"")</f>
        <v/>
      </c>
      <c r="U897" s="87" t="str">
        <f>IF(db[[#This Row],[QTY/ CTN B]]="","",LEFT(db[[#This Row],[QTY/ CTN B]],SEARCH(" ",db[[#This Row],[QTY/ CTN B]],1)-1))</f>
        <v>144</v>
      </c>
      <c r="V897" s="87" t="str">
        <f>IF(db[[#This Row],[QTY/ CTN B]]="","",RIGHT(db[[#This Row],[QTY/ CTN B]],LEN(db[[#This Row],[QTY/ CTN B]])-SEARCH(" ",db[[#This Row],[QTY/ CTN B]],1)))</f>
        <v>LSN</v>
      </c>
      <c r="W897" s="87">
        <f>IF(db[[#This Row],[QTY/ CTN TG]]="",IF(db[[#This Row],[STN TG]]="","",12),LEFT(db[[#This Row],[QTY/ CTN TG]],SEARCH(" ",db[[#This Row],[QTY/ CTN TG]],1)-1))</f>
        <v>12</v>
      </c>
      <c r="X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7" s="87" t="str">
        <f>IF(db[[#This Row],[STN K]]="","",IF(db[[#This Row],[STN TG]]="LSN",12,""))</f>
        <v/>
      </c>
      <c r="Z897" s="87" t="str">
        <f>IF(db[[#This Row],[STN TG]]="LSN","PCS","")</f>
        <v/>
      </c>
      <c r="AA897" s="87">
        <f>db[[#This Row],[QTY B]]*IF(db[[#This Row],[QTY TG]]="",1,db[[#This Row],[QTY TG]])*IF(db[[#This Row],[QTY K]]="",1,db[[#This Row],[QTY K]])</f>
        <v>1728</v>
      </c>
      <c r="AB897" s="87" t="str">
        <f>IF(db[[#This Row],[STN K]]="",IF(db[[#This Row],[STN TG]]="",db[[#This Row],[STN B]],db[[#This Row],[STN TG]]),db[[#This Row],[STN K]])</f>
        <v>PCS</v>
      </c>
      <c r="AC897" s="87"/>
    </row>
    <row r="898" spans="1:29" ht="16.5" customHeight="1" x14ac:dyDescent="0.25">
      <c r="A898" s="87">
        <f>ROW()-1</f>
        <v>897</v>
      </c>
      <c r="B898" s="3" t="str">
        <f>LOWER(SUBSTITUTE(SUBSTITUTE(SUBSTITUTE(SUBSTITUTE(SUBSTITUTE(SUBSTITUTE(db[[#This Row],[NB BM]]," ",),".",""),"-",""),"(",""),")",""),"/",""))</f>
        <v>gelpentechjobexaminattg313b</v>
      </c>
      <c r="C89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D898" s="3" t="str">
        <f>LOWER(SUBSTITUTE(SUBSTITUTE(SUBSTITUTE(SUBSTITUTE(SUBSTITUTE(SUBSTITUTE(SUBSTITUTE(SUBSTITUTE(SUBSTITUTE(db[[#This Row],[NB PAJAK]]," ",""),"-",""),"(",""),")",""),".",""),",",""),"/",""),"""",""),"+",""))</f>
        <v/>
      </c>
      <c r="E89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gelpentechjobexaminattg313b144lsn</v>
      </c>
      <c r="F8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geltechjobexaminattg313b144lsnuntana</v>
      </c>
      <c r="G898" s="1" t="s">
        <v>2551</v>
      </c>
      <c r="H898" s="4" t="s">
        <v>2549</v>
      </c>
      <c r="I898" s="49"/>
      <c r="J898" s="1" t="s">
        <v>1621</v>
      </c>
      <c r="K898" s="26" t="e">
        <f>IF(db[[#This Row],[NB NOTA_C]]="","",COUNTIF([2]!B_MSK[concat],db[[#This Row],[NB NOTA_C]]))</f>
        <v>#REF!</v>
      </c>
      <c r="L898" s="7" t="s">
        <v>1634</v>
      </c>
      <c r="M898" s="3" t="s">
        <v>1677</v>
      </c>
      <c r="N898" s="1" t="s">
        <v>2811</v>
      </c>
      <c r="P898" s="1" t="str">
        <f>IF(db[[#This Row],[QTY/ CTN]]="","",SUBSTITUTE(SUBSTITUTE(SUBSTITUTE(db[[#This Row],[QTY/ CTN]]," ","_",2),"(",""),")","")&amp;"_")</f>
        <v>144 LSN_</v>
      </c>
      <c r="Q898" s="1">
        <f>IF(db[[#This Row],[H_QTY/ CTN]]="","",SEARCH("_",db[[#This Row],[H_QTY/ CTN]]))</f>
        <v>8</v>
      </c>
      <c r="R898" s="1">
        <f>IF(db[[#This Row],[H_QTY/ CTN]]="","",LEN(db[[#This Row],[H_QTY/ CTN]]))</f>
        <v>8</v>
      </c>
      <c r="S898" s="90" t="str">
        <f>IF(db[[#This Row],[H_QTY/ CTN]]="","",LEFT(db[[#This Row],[H_QTY/ CTN]],db[[#This Row],[H_1]]-1))</f>
        <v>144 LSN</v>
      </c>
      <c r="T898" s="87" t="str">
        <f>IF(NOT(db[[#This Row],[H_1]]=db[[#This Row],[H_2]]),MID(db[[#This Row],[H_QTY/ CTN]],db[[#This Row],[H_1]]+1,db[[#This Row],[H_2]]-db[[#This Row],[H_1]]-1),"")</f>
        <v/>
      </c>
      <c r="U898" s="87" t="str">
        <f>IF(db[[#This Row],[QTY/ CTN B]]="","",LEFT(db[[#This Row],[QTY/ CTN B]],SEARCH(" ",db[[#This Row],[QTY/ CTN B]],1)-1))</f>
        <v>144</v>
      </c>
      <c r="V898" s="87" t="str">
        <f>IF(db[[#This Row],[QTY/ CTN B]]="","",RIGHT(db[[#This Row],[QTY/ CTN B]],LEN(db[[#This Row],[QTY/ CTN B]])-SEARCH(" ",db[[#This Row],[QTY/ CTN B]],1)))</f>
        <v>LSN</v>
      </c>
      <c r="W898" s="87">
        <f>IF(db[[#This Row],[QTY/ CTN TG]]="",IF(db[[#This Row],[STN TG]]="","",12),LEFT(db[[#This Row],[QTY/ CTN TG]],SEARCH(" ",db[[#This Row],[QTY/ CTN TG]],1)-1))</f>
        <v>12</v>
      </c>
      <c r="X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8" s="87" t="str">
        <f>IF(db[[#This Row],[STN K]]="","",IF(db[[#This Row],[STN TG]]="LSN",12,""))</f>
        <v/>
      </c>
      <c r="Z898" s="87" t="str">
        <f>IF(db[[#This Row],[STN TG]]="LSN","PCS","")</f>
        <v/>
      </c>
      <c r="AA898" s="87">
        <f>db[[#This Row],[QTY B]]*IF(db[[#This Row],[QTY TG]]="",1,db[[#This Row],[QTY TG]])*IF(db[[#This Row],[QTY K]]="",1,db[[#This Row],[QTY K]])</f>
        <v>1728</v>
      </c>
      <c r="AB898" s="87" t="str">
        <f>IF(db[[#This Row],[STN K]]="",IF(db[[#This Row],[STN TG]]="",db[[#This Row],[STN B]],db[[#This Row],[STN TG]]),db[[#This Row],[STN K]])</f>
        <v>PCS</v>
      </c>
      <c r="AC898" s="87"/>
    </row>
    <row r="899" spans="1:29" ht="16.5" customHeight="1" x14ac:dyDescent="0.25">
      <c r="A899" s="87">
        <f>ROW()-1</f>
        <v>898</v>
      </c>
      <c r="B899" s="14" t="str">
        <f>LOWER(SUBSTITUTE(SUBSTITUTE(SUBSTITUTE(SUBSTITUTE(SUBSTITUTE(SUBSTITUTE(db[[#This Row],[NB BM]]," ",),".",""),"-",""),"(",""),")",""),"/",""))</f>
        <v>geltechjobtg313</v>
      </c>
      <c r="C899" s="14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D899" s="14" t="str">
        <f>LOWER(SUBSTITUTE(SUBSTITUTE(SUBSTITUTE(SUBSTITUTE(SUBSTITUTE(SUBSTITUTE(SUBSTITUTE(SUBSTITUTE(SUBSTITUTE(db[[#This Row],[NB PAJAK]]," ",""),"-",""),"(",""),")",""),".",""),",",""),"/",""),"""",""),"+",""))</f>
        <v>gelpentechjobtg313</v>
      </c>
      <c r="E899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geltechjobtg313144lsn</v>
      </c>
      <c r="F8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geltechjobtg313144lsnartomoro</v>
      </c>
      <c r="G899" s="15" t="s">
        <v>4049</v>
      </c>
      <c r="H899" s="19" t="s">
        <v>4042</v>
      </c>
      <c r="I899" s="49" t="s">
        <v>6010</v>
      </c>
      <c r="J899" s="1" t="s">
        <v>1620</v>
      </c>
      <c r="K899" s="27" t="e">
        <f>IF(db[[#This Row],[NB NOTA_C]]="","",COUNTIF([2]!B_MSK[concat],db[[#This Row],[NB NOTA_C]]))</f>
        <v>#REF!</v>
      </c>
      <c r="L899" s="16">
        <v>99</v>
      </c>
      <c r="M899" s="14" t="s">
        <v>1677</v>
      </c>
      <c r="N899" s="15" t="s">
        <v>2811</v>
      </c>
      <c r="O899" s="14"/>
      <c r="P899" s="14" t="str">
        <f>IF(db[[#This Row],[QTY/ CTN]]="","",SUBSTITUTE(SUBSTITUTE(SUBSTITUTE(db[[#This Row],[QTY/ CTN]]," ","_",2),"(",""),")","")&amp;"_")</f>
        <v>144 LSN_</v>
      </c>
      <c r="Q899" s="14">
        <f>IF(db[[#This Row],[H_QTY/ CTN]]="","",SEARCH("_",db[[#This Row],[H_QTY/ CTN]]))</f>
        <v>8</v>
      </c>
      <c r="R899" s="14">
        <f>IF(db[[#This Row],[H_QTY/ CTN]]="","",LEN(db[[#This Row],[H_QTY/ CTN]]))</f>
        <v>8</v>
      </c>
      <c r="S899" s="91" t="str">
        <f>IF(db[[#This Row],[H_QTY/ CTN]]="","",LEFT(db[[#This Row],[H_QTY/ CTN]],db[[#This Row],[H_1]]-1))</f>
        <v>144 LSN</v>
      </c>
      <c r="T899" s="91" t="str">
        <f>IF(NOT(db[[#This Row],[H_1]]=db[[#This Row],[H_2]]),MID(db[[#This Row],[H_QTY/ CTN]],db[[#This Row],[H_1]]+1,db[[#This Row],[H_2]]-db[[#This Row],[H_1]]-1),"")</f>
        <v/>
      </c>
      <c r="U899" s="87" t="str">
        <f>IF(db[[#This Row],[QTY/ CTN B]]="","",LEFT(db[[#This Row],[QTY/ CTN B]],SEARCH(" ",db[[#This Row],[QTY/ CTN B]],1)-1))</f>
        <v>144</v>
      </c>
      <c r="V899" s="87" t="str">
        <f>IF(db[[#This Row],[QTY/ CTN B]]="","",RIGHT(db[[#This Row],[QTY/ CTN B]],LEN(db[[#This Row],[QTY/ CTN B]])-SEARCH(" ",db[[#This Row],[QTY/ CTN B]],1)))</f>
        <v>LSN</v>
      </c>
      <c r="W899" s="87">
        <f>IF(db[[#This Row],[QTY/ CTN TG]]="",IF(db[[#This Row],[STN TG]]="","",12),LEFT(db[[#This Row],[QTY/ CTN TG]],SEARCH(" ",db[[#This Row],[QTY/ CTN TG]],1)-1))</f>
        <v>12</v>
      </c>
      <c r="X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899" s="87" t="str">
        <f>IF(db[[#This Row],[STN K]]="","",IF(db[[#This Row],[STN TG]]="LSN",12,""))</f>
        <v/>
      </c>
      <c r="Z899" s="87" t="str">
        <f>IF(db[[#This Row],[STN TG]]="LSN","PCS","")</f>
        <v/>
      </c>
      <c r="AA899" s="87">
        <f>db[[#This Row],[QTY B]]*IF(db[[#This Row],[QTY TG]]="",1,db[[#This Row],[QTY TG]])*IF(db[[#This Row],[QTY K]]="",1,db[[#This Row],[QTY K]])</f>
        <v>1728</v>
      </c>
      <c r="AB899" s="87" t="str">
        <f>IF(db[[#This Row],[STN K]]="",IF(db[[#This Row],[STN TG]]="",db[[#This Row],[STN B]],db[[#This Row],[STN TG]]),db[[#This Row],[STN K]])</f>
        <v>PCS</v>
      </c>
      <c r="AC899" s="87"/>
    </row>
    <row r="900" spans="1:29" ht="16.5" customHeight="1" x14ac:dyDescent="0.25">
      <c r="A900" s="87">
        <f>ROW()-1</f>
        <v>899</v>
      </c>
      <c r="B900" s="3" t="str">
        <f>LOWER(SUBSTITUTE(SUBSTITUTE(SUBSTITUTE(SUBSTITUTE(SUBSTITUTE(SUBSTITUTE(db[[#This Row],[NB BM]]," ",),".",""),"-",""),"(",""),")",""),"/",""))</f>
        <v>gelpentechjobtg346b</v>
      </c>
      <c r="C90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D900" s="3" t="str">
        <f>LOWER(SUBSTITUTE(SUBSTITUTE(SUBSTITUTE(SUBSTITUTE(SUBSTITUTE(SUBSTITUTE(SUBSTITUTE(SUBSTITUTE(SUBSTITUTE(db[[#This Row],[NB PAJAK]]," ",""),"-",""),"(",""),")",""),".",""),",",""),"/",""),"""",""),"+",""))</f>
        <v/>
      </c>
      <c r="E90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gelpentechjobtg346b144lsn</v>
      </c>
      <c r="F9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geltechjobtg346b144lsnuntana</v>
      </c>
      <c r="G900" s="1" t="s">
        <v>1101</v>
      </c>
      <c r="H900" s="4" t="s">
        <v>1396</v>
      </c>
      <c r="I900" s="49"/>
      <c r="J900" s="1" t="s">
        <v>1621</v>
      </c>
      <c r="K900" s="26" t="e">
        <f>IF(db[[#This Row],[NB NOTA_C]]="","",COUNTIF([2]!B_MSK[concat],db[[#This Row],[NB NOTA_C]]))</f>
        <v>#REF!</v>
      </c>
      <c r="L900" s="6" t="s">
        <v>1634</v>
      </c>
      <c r="M900" s="1" t="s">
        <v>1677</v>
      </c>
      <c r="N900" s="1" t="s">
        <v>2811</v>
      </c>
      <c r="P900" s="1" t="str">
        <f>IF(db[[#This Row],[QTY/ CTN]]="","",SUBSTITUTE(SUBSTITUTE(SUBSTITUTE(db[[#This Row],[QTY/ CTN]]," ","_",2),"(",""),")","")&amp;"_")</f>
        <v>144 LSN_</v>
      </c>
      <c r="Q900" s="1">
        <f>IF(db[[#This Row],[H_QTY/ CTN]]="","",SEARCH("_",db[[#This Row],[H_QTY/ CTN]]))</f>
        <v>8</v>
      </c>
      <c r="R900" s="1">
        <f>IF(db[[#This Row],[H_QTY/ CTN]]="","",LEN(db[[#This Row],[H_QTY/ CTN]]))</f>
        <v>8</v>
      </c>
      <c r="S900" s="90" t="str">
        <f>IF(db[[#This Row],[H_QTY/ CTN]]="","",LEFT(db[[#This Row],[H_QTY/ CTN]],db[[#This Row],[H_1]]-1))</f>
        <v>144 LSN</v>
      </c>
      <c r="T900" s="87" t="str">
        <f>IF(NOT(db[[#This Row],[H_1]]=db[[#This Row],[H_2]]),MID(db[[#This Row],[H_QTY/ CTN]],db[[#This Row],[H_1]]+1,db[[#This Row],[H_2]]-db[[#This Row],[H_1]]-1),"")</f>
        <v/>
      </c>
      <c r="U900" s="87" t="str">
        <f>IF(db[[#This Row],[QTY/ CTN B]]="","",LEFT(db[[#This Row],[QTY/ CTN B]],SEARCH(" ",db[[#This Row],[QTY/ CTN B]],1)-1))</f>
        <v>144</v>
      </c>
      <c r="V900" s="87" t="str">
        <f>IF(db[[#This Row],[QTY/ CTN B]]="","",RIGHT(db[[#This Row],[QTY/ CTN B]],LEN(db[[#This Row],[QTY/ CTN B]])-SEARCH(" ",db[[#This Row],[QTY/ CTN B]],1)))</f>
        <v>LSN</v>
      </c>
      <c r="W900" s="87">
        <f>IF(db[[#This Row],[QTY/ CTN TG]]="",IF(db[[#This Row],[STN TG]]="","",12),LEFT(db[[#This Row],[QTY/ CTN TG]],SEARCH(" ",db[[#This Row],[QTY/ CTN TG]],1)-1))</f>
        <v>12</v>
      </c>
      <c r="X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0" s="87" t="str">
        <f>IF(db[[#This Row],[STN K]]="","",IF(db[[#This Row],[STN TG]]="LSN",12,""))</f>
        <v/>
      </c>
      <c r="Z900" s="87" t="str">
        <f>IF(db[[#This Row],[STN TG]]="LSN","PCS","")</f>
        <v/>
      </c>
      <c r="AA900" s="87">
        <f>db[[#This Row],[QTY B]]*IF(db[[#This Row],[QTY TG]]="",1,db[[#This Row],[QTY TG]])*IF(db[[#This Row],[QTY K]]="",1,db[[#This Row],[QTY K]])</f>
        <v>1728</v>
      </c>
      <c r="AB900" s="87" t="str">
        <f>IF(db[[#This Row],[STN K]]="",IF(db[[#This Row],[STN TG]]="",db[[#This Row],[STN B]],db[[#This Row],[STN TG]]),db[[#This Row],[STN K]])</f>
        <v>PCS</v>
      </c>
      <c r="AC900" s="87"/>
    </row>
    <row r="901" spans="1:29" ht="16.5" customHeight="1" x14ac:dyDescent="0.25">
      <c r="A901" s="87">
        <f>ROW()-1</f>
        <v>900</v>
      </c>
      <c r="B901" s="14" t="str">
        <f>LOWER(SUBSTITUTE(SUBSTITUTE(SUBSTITUTE(SUBSTITUTE(SUBSTITUTE(SUBSTITUTE(db[[#This Row],[NB BM]]," ",),".",""),"-",""),"(",""),")",""),"/",""))</f>
        <v>geltechjobtg346bl</v>
      </c>
      <c r="C901" s="14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D901" s="14" t="str">
        <f>LOWER(SUBSTITUTE(SUBSTITUTE(SUBSTITUTE(SUBSTITUTE(SUBSTITUTE(SUBSTITUTE(SUBSTITUTE(SUBSTITUTE(SUBSTITUTE(db[[#This Row],[NB PAJAK]]," ",""),"-",""),"(",""),")",""),".",""),",",""),"/",""),"""",""),"+",""))</f>
        <v/>
      </c>
      <c r="E901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geltechjobtg346bl138lsn</v>
      </c>
      <c r="F9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geltechjobtg346bl138lsnuntana</v>
      </c>
      <c r="G901" s="15" t="s">
        <v>4033</v>
      </c>
      <c r="H901" s="19" t="s">
        <v>4024</v>
      </c>
      <c r="I901" s="50"/>
      <c r="J901" s="1" t="s">
        <v>1621</v>
      </c>
      <c r="K901" s="27" t="e">
        <f>IF(db[[#This Row],[NB NOTA_C]]="","",COUNTIF([2]!B_MSK[concat],db[[#This Row],[NB NOTA_C]]))</f>
        <v>#REF!</v>
      </c>
      <c r="L901" s="16" t="s">
        <v>2654</v>
      </c>
      <c r="M901" s="14" t="s">
        <v>4038</v>
      </c>
      <c r="N901" s="15" t="s">
        <v>2811</v>
      </c>
      <c r="O901" s="14"/>
      <c r="P901" s="14" t="str">
        <f>IF(db[[#This Row],[QTY/ CTN]]="","",SUBSTITUTE(SUBSTITUTE(SUBSTITUTE(db[[#This Row],[QTY/ CTN]]," ","_",2),"(",""),")","")&amp;"_")</f>
        <v>138 LSN_</v>
      </c>
      <c r="Q901" s="14">
        <f>IF(db[[#This Row],[H_QTY/ CTN]]="","",SEARCH("_",db[[#This Row],[H_QTY/ CTN]]))</f>
        <v>8</v>
      </c>
      <c r="R901" s="14">
        <f>IF(db[[#This Row],[H_QTY/ CTN]]="","",LEN(db[[#This Row],[H_QTY/ CTN]]))</f>
        <v>8</v>
      </c>
      <c r="S901" s="91" t="str">
        <f>IF(db[[#This Row],[H_QTY/ CTN]]="","",LEFT(db[[#This Row],[H_QTY/ CTN]],db[[#This Row],[H_1]]-1))</f>
        <v>138 LSN</v>
      </c>
      <c r="T901" s="91" t="str">
        <f>IF(NOT(db[[#This Row],[H_1]]=db[[#This Row],[H_2]]),MID(db[[#This Row],[H_QTY/ CTN]],db[[#This Row],[H_1]]+1,db[[#This Row],[H_2]]-db[[#This Row],[H_1]]-1),"")</f>
        <v/>
      </c>
      <c r="U901" s="87" t="str">
        <f>IF(db[[#This Row],[QTY/ CTN B]]="","",LEFT(db[[#This Row],[QTY/ CTN B]],SEARCH(" ",db[[#This Row],[QTY/ CTN B]],1)-1))</f>
        <v>138</v>
      </c>
      <c r="V901" s="87" t="str">
        <f>IF(db[[#This Row],[QTY/ CTN B]]="","",RIGHT(db[[#This Row],[QTY/ CTN B]],LEN(db[[#This Row],[QTY/ CTN B]])-SEARCH(" ",db[[#This Row],[QTY/ CTN B]],1)))</f>
        <v>LSN</v>
      </c>
      <c r="W901" s="87">
        <f>IF(db[[#This Row],[QTY/ CTN TG]]="",IF(db[[#This Row],[STN TG]]="","",12),LEFT(db[[#This Row],[QTY/ CTN TG]],SEARCH(" ",db[[#This Row],[QTY/ CTN TG]],1)-1))</f>
        <v>12</v>
      </c>
      <c r="X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1" s="87" t="str">
        <f>IF(db[[#This Row],[STN K]]="","",IF(db[[#This Row],[STN TG]]="LSN",12,""))</f>
        <v/>
      </c>
      <c r="Z901" s="87" t="str">
        <f>IF(db[[#This Row],[STN TG]]="LSN","PCS","")</f>
        <v/>
      </c>
      <c r="AA901" s="87">
        <f>db[[#This Row],[QTY B]]*IF(db[[#This Row],[QTY TG]]="",1,db[[#This Row],[QTY TG]])*IF(db[[#This Row],[QTY K]]="",1,db[[#This Row],[QTY K]])</f>
        <v>1656</v>
      </c>
      <c r="AB901" s="87" t="str">
        <f>IF(db[[#This Row],[STN K]]="",IF(db[[#This Row],[STN TG]]="",db[[#This Row],[STN B]],db[[#This Row],[STN TG]]),db[[#This Row],[STN K]])</f>
        <v>PCS</v>
      </c>
      <c r="AC901" s="87"/>
    </row>
    <row r="902" spans="1:29" ht="16.5" customHeight="1" x14ac:dyDescent="0.25">
      <c r="A902" s="87">
        <f>ROW()-1</f>
        <v>901</v>
      </c>
      <c r="B902" s="14" t="str">
        <f>LOWER(SUBSTITUTE(SUBSTITUTE(SUBSTITUTE(SUBSTITUTE(SUBSTITUTE(SUBSTITUTE(db[[#This Row],[NB BM]]," ",),".",""),"-",""),"(",""),")",""),"/",""))</f>
        <v>geltechjobwritetg322b</v>
      </c>
      <c r="C902" s="14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D902" s="14" t="str">
        <f>LOWER(SUBSTITUTE(SUBSTITUTE(SUBSTITUTE(SUBSTITUTE(SUBSTITUTE(SUBSTITUTE(SUBSTITUTE(SUBSTITUTE(SUBSTITUTE(db[[#This Row],[NB PAJAK]]," ",""),"-",""),"(",""),")",""),".",""),",",""),"/",""),"""",""),"+",""))</f>
        <v/>
      </c>
      <c r="E902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geltechjobwritetg322b144lsn</v>
      </c>
      <c r="F9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geltechjobwritetg322b144lsnuntana</v>
      </c>
      <c r="G902" s="15" t="s">
        <v>3797</v>
      </c>
      <c r="H902" s="19" t="s">
        <v>3796</v>
      </c>
      <c r="I902" s="50"/>
      <c r="J902" s="1" t="s">
        <v>1621</v>
      </c>
      <c r="K902" s="27" t="e">
        <f>IF(db[[#This Row],[NB NOTA_C]]="","",COUNTIF([2]!B_MSK[concat],db[[#This Row],[NB NOTA_C]]))</f>
        <v>#REF!</v>
      </c>
      <c r="L902" s="16" t="s">
        <v>1637</v>
      </c>
      <c r="M902" s="14" t="s">
        <v>1677</v>
      </c>
      <c r="N902" s="15" t="s">
        <v>2811</v>
      </c>
      <c r="O902" s="14"/>
      <c r="P902" s="14" t="str">
        <f>IF(db[[#This Row],[QTY/ CTN]]="","",SUBSTITUTE(SUBSTITUTE(SUBSTITUTE(db[[#This Row],[QTY/ CTN]]," ","_",2),"(",""),")","")&amp;"_")</f>
        <v>144 LSN_</v>
      </c>
      <c r="Q902" s="14">
        <f>IF(db[[#This Row],[H_QTY/ CTN]]="","",SEARCH("_",db[[#This Row],[H_QTY/ CTN]]))</f>
        <v>8</v>
      </c>
      <c r="R902" s="14">
        <f>IF(db[[#This Row],[H_QTY/ CTN]]="","",LEN(db[[#This Row],[H_QTY/ CTN]]))</f>
        <v>8</v>
      </c>
      <c r="S902" s="91" t="str">
        <f>IF(db[[#This Row],[H_QTY/ CTN]]="","",LEFT(db[[#This Row],[H_QTY/ CTN]],db[[#This Row],[H_1]]-1))</f>
        <v>144 LSN</v>
      </c>
      <c r="T902" s="91" t="str">
        <f>IF(NOT(db[[#This Row],[H_1]]=db[[#This Row],[H_2]]),MID(db[[#This Row],[H_QTY/ CTN]],db[[#This Row],[H_1]]+1,db[[#This Row],[H_2]]-db[[#This Row],[H_1]]-1),"")</f>
        <v/>
      </c>
      <c r="U902" s="87" t="str">
        <f>IF(db[[#This Row],[QTY/ CTN B]]="","",LEFT(db[[#This Row],[QTY/ CTN B]],SEARCH(" ",db[[#This Row],[QTY/ CTN B]],1)-1))</f>
        <v>144</v>
      </c>
      <c r="V902" s="87" t="str">
        <f>IF(db[[#This Row],[QTY/ CTN B]]="","",RIGHT(db[[#This Row],[QTY/ CTN B]],LEN(db[[#This Row],[QTY/ CTN B]])-SEARCH(" ",db[[#This Row],[QTY/ CTN B]],1)))</f>
        <v>LSN</v>
      </c>
      <c r="W902" s="87">
        <f>IF(db[[#This Row],[QTY/ CTN TG]]="",IF(db[[#This Row],[STN TG]]="","",12),LEFT(db[[#This Row],[QTY/ CTN TG]],SEARCH(" ",db[[#This Row],[QTY/ CTN TG]],1)-1))</f>
        <v>12</v>
      </c>
      <c r="X9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2" s="87" t="str">
        <f>IF(db[[#This Row],[STN K]]="","",IF(db[[#This Row],[STN TG]]="LSN",12,""))</f>
        <v/>
      </c>
      <c r="Z902" s="87" t="str">
        <f>IF(db[[#This Row],[STN TG]]="LSN","PCS","")</f>
        <v/>
      </c>
      <c r="AA902" s="87">
        <f>db[[#This Row],[QTY B]]*IF(db[[#This Row],[QTY TG]]="",1,db[[#This Row],[QTY TG]])*IF(db[[#This Row],[QTY K]]="",1,db[[#This Row],[QTY K]])</f>
        <v>1728</v>
      </c>
      <c r="AB902" s="87" t="str">
        <f>IF(db[[#This Row],[STN K]]="",IF(db[[#This Row],[STN TG]]="",db[[#This Row],[STN B]],db[[#This Row],[STN TG]]),db[[#This Row],[STN K]])</f>
        <v>PCS</v>
      </c>
      <c r="AC902" s="87"/>
    </row>
    <row r="903" spans="1:29" ht="16.5" customHeight="1" x14ac:dyDescent="0.25">
      <c r="A903" s="87">
        <f>ROW()-1</f>
        <v>902</v>
      </c>
      <c r="B903" s="14" t="str">
        <f>LOWER(SUBSTITUTE(SUBSTITUTE(SUBSTITUTE(SUBSTITUTE(SUBSTITUTE(SUBSTITUTE(db[[#This Row],[NB BM]]," ",),".",""),"-",""),"(",""),")",""),"/",""))</f>
        <v>geltizo08tg33580</v>
      </c>
      <c r="C903" s="14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D903" s="14" t="str">
        <f>LOWER(SUBSTITUTE(SUBSTITUTE(SUBSTITUTE(SUBSTITUTE(SUBSTITUTE(SUBSTITUTE(SUBSTITUTE(SUBSTITUTE(SUBSTITUTE(db[[#This Row],[NB PAJAK]]," ",""),"-",""),"(",""),")",""),".",""),",",""),"/",""),"""",""),"+",""))</f>
        <v/>
      </c>
      <c r="E903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geltizo08tg3358096lsn</v>
      </c>
      <c r="F9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geltizo08tg3358096lsnuntana</v>
      </c>
      <c r="G903" s="15" t="s">
        <v>4065</v>
      </c>
      <c r="H903" s="19" t="s">
        <v>4058</v>
      </c>
      <c r="I903" s="50"/>
      <c r="J903" s="1" t="s">
        <v>1621</v>
      </c>
      <c r="K903" s="27" t="e">
        <f>IF(db[[#This Row],[NB NOTA_C]]="","",COUNTIF([2]!B_MSK[concat],db[[#This Row],[NB NOTA_C]]))</f>
        <v>#REF!</v>
      </c>
      <c r="L903" s="16" t="s">
        <v>2654</v>
      </c>
      <c r="M903" s="14" t="s">
        <v>1678</v>
      </c>
      <c r="N903" s="15" t="s">
        <v>2811</v>
      </c>
      <c r="O903" s="14"/>
      <c r="P903" s="14" t="str">
        <f>IF(db[[#This Row],[QTY/ CTN]]="","",SUBSTITUTE(SUBSTITUTE(SUBSTITUTE(db[[#This Row],[QTY/ CTN]]," ","_",2),"(",""),")","")&amp;"_")</f>
        <v>96 LSN_</v>
      </c>
      <c r="Q903" s="14">
        <f>IF(db[[#This Row],[H_QTY/ CTN]]="","",SEARCH("_",db[[#This Row],[H_QTY/ CTN]]))</f>
        <v>7</v>
      </c>
      <c r="R903" s="14">
        <f>IF(db[[#This Row],[H_QTY/ CTN]]="","",LEN(db[[#This Row],[H_QTY/ CTN]]))</f>
        <v>7</v>
      </c>
      <c r="S903" s="91" t="str">
        <f>IF(db[[#This Row],[H_QTY/ CTN]]="","",LEFT(db[[#This Row],[H_QTY/ CTN]],db[[#This Row],[H_1]]-1))</f>
        <v>96 LSN</v>
      </c>
      <c r="T903" s="91" t="str">
        <f>IF(NOT(db[[#This Row],[H_1]]=db[[#This Row],[H_2]]),MID(db[[#This Row],[H_QTY/ CTN]],db[[#This Row],[H_1]]+1,db[[#This Row],[H_2]]-db[[#This Row],[H_1]]-1),"")</f>
        <v/>
      </c>
      <c r="U903" s="87" t="str">
        <f>IF(db[[#This Row],[QTY/ CTN B]]="","",LEFT(db[[#This Row],[QTY/ CTN B]],SEARCH(" ",db[[#This Row],[QTY/ CTN B]],1)-1))</f>
        <v>96</v>
      </c>
      <c r="V903" s="87" t="str">
        <f>IF(db[[#This Row],[QTY/ CTN B]]="","",RIGHT(db[[#This Row],[QTY/ CTN B]],LEN(db[[#This Row],[QTY/ CTN B]])-SEARCH(" ",db[[#This Row],[QTY/ CTN B]],1)))</f>
        <v>LSN</v>
      </c>
      <c r="W903" s="87">
        <f>IF(db[[#This Row],[QTY/ CTN TG]]="",IF(db[[#This Row],[STN TG]]="","",12),LEFT(db[[#This Row],[QTY/ CTN TG]],SEARCH(" ",db[[#This Row],[QTY/ CTN TG]],1)-1))</f>
        <v>12</v>
      </c>
      <c r="X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3" s="87" t="str">
        <f>IF(db[[#This Row],[STN K]]="","",IF(db[[#This Row],[STN TG]]="LSN",12,""))</f>
        <v/>
      </c>
      <c r="Z903" s="87" t="str">
        <f>IF(db[[#This Row],[STN TG]]="LSN","PCS","")</f>
        <v/>
      </c>
      <c r="AA903" s="87">
        <f>db[[#This Row],[QTY B]]*IF(db[[#This Row],[QTY TG]]="",1,db[[#This Row],[QTY TG]])*IF(db[[#This Row],[QTY K]]="",1,db[[#This Row],[QTY K]])</f>
        <v>1152</v>
      </c>
      <c r="AB903" s="87" t="str">
        <f>IF(db[[#This Row],[STN K]]="",IF(db[[#This Row],[STN TG]]="",db[[#This Row],[STN B]],db[[#This Row],[STN TG]]),db[[#This Row],[STN K]])</f>
        <v>PCS</v>
      </c>
      <c r="AC903" s="87"/>
    </row>
    <row r="904" spans="1:29" x14ac:dyDescent="0.25">
      <c r="A904" s="87">
        <f>ROW()-1</f>
        <v>903</v>
      </c>
      <c r="B904" s="3" t="str">
        <f>LOWER(SUBSTITUTE(SUBSTITUTE(SUBSTITUTE(SUBSTITUTE(SUBSTITUTE(SUBSTITUTE(db[[#This Row],[NB BM]]," ",),".",""),"-",""),"(",""),")",""),"/",""))</f>
        <v>geltizo10mmtg30163a</v>
      </c>
      <c r="C90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D904" s="3" t="str">
        <f>LOWER(SUBSTITUTE(SUBSTITUTE(SUBSTITUTE(SUBSTITUTE(SUBSTITUTE(SUBSTITUTE(SUBSTITUTE(SUBSTITUTE(SUBSTITUTE(db[[#This Row],[NB PAJAK]]," ",""),"-",""),"(",""),")",""),".",""),",",""),"/",""),"""",""),"+",""))</f>
        <v/>
      </c>
      <c r="E90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geltizo10mmtg30163a144lsn</v>
      </c>
      <c r="F9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geltizo10mmtg30183a144lsnartomoro</v>
      </c>
      <c r="G904" s="1" t="s">
        <v>3285</v>
      </c>
      <c r="H904" s="4" t="s">
        <v>3282</v>
      </c>
      <c r="I904" s="49"/>
      <c r="J904" s="1" t="s">
        <v>1620</v>
      </c>
      <c r="K904" s="28" t="e">
        <f>IF(db[[#This Row],[NB NOTA_C]]="","",COUNTIF([2]!B_MSK[concat],db[[#This Row],[NB NOTA_C]]))</f>
        <v>#REF!</v>
      </c>
      <c r="L904" s="7">
        <v>99</v>
      </c>
      <c r="M904" s="3" t="s">
        <v>1677</v>
      </c>
      <c r="N904" s="1" t="s">
        <v>2811</v>
      </c>
      <c r="O904" s="3"/>
      <c r="P904" s="3" t="str">
        <f>IF(db[[#This Row],[QTY/ CTN]]="","",SUBSTITUTE(SUBSTITUTE(SUBSTITUTE(db[[#This Row],[QTY/ CTN]]," ","_",2),"(",""),")","")&amp;"_")</f>
        <v>144 LSN_</v>
      </c>
      <c r="Q904" s="3">
        <f>IF(db[[#This Row],[H_QTY/ CTN]]="","",SEARCH("_",db[[#This Row],[H_QTY/ CTN]]))</f>
        <v>8</v>
      </c>
      <c r="R904" s="3">
        <f>IF(db[[#This Row],[H_QTY/ CTN]]="","",LEN(db[[#This Row],[H_QTY/ CTN]]))</f>
        <v>8</v>
      </c>
      <c r="S904" s="87" t="str">
        <f>IF(db[[#This Row],[H_QTY/ CTN]]="","",LEFT(db[[#This Row],[H_QTY/ CTN]],db[[#This Row],[H_1]]-1))</f>
        <v>144 LSN</v>
      </c>
      <c r="T904" s="87" t="str">
        <f>IF(NOT(db[[#This Row],[H_1]]=db[[#This Row],[H_2]]),MID(db[[#This Row],[H_QTY/ CTN]],db[[#This Row],[H_1]]+1,db[[#This Row],[H_2]]-db[[#This Row],[H_1]]-1),"")</f>
        <v/>
      </c>
      <c r="U904" s="87" t="str">
        <f>IF(db[[#This Row],[QTY/ CTN B]]="","",LEFT(db[[#This Row],[QTY/ CTN B]],SEARCH(" ",db[[#This Row],[QTY/ CTN B]],1)-1))</f>
        <v>144</v>
      </c>
      <c r="V904" s="87" t="str">
        <f>IF(db[[#This Row],[QTY/ CTN B]]="","",RIGHT(db[[#This Row],[QTY/ CTN B]],LEN(db[[#This Row],[QTY/ CTN B]])-SEARCH(" ",db[[#This Row],[QTY/ CTN B]],1)))</f>
        <v>LSN</v>
      </c>
      <c r="W904" s="87">
        <f>IF(db[[#This Row],[QTY/ CTN TG]]="",IF(db[[#This Row],[STN TG]]="","",12),LEFT(db[[#This Row],[QTY/ CTN TG]],SEARCH(" ",db[[#This Row],[QTY/ CTN TG]],1)-1))</f>
        <v>12</v>
      </c>
      <c r="X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4" s="87" t="str">
        <f>IF(db[[#This Row],[STN K]]="","",IF(db[[#This Row],[STN TG]]="LSN",12,""))</f>
        <v/>
      </c>
      <c r="Z904" s="87" t="str">
        <f>IF(db[[#This Row],[STN TG]]="LSN","PCS","")</f>
        <v/>
      </c>
      <c r="AA904" s="87">
        <f>db[[#This Row],[QTY B]]*IF(db[[#This Row],[QTY TG]]="",1,db[[#This Row],[QTY TG]])*IF(db[[#This Row],[QTY K]]="",1,db[[#This Row],[QTY K]])</f>
        <v>1728</v>
      </c>
      <c r="AB904" s="87" t="str">
        <f>IF(db[[#This Row],[STN K]]="",IF(db[[#This Row],[STN TG]]="",db[[#This Row],[STN B]],db[[#This Row],[STN TG]]),db[[#This Row],[STN K]])</f>
        <v>PCS</v>
      </c>
      <c r="AC904" s="87"/>
    </row>
    <row r="905" spans="1:29" x14ac:dyDescent="0.25">
      <c r="A905" s="87">
        <f>ROW()-1</f>
        <v>904</v>
      </c>
      <c r="B905" s="3" t="str">
        <f>LOWER(SUBSTITUTE(SUBSTITUTE(SUBSTITUTE(SUBSTITUTE(SUBSTITUTE(SUBSTITUTE(db[[#This Row],[NB BM]]," ",),".",""),"-",""),"(",""),")",""),"/",""))</f>
        <v>gelpentizo10tg31580</v>
      </c>
      <c r="C90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905" s="3" t="str">
        <f>LOWER(SUBSTITUTE(SUBSTITUTE(SUBSTITUTE(SUBSTITUTE(SUBSTITUTE(SUBSTITUTE(SUBSTITUTE(SUBSTITUTE(SUBSTITUTE(db[[#This Row],[NB PAJAK]]," ",""),"-",""),"(",""),")",""),".",""),",",""),"/",""),"""",""),"+",""))</f>
        <v/>
      </c>
      <c r="E90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gelpentizo10tg31580144lsn</v>
      </c>
      <c r="F9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G905" s="1" t="s">
        <v>1104</v>
      </c>
      <c r="H905" s="4" t="s">
        <v>1398</v>
      </c>
      <c r="I905" s="49"/>
      <c r="J905" s="1" t="s">
        <v>1621</v>
      </c>
      <c r="K905" s="26" t="e">
        <f>IF(db[[#This Row],[NB NOTA_C]]="","",COUNTIF([2]!B_MSK[concat],db[[#This Row],[NB NOTA_C]]))</f>
        <v>#REF!</v>
      </c>
      <c r="L905" s="6" t="s">
        <v>1634</v>
      </c>
      <c r="M905" s="1" t="s">
        <v>1677</v>
      </c>
      <c r="N905" s="1" t="s">
        <v>2811</v>
      </c>
      <c r="P905" s="1" t="str">
        <f>IF(db[[#This Row],[QTY/ CTN]]="","",SUBSTITUTE(SUBSTITUTE(SUBSTITUTE(db[[#This Row],[QTY/ CTN]]," ","_",2),"(",""),")","")&amp;"_")</f>
        <v>144 LSN_</v>
      </c>
      <c r="Q905" s="1">
        <f>IF(db[[#This Row],[H_QTY/ CTN]]="","",SEARCH("_",db[[#This Row],[H_QTY/ CTN]]))</f>
        <v>8</v>
      </c>
      <c r="R905" s="1">
        <f>IF(db[[#This Row],[H_QTY/ CTN]]="","",LEN(db[[#This Row],[H_QTY/ CTN]]))</f>
        <v>8</v>
      </c>
      <c r="S905" s="90" t="str">
        <f>IF(db[[#This Row],[H_QTY/ CTN]]="","",LEFT(db[[#This Row],[H_QTY/ CTN]],db[[#This Row],[H_1]]-1))</f>
        <v>144 LSN</v>
      </c>
      <c r="T905" s="87" t="str">
        <f>IF(NOT(db[[#This Row],[H_1]]=db[[#This Row],[H_2]]),MID(db[[#This Row],[H_QTY/ CTN]],db[[#This Row],[H_1]]+1,db[[#This Row],[H_2]]-db[[#This Row],[H_1]]-1),"")</f>
        <v/>
      </c>
      <c r="U905" s="87" t="str">
        <f>IF(db[[#This Row],[QTY/ CTN B]]="","",LEFT(db[[#This Row],[QTY/ CTN B]],SEARCH(" ",db[[#This Row],[QTY/ CTN B]],1)-1))</f>
        <v>144</v>
      </c>
      <c r="V905" s="87" t="str">
        <f>IF(db[[#This Row],[QTY/ CTN B]]="","",RIGHT(db[[#This Row],[QTY/ CTN B]],LEN(db[[#This Row],[QTY/ CTN B]])-SEARCH(" ",db[[#This Row],[QTY/ CTN B]],1)))</f>
        <v>LSN</v>
      </c>
      <c r="W905" s="87">
        <f>IF(db[[#This Row],[QTY/ CTN TG]]="",IF(db[[#This Row],[STN TG]]="","",12),LEFT(db[[#This Row],[QTY/ CTN TG]],SEARCH(" ",db[[#This Row],[QTY/ CTN TG]],1)-1))</f>
        <v>12</v>
      </c>
      <c r="X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5" s="87" t="str">
        <f>IF(db[[#This Row],[STN K]]="","",IF(db[[#This Row],[STN TG]]="LSN",12,""))</f>
        <v/>
      </c>
      <c r="Z905" s="87" t="str">
        <f>IF(db[[#This Row],[STN TG]]="LSN","PCS","")</f>
        <v/>
      </c>
      <c r="AA905" s="87">
        <f>db[[#This Row],[QTY B]]*IF(db[[#This Row],[QTY TG]]="",1,db[[#This Row],[QTY TG]])*IF(db[[#This Row],[QTY K]]="",1,db[[#This Row],[QTY K]])</f>
        <v>1728</v>
      </c>
      <c r="AB905" s="87" t="str">
        <f>IF(db[[#This Row],[STN K]]="",IF(db[[#This Row],[STN TG]]="",db[[#This Row],[STN B]],db[[#This Row],[STN TG]]),db[[#This Row],[STN K]])</f>
        <v>PCS</v>
      </c>
      <c r="AC905" s="87"/>
    </row>
    <row r="906" spans="1:29" x14ac:dyDescent="0.25">
      <c r="A906" s="87">
        <f>ROW()-1</f>
        <v>905</v>
      </c>
      <c r="B906" s="3" t="str">
        <f>LOWER(SUBSTITUTE(SUBSTITUTE(SUBSTITUTE(SUBSTITUTE(SUBSTITUTE(SUBSTITUTE(db[[#This Row],[NB BM]]," ",),".",""),"-",""),"(",""),")",""),"/",""))</f>
        <v>geltiizo10tg31590</v>
      </c>
      <c r="C90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906" s="3" t="str">
        <f>LOWER(SUBSTITUTE(SUBSTITUTE(SUBSTITUTE(SUBSTITUTE(SUBSTITUTE(SUBSTITUTE(SUBSTITUTE(SUBSTITUTE(SUBSTITUTE(db[[#This Row],[NB PAJAK]]," ",""),"-",""),"(",""),")",""),".",""),",",""),"/",""),"""",""),"+",""))</f>
        <v/>
      </c>
      <c r="E90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geltiizo10tg31590144lsn</v>
      </c>
      <c r="F9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G906" s="1" t="s">
        <v>1113</v>
      </c>
      <c r="H906" s="4" t="s">
        <v>1398</v>
      </c>
      <c r="I906" s="2"/>
      <c r="J906" s="1" t="s">
        <v>1621</v>
      </c>
      <c r="K906" s="26" t="e">
        <f>IF(db[[#This Row],[NB NOTA_C]]="","",COUNTIF([2]!B_MSK[concat],db[[#This Row],[NB NOTA_C]]))</f>
        <v>#REF!</v>
      </c>
      <c r="L906" s="6" t="s">
        <v>1634</v>
      </c>
      <c r="M906" s="1" t="s">
        <v>1677</v>
      </c>
      <c r="N906" s="1" t="s">
        <v>2811</v>
      </c>
      <c r="P906" s="1" t="str">
        <f>IF(db[[#This Row],[QTY/ CTN]]="","",SUBSTITUTE(SUBSTITUTE(SUBSTITUTE(db[[#This Row],[QTY/ CTN]]," ","_",2),"(",""),")","")&amp;"_")</f>
        <v>144 LSN_</v>
      </c>
      <c r="Q906" s="1">
        <f>IF(db[[#This Row],[H_QTY/ CTN]]="","",SEARCH("_",db[[#This Row],[H_QTY/ CTN]]))</f>
        <v>8</v>
      </c>
      <c r="R906" s="1">
        <f>IF(db[[#This Row],[H_QTY/ CTN]]="","",LEN(db[[#This Row],[H_QTY/ CTN]]))</f>
        <v>8</v>
      </c>
      <c r="S906" s="90" t="str">
        <f>IF(db[[#This Row],[H_QTY/ CTN]]="","",LEFT(db[[#This Row],[H_QTY/ CTN]],db[[#This Row],[H_1]]-1))</f>
        <v>144 LSN</v>
      </c>
      <c r="T906" s="87" t="str">
        <f>IF(NOT(db[[#This Row],[H_1]]=db[[#This Row],[H_2]]),MID(db[[#This Row],[H_QTY/ CTN]],db[[#This Row],[H_1]]+1,db[[#This Row],[H_2]]-db[[#This Row],[H_1]]-1),"")</f>
        <v/>
      </c>
      <c r="U906" s="87" t="str">
        <f>IF(db[[#This Row],[QTY/ CTN B]]="","",LEFT(db[[#This Row],[QTY/ CTN B]],SEARCH(" ",db[[#This Row],[QTY/ CTN B]],1)-1))</f>
        <v>144</v>
      </c>
      <c r="V906" s="87" t="str">
        <f>IF(db[[#This Row],[QTY/ CTN B]]="","",RIGHT(db[[#This Row],[QTY/ CTN B]],LEN(db[[#This Row],[QTY/ CTN B]])-SEARCH(" ",db[[#This Row],[QTY/ CTN B]],1)))</f>
        <v>LSN</v>
      </c>
      <c r="W906" s="87">
        <f>IF(db[[#This Row],[QTY/ CTN TG]]="",IF(db[[#This Row],[STN TG]]="","",12),LEFT(db[[#This Row],[QTY/ CTN TG]],SEARCH(" ",db[[#This Row],[QTY/ CTN TG]],1)-1))</f>
        <v>12</v>
      </c>
      <c r="X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6" s="87" t="str">
        <f>IF(db[[#This Row],[STN K]]="","",IF(db[[#This Row],[STN TG]]="LSN",12,""))</f>
        <v/>
      </c>
      <c r="Z906" s="87" t="str">
        <f>IF(db[[#This Row],[STN TG]]="LSN","PCS","")</f>
        <v/>
      </c>
      <c r="AA906" s="87">
        <f>db[[#This Row],[QTY B]]*IF(db[[#This Row],[QTY TG]]="",1,db[[#This Row],[QTY TG]])*IF(db[[#This Row],[QTY K]]="",1,db[[#This Row],[QTY K]])</f>
        <v>1728</v>
      </c>
      <c r="AB906" s="87" t="str">
        <f>IF(db[[#This Row],[STN K]]="",IF(db[[#This Row],[STN TG]]="",db[[#This Row],[STN B]],db[[#This Row],[STN TG]]),db[[#This Row],[STN K]])</f>
        <v>PCS</v>
      </c>
      <c r="AC906" s="87"/>
    </row>
    <row r="907" spans="1:29" x14ac:dyDescent="0.25">
      <c r="A907" s="87">
        <f>ROW()-1</f>
        <v>906</v>
      </c>
      <c r="B907" s="3" t="str">
        <f>LOWER(SUBSTITUTE(SUBSTITUTE(SUBSTITUTE(SUBSTITUTE(SUBSTITUTE(SUBSTITUTE(db[[#This Row],[NB BM]]," ",),".",""),"-",""),"(",""),")",""),"/",""))</f>
        <v>geltizo10mmtg30103a</v>
      </c>
      <c r="C90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D907" s="3" t="str">
        <f>LOWER(SUBSTITUTE(SUBSTITUTE(SUBSTITUTE(SUBSTITUTE(SUBSTITUTE(SUBSTITUTE(SUBSTITUTE(SUBSTITUTE(SUBSTITUTE(db[[#This Row],[NB PAJAK]]," ",""),"-",""),"(",""),")",""),".",""),",",""),"/",""),"""",""),"+",""))</f>
        <v/>
      </c>
      <c r="E90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geltizo10mmtg30103a144lsn</v>
      </c>
      <c r="F9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geltizo10mmtg30103a144lsnuntana</v>
      </c>
      <c r="G907" s="1" t="s">
        <v>1910</v>
      </c>
      <c r="H907" s="4" t="s">
        <v>3132</v>
      </c>
      <c r="I907" s="2"/>
      <c r="J907" s="1" t="s">
        <v>1621</v>
      </c>
      <c r="K907" s="26" t="e">
        <f>IF(db[[#This Row],[NB NOTA_C]]="","",COUNTIF([2]!B_MSK[concat],db[[#This Row],[NB NOTA_C]]))</f>
        <v>#REF!</v>
      </c>
      <c r="L907" s="7" t="s">
        <v>1634</v>
      </c>
      <c r="M907" s="3" t="s">
        <v>1677</v>
      </c>
      <c r="N907" s="1" t="s">
        <v>2811</v>
      </c>
      <c r="P907" s="1" t="str">
        <f>IF(db[[#This Row],[QTY/ CTN]]="","",SUBSTITUTE(SUBSTITUTE(SUBSTITUTE(db[[#This Row],[QTY/ CTN]]," ","_",2),"(",""),")","")&amp;"_")</f>
        <v>144 LSN_</v>
      </c>
      <c r="Q907" s="1">
        <f>IF(db[[#This Row],[H_QTY/ CTN]]="","",SEARCH("_",db[[#This Row],[H_QTY/ CTN]]))</f>
        <v>8</v>
      </c>
      <c r="R907" s="1">
        <f>IF(db[[#This Row],[H_QTY/ CTN]]="","",LEN(db[[#This Row],[H_QTY/ CTN]]))</f>
        <v>8</v>
      </c>
      <c r="S907" s="90" t="str">
        <f>IF(db[[#This Row],[H_QTY/ CTN]]="","",LEFT(db[[#This Row],[H_QTY/ CTN]],db[[#This Row],[H_1]]-1))</f>
        <v>144 LSN</v>
      </c>
      <c r="T907" s="87" t="str">
        <f>IF(NOT(db[[#This Row],[H_1]]=db[[#This Row],[H_2]]),MID(db[[#This Row],[H_QTY/ CTN]],db[[#This Row],[H_1]]+1,db[[#This Row],[H_2]]-db[[#This Row],[H_1]]-1),"")</f>
        <v/>
      </c>
      <c r="U907" s="87" t="str">
        <f>IF(db[[#This Row],[QTY/ CTN B]]="","",LEFT(db[[#This Row],[QTY/ CTN B]],SEARCH(" ",db[[#This Row],[QTY/ CTN B]],1)-1))</f>
        <v>144</v>
      </c>
      <c r="V907" s="87" t="str">
        <f>IF(db[[#This Row],[QTY/ CTN B]]="","",RIGHT(db[[#This Row],[QTY/ CTN B]],LEN(db[[#This Row],[QTY/ CTN B]])-SEARCH(" ",db[[#This Row],[QTY/ CTN B]],1)))</f>
        <v>LSN</v>
      </c>
      <c r="W907" s="87">
        <f>IF(db[[#This Row],[QTY/ CTN TG]]="",IF(db[[#This Row],[STN TG]]="","",12),LEFT(db[[#This Row],[QTY/ CTN TG]],SEARCH(" ",db[[#This Row],[QTY/ CTN TG]],1)-1))</f>
        <v>12</v>
      </c>
      <c r="X9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7" s="87" t="str">
        <f>IF(db[[#This Row],[STN K]]="","",IF(db[[#This Row],[STN TG]]="LSN",12,""))</f>
        <v/>
      </c>
      <c r="Z907" s="87" t="str">
        <f>IF(db[[#This Row],[STN TG]]="LSN","PCS","")</f>
        <v/>
      </c>
      <c r="AA907" s="87">
        <f>db[[#This Row],[QTY B]]*IF(db[[#This Row],[QTY TG]]="",1,db[[#This Row],[QTY TG]])*IF(db[[#This Row],[QTY K]]="",1,db[[#This Row],[QTY K]])</f>
        <v>1728</v>
      </c>
      <c r="AB907" s="87" t="str">
        <f>IF(db[[#This Row],[STN K]]="",IF(db[[#This Row],[STN TG]]="",db[[#This Row],[STN B]],db[[#This Row],[STN TG]]),db[[#This Row],[STN K]])</f>
        <v>PCS</v>
      </c>
      <c r="AC907" s="87"/>
    </row>
    <row r="908" spans="1:29" x14ac:dyDescent="0.25">
      <c r="A908" s="87">
        <f>ROW()-1</f>
        <v>907</v>
      </c>
      <c r="B908" s="3" t="str">
        <f>LOWER(SUBSTITUTE(SUBSTITUTE(SUBSTITUTE(SUBSTITUTE(SUBSTITUTE(SUBSTITUTE(db[[#This Row],[NB BM]]," ",),".",""),"-",""),"(",""),")",""),"/",""))</f>
        <v>gelpentizotg346d</v>
      </c>
      <c r="C90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D908" s="3" t="str">
        <f>LOWER(SUBSTITUTE(SUBSTITUTE(SUBSTITUTE(SUBSTITUTE(SUBSTITUTE(SUBSTITUTE(SUBSTITUTE(SUBSTITUTE(SUBSTITUTE(db[[#This Row],[NB PAJAK]]," ",""),"-",""),"(",""),")",""),".",""),",",""),"/",""),"""",""),"+",""))</f>
        <v/>
      </c>
      <c r="E90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gelpentizotg346d144lsn</v>
      </c>
      <c r="F9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geltizo346tg346d144lsnuntana</v>
      </c>
      <c r="G908" s="1" t="s">
        <v>1109</v>
      </c>
      <c r="H908" s="4" t="s">
        <v>1403</v>
      </c>
      <c r="I908" s="49"/>
      <c r="J908" s="1" t="s">
        <v>1621</v>
      </c>
      <c r="K908" s="26" t="e">
        <f>IF(db[[#This Row],[NB NOTA_C]]="","",COUNTIF([2]!B_MSK[concat],db[[#This Row],[NB NOTA_C]]))</f>
        <v>#REF!</v>
      </c>
      <c r="L908" s="6" t="s">
        <v>1634</v>
      </c>
      <c r="M908" s="1" t="s">
        <v>1677</v>
      </c>
      <c r="N908" s="1" t="s">
        <v>2811</v>
      </c>
      <c r="P908" s="1" t="str">
        <f>IF(db[[#This Row],[QTY/ CTN]]="","",SUBSTITUTE(SUBSTITUTE(SUBSTITUTE(db[[#This Row],[QTY/ CTN]]," ","_",2),"(",""),")","")&amp;"_")</f>
        <v>144 LSN_</v>
      </c>
      <c r="Q908" s="1">
        <f>IF(db[[#This Row],[H_QTY/ CTN]]="","",SEARCH("_",db[[#This Row],[H_QTY/ CTN]]))</f>
        <v>8</v>
      </c>
      <c r="R908" s="1">
        <f>IF(db[[#This Row],[H_QTY/ CTN]]="","",LEN(db[[#This Row],[H_QTY/ CTN]]))</f>
        <v>8</v>
      </c>
      <c r="S908" s="90" t="str">
        <f>IF(db[[#This Row],[H_QTY/ CTN]]="","",LEFT(db[[#This Row],[H_QTY/ CTN]],db[[#This Row],[H_1]]-1))</f>
        <v>144 LSN</v>
      </c>
      <c r="T908" s="87" t="str">
        <f>IF(NOT(db[[#This Row],[H_1]]=db[[#This Row],[H_2]]),MID(db[[#This Row],[H_QTY/ CTN]],db[[#This Row],[H_1]]+1,db[[#This Row],[H_2]]-db[[#This Row],[H_1]]-1),"")</f>
        <v/>
      </c>
      <c r="U908" s="87" t="str">
        <f>IF(db[[#This Row],[QTY/ CTN B]]="","",LEFT(db[[#This Row],[QTY/ CTN B]],SEARCH(" ",db[[#This Row],[QTY/ CTN B]],1)-1))</f>
        <v>144</v>
      </c>
      <c r="V908" s="87" t="str">
        <f>IF(db[[#This Row],[QTY/ CTN B]]="","",RIGHT(db[[#This Row],[QTY/ CTN B]],LEN(db[[#This Row],[QTY/ CTN B]])-SEARCH(" ",db[[#This Row],[QTY/ CTN B]],1)))</f>
        <v>LSN</v>
      </c>
      <c r="W908" s="87">
        <f>IF(db[[#This Row],[QTY/ CTN TG]]="",IF(db[[#This Row],[STN TG]]="","",12),LEFT(db[[#This Row],[QTY/ CTN TG]],SEARCH(" ",db[[#This Row],[QTY/ CTN TG]],1)-1))</f>
        <v>12</v>
      </c>
      <c r="X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8" s="87" t="str">
        <f>IF(db[[#This Row],[STN K]]="","",IF(db[[#This Row],[STN TG]]="LSN",12,""))</f>
        <v/>
      </c>
      <c r="Z908" s="87" t="str">
        <f>IF(db[[#This Row],[STN TG]]="LSN","PCS","")</f>
        <v/>
      </c>
      <c r="AA908" s="87">
        <f>db[[#This Row],[QTY B]]*IF(db[[#This Row],[QTY TG]]="",1,db[[#This Row],[QTY TG]])*IF(db[[#This Row],[QTY K]]="",1,db[[#This Row],[QTY K]])</f>
        <v>1728</v>
      </c>
      <c r="AB908" s="87" t="str">
        <f>IF(db[[#This Row],[STN K]]="",IF(db[[#This Row],[STN TG]]="",db[[#This Row],[STN B]],db[[#This Row],[STN TG]]),db[[#This Row],[STN K]])</f>
        <v>PCS</v>
      </c>
      <c r="AC908" s="87"/>
    </row>
    <row r="909" spans="1:29" x14ac:dyDescent="0.25">
      <c r="A909" s="87">
        <f>ROW()-1</f>
        <v>908</v>
      </c>
      <c r="B909" s="3" t="str">
        <f>LOWER(SUBSTITUTE(SUBSTITUTE(SUBSTITUTE(SUBSTITUTE(SUBSTITUTE(SUBSTITUTE(db[[#This Row],[NB BM]]," ",),".",""),"-",""),"(",""),")",""),"/",""))</f>
        <v>geltizofancytg3606d</v>
      </c>
      <c r="C90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D909" s="3" t="str">
        <f>LOWER(SUBSTITUTE(SUBSTITUTE(SUBSTITUTE(SUBSTITUTE(SUBSTITUTE(SUBSTITUTE(SUBSTITUTE(SUBSTITUTE(SUBSTITUTE(db[[#This Row],[NB PAJAK]]," ",""),"-",""),"(",""),")",""),".",""),",",""),"/",""),"""",""),"+",""))</f>
        <v/>
      </c>
      <c r="E90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geltizofancytg3606d144lsn</v>
      </c>
      <c r="F9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geltizofancytg3606d144lsnuntana</v>
      </c>
      <c r="G909" s="4" t="s">
        <v>4749</v>
      </c>
      <c r="H909" s="4" t="s">
        <v>4748</v>
      </c>
      <c r="I909" s="49"/>
      <c r="J909" s="1" t="s">
        <v>1621</v>
      </c>
      <c r="K909" s="28" t="e">
        <f>IF(db[[#This Row],[NB NOTA_C]]="","",COUNTIF([2]!B_MSK[concat],db[[#This Row],[NB NOTA_C]]))</f>
        <v>#REF!</v>
      </c>
      <c r="L909" s="7" t="s">
        <v>1634</v>
      </c>
      <c r="M909" s="3" t="s">
        <v>1677</v>
      </c>
      <c r="N909" s="1" t="s">
        <v>2811</v>
      </c>
      <c r="O909" s="3"/>
      <c r="P909" s="3" t="str">
        <f>IF(db[[#This Row],[QTY/ CTN]]="","",SUBSTITUTE(SUBSTITUTE(SUBSTITUTE(db[[#This Row],[QTY/ CTN]]," ","_",2),"(",""),")","")&amp;"_")</f>
        <v>144 LSN_</v>
      </c>
      <c r="Q909" s="3">
        <f>IF(db[[#This Row],[H_QTY/ CTN]]="","",SEARCH("_",db[[#This Row],[H_QTY/ CTN]]))</f>
        <v>8</v>
      </c>
      <c r="R909" s="3">
        <f>IF(db[[#This Row],[H_QTY/ CTN]]="","",LEN(db[[#This Row],[H_QTY/ CTN]]))</f>
        <v>8</v>
      </c>
      <c r="S909" s="87" t="str">
        <f>IF(db[[#This Row],[H_QTY/ CTN]]="","",LEFT(db[[#This Row],[H_QTY/ CTN]],db[[#This Row],[H_1]]-1))</f>
        <v>144 LSN</v>
      </c>
      <c r="T909" s="87" t="str">
        <f>IF(NOT(db[[#This Row],[H_1]]=db[[#This Row],[H_2]]),MID(db[[#This Row],[H_QTY/ CTN]],db[[#This Row],[H_1]]+1,db[[#This Row],[H_2]]-db[[#This Row],[H_1]]-1),"")</f>
        <v/>
      </c>
      <c r="U909" s="87" t="str">
        <f>IF(db[[#This Row],[QTY/ CTN B]]="","",LEFT(db[[#This Row],[QTY/ CTN B]],SEARCH(" ",db[[#This Row],[QTY/ CTN B]],1)-1))</f>
        <v>144</v>
      </c>
      <c r="V909" s="87" t="str">
        <f>IF(db[[#This Row],[QTY/ CTN B]]="","",RIGHT(db[[#This Row],[QTY/ CTN B]],LEN(db[[#This Row],[QTY/ CTN B]])-SEARCH(" ",db[[#This Row],[QTY/ CTN B]],1)))</f>
        <v>LSN</v>
      </c>
      <c r="W909" s="87">
        <f>IF(db[[#This Row],[QTY/ CTN TG]]="",IF(db[[#This Row],[STN TG]]="","",12),LEFT(db[[#This Row],[QTY/ CTN TG]],SEARCH(" ",db[[#This Row],[QTY/ CTN TG]],1)-1))</f>
        <v>12</v>
      </c>
      <c r="X9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09" s="87" t="str">
        <f>IF(db[[#This Row],[STN K]]="","",IF(db[[#This Row],[STN TG]]="LSN",12,""))</f>
        <v/>
      </c>
      <c r="Z909" s="87" t="str">
        <f>IF(db[[#This Row],[STN TG]]="LSN","PCS","")</f>
        <v/>
      </c>
      <c r="AA909" s="87">
        <f>db[[#This Row],[QTY B]]*IF(db[[#This Row],[QTY TG]]="",1,db[[#This Row],[QTY TG]])*IF(db[[#This Row],[QTY K]]="",1,db[[#This Row],[QTY K]])</f>
        <v>1728</v>
      </c>
      <c r="AB909" s="87" t="str">
        <f>IF(db[[#This Row],[STN K]]="",IF(db[[#This Row],[STN TG]]="",db[[#This Row],[STN B]],db[[#This Row],[STN TG]]),db[[#This Row],[STN K]])</f>
        <v>PCS</v>
      </c>
      <c r="AC909" s="87"/>
    </row>
    <row r="910" spans="1:29" x14ac:dyDescent="0.25">
      <c r="A910" s="87">
        <f>ROW()-1</f>
        <v>909</v>
      </c>
      <c r="B910" s="3" t="str">
        <f>LOWER(SUBSTITUTE(SUBSTITUTE(SUBSTITUTE(SUBSTITUTE(SUBSTITUTE(SUBSTITUTE(db[[#This Row],[NB BM]]," ",),".",""),"-",""),"(",""),")",""),"/",""))</f>
        <v>geltizofancytg30301d</v>
      </c>
      <c r="C91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D910" s="3" t="str">
        <f>LOWER(SUBSTITUTE(SUBSTITUTE(SUBSTITUTE(SUBSTITUTE(SUBSTITUTE(SUBSTITUTE(SUBSTITUTE(SUBSTITUTE(SUBSTITUTE(db[[#This Row],[NB PAJAK]]," ",""),"-",""),"(",""),")",""),".",""),",",""),"/",""),"""",""),"+",""))</f>
        <v/>
      </c>
      <c r="E91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geltizofancytg30301d144lsn</v>
      </c>
      <c r="F9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geltizofancytg30301d144lsnartomoro</v>
      </c>
      <c r="G910" s="1" t="s">
        <v>1114</v>
      </c>
      <c r="H910" s="4" t="s">
        <v>1405</v>
      </c>
      <c r="I910" s="49"/>
      <c r="J910" s="1" t="s">
        <v>1620</v>
      </c>
      <c r="K910" s="26" t="e">
        <f>IF(db[[#This Row],[NB NOTA_C]]="","",COUNTIF([2]!B_MSK[concat],db[[#This Row],[NB NOTA_C]]))</f>
        <v>#REF!</v>
      </c>
      <c r="L910" s="6">
        <v>99</v>
      </c>
      <c r="M910" s="1" t="s">
        <v>1677</v>
      </c>
      <c r="N910" s="1" t="s">
        <v>2811</v>
      </c>
      <c r="P910" s="1" t="str">
        <f>IF(db[[#This Row],[QTY/ CTN]]="","",SUBSTITUTE(SUBSTITUTE(SUBSTITUTE(db[[#This Row],[QTY/ CTN]]," ","_",2),"(",""),")","")&amp;"_")</f>
        <v>144 LSN_</v>
      </c>
      <c r="Q910" s="1">
        <f>IF(db[[#This Row],[H_QTY/ CTN]]="","",SEARCH("_",db[[#This Row],[H_QTY/ CTN]]))</f>
        <v>8</v>
      </c>
      <c r="R910" s="1">
        <f>IF(db[[#This Row],[H_QTY/ CTN]]="","",LEN(db[[#This Row],[H_QTY/ CTN]]))</f>
        <v>8</v>
      </c>
      <c r="S910" s="90" t="str">
        <f>IF(db[[#This Row],[H_QTY/ CTN]]="","",LEFT(db[[#This Row],[H_QTY/ CTN]],db[[#This Row],[H_1]]-1))</f>
        <v>144 LSN</v>
      </c>
      <c r="T910" s="87" t="str">
        <f>IF(NOT(db[[#This Row],[H_1]]=db[[#This Row],[H_2]]),MID(db[[#This Row],[H_QTY/ CTN]],db[[#This Row],[H_1]]+1,db[[#This Row],[H_2]]-db[[#This Row],[H_1]]-1),"")</f>
        <v/>
      </c>
      <c r="U910" s="87" t="str">
        <f>IF(db[[#This Row],[QTY/ CTN B]]="","",LEFT(db[[#This Row],[QTY/ CTN B]],SEARCH(" ",db[[#This Row],[QTY/ CTN B]],1)-1))</f>
        <v>144</v>
      </c>
      <c r="V910" s="87" t="str">
        <f>IF(db[[#This Row],[QTY/ CTN B]]="","",RIGHT(db[[#This Row],[QTY/ CTN B]],LEN(db[[#This Row],[QTY/ CTN B]])-SEARCH(" ",db[[#This Row],[QTY/ CTN B]],1)))</f>
        <v>LSN</v>
      </c>
      <c r="W910" s="87">
        <f>IF(db[[#This Row],[QTY/ CTN TG]]="",IF(db[[#This Row],[STN TG]]="","",12),LEFT(db[[#This Row],[QTY/ CTN TG]],SEARCH(" ",db[[#This Row],[QTY/ CTN TG]],1)-1))</f>
        <v>12</v>
      </c>
      <c r="X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0" s="87" t="str">
        <f>IF(db[[#This Row],[STN K]]="","",IF(db[[#This Row],[STN TG]]="LSN",12,""))</f>
        <v/>
      </c>
      <c r="Z910" s="87" t="str">
        <f>IF(db[[#This Row],[STN TG]]="LSN","PCS","")</f>
        <v/>
      </c>
      <c r="AA910" s="87">
        <f>db[[#This Row],[QTY B]]*IF(db[[#This Row],[QTY TG]]="",1,db[[#This Row],[QTY TG]])*IF(db[[#This Row],[QTY K]]="",1,db[[#This Row],[QTY K]])</f>
        <v>1728</v>
      </c>
      <c r="AB910" s="87" t="str">
        <f>IF(db[[#This Row],[STN K]]="",IF(db[[#This Row],[STN TG]]="",db[[#This Row],[STN B]],db[[#This Row],[STN TG]]),db[[#This Row],[STN K]])</f>
        <v>PCS</v>
      </c>
      <c r="AC910" s="87"/>
    </row>
    <row r="911" spans="1:29" x14ac:dyDescent="0.25">
      <c r="A911" s="87">
        <f>ROW()-1</f>
        <v>910</v>
      </c>
      <c r="B911" s="3" t="str">
        <f>LOWER(SUBSTITUTE(SUBSTITUTE(SUBSTITUTE(SUBSTITUTE(SUBSTITUTE(SUBSTITUTE(db[[#This Row],[NB BM]]," ",),".",""),"-",""),"(",""),")",""),"/",""))</f>
        <v>geltizofancytg30541d</v>
      </c>
      <c r="C91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D911" s="3" t="str">
        <f>LOWER(SUBSTITUTE(SUBSTITUTE(SUBSTITUTE(SUBSTITUTE(SUBSTITUTE(SUBSTITUTE(SUBSTITUTE(SUBSTITUTE(SUBSTITUTE(db[[#This Row],[NB PAJAK]]," ",""),"-",""),"(",""),")",""),".",""),",",""),"/",""),"""",""),"+",""))</f>
        <v/>
      </c>
      <c r="E91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geltizofancytg30541d144lsn</v>
      </c>
      <c r="F9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geltizofancytg30541d144lsnartomoro</v>
      </c>
      <c r="G911" s="1" t="s">
        <v>1115</v>
      </c>
      <c r="H911" s="4" t="s">
        <v>1406</v>
      </c>
      <c r="I911" s="49"/>
      <c r="J911" s="1" t="s">
        <v>1620</v>
      </c>
      <c r="K911" s="26" t="e">
        <f>IF(db[[#This Row],[NB NOTA_C]]="","",COUNTIF([2]!B_MSK[concat],db[[#This Row],[NB NOTA_C]]))</f>
        <v>#REF!</v>
      </c>
      <c r="L911" s="6">
        <v>99</v>
      </c>
      <c r="M911" s="1" t="s">
        <v>1677</v>
      </c>
      <c r="N911" s="1" t="s">
        <v>2811</v>
      </c>
      <c r="P911" s="1" t="str">
        <f>IF(db[[#This Row],[QTY/ CTN]]="","",SUBSTITUTE(SUBSTITUTE(SUBSTITUTE(db[[#This Row],[QTY/ CTN]]," ","_",2),"(",""),")","")&amp;"_")</f>
        <v>144 LSN_</v>
      </c>
      <c r="Q911" s="1">
        <f>IF(db[[#This Row],[H_QTY/ CTN]]="","",SEARCH("_",db[[#This Row],[H_QTY/ CTN]]))</f>
        <v>8</v>
      </c>
      <c r="R911" s="1">
        <f>IF(db[[#This Row],[H_QTY/ CTN]]="","",LEN(db[[#This Row],[H_QTY/ CTN]]))</f>
        <v>8</v>
      </c>
      <c r="S911" s="90" t="str">
        <f>IF(db[[#This Row],[H_QTY/ CTN]]="","",LEFT(db[[#This Row],[H_QTY/ CTN]],db[[#This Row],[H_1]]-1))</f>
        <v>144 LSN</v>
      </c>
      <c r="T911" s="87" t="str">
        <f>IF(NOT(db[[#This Row],[H_1]]=db[[#This Row],[H_2]]),MID(db[[#This Row],[H_QTY/ CTN]],db[[#This Row],[H_1]]+1,db[[#This Row],[H_2]]-db[[#This Row],[H_1]]-1),"")</f>
        <v/>
      </c>
      <c r="U911" s="87" t="str">
        <f>IF(db[[#This Row],[QTY/ CTN B]]="","",LEFT(db[[#This Row],[QTY/ CTN B]],SEARCH(" ",db[[#This Row],[QTY/ CTN B]],1)-1))</f>
        <v>144</v>
      </c>
      <c r="V911" s="87" t="str">
        <f>IF(db[[#This Row],[QTY/ CTN B]]="","",RIGHT(db[[#This Row],[QTY/ CTN B]],LEN(db[[#This Row],[QTY/ CTN B]])-SEARCH(" ",db[[#This Row],[QTY/ CTN B]],1)))</f>
        <v>LSN</v>
      </c>
      <c r="W911" s="87">
        <f>IF(db[[#This Row],[QTY/ CTN TG]]="",IF(db[[#This Row],[STN TG]]="","",12),LEFT(db[[#This Row],[QTY/ CTN TG]],SEARCH(" ",db[[#This Row],[QTY/ CTN TG]],1)-1))</f>
        <v>12</v>
      </c>
      <c r="X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1" s="87" t="str">
        <f>IF(db[[#This Row],[STN K]]="","",IF(db[[#This Row],[STN TG]]="LSN",12,""))</f>
        <v/>
      </c>
      <c r="Z911" s="87" t="str">
        <f>IF(db[[#This Row],[STN TG]]="LSN","PCS","")</f>
        <v/>
      </c>
      <c r="AA911" s="87">
        <f>db[[#This Row],[QTY B]]*IF(db[[#This Row],[QTY TG]]="",1,db[[#This Row],[QTY TG]])*IF(db[[#This Row],[QTY K]]="",1,db[[#This Row],[QTY K]])</f>
        <v>1728</v>
      </c>
      <c r="AB911" s="87" t="str">
        <f>IF(db[[#This Row],[STN K]]="",IF(db[[#This Row],[STN TG]]="",db[[#This Row],[STN B]],db[[#This Row],[STN TG]]),db[[#This Row],[STN K]])</f>
        <v>PCS</v>
      </c>
      <c r="AC911" s="87"/>
    </row>
    <row r="912" spans="1:29" x14ac:dyDescent="0.25">
      <c r="A912" s="87">
        <f>ROW()-1</f>
        <v>911</v>
      </c>
      <c r="B912" s="3" t="str">
        <f>LOWER(SUBSTITUTE(SUBSTITUTE(SUBSTITUTE(SUBSTITUTE(SUBSTITUTE(SUBSTITUTE(db[[#This Row],[NB BM]]," ",),".",""),"-",""),"(",""),")",""),"/",""))</f>
        <v>geltizofancytg30541dl</v>
      </c>
      <c r="C91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D912" s="3" t="str">
        <f>LOWER(SUBSTITUTE(SUBSTITUTE(SUBSTITUTE(SUBSTITUTE(SUBSTITUTE(SUBSTITUTE(SUBSTITUTE(SUBSTITUTE(SUBSTITUTE(db[[#This Row],[NB PAJAK]]," ",""),"-",""),"(",""),")",""),".",""),",",""),"/",""),"""",""),"+",""))</f>
        <v/>
      </c>
      <c r="E91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geltizofancytg30541dl72lsn</v>
      </c>
      <c r="F9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geltizofancytg30541dl72lsnuntana</v>
      </c>
      <c r="G912" s="1" t="s">
        <v>1116</v>
      </c>
      <c r="H912" s="4" t="s">
        <v>1407</v>
      </c>
      <c r="I912" s="49"/>
      <c r="J912" s="1" t="s">
        <v>1621</v>
      </c>
      <c r="K912" s="26" t="e">
        <f>IF(db[[#This Row],[NB NOTA_C]]="","",COUNTIF([2]!B_MSK[concat],db[[#This Row],[NB NOTA_C]]))</f>
        <v>#REF!</v>
      </c>
      <c r="L912" s="6" t="s">
        <v>1634</v>
      </c>
      <c r="M912" s="1" t="s">
        <v>1743</v>
      </c>
      <c r="N912" s="1" t="s">
        <v>2811</v>
      </c>
      <c r="P912" s="1" t="str">
        <f>IF(db[[#This Row],[QTY/ CTN]]="","",SUBSTITUTE(SUBSTITUTE(SUBSTITUTE(db[[#This Row],[QTY/ CTN]]," ","_",2),"(",""),")","")&amp;"_")</f>
        <v>72 LSN_</v>
      </c>
      <c r="Q912" s="1">
        <f>IF(db[[#This Row],[H_QTY/ CTN]]="","",SEARCH("_",db[[#This Row],[H_QTY/ CTN]]))</f>
        <v>7</v>
      </c>
      <c r="R912" s="1">
        <f>IF(db[[#This Row],[H_QTY/ CTN]]="","",LEN(db[[#This Row],[H_QTY/ CTN]]))</f>
        <v>7</v>
      </c>
      <c r="S912" s="90" t="str">
        <f>IF(db[[#This Row],[H_QTY/ CTN]]="","",LEFT(db[[#This Row],[H_QTY/ CTN]],db[[#This Row],[H_1]]-1))</f>
        <v>72 LSN</v>
      </c>
      <c r="T912" s="87" t="str">
        <f>IF(NOT(db[[#This Row],[H_1]]=db[[#This Row],[H_2]]),MID(db[[#This Row],[H_QTY/ CTN]],db[[#This Row],[H_1]]+1,db[[#This Row],[H_2]]-db[[#This Row],[H_1]]-1),"")</f>
        <v/>
      </c>
      <c r="U912" s="87" t="str">
        <f>IF(db[[#This Row],[QTY/ CTN B]]="","",LEFT(db[[#This Row],[QTY/ CTN B]],SEARCH(" ",db[[#This Row],[QTY/ CTN B]],1)-1))</f>
        <v>72</v>
      </c>
      <c r="V912" s="87" t="str">
        <f>IF(db[[#This Row],[QTY/ CTN B]]="","",RIGHT(db[[#This Row],[QTY/ CTN B]],LEN(db[[#This Row],[QTY/ CTN B]])-SEARCH(" ",db[[#This Row],[QTY/ CTN B]],1)))</f>
        <v>LSN</v>
      </c>
      <c r="W912" s="87">
        <f>IF(db[[#This Row],[QTY/ CTN TG]]="",IF(db[[#This Row],[STN TG]]="","",12),LEFT(db[[#This Row],[QTY/ CTN TG]],SEARCH(" ",db[[#This Row],[QTY/ CTN TG]],1)-1))</f>
        <v>12</v>
      </c>
      <c r="X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2" s="87" t="str">
        <f>IF(db[[#This Row],[STN K]]="","",IF(db[[#This Row],[STN TG]]="LSN",12,""))</f>
        <v/>
      </c>
      <c r="Z912" s="87" t="str">
        <f>IF(db[[#This Row],[STN TG]]="LSN","PCS","")</f>
        <v/>
      </c>
      <c r="AA912" s="87">
        <f>db[[#This Row],[QTY B]]*IF(db[[#This Row],[QTY TG]]="",1,db[[#This Row],[QTY TG]])*IF(db[[#This Row],[QTY K]]="",1,db[[#This Row],[QTY K]])</f>
        <v>864</v>
      </c>
      <c r="AB912" s="87" t="str">
        <f>IF(db[[#This Row],[STN K]]="",IF(db[[#This Row],[STN TG]]="",db[[#This Row],[STN B]],db[[#This Row],[STN TG]]),db[[#This Row],[STN K]])</f>
        <v>PCS</v>
      </c>
      <c r="AC912" s="87"/>
    </row>
    <row r="913" spans="1:29" x14ac:dyDescent="0.25">
      <c r="A913" s="87">
        <f>ROW()-1</f>
        <v>912</v>
      </c>
      <c r="B913" s="3" t="str">
        <f>LOWER(SUBSTITUTE(SUBSTITUTE(SUBSTITUTE(SUBSTITUTE(SUBSTITUTE(SUBSTITUTE(db[[#This Row],[NB BM]]," ",),".",""),"-",""),"(",""),")",""),"/",""))</f>
        <v>geltizofancytg30541e</v>
      </c>
      <c r="C91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91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E91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geltizofancytg30541e144lsn</v>
      </c>
      <c r="F9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geltizofancytg30541e144lsnartomoro</v>
      </c>
      <c r="G913" s="1" t="s">
        <v>2676</v>
      </c>
      <c r="H913" s="4" t="s">
        <v>2669</v>
      </c>
      <c r="I913" s="49" t="s">
        <v>2753</v>
      </c>
      <c r="J913" s="1" t="s">
        <v>1620</v>
      </c>
      <c r="K913" s="26" t="e">
        <f>IF(db[[#This Row],[NB NOTA_C]]="","",COUNTIF([2]!B_MSK[concat],db[[#This Row],[NB NOTA_C]]))</f>
        <v>#REF!</v>
      </c>
      <c r="L913" s="7">
        <v>99</v>
      </c>
      <c r="M913" s="3" t="s">
        <v>1677</v>
      </c>
      <c r="N913" s="1" t="s">
        <v>2811</v>
      </c>
      <c r="P913" s="1" t="str">
        <f>IF(db[[#This Row],[QTY/ CTN]]="","",SUBSTITUTE(SUBSTITUTE(SUBSTITUTE(db[[#This Row],[QTY/ CTN]]," ","_",2),"(",""),")","")&amp;"_")</f>
        <v>144 LSN_</v>
      </c>
      <c r="Q913" s="1">
        <f>IF(db[[#This Row],[H_QTY/ CTN]]="","",SEARCH("_",db[[#This Row],[H_QTY/ CTN]]))</f>
        <v>8</v>
      </c>
      <c r="R913" s="1">
        <f>IF(db[[#This Row],[H_QTY/ CTN]]="","",LEN(db[[#This Row],[H_QTY/ CTN]]))</f>
        <v>8</v>
      </c>
      <c r="S913" s="90" t="str">
        <f>IF(db[[#This Row],[H_QTY/ CTN]]="","",LEFT(db[[#This Row],[H_QTY/ CTN]],db[[#This Row],[H_1]]-1))</f>
        <v>144 LSN</v>
      </c>
      <c r="T913" s="87" t="str">
        <f>IF(NOT(db[[#This Row],[H_1]]=db[[#This Row],[H_2]]),MID(db[[#This Row],[H_QTY/ CTN]],db[[#This Row],[H_1]]+1,db[[#This Row],[H_2]]-db[[#This Row],[H_1]]-1),"")</f>
        <v/>
      </c>
      <c r="U913" s="87" t="str">
        <f>IF(db[[#This Row],[QTY/ CTN B]]="","",LEFT(db[[#This Row],[QTY/ CTN B]],SEARCH(" ",db[[#This Row],[QTY/ CTN B]],1)-1))</f>
        <v>144</v>
      </c>
      <c r="V913" s="87" t="str">
        <f>IF(db[[#This Row],[QTY/ CTN B]]="","",RIGHT(db[[#This Row],[QTY/ CTN B]],LEN(db[[#This Row],[QTY/ CTN B]])-SEARCH(" ",db[[#This Row],[QTY/ CTN B]],1)))</f>
        <v>LSN</v>
      </c>
      <c r="W913" s="87">
        <f>IF(db[[#This Row],[QTY/ CTN TG]]="",IF(db[[#This Row],[STN TG]]="","",12),LEFT(db[[#This Row],[QTY/ CTN TG]],SEARCH(" ",db[[#This Row],[QTY/ CTN TG]],1)-1))</f>
        <v>12</v>
      </c>
      <c r="X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3" s="87" t="str">
        <f>IF(db[[#This Row],[STN K]]="","",IF(db[[#This Row],[STN TG]]="LSN",12,""))</f>
        <v/>
      </c>
      <c r="Z913" s="87" t="str">
        <f>IF(db[[#This Row],[STN TG]]="LSN","PCS","")</f>
        <v/>
      </c>
      <c r="AA913" s="87">
        <f>db[[#This Row],[QTY B]]*IF(db[[#This Row],[QTY TG]]="",1,db[[#This Row],[QTY TG]])*IF(db[[#This Row],[QTY K]]="",1,db[[#This Row],[QTY K]])</f>
        <v>1728</v>
      </c>
      <c r="AB913" s="87" t="str">
        <f>IF(db[[#This Row],[STN K]]="",IF(db[[#This Row],[STN TG]]="",db[[#This Row],[STN B]],db[[#This Row],[STN TG]]),db[[#This Row],[STN K]])</f>
        <v>PCS</v>
      </c>
      <c r="AC913" s="87"/>
    </row>
    <row r="914" spans="1:29" x14ac:dyDescent="0.25">
      <c r="A914" s="87">
        <f>ROW()-1</f>
        <v>913</v>
      </c>
      <c r="B914" s="3" t="str">
        <f>LOWER(SUBSTITUTE(SUBSTITUTE(SUBSTITUTE(SUBSTITUTE(SUBSTITUTE(SUBSTITUTE(db[[#This Row],[NB BM]]," ",),".",""),"-",""),"(",""),")",""),"/",""))</f>
        <v>geltizofancytg30542d</v>
      </c>
      <c r="C91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D914" s="3" t="str">
        <f>LOWER(SUBSTITUTE(SUBSTITUTE(SUBSTITUTE(SUBSTITUTE(SUBSTITUTE(SUBSTITUTE(SUBSTITUTE(SUBSTITUTE(SUBSTITUTE(db[[#This Row],[NB PAJAK]]," ",""),"-",""),"(",""),")",""),".",""),",",""),"/",""),"""",""),"+",""))</f>
        <v/>
      </c>
      <c r="E91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geltizofancytg30542d144lsn</v>
      </c>
      <c r="F9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geltizofancytg30542d144lsnartomoro</v>
      </c>
      <c r="G914" s="1" t="s">
        <v>1117</v>
      </c>
      <c r="H914" s="4" t="s">
        <v>1408</v>
      </c>
      <c r="I914" s="49"/>
      <c r="J914" s="1" t="s">
        <v>1620</v>
      </c>
      <c r="K914" s="26" t="e">
        <f>IF(db[[#This Row],[NB NOTA_C]]="","",COUNTIF([2]!B_MSK[concat],db[[#This Row],[NB NOTA_C]]))</f>
        <v>#REF!</v>
      </c>
      <c r="L914" s="6">
        <v>99</v>
      </c>
      <c r="M914" s="1" t="s">
        <v>1677</v>
      </c>
      <c r="N914" s="1" t="s">
        <v>2811</v>
      </c>
      <c r="P914" s="1" t="str">
        <f>IF(db[[#This Row],[QTY/ CTN]]="","",SUBSTITUTE(SUBSTITUTE(SUBSTITUTE(db[[#This Row],[QTY/ CTN]]," ","_",2),"(",""),")","")&amp;"_")</f>
        <v>144 LSN_</v>
      </c>
      <c r="Q914" s="1">
        <f>IF(db[[#This Row],[H_QTY/ CTN]]="","",SEARCH("_",db[[#This Row],[H_QTY/ CTN]]))</f>
        <v>8</v>
      </c>
      <c r="R914" s="1">
        <f>IF(db[[#This Row],[H_QTY/ CTN]]="","",LEN(db[[#This Row],[H_QTY/ CTN]]))</f>
        <v>8</v>
      </c>
      <c r="S914" s="90" t="str">
        <f>IF(db[[#This Row],[H_QTY/ CTN]]="","",LEFT(db[[#This Row],[H_QTY/ CTN]],db[[#This Row],[H_1]]-1))</f>
        <v>144 LSN</v>
      </c>
      <c r="T914" s="87" t="str">
        <f>IF(NOT(db[[#This Row],[H_1]]=db[[#This Row],[H_2]]),MID(db[[#This Row],[H_QTY/ CTN]],db[[#This Row],[H_1]]+1,db[[#This Row],[H_2]]-db[[#This Row],[H_1]]-1),"")</f>
        <v/>
      </c>
      <c r="U914" s="87" t="str">
        <f>IF(db[[#This Row],[QTY/ CTN B]]="","",LEFT(db[[#This Row],[QTY/ CTN B]],SEARCH(" ",db[[#This Row],[QTY/ CTN B]],1)-1))</f>
        <v>144</v>
      </c>
      <c r="V914" s="87" t="str">
        <f>IF(db[[#This Row],[QTY/ CTN B]]="","",RIGHT(db[[#This Row],[QTY/ CTN B]],LEN(db[[#This Row],[QTY/ CTN B]])-SEARCH(" ",db[[#This Row],[QTY/ CTN B]],1)))</f>
        <v>LSN</v>
      </c>
      <c r="W914" s="87">
        <f>IF(db[[#This Row],[QTY/ CTN TG]]="",IF(db[[#This Row],[STN TG]]="","",12),LEFT(db[[#This Row],[QTY/ CTN TG]],SEARCH(" ",db[[#This Row],[QTY/ CTN TG]],1)-1))</f>
        <v>12</v>
      </c>
      <c r="X9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4" s="87" t="str">
        <f>IF(db[[#This Row],[STN K]]="","",IF(db[[#This Row],[STN TG]]="LSN",12,""))</f>
        <v/>
      </c>
      <c r="Z914" s="87" t="str">
        <f>IF(db[[#This Row],[STN TG]]="LSN","PCS","")</f>
        <v/>
      </c>
      <c r="AA914" s="87">
        <f>db[[#This Row],[QTY B]]*IF(db[[#This Row],[QTY TG]]="",1,db[[#This Row],[QTY TG]])*IF(db[[#This Row],[QTY K]]="",1,db[[#This Row],[QTY K]])</f>
        <v>1728</v>
      </c>
      <c r="AB914" s="87" t="str">
        <f>IF(db[[#This Row],[STN K]]="",IF(db[[#This Row],[STN TG]]="",db[[#This Row],[STN B]],db[[#This Row],[STN TG]]),db[[#This Row],[STN K]])</f>
        <v>PCS</v>
      </c>
      <c r="AC914" s="87"/>
    </row>
    <row r="915" spans="1:29" x14ac:dyDescent="0.25">
      <c r="A915" s="87">
        <f>ROW()-1</f>
        <v>914</v>
      </c>
      <c r="B915" s="3" t="str">
        <f>LOWER(SUBSTITUTE(SUBSTITUTE(SUBSTITUTE(SUBSTITUTE(SUBSTITUTE(SUBSTITUTE(db[[#This Row],[NB BM]]," ",),".",""),"-",""),"(",""),")",""),"/",""))</f>
        <v>geltizofancytg30590d</v>
      </c>
      <c r="C91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D915" s="3" t="str">
        <f>LOWER(SUBSTITUTE(SUBSTITUTE(SUBSTITUTE(SUBSTITUTE(SUBSTITUTE(SUBSTITUTE(SUBSTITUTE(SUBSTITUTE(SUBSTITUTE(db[[#This Row],[NB PAJAK]]," ",""),"-",""),"(",""),")",""),".",""),",",""),"/",""),"""",""),"+",""))</f>
        <v/>
      </c>
      <c r="E915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geltizofancytg30590d144pcs</v>
      </c>
      <c r="F9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geltizofancytg30590d144pcsartomoro</v>
      </c>
      <c r="G915" s="1" t="s">
        <v>2896</v>
      </c>
      <c r="H915" s="4" t="s">
        <v>2887</v>
      </c>
      <c r="I915" s="49"/>
      <c r="J915" s="1" t="s">
        <v>1620</v>
      </c>
      <c r="K915" s="26" t="e">
        <f>IF(db[[#This Row],[NB NOTA_C]]="","",COUNTIF([2]!B_MSK[concat],db[[#This Row],[NB NOTA_C]]))</f>
        <v>#REF!</v>
      </c>
      <c r="L915" s="7">
        <v>99</v>
      </c>
      <c r="M915" s="3" t="s">
        <v>1664</v>
      </c>
      <c r="N915" s="1" t="s">
        <v>2811</v>
      </c>
      <c r="O915" s="3"/>
      <c r="P915" s="3" t="str">
        <f>IF(db[[#This Row],[QTY/ CTN]]="","",SUBSTITUTE(SUBSTITUTE(SUBSTITUTE(db[[#This Row],[QTY/ CTN]]," ","_",2),"(",""),")","")&amp;"_")</f>
        <v>144 PCS_</v>
      </c>
      <c r="Q915" s="3">
        <f>IF(db[[#This Row],[H_QTY/ CTN]]="","",SEARCH("_",db[[#This Row],[H_QTY/ CTN]]))</f>
        <v>8</v>
      </c>
      <c r="R915" s="3">
        <f>IF(db[[#This Row],[H_QTY/ CTN]]="","",LEN(db[[#This Row],[H_QTY/ CTN]]))</f>
        <v>8</v>
      </c>
      <c r="S915" s="90" t="str">
        <f>IF(db[[#This Row],[H_QTY/ CTN]]="","",LEFT(db[[#This Row],[H_QTY/ CTN]],db[[#This Row],[H_1]]-1))</f>
        <v>144 PCS</v>
      </c>
      <c r="T915" s="87" t="str">
        <f>IF(NOT(db[[#This Row],[H_1]]=db[[#This Row],[H_2]]),MID(db[[#This Row],[H_QTY/ CTN]],db[[#This Row],[H_1]]+1,db[[#This Row],[H_2]]-db[[#This Row],[H_1]]-1),"")</f>
        <v/>
      </c>
      <c r="U915" s="87" t="str">
        <f>IF(db[[#This Row],[QTY/ CTN B]]="","",LEFT(db[[#This Row],[QTY/ CTN B]],SEARCH(" ",db[[#This Row],[QTY/ CTN B]],1)-1))</f>
        <v>144</v>
      </c>
      <c r="V915" s="87" t="str">
        <f>IF(db[[#This Row],[QTY/ CTN B]]="","",RIGHT(db[[#This Row],[QTY/ CTN B]],LEN(db[[#This Row],[QTY/ CTN B]])-SEARCH(" ",db[[#This Row],[QTY/ CTN B]],1)))</f>
        <v>PCS</v>
      </c>
      <c r="W915" s="87" t="str">
        <f>IF(db[[#This Row],[QTY/ CTN TG]]="",IF(db[[#This Row],[STN TG]]="","",12),LEFT(db[[#This Row],[QTY/ CTN TG]],SEARCH(" ",db[[#This Row],[QTY/ CTN TG]],1)-1))</f>
        <v/>
      </c>
      <c r="X9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15" s="87" t="str">
        <f>IF(db[[#This Row],[STN K]]="","",IF(db[[#This Row],[STN TG]]="LSN",12,""))</f>
        <v/>
      </c>
      <c r="Z915" s="87" t="str">
        <f>IF(db[[#This Row],[STN TG]]="LSN","PCS","")</f>
        <v/>
      </c>
      <c r="AA915" s="87">
        <f>db[[#This Row],[QTY B]]*IF(db[[#This Row],[QTY TG]]="",1,db[[#This Row],[QTY TG]])*IF(db[[#This Row],[QTY K]]="",1,db[[#This Row],[QTY K]])</f>
        <v>144</v>
      </c>
      <c r="AB915" s="87" t="str">
        <f>IF(db[[#This Row],[STN K]]="",IF(db[[#This Row],[STN TG]]="",db[[#This Row],[STN B]],db[[#This Row],[STN TG]]),db[[#This Row],[STN K]])</f>
        <v>PCS</v>
      </c>
      <c r="AC915" s="87"/>
    </row>
    <row r="916" spans="1:29" x14ac:dyDescent="0.25">
      <c r="A916" s="87">
        <f>ROW()-1</f>
        <v>915</v>
      </c>
      <c r="B916" s="3" t="str">
        <f>LOWER(SUBSTITUTE(SUBSTITUTE(SUBSTITUTE(SUBSTITUTE(SUBSTITUTE(SUBSTITUTE(db[[#This Row],[NB BM]]," ",),".",""),"-",""),"(",""),")",""),"/",""))</f>
        <v>geltizofancytg30600d</v>
      </c>
      <c r="C91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D916" s="3" t="str">
        <f>LOWER(SUBSTITUTE(SUBSTITUTE(SUBSTITUTE(SUBSTITUTE(SUBSTITUTE(SUBSTITUTE(SUBSTITUTE(SUBSTITUTE(SUBSTITUTE(db[[#This Row],[NB PAJAK]]," ",""),"-",""),"(",""),")",""),".",""),",",""),"/",""),"""",""),"+",""))</f>
        <v/>
      </c>
      <c r="E91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geltizofancytg30600d144lsn</v>
      </c>
      <c r="F9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geltizofancytg30600d144lsnartomoro</v>
      </c>
      <c r="G916" s="1" t="s">
        <v>1118</v>
      </c>
      <c r="H916" s="4" t="s">
        <v>1409</v>
      </c>
      <c r="I916" s="49"/>
      <c r="J916" s="1" t="s">
        <v>1620</v>
      </c>
      <c r="K916" s="26" t="e">
        <f>IF(db[[#This Row],[NB NOTA_C]]="","",COUNTIF([2]!B_MSK[concat],db[[#This Row],[NB NOTA_C]]))</f>
        <v>#REF!</v>
      </c>
      <c r="L916" s="6">
        <v>99</v>
      </c>
      <c r="M916" s="1" t="s">
        <v>1677</v>
      </c>
      <c r="N916" s="1" t="s">
        <v>2811</v>
      </c>
      <c r="P916" s="1" t="str">
        <f>IF(db[[#This Row],[QTY/ CTN]]="","",SUBSTITUTE(SUBSTITUTE(SUBSTITUTE(db[[#This Row],[QTY/ CTN]]," ","_",2),"(",""),")","")&amp;"_")</f>
        <v>144 LSN_</v>
      </c>
      <c r="Q916" s="1">
        <f>IF(db[[#This Row],[H_QTY/ CTN]]="","",SEARCH("_",db[[#This Row],[H_QTY/ CTN]]))</f>
        <v>8</v>
      </c>
      <c r="R916" s="1">
        <f>IF(db[[#This Row],[H_QTY/ CTN]]="","",LEN(db[[#This Row],[H_QTY/ CTN]]))</f>
        <v>8</v>
      </c>
      <c r="S916" s="90" t="str">
        <f>IF(db[[#This Row],[H_QTY/ CTN]]="","",LEFT(db[[#This Row],[H_QTY/ CTN]],db[[#This Row],[H_1]]-1))</f>
        <v>144 LSN</v>
      </c>
      <c r="T916" s="87" t="str">
        <f>IF(NOT(db[[#This Row],[H_1]]=db[[#This Row],[H_2]]),MID(db[[#This Row],[H_QTY/ CTN]],db[[#This Row],[H_1]]+1,db[[#This Row],[H_2]]-db[[#This Row],[H_1]]-1),"")</f>
        <v/>
      </c>
      <c r="U916" s="87" t="str">
        <f>IF(db[[#This Row],[QTY/ CTN B]]="","",LEFT(db[[#This Row],[QTY/ CTN B]],SEARCH(" ",db[[#This Row],[QTY/ CTN B]],1)-1))</f>
        <v>144</v>
      </c>
      <c r="V916" s="87" t="str">
        <f>IF(db[[#This Row],[QTY/ CTN B]]="","",RIGHT(db[[#This Row],[QTY/ CTN B]],LEN(db[[#This Row],[QTY/ CTN B]])-SEARCH(" ",db[[#This Row],[QTY/ CTN B]],1)))</f>
        <v>LSN</v>
      </c>
      <c r="W916" s="87">
        <f>IF(db[[#This Row],[QTY/ CTN TG]]="",IF(db[[#This Row],[STN TG]]="","",12),LEFT(db[[#This Row],[QTY/ CTN TG]],SEARCH(" ",db[[#This Row],[QTY/ CTN TG]],1)-1))</f>
        <v>12</v>
      </c>
      <c r="X9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6" s="87" t="str">
        <f>IF(db[[#This Row],[STN K]]="","",IF(db[[#This Row],[STN TG]]="LSN",12,""))</f>
        <v/>
      </c>
      <c r="Z916" s="87" t="str">
        <f>IF(db[[#This Row],[STN TG]]="LSN","PCS","")</f>
        <v/>
      </c>
      <c r="AA916" s="87">
        <f>db[[#This Row],[QTY B]]*IF(db[[#This Row],[QTY TG]]="",1,db[[#This Row],[QTY TG]])*IF(db[[#This Row],[QTY K]]="",1,db[[#This Row],[QTY K]])</f>
        <v>1728</v>
      </c>
      <c r="AB916" s="87" t="str">
        <f>IF(db[[#This Row],[STN K]]="",IF(db[[#This Row],[STN TG]]="",db[[#This Row],[STN B]],db[[#This Row],[STN TG]]),db[[#This Row],[STN K]])</f>
        <v>PCS</v>
      </c>
      <c r="AC916" s="87"/>
    </row>
    <row r="917" spans="1:29" x14ac:dyDescent="0.25">
      <c r="A917" s="87">
        <f>ROW()-1</f>
        <v>916</v>
      </c>
      <c r="B917" s="3" t="str">
        <f>LOWER(SUBSTITUTE(SUBSTITUTE(SUBSTITUTE(SUBSTITUTE(SUBSTITUTE(SUBSTITUTE(db[[#This Row],[NB BM]]," ",),".",""),"-",""),"(",""),")",""),"/",""))</f>
        <v>geltizofancytg30600e</v>
      </c>
      <c r="C91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91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E91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geltizofancytg30600e144lsn</v>
      </c>
      <c r="F9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geltizofancytg30600e144lsnartomoro</v>
      </c>
      <c r="G917" s="1" t="s">
        <v>2675</v>
      </c>
      <c r="H917" s="4" t="s">
        <v>2668</v>
      </c>
      <c r="I917" s="2" t="s">
        <v>2752</v>
      </c>
      <c r="J917" s="1" t="s">
        <v>1620</v>
      </c>
      <c r="K917" s="26" t="e">
        <f>IF(db[[#This Row],[NB NOTA_C]]="","",COUNTIF([2]!B_MSK[concat],db[[#This Row],[NB NOTA_C]]))</f>
        <v>#REF!</v>
      </c>
      <c r="L917" s="7">
        <v>99</v>
      </c>
      <c r="M917" s="3" t="s">
        <v>1677</v>
      </c>
      <c r="N917" s="1" t="s">
        <v>2811</v>
      </c>
      <c r="P917" s="1" t="str">
        <f>IF(db[[#This Row],[QTY/ CTN]]="","",SUBSTITUTE(SUBSTITUTE(SUBSTITUTE(db[[#This Row],[QTY/ CTN]]," ","_",2),"(",""),")","")&amp;"_")</f>
        <v>144 LSN_</v>
      </c>
      <c r="Q917" s="1">
        <f>IF(db[[#This Row],[H_QTY/ CTN]]="","",SEARCH("_",db[[#This Row],[H_QTY/ CTN]]))</f>
        <v>8</v>
      </c>
      <c r="R917" s="1">
        <f>IF(db[[#This Row],[H_QTY/ CTN]]="","",LEN(db[[#This Row],[H_QTY/ CTN]]))</f>
        <v>8</v>
      </c>
      <c r="S917" s="90" t="str">
        <f>IF(db[[#This Row],[H_QTY/ CTN]]="","",LEFT(db[[#This Row],[H_QTY/ CTN]],db[[#This Row],[H_1]]-1))</f>
        <v>144 LSN</v>
      </c>
      <c r="T917" s="87" t="str">
        <f>IF(NOT(db[[#This Row],[H_1]]=db[[#This Row],[H_2]]),MID(db[[#This Row],[H_QTY/ CTN]],db[[#This Row],[H_1]]+1,db[[#This Row],[H_2]]-db[[#This Row],[H_1]]-1),"")</f>
        <v/>
      </c>
      <c r="U917" s="87" t="str">
        <f>IF(db[[#This Row],[QTY/ CTN B]]="","",LEFT(db[[#This Row],[QTY/ CTN B]],SEARCH(" ",db[[#This Row],[QTY/ CTN B]],1)-1))</f>
        <v>144</v>
      </c>
      <c r="V917" s="87" t="str">
        <f>IF(db[[#This Row],[QTY/ CTN B]]="","",RIGHT(db[[#This Row],[QTY/ CTN B]],LEN(db[[#This Row],[QTY/ CTN B]])-SEARCH(" ",db[[#This Row],[QTY/ CTN B]],1)))</f>
        <v>LSN</v>
      </c>
      <c r="W917" s="87">
        <f>IF(db[[#This Row],[QTY/ CTN TG]]="",IF(db[[#This Row],[STN TG]]="","",12),LEFT(db[[#This Row],[QTY/ CTN TG]],SEARCH(" ",db[[#This Row],[QTY/ CTN TG]],1)-1))</f>
        <v>12</v>
      </c>
      <c r="X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7" s="87" t="str">
        <f>IF(db[[#This Row],[STN K]]="","",IF(db[[#This Row],[STN TG]]="LSN",12,""))</f>
        <v/>
      </c>
      <c r="Z917" s="87" t="str">
        <f>IF(db[[#This Row],[STN TG]]="LSN","PCS","")</f>
        <v/>
      </c>
      <c r="AA917" s="87">
        <f>db[[#This Row],[QTY B]]*IF(db[[#This Row],[QTY TG]]="",1,db[[#This Row],[QTY TG]])*IF(db[[#This Row],[QTY K]]="",1,db[[#This Row],[QTY K]])</f>
        <v>1728</v>
      </c>
      <c r="AB917" s="87" t="str">
        <f>IF(db[[#This Row],[STN K]]="",IF(db[[#This Row],[STN TG]]="",db[[#This Row],[STN B]],db[[#This Row],[STN TG]]),db[[#This Row],[STN K]])</f>
        <v>PCS</v>
      </c>
      <c r="AC917" s="87"/>
    </row>
    <row r="918" spans="1:29" x14ac:dyDescent="0.25">
      <c r="A918" s="87">
        <f>ROW()-1</f>
        <v>917</v>
      </c>
      <c r="B918" s="3" t="str">
        <f>LOWER(SUBSTITUTE(SUBSTITUTE(SUBSTITUTE(SUBSTITUTE(SUBSTITUTE(SUBSTITUTE(db[[#This Row],[NB BM]]," ",),".",""),"-",""),"(",""),")",""),"/",""))</f>
        <v>geltizofancytg30601d</v>
      </c>
      <c r="C91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D918" s="3" t="str">
        <f>LOWER(SUBSTITUTE(SUBSTITUTE(SUBSTITUTE(SUBSTITUTE(SUBSTITUTE(SUBSTITUTE(SUBSTITUTE(SUBSTITUTE(SUBSTITUTE(db[[#This Row],[NB PAJAK]]," ",""),"-",""),"(",""),")",""),".",""),",",""),"/",""),"""",""),"+",""))</f>
        <v/>
      </c>
      <c r="E91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geltizofancytg30601d144lsn</v>
      </c>
      <c r="F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geltizofancytg30601d144lsnartomoro</v>
      </c>
      <c r="G918" s="1" t="s">
        <v>1119</v>
      </c>
      <c r="H918" s="4" t="s">
        <v>1410</v>
      </c>
      <c r="I918" s="49"/>
      <c r="J918" s="1" t="s">
        <v>1620</v>
      </c>
      <c r="K918" s="26" t="e">
        <f>IF(db[[#This Row],[NB NOTA_C]]="","",COUNTIF([2]!B_MSK[concat],db[[#This Row],[NB NOTA_C]]))</f>
        <v>#REF!</v>
      </c>
      <c r="L918" s="6">
        <v>99</v>
      </c>
      <c r="M918" s="1" t="s">
        <v>1677</v>
      </c>
      <c r="N918" s="1" t="s">
        <v>2811</v>
      </c>
      <c r="P918" s="1" t="str">
        <f>IF(db[[#This Row],[QTY/ CTN]]="","",SUBSTITUTE(SUBSTITUTE(SUBSTITUTE(db[[#This Row],[QTY/ CTN]]," ","_",2),"(",""),")","")&amp;"_")</f>
        <v>144 LSN_</v>
      </c>
      <c r="Q918" s="1">
        <f>IF(db[[#This Row],[H_QTY/ CTN]]="","",SEARCH("_",db[[#This Row],[H_QTY/ CTN]]))</f>
        <v>8</v>
      </c>
      <c r="R918" s="1">
        <f>IF(db[[#This Row],[H_QTY/ CTN]]="","",LEN(db[[#This Row],[H_QTY/ CTN]]))</f>
        <v>8</v>
      </c>
      <c r="S918" s="90" t="str">
        <f>IF(db[[#This Row],[H_QTY/ CTN]]="","",LEFT(db[[#This Row],[H_QTY/ CTN]],db[[#This Row],[H_1]]-1))</f>
        <v>144 LSN</v>
      </c>
      <c r="T918" s="87" t="str">
        <f>IF(NOT(db[[#This Row],[H_1]]=db[[#This Row],[H_2]]),MID(db[[#This Row],[H_QTY/ CTN]],db[[#This Row],[H_1]]+1,db[[#This Row],[H_2]]-db[[#This Row],[H_1]]-1),"")</f>
        <v/>
      </c>
      <c r="U918" s="87" t="str">
        <f>IF(db[[#This Row],[QTY/ CTN B]]="","",LEFT(db[[#This Row],[QTY/ CTN B]],SEARCH(" ",db[[#This Row],[QTY/ CTN B]],1)-1))</f>
        <v>144</v>
      </c>
      <c r="V918" s="87" t="str">
        <f>IF(db[[#This Row],[QTY/ CTN B]]="","",RIGHT(db[[#This Row],[QTY/ CTN B]],LEN(db[[#This Row],[QTY/ CTN B]])-SEARCH(" ",db[[#This Row],[QTY/ CTN B]],1)))</f>
        <v>LSN</v>
      </c>
      <c r="W918" s="87">
        <f>IF(db[[#This Row],[QTY/ CTN TG]]="",IF(db[[#This Row],[STN TG]]="","",12),LEFT(db[[#This Row],[QTY/ CTN TG]],SEARCH(" ",db[[#This Row],[QTY/ CTN TG]],1)-1))</f>
        <v>12</v>
      </c>
      <c r="X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8" s="87" t="str">
        <f>IF(db[[#This Row],[STN K]]="","",IF(db[[#This Row],[STN TG]]="LSN",12,""))</f>
        <v/>
      </c>
      <c r="Z918" s="87" t="str">
        <f>IF(db[[#This Row],[STN TG]]="LSN","PCS","")</f>
        <v/>
      </c>
      <c r="AA918" s="87">
        <f>db[[#This Row],[QTY B]]*IF(db[[#This Row],[QTY TG]]="",1,db[[#This Row],[QTY TG]])*IF(db[[#This Row],[QTY K]]="",1,db[[#This Row],[QTY K]])</f>
        <v>1728</v>
      </c>
      <c r="AB918" s="87" t="str">
        <f>IF(db[[#This Row],[STN K]]="",IF(db[[#This Row],[STN TG]]="",db[[#This Row],[STN B]],db[[#This Row],[STN TG]]),db[[#This Row],[STN K]])</f>
        <v>PCS</v>
      </c>
      <c r="AC918" s="87"/>
    </row>
    <row r="919" spans="1:29" x14ac:dyDescent="0.25">
      <c r="A919" s="87">
        <f>ROW()-1</f>
        <v>918</v>
      </c>
      <c r="B919" s="3" t="str">
        <f>LOWER(SUBSTITUTE(SUBSTITUTE(SUBSTITUTE(SUBSTITUTE(SUBSTITUTE(SUBSTITUTE(db[[#This Row],[NB BM]]," ",),".",""),"-",""),"(",""),")",""),"/",""))</f>
        <v>geltizofancytg30605c</v>
      </c>
      <c r="C91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D919" s="3" t="str">
        <f>LOWER(SUBSTITUTE(SUBSTITUTE(SUBSTITUTE(SUBSTITUTE(SUBSTITUTE(SUBSTITUTE(SUBSTITUTE(SUBSTITUTE(SUBSTITUTE(db[[#This Row],[NB PAJAK]]," ",""),"-",""),"(",""),")",""),".",""),",",""),"/",""),"""",""),"+",""))</f>
        <v/>
      </c>
      <c r="E91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geltizofancytg30605c144lsn</v>
      </c>
      <c r="F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geltizofancytg30605c144lsnartomoro</v>
      </c>
      <c r="G919" s="1" t="s">
        <v>1120</v>
      </c>
      <c r="H919" s="4" t="s">
        <v>1411</v>
      </c>
      <c r="I919" s="49"/>
      <c r="J919" s="1" t="s">
        <v>1620</v>
      </c>
      <c r="K919" s="26" t="e">
        <f>IF(db[[#This Row],[NB NOTA_C]]="","",COUNTIF([2]!B_MSK[concat],db[[#This Row],[NB NOTA_C]]))</f>
        <v>#REF!</v>
      </c>
      <c r="L919" s="6">
        <v>99</v>
      </c>
      <c r="M919" s="1" t="s">
        <v>1677</v>
      </c>
      <c r="N919" s="1" t="s">
        <v>2811</v>
      </c>
      <c r="P919" s="1" t="str">
        <f>IF(db[[#This Row],[QTY/ CTN]]="","",SUBSTITUTE(SUBSTITUTE(SUBSTITUTE(db[[#This Row],[QTY/ CTN]]," ","_",2),"(",""),")","")&amp;"_")</f>
        <v>144 LSN_</v>
      </c>
      <c r="Q919" s="1">
        <f>IF(db[[#This Row],[H_QTY/ CTN]]="","",SEARCH("_",db[[#This Row],[H_QTY/ CTN]]))</f>
        <v>8</v>
      </c>
      <c r="R919" s="1">
        <f>IF(db[[#This Row],[H_QTY/ CTN]]="","",LEN(db[[#This Row],[H_QTY/ CTN]]))</f>
        <v>8</v>
      </c>
      <c r="S919" s="90" t="str">
        <f>IF(db[[#This Row],[H_QTY/ CTN]]="","",LEFT(db[[#This Row],[H_QTY/ CTN]],db[[#This Row],[H_1]]-1))</f>
        <v>144 LSN</v>
      </c>
      <c r="T919" s="87" t="str">
        <f>IF(NOT(db[[#This Row],[H_1]]=db[[#This Row],[H_2]]),MID(db[[#This Row],[H_QTY/ CTN]],db[[#This Row],[H_1]]+1,db[[#This Row],[H_2]]-db[[#This Row],[H_1]]-1),"")</f>
        <v/>
      </c>
      <c r="U919" s="87" t="str">
        <f>IF(db[[#This Row],[QTY/ CTN B]]="","",LEFT(db[[#This Row],[QTY/ CTN B]],SEARCH(" ",db[[#This Row],[QTY/ CTN B]],1)-1))</f>
        <v>144</v>
      </c>
      <c r="V919" s="87" t="str">
        <f>IF(db[[#This Row],[QTY/ CTN B]]="","",RIGHT(db[[#This Row],[QTY/ CTN B]],LEN(db[[#This Row],[QTY/ CTN B]])-SEARCH(" ",db[[#This Row],[QTY/ CTN B]],1)))</f>
        <v>LSN</v>
      </c>
      <c r="W919" s="87">
        <f>IF(db[[#This Row],[QTY/ CTN TG]]="",IF(db[[#This Row],[STN TG]]="","",12),LEFT(db[[#This Row],[QTY/ CTN TG]],SEARCH(" ",db[[#This Row],[QTY/ CTN TG]],1)-1))</f>
        <v>12</v>
      </c>
      <c r="X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19" s="87" t="str">
        <f>IF(db[[#This Row],[STN K]]="","",IF(db[[#This Row],[STN TG]]="LSN",12,""))</f>
        <v/>
      </c>
      <c r="Z919" s="87" t="str">
        <f>IF(db[[#This Row],[STN TG]]="LSN","PCS","")</f>
        <v/>
      </c>
      <c r="AA919" s="87">
        <f>db[[#This Row],[QTY B]]*IF(db[[#This Row],[QTY TG]]="",1,db[[#This Row],[QTY TG]])*IF(db[[#This Row],[QTY K]]="",1,db[[#This Row],[QTY K]])</f>
        <v>1728</v>
      </c>
      <c r="AB919" s="87" t="str">
        <f>IF(db[[#This Row],[STN K]]="",IF(db[[#This Row],[STN TG]]="",db[[#This Row],[STN B]],db[[#This Row],[STN TG]]),db[[#This Row],[STN K]])</f>
        <v>PCS</v>
      </c>
      <c r="AC919" s="87"/>
    </row>
    <row r="920" spans="1:29" x14ac:dyDescent="0.25">
      <c r="A920" s="87">
        <f>ROW()-1</f>
        <v>919</v>
      </c>
      <c r="B920" s="3" t="str">
        <f>LOWER(SUBSTITUTE(SUBSTITUTE(SUBSTITUTE(SUBSTITUTE(SUBSTITUTE(SUBSTITUTE(db[[#This Row],[NB BM]]," ",),".",""),"-",""),"(",""),")",""),"/",""))</f>
        <v>geltizofancytg30605cl</v>
      </c>
      <c r="C92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D920" s="3" t="str">
        <f>LOWER(SUBSTITUTE(SUBSTITUTE(SUBSTITUTE(SUBSTITUTE(SUBSTITUTE(SUBSTITUTE(SUBSTITUTE(SUBSTITUTE(SUBSTITUTE(db[[#This Row],[NB PAJAK]]," ",""),"-",""),"(",""),")",""),".",""),",",""),"/",""),"""",""),"+",""))</f>
        <v/>
      </c>
      <c r="E92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geltizofancytg30605cl144lsn</v>
      </c>
      <c r="F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geltizofancytg30605cl144lsnuntana</v>
      </c>
      <c r="G920" s="1" t="s">
        <v>1121</v>
      </c>
      <c r="H920" s="4" t="s">
        <v>1412</v>
      </c>
      <c r="I920" s="2"/>
      <c r="J920" s="1" t="s">
        <v>1621</v>
      </c>
      <c r="K920" s="26" t="e">
        <f>IF(db[[#This Row],[NB NOTA_C]]="","",COUNTIF([2]!B_MSK[concat],db[[#This Row],[NB NOTA_C]]))</f>
        <v>#REF!</v>
      </c>
      <c r="L920" s="6" t="s">
        <v>1634</v>
      </c>
      <c r="M920" s="1" t="s">
        <v>1677</v>
      </c>
      <c r="N920" s="1" t="s">
        <v>2811</v>
      </c>
      <c r="P920" s="1" t="str">
        <f>IF(db[[#This Row],[QTY/ CTN]]="","",SUBSTITUTE(SUBSTITUTE(SUBSTITUTE(db[[#This Row],[QTY/ CTN]]," ","_",2),"(",""),")","")&amp;"_")</f>
        <v>144 LSN_</v>
      </c>
      <c r="Q920" s="1">
        <f>IF(db[[#This Row],[H_QTY/ CTN]]="","",SEARCH("_",db[[#This Row],[H_QTY/ CTN]]))</f>
        <v>8</v>
      </c>
      <c r="R920" s="1">
        <f>IF(db[[#This Row],[H_QTY/ CTN]]="","",LEN(db[[#This Row],[H_QTY/ CTN]]))</f>
        <v>8</v>
      </c>
      <c r="S920" s="90" t="str">
        <f>IF(db[[#This Row],[H_QTY/ CTN]]="","",LEFT(db[[#This Row],[H_QTY/ CTN]],db[[#This Row],[H_1]]-1))</f>
        <v>144 LSN</v>
      </c>
      <c r="T920" s="87" t="str">
        <f>IF(NOT(db[[#This Row],[H_1]]=db[[#This Row],[H_2]]),MID(db[[#This Row],[H_QTY/ CTN]],db[[#This Row],[H_1]]+1,db[[#This Row],[H_2]]-db[[#This Row],[H_1]]-1),"")</f>
        <v/>
      </c>
      <c r="U920" s="87" t="str">
        <f>IF(db[[#This Row],[QTY/ CTN B]]="","",LEFT(db[[#This Row],[QTY/ CTN B]],SEARCH(" ",db[[#This Row],[QTY/ CTN B]],1)-1))</f>
        <v>144</v>
      </c>
      <c r="V920" s="87" t="str">
        <f>IF(db[[#This Row],[QTY/ CTN B]]="","",RIGHT(db[[#This Row],[QTY/ CTN B]],LEN(db[[#This Row],[QTY/ CTN B]])-SEARCH(" ",db[[#This Row],[QTY/ CTN B]],1)))</f>
        <v>LSN</v>
      </c>
      <c r="W920" s="87">
        <f>IF(db[[#This Row],[QTY/ CTN TG]]="",IF(db[[#This Row],[STN TG]]="","",12),LEFT(db[[#This Row],[QTY/ CTN TG]],SEARCH(" ",db[[#This Row],[QTY/ CTN TG]],1)-1))</f>
        <v>12</v>
      </c>
      <c r="X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0" s="87" t="str">
        <f>IF(db[[#This Row],[STN K]]="","",IF(db[[#This Row],[STN TG]]="LSN",12,""))</f>
        <v/>
      </c>
      <c r="Z920" s="87" t="str">
        <f>IF(db[[#This Row],[STN TG]]="LSN","PCS","")</f>
        <v/>
      </c>
      <c r="AA920" s="87">
        <f>db[[#This Row],[QTY B]]*IF(db[[#This Row],[QTY TG]]="",1,db[[#This Row],[QTY TG]])*IF(db[[#This Row],[QTY K]]="",1,db[[#This Row],[QTY K]])</f>
        <v>1728</v>
      </c>
      <c r="AB920" s="87" t="str">
        <f>IF(db[[#This Row],[STN K]]="",IF(db[[#This Row],[STN TG]]="",db[[#This Row],[STN B]],db[[#This Row],[STN TG]]),db[[#This Row],[STN K]])</f>
        <v>PCS</v>
      </c>
      <c r="AC920" s="87"/>
    </row>
    <row r="921" spans="1:29" x14ac:dyDescent="0.25">
      <c r="A921" s="87">
        <f>ROW()-1</f>
        <v>920</v>
      </c>
      <c r="B921" s="3" t="str">
        <f>LOWER(SUBSTITUTE(SUBSTITUTE(SUBSTITUTE(SUBSTITUTE(SUBSTITUTE(SUBSTITUTE(db[[#This Row],[NB BM]]," ",),".",""),"-",""),"(",""),")",""),"/",""))</f>
        <v>geltizofancytg30606c</v>
      </c>
      <c r="C92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D921" s="3" t="str">
        <f>LOWER(SUBSTITUTE(SUBSTITUTE(SUBSTITUTE(SUBSTITUTE(SUBSTITUTE(SUBSTITUTE(SUBSTITUTE(SUBSTITUTE(SUBSTITUTE(db[[#This Row],[NB PAJAK]]," ",""),"-",""),"(",""),")",""),".",""),",",""),"/",""),"""",""),"+",""))</f>
        <v/>
      </c>
      <c r="E92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geltizofancytg30606c144lsn</v>
      </c>
      <c r="F9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geltizofancytg30606c144lsnuntana</v>
      </c>
      <c r="G921" s="1" t="s">
        <v>3130</v>
      </c>
      <c r="H921" s="4" t="s">
        <v>3129</v>
      </c>
      <c r="I921" s="49"/>
      <c r="J921" s="1" t="s">
        <v>1621</v>
      </c>
      <c r="K921" s="26" t="e">
        <f>IF(db[[#This Row],[NB NOTA_C]]="","",COUNTIF([2]!B_MSK[concat],db[[#This Row],[NB NOTA_C]]))</f>
        <v>#REF!</v>
      </c>
      <c r="L921" s="7" t="s">
        <v>2654</v>
      </c>
      <c r="M921" s="3" t="s">
        <v>1677</v>
      </c>
      <c r="N921" s="1" t="s">
        <v>2811</v>
      </c>
      <c r="O921" s="3"/>
      <c r="P921" s="3" t="str">
        <f>IF(db[[#This Row],[QTY/ CTN]]="","",SUBSTITUTE(SUBSTITUTE(SUBSTITUTE(db[[#This Row],[QTY/ CTN]]," ","_",2),"(",""),")","")&amp;"_")</f>
        <v>144 LSN_</v>
      </c>
      <c r="Q921" s="3">
        <f>IF(db[[#This Row],[H_QTY/ CTN]]="","",SEARCH("_",db[[#This Row],[H_QTY/ CTN]]))</f>
        <v>8</v>
      </c>
      <c r="R921" s="3">
        <f>IF(db[[#This Row],[H_QTY/ CTN]]="","",LEN(db[[#This Row],[H_QTY/ CTN]]))</f>
        <v>8</v>
      </c>
      <c r="S921" s="87" t="str">
        <f>IF(db[[#This Row],[H_QTY/ CTN]]="","",LEFT(db[[#This Row],[H_QTY/ CTN]],db[[#This Row],[H_1]]-1))</f>
        <v>144 LSN</v>
      </c>
      <c r="T921" s="87" t="str">
        <f>IF(NOT(db[[#This Row],[H_1]]=db[[#This Row],[H_2]]),MID(db[[#This Row],[H_QTY/ CTN]],db[[#This Row],[H_1]]+1,db[[#This Row],[H_2]]-db[[#This Row],[H_1]]-1),"")</f>
        <v/>
      </c>
      <c r="U921" s="87" t="str">
        <f>IF(db[[#This Row],[QTY/ CTN B]]="","",LEFT(db[[#This Row],[QTY/ CTN B]],SEARCH(" ",db[[#This Row],[QTY/ CTN B]],1)-1))</f>
        <v>144</v>
      </c>
      <c r="V921" s="87" t="str">
        <f>IF(db[[#This Row],[QTY/ CTN B]]="","",RIGHT(db[[#This Row],[QTY/ CTN B]],LEN(db[[#This Row],[QTY/ CTN B]])-SEARCH(" ",db[[#This Row],[QTY/ CTN B]],1)))</f>
        <v>LSN</v>
      </c>
      <c r="W921" s="87">
        <f>IF(db[[#This Row],[QTY/ CTN TG]]="",IF(db[[#This Row],[STN TG]]="","",12),LEFT(db[[#This Row],[QTY/ CTN TG]],SEARCH(" ",db[[#This Row],[QTY/ CTN TG]],1)-1))</f>
        <v>12</v>
      </c>
      <c r="X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1" s="87" t="str">
        <f>IF(db[[#This Row],[STN K]]="","",IF(db[[#This Row],[STN TG]]="LSN",12,""))</f>
        <v/>
      </c>
      <c r="Z921" s="87" t="str">
        <f>IF(db[[#This Row],[STN TG]]="LSN","PCS","")</f>
        <v/>
      </c>
      <c r="AA921" s="87">
        <f>db[[#This Row],[QTY B]]*IF(db[[#This Row],[QTY TG]]="",1,db[[#This Row],[QTY TG]])*IF(db[[#This Row],[QTY K]]="",1,db[[#This Row],[QTY K]])</f>
        <v>1728</v>
      </c>
      <c r="AB921" s="87" t="str">
        <f>IF(db[[#This Row],[STN K]]="",IF(db[[#This Row],[STN TG]]="",db[[#This Row],[STN B]],db[[#This Row],[STN TG]]),db[[#This Row],[STN K]])</f>
        <v>PCS</v>
      </c>
      <c r="AC921" s="87"/>
    </row>
    <row r="922" spans="1:29" x14ac:dyDescent="0.25">
      <c r="A922" s="87">
        <f>ROW()-1</f>
        <v>921</v>
      </c>
      <c r="B922" s="3" t="str">
        <f>LOWER(SUBSTITUTE(SUBSTITUTE(SUBSTITUTE(SUBSTITUTE(SUBSTITUTE(SUBSTITUTE(db[[#This Row],[NB BM]]," ",),".",""),"-",""),"(",""),")",""),"/",""))</f>
        <v>geltizofancytg30606d</v>
      </c>
      <c r="C92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D922" s="3" t="str">
        <f>LOWER(SUBSTITUTE(SUBSTITUTE(SUBSTITUTE(SUBSTITUTE(SUBSTITUTE(SUBSTITUTE(SUBSTITUTE(SUBSTITUTE(SUBSTITUTE(db[[#This Row],[NB PAJAK]]," ",""),"-",""),"(",""),")",""),".",""),",",""),"/",""),"""",""),"+",""))</f>
        <v/>
      </c>
      <c r="E92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geltizofancytg30606d144lsn</v>
      </c>
      <c r="F9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geltizofancytg30606d144lsnartomoro</v>
      </c>
      <c r="G922" s="1" t="s">
        <v>1122</v>
      </c>
      <c r="H922" s="4" t="s">
        <v>1413</v>
      </c>
      <c r="I922" s="49"/>
      <c r="J922" s="1" t="s">
        <v>1620</v>
      </c>
      <c r="K922" s="26" t="e">
        <f>IF(db[[#This Row],[NB NOTA_C]]="","",COUNTIF([2]!B_MSK[concat],db[[#This Row],[NB NOTA_C]]))</f>
        <v>#REF!</v>
      </c>
      <c r="L922" s="6">
        <v>99</v>
      </c>
      <c r="M922" s="1" t="s">
        <v>1677</v>
      </c>
      <c r="N922" s="1" t="s">
        <v>2811</v>
      </c>
      <c r="P922" s="1" t="str">
        <f>IF(db[[#This Row],[QTY/ CTN]]="","",SUBSTITUTE(SUBSTITUTE(SUBSTITUTE(db[[#This Row],[QTY/ CTN]]," ","_",2),"(",""),")","")&amp;"_")</f>
        <v>144 LSN_</v>
      </c>
      <c r="Q922" s="1">
        <f>IF(db[[#This Row],[H_QTY/ CTN]]="","",SEARCH("_",db[[#This Row],[H_QTY/ CTN]]))</f>
        <v>8</v>
      </c>
      <c r="R922" s="1">
        <f>IF(db[[#This Row],[H_QTY/ CTN]]="","",LEN(db[[#This Row],[H_QTY/ CTN]]))</f>
        <v>8</v>
      </c>
      <c r="S922" s="90" t="str">
        <f>IF(db[[#This Row],[H_QTY/ CTN]]="","",LEFT(db[[#This Row],[H_QTY/ CTN]],db[[#This Row],[H_1]]-1))</f>
        <v>144 LSN</v>
      </c>
      <c r="T922" s="87" t="str">
        <f>IF(NOT(db[[#This Row],[H_1]]=db[[#This Row],[H_2]]),MID(db[[#This Row],[H_QTY/ CTN]],db[[#This Row],[H_1]]+1,db[[#This Row],[H_2]]-db[[#This Row],[H_1]]-1),"")</f>
        <v/>
      </c>
      <c r="U922" s="87" t="str">
        <f>IF(db[[#This Row],[QTY/ CTN B]]="","",LEFT(db[[#This Row],[QTY/ CTN B]],SEARCH(" ",db[[#This Row],[QTY/ CTN B]],1)-1))</f>
        <v>144</v>
      </c>
      <c r="V922" s="87" t="str">
        <f>IF(db[[#This Row],[QTY/ CTN B]]="","",RIGHT(db[[#This Row],[QTY/ CTN B]],LEN(db[[#This Row],[QTY/ CTN B]])-SEARCH(" ",db[[#This Row],[QTY/ CTN B]],1)))</f>
        <v>LSN</v>
      </c>
      <c r="W922" s="87">
        <f>IF(db[[#This Row],[QTY/ CTN TG]]="",IF(db[[#This Row],[STN TG]]="","",12),LEFT(db[[#This Row],[QTY/ CTN TG]],SEARCH(" ",db[[#This Row],[QTY/ CTN TG]],1)-1))</f>
        <v>12</v>
      </c>
      <c r="X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2" s="87" t="str">
        <f>IF(db[[#This Row],[STN K]]="","",IF(db[[#This Row],[STN TG]]="LSN",12,""))</f>
        <v/>
      </c>
      <c r="Z922" s="87" t="str">
        <f>IF(db[[#This Row],[STN TG]]="LSN","PCS","")</f>
        <v/>
      </c>
      <c r="AA922" s="87">
        <f>db[[#This Row],[QTY B]]*IF(db[[#This Row],[QTY TG]]="",1,db[[#This Row],[QTY TG]])*IF(db[[#This Row],[QTY K]]="",1,db[[#This Row],[QTY K]])</f>
        <v>1728</v>
      </c>
      <c r="AB922" s="87" t="str">
        <f>IF(db[[#This Row],[STN K]]="",IF(db[[#This Row],[STN TG]]="",db[[#This Row],[STN B]],db[[#This Row],[STN TG]]),db[[#This Row],[STN K]])</f>
        <v>PCS</v>
      </c>
      <c r="AC922" s="87"/>
    </row>
    <row r="923" spans="1:29" x14ac:dyDescent="0.25">
      <c r="A923" s="87">
        <f>ROW()-1</f>
        <v>922</v>
      </c>
      <c r="B923" s="3" t="str">
        <f>LOWER(SUBSTITUTE(SUBSTITUTE(SUBSTITUTE(SUBSTITUTE(SUBSTITUTE(SUBSTITUTE(db[[#This Row],[NB BM]]," ",),".",""),"-",""),"(",""),")",""),"/",""))</f>
        <v>geltizofancytg30734d</v>
      </c>
      <c r="C92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D923" s="3" t="str">
        <f>LOWER(SUBSTITUTE(SUBSTITUTE(SUBSTITUTE(SUBSTITUTE(SUBSTITUTE(SUBSTITUTE(SUBSTITUTE(SUBSTITUTE(SUBSTITUTE(db[[#This Row],[NB PAJAK]]," ",""),"-",""),"(",""),")",""),".",""),",",""),"/",""),"""",""),"+",""))</f>
        <v/>
      </c>
      <c r="E92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geltizofancytg30734d144lsn</v>
      </c>
      <c r="F9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geltizofancytg30734d144lsnartomoro</v>
      </c>
      <c r="G923" s="1" t="s">
        <v>1123</v>
      </c>
      <c r="H923" s="4" t="s">
        <v>1414</v>
      </c>
      <c r="I923" s="49"/>
      <c r="J923" s="1" t="s">
        <v>1620</v>
      </c>
      <c r="K923" s="26" t="e">
        <f>IF(db[[#This Row],[NB NOTA_C]]="","",COUNTIF([2]!B_MSK[concat],db[[#This Row],[NB NOTA_C]]))</f>
        <v>#REF!</v>
      </c>
      <c r="L923" s="6">
        <v>99</v>
      </c>
      <c r="M923" s="1" t="s">
        <v>1677</v>
      </c>
      <c r="N923" s="1" t="s">
        <v>2811</v>
      </c>
      <c r="P923" s="1" t="str">
        <f>IF(db[[#This Row],[QTY/ CTN]]="","",SUBSTITUTE(SUBSTITUTE(SUBSTITUTE(db[[#This Row],[QTY/ CTN]]," ","_",2),"(",""),")","")&amp;"_")</f>
        <v>144 LSN_</v>
      </c>
      <c r="Q923" s="1">
        <f>IF(db[[#This Row],[H_QTY/ CTN]]="","",SEARCH("_",db[[#This Row],[H_QTY/ CTN]]))</f>
        <v>8</v>
      </c>
      <c r="R923" s="1">
        <f>IF(db[[#This Row],[H_QTY/ CTN]]="","",LEN(db[[#This Row],[H_QTY/ CTN]]))</f>
        <v>8</v>
      </c>
      <c r="S923" s="90" t="str">
        <f>IF(db[[#This Row],[H_QTY/ CTN]]="","",LEFT(db[[#This Row],[H_QTY/ CTN]],db[[#This Row],[H_1]]-1))</f>
        <v>144 LSN</v>
      </c>
      <c r="T923" s="87" t="str">
        <f>IF(NOT(db[[#This Row],[H_1]]=db[[#This Row],[H_2]]),MID(db[[#This Row],[H_QTY/ CTN]],db[[#This Row],[H_1]]+1,db[[#This Row],[H_2]]-db[[#This Row],[H_1]]-1),"")</f>
        <v/>
      </c>
      <c r="U923" s="87" t="str">
        <f>IF(db[[#This Row],[QTY/ CTN B]]="","",LEFT(db[[#This Row],[QTY/ CTN B]],SEARCH(" ",db[[#This Row],[QTY/ CTN B]],1)-1))</f>
        <v>144</v>
      </c>
      <c r="V923" s="87" t="str">
        <f>IF(db[[#This Row],[QTY/ CTN B]]="","",RIGHT(db[[#This Row],[QTY/ CTN B]],LEN(db[[#This Row],[QTY/ CTN B]])-SEARCH(" ",db[[#This Row],[QTY/ CTN B]],1)))</f>
        <v>LSN</v>
      </c>
      <c r="W923" s="87">
        <f>IF(db[[#This Row],[QTY/ CTN TG]]="",IF(db[[#This Row],[STN TG]]="","",12),LEFT(db[[#This Row],[QTY/ CTN TG]],SEARCH(" ",db[[#This Row],[QTY/ CTN TG]],1)-1))</f>
        <v>12</v>
      </c>
      <c r="X9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3" s="87" t="str">
        <f>IF(db[[#This Row],[STN K]]="","",IF(db[[#This Row],[STN TG]]="LSN",12,""))</f>
        <v/>
      </c>
      <c r="Z923" s="87" t="str">
        <f>IF(db[[#This Row],[STN TG]]="LSN","PCS","")</f>
        <v/>
      </c>
      <c r="AA923" s="87">
        <f>db[[#This Row],[QTY B]]*IF(db[[#This Row],[QTY TG]]="",1,db[[#This Row],[QTY TG]])*IF(db[[#This Row],[QTY K]]="",1,db[[#This Row],[QTY K]])</f>
        <v>1728</v>
      </c>
      <c r="AB923" s="87" t="str">
        <f>IF(db[[#This Row],[STN K]]="",IF(db[[#This Row],[STN TG]]="",db[[#This Row],[STN B]],db[[#This Row],[STN TG]]),db[[#This Row],[STN K]])</f>
        <v>PCS</v>
      </c>
      <c r="AC923" s="87"/>
    </row>
    <row r="924" spans="1:29" x14ac:dyDescent="0.25">
      <c r="A924" s="87">
        <f>ROW()-1</f>
        <v>923</v>
      </c>
      <c r="B924" s="3" t="str">
        <f>LOWER(SUBSTITUTE(SUBSTITUTE(SUBSTITUTE(SUBSTITUTE(SUBSTITUTE(SUBSTITUTE(db[[#This Row],[NB BM]]," ",),".",""),"-",""),"(",""),")",""),"/",""))</f>
        <v>geltizofancytg30734e</v>
      </c>
      <c r="C92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92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E92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geltizofancytg30734e144lsn</v>
      </c>
      <c r="F9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geltizofancytg30734e144lsnartomoro</v>
      </c>
      <c r="G924" s="1" t="s">
        <v>2698</v>
      </c>
      <c r="H924" s="4" t="s">
        <v>2689</v>
      </c>
      <c r="I924" s="49" t="s">
        <v>2766</v>
      </c>
      <c r="J924" s="1" t="s">
        <v>1620</v>
      </c>
      <c r="K924" s="26" t="e">
        <f>IF(db[[#This Row],[NB NOTA_C]]="","",COUNTIF([2]!B_MSK[concat],db[[#This Row],[NB NOTA_C]]))</f>
        <v>#REF!</v>
      </c>
      <c r="L924" s="7">
        <v>99</v>
      </c>
      <c r="M924" s="3" t="s">
        <v>1677</v>
      </c>
      <c r="N924" s="1" t="s">
        <v>2811</v>
      </c>
      <c r="P924" s="1" t="str">
        <f>IF(db[[#This Row],[QTY/ CTN]]="","",SUBSTITUTE(SUBSTITUTE(SUBSTITUTE(db[[#This Row],[QTY/ CTN]]," ","_",2),"(",""),")","")&amp;"_")</f>
        <v>144 LSN_</v>
      </c>
      <c r="Q924" s="1">
        <f>IF(db[[#This Row],[H_QTY/ CTN]]="","",SEARCH("_",db[[#This Row],[H_QTY/ CTN]]))</f>
        <v>8</v>
      </c>
      <c r="R924" s="1">
        <f>IF(db[[#This Row],[H_QTY/ CTN]]="","",LEN(db[[#This Row],[H_QTY/ CTN]]))</f>
        <v>8</v>
      </c>
      <c r="S924" s="90" t="str">
        <f>IF(db[[#This Row],[H_QTY/ CTN]]="","",LEFT(db[[#This Row],[H_QTY/ CTN]],db[[#This Row],[H_1]]-1))</f>
        <v>144 LSN</v>
      </c>
      <c r="T924" s="87" t="str">
        <f>IF(NOT(db[[#This Row],[H_1]]=db[[#This Row],[H_2]]),MID(db[[#This Row],[H_QTY/ CTN]],db[[#This Row],[H_1]]+1,db[[#This Row],[H_2]]-db[[#This Row],[H_1]]-1),"")</f>
        <v/>
      </c>
      <c r="U924" s="87" t="str">
        <f>IF(db[[#This Row],[QTY/ CTN B]]="","",LEFT(db[[#This Row],[QTY/ CTN B]],SEARCH(" ",db[[#This Row],[QTY/ CTN B]],1)-1))</f>
        <v>144</v>
      </c>
      <c r="V924" s="87" t="str">
        <f>IF(db[[#This Row],[QTY/ CTN B]]="","",RIGHT(db[[#This Row],[QTY/ CTN B]],LEN(db[[#This Row],[QTY/ CTN B]])-SEARCH(" ",db[[#This Row],[QTY/ CTN B]],1)))</f>
        <v>LSN</v>
      </c>
      <c r="W924" s="87">
        <f>IF(db[[#This Row],[QTY/ CTN TG]]="",IF(db[[#This Row],[STN TG]]="","",12),LEFT(db[[#This Row],[QTY/ CTN TG]],SEARCH(" ",db[[#This Row],[QTY/ CTN TG]],1)-1))</f>
        <v>12</v>
      </c>
      <c r="X9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4" s="87" t="str">
        <f>IF(db[[#This Row],[STN K]]="","",IF(db[[#This Row],[STN TG]]="LSN",12,""))</f>
        <v/>
      </c>
      <c r="Z924" s="87" t="str">
        <f>IF(db[[#This Row],[STN TG]]="LSN","PCS","")</f>
        <v/>
      </c>
      <c r="AA924" s="87">
        <f>db[[#This Row],[QTY B]]*IF(db[[#This Row],[QTY TG]]="",1,db[[#This Row],[QTY TG]])*IF(db[[#This Row],[QTY K]]="",1,db[[#This Row],[QTY K]])</f>
        <v>1728</v>
      </c>
      <c r="AB924" s="87" t="str">
        <f>IF(db[[#This Row],[STN K]]="",IF(db[[#This Row],[STN TG]]="",db[[#This Row],[STN B]],db[[#This Row],[STN TG]]),db[[#This Row],[STN K]])</f>
        <v>PCS</v>
      </c>
      <c r="AC924" s="87"/>
    </row>
    <row r="925" spans="1:29" x14ac:dyDescent="0.25">
      <c r="A925" s="87">
        <f>ROW()-1</f>
        <v>924</v>
      </c>
      <c r="B925" s="3" t="str">
        <f>LOWER(SUBSTITUTE(SUBSTITUTE(SUBSTITUTE(SUBSTITUTE(SUBSTITUTE(SUBSTITUTE(db[[#This Row],[NB BM]]," ",),".",""),"-",""),"(",""),")",""),"/",""))</f>
        <v>geltizofancytg30734e</v>
      </c>
      <c r="C925" s="3" t="str">
        <f>LOWER(SUBSTITUTE(SUBSTITUTE(SUBSTITUTE(SUBSTITUTE(SUBSTITUTE(SUBSTITUTE(SUBSTITUTE(SUBSTITUTE(SUBSTITUTE(db[[#This Row],[NB NOTA]]," ",),".",""),"-",""),"(",""),")",""),",",""),"/",""),"""",""),"+",""))</f>
        <v>geltizofancytg30734ebonus</v>
      </c>
      <c r="D925" s="3" t="str">
        <f>LOWER(SUBSTITUTE(SUBSTITUTE(SUBSTITUTE(SUBSTITUTE(SUBSTITUTE(SUBSTITUTE(SUBSTITUTE(SUBSTITUTE(SUBSTITUTE(db[[#This Row],[NB PAJAK]]," ",""),"-",""),"(",""),")",""),".",""),",",""),"/",""),"""",""),"+",""))</f>
        <v>gelpentizotg30734ebonus</v>
      </c>
      <c r="E925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geltizofancytg30734e144lsn</v>
      </c>
      <c r="F9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geltizofancytg30734ebonus144lsnartomoro</v>
      </c>
      <c r="G925" s="1" t="s">
        <v>2698</v>
      </c>
      <c r="H925" s="4" t="s">
        <v>5991</v>
      </c>
      <c r="I925" s="49" t="s">
        <v>5992</v>
      </c>
      <c r="J925" s="1" t="s">
        <v>1620</v>
      </c>
      <c r="K925" s="26" t="e">
        <f>IF(db[[#This Row],[NB NOTA_C]]="","",COUNTIF([2]!B_MSK[concat],db[[#This Row],[NB NOTA_C]]))</f>
        <v>#REF!</v>
      </c>
      <c r="L925" s="7">
        <v>99</v>
      </c>
      <c r="M925" s="3" t="s">
        <v>1677</v>
      </c>
      <c r="N925" s="1" t="s">
        <v>2811</v>
      </c>
      <c r="P925" s="1" t="str">
        <f>IF(db[[#This Row],[QTY/ CTN]]="","",SUBSTITUTE(SUBSTITUTE(SUBSTITUTE(db[[#This Row],[QTY/ CTN]]," ","_",2),"(",""),")","")&amp;"_")</f>
        <v>144 LSN_</v>
      </c>
      <c r="Q925" s="1">
        <f>IF(db[[#This Row],[H_QTY/ CTN]]="","",SEARCH("_",db[[#This Row],[H_QTY/ CTN]]))</f>
        <v>8</v>
      </c>
      <c r="R925" s="1">
        <f>IF(db[[#This Row],[H_QTY/ CTN]]="","",LEN(db[[#This Row],[H_QTY/ CTN]]))</f>
        <v>8</v>
      </c>
      <c r="S925" s="90" t="str">
        <f>IF(db[[#This Row],[H_QTY/ CTN]]="","",LEFT(db[[#This Row],[H_QTY/ CTN]],db[[#This Row],[H_1]]-1))</f>
        <v>144 LSN</v>
      </c>
      <c r="T925" s="87" t="str">
        <f>IF(NOT(db[[#This Row],[H_1]]=db[[#This Row],[H_2]]),MID(db[[#This Row],[H_QTY/ CTN]],db[[#This Row],[H_1]]+1,db[[#This Row],[H_2]]-db[[#This Row],[H_1]]-1),"")</f>
        <v/>
      </c>
      <c r="U925" s="87" t="str">
        <f>IF(db[[#This Row],[QTY/ CTN B]]="","",LEFT(db[[#This Row],[QTY/ CTN B]],SEARCH(" ",db[[#This Row],[QTY/ CTN B]],1)-1))</f>
        <v>144</v>
      </c>
      <c r="V925" s="87" t="str">
        <f>IF(db[[#This Row],[QTY/ CTN B]]="","",RIGHT(db[[#This Row],[QTY/ CTN B]],LEN(db[[#This Row],[QTY/ CTN B]])-SEARCH(" ",db[[#This Row],[QTY/ CTN B]],1)))</f>
        <v>LSN</v>
      </c>
      <c r="W925" s="87">
        <f>IF(db[[#This Row],[QTY/ CTN TG]]="",IF(db[[#This Row],[STN TG]]="","",12),LEFT(db[[#This Row],[QTY/ CTN TG]],SEARCH(" ",db[[#This Row],[QTY/ CTN TG]],1)-1))</f>
        <v>12</v>
      </c>
      <c r="X9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5" s="87" t="str">
        <f>IF(db[[#This Row],[STN K]]="","",IF(db[[#This Row],[STN TG]]="LSN",12,""))</f>
        <v/>
      </c>
      <c r="Z925" s="87" t="str">
        <f>IF(db[[#This Row],[STN TG]]="LSN","PCS","")</f>
        <v/>
      </c>
      <c r="AA925" s="87">
        <f>db[[#This Row],[QTY B]]*IF(db[[#This Row],[QTY TG]]="",1,db[[#This Row],[QTY TG]])*IF(db[[#This Row],[QTY K]]="",1,db[[#This Row],[QTY K]])</f>
        <v>1728</v>
      </c>
      <c r="AB925" s="87" t="str">
        <f>IF(db[[#This Row],[STN K]]="",IF(db[[#This Row],[STN TG]]="",db[[#This Row],[STN B]],db[[#This Row],[STN TG]]),db[[#This Row],[STN K]])</f>
        <v>PCS</v>
      </c>
      <c r="AC925" s="87"/>
    </row>
    <row r="926" spans="1:29" x14ac:dyDescent="0.25">
      <c r="A926" s="87">
        <f>ROW()-1</f>
        <v>925</v>
      </c>
      <c r="B926" s="3" t="str">
        <f>LOWER(SUBSTITUTE(SUBSTITUTE(SUBSTITUTE(SUBSTITUTE(SUBSTITUTE(SUBSTITUTE(db[[#This Row],[NB BM]]," ",),".",""),"-",""),"(",""),")",""),"/",""))</f>
        <v>geltizofancytg30735d</v>
      </c>
      <c r="C926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D926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E92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geltizofancytg30735d144lsn</v>
      </c>
      <c r="F9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geltizofancytg30735d144lsnuntana</v>
      </c>
      <c r="G926" s="1" t="s">
        <v>1124</v>
      </c>
      <c r="H926" s="2" t="s">
        <v>2748</v>
      </c>
      <c r="I926" s="61" t="s">
        <v>2749</v>
      </c>
      <c r="J926" s="1" t="s">
        <v>1621</v>
      </c>
      <c r="K926" s="26" t="e">
        <f>IF(db[[#This Row],[NB NOTA_C]]="","",COUNTIF([2]!B_MSK[concat],db[[#This Row],[NB NOTA_C]]))</f>
        <v>#REF!</v>
      </c>
      <c r="L926" s="7" t="s">
        <v>1634</v>
      </c>
      <c r="M926" s="3" t="s">
        <v>1677</v>
      </c>
      <c r="N926" s="1" t="s">
        <v>2811</v>
      </c>
      <c r="P926" s="1" t="str">
        <f>IF(db[[#This Row],[QTY/ CTN]]="","",SUBSTITUTE(SUBSTITUTE(SUBSTITUTE(db[[#This Row],[QTY/ CTN]]," ","_",2),"(",""),")","")&amp;"_")</f>
        <v>144 LSN_</v>
      </c>
      <c r="Q926" s="1">
        <f>IF(db[[#This Row],[H_QTY/ CTN]]="","",SEARCH("_",db[[#This Row],[H_QTY/ CTN]]))</f>
        <v>8</v>
      </c>
      <c r="R926" s="1">
        <f>IF(db[[#This Row],[H_QTY/ CTN]]="","",LEN(db[[#This Row],[H_QTY/ CTN]]))</f>
        <v>8</v>
      </c>
      <c r="S926" s="90" t="str">
        <f>IF(db[[#This Row],[H_QTY/ CTN]]="","",LEFT(db[[#This Row],[H_QTY/ CTN]],db[[#This Row],[H_1]]-1))</f>
        <v>144 LSN</v>
      </c>
      <c r="T926" s="87" t="str">
        <f>IF(NOT(db[[#This Row],[H_1]]=db[[#This Row],[H_2]]),MID(db[[#This Row],[H_QTY/ CTN]],db[[#This Row],[H_1]]+1,db[[#This Row],[H_2]]-db[[#This Row],[H_1]]-1),"")</f>
        <v/>
      </c>
      <c r="U926" s="87" t="str">
        <f>IF(db[[#This Row],[QTY/ CTN B]]="","",LEFT(db[[#This Row],[QTY/ CTN B]],SEARCH(" ",db[[#This Row],[QTY/ CTN B]],1)-1))</f>
        <v>144</v>
      </c>
      <c r="V926" s="87" t="str">
        <f>IF(db[[#This Row],[QTY/ CTN B]]="","",RIGHT(db[[#This Row],[QTY/ CTN B]],LEN(db[[#This Row],[QTY/ CTN B]])-SEARCH(" ",db[[#This Row],[QTY/ CTN B]],1)))</f>
        <v>LSN</v>
      </c>
      <c r="W926" s="87">
        <f>IF(db[[#This Row],[QTY/ CTN TG]]="",IF(db[[#This Row],[STN TG]]="","",12),LEFT(db[[#This Row],[QTY/ CTN TG]],SEARCH(" ",db[[#This Row],[QTY/ CTN TG]],1)-1))</f>
        <v>12</v>
      </c>
      <c r="X9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6" s="87" t="str">
        <f>IF(db[[#This Row],[STN K]]="","",IF(db[[#This Row],[STN TG]]="LSN",12,""))</f>
        <v/>
      </c>
      <c r="Z926" s="87" t="str">
        <f>IF(db[[#This Row],[STN TG]]="LSN","PCS","")</f>
        <v/>
      </c>
      <c r="AA926" s="87">
        <f>db[[#This Row],[QTY B]]*IF(db[[#This Row],[QTY TG]]="",1,db[[#This Row],[QTY TG]])*IF(db[[#This Row],[QTY K]]="",1,db[[#This Row],[QTY K]])</f>
        <v>1728</v>
      </c>
      <c r="AB926" s="87" t="str">
        <f>IF(db[[#This Row],[STN K]]="",IF(db[[#This Row],[STN TG]]="",db[[#This Row],[STN B]],db[[#This Row],[STN TG]]),db[[#This Row],[STN K]])</f>
        <v>PCS</v>
      </c>
      <c r="AC926" s="87"/>
    </row>
    <row r="927" spans="1:29" x14ac:dyDescent="0.25">
      <c r="A927" s="87">
        <f>ROW()-1</f>
        <v>926</v>
      </c>
      <c r="B927" s="3" t="str">
        <f>LOWER(SUBSTITUTE(SUBSTITUTE(SUBSTITUTE(SUBSTITUTE(SUBSTITUTE(SUBSTITUTE(db[[#This Row],[NB BM]]," ",),".",""),"-",""),"(",""),")",""),"/",""))</f>
        <v>geltizofancytg30801d</v>
      </c>
      <c r="C927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D927" s="3" t="str">
        <f>LOWER(SUBSTITUTE(SUBSTITUTE(SUBSTITUTE(SUBSTITUTE(SUBSTITUTE(SUBSTITUTE(SUBSTITUTE(SUBSTITUTE(SUBSTITUTE(db[[#This Row],[NB PAJAK]]," ",""),"-",""),"(",""),")",""),".",""),",",""),"/",""),"""",""),"+",""))</f>
        <v/>
      </c>
      <c r="E92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geltizofancytg30801d144lsn</v>
      </c>
      <c r="F9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geltizofancytg30801d144lsnartomoro</v>
      </c>
      <c r="G927" s="1" t="s">
        <v>1125</v>
      </c>
      <c r="H927" s="4" t="s">
        <v>1415</v>
      </c>
      <c r="I927" s="2"/>
      <c r="J927" s="1" t="s">
        <v>1620</v>
      </c>
      <c r="K927" s="26" t="e">
        <f>IF(db[[#This Row],[NB NOTA_C]]="","",COUNTIF([2]!B_MSK[concat],db[[#This Row],[NB NOTA_C]]))</f>
        <v>#REF!</v>
      </c>
      <c r="L927" s="6">
        <v>99</v>
      </c>
      <c r="M927" s="1" t="s">
        <v>1677</v>
      </c>
      <c r="N927" s="1" t="s">
        <v>2811</v>
      </c>
      <c r="P927" s="1" t="str">
        <f>IF(db[[#This Row],[QTY/ CTN]]="","",SUBSTITUTE(SUBSTITUTE(SUBSTITUTE(db[[#This Row],[QTY/ CTN]]," ","_",2),"(",""),")","")&amp;"_")</f>
        <v>144 LSN_</v>
      </c>
      <c r="Q927" s="1">
        <f>IF(db[[#This Row],[H_QTY/ CTN]]="","",SEARCH("_",db[[#This Row],[H_QTY/ CTN]]))</f>
        <v>8</v>
      </c>
      <c r="R927" s="1">
        <f>IF(db[[#This Row],[H_QTY/ CTN]]="","",LEN(db[[#This Row],[H_QTY/ CTN]]))</f>
        <v>8</v>
      </c>
      <c r="S927" s="90" t="str">
        <f>IF(db[[#This Row],[H_QTY/ CTN]]="","",LEFT(db[[#This Row],[H_QTY/ CTN]],db[[#This Row],[H_1]]-1))</f>
        <v>144 LSN</v>
      </c>
      <c r="T927" s="87" t="str">
        <f>IF(NOT(db[[#This Row],[H_1]]=db[[#This Row],[H_2]]),MID(db[[#This Row],[H_QTY/ CTN]],db[[#This Row],[H_1]]+1,db[[#This Row],[H_2]]-db[[#This Row],[H_1]]-1),"")</f>
        <v/>
      </c>
      <c r="U927" s="87" t="str">
        <f>IF(db[[#This Row],[QTY/ CTN B]]="","",LEFT(db[[#This Row],[QTY/ CTN B]],SEARCH(" ",db[[#This Row],[QTY/ CTN B]],1)-1))</f>
        <v>144</v>
      </c>
      <c r="V927" s="87" t="str">
        <f>IF(db[[#This Row],[QTY/ CTN B]]="","",RIGHT(db[[#This Row],[QTY/ CTN B]],LEN(db[[#This Row],[QTY/ CTN B]])-SEARCH(" ",db[[#This Row],[QTY/ CTN B]],1)))</f>
        <v>LSN</v>
      </c>
      <c r="W927" s="87">
        <f>IF(db[[#This Row],[QTY/ CTN TG]]="",IF(db[[#This Row],[STN TG]]="","",12),LEFT(db[[#This Row],[QTY/ CTN TG]],SEARCH(" ",db[[#This Row],[QTY/ CTN TG]],1)-1))</f>
        <v>12</v>
      </c>
      <c r="X9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7" s="87" t="str">
        <f>IF(db[[#This Row],[STN K]]="","",IF(db[[#This Row],[STN TG]]="LSN",12,""))</f>
        <v/>
      </c>
      <c r="Z927" s="87" t="str">
        <f>IF(db[[#This Row],[STN TG]]="LSN","PCS","")</f>
        <v/>
      </c>
      <c r="AA927" s="87">
        <f>db[[#This Row],[QTY B]]*IF(db[[#This Row],[QTY TG]]="",1,db[[#This Row],[QTY TG]])*IF(db[[#This Row],[QTY K]]="",1,db[[#This Row],[QTY K]])</f>
        <v>1728</v>
      </c>
      <c r="AB927" s="87" t="str">
        <f>IF(db[[#This Row],[STN K]]="",IF(db[[#This Row],[STN TG]]="",db[[#This Row],[STN B]],db[[#This Row],[STN TG]]),db[[#This Row],[STN K]])</f>
        <v>PCS</v>
      </c>
      <c r="AC927" s="87"/>
    </row>
    <row r="928" spans="1:29" x14ac:dyDescent="0.25">
      <c r="A928" s="87">
        <f>ROW()-1</f>
        <v>927</v>
      </c>
      <c r="B928" s="3" t="str">
        <f>LOWER(SUBSTITUTE(SUBSTITUTE(SUBSTITUTE(SUBSTITUTE(SUBSTITUTE(SUBSTITUTE(db[[#This Row],[NB BM]]," ",),".",""),"-",""),"(",""),")",""),"/",""))</f>
        <v>geltizofancytg30801dl</v>
      </c>
      <c r="C928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D928" s="3" t="str">
        <f>LOWER(SUBSTITUTE(SUBSTITUTE(SUBSTITUTE(SUBSTITUTE(SUBSTITUTE(SUBSTITUTE(SUBSTITUTE(SUBSTITUTE(SUBSTITUTE(db[[#This Row],[NB PAJAK]]," ",""),"-",""),"(",""),")",""),".",""),",",""),"/",""),"""",""),"+",""))</f>
        <v/>
      </c>
      <c r="E92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geltizofancytg30801dl72lsn</v>
      </c>
      <c r="F9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geltizofancytg30801dl72lsnuntana</v>
      </c>
      <c r="G928" s="1" t="s">
        <v>1912</v>
      </c>
      <c r="H928" s="4" t="s">
        <v>2984</v>
      </c>
      <c r="I928" s="49"/>
      <c r="J928" s="1" t="s">
        <v>1621</v>
      </c>
      <c r="K928" s="26" t="e">
        <f>IF(db[[#This Row],[NB NOTA_C]]="","",COUNTIF([2]!B_MSK[concat],db[[#This Row],[NB NOTA_C]]))</f>
        <v>#REF!</v>
      </c>
      <c r="L928" s="7" t="s">
        <v>1634</v>
      </c>
      <c r="M928" s="3" t="s">
        <v>1743</v>
      </c>
      <c r="N928" s="1" t="s">
        <v>2811</v>
      </c>
      <c r="P928" s="1" t="str">
        <f>IF(db[[#This Row],[QTY/ CTN]]="","",SUBSTITUTE(SUBSTITUTE(SUBSTITUTE(db[[#This Row],[QTY/ CTN]]," ","_",2),"(",""),")","")&amp;"_")</f>
        <v>72 LSN_</v>
      </c>
      <c r="Q928" s="1">
        <f>IF(db[[#This Row],[H_QTY/ CTN]]="","",SEARCH("_",db[[#This Row],[H_QTY/ CTN]]))</f>
        <v>7</v>
      </c>
      <c r="R928" s="1">
        <f>IF(db[[#This Row],[H_QTY/ CTN]]="","",LEN(db[[#This Row],[H_QTY/ CTN]]))</f>
        <v>7</v>
      </c>
      <c r="S928" s="90" t="str">
        <f>IF(db[[#This Row],[H_QTY/ CTN]]="","",LEFT(db[[#This Row],[H_QTY/ CTN]],db[[#This Row],[H_1]]-1))</f>
        <v>72 LSN</v>
      </c>
      <c r="T928" s="87" t="str">
        <f>IF(NOT(db[[#This Row],[H_1]]=db[[#This Row],[H_2]]),MID(db[[#This Row],[H_QTY/ CTN]],db[[#This Row],[H_1]]+1,db[[#This Row],[H_2]]-db[[#This Row],[H_1]]-1),"")</f>
        <v/>
      </c>
      <c r="U928" s="87" t="str">
        <f>IF(db[[#This Row],[QTY/ CTN B]]="","",LEFT(db[[#This Row],[QTY/ CTN B]],SEARCH(" ",db[[#This Row],[QTY/ CTN B]],1)-1))</f>
        <v>72</v>
      </c>
      <c r="V928" s="87" t="str">
        <f>IF(db[[#This Row],[QTY/ CTN B]]="","",RIGHT(db[[#This Row],[QTY/ CTN B]],LEN(db[[#This Row],[QTY/ CTN B]])-SEARCH(" ",db[[#This Row],[QTY/ CTN B]],1)))</f>
        <v>LSN</v>
      </c>
      <c r="W928" s="87">
        <f>IF(db[[#This Row],[QTY/ CTN TG]]="",IF(db[[#This Row],[STN TG]]="","",12),LEFT(db[[#This Row],[QTY/ CTN TG]],SEARCH(" ",db[[#This Row],[QTY/ CTN TG]],1)-1))</f>
        <v>12</v>
      </c>
      <c r="X9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8" s="87" t="str">
        <f>IF(db[[#This Row],[STN K]]="","",IF(db[[#This Row],[STN TG]]="LSN",12,""))</f>
        <v/>
      </c>
      <c r="Z928" s="87" t="str">
        <f>IF(db[[#This Row],[STN TG]]="LSN","PCS","")</f>
        <v/>
      </c>
      <c r="AA928" s="87">
        <f>db[[#This Row],[QTY B]]*IF(db[[#This Row],[QTY TG]]="",1,db[[#This Row],[QTY TG]])*IF(db[[#This Row],[QTY K]]="",1,db[[#This Row],[QTY K]])</f>
        <v>864</v>
      </c>
      <c r="AB928" s="87" t="str">
        <f>IF(db[[#This Row],[STN K]]="",IF(db[[#This Row],[STN TG]]="",db[[#This Row],[STN B]],db[[#This Row],[STN TG]]),db[[#This Row],[STN K]])</f>
        <v>PCS</v>
      </c>
      <c r="AC928" s="87"/>
    </row>
    <row r="929" spans="1:29" x14ac:dyDescent="0.25">
      <c r="A929" s="87">
        <f>ROW()-1</f>
        <v>928</v>
      </c>
      <c r="B929" s="3" t="str">
        <f>LOWER(SUBSTITUTE(SUBSTITUTE(SUBSTITUTE(SUBSTITUTE(SUBSTITUTE(SUBSTITUTE(db[[#This Row],[NB BM]]," ",),".",""),"-",""),"(",""),")",""),"/",""))</f>
        <v>geltizofancytg30801e</v>
      </c>
      <c r="C929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D929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E92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geltizofancytg30801e144lsn</v>
      </c>
      <c r="F9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geltizofancytg30801e144lsnartomoro</v>
      </c>
      <c r="G929" s="1" t="s">
        <v>2697</v>
      </c>
      <c r="H929" s="4" t="s">
        <v>2688</v>
      </c>
      <c r="I929" s="2" t="s">
        <v>2765</v>
      </c>
      <c r="J929" s="1" t="s">
        <v>1620</v>
      </c>
      <c r="K929" s="26" t="e">
        <f>IF(db[[#This Row],[NB NOTA_C]]="","",COUNTIF([2]!B_MSK[concat],db[[#This Row],[NB NOTA_C]]))</f>
        <v>#REF!</v>
      </c>
      <c r="L929" s="7">
        <v>99</v>
      </c>
      <c r="M929" s="3" t="s">
        <v>1677</v>
      </c>
      <c r="N929" s="1" t="s">
        <v>2811</v>
      </c>
      <c r="P929" s="1" t="str">
        <f>IF(db[[#This Row],[QTY/ CTN]]="","",SUBSTITUTE(SUBSTITUTE(SUBSTITUTE(db[[#This Row],[QTY/ CTN]]," ","_",2),"(",""),")","")&amp;"_")</f>
        <v>144 LSN_</v>
      </c>
      <c r="Q929" s="1">
        <f>IF(db[[#This Row],[H_QTY/ CTN]]="","",SEARCH("_",db[[#This Row],[H_QTY/ CTN]]))</f>
        <v>8</v>
      </c>
      <c r="R929" s="1">
        <f>IF(db[[#This Row],[H_QTY/ CTN]]="","",LEN(db[[#This Row],[H_QTY/ CTN]]))</f>
        <v>8</v>
      </c>
      <c r="S929" s="90" t="str">
        <f>IF(db[[#This Row],[H_QTY/ CTN]]="","",LEFT(db[[#This Row],[H_QTY/ CTN]],db[[#This Row],[H_1]]-1))</f>
        <v>144 LSN</v>
      </c>
      <c r="T929" s="87" t="str">
        <f>IF(NOT(db[[#This Row],[H_1]]=db[[#This Row],[H_2]]),MID(db[[#This Row],[H_QTY/ CTN]],db[[#This Row],[H_1]]+1,db[[#This Row],[H_2]]-db[[#This Row],[H_1]]-1),"")</f>
        <v/>
      </c>
      <c r="U929" s="87" t="str">
        <f>IF(db[[#This Row],[QTY/ CTN B]]="","",LEFT(db[[#This Row],[QTY/ CTN B]],SEARCH(" ",db[[#This Row],[QTY/ CTN B]],1)-1))</f>
        <v>144</v>
      </c>
      <c r="V929" s="87" t="str">
        <f>IF(db[[#This Row],[QTY/ CTN B]]="","",RIGHT(db[[#This Row],[QTY/ CTN B]],LEN(db[[#This Row],[QTY/ CTN B]])-SEARCH(" ",db[[#This Row],[QTY/ CTN B]],1)))</f>
        <v>LSN</v>
      </c>
      <c r="W929" s="87">
        <f>IF(db[[#This Row],[QTY/ CTN TG]]="",IF(db[[#This Row],[STN TG]]="","",12),LEFT(db[[#This Row],[QTY/ CTN TG]],SEARCH(" ",db[[#This Row],[QTY/ CTN TG]],1)-1))</f>
        <v>12</v>
      </c>
      <c r="X9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29" s="87" t="str">
        <f>IF(db[[#This Row],[STN K]]="","",IF(db[[#This Row],[STN TG]]="LSN",12,""))</f>
        <v/>
      </c>
      <c r="Z929" s="87" t="str">
        <f>IF(db[[#This Row],[STN TG]]="LSN","PCS","")</f>
        <v/>
      </c>
      <c r="AA929" s="87">
        <f>db[[#This Row],[QTY B]]*IF(db[[#This Row],[QTY TG]]="",1,db[[#This Row],[QTY TG]])*IF(db[[#This Row],[QTY K]]="",1,db[[#This Row],[QTY K]])</f>
        <v>1728</v>
      </c>
      <c r="AB929" s="87" t="str">
        <f>IF(db[[#This Row],[STN K]]="",IF(db[[#This Row],[STN TG]]="",db[[#This Row],[STN B]],db[[#This Row],[STN TG]]),db[[#This Row],[STN K]])</f>
        <v>PCS</v>
      </c>
      <c r="AC929" s="87"/>
    </row>
    <row r="930" spans="1:29" x14ac:dyDescent="0.25">
      <c r="A930" s="87">
        <f>ROW()-1</f>
        <v>929</v>
      </c>
      <c r="B930" s="3" t="str">
        <f>LOWER(SUBSTITUTE(SUBSTITUTE(SUBSTITUTE(SUBSTITUTE(SUBSTITUTE(SUBSTITUTE(db[[#This Row],[NB BM]]," ",),".",""),"-",""),"(",""),")",""),"/",""))</f>
        <v>geltizofancytg30802d</v>
      </c>
      <c r="C930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D930" s="3" t="str">
        <f>LOWER(SUBSTITUTE(SUBSTITUTE(SUBSTITUTE(SUBSTITUTE(SUBSTITUTE(SUBSTITUTE(SUBSTITUTE(SUBSTITUTE(SUBSTITUTE(db[[#This Row],[NB PAJAK]]," ",""),"-",""),"(",""),")",""),".",""),",",""),"/",""),"""",""),"+",""))</f>
        <v/>
      </c>
      <c r="E93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geltizofancytg30802d144lsn</v>
      </c>
      <c r="F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geltizofancytg30802d144lsnartomoro</v>
      </c>
      <c r="G930" s="1" t="s">
        <v>1126</v>
      </c>
      <c r="H930" s="4" t="s">
        <v>1416</v>
      </c>
      <c r="I930" s="2"/>
      <c r="J930" s="1" t="s">
        <v>1620</v>
      </c>
      <c r="K930" s="26" t="e">
        <f>IF(db[[#This Row],[NB NOTA_C]]="","",COUNTIF([2]!B_MSK[concat],db[[#This Row],[NB NOTA_C]]))</f>
        <v>#REF!</v>
      </c>
      <c r="L930" s="6">
        <v>99</v>
      </c>
      <c r="M930" s="1" t="s">
        <v>1677</v>
      </c>
      <c r="N930" s="1" t="s">
        <v>2811</v>
      </c>
      <c r="P930" s="1" t="str">
        <f>IF(db[[#This Row],[QTY/ CTN]]="","",SUBSTITUTE(SUBSTITUTE(SUBSTITUTE(db[[#This Row],[QTY/ CTN]]," ","_",2),"(",""),")","")&amp;"_")</f>
        <v>144 LSN_</v>
      </c>
      <c r="Q930" s="1">
        <f>IF(db[[#This Row],[H_QTY/ CTN]]="","",SEARCH("_",db[[#This Row],[H_QTY/ CTN]]))</f>
        <v>8</v>
      </c>
      <c r="R930" s="1">
        <f>IF(db[[#This Row],[H_QTY/ CTN]]="","",LEN(db[[#This Row],[H_QTY/ CTN]]))</f>
        <v>8</v>
      </c>
      <c r="S930" s="90" t="str">
        <f>IF(db[[#This Row],[H_QTY/ CTN]]="","",LEFT(db[[#This Row],[H_QTY/ CTN]],db[[#This Row],[H_1]]-1))</f>
        <v>144 LSN</v>
      </c>
      <c r="T930" s="87" t="str">
        <f>IF(NOT(db[[#This Row],[H_1]]=db[[#This Row],[H_2]]),MID(db[[#This Row],[H_QTY/ CTN]],db[[#This Row],[H_1]]+1,db[[#This Row],[H_2]]-db[[#This Row],[H_1]]-1),"")</f>
        <v/>
      </c>
      <c r="U930" s="87" t="str">
        <f>IF(db[[#This Row],[QTY/ CTN B]]="","",LEFT(db[[#This Row],[QTY/ CTN B]],SEARCH(" ",db[[#This Row],[QTY/ CTN B]],1)-1))</f>
        <v>144</v>
      </c>
      <c r="V930" s="87" t="str">
        <f>IF(db[[#This Row],[QTY/ CTN B]]="","",RIGHT(db[[#This Row],[QTY/ CTN B]],LEN(db[[#This Row],[QTY/ CTN B]])-SEARCH(" ",db[[#This Row],[QTY/ CTN B]],1)))</f>
        <v>LSN</v>
      </c>
      <c r="W930" s="87">
        <f>IF(db[[#This Row],[QTY/ CTN TG]]="",IF(db[[#This Row],[STN TG]]="","",12),LEFT(db[[#This Row],[QTY/ CTN TG]],SEARCH(" ",db[[#This Row],[QTY/ CTN TG]],1)-1))</f>
        <v>12</v>
      </c>
      <c r="X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0" s="87" t="str">
        <f>IF(db[[#This Row],[STN K]]="","",IF(db[[#This Row],[STN TG]]="LSN",12,""))</f>
        <v/>
      </c>
      <c r="Z930" s="87" t="str">
        <f>IF(db[[#This Row],[STN TG]]="LSN","PCS","")</f>
        <v/>
      </c>
      <c r="AA930" s="87">
        <f>db[[#This Row],[QTY B]]*IF(db[[#This Row],[QTY TG]]="",1,db[[#This Row],[QTY TG]])*IF(db[[#This Row],[QTY K]]="",1,db[[#This Row],[QTY K]])</f>
        <v>1728</v>
      </c>
      <c r="AB930" s="87" t="str">
        <f>IF(db[[#This Row],[STN K]]="",IF(db[[#This Row],[STN TG]]="",db[[#This Row],[STN B]],db[[#This Row],[STN TG]]),db[[#This Row],[STN K]])</f>
        <v>PCS</v>
      </c>
      <c r="AC930" s="87"/>
    </row>
    <row r="931" spans="1:29" x14ac:dyDescent="0.25">
      <c r="A931" s="87">
        <f>ROW()-1</f>
        <v>930</v>
      </c>
      <c r="B931" s="3" t="str">
        <f>LOWER(SUBSTITUTE(SUBSTITUTE(SUBSTITUTE(SUBSTITUTE(SUBSTITUTE(SUBSTITUTE(db[[#This Row],[NB BM]]," ",),".",""),"-",""),"(",""),")",""),"/",""))</f>
        <v>geltizofancytg30802e</v>
      </c>
      <c r="C931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931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E93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geltizofancytg30802e144lsn</v>
      </c>
      <c r="F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geltizofancytg30802e144lsnartomoro</v>
      </c>
      <c r="G931" s="1" t="s">
        <v>2681</v>
      </c>
      <c r="H931" s="4" t="s">
        <v>2674</v>
      </c>
      <c r="I931" s="49" t="s">
        <v>2758</v>
      </c>
      <c r="J931" s="1" t="s">
        <v>1620</v>
      </c>
      <c r="K931" s="26" t="e">
        <f>IF(db[[#This Row],[NB NOTA_C]]="","",COUNTIF([2]!B_MSK[concat],db[[#This Row],[NB NOTA_C]]))</f>
        <v>#REF!</v>
      </c>
      <c r="L931" s="7">
        <v>99</v>
      </c>
      <c r="M931" s="3" t="s">
        <v>1677</v>
      </c>
      <c r="N931" s="1" t="s">
        <v>2811</v>
      </c>
      <c r="P931" s="1" t="str">
        <f>IF(db[[#This Row],[QTY/ CTN]]="","",SUBSTITUTE(SUBSTITUTE(SUBSTITUTE(db[[#This Row],[QTY/ CTN]]," ","_",2),"(",""),")","")&amp;"_")</f>
        <v>144 LSN_</v>
      </c>
      <c r="Q931" s="1">
        <f>IF(db[[#This Row],[H_QTY/ CTN]]="","",SEARCH("_",db[[#This Row],[H_QTY/ CTN]]))</f>
        <v>8</v>
      </c>
      <c r="R931" s="1">
        <f>IF(db[[#This Row],[H_QTY/ CTN]]="","",LEN(db[[#This Row],[H_QTY/ CTN]]))</f>
        <v>8</v>
      </c>
      <c r="S931" s="90" t="str">
        <f>IF(db[[#This Row],[H_QTY/ CTN]]="","",LEFT(db[[#This Row],[H_QTY/ CTN]],db[[#This Row],[H_1]]-1))</f>
        <v>144 LSN</v>
      </c>
      <c r="T931" s="87" t="str">
        <f>IF(NOT(db[[#This Row],[H_1]]=db[[#This Row],[H_2]]),MID(db[[#This Row],[H_QTY/ CTN]],db[[#This Row],[H_1]]+1,db[[#This Row],[H_2]]-db[[#This Row],[H_1]]-1),"")</f>
        <v/>
      </c>
      <c r="U931" s="87" t="str">
        <f>IF(db[[#This Row],[QTY/ CTN B]]="","",LEFT(db[[#This Row],[QTY/ CTN B]],SEARCH(" ",db[[#This Row],[QTY/ CTN B]],1)-1))</f>
        <v>144</v>
      </c>
      <c r="V931" s="87" t="str">
        <f>IF(db[[#This Row],[QTY/ CTN B]]="","",RIGHT(db[[#This Row],[QTY/ CTN B]],LEN(db[[#This Row],[QTY/ CTN B]])-SEARCH(" ",db[[#This Row],[QTY/ CTN B]],1)))</f>
        <v>LSN</v>
      </c>
      <c r="W931" s="87">
        <f>IF(db[[#This Row],[QTY/ CTN TG]]="",IF(db[[#This Row],[STN TG]]="","",12),LEFT(db[[#This Row],[QTY/ CTN TG]],SEARCH(" ",db[[#This Row],[QTY/ CTN TG]],1)-1))</f>
        <v>12</v>
      </c>
      <c r="X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1" s="87" t="str">
        <f>IF(db[[#This Row],[STN K]]="","",IF(db[[#This Row],[STN TG]]="LSN",12,""))</f>
        <v/>
      </c>
      <c r="Z931" s="87" t="str">
        <f>IF(db[[#This Row],[STN TG]]="LSN","PCS","")</f>
        <v/>
      </c>
      <c r="AA931" s="87">
        <f>db[[#This Row],[QTY B]]*IF(db[[#This Row],[QTY TG]]="",1,db[[#This Row],[QTY TG]])*IF(db[[#This Row],[QTY K]]="",1,db[[#This Row],[QTY K]])</f>
        <v>1728</v>
      </c>
      <c r="AB931" s="87" t="str">
        <f>IF(db[[#This Row],[STN K]]="",IF(db[[#This Row],[STN TG]]="",db[[#This Row],[STN B]],db[[#This Row],[STN TG]]),db[[#This Row],[STN K]])</f>
        <v>PCS</v>
      </c>
      <c r="AC931" s="87"/>
    </row>
    <row r="932" spans="1:29" x14ac:dyDescent="0.25">
      <c r="A932" s="87">
        <f>ROW()-1</f>
        <v>931</v>
      </c>
      <c r="B932" s="3" t="str">
        <f>LOWER(SUBSTITUTE(SUBSTITUTE(SUBSTITUTE(SUBSTITUTE(SUBSTITUTE(SUBSTITUTE(db[[#This Row],[NB BM]]," ",),".",""),"-",""),"(",""),")",""),"/",""))</f>
        <v>geltizofancytg30900d</v>
      </c>
      <c r="C932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D932" s="3" t="str">
        <f>LOWER(SUBSTITUTE(SUBSTITUTE(SUBSTITUTE(SUBSTITUTE(SUBSTITUTE(SUBSTITUTE(SUBSTITUTE(SUBSTITUTE(SUBSTITUTE(db[[#This Row],[NB PAJAK]]," ",""),"-",""),"(",""),")",""),".",""),",",""),"/",""),"""",""),"+",""))</f>
        <v/>
      </c>
      <c r="E93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geltizofancytg30900d144lsn</v>
      </c>
      <c r="F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geltizofancytg30900d144lsnartomoro</v>
      </c>
      <c r="G932" s="1" t="s">
        <v>1127</v>
      </c>
      <c r="H932" s="4" t="s">
        <v>1417</v>
      </c>
      <c r="I932" s="49"/>
      <c r="J932" s="1" t="s">
        <v>1620</v>
      </c>
      <c r="K932" s="26" t="e">
        <f>IF(db[[#This Row],[NB NOTA_C]]="","",COUNTIF([2]!B_MSK[concat],db[[#This Row],[NB NOTA_C]]))</f>
        <v>#REF!</v>
      </c>
      <c r="L932" s="6">
        <v>99</v>
      </c>
      <c r="M932" s="1" t="s">
        <v>1677</v>
      </c>
      <c r="N932" s="1" t="s">
        <v>2811</v>
      </c>
      <c r="P932" s="1" t="str">
        <f>IF(db[[#This Row],[QTY/ CTN]]="","",SUBSTITUTE(SUBSTITUTE(SUBSTITUTE(db[[#This Row],[QTY/ CTN]]," ","_",2),"(",""),")","")&amp;"_")</f>
        <v>144 LSN_</v>
      </c>
      <c r="Q932" s="1">
        <f>IF(db[[#This Row],[H_QTY/ CTN]]="","",SEARCH("_",db[[#This Row],[H_QTY/ CTN]]))</f>
        <v>8</v>
      </c>
      <c r="R932" s="1">
        <f>IF(db[[#This Row],[H_QTY/ CTN]]="","",LEN(db[[#This Row],[H_QTY/ CTN]]))</f>
        <v>8</v>
      </c>
      <c r="S932" s="90" t="str">
        <f>IF(db[[#This Row],[H_QTY/ CTN]]="","",LEFT(db[[#This Row],[H_QTY/ CTN]],db[[#This Row],[H_1]]-1))</f>
        <v>144 LSN</v>
      </c>
      <c r="T932" s="87" t="str">
        <f>IF(NOT(db[[#This Row],[H_1]]=db[[#This Row],[H_2]]),MID(db[[#This Row],[H_QTY/ CTN]],db[[#This Row],[H_1]]+1,db[[#This Row],[H_2]]-db[[#This Row],[H_1]]-1),"")</f>
        <v/>
      </c>
      <c r="U932" s="87" t="str">
        <f>IF(db[[#This Row],[QTY/ CTN B]]="","",LEFT(db[[#This Row],[QTY/ CTN B]],SEARCH(" ",db[[#This Row],[QTY/ CTN B]],1)-1))</f>
        <v>144</v>
      </c>
      <c r="V932" s="87" t="str">
        <f>IF(db[[#This Row],[QTY/ CTN B]]="","",RIGHT(db[[#This Row],[QTY/ CTN B]],LEN(db[[#This Row],[QTY/ CTN B]])-SEARCH(" ",db[[#This Row],[QTY/ CTN B]],1)))</f>
        <v>LSN</v>
      </c>
      <c r="W932" s="87">
        <f>IF(db[[#This Row],[QTY/ CTN TG]]="",IF(db[[#This Row],[STN TG]]="","",12),LEFT(db[[#This Row],[QTY/ CTN TG]],SEARCH(" ",db[[#This Row],[QTY/ CTN TG]],1)-1))</f>
        <v>12</v>
      </c>
      <c r="X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2" s="87" t="str">
        <f>IF(db[[#This Row],[STN K]]="","",IF(db[[#This Row],[STN TG]]="LSN",12,""))</f>
        <v/>
      </c>
      <c r="Z932" s="87" t="str">
        <f>IF(db[[#This Row],[STN TG]]="LSN","PCS","")</f>
        <v/>
      </c>
      <c r="AA932" s="87">
        <f>db[[#This Row],[QTY B]]*IF(db[[#This Row],[QTY TG]]="",1,db[[#This Row],[QTY TG]])*IF(db[[#This Row],[QTY K]]="",1,db[[#This Row],[QTY K]])</f>
        <v>1728</v>
      </c>
      <c r="AB932" s="87" t="str">
        <f>IF(db[[#This Row],[STN K]]="",IF(db[[#This Row],[STN TG]]="",db[[#This Row],[STN B]],db[[#This Row],[STN TG]]),db[[#This Row],[STN K]])</f>
        <v>PCS</v>
      </c>
      <c r="AC932" s="87"/>
    </row>
    <row r="933" spans="1:29" ht="16.5" customHeight="1" x14ac:dyDescent="0.25">
      <c r="A933" s="87">
        <f>ROW()-1</f>
        <v>932</v>
      </c>
      <c r="B933" s="3" t="str">
        <f>LOWER(SUBSTITUTE(SUBSTITUTE(SUBSTITUTE(SUBSTITUTE(SUBSTITUTE(SUBSTITUTE(db[[#This Row],[NB BM]]," ",),".",""),"-",""),"(",""),")",""),"/",""))</f>
        <v>geltizofancytg30900dl</v>
      </c>
      <c r="C933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D933" s="3" t="str">
        <f>LOWER(SUBSTITUTE(SUBSTITUTE(SUBSTITUTE(SUBSTITUTE(SUBSTITUTE(SUBSTITUTE(SUBSTITUTE(SUBSTITUTE(SUBSTITUTE(db[[#This Row],[NB PAJAK]]," ",""),"-",""),"(",""),")",""),".",""),",",""),"/",""),"""",""),"+",""))</f>
        <v/>
      </c>
      <c r="E93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geltizofancytg30900dl72lsn</v>
      </c>
      <c r="F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geltizofancytg30900dl72lsnartomoro</v>
      </c>
      <c r="G933" s="1" t="s">
        <v>1128</v>
      </c>
      <c r="H933" s="4" t="s">
        <v>1418</v>
      </c>
      <c r="I933" s="49"/>
      <c r="J933" s="1" t="s">
        <v>1620</v>
      </c>
      <c r="K933" s="26" t="e">
        <f>IF(db[[#This Row],[NB NOTA_C]]="","",COUNTIF([2]!B_MSK[concat],db[[#This Row],[NB NOTA_C]]))</f>
        <v>#REF!</v>
      </c>
      <c r="L933" s="6">
        <v>99</v>
      </c>
      <c r="M933" s="1" t="s">
        <v>1743</v>
      </c>
      <c r="N933" s="1" t="s">
        <v>2811</v>
      </c>
      <c r="P933" s="1" t="str">
        <f>IF(db[[#This Row],[QTY/ CTN]]="","",SUBSTITUTE(SUBSTITUTE(SUBSTITUTE(db[[#This Row],[QTY/ CTN]]," ","_",2),"(",""),")","")&amp;"_")</f>
        <v>72 LSN_</v>
      </c>
      <c r="Q933" s="1">
        <f>IF(db[[#This Row],[H_QTY/ CTN]]="","",SEARCH("_",db[[#This Row],[H_QTY/ CTN]]))</f>
        <v>7</v>
      </c>
      <c r="R933" s="1">
        <f>IF(db[[#This Row],[H_QTY/ CTN]]="","",LEN(db[[#This Row],[H_QTY/ CTN]]))</f>
        <v>7</v>
      </c>
      <c r="S933" s="90" t="str">
        <f>IF(db[[#This Row],[H_QTY/ CTN]]="","",LEFT(db[[#This Row],[H_QTY/ CTN]],db[[#This Row],[H_1]]-1))</f>
        <v>72 LSN</v>
      </c>
      <c r="T933" s="87" t="str">
        <f>IF(NOT(db[[#This Row],[H_1]]=db[[#This Row],[H_2]]),MID(db[[#This Row],[H_QTY/ CTN]],db[[#This Row],[H_1]]+1,db[[#This Row],[H_2]]-db[[#This Row],[H_1]]-1),"")</f>
        <v/>
      </c>
      <c r="U933" s="87" t="str">
        <f>IF(db[[#This Row],[QTY/ CTN B]]="","",LEFT(db[[#This Row],[QTY/ CTN B]],SEARCH(" ",db[[#This Row],[QTY/ CTN B]],1)-1))</f>
        <v>72</v>
      </c>
      <c r="V933" s="87" t="str">
        <f>IF(db[[#This Row],[QTY/ CTN B]]="","",RIGHT(db[[#This Row],[QTY/ CTN B]],LEN(db[[#This Row],[QTY/ CTN B]])-SEARCH(" ",db[[#This Row],[QTY/ CTN B]],1)))</f>
        <v>LSN</v>
      </c>
      <c r="W933" s="87">
        <f>IF(db[[#This Row],[QTY/ CTN TG]]="",IF(db[[#This Row],[STN TG]]="","",12),LEFT(db[[#This Row],[QTY/ CTN TG]],SEARCH(" ",db[[#This Row],[QTY/ CTN TG]],1)-1))</f>
        <v>12</v>
      </c>
      <c r="X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3" s="87" t="str">
        <f>IF(db[[#This Row],[STN K]]="","",IF(db[[#This Row],[STN TG]]="LSN",12,""))</f>
        <v/>
      </c>
      <c r="Z933" s="87" t="str">
        <f>IF(db[[#This Row],[STN TG]]="LSN","PCS","")</f>
        <v/>
      </c>
      <c r="AA933" s="87">
        <f>db[[#This Row],[QTY B]]*IF(db[[#This Row],[QTY TG]]="",1,db[[#This Row],[QTY TG]])*IF(db[[#This Row],[QTY K]]="",1,db[[#This Row],[QTY K]])</f>
        <v>864</v>
      </c>
      <c r="AB933" s="87" t="str">
        <f>IF(db[[#This Row],[STN K]]="",IF(db[[#This Row],[STN TG]]="",db[[#This Row],[STN B]],db[[#This Row],[STN TG]]),db[[#This Row],[STN K]])</f>
        <v>PCS</v>
      </c>
      <c r="AC933" s="87"/>
    </row>
    <row r="934" spans="1:29" ht="16.5" customHeight="1" x14ac:dyDescent="0.25">
      <c r="A934" s="87">
        <f>ROW()-1</f>
        <v>933</v>
      </c>
      <c r="B934" s="3" t="str">
        <f>LOWER(SUBSTITUTE(SUBSTITUTE(SUBSTITUTE(SUBSTITUTE(SUBSTITUTE(SUBSTITUTE(db[[#This Row],[NB BM]]," ",),".",""),"-",""),"(",""),")",""),"/",""))</f>
        <v>geltizofancytg30900e</v>
      </c>
      <c r="C934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934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E93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geltizofancytg30900e144lsn</v>
      </c>
      <c r="F9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geltizofancytg30900e144lsnartomoro</v>
      </c>
      <c r="G934" s="1" t="s">
        <v>2695</v>
      </c>
      <c r="H934" s="4" t="s">
        <v>2686</v>
      </c>
      <c r="I934" s="49" t="s">
        <v>2763</v>
      </c>
      <c r="J934" s="1" t="s">
        <v>1620</v>
      </c>
      <c r="K934" s="26" t="e">
        <f>IF(db[[#This Row],[NB NOTA_C]]="","",COUNTIF([2]!B_MSK[concat],db[[#This Row],[NB NOTA_C]]))</f>
        <v>#REF!</v>
      </c>
      <c r="L934" s="7">
        <v>99</v>
      </c>
      <c r="M934" s="3" t="s">
        <v>1677</v>
      </c>
      <c r="N934" s="1" t="s">
        <v>2811</v>
      </c>
      <c r="P934" s="1" t="str">
        <f>IF(db[[#This Row],[QTY/ CTN]]="","",SUBSTITUTE(SUBSTITUTE(SUBSTITUTE(db[[#This Row],[QTY/ CTN]]," ","_",2),"(",""),")","")&amp;"_")</f>
        <v>144 LSN_</v>
      </c>
      <c r="Q934" s="1">
        <f>IF(db[[#This Row],[H_QTY/ CTN]]="","",SEARCH("_",db[[#This Row],[H_QTY/ CTN]]))</f>
        <v>8</v>
      </c>
      <c r="R934" s="1">
        <f>IF(db[[#This Row],[H_QTY/ CTN]]="","",LEN(db[[#This Row],[H_QTY/ CTN]]))</f>
        <v>8</v>
      </c>
      <c r="S934" s="90" t="str">
        <f>IF(db[[#This Row],[H_QTY/ CTN]]="","",LEFT(db[[#This Row],[H_QTY/ CTN]],db[[#This Row],[H_1]]-1))</f>
        <v>144 LSN</v>
      </c>
      <c r="T934" s="87" t="str">
        <f>IF(NOT(db[[#This Row],[H_1]]=db[[#This Row],[H_2]]),MID(db[[#This Row],[H_QTY/ CTN]],db[[#This Row],[H_1]]+1,db[[#This Row],[H_2]]-db[[#This Row],[H_1]]-1),"")</f>
        <v/>
      </c>
      <c r="U934" s="87" t="str">
        <f>IF(db[[#This Row],[QTY/ CTN B]]="","",LEFT(db[[#This Row],[QTY/ CTN B]],SEARCH(" ",db[[#This Row],[QTY/ CTN B]],1)-1))</f>
        <v>144</v>
      </c>
      <c r="V934" s="87" t="str">
        <f>IF(db[[#This Row],[QTY/ CTN B]]="","",RIGHT(db[[#This Row],[QTY/ CTN B]],LEN(db[[#This Row],[QTY/ CTN B]])-SEARCH(" ",db[[#This Row],[QTY/ CTN B]],1)))</f>
        <v>LSN</v>
      </c>
      <c r="W934" s="87">
        <f>IF(db[[#This Row],[QTY/ CTN TG]]="",IF(db[[#This Row],[STN TG]]="","",12),LEFT(db[[#This Row],[QTY/ CTN TG]],SEARCH(" ",db[[#This Row],[QTY/ CTN TG]],1)-1))</f>
        <v>12</v>
      </c>
      <c r="X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4" s="87" t="str">
        <f>IF(db[[#This Row],[STN K]]="","",IF(db[[#This Row],[STN TG]]="LSN",12,""))</f>
        <v/>
      </c>
      <c r="Z934" s="87" t="str">
        <f>IF(db[[#This Row],[STN TG]]="LSN","PCS","")</f>
        <v/>
      </c>
      <c r="AA934" s="87">
        <f>db[[#This Row],[QTY B]]*IF(db[[#This Row],[QTY TG]]="",1,db[[#This Row],[QTY TG]])*IF(db[[#This Row],[QTY K]]="",1,db[[#This Row],[QTY K]])</f>
        <v>1728</v>
      </c>
      <c r="AB934" s="87" t="str">
        <f>IF(db[[#This Row],[STN K]]="",IF(db[[#This Row],[STN TG]]="",db[[#This Row],[STN B]],db[[#This Row],[STN TG]]),db[[#This Row],[STN K]])</f>
        <v>PCS</v>
      </c>
      <c r="AC934" s="87"/>
    </row>
    <row r="935" spans="1:29" x14ac:dyDescent="0.25">
      <c r="A935" s="87">
        <f>ROW()-1</f>
        <v>934</v>
      </c>
      <c r="B935" s="3" t="str">
        <f>LOWER(SUBSTITUTE(SUBSTITUTE(SUBSTITUTE(SUBSTITUTE(SUBSTITUTE(SUBSTITUTE(db[[#This Row],[NB BM]]," ",),".",""),"-",""),"(",""),")",""),"/",""))</f>
        <v>geltizofancytg30901d</v>
      </c>
      <c r="C935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D935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E935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geltizofancytg30901d144lsn</v>
      </c>
      <c r="F9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geltizofancytg30901d144lsnartomoro</v>
      </c>
      <c r="G935" s="1" t="s">
        <v>1129</v>
      </c>
      <c r="H935" s="4" t="s">
        <v>1419</v>
      </c>
      <c r="I935" s="49" t="s">
        <v>2743</v>
      </c>
      <c r="J935" s="1" t="s">
        <v>1620</v>
      </c>
      <c r="K935" s="26" t="e">
        <f>IF(db[[#This Row],[NB NOTA_C]]="","",COUNTIF([2]!B_MSK[concat],db[[#This Row],[NB NOTA_C]]))</f>
        <v>#REF!</v>
      </c>
      <c r="L935" s="6">
        <v>99</v>
      </c>
      <c r="M935" s="1" t="s">
        <v>1677</v>
      </c>
      <c r="N935" s="1" t="s">
        <v>2811</v>
      </c>
      <c r="P935" s="1" t="str">
        <f>IF(db[[#This Row],[QTY/ CTN]]="","",SUBSTITUTE(SUBSTITUTE(SUBSTITUTE(db[[#This Row],[QTY/ CTN]]," ","_",2),"(",""),")","")&amp;"_")</f>
        <v>144 LSN_</v>
      </c>
      <c r="Q935" s="1">
        <f>IF(db[[#This Row],[H_QTY/ CTN]]="","",SEARCH("_",db[[#This Row],[H_QTY/ CTN]]))</f>
        <v>8</v>
      </c>
      <c r="R935" s="1">
        <f>IF(db[[#This Row],[H_QTY/ CTN]]="","",LEN(db[[#This Row],[H_QTY/ CTN]]))</f>
        <v>8</v>
      </c>
      <c r="S935" s="90" t="str">
        <f>IF(db[[#This Row],[H_QTY/ CTN]]="","",LEFT(db[[#This Row],[H_QTY/ CTN]],db[[#This Row],[H_1]]-1))</f>
        <v>144 LSN</v>
      </c>
      <c r="T935" s="87" t="str">
        <f>IF(NOT(db[[#This Row],[H_1]]=db[[#This Row],[H_2]]),MID(db[[#This Row],[H_QTY/ CTN]],db[[#This Row],[H_1]]+1,db[[#This Row],[H_2]]-db[[#This Row],[H_1]]-1),"")</f>
        <v/>
      </c>
      <c r="U935" s="87" t="str">
        <f>IF(db[[#This Row],[QTY/ CTN B]]="","",LEFT(db[[#This Row],[QTY/ CTN B]],SEARCH(" ",db[[#This Row],[QTY/ CTN B]],1)-1))</f>
        <v>144</v>
      </c>
      <c r="V935" s="87" t="str">
        <f>IF(db[[#This Row],[QTY/ CTN B]]="","",RIGHT(db[[#This Row],[QTY/ CTN B]],LEN(db[[#This Row],[QTY/ CTN B]])-SEARCH(" ",db[[#This Row],[QTY/ CTN B]],1)))</f>
        <v>LSN</v>
      </c>
      <c r="W935" s="87">
        <f>IF(db[[#This Row],[QTY/ CTN TG]]="",IF(db[[#This Row],[STN TG]]="","",12),LEFT(db[[#This Row],[QTY/ CTN TG]],SEARCH(" ",db[[#This Row],[QTY/ CTN TG]],1)-1))</f>
        <v>12</v>
      </c>
      <c r="X9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5" s="87" t="str">
        <f>IF(db[[#This Row],[STN K]]="","",IF(db[[#This Row],[STN TG]]="LSN",12,""))</f>
        <v/>
      </c>
      <c r="Z935" s="87" t="str">
        <f>IF(db[[#This Row],[STN TG]]="LSN","PCS","")</f>
        <v/>
      </c>
      <c r="AA935" s="87">
        <f>db[[#This Row],[QTY B]]*IF(db[[#This Row],[QTY TG]]="",1,db[[#This Row],[QTY TG]])*IF(db[[#This Row],[QTY K]]="",1,db[[#This Row],[QTY K]])</f>
        <v>1728</v>
      </c>
      <c r="AB935" s="87" t="str">
        <f>IF(db[[#This Row],[STN K]]="",IF(db[[#This Row],[STN TG]]="",db[[#This Row],[STN B]],db[[#This Row],[STN TG]]),db[[#This Row],[STN K]])</f>
        <v>PCS</v>
      </c>
      <c r="AC935" s="87"/>
    </row>
    <row r="936" spans="1:29" x14ac:dyDescent="0.25">
      <c r="A936" s="87">
        <f>ROW()-1</f>
        <v>935</v>
      </c>
      <c r="B936" s="3" t="str">
        <f>LOWER(SUBSTITUTE(SUBSTITUTE(SUBSTITUTE(SUBSTITUTE(SUBSTITUTE(SUBSTITUTE(db[[#This Row],[NB BM]]," ",),".",""),"-",""),"(",""),")",""),"/",""))</f>
        <v>geltizofancytg30901dl</v>
      </c>
      <c r="C936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D936" s="3" t="str">
        <f>LOWER(SUBSTITUTE(SUBSTITUTE(SUBSTITUTE(SUBSTITUTE(SUBSTITUTE(SUBSTITUTE(SUBSTITUTE(SUBSTITUTE(SUBSTITUTE(db[[#This Row],[NB PAJAK]]," ",""),"-",""),"(",""),")",""),".",""),",",""),"/",""),"""",""),"+",""))</f>
        <v/>
      </c>
      <c r="E93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geltizofancytg30901dl72lsn</v>
      </c>
      <c r="F9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geltizofancytg30901dl72lsnuntana</v>
      </c>
      <c r="G936" s="1" t="s">
        <v>1913</v>
      </c>
      <c r="H936" s="4" t="s">
        <v>2983</v>
      </c>
      <c r="I936" s="49"/>
      <c r="J936" s="1" t="s">
        <v>1621</v>
      </c>
      <c r="K936" s="26" t="e">
        <f>IF(db[[#This Row],[NB NOTA_C]]="","",COUNTIF([2]!B_MSK[concat],db[[#This Row],[NB NOTA_C]]))</f>
        <v>#REF!</v>
      </c>
      <c r="L936" s="7" t="s">
        <v>1634</v>
      </c>
      <c r="M936" s="3" t="s">
        <v>1743</v>
      </c>
      <c r="N936" s="1" t="s">
        <v>2811</v>
      </c>
      <c r="P936" s="1" t="str">
        <f>IF(db[[#This Row],[QTY/ CTN]]="","",SUBSTITUTE(SUBSTITUTE(SUBSTITUTE(db[[#This Row],[QTY/ CTN]]," ","_",2),"(",""),")","")&amp;"_")</f>
        <v>72 LSN_</v>
      </c>
      <c r="Q936" s="1">
        <f>IF(db[[#This Row],[H_QTY/ CTN]]="","",SEARCH("_",db[[#This Row],[H_QTY/ CTN]]))</f>
        <v>7</v>
      </c>
      <c r="R936" s="1">
        <f>IF(db[[#This Row],[H_QTY/ CTN]]="","",LEN(db[[#This Row],[H_QTY/ CTN]]))</f>
        <v>7</v>
      </c>
      <c r="S936" s="90" t="str">
        <f>IF(db[[#This Row],[H_QTY/ CTN]]="","",LEFT(db[[#This Row],[H_QTY/ CTN]],db[[#This Row],[H_1]]-1))</f>
        <v>72 LSN</v>
      </c>
      <c r="T936" s="87" t="str">
        <f>IF(NOT(db[[#This Row],[H_1]]=db[[#This Row],[H_2]]),MID(db[[#This Row],[H_QTY/ CTN]],db[[#This Row],[H_1]]+1,db[[#This Row],[H_2]]-db[[#This Row],[H_1]]-1),"")</f>
        <v/>
      </c>
      <c r="U936" s="87" t="str">
        <f>IF(db[[#This Row],[QTY/ CTN B]]="","",LEFT(db[[#This Row],[QTY/ CTN B]],SEARCH(" ",db[[#This Row],[QTY/ CTN B]],1)-1))</f>
        <v>72</v>
      </c>
      <c r="V936" s="87" t="str">
        <f>IF(db[[#This Row],[QTY/ CTN B]]="","",RIGHT(db[[#This Row],[QTY/ CTN B]],LEN(db[[#This Row],[QTY/ CTN B]])-SEARCH(" ",db[[#This Row],[QTY/ CTN B]],1)))</f>
        <v>LSN</v>
      </c>
      <c r="W936" s="87">
        <f>IF(db[[#This Row],[QTY/ CTN TG]]="",IF(db[[#This Row],[STN TG]]="","",12),LEFT(db[[#This Row],[QTY/ CTN TG]],SEARCH(" ",db[[#This Row],[QTY/ CTN TG]],1)-1))</f>
        <v>12</v>
      </c>
      <c r="X9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6" s="87" t="str">
        <f>IF(db[[#This Row],[STN K]]="","",IF(db[[#This Row],[STN TG]]="LSN",12,""))</f>
        <v/>
      </c>
      <c r="Z936" s="87" t="str">
        <f>IF(db[[#This Row],[STN TG]]="LSN","PCS","")</f>
        <v/>
      </c>
      <c r="AA936" s="87">
        <f>db[[#This Row],[QTY B]]*IF(db[[#This Row],[QTY TG]]="",1,db[[#This Row],[QTY TG]])*IF(db[[#This Row],[QTY K]]="",1,db[[#This Row],[QTY K]])</f>
        <v>864</v>
      </c>
      <c r="AB936" s="87" t="str">
        <f>IF(db[[#This Row],[STN K]]="",IF(db[[#This Row],[STN TG]]="",db[[#This Row],[STN B]],db[[#This Row],[STN TG]]),db[[#This Row],[STN K]])</f>
        <v>PCS</v>
      </c>
      <c r="AC936" s="87"/>
    </row>
    <row r="937" spans="1:29" x14ac:dyDescent="0.25">
      <c r="A937" s="87">
        <f>ROW()-1</f>
        <v>936</v>
      </c>
      <c r="B937" s="3" t="str">
        <f>LOWER(SUBSTITUTE(SUBSTITUTE(SUBSTITUTE(SUBSTITUTE(SUBSTITUTE(SUBSTITUTE(db[[#This Row],[NB BM]]," ",),".",""),"-",""),"(",""),")",""),"/",""))</f>
        <v>geltizofancytg31035dl</v>
      </c>
      <c r="C937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D937" s="3" t="str">
        <f>LOWER(SUBSTITUTE(SUBSTITUTE(SUBSTITUTE(SUBSTITUTE(SUBSTITUTE(SUBSTITUTE(SUBSTITUTE(SUBSTITUTE(SUBSTITUTE(db[[#This Row],[NB PAJAK]]," ",""),"-",""),"(",""),")",""),".",""),",",""),"/",""),"""",""),"+",""))</f>
        <v/>
      </c>
      <c r="E93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geltizofancytg31035dl72lsn</v>
      </c>
      <c r="F9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geltizofancytg31035dl72lsnuntana</v>
      </c>
      <c r="G937" s="1" t="s">
        <v>1130</v>
      </c>
      <c r="H937" s="4" t="s">
        <v>1420</v>
      </c>
      <c r="I937" s="49"/>
      <c r="J937" s="1" t="s">
        <v>1621</v>
      </c>
      <c r="K937" s="26" t="e">
        <f>IF(db[[#This Row],[NB NOTA_C]]="","",COUNTIF([2]!B_MSK[concat],db[[#This Row],[NB NOTA_C]]))</f>
        <v>#REF!</v>
      </c>
      <c r="L937" s="6" t="s">
        <v>1634</v>
      </c>
      <c r="M937" s="1" t="s">
        <v>1743</v>
      </c>
      <c r="N937" s="1" t="s">
        <v>2811</v>
      </c>
      <c r="P937" s="1" t="str">
        <f>IF(db[[#This Row],[QTY/ CTN]]="","",SUBSTITUTE(SUBSTITUTE(SUBSTITUTE(db[[#This Row],[QTY/ CTN]]," ","_",2),"(",""),")","")&amp;"_")</f>
        <v>72 LSN_</v>
      </c>
      <c r="Q937" s="1">
        <f>IF(db[[#This Row],[H_QTY/ CTN]]="","",SEARCH("_",db[[#This Row],[H_QTY/ CTN]]))</f>
        <v>7</v>
      </c>
      <c r="R937" s="1">
        <f>IF(db[[#This Row],[H_QTY/ CTN]]="","",LEN(db[[#This Row],[H_QTY/ CTN]]))</f>
        <v>7</v>
      </c>
      <c r="S937" s="90" t="str">
        <f>IF(db[[#This Row],[H_QTY/ CTN]]="","",LEFT(db[[#This Row],[H_QTY/ CTN]],db[[#This Row],[H_1]]-1))</f>
        <v>72 LSN</v>
      </c>
      <c r="T937" s="87" t="str">
        <f>IF(NOT(db[[#This Row],[H_1]]=db[[#This Row],[H_2]]),MID(db[[#This Row],[H_QTY/ CTN]],db[[#This Row],[H_1]]+1,db[[#This Row],[H_2]]-db[[#This Row],[H_1]]-1),"")</f>
        <v/>
      </c>
      <c r="U937" s="87" t="str">
        <f>IF(db[[#This Row],[QTY/ CTN B]]="","",LEFT(db[[#This Row],[QTY/ CTN B]],SEARCH(" ",db[[#This Row],[QTY/ CTN B]],1)-1))</f>
        <v>72</v>
      </c>
      <c r="V937" s="87" t="str">
        <f>IF(db[[#This Row],[QTY/ CTN B]]="","",RIGHT(db[[#This Row],[QTY/ CTN B]],LEN(db[[#This Row],[QTY/ CTN B]])-SEARCH(" ",db[[#This Row],[QTY/ CTN B]],1)))</f>
        <v>LSN</v>
      </c>
      <c r="W937" s="87">
        <f>IF(db[[#This Row],[QTY/ CTN TG]]="",IF(db[[#This Row],[STN TG]]="","",12),LEFT(db[[#This Row],[QTY/ CTN TG]],SEARCH(" ",db[[#This Row],[QTY/ CTN TG]],1)-1))</f>
        <v>12</v>
      </c>
      <c r="X9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7" s="87" t="str">
        <f>IF(db[[#This Row],[STN K]]="","",IF(db[[#This Row],[STN TG]]="LSN",12,""))</f>
        <v/>
      </c>
      <c r="Z937" s="87" t="str">
        <f>IF(db[[#This Row],[STN TG]]="LSN","PCS","")</f>
        <v/>
      </c>
      <c r="AA937" s="87">
        <f>db[[#This Row],[QTY B]]*IF(db[[#This Row],[QTY TG]]="",1,db[[#This Row],[QTY TG]])*IF(db[[#This Row],[QTY K]]="",1,db[[#This Row],[QTY K]])</f>
        <v>864</v>
      </c>
      <c r="AB937" s="87" t="str">
        <f>IF(db[[#This Row],[STN K]]="",IF(db[[#This Row],[STN TG]]="",db[[#This Row],[STN B]],db[[#This Row],[STN TG]]),db[[#This Row],[STN K]])</f>
        <v>PCS</v>
      </c>
      <c r="AC937" s="87"/>
    </row>
    <row r="938" spans="1:29" ht="16.5" customHeight="1" x14ac:dyDescent="0.25">
      <c r="A938" s="87">
        <f>ROW()-1</f>
        <v>937</v>
      </c>
      <c r="B938" s="3" t="str">
        <f>LOWER(SUBSTITUTE(SUBSTITUTE(SUBSTITUTE(SUBSTITUTE(SUBSTITUTE(SUBSTITUTE(db[[#This Row],[NB BM]]," ",),".",""),"-",""),"(",""),")",""),"/",""))</f>
        <v>geltizofancytg31035e</v>
      </c>
      <c r="C938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938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E93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geltizofancytg31035e144lsn</v>
      </c>
      <c r="F9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geltizofancytg31035e144lsnartomoro</v>
      </c>
      <c r="G938" s="1" t="s">
        <v>2699</v>
      </c>
      <c r="H938" s="4" t="s">
        <v>2690</v>
      </c>
      <c r="I938" s="49" t="s">
        <v>2767</v>
      </c>
      <c r="J938" s="1" t="s">
        <v>1620</v>
      </c>
      <c r="K938" s="26" t="e">
        <f>IF(db[[#This Row],[NB NOTA_C]]="","",COUNTIF([2]!B_MSK[concat],db[[#This Row],[NB NOTA_C]]))</f>
        <v>#REF!</v>
      </c>
      <c r="L938" s="7">
        <v>99</v>
      </c>
      <c r="M938" s="3" t="s">
        <v>1677</v>
      </c>
      <c r="N938" s="1" t="s">
        <v>2811</v>
      </c>
      <c r="P938" s="1" t="str">
        <f>IF(db[[#This Row],[QTY/ CTN]]="","",SUBSTITUTE(SUBSTITUTE(SUBSTITUTE(db[[#This Row],[QTY/ CTN]]," ","_",2),"(",""),")","")&amp;"_")</f>
        <v>144 LSN_</v>
      </c>
      <c r="Q938" s="1">
        <f>IF(db[[#This Row],[H_QTY/ CTN]]="","",SEARCH("_",db[[#This Row],[H_QTY/ CTN]]))</f>
        <v>8</v>
      </c>
      <c r="R938" s="1">
        <f>IF(db[[#This Row],[H_QTY/ CTN]]="","",LEN(db[[#This Row],[H_QTY/ CTN]]))</f>
        <v>8</v>
      </c>
      <c r="S938" s="90" t="str">
        <f>IF(db[[#This Row],[H_QTY/ CTN]]="","",LEFT(db[[#This Row],[H_QTY/ CTN]],db[[#This Row],[H_1]]-1))</f>
        <v>144 LSN</v>
      </c>
      <c r="T938" s="87" t="str">
        <f>IF(NOT(db[[#This Row],[H_1]]=db[[#This Row],[H_2]]),MID(db[[#This Row],[H_QTY/ CTN]],db[[#This Row],[H_1]]+1,db[[#This Row],[H_2]]-db[[#This Row],[H_1]]-1),"")</f>
        <v/>
      </c>
      <c r="U938" s="87" t="str">
        <f>IF(db[[#This Row],[QTY/ CTN B]]="","",LEFT(db[[#This Row],[QTY/ CTN B]],SEARCH(" ",db[[#This Row],[QTY/ CTN B]],1)-1))</f>
        <v>144</v>
      </c>
      <c r="V938" s="87" t="str">
        <f>IF(db[[#This Row],[QTY/ CTN B]]="","",RIGHT(db[[#This Row],[QTY/ CTN B]],LEN(db[[#This Row],[QTY/ CTN B]])-SEARCH(" ",db[[#This Row],[QTY/ CTN B]],1)))</f>
        <v>LSN</v>
      </c>
      <c r="W938" s="87">
        <f>IF(db[[#This Row],[QTY/ CTN TG]]="",IF(db[[#This Row],[STN TG]]="","",12),LEFT(db[[#This Row],[QTY/ CTN TG]],SEARCH(" ",db[[#This Row],[QTY/ CTN TG]],1)-1))</f>
        <v>12</v>
      </c>
      <c r="X9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8" s="87" t="str">
        <f>IF(db[[#This Row],[STN K]]="","",IF(db[[#This Row],[STN TG]]="LSN",12,""))</f>
        <v/>
      </c>
      <c r="Z938" s="87" t="str">
        <f>IF(db[[#This Row],[STN TG]]="LSN","PCS","")</f>
        <v/>
      </c>
      <c r="AA938" s="87">
        <f>db[[#This Row],[QTY B]]*IF(db[[#This Row],[QTY TG]]="",1,db[[#This Row],[QTY TG]])*IF(db[[#This Row],[QTY K]]="",1,db[[#This Row],[QTY K]])</f>
        <v>1728</v>
      </c>
      <c r="AB938" s="87" t="str">
        <f>IF(db[[#This Row],[STN K]]="",IF(db[[#This Row],[STN TG]]="",db[[#This Row],[STN B]],db[[#This Row],[STN TG]]),db[[#This Row],[STN K]])</f>
        <v>PCS</v>
      </c>
      <c r="AC938" s="87"/>
    </row>
    <row r="939" spans="1:29" x14ac:dyDescent="0.25">
      <c r="A939" s="87">
        <f>ROW()-1</f>
        <v>938</v>
      </c>
      <c r="B939" s="3" t="str">
        <f>LOWER(SUBSTITUTE(SUBSTITUTE(SUBSTITUTE(SUBSTITUTE(SUBSTITUTE(SUBSTITUTE(db[[#This Row],[NB BM]]," ",),".",""),"-",""),"(",""),")",""),"/",""))</f>
        <v>geltizofancytg31037d</v>
      </c>
      <c r="C939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D939" s="3" t="str">
        <f>LOWER(SUBSTITUTE(SUBSTITUTE(SUBSTITUTE(SUBSTITUTE(SUBSTITUTE(SUBSTITUTE(SUBSTITUTE(SUBSTITUTE(SUBSTITUTE(db[[#This Row],[NB PAJAK]]," ",""),"-",""),"(",""),")",""),".",""),",",""),"/",""),"""",""),"+",""))</f>
        <v/>
      </c>
      <c r="E93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geltizofancytg31037d144lsn</v>
      </c>
      <c r="F9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geltizofancytg31037d144lsnuntana</v>
      </c>
      <c r="G939" s="1" t="s">
        <v>1131</v>
      </c>
      <c r="H939" s="4" t="s">
        <v>1421</v>
      </c>
      <c r="I939" s="49"/>
      <c r="J939" s="1" t="s">
        <v>1621</v>
      </c>
      <c r="K939" s="26" t="e">
        <f>IF(db[[#This Row],[NB NOTA_C]]="","",COUNTIF([2]!B_MSK[concat],db[[#This Row],[NB NOTA_C]]))</f>
        <v>#REF!</v>
      </c>
      <c r="L939" s="6" t="s">
        <v>1634</v>
      </c>
      <c r="M939" s="1" t="s">
        <v>1677</v>
      </c>
      <c r="N939" s="1" t="s">
        <v>2811</v>
      </c>
      <c r="P939" s="1" t="str">
        <f>IF(db[[#This Row],[QTY/ CTN]]="","",SUBSTITUTE(SUBSTITUTE(SUBSTITUTE(db[[#This Row],[QTY/ CTN]]," ","_",2),"(",""),")","")&amp;"_")</f>
        <v>144 LSN_</v>
      </c>
      <c r="Q939" s="1">
        <f>IF(db[[#This Row],[H_QTY/ CTN]]="","",SEARCH("_",db[[#This Row],[H_QTY/ CTN]]))</f>
        <v>8</v>
      </c>
      <c r="R939" s="1">
        <f>IF(db[[#This Row],[H_QTY/ CTN]]="","",LEN(db[[#This Row],[H_QTY/ CTN]]))</f>
        <v>8</v>
      </c>
      <c r="S939" s="90" t="str">
        <f>IF(db[[#This Row],[H_QTY/ CTN]]="","",LEFT(db[[#This Row],[H_QTY/ CTN]],db[[#This Row],[H_1]]-1))</f>
        <v>144 LSN</v>
      </c>
      <c r="T939" s="87" t="str">
        <f>IF(NOT(db[[#This Row],[H_1]]=db[[#This Row],[H_2]]),MID(db[[#This Row],[H_QTY/ CTN]],db[[#This Row],[H_1]]+1,db[[#This Row],[H_2]]-db[[#This Row],[H_1]]-1),"")</f>
        <v/>
      </c>
      <c r="U939" s="87" t="str">
        <f>IF(db[[#This Row],[QTY/ CTN B]]="","",LEFT(db[[#This Row],[QTY/ CTN B]],SEARCH(" ",db[[#This Row],[QTY/ CTN B]],1)-1))</f>
        <v>144</v>
      </c>
      <c r="V939" s="87" t="str">
        <f>IF(db[[#This Row],[QTY/ CTN B]]="","",RIGHT(db[[#This Row],[QTY/ CTN B]],LEN(db[[#This Row],[QTY/ CTN B]])-SEARCH(" ",db[[#This Row],[QTY/ CTN B]],1)))</f>
        <v>LSN</v>
      </c>
      <c r="W939" s="87">
        <f>IF(db[[#This Row],[QTY/ CTN TG]]="",IF(db[[#This Row],[STN TG]]="","",12),LEFT(db[[#This Row],[QTY/ CTN TG]],SEARCH(" ",db[[#This Row],[QTY/ CTN TG]],1)-1))</f>
        <v>12</v>
      </c>
      <c r="X9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39" s="87" t="str">
        <f>IF(db[[#This Row],[STN K]]="","",IF(db[[#This Row],[STN TG]]="LSN",12,""))</f>
        <v/>
      </c>
      <c r="Z939" s="87" t="str">
        <f>IF(db[[#This Row],[STN TG]]="LSN","PCS","")</f>
        <v/>
      </c>
      <c r="AA939" s="87">
        <f>db[[#This Row],[QTY B]]*IF(db[[#This Row],[QTY TG]]="",1,db[[#This Row],[QTY TG]])*IF(db[[#This Row],[QTY K]]="",1,db[[#This Row],[QTY K]])</f>
        <v>1728</v>
      </c>
      <c r="AB939" s="87" t="str">
        <f>IF(db[[#This Row],[STN K]]="",IF(db[[#This Row],[STN TG]]="",db[[#This Row],[STN B]],db[[#This Row],[STN TG]]),db[[#This Row],[STN K]])</f>
        <v>PCS</v>
      </c>
      <c r="AC939" s="87"/>
    </row>
    <row r="940" spans="1:29" x14ac:dyDescent="0.25">
      <c r="A940" s="87">
        <f>ROW()-1</f>
        <v>939</v>
      </c>
      <c r="B940" s="3" t="str">
        <f>LOWER(SUBSTITUTE(SUBSTITUTE(SUBSTITUTE(SUBSTITUTE(SUBSTITUTE(SUBSTITUTE(db[[#This Row],[NB BM]]," ",),".",""),"-",""),"(",""),")",""),"/",""))</f>
        <v>geltizofancytg31037dl</v>
      </c>
      <c r="C940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D940" s="3" t="str">
        <f>LOWER(SUBSTITUTE(SUBSTITUTE(SUBSTITUTE(SUBSTITUTE(SUBSTITUTE(SUBSTITUTE(SUBSTITUTE(SUBSTITUTE(SUBSTITUTE(db[[#This Row],[NB PAJAK]]," ",""),"-",""),"(",""),")",""),".",""),",",""),"/",""),"""",""),"+",""))</f>
        <v/>
      </c>
      <c r="E94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geltizofancytg31037dl72lsn</v>
      </c>
      <c r="F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geltizofancytg31037dl72lsnuntana</v>
      </c>
      <c r="G940" s="1" t="s">
        <v>1132</v>
      </c>
      <c r="H940" s="4" t="s">
        <v>1422</v>
      </c>
      <c r="I940" s="49"/>
      <c r="J940" s="1" t="s">
        <v>1621</v>
      </c>
      <c r="K940" s="26" t="e">
        <f>IF(db[[#This Row],[NB NOTA_C]]="","",COUNTIF([2]!B_MSK[concat],db[[#This Row],[NB NOTA_C]]))</f>
        <v>#REF!</v>
      </c>
      <c r="L940" s="6" t="s">
        <v>1634</v>
      </c>
      <c r="M940" s="1" t="s">
        <v>1743</v>
      </c>
      <c r="N940" s="1" t="s">
        <v>2811</v>
      </c>
      <c r="P940" s="1" t="str">
        <f>IF(db[[#This Row],[QTY/ CTN]]="","",SUBSTITUTE(SUBSTITUTE(SUBSTITUTE(db[[#This Row],[QTY/ CTN]]," ","_",2),"(",""),")","")&amp;"_")</f>
        <v>72 LSN_</v>
      </c>
      <c r="Q940" s="1">
        <f>IF(db[[#This Row],[H_QTY/ CTN]]="","",SEARCH("_",db[[#This Row],[H_QTY/ CTN]]))</f>
        <v>7</v>
      </c>
      <c r="R940" s="1">
        <f>IF(db[[#This Row],[H_QTY/ CTN]]="","",LEN(db[[#This Row],[H_QTY/ CTN]]))</f>
        <v>7</v>
      </c>
      <c r="S940" s="90" t="str">
        <f>IF(db[[#This Row],[H_QTY/ CTN]]="","",LEFT(db[[#This Row],[H_QTY/ CTN]],db[[#This Row],[H_1]]-1))</f>
        <v>72 LSN</v>
      </c>
      <c r="T940" s="87" t="str">
        <f>IF(NOT(db[[#This Row],[H_1]]=db[[#This Row],[H_2]]),MID(db[[#This Row],[H_QTY/ CTN]],db[[#This Row],[H_1]]+1,db[[#This Row],[H_2]]-db[[#This Row],[H_1]]-1),"")</f>
        <v/>
      </c>
      <c r="U940" s="87" t="str">
        <f>IF(db[[#This Row],[QTY/ CTN B]]="","",LEFT(db[[#This Row],[QTY/ CTN B]],SEARCH(" ",db[[#This Row],[QTY/ CTN B]],1)-1))</f>
        <v>72</v>
      </c>
      <c r="V940" s="87" t="str">
        <f>IF(db[[#This Row],[QTY/ CTN B]]="","",RIGHT(db[[#This Row],[QTY/ CTN B]],LEN(db[[#This Row],[QTY/ CTN B]])-SEARCH(" ",db[[#This Row],[QTY/ CTN B]],1)))</f>
        <v>LSN</v>
      </c>
      <c r="W940" s="87">
        <f>IF(db[[#This Row],[QTY/ CTN TG]]="",IF(db[[#This Row],[STN TG]]="","",12),LEFT(db[[#This Row],[QTY/ CTN TG]],SEARCH(" ",db[[#This Row],[QTY/ CTN TG]],1)-1))</f>
        <v>12</v>
      </c>
      <c r="X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0" s="87" t="str">
        <f>IF(db[[#This Row],[STN K]]="","",IF(db[[#This Row],[STN TG]]="LSN",12,""))</f>
        <v/>
      </c>
      <c r="Z940" s="87" t="str">
        <f>IF(db[[#This Row],[STN TG]]="LSN","PCS","")</f>
        <v/>
      </c>
      <c r="AA940" s="87">
        <f>db[[#This Row],[QTY B]]*IF(db[[#This Row],[QTY TG]]="",1,db[[#This Row],[QTY TG]])*IF(db[[#This Row],[QTY K]]="",1,db[[#This Row],[QTY K]])</f>
        <v>864</v>
      </c>
      <c r="AB940" s="87" t="str">
        <f>IF(db[[#This Row],[STN K]]="",IF(db[[#This Row],[STN TG]]="",db[[#This Row],[STN B]],db[[#This Row],[STN TG]]),db[[#This Row],[STN K]])</f>
        <v>PCS</v>
      </c>
      <c r="AC940" s="87"/>
    </row>
    <row r="941" spans="1:29" x14ac:dyDescent="0.25">
      <c r="A941" s="87">
        <f>ROW()-1</f>
        <v>940</v>
      </c>
      <c r="B941" s="3" t="str">
        <f>LOWER(SUBSTITUTE(SUBSTITUTE(SUBSTITUTE(SUBSTITUTE(SUBSTITUTE(SUBSTITUTE(db[[#This Row],[NB BM]]," ",),".",""),"-",""),"(",""),")",""),"/",""))</f>
        <v>geltizofancytg31037e</v>
      </c>
      <c r="C941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941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E94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geltizofancytg31037e144lsn</v>
      </c>
      <c r="F9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geltizofancytg31037e144lsnartomoro</v>
      </c>
      <c r="G941" s="1" t="s">
        <v>2696</v>
      </c>
      <c r="H941" s="4" t="s">
        <v>2687</v>
      </c>
      <c r="I941" s="49" t="s">
        <v>2764</v>
      </c>
      <c r="J941" s="1" t="s">
        <v>1620</v>
      </c>
      <c r="K941" s="26" t="e">
        <f>IF(db[[#This Row],[NB NOTA_C]]="","",COUNTIF([2]!B_MSK[concat],db[[#This Row],[NB NOTA_C]]))</f>
        <v>#REF!</v>
      </c>
      <c r="L941" s="7">
        <v>99</v>
      </c>
      <c r="M941" s="3" t="s">
        <v>1677</v>
      </c>
      <c r="N941" s="1" t="s">
        <v>2811</v>
      </c>
      <c r="O941" s="1" t="s">
        <v>6158</v>
      </c>
      <c r="P941" s="1" t="str">
        <f>IF(db[[#This Row],[QTY/ CTN]]="","",SUBSTITUTE(SUBSTITUTE(SUBSTITUTE(db[[#This Row],[QTY/ CTN]]," ","_",2),"(",""),")","")&amp;"_")</f>
        <v>144 LSN_</v>
      </c>
      <c r="Q941" s="1">
        <f>IF(db[[#This Row],[H_QTY/ CTN]]="","",SEARCH("_",db[[#This Row],[H_QTY/ CTN]]))</f>
        <v>8</v>
      </c>
      <c r="R941" s="1">
        <f>IF(db[[#This Row],[H_QTY/ CTN]]="","",LEN(db[[#This Row],[H_QTY/ CTN]]))</f>
        <v>8</v>
      </c>
      <c r="S941" s="90" t="str">
        <f>IF(db[[#This Row],[H_QTY/ CTN]]="","",LEFT(db[[#This Row],[H_QTY/ CTN]],db[[#This Row],[H_1]]-1))</f>
        <v>144 LSN</v>
      </c>
      <c r="T941" s="87" t="str">
        <f>IF(NOT(db[[#This Row],[H_1]]=db[[#This Row],[H_2]]),MID(db[[#This Row],[H_QTY/ CTN]],db[[#This Row],[H_1]]+1,db[[#This Row],[H_2]]-db[[#This Row],[H_1]]-1),"")</f>
        <v/>
      </c>
      <c r="U941" s="87" t="str">
        <f>IF(db[[#This Row],[QTY/ CTN B]]="","",LEFT(db[[#This Row],[QTY/ CTN B]],SEARCH(" ",db[[#This Row],[QTY/ CTN B]],1)-1))</f>
        <v>144</v>
      </c>
      <c r="V941" s="87" t="str">
        <f>IF(db[[#This Row],[QTY/ CTN B]]="","",RIGHT(db[[#This Row],[QTY/ CTN B]],LEN(db[[#This Row],[QTY/ CTN B]])-SEARCH(" ",db[[#This Row],[QTY/ CTN B]],1)))</f>
        <v>LSN</v>
      </c>
      <c r="W941" s="87">
        <f>IF(db[[#This Row],[QTY/ CTN TG]]="",IF(db[[#This Row],[STN TG]]="","",12),LEFT(db[[#This Row],[QTY/ CTN TG]],SEARCH(" ",db[[#This Row],[QTY/ CTN TG]],1)-1))</f>
        <v>12</v>
      </c>
      <c r="X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1" s="87" t="str">
        <f>IF(db[[#This Row],[STN K]]="","",IF(db[[#This Row],[STN TG]]="LSN",12,""))</f>
        <v/>
      </c>
      <c r="Z941" s="87" t="str">
        <f>IF(db[[#This Row],[STN TG]]="LSN","PCS","")</f>
        <v/>
      </c>
      <c r="AA941" s="87">
        <f>db[[#This Row],[QTY B]]*IF(db[[#This Row],[QTY TG]]="",1,db[[#This Row],[QTY TG]])*IF(db[[#This Row],[QTY K]]="",1,db[[#This Row],[QTY K]])</f>
        <v>1728</v>
      </c>
      <c r="AB941" s="87" t="str">
        <f>IF(db[[#This Row],[STN K]]="",IF(db[[#This Row],[STN TG]]="",db[[#This Row],[STN B]],db[[#This Row],[STN TG]]),db[[#This Row],[STN K]])</f>
        <v>PCS</v>
      </c>
      <c r="AC941" s="87"/>
    </row>
    <row r="942" spans="1:29" x14ac:dyDescent="0.25">
      <c r="A942" s="87">
        <f>ROW()-1</f>
        <v>941</v>
      </c>
      <c r="B942" s="3" t="str">
        <f>LOWER(SUBSTITUTE(SUBSTITUTE(SUBSTITUTE(SUBSTITUTE(SUBSTITUTE(SUBSTITUTE(db[[#This Row],[NB BM]]," ",),".",""),"-",""),"(",""),")",""),"/",""))</f>
        <v>geltizofancytg31475d</v>
      </c>
      <c r="C942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D942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E94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geltizofancytg31475d144lsn</v>
      </c>
      <c r="F9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geltizofancytg31475d144lsnartomoro</v>
      </c>
      <c r="G942" s="1" t="s">
        <v>1133</v>
      </c>
      <c r="H942" s="4" t="s">
        <v>1423</v>
      </c>
      <c r="I942" s="49" t="s">
        <v>2744</v>
      </c>
      <c r="J942" s="1" t="s">
        <v>1620</v>
      </c>
      <c r="K942" s="26" t="e">
        <f>IF(db[[#This Row],[NB NOTA_C]]="","",COUNTIF([2]!B_MSK[concat],db[[#This Row],[NB NOTA_C]]))</f>
        <v>#REF!</v>
      </c>
      <c r="L942" s="6">
        <v>99</v>
      </c>
      <c r="M942" s="1" t="s">
        <v>1677</v>
      </c>
      <c r="N942" s="1" t="s">
        <v>2811</v>
      </c>
      <c r="P942" s="1" t="str">
        <f>IF(db[[#This Row],[QTY/ CTN]]="","",SUBSTITUTE(SUBSTITUTE(SUBSTITUTE(db[[#This Row],[QTY/ CTN]]," ","_",2),"(",""),")","")&amp;"_")</f>
        <v>144 LSN_</v>
      </c>
      <c r="Q942" s="1">
        <f>IF(db[[#This Row],[H_QTY/ CTN]]="","",SEARCH("_",db[[#This Row],[H_QTY/ CTN]]))</f>
        <v>8</v>
      </c>
      <c r="R942" s="1">
        <f>IF(db[[#This Row],[H_QTY/ CTN]]="","",LEN(db[[#This Row],[H_QTY/ CTN]]))</f>
        <v>8</v>
      </c>
      <c r="S942" s="90" t="str">
        <f>IF(db[[#This Row],[H_QTY/ CTN]]="","",LEFT(db[[#This Row],[H_QTY/ CTN]],db[[#This Row],[H_1]]-1))</f>
        <v>144 LSN</v>
      </c>
      <c r="T942" s="87" t="str">
        <f>IF(NOT(db[[#This Row],[H_1]]=db[[#This Row],[H_2]]),MID(db[[#This Row],[H_QTY/ CTN]],db[[#This Row],[H_1]]+1,db[[#This Row],[H_2]]-db[[#This Row],[H_1]]-1),"")</f>
        <v/>
      </c>
      <c r="U942" s="87" t="str">
        <f>IF(db[[#This Row],[QTY/ CTN B]]="","",LEFT(db[[#This Row],[QTY/ CTN B]],SEARCH(" ",db[[#This Row],[QTY/ CTN B]],1)-1))</f>
        <v>144</v>
      </c>
      <c r="V942" s="87" t="str">
        <f>IF(db[[#This Row],[QTY/ CTN B]]="","",RIGHT(db[[#This Row],[QTY/ CTN B]],LEN(db[[#This Row],[QTY/ CTN B]])-SEARCH(" ",db[[#This Row],[QTY/ CTN B]],1)))</f>
        <v>LSN</v>
      </c>
      <c r="W942" s="87">
        <f>IF(db[[#This Row],[QTY/ CTN TG]]="",IF(db[[#This Row],[STN TG]]="","",12),LEFT(db[[#This Row],[QTY/ CTN TG]],SEARCH(" ",db[[#This Row],[QTY/ CTN TG]],1)-1))</f>
        <v>12</v>
      </c>
      <c r="X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2" s="87" t="str">
        <f>IF(db[[#This Row],[STN K]]="","",IF(db[[#This Row],[STN TG]]="LSN",12,""))</f>
        <v/>
      </c>
      <c r="Z942" s="87" t="str">
        <f>IF(db[[#This Row],[STN TG]]="LSN","PCS","")</f>
        <v/>
      </c>
      <c r="AA942" s="87">
        <f>db[[#This Row],[QTY B]]*IF(db[[#This Row],[QTY TG]]="",1,db[[#This Row],[QTY TG]])*IF(db[[#This Row],[QTY K]]="",1,db[[#This Row],[QTY K]])</f>
        <v>1728</v>
      </c>
      <c r="AB942" s="87" t="str">
        <f>IF(db[[#This Row],[STN K]]="",IF(db[[#This Row],[STN TG]]="",db[[#This Row],[STN B]],db[[#This Row],[STN TG]]),db[[#This Row],[STN K]])</f>
        <v>PCS</v>
      </c>
      <c r="AC942" s="87"/>
    </row>
    <row r="943" spans="1:29" x14ac:dyDescent="0.25">
      <c r="A943" s="87">
        <f>ROW()-1</f>
        <v>942</v>
      </c>
      <c r="B943" s="3" t="str">
        <f>LOWER(SUBSTITUTE(SUBSTITUTE(SUBSTITUTE(SUBSTITUTE(SUBSTITUTE(SUBSTITUTE(db[[#This Row],[NB BM]]," ",),".",""),"-",""),"(",""),")",""),"/",""))</f>
        <v>geltizofancytg31475e</v>
      </c>
      <c r="C943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D943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E94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geltizofancytg31475e144lsn</v>
      </c>
      <c r="F9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geltizofancytg31475e144lsnartomoro</v>
      </c>
      <c r="G943" s="1" t="s">
        <v>2691</v>
      </c>
      <c r="H943" s="4" t="s">
        <v>2682</v>
      </c>
      <c r="I943" s="2" t="s">
        <v>2759</v>
      </c>
      <c r="J943" s="1" t="s">
        <v>1620</v>
      </c>
      <c r="K943" s="26" t="e">
        <f>IF(db[[#This Row],[NB NOTA_C]]="","",COUNTIF([2]!B_MSK[concat],db[[#This Row],[NB NOTA_C]]))</f>
        <v>#REF!</v>
      </c>
      <c r="L943" s="7">
        <v>99</v>
      </c>
      <c r="M943" s="3" t="s">
        <v>1677</v>
      </c>
      <c r="N943" s="1" t="s">
        <v>2811</v>
      </c>
      <c r="P943" s="1" t="str">
        <f>IF(db[[#This Row],[QTY/ CTN]]="","",SUBSTITUTE(SUBSTITUTE(SUBSTITUTE(db[[#This Row],[QTY/ CTN]]," ","_",2),"(",""),")","")&amp;"_")</f>
        <v>144 LSN_</v>
      </c>
      <c r="Q943" s="1">
        <f>IF(db[[#This Row],[H_QTY/ CTN]]="","",SEARCH("_",db[[#This Row],[H_QTY/ CTN]]))</f>
        <v>8</v>
      </c>
      <c r="R943" s="1">
        <f>IF(db[[#This Row],[H_QTY/ CTN]]="","",LEN(db[[#This Row],[H_QTY/ CTN]]))</f>
        <v>8</v>
      </c>
      <c r="S943" s="90" t="str">
        <f>IF(db[[#This Row],[H_QTY/ CTN]]="","",LEFT(db[[#This Row],[H_QTY/ CTN]],db[[#This Row],[H_1]]-1))</f>
        <v>144 LSN</v>
      </c>
      <c r="T943" s="87" t="str">
        <f>IF(NOT(db[[#This Row],[H_1]]=db[[#This Row],[H_2]]),MID(db[[#This Row],[H_QTY/ CTN]],db[[#This Row],[H_1]]+1,db[[#This Row],[H_2]]-db[[#This Row],[H_1]]-1),"")</f>
        <v/>
      </c>
      <c r="U943" s="87" t="str">
        <f>IF(db[[#This Row],[QTY/ CTN B]]="","",LEFT(db[[#This Row],[QTY/ CTN B]],SEARCH(" ",db[[#This Row],[QTY/ CTN B]],1)-1))</f>
        <v>144</v>
      </c>
      <c r="V943" s="87" t="str">
        <f>IF(db[[#This Row],[QTY/ CTN B]]="","",RIGHT(db[[#This Row],[QTY/ CTN B]],LEN(db[[#This Row],[QTY/ CTN B]])-SEARCH(" ",db[[#This Row],[QTY/ CTN B]],1)))</f>
        <v>LSN</v>
      </c>
      <c r="W943" s="87">
        <f>IF(db[[#This Row],[QTY/ CTN TG]]="",IF(db[[#This Row],[STN TG]]="","",12),LEFT(db[[#This Row],[QTY/ CTN TG]],SEARCH(" ",db[[#This Row],[QTY/ CTN TG]],1)-1))</f>
        <v>12</v>
      </c>
      <c r="X9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3" s="87" t="str">
        <f>IF(db[[#This Row],[STN K]]="","",IF(db[[#This Row],[STN TG]]="LSN",12,""))</f>
        <v/>
      </c>
      <c r="Z943" s="87" t="str">
        <f>IF(db[[#This Row],[STN TG]]="LSN","PCS","")</f>
        <v/>
      </c>
      <c r="AA943" s="87">
        <f>db[[#This Row],[QTY B]]*IF(db[[#This Row],[QTY TG]]="",1,db[[#This Row],[QTY TG]])*IF(db[[#This Row],[QTY K]]="",1,db[[#This Row],[QTY K]])</f>
        <v>1728</v>
      </c>
      <c r="AB943" s="87" t="str">
        <f>IF(db[[#This Row],[STN K]]="",IF(db[[#This Row],[STN TG]]="",db[[#This Row],[STN B]],db[[#This Row],[STN TG]]),db[[#This Row],[STN K]])</f>
        <v>PCS</v>
      </c>
      <c r="AC943" s="87"/>
    </row>
    <row r="944" spans="1:29" x14ac:dyDescent="0.25">
      <c r="A944" s="87">
        <f>ROW()-1</f>
        <v>943</v>
      </c>
      <c r="B944" s="3" t="str">
        <f>LOWER(SUBSTITUTE(SUBSTITUTE(SUBSTITUTE(SUBSTITUTE(SUBSTITUTE(SUBSTITUTE(db[[#This Row],[NB BM]]," ",),".",""),"-",""),"(",""),")",""),"/",""))</f>
        <v>geltizofancytg31475kl</v>
      </c>
      <c r="C944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D944" s="3" t="str">
        <f>LOWER(SUBSTITUTE(SUBSTITUTE(SUBSTITUTE(SUBSTITUTE(SUBSTITUTE(SUBSTITUTE(SUBSTITUTE(SUBSTITUTE(SUBSTITUTE(db[[#This Row],[NB PAJAK]]," ",""),"-",""),"(",""),")",""),".",""),",",""),"/",""),"""",""),"+",""))</f>
        <v/>
      </c>
      <c r="E94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geltizofancytg31475kl</v>
      </c>
      <c r="F9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geltizofancytg31475kluntana</v>
      </c>
      <c r="G944" s="4" t="s">
        <v>5451</v>
      </c>
      <c r="H944" s="4" t="s">
        <v>5412</v>
      </c>
      <c r="I944" s="49"/>
      <c r="J944" s="1" t="s">
        <v>1621</v>
      </c>
      <c r="K944" s="28" t="e">
        <f>IF(db[[#This Row],[NB NOTA_C]]="","",COUNTIF([2]!B_MSK[concat],db[[#This Row],[NB NOTA_C]]))</f>
        <v>#REF!</v>
      </c>
      <c r="L944" s="7" t="s">
        <v>2654</v>
      </c>
      <c r="M944" s="3"/>
      <c r="N944" s="1" t="s">
        <v>2811</v>
      </c>
      <c r="O944" s="3"/>
      <c r="P944" s="3" t="str">
        <f>IF(db[[#This Row],[QTY/ CTN]]="","",SUBSTITUTE(SUBSTITUTE(SUBSTITUTE(db[[#This Row],[QTY/ CTN]]," ","_",2),"(",""),")","")&amp;"_")</f>
        <v/>
      </c>
      <c r="Q944" s="3" t="str">
        <f>IF(db[[#This Row],[H_QTY/ CTN]]="","",SEARCH("_",db[[#This Row],[H_QTY/ CTN]]))</f>
        <v/>
      </c>
      <c r="R944" s="3" t="str">
        <f>IF(db[[#This Row],[H_QTY/ CTN]]="","",LEN(db[[#This Row],[H_QTY/ CTN]]))</f>
        <v/>
      </c>
      <c r="S944" s="87" t="str">
        <f>IF(db[[#This Row],[H_QTY/ CTN]]="","",LEFT(db[[#This Row],[H_QTY/ CTN]],db[[#This Row],[H_1]]-1))</f>
        <v/>
      </c>
      <c r="T944" s="87" t="str">
        <f>IF(NOT(db[[#This Row],[H_1]]=db[[#This Row],[H_2]]),MID(db[[#This Row],[H_QTY/ CTN]],db[[#This Row],[H_1]]+1,db[[#This Row],[H_2]]-db[[#This Row],[H_1]]-1),"")</f>
        <v/>
      </c>
      <c r="U944" s="87" t="str">
        <f>IF(db[[#This Row],[QTY/ CTN B]]="","",LEFT(db[[#This Row],[QTY/ CTN B]],SEARCH(" ",db[[#This Row],[QTY/ CTN B]],1)-1))</f>
        <v/>
      </c>
      <c r="V944" s="87" t="str">
        <f>IF(db[[#This Row],[QTY/ CTN B]]="","",RIGHT(db[[#This Row],[QTY/ CTN B]],LEN(db[[#This Row],[QTY/ CTN B]])-SEARCH(" ",db[[#This Row],[QTY/ CTN B]],1)))</f>
        <v/>
      </c>
      <c r="W944" s="87" t="str">
        <f>IF(db[[#This Row],[QTY/ CTN TG]]="",IF(db[[#This Row],[STN TG]]="","",12),LEFT(db[[#This Row],[QTY/ CTN TG]],SEARCH(" ",db[[#This Row],[QTY/ CTN TG]],1)-1))</f>
        <v/>
      </c>
      <c r="X9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44" s="87" t="str">
        <f>IF(db[[#This Row],[STN K]]="","",IF(db[[#This Row],[STN TG]]="LSN",12,""))</f>
        <v/>
      </c>
      <c r="Z944" s="87" t="str">
        <f>IF(db[[#This Row],[STN TG]]="LSN","PCS","")</f>
        <v/>
      </c>
      <c r="AA944" s="87" t="e">
        <f>db[[#This Row],[QTY B]]*IF(db[[#This Row],[QTY TG]]="",1,db[[#This Row],[QTY TG]])*IF(db[[#This Row],[QTY K]]="",1,db[[#This Row],[QTY K]])</f>
        <v>#VALUE!</v>
      </c>
      <c r="AB944" s="87" t="str">
        <f>IF(db[[#This Row],[STN K]]="",IF(db[[#This Row],[STN TG]]="",db[[#This Row],[STN B]],db[[#This Row],[STN TG]]),db[[#This Row],[STN K]])</f>
        <v/>
      </c>
      <c r="AC944" s="87"/>
    </row>
    <row r="945" spans="1:29" x14ac:dyDescent="0.25">
      <c r="A945" s="87">
        <f>ROW()-1</f>
        <v>944</v>
      </c>
      <c r="B945" s="9" t="str">
        <f>LOWER(SUBSTITUTE(SUBSTITUTE(SUBSTITUTE(SUBSTITUTE(SUBSTITUTE(SUBSTITUTE(db[[#This Row],[NB BM]]," ",),".",""),"-",""),"(",""),")",""),"/",""))</f>
        <v>geltizofancytg31590d</v>
      </c>
      <c r="C945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D945" s="9" t="str">
        <f>LOWER(SUBSTITUTE(SUBSTITUTE(SUBSTITUTE(SUBSTITUTE(SUBSTITUTE(SUBSTITUTE(SUBSTITUTE(SUBSTITUTE(SUBSTITUTE(db[[#This Row],[NB PAJAK]]," ",""),"-",""),"(",""),")",""),".",""),",",""),"/",""),"""",""),"+",""))</f>
        <v/>
      </c>
      <c r="E945" s="9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geltizofancytg31590d144lsn</v>
      </c>
      <c r="F94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geltizofancytg31590d144lsnuntana</v>
      </c>
      <c r="G945" s="8" t="s">
        <v>1134</v>
      </c>
      <c r="H945" s="18" t="s">
        <v>1424</v>
      </c>
      <c r="I945" s="49"/>
      <c r="J945" s="1" t="s">
        <v>1621</v>
      </c>
      <c r="K945" s="26" t="e">
        <f>IF(db[[#This Row],[NB NOTA_C]]="","",COUNTIF([2]!B_MSK[concat],db[[#This Row],[NB NOTA_C]]))</f>
        <v>#REF!</v>
      </c>
      <c r="L945" s="6" t="s">
        <v>1634</v>
      </c>
      <c r="M945" s="1" t="s">
        <v>1677</v>
      </c>
      <c r="N945" s="1" t="s">
        <v>2811</v>
      </c>
      <c r="P945" s="1" t="str">
        <f>IF(db[[#This Row],[QTY/ CTN]]="","",SUBSTITUTE(SUBSTITUTE(SUBSTITUTE(db[[#This Row],[QTY/ CTN]]," ","_",2),"(",""),")","")&amp;"_")</f>
        <v>144 LSN_</v>
      </c>
      <c r="Q945" s="1">
        <f>IF(db[[#This Row],[H_QTY/ CTN]]="","",SEARCH("_",db[[#This Row],[H_QTY/ CTN]]))</f>
        <v>8</v>
      </c>
      <c r="R945" s="1">
        <f>IF(db[[#This Row],[H_QTY/ CTN]]="","",LEN(db[[#This Row],[H_QTY/ CTN]]))</f>
        <v>8</v>
      </c>
      <c r="S945" s="90" t="str">
        <f>IF(db[[#This Row],[H_QTY/ CTN]]="","",LEFT(db[[#This Row],[H_QTY/ CTN]],db[[#This Row],[H_1]]-1))</f>
        <v>144 LSN</v>
      </c>
      <c r="T945" s="87" t="str">
        <f>IF(NOT(db[[#This Row],[H_1]]=db[[#This Row],[H_2]]),MID(db[[#This Row],[H_QTY/ CTN]],db[[#This Row],[H_1]]+1,db[[#This Row],[H_2]]-db[[#This Row],[H_1]]-1),"")</f>
        <v/>
      </c>
      <c r="U945" s="87" t="str">
        <f>IF(db[[#This Row],[QTY/ CTN B]]="","",LEFT(db[[#This Row],[QTY/ CTN B]],SEARCH(" ",db[[#This Row],[QTY/ CTN B]],1)-1))</f>
        <v>144</v>
      </c>
      <c r="V945" s="87" t="str">
        <f>IF(db[[#This Row],[QTY/ CTN B]]="","",RIGHT(db[[#This Row],[QTY/ CTN B]],LEN(db[[#This Row],[QTY/ CTN B]])-SEARCH(" ",db[[#This Row],[QTY/ CTN B]],1)))</f>
        <v>LSN</v>
      </c>
      <c r="W945" s="87">
        <f>IF(db[[#This Row],[QTY/ CTN TG]]="",IF(db[[#This Row],[STN TG]]="","",12),LEFT(db[[#This Row],[QTY/ CTN TG]],SEARCH(" ",db[[#This Row],[QTY/ CTN TG]],1)-1))</f>
        <v>12</v>
      </c>
      <c r="X9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5" s="87" t="str">
        <f>IF(db[[#This Row],[STN K]]="","",IF(db[[#This Row],[STN TG]]="LSN",12,""))</f>
        <v/>
      </c>
      <c r="Z945" s="87" t="str">
        <f>IF(db[[#This Row],[STN TG]]="LSN","PCS","")</f>
        <v/>
      </c>
      <c r="AA945" s="87">
        <f>db[[#This Row],[QTY B]]*IF(db[[#This Row],[QTY TG]]="",1,db[[#This Row],[QTY TG]])*IF(db[[#This Row],[QTY K]]="",1,db[[#This Row],[QTY K]])</f>
        <v>1728</v>
      </c>
      <c r="AB945" s="87" t="str">
        <f>IF(db[[#This Row],[STN K]]="",IF(db[[#This Row],[STN TG]]="",db[[#This Row],[STN B]],db[[#This Row],[STN TG]]),db[[#This Row],[STN K]])</f>
        <v>PCS</v>
      </c>
      <c r="AC945" s="87"/>
    </row>
    <row r="946" spans="1:29" x14ac:dyDescent="0.25">
      <c r="A946" s="87">
        <f>ROW()-1</f>
        <v>945</v>
      </c>
      <c r="B946" s="3" t="str">
        <f>LOWER(SUBSTITUTE(SUBSTITUTE(SUBSTITUTE(SUBSTITUTE(SUBSTITUTE(SUBSTITUTE(db[[#This Row],[NB BM]]," ",),".",""),"-",""),"(",""),")",""),"/",""))</f>
        <v>geltizofancytg31590e</v>
      </c>
      <c r="C946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946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E94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geltizofancytg31590e144lsn</v>
      </c>
      <c r="F9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geltizofancytg31590e144lsnartomoro</v>
      </c>
      <c r="G946" s="1" t="s">
        <v>2678</v>
      </c>
      <c r="H946" s="4" t="s">
        <v>2671</v>
      </c>
      <c r="I946" s="49" t="s">
        <v>2755</v>
      </c>
      <c r="J946" s="1" t="s">
        <v>1620</v>
      </c>
      <c r="K946" s="26" t="e">
        <f>IF(db[[#This Row],[NB NOTA_C]]="","",COUNTIF([2]!B_MSK[concat],db[[#This Row],[NB NOTA_C]]))</f>
        <v>#REF!</v>
      </c>
      <c r="L946" s="7">
        <v>99</v>
      </c>
      <c r="M946" s="3" t="s">
        <v>1677</v>
      </c>
      <c r="N946" s="1" t="s">
        <v>2811</v>
      </c>
      <c r="P946" s="1" t="str">
        <f>IF(db[[#This Row],[QTY/ CTN]]="","",SUBSTITUTE(SUBSTITUTE(SUBSTITUTE(db[[#This Row],[QTY/ CTN]]," ","_",2),"(",""),")","")&amp;"_")</f>
        <v>144 LSN_</v>
      </c>
      <c r="Q946" s="1">
        <f>IF(db[[#This Row],[H_QTY/ CTN]]="","",SEARCH("_",db[[#This Row],[H_QTY/ CTN]]))</f>
        <v>8</v>
      </c>
      <c r="R946" s="1">
        <f>IF(db[[#This Row],[H_QTY/ CTN]]="","",LEN(db[[#This Row],[H_QTY/ CTN]]))</f>
        <v>8</v>
      </c>
      <c r="S946" s="90" t="str">
        <f>IF(db[[#This Row],[H_QTY/ CTN]]="","",LEFT(db[[#This Row],[H_QTY/ CTN]],db[[#This Row],[H_1]]-1))</f>
        <v>144 LSN</v>
      </c>
      <c r="T946" s="87" t="str">
        <f>IF(NOT(db[[#This Row],[H_1]]=db[[#This Row],[H_2]]),MID(db[[#This Row],[H_QTY/ CTN]],db[[#This Row],[H_1]]+1,db[[#This Row],[H_2]]-db[[#This Row],[H_1]]-1),"")</f>
        <v/>
      </c>
      <c r="U946" s="87" t="str">
        <f>IF(db[[#This Row],[QTY/ CTN B]]="","",LEFT(db[[#This Row],[QTY/ CTN B]],SEARCH(" ",db[[#This Row],[QTY/ CTN B]],1)-1))</f>
        <v>144</v>
      </c>
      <c r="V946" s="87" t="str">
        <f>IF(db[[#This Row],[QTY/ CTN B]]="","",RIGHT(db[[#This Row],[QTY/ CTN B]],LEN(db[[#This Row],[QTY/ CTN B]])-SEARCH(" ",db[[#This Row],[QTY/ CTN B]],1)))</f>
        <v>LSN</v>
      </c>
      <c r="W946" s="87">
        <f>IF(db[[#This Row],[QTY/ CTN TG]]="",IF(db[[#This Row],[STN TG]]="","",12),LEFT(db[[#This Row],[QTY/ CTN TG]],SEARCH(" ",db[[#This Row],[QTY/ CTN TG]],1)-1))</f>
        <v>12</v>
      </c>
      <c r="X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6" s="87" t="str">
        <f>IF(db[[#This Row],[STN K]]="","",IF(db[[#This Row],[STN TG]]="LSN",12,""))</f>
        <v/>
      </c>
      <c r="Z946" s="87" t="str">
        <f>IF(db[[#This Row],[STN TG]]="LSN","PCS","")</f>
        <v/>
      </c>
      <c r="AA946" s="87">
        <f>db[[#This Row],[QTY B]]*IF(db[[#This Row],[QTY TG]]="",1,db[[#This Row],[QTY TG]])*IF(db[[#This Row],[QTY K]]="",1,db[[#This Row],[QTY K]])</f>
        <v>1728</v>
      </c>
      <c r="AB946" s="87" t="str">
        <f>IF(db[[#This Row],[STN K]]="",IF(db[[#This Row],[STN TG]]="",db[[#This Row],[STN B]],db[[#This Row],[STN TG]]),db[[#This Row],[STN K]])</f>
        <v>PCS</v>
      </c>
      <c r="AC946" s="87"/>
    </row>
    <row r="947" spans="1:29" x14ac:dyDescent="0.25">
      <c r="A947" s="87">
        <f>ROW()-1</f>
        <v>946</v>
      </c>
      <c r="B947" s="3" t="str">
        <f>LOWER(SUBSTITUTE(SUBSTITUTE(SUBSTITUTE(SUBSTITUTE(SUBSTITUTE(SUBSTITUTE(db[[#This Row],[NB BM]]," ",),".",""),"-",""),"(",""),")",""),"/",""))</f>
        <v>geltizofancytg31601d</v>
      </c>
      <c r="C947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D947" s="3" t="str">
        <f>LOWER(SUBSTITUTE(SUBSTITUTE(SUBSTITUTE(SUBSTITUTE(SUBSTITUTE(SUBSTITUTE(SUBSTITUTE(SUBSTITUTE(SUBSTITUTE(db[[#This Row],[NB PAJAK]]," ",""),"-",""),"(",""),")",""),".",""),",",""),"/",""),"""",""),"+",""))</f>
        <v/>
      </c>
      <c r="E94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geltizofancytg31601d144pcs</v>
      </c>
      <c r="F9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geltizofancytg31601d144pcsartomoro</v>
      </c>
      <c r="G947" s="1" t="s">
        <v>2898</v>
      </c>
      <c r="H947" s="4" t="s">
        <v>2889</v>
      </c>
      <c r="I947" s="49"/>
      <c r="J947" s="1" t="s">
        <v>1620</v>
      </c>
      <c r="K947" s="26" t="e">
        <f>IF(db[[#This Row],[NB NOTA_C]]="","",COUNTIF([2]!B_MSK[concat],db[[#This Row],[NB NOTA_C]]))</f>
        <v>#REF!</v>
      </c>
      <c r="L947" s="7">
        <v>99</v>
      </c>
      <c r="M947" s="3" t="s">
        <v>1664</v>
      </c>
      <c r="N947" s="1" t="s">
        <v>2811</v>
      </c>
      <c r="O947" s="3"/>
      <c r="P947" s="3" t="str">
        <f>IF(db[[#This Row],[QTY/ CTN]]="","",SUBSTITUTE(SUBSTITUTE(SUBSTITUTE(db[[#This Row],[QTY/ CTN]]," ","_",2),"(",""),")","")&amp;"_")</f>
        <v>144 PCS_</v>
      </c>
      <c r="Q947" s="3">
        <f>IF(db[[#This Row],[H_QTY/ CTN]]="","",SEARCH("_",db[[#This Row],[H_QTY/ CTN]]))</f>
        <v>8</v>
      </c>
      <c r="R947" s="3">
        <f>IF(db[[#This Row],[H_QTY/ CTN]]="","",LEN(db[[#This Row],[H_QTY/ CTN]]))</f>
        <v>8</v>
      </c>
      <c r="S947" s="90" t="str">
        <f>IF(db[[#This Row],[H_QTY/ CTN]]="","",LEFT(db[[#This Row],[H_QTY/ CTN]],db[[#This Row],[H_1]]-1))</f>
        <v>144 PCS</v>
      </c>
      <c r="T947" s="87" t="str">
        <f>IF(NOT(db[[#This Row],[H_1]]=db[[#This Row],[H_2]]),MID(db[[#This Row],[H_QTY/ CTN]],db[[#This Row],[H_1]]+1,db[[#This Row],[H_2]]-db[[#This Row],[H_1]]-1),"")</f>
        <v/>
      </c>
      <c r="U947" s="87" t="str">
        <f>IF(db[[#This Row],[QTY/ CTN B]]="","",LEFT(db[[#This Row],[QTY/ CTN B]],SEARCH(" ",db[[#This Row],[QTY/ CTN B]],1)-1))</f>
        <v>144</v>
      </c>
      <c r="V947" s="87" t="str">
        <f>IF(db[[#This Row],[QTY/ CTN B]]="","",RIGHT(db[[#This Row],[QTY/ CTN B]],LEN(db[[#This Row],[QTY/ CTN B]])-SEARCH(" ",db[[#This Row],[QTY/ CTN B]],1)))</f>
        <v>PCS</v>
      </c>
      <c r="W947" s="87" t="str">
        <f>IF(db[[#This Row],[QTY/ CTN TG]]="",IF(db[[#This Row],[STN TG]]="","",12),LEFT(db[[#This Row],[QTY/ CTN TG]],SEARCH(" ",db[[#This Row],[QTY/ CTN TG]],1)-1))</f>
        <v/>
      </c>
      <c r="X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47" s="87" t="str">
        <f>IF(db[[#This Row],[STN K]]="","",IF(db[[#This Row],[STN TG]]="LSN",12,""))</f>
        <v/>
      </c>
      <c r="Z947" s="87" t="str">
        <f>IF(db[[#This Row],[STN TG]]="LSN","PCS","")</f>
        <v/>
      </c>
      <c r="AA947" s="87">
        <f>db[[#This Row],[QTY B]]*IF(db[[#This Row],[QTY TG]]="",1,db[[#This Row],[QTY TG]])*IF(db[[#This Row],[QTY K]]="",1,db[[#This Row],[QTY K]])</f>
        <v>144</v>
      </c>
      <c r="AB947" s="87" t="str">
        <f>IF(db[[#This Row],[STN K]]="",IF(db[[#This Row],[STN TG]]="",db[[#This Row],[STN B]],db[[#This Row],[STN TG]]),db[[#This Row],[STN K]])</f>
        <v>PCS</v>
      </c>
      <c r="AC947" s="87"/>
    </row>
    <row r="948" spans="1:29" x14ac:dyDescent="0.25">
      <c r="A948" s="87">
        <f>ROW()-1</f>
        <v>947</v>
      </c>
      <c r="B948" s="3" t="str">
        <f>LOWER(SUBSTITUTE(SUBSTITUTE(SUBSTITUTE(SUBSTITUTE(SUBSTITUTE(SUBSTITUTE(db[[#This Row],[NB BM]]," ",),".",""),"-",""),"(",""),")",""),"/",""))</f>
        <v>geltizofancytg31605d</v>
      </c>
      <c r="C948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D948" s="3" t="str">
        <f>LOWER(SUBSTITUTE(SUBSTITUTE(SUBSTITUTE(SUBSTITUTE(SUBSTITUTE(SUBSTITUTE(SUBSTITUTE(SUBSTITUTE(SUBSTITUTE(db[[#This Row],[NB PAJAK]]," ",""),"-",""),"(",""),")",""),".",""),",",""),"/",""),"""",""),"+",""))</f>
        <v/>
      </c>
      <c r="E94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geltizofancytg31605d144pcs</v>
      </c>
      <c r="F9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geltizofancytg31605d144pcsartomoro</v>
      </c>
      <c r="G948" s="1" t="s">
        <v>2897</v>
      </c>
      <c r="H948" s="4" t="s">
        <v>2888</v>
      </c>
      <c r="I948" s="49"/>
      <c r="J948" s="1" t="s">
        <v>1620</v>
      </c>
      <c r="K948" s="26" t="e">
        <f>IF(db[[#This Row],[NB NOTA_C]]="","",COUNTIF([2]!B_MSK[concat],db[[#This Row],[NB NOTA_C]]))</f>
        <v>#REF!</v>
      </c>
      <c r="L948" s="7">
        <v>99</v>
      </c>
      <c r="M948" s="3" t="s">
        <v>1664</v>
      </c>
      <c r="N948" s="1" t="s">
        <v>2811</v>
      </c>
      <c r="O948" s="3"/>
      <c r="P948" s="3" t="str">
        <f>IF(db[[#This Row],[QTY/ CTN]]="","",SUBSTITUTE(SUBSTITUTE(SUBSTITUTE(db[[#This Row],[QTY/ CTN]]," ","_",2),"(",""),")","")&amp;"_")</f>
        <v>144 PCS_</v>
      </c>
      <c r="Q948" s="3">
        <f>IF(db[[#This Row],[H_QTY/ CTN]]="","",SEARCH("_",db[[#This Row],[H_QTY/ CTN]]))</f>
        <v>8</v>
      </c>
      <c r="R948" s="3">
        <f>IF(db[[#This Row],[H_QTY/ CTN]]="","",LEN(db[[#This Row],[H_QTY/ CTN]]))</f>
        <v>8</v>
      </c>
      <c r="S948" s="90" t="str">
        <f>IF(db[[#This Row],[H_QTY/ CTN]]="","",LEFT(db[[#This Row],[H_QTY/ CTN]],db[[#This Row],[H_1]]-1))</f>
        <v>144 PCS</v>
      </c>
      <c r="T948" s="87" t="str">
        <f>IF(NOT(db[[#This Row],[H_1]]=db[[#This Row],[H_2]]),MID(db[[#This Row],[H_QTY/ CTN]],db[[#This Row],[H_1]]+1,db[[#This Row],[H_2]]-db[[#This Row],[H_1]]-1),"")</f>
        <v/>
      </c>
      <c r="U948" s="87" t="str">
        <f>IF(db[[#This Row],[QTY/ CTN B]]="","",LEFT(db[[#This Row],[QTY/ CTN B]],SEARCH(" ",db[[#This Row],[QTY/ CTN B]],1)-1))</f>
        <v>144</v>
      </c>
      <c r="V948" s="87" t="str">
        <f>IF(db[[#This Row],[QTY/ CTN B]]="","",RIGHT(db[[#This Row],[QTY/ CTN B]],LEN(db[[#This Row],[QTY/ CTN B]])-SEARCH(" ",db[[#This Row],[QTY/ CTN B]],1)))</f>
        <v>PCS</v>
      </c>
      <c r="W948" s="87" t="str">
        <f>IF(db[[#This Row],[QTY/ CTN TG]]="",IF(db[[#This Row],[STN TG]]="","",12),LEFT(db[[#This Row],[QTY/ CTN TG]],SEARCH(" ",db[[#This Row],[QTY/ CTN TG]],1)-1))</f>
        <v/>
      </c>
      <c r="X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48" s="87" t="str">
        <f>IF(db[[#This Row],[STN K]]="","",IF(db[[#This Row],[STN TG]]="LSN",12,""))</f>
        <v/>
      </c>
      <c r="Z948" s="87" t="str">
        <f>IF(db[[#This Row],[STN TG]]="LSN","PCS","")</f>
        <v/>
      </c>
      <c r="AA948" s="87">
        <f>db[[#This Row],[QTY B]]*IF(db[[#This Row],[QTY TG]]="",1,db[[#This Row],[QTY TG]])*IF(db[[#This Row],[QTY K]]="",1,db[[#This Row],[QTY K]])</f>
        <v>144</v>
      </c>
      <c r="AB948" s="87" t="str">
        <f>IF(db[[#This Row],[STN K]]="",IF(db[[#This Row],[STN TG]]="",db[[#This Row],[STN B]],db[[#This Row],[STN TG]]),db[[#This Row],[STN K]])</f>
        <v>PCS</v>
      </c>
      <c r="AC948" s="87"/>
    </row>
    <row r="949" spans="1:29" x14ac:dyDescent="0.25">
      <c r="A949" s="87">
        <f>ROW()-1</f>
        <v>948</v>
      </c>
      <c r="B949" s="3" t="str">
        <f>LOWER(SUBSTITUTE(SUBSTITUTE(SUBSTITUTE(SUBSTITUTE(SUBSTITUTE(SUBSTITUTE(db[[#This Row],[NB BM]]," ",),".",""),"-",""),"(",""),")",""),"/",""))</f>
        <v>geltizofancytg31762d</v>
      </c>
      <c r="C949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D949" s="3" t="str">
        <f>LOWER(SUBSTITUTE(SUBSTITUTE(SUBSTITUTE(SUBSTITUTE(SUBSTITUTE(SUBSTITUTE(SUBSTITUTE(SUBSTITUTE(SUBSTITUTE(db[[#This Row],[NB PAJAK]]," ",""),"-",""),"(",""),")",""),".",""),",",""),"/",""),"""",""),"+",""))</f>
        <v/>
      </c>
      <c r="E94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geltizofancytg31762d144lsn</v>
      </c>
      <c r="F9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geltizofancytg31762d144lsnartomoro</v>
      </c>
      <c r="G949" s="1" t="s">
        <v>1135</v>
      </c>
      <c r="H949" s="4" t="s">
        <v>1425</v>
      </c>
      <c r="I949" s="49"/>
      <c r="J949" s="1" t="s">
        <v>1620</v>
      </c>
      <c r="K949" s="26" t="e">
        <f>IF(db[[#This Row],[NB NOTA_C]]="","",COUNTIF([2]!B_MSK[concat],db[[#This Row],[NB NOTA_C]]))</f>
        <v>#REF!</v>
      </c>
      <c r="L949" s="6">
        <v>99</v>
      </c>
      <c r="M949" s="1" t="s">
        <v>1677</v>
      </c>
      <c r="N949" s="1" t="s">
        <v>2811</v>
      </c>
      <c r="P949" s="1" t="str">
        <f>IF(db[[#This Row],[QTY/ CTN]]="","",SUBSTITUTE(SUBSTITUTE(SUBSTITUTE(db[[#This Row],[QTY/ CTN]]," ","_",2),"(",""),")","")&amp;"_")</f>
        <v>144 LSN_</v>
      </c>
      <c r="Q949" s="1">
        <f>IF(db[[#This Row],[H_QTY/ CTN]]="","",SEARCH("_",db[[#This Row],[H_QTY/ CTN]]))</f>
        <v>8</v>
      </c>
      <c r="R949" s="1">
        <f>IF(db[[#This Row],[H_QTY/ CTN]]="","",LEN(db[[#This Row],[H_QTY/ CTN]]))</f>
        <v>8</v>
      </c>
      <c r="S949" s="90" t="str">
        <f>IF(db[[#This Row],[H_QTY/ CTN]]="","",LEFT(db[[#This Row],[H_QTY/ CTN]],db[[#This Row],[H_1]]-1))</f>
        <v>144 LSN</v>
      </c>
      <c r="T949" s="87" t="str">
        <f>IF(NOT(db[[#This Row],[H_1]]=db[[#This Row],[H_2]]),MID(db[[#This Row],[H_QTY/ CTN]],db[[#This Row],[H_1]]+1,db[[#This Row],[H_2]]-db[[#This Row],[H_1]]-1),"")</f>
        <v/>
      </c>
      <c r="U949" s="87" t="str">
        <f>IF(db[[#This Row],[QTY/ CTN B]]="","",LEFT(db[[#This Row],[QTY/ CTN B]],SEARCH(" ",db[[#This Row],[QTY/ CTN B]],1)-1))</f>
        <v>144</v>
      </c>
      <c r="V949" s="87" t="str">
        <f>IF(db[[#This Row],[QTY/ CTN B]]="","",RIGHT(db[[#This Row],[QTY/ CTN B]],LEN(db[[#This Row],[QTY/ CTN B]])-SEARCH(" ",db[[#This Row],[QTY/ CTN B]],1)))</f>
        <v>LSN</v>
      </c>
      <c r="W949" s="87">
        <f>IF(db[[#This Row],[QTY/ CTN TG]]="",IF(db[[#This Row],[STN TG]]="","",12),LEFT(db[[#This Row],[QTY/ CTN TG]],SEARCH(" ",db[[#This Row],[QTY/ CTN TG]],1)-1))</f>
        <v>12</v>
      </c>
      <c r="X9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49" s="87" t="str">
        <f>IF(db[[#This Row],[STN K]]="","",IF(db[[#This Row],[STN TG]]="LSN",12,""))</f>
        <v/>
      </c>
      <c r="Z949" s="87" t="str">
        <f>IF(db[[#This Row],[STN TG]]="LSN","PCS","")</f>
        <v/>
      </c>
      <c r="AA949" s="87">
        <f>db[[#This Row],[QTY B]]*IF(db[[#This Row],[QTY TG]]="",1,db[[#This Row],[QTY TG]])*IF(db[[#This Row],[QTY K]]="",1,db[[#This Row],[QTY K]])</f>
        <v>1728</v>
      </c>
      <c r="AB949" s="87" t="str">
        <f>IF(db[[#This Row],[STN K]]="",IF(db[[#This Row],[STN TG]]="",db[[#This Row],[STN B]],db[[#This Row],[STN TG]]),db[[#This Row],[STN K]])</f>
        <v>PCS</v>
      </c>
      <c r="AC949" s="87"/>
    </row>
    <row r="950" spans="1:29" x14ac:dyDescent="0.25">
      <c r="A950" s="87">
        <f>ROW()-1</f>
        <v>949</v>
      </c>
      <c r="B950" s="3" t="str">
        <f>LOWER(SUBSTITUTE(SUBSTITUTE(SUBSTITUTE(SUBSTITUTE(SUBSTITUTE(SUBSTITUTE(db[[#This Row],[NB BM]]," ",),".",""),"-",""),"(",""),")",""),"/",""))</f>
        <v>geltizofancytg31762e</v>
      </c>
      <c r="C950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950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E95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geltizofancytg31762e144lsn</v>
      </c>
      <c r="F9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geltizofancytg31762e144lsnartomoro</v>
      </c>
      <c r="G950" s="1" t="s">
        <v>2692</v>
      </c>
      <c r="H950" s="4" t="s">
        <v>2683</v>
      </c>
      <c r="I950" s="49" t="s">
        <v>2760</v>
      </c>
      <c r="J950" s="1" t="s">
        <v>1620</v>
      </c>
      <c r="K950" s="26" t="e">
        <f>IF(db[[#This Row],[NB NOTA_C]]="","",COUNTIF([2]!B_MSK[concat],db[[#This Row],[NB NOTA_C]]))</f>
        <v>#REF!</v>
      </c>
      <c r="L950" s="7">
        <v>99</v>
      </c>
      <c r="M950" s="3" t="s">
        <v>1677</v>
      </c>
      <c r="N950" s="1" t="s">
        <v>2811</v>
      </c>
      <c r="O950" s="1" t="s">
        <v>6157</v>
      </c>
      <c r="P950" s="1" t="str">
        <f>IF(db[[#This Row],[QTY/ CTN]]="","",SUBSTITUTE(SUBSTITUTE(SUBSTITUTE(db[[#This Row],[QTY/ CTN]]," ","_",2),"(",""),")","")&amp;"_")</f>
        <v>144 LSN_</v>
      </c>
      <c r="Q950" s="1">
        <f>IF(db[[#This Row],[H_QTY/ CTN]]="","",SEARCH("_",db[[#This Row],[H_QTY/ CTN]]))</f>
        <v>8</v>
      </c>
      <c r="R950" s="1">
        <f>IF(db[[#This Row],[H_QTY/ CTN]]="","",LEN(db[[#This Row],[H_QTY/ CTN]]))</f>
        <v>8</v>
      </c>
      <c r="S950" s="90" t="str">
        <f>IF(db[[#This Row],[H_QTY/ CTN]]="","",LEFT(db[[#This Row],[H_QTY/ CTN]],db[[#This Row],[H_1]]-1))</f>
        <v>144 LSN</v>
      </c>
      <c r="T950" s="87" t="str">
        <f>IF(NOT(db[[#This Row],[H_1]]=db[[#This Row],[H_2]]),MID(db[[#This Row],[H_QTY/ CTN]],db[[#This Row],[H_1]]+1,db[[#This Row],[H_2]]-db[[#This Row],[H_1]]-1),"")</f>
        <v/>
      </c>
      <c r="U950" s="87" t="str">
        <f>IF(db[[#This Row],[QTY/ CTN B]]="","",LEFT(db[[#This Row],[QTY/ CTN B]],SEARCH(" ",db[[#This Row],[QTY/ CTN B]],1)-1))</f>
        <v>144</v>
      </c>
      <c r="V950" s="87" t="str">
        <f>IF(db[[#This Row],[QTY/ CTN B]]="","",RIGHT(db[[#This Row],[QTY/ CTN B]],LEN(db[[#This Row],[QTY/ CTN B]])-SEARCH(" ",db[[#This Row],[QTY/ CTN B]],1)))</f>
        <v>LSN</v>
      </c>
      <c r="W950" s="87">
        <f>IF(db[[#This Row],[QTY/ CTN TG]]="",IF(db[[#This Row],[STN TG]]="","",12),LEFT(db[[#This Row],[QTY/ CTN TG]],SEARCH(" ",db[[#This Row],[QTY/ CTN TG]],1)-1))</f>
        <v>12</v>
      </c>
      <c r="X9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0" s="87" t="str">
        <f>IF(db[[#This Row],[STN K]]="","",IF(db[[#This Row],[STN TG]]="LSN",12,""))</f>
        <v/>
      </c>
      <c r="Z950" s="87" t="str">
        <f>IF(db[[#This Row],[STN TG]]="LSN","PCS","")</f>
        <v/>
      </c>
      <c r="AA950" s="87">
        <f>db[[#This Row],[QTY B]]*IF(db[[#This Row],[QTY TG]]="",1,db[[#This Row],[QTY TG]])*IF(db[[#This Row],[QTY K]]="",1,db[[#This Row],[QTY K]])</f>
        <v>1728</v>
      </c>
      <c r="AB950" s="87" t="str">
        <f>IF(db[[#This Row],[STN K]]="",IF(db[[#This Row],[STN TG]]="",db[[#This Row],[STN B]],db[[#This Row],[STN TG]]),db[[#This Row],[STN K]])</f>
        <v>PCS</v>
      </c>
      <c r="AC950" s="87"/>
    </row>
    <row r="951" spans="1:29" x14ac:dyDescent="0.25">
      <c r="A951" s="87">
        <f>ROW()-1</f>
        <v>950</v>
      </c>
      <c r="B951" s="3" t="str">
        <f>LOWER(SUBSTITUTE(SUBSTITUTE(SUBSTITUTE(SUBSTITUTE(SUBSTITUTE(SUBSTITUTE(db[[#This Row],[NB BM]]," ",),".",""),"-",""),"(",""),")",""),"/",""))</f>
        <v>geltizofancytg31763d</v>
      </c>
      <c r="C951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D951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E95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geltizofancytg31763d144lsn</v>
      </c>
      <c r="F9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geltizofancytg31763d144lsnartomoro</v>
      </c>
      <c r="G951" s="1" t="s">
        <v>1136</v>
      </c>
      <c r="H951" s="4" t="s">
        <v>1426</v>
      </c>
      <c r="I951" s="61" t="s">
        <v>2746</v>
      </c>
      <c r="J951" s="1" t="s">
        <v>1620</v>
      </c>
      <c r="K951" s="26" t="e">
        <f>IF(db[[#This Row],[NB NOTA_C]]="","",COUNTIF([2]!B_MSK[concat],db[[#This Row],[NB NOTA_C]]))</f>
        <v>#REF!</v>
      </c>
      <c r="L951" s="6">
        <v>99</v>
      </c>
      <c r="M951" s="1" t="s">
        <v>1677</v>
      </c>
      <c r="N951" s="1" t="s">
        <v>2811</v>
      </c>
      <c r="P951" s="1" t="str">
        <f>IF(db[[#This Row],[QTY/ CTN]]="","",SUBSTITUTE(SUBSTITUTE(SUBSTITUTE(db[[#This Row],[QTY/ CTN]]," ","_",2),"(",""),")","")&amp;"_")</f>
        <v>144 LSN_</v>
      </c>
      <c r="Q951" s="1">
        <f>IF(db[[#This Row],[H_QTY/ CTN]]="","",SEARCH("_",db[[#This Row],[H_QTY/ CTN]]))</f>
        <v>8</v>
      </c>
      <c r="R951" s="1">
        <f>IF(db[[#This Row],[H_QTY/ CTN]]="","",LEN(db[[#This Row],[H_QTY/ CTN]]))</f>
        <v>8</v>
      </c>
      <c r="S951" s="90" t="str">
        <f>IF(db[[#This Row],[H_QTY/ CTN]]="","",LEFT(db[[#This Row],[H_QTY/ CTN]],db[[#This Row],[H_1]]-1))</f>
        <v>144 LSN</v>
      </c>
      <c r="T951" s="87" t="str">
        <f>IF(NOT(db[[#This Row],[H_1]]=db[[#This Row],[H_2]]),MID(db[[#This Row],[H_QTY/ CTN]],db[[#This Row],[H_1]]+1,db[[#This Row],[H_2]]-db[[#This Row],[H_1]]-1),"")</f>
        <v/>
      </c>
      <c r="U951" s="87" t="str">
        <f>IF(db[[#This Row],[QTY/ CTN B]]="","",LEFT(db[[#This Row],[QTY/ CTN B]],SEARCH(" ",db[[#This Row],[QTY/ CTN B]],1)-1))</f>
        <v>144</v>
      </c>
      <c r="V951" s="87" t="str">
        <f>IF(db[[#This Row],[QTY/ CTN B]]="","",RIGHT(db[[#This Row],[QTY/ CTN B]],LEN(db[[#This Row],[QTY/ CTN B]])-SEARCH(" ",db[[#This Row],[QTY/ CTN B]],1)))</f>
        <v>LSN</v>
      </c>
      <c r="W951" s="87">
        <f>IF(db[[#This Row],[QTY/ CTN TG]]="",IF(db[[#This Row],[STN TG]]="","",12),LEFT(db[[#This Row],[QTY/ CTN TG]],SEARCH(" ",db[[#This Row],[QTY/ CTN TG]],1)-1))</f>
        <v>12</v>
      </c>
      <c r="X9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1" s="87" t="str">
        <f>IF(db[[#This Row],[STN K]]="","",IF(db[[#This Row],[STN TG]]="LSN",12,""))</f>
        <v/>
      </c>
      <c r="Z951" s="87" t="str">
        <f>IF(db[[#This Row],[STN TG]]="LSN","PCS","")</f>
        <v/>
      </c>
      <c r="AA951" s="87">
        <f>db[[#This Row],[QTY B]]*IF(db[[#This Row],[QTY TG]]="",1,db[[#This Row],[QTY TG]])*IF(db[[#This Row],[QTY K]]="",1,db[[#This Row],[QTY K]])</f>
        <v>1728</v>
      </c>
      <c r="AB951" s="87" t="str">
        <f>IF(db[[#This Row],[STN K]]="",IF(db[[#This Row],[STN TG]]="",db[[#This Row],[STN B]],db[[#This Row],[STN TG]]),db[[#This Row],[STN K]])</f>
        <v>PCS</v>
      </c>
      <c r="AC951" s="87"/>
    </row>
    <row r="952" spans="1:29" x14ac:dyDescent="0.25">
      <c r="A952" s="87">
        <f>ROW()-1</f>
        <v>951</v>
      </c>
      <c r="B952" s="3" t="str">
        <f>LOWER(SUBSTITUTE(SUBSTITUTE(SUBSTITUTE(SUBSTITUTE(SUBSTITUTE(SUBSTITUTE(db[[#This Row],[NB BM]]," ",),".",""),"-",""),"(",""),")",""),"/",""))</f>
        <v>geltizofancytg31763e</v>
      </c>
      <c r="C952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952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E95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geltizofancytg31763e144lsn</v>
      </c>
      <c r="F9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geltizofancytg31763e144lsnartomoro</v>
      </c>
      <c r="G952" s="1" t="s">
        <v>2679</v>
      </c>
      <c r="H952" s="4" t="s">
        <v>2673</v>
      </c>
      <c r="I952" s="49" t="s">
        <v>2757</v>
      </c>
      <c r="J952" s="1" t="s">
        <v>1620</v>
      </c>
      <c r="K952" s="26" t="e">
        <f>IF(db[[#This Row],[NB NOTA_C]]="","",COUNTIF([2]!B_MSK[concat],db[[#This Row],[NB NOTA_C]]))</f>
        <v>#REF!</v>
      </c>
      <c r="L952" s="7">
        <v>99</v>
      </c>
      <c r="M952" s="3" t="s">
        <v>1677</v>
      </c>
      <c r="N952" s="1" t="s">
        <v>2811</v>
      </c>
      <c r="P952" s="1" t="str">
        <f>IF(db[[#This Row],[QTY/ CTN]]="","",SUBSTITUTE(SUBSTITUTE(SUBSTITUTE(db[[#This Row],[QTY/ CTN]]," ","_",2),"(",""),")","")&amp;"_")</f>
        <v>144 LSN_</v>
      </c>
      <c r="Q952" s="1">
        <f>IF(db[[#This Row],[H_QTY/ CTN]]="","",SEARCH("_",db[[#This Row],[H_QTY/ CTN]]))</f>
        <v>8</v>
      </c>
      <c r="R952" s="1">
        <f>IF(db[[#This Row],[H_QTY/ CTN]]="","",LEN(db[[#This Row],[H_QTY/ CTN]]))</f>
        <v>8</v>
      </c>
      <c r="S952" s="90" t="str">
        <f>IF(db[[#This Row],[H_QTY/ CTN]]="","",LEFT(db[[#This Row],[H_QTY/ CTN]],db[[#This Row],[H_1]]-1))</f>
        <v>144 LSN</v>
      </c>
      <c r="T952" s="87" t="str">
        <f>IF(NOT(db[[#This Row],[H_1]]=db[[#This Row],[H_2]]),MID(db[[#This Row],[H_QTY/ CTN]],db[[#This Row],[H_1]]+1,db[[#This Row],[H_2]]-db[[#This Row],[H_1]]-1),"")</f>
        <v/>
      </c>
      <c r="U952" s="87" t="str">
        <f>IF(db[[#This Row],[QTY/ CTN B]]="","",LEFT(db[[#This Row],[QTY/ CTN B]],SEARCH(" ",db[[#This Row],[QTY/ CTN B]],1)-1))</f>
        <v>144</v>
      </c>
      <c r="V952" s="87" t="str">
        <f>IF(db[[#This Row],[QTY/ CTN B]]="","",RIGHT(db[[#This Row],[QTY/ CTN B]],LEN(db[[#This Row],[QTY/ CTN B]])-SEARCH(" ",db[[#This Row],[QTY/ CTN B]],1)))</f>
        <v>LSN</v>
      </c>
      <c r="W952" s="87">
        <f>IF(db[[#This Row],[QTY/ CTN TG]]="",IF(db[[#This Row],[STN TG]]="","",12),LEFT(db[[#This Row],[QTY/ CTN TG]],SEARCH(" ",db[[#This Row],[QTY/ CTN TG]],1)-1))</f>
        <v>12</v>
      </c>
      <c r="X9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2" s="87" t="str">
        <f>IF(db[[#This Row],[STN K]]="","",IF(db[[#This Row],[STN TG]]="LSN",12,""))</f>
        <v/>
      </c>
      <c r="Z952" s="87" t="str">
        <f>IF(db[[#This Row],[STN TG]]="LSN","PCS","")</f>
        <v/>
      </c>
      <c r="AA952" s="87">
        <f>db[[#This Row],[QTY B]]*IF(db[[#This Row],[QTY TG]]="",1,db[[#This Row],[QTY TG]])*IF(db[[#This Row],[QTY K]]="",1,db[[#This Row],[QTY K]])</f>
        <v>1728</v>
      </c>
      <c r="AB952" s="87" t="str">
        <f>IF(db[[#This Row],[STN K]]="",IF(db[[#This Row],[STN TG]]="",db[[#This Row],[STN B]],db[[#This Row],[STN TG]]),db[[#This Row],[STN K]])</f>
        <v>PCS</v>
      </c>
      <c r="AC952" s="87"/>
    </row>
    <row r="953" spans="1:29" x14ac:dyDescent="0.25">
      <c r="A953" s="87">
        <f>ROW()-1</f>
        <v>952</v>
      </c>
      <c r="B953" s="3" t="str">
        <f>LOWER(SUBSTITUTE(SUBSTITUTE(SUBSTITUTE(SUBSTITUTE(SUBSTITUTE(SUBSTITUTE(db[[#This Row],[NB BM]]," ",),".",""),"-",""),"(",""),")",""),"/",""))</f>
        <v>geltizofancytg31763el</v>
      </c>
      <c r="C953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D953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E95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geltizofancytg31763el72lsn</v>
      </c>
      <c r="F9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geltizofancytg31763el72lsnuntana</v>
      </c>
      <c r="G953" s="1" t="s">
        <v>5518</v>
      </c>
      <c r="H953" s="4" t="s">
        <v>5517</v>
      </c>
      <c r="I953" s="49" t="s">
        <v>5519</v>
      </c>
      <c r="J953" s="1" t="s">
        <v>1621</v>
      </c>
      <c r="K953" s="26" t="e">
        <f>IF(db[[#This Row],[NB NOTA_C]]="","",COUNTIF([2]!B_MSK[concat],db[[#This Row],[NB NOTA_C]]))</f>
        <v>#REF!</v>
      </c>
      <c r="L953" s="7" t="s">
        <v>2654</v>
      </c>
      <c r="M953" s="3" t="s">
        <v>1743</v>
      </c>
      <c r="N953" s="1" t="s">
        <v>2811</v>
      </c>
      <c r="P953" s="1" t="str">
        <f>IF(db[[#This Row],[QTY/ CTN]]="","",SUBSTITUTE(SUBSTITUTE(SUBSTITUTE(db[[#This Row],[QTY/ CTN]]," ","_",2),"(",""),")","")&amp;"_")</f>
        <v>72 LSN_</v>
      </c>
      <c r="Q953" s="1">
        <f>IF(db[[#This Row],[H_QTY/ CTN]]="","",SEARCH("_",db[[#This Row],[H_QTY/ CTN]]))</f>
        <v>7</v>
      </c>
      <c r="R953" s="1">
        <f>IF(db[[#This Row],[H_QTY/ CTN]]="","",LEN(db[[#This Row],[H_QTY/ CTN]]))</f>
        <v>7</v>
      </c>
      <c r="S953" s="90" t="str">
        <f>IF(db[[#This Row],[H_QTY/ CTN]]="","",LEFT(db[[#This Row],[H_QTY/ CTN]],db[[#This Row],[H_1]]-1))</f>
        <v>72 LSN</v>
      </c>
      <c r="T953" s="87" t="str">
        <f>IF(NOT(db[[#This Row],[H_1]]=db[[#This Row],[H_2]]),MID(db[[#This Row],[H_QTY/ CTN]],db[[#This Row],[H_1]]+1,db[[#This Row],[H_2]]-db[[#This Row],[H_1]]-1),"")</f>
        <v/>
      </c>
      <c r="U953" s="87" t="str">
        <f>IF(db[[#This Row],[QTY/ CTN B]]="","",LEFT(db[[#This Row],[QTY/ CTN B]],SEARCH(" ",db[[#This Row],[QTY/ CTN B]],1)-1))</f>
        <v>72</v>
      </c>
      <c r="V953" s="87" t="str">
        <f>IF(db[[#This Row],[QTY/ CTN B]]="","",RIGHT(db[[#This Row],[QTY/ CTN B]],LEN(db[[#This Row],[QTY/ CTN B]])-SEARCH(" ",db[[#This Row],[QTY/ CTN B]],1)))</f>
        <v>LSN</v>
      </c>
      <c r="W953" s="87">
        <f>IF(db[[#This Row],[QTY/ CTN TG]]="",IF(db[[#This Row],[STN TG]]="","",12),LEFT(db[[#This Row],[QTY/ CTN TG]],SEARCH(" ",db[[#This Row],[QTY/ CTN TG]],1)-1))</f>
        <v>12</v>
      </c>
      <c r="X9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3" s="87" t="str">
        <f>IF(db[[#This Row],[STN K]]="","",IF(db[[#This Row],[STN TG]]="LSN",12,""))</f>
        <v/>
      </c>
      <c r="Z953" s="87" t="str">
        <f>IF(db[[#This Row],[STN TG]]="LSN","PCS","")</f>
        <v/>
      </c>
      <c r="AA953" s="87">
        <f>db[[#This Row],[QTY B]]*IF(db[[#This Row],[QTY TG]]="",1,db[[#This Row],[QTY TG]])*IF(db[[#This Row],[QTY K]]="",1,db[[#This Row],[QTY K]])</f>
        <v>864</v>
      </c>
      <c r="AB953" s="87" t="str">
        <f>IF(db[[#This Row],[STN K]]="",IF(db[[#This Row],[STN TG]]="",db[[#This Row],[STN B]],db[[#This Row],[STN TG]]),db[[#This Row],[STN K]])</f>
        <v>PCS</v>
      </c>
      <c r="AC953" s="87"/>
    </row>
    <row r="954" spans="1:29" x14ac:dyDescent="0.25">
      <c r="A954" s="87">
        <f>ROW()-1</f>
        <v>953</v>
      </c>
      <c r="B954" s="3" t="str">
        <f>LOWER(SUBSTITUTE(SUBSTITUTE(SUBSTITUTE(SUBSTITUTE(SUBSTITUTE(SUBSTITUTE(db[[#This Row],[NB BM]]," ",),".",""),"-",""),"(",""),")",""),"/",""))</f>
        <v>geltizofancytg31780d</v>
      </c>
      <c r="C95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D954" s="3" t="str">
        <f>LOWER(SUBSTITUTE(SUBSTITUTE(SUBSTITUTE(SUBSTITUTE(SUBSTITUTE(SUBSTITUTE(SUBSTITUTE(SUBSTITUTE(SUBSTITUTE(db[[#This Row],[NB PAJAK]]," ",""),"-",""),"(",""),")",""),".",""),",",""),"/",""),"""",""),"+",""))</f>
        <v/>
      </c>
      <c r="E95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geltizofancytg31780d144lsn</v>
      </c>
      <c r="F9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geltizofancytg31780d144lsnartomoro</v>
      </c>
      <c r="G954" s="1" t="s">
        <v>1137</v>
      </c>
      <c r="H954" s="4" t="s">
        <v>1427</v>
      </c>
      <c r="I954" s="49"/>
      <c r="J954" s="1" t="s">
        <v>1620</v>
      </c>
      <c r="K954" s="26" t="e">
        <f>IF(db[[#This Row],[NB NOTA_C]]="","",COUNTIF([2]!B_MSK[concat],db[[#This Row],[NB NOTA_C]]))</f>
        <v>#REF!</v>
      </c>
      <c r="L954" s="6">
        <v>99</v>
      </c>
      <c r="M954" s="1" t="s">
        <v>1677</v>
      </c>
      <c r="N954" s="1" t="s">
        <v>2811</v>
      </c>
      <c r="P954" s="1" t="str">
        <f>IF(db[[#This Row],[QTY/ CTN]]="","",SUBSTITUTE(SUBSTITUTE(SUBSTITUTE(db[[#This Row],[QTY/ CTN]]," ","_",2),"(",""),")","")&amp;"_")</f>
        <v>144 LSN_</v>
      </c>
      <c r="Q954" s="1">
        <f>IF(db[[#This Row],[H_QTY/ CTN]]="","",SEARCH("_",db[[#This Row],[H_QTY/ CTN]]))</f>
        <v>8</v>
      </c>
      <c r="R954" s="1">
        <f>IF(db[[#This Row],[H_QTY/ CTN]]="","",LEN(db[[#This Row],[H_QTY/ CTN]]))</f>
        <v>8</v>
      </c>
      <c r="S954" s="90" t="str">
        <f>IF(db[[#This Row],[H_QTY/ CTN]]="","",LEFT(db[[#This Row],[H_QTY/ CTN]],db[[#This Row],[H_1]]-1))</f>
        <v>144 LSN</v>
      </c>
      <c r="T954" s="87" t="str">
        <f>IF(NOT(db[[#This Row],[H_1]]=db[[#This Row],[H_2]]),MID(db[[#This Row],[H_QTY/ CTN]],db[[#This Row],[H_1]]+1,db[[#This Row],[H_2]]-db[[#This Row],[H_1]]-1),"")</f>
        <v/>
      </c>
      <c r="U954" s="87" t="str">
        <f>IF(db[[#This Row],[QTY/ CTN B]]="","",LEFT(db[[#This Row],[QTY/ CTN B]],SEARCH(" ",db[[#This Row],[QTY/ CTN B]],1)-1))</f>
        <v>144</v>
      </c>
      <c r="V954" s="87" t="str">
        <f>IF(db[[#This Row],[QTY/ CTN B]]="","",RIGHT(db[[#This Row],[QTY/ CTN B]],LEN(db[[#This Row],[QTY/ CTN B]])-SEARCH(" ",db[[#This Row],[QTY/ CTN B]],1)))</f>
        <v>LSN</v>
      </c>
      <c r="W954" s="87">
        <f>IF(db[[#This Row],[QTY/ CTN TG]]="",IF(db[[#This Row],[STN TG]]="","",12),LEFT(db[[#This Row],[QTY/ CTN TG]],SEARCH(" ",db[[#This Row],[QTY/ CTN TG]],1)-1))</f>
        <v>12</v>
      </c>
      <c r="X9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4" s="87" t="str">
        <f>IF(db[[#This Row],[STN K]]="","",IF(db[[#This Row],[STN TG]]="LSN",12,""))</f>
        <v/>
      </c>
      <c r="Z954" s="87" t="str">
        <f>IF(db[[#This Row],[STN TG]]="LSN","PCS","")</f>
        <v/>
      </c>
      <c r="AA954" s="87">
        <f>db[[#This Row],[QTY B]]*IF(db[[#This Row],[QTY TG]]="",1,db[[#This Row],[QTY TG]])*IF(db[[#This Row],[QTY K]]="",1,db[[#This Row],[QTY K]])</f>
        <v>1728</v>
      </c>
      <c r="AB954" s="87" t="str">
        <f>IF(db[[#This Row],[STN K]]="",IF(db[[#This Row],[STN TG]]="",db[[#This Row],[STN B]],db[[#This Row],[STN TG]]),db[[#This Row],[STN K]])</f>
        <v>PCS</v>
      </c>
      <c r="AC954" s="87"/>
    </row>
    <row r="955" spans="1:29" x14ac:dyDescent="0.25">
      <c r="A955" s="87">
        <f>ROW()-1</f>
        <v>954</v>
      </c>
      <c r="B955" s="3" t="str">
        <f>LOWER(SUBSTITUTE(SUBSTITUTE(SUBSTITUTE(SUBSTITUTE(SUBSTITUTE(SUBSTITUTE(db[[#This Row],[NB BM]]," ",),".",""),"-",""),"(",""),")",""),"/",""))</f>
        <v>geltizofancytg31780dl</v>
      </c>
      <c r="C95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D955" s="3" t="str">
        <f>LOWER(SUBSTITUTE(SUBSTITUTE(SUBSTITUTE(SUBSTITUTE(SUBSTITUTE(SUBSTITUTE(SUBSTITUTE(SUBSTITUTE(SUBSTITUTE(db[[#This Row],[NB PAJAK]]," ",""),"-",""),"(",""),")",""),".",""),",",""),"/",""),"""",""),"+",""))</f>
        <v/>
      </c>
      <c r="E955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geltizofancytg31780dl72lsn</v>
      </c>
      <c r="F9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geltizofancytg31780dl72lsnartomoro</v>
      </c>
      <c r="G955" s="1" t="s">
        <v>3284</v>
      </c>
      <c r="H955" s="4" t="s">
        <v>3283</v>
      </c>
      <c r="I955" s="49"/>
      <c r="J955" s="1" t="s">
        <v>1620</v>
      </c>
      <c r="K955" s="28" t="e">
        <f>IF(db[[#This Row],[NB NOTA_C]]="","",COUNTIF([2]!B_MSK[concat],db[[#This Row],[NB NOTA_C]]))</f>
        <v>#REF!</v>
      </c>
      <c r="L955" s="7">
        <v>99</v>
      </c>
      <c r="M955" s="3" t="s">
        <v>1743</v>
      </c>
      <c r="N955" s="1" t="s">
        <v>2811</v>
      </c>
      <c r="O955" s="3"/>
      <c r="P955" s="3" t="str">
        <f>IF(db[[#This Row],[QTY/ CTN]]="","",SUBSTITUTE(SUBSTITUTE(SUBSTITUTE(db[[#This Row],[QTY/ CTN]]," ","_",2),"(",""),")","")&amp;"_")</f>
        <v>72 LSN_</v>
      </c>
      <c r="Q955" s="3">
        <f>IF(db[[#This Row],[H_QTY/ CTN]]="","",SEARCH("_",db[[#This Row],[H_QTY/ CTN]]))</f>
        <v>7</v>
      </c>
      <c r="R955" s="3">
        <f>IF(db[[#This Row],[H_QTY/ CTN]]="","",LEN(db[[#This Row],[H_QTY/ CTN]]))</f>
        <v>7</v>
      </c>
      <c r="S955" s="87" t="str">
        <f>IF(db[[#This Row],[H_QTY/ CTN]]="","",LEFT(db[[#This Row],[H_QTY/ CTN]],db[[#This Row],[H_1]]-1))</f>
        <v>72 LSN</v>
      </c>
      <c r="T955" s="87" t="str">
        <f>IF(NOT(db[[#This Row],[H_1]]=db[[#This Row],[H_2]]),MID(db[[#This Row],[H_QTY/ CTN]],db[[#This Row],[H_1]]+1,db[[#This Row],[H_2]]-db[[#This Row],[H_1]]-1),"")</f>
        <v/>
      </c>
      <c r="U955" s="87" t="str">
        <f>IF(db[[#This Row],[QTY/ CTN B]]="","",LEFT(db[[#This Row],[QTY/ CTN B]],SEARCH(" ",db[[#This Row],[QTY/ CTN B]],1)-1))</f>
        <v>72</v>
      </c>
      <c r="V955" s="87" t="str">
        <f>IF(db[[#This Row],[QTY/ CTN B]]="","",RIGHT(db[[#This Row],[QTY/ CTN B]],LEN(db[[#This Row],[QTY/ CTN B]])-SEARCH(" ",db[[#This Row],[QTY/ CTN B]],1)))</f>
        <v>LSN</v>
      </c>
      <c r="W955" s="87">
        <f>IF(db[[#This Row],[QTY/ CTN TG]]="",IF(db[[#This Row],[STN TG]]="","",12),LEFT(db[[#This Row],[QTY/ CTN TG]],SEARCH(" ",db[[#This Row],[QTY/ CTN TG]],1)-1))</f>
        <v>12</v>
      </c>
      <c r="X9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5" s="87" t="str">
        <f>IF(db[[#This Row],[STN K]]="","",IF(db[[#This Row],[STN TG]]="LSN",12,""))</f>
        <v/>
      </c>
      <c r="Z955" s="87" t="str">
        <f>IF(db[[#This Row],[STN TG]]="LSN","PCS","")</f>
        <v/>
      </c>
      <c r="AA955" s="87">
        <f>db[[#This Row],[QTY B]]*IF(db[[#This Row],[QTY TG]]="",1,db[[#This Row],[QTY TG]])*IF(db[[#This Row],[QTY K]]="",1,db[[#This Row],[QTY K]])</f>
        <v>864</v>
      </c>
      <c r="AB955" s="87" t="str">
        <f>IF(db[[#This Row],[STN K]]="",IF(db[[#This Row],[STN TG]]="",db[[#This Row],[STN B]],db[[#This Row],[STN TG]]),db[[#This Row],[STN K]])</f>
        <v>PCS</v>
      </c>
      <c r="AC955" s="87"/>
    </row>
    <row r="956" spans="1:29" x14ac:dyDescent="0.25">
      <c r="A956" s="87">
        <f>ROW()-1</f>
        <v>955</v>
      </c>
      <c r="B956" s="3" t="str">
        <f>LOWER(SUBSTITUTE(SUBSTITUTE(SUBSTITUTE(SUBSTITUTE(SUBSTITUTE(SUBSTITUTE(db[[#This Row],[NB BM]]," ",),".",""),"-",""),"(",""),")",""),"/",""))</f>
        <v>geltizofancytg31780e</v>
      </c>
      <c r="C95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D956" s="3" t="str">
        <f>LOWER(SUBSTITUTE(SUBSTITUTE(SUBSTITUTE(SUBSTITUTE(SUBSTITUTE(SUBSTITUTE(SUBSTITUTE(SUBSTITUTE(SUBSTITUTE(db[[#This Row],[NB PAJAK]]," ",""),"-",""),"(",""),")",""),".",""),",",""),"/",""),"""",""),"+",""))</f>
        <v>gelpentizotg31780e</v>
      </c>
      <c r="E95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geltizofancytg31780e144lsn</v>
      </c>
      <c r="F9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geltizofancytg31780e144lsnuntana</v>
      </c>
      <c r="G956" s="1" t="s">
        <v>3412</v>
      </c>
      <c r="H956" s="4" t="s">
        <v>3411</v>
      </c>
      <c r="I956" s="49" t="s">
        <v>5970</v>
      </c>
      <c r="J956" s="1" t="s">
        <v>1621</v>
      </c>
      <c r="K956" s="26" t="e">
        <f>IF(db[[#This Row],[NB NOTA_C]]="","",COUNTIF([2]!B_MSK[concat],db[[#This Row],[NB NOTA_C]]))</f>
        <v>#REF!</v>
      </c>
      <c r="L956" s="7" t="s">
        <v>2654</v>
      </c>
      <c r="M956" s="3" t="s">
        <v>1677</v>
      </c>
      <c r="N956" s="1" t="s">
        <v>2811</v>
      </c>
      <c r="P956" s="1" t="str">
        <f>IF(db[[#This Row],[QTY/ CTN]]="","",SUBSTITUTE(SUBSTITUTE(SUBSTITUTE(db[[#This Row],[QTY/ CTN]]," ","_",2),"(",""),")","")&amp;"_")</f>
        <v>144 LSN_</v>
      </c>
      <c r="Q956" s="1">
        <f>IF(db[[#This Row],[H_QTY/ CTN]]="","",SEARCH("_",db[[#This Row],[H_QTY/ CTN]]))</f>
        <v>8</v>
      </c>
      <c r="R956" s="1">
        <f>IF(db[[#This Row],[H_QTY/ CTN]]="","",LEN(db[[#This Row],[H_QTY/ CTN]]))</f>
        <v>8</v>
      </c>
      <c r="S956" s="90" t="str">
        <f>IF(db[[#This Row],[H_QTY/ CTN]]="","",LEFT(db[[#This Row],[H_QTY/ CTN]],db[[#This Row],[H_1]]-1))</f>
        <v>144 LSN</v>
      </c>
      <c r="T956" s="87" t="str">
        <f>IF(NOT(db[[#This Row],[H_1]]=db[[#This Row],[H_2]]),MID(db[[#This Row],[H_QTY/ CTN]],db[[#This Row],[H_1]]+1,db[[#This Row],[H_2]]-db[[#This Row],[H_1]]-1),"")</f>
        <v/>
      </c>
      <c r="U956" s="87" t="str">
        <f>IF(db[[#This Row],[QTY/ CTN B]]="","",LEFT(db[[#This Row],[QTY/ CTN B]],SEARCH(" ",db[[#This Row],[QTY/ CTN B]],1)-1))</f>
        <v>144</v>
      </c>
      <c r="V956" s="87" t="str">
        <f>IF(db[[#This Row],[QTY/ CTN B]]="","",RIGHT(db[[#This Row],[QTY/ CTN B]],LEN(db[[#This Row],[QTY/ CTN B]])-SEARCH(" ",db[[#This Row],[QTY/ CTN B]],1)))</f>
        <v>LSN</v>
      </c>
      <c r="W956" s="87">
        <f>IF(db[[#This Row],[QTY/ CTN TG]]="",IF(db[[#This Row],[STN TG]]="","",12),LEFT(db[[#This Row],[QTY/ CTN TG]],SEARCH(" ",db[[#This Row],[QTY/ CTN TG]],1)-1))</f>
        <v>12</v>
      </c>
      <c r="X9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6" s="87" t="str">
        <f>IF(db[[#This Row],[STN K]]="","",IF(db[[#This Row],[STN TG]]="LSN",12,""))</f>
        <v/>
      </c>
      <c r="Z956" s="87" t="str">
        <f>IF(db[[#This Row],[STN TG]]="LSN","PCS","")</f>
        <v/>
      </c>
      <c r="AA956" s="87">
        <f>db[[#This Row],[QTY B]]*IF(db[[#This Row],[QTY TG]]="",1,db[[#This Row],[QTY TG]])*IF(db[[#This Row],[QTY K]]="",1,db[[#This Row],[QTY K]])</f>
        <v>1728</v>
      </c>
      <c r="AB956" s="87" t="str">
        <f>IF(db[[#This Row],[STN K]]="",IF(db[[#This Row],[STN TG]]="",db[[#This Row],[STN B]],db[[#This Row],[STN TG]]),db[[#This Row],[STN K]])</f>
        <v>PCS</v>
      </c>
      <c r="AC956" s="87"/>
    </row>
    <row r="957" spans="1:29" ht="16.5" customHeight="1" x14ac:dyDescent="0.25">
      <c r="A957" s="87">
        <f>ROW()-1</f>
        <v>956</v>
      </c>
      <c r="B957" s="3" t="str">
        <f>LOWER(SUBSTITUTE(SUBSTITUTE(SUBSTITUTE(SUBSTITUTE(SUBSTITUTE(SUBSTITUTE(db[[#This Row],[NB BM]]," ",),".",""),"-",""),"(",""),")",""),"/",""))</f>
        <v>geltizofancytg31810d</v>
      </c>
      <c r="C95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D95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E95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geltizofancytg31810d144lsn</v>
      </c>
      <c r="F9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geltizofancytg31810d144lsnartomoro</v>
      </c>
      <c r="G957" s="1" t="s">
        <v>1138</v>
      </c>
      <c r="H957" s="4" t="s">
        <v>1428</v>
      </c>
      <c r="I957" s="61" t="s">
        <v>2747</v>
      </c>
      <c r="J957" s="1" t="s">
        <v>1620</v>
      </c>
      <c r="K957" s="26" t="e">
        <f>IF(db[[#This Row],[NB NOTA_C]]="","",COUNTIF([2]!B_MSK[concat],db[[#This Row],[NB NOTA_C]]))</f>
        <v>#REF!</v>
      </c>
      <c r="L957" s="6">
        <v>99</v>
      </c>
      <c r="M957" s="1" t="s">
        <v>1677</v>
      </c>
      <c r="N957" s="1" t="s">
        <v>2811</v>
      </c>
      <c r="P957" s="1" t="str">
        <f>IF(db[[#This Row],[QTY/ CTN]]="","",SUBSTITUTE(SUBSTITUTE(SUBSTITUTE(db[[#This Row],[QTY/ CTN]]," ","_",2),"(",""),")","")&amp;"_")</f>
        <v>144 LSN_</v>
      </c>
      <c r="Q957" s="1">
        <f>IF(db[[#This Row],[H_QTY/ CTN]]="","",SEARCH("_",db[[#This Row],[H_QTY/ CTN]]))</f>
        <v>8</v>
      </c>
      <c r="R957" s="1">
        <f>IF(db[[#This Row],[H_QTY/ CTN]]="","",LEN(db[[#This Row],[H_QTY/ CTN]]))</f>
        <v>8</v>
      </c>
      <c r="S957" s="90" t="str">
        <f>IF(db[[#This Row],[H_QTY/ CTN]]="","",LEFT(db[[#This Row],[H_QTY/ CTN]],db[[#This Row],[H_1]]-1))</f>
        <v>144 LSN</v>
      </c>
      <c r="T957" s="87" t="str">
        <f>IF(NOT(db[[#This Row],[H_1]]=db[[#This Row],[H_2]]),MID(db[[#This Row],[H_QTY/ CTN]],db[[#This Row],[H_1]]+1,db[[#This Row],[H_2]]-db[[#This Row],[H_1]]-1),"")</f>
        <v/>
      </c>
      <c r="U957" s="87" t="str">
        <f>IF(db[[#This Row],[QTY/ CTN B]]="","",LEFT(db[[#This Row],[QTY/ CTN B]],SEARCH(" ",db[[#This Row],[QTY/ CTN B]],1)-1))</f>
        <v>144</v>
      </c>
      <c r="V957" s="87" t="str">
        <f>IF(db[[#This Row],[QTY/ CTN B]]="","",RIGHT(db[[#This Row],[QTY/ CTN B]],LEN(db[[#This Row],[QTY/ CTN B]])-SEARCH(" ",db[[#This Row],[QTY/ CTN B]],1)))</f>
        <v>LSN</v>
      </c>
      <c r="W957" s="87">
        <f>IF(db[[#This Row],[QTY/ CTN TG]]="",IF(db[[#This Row],[STN TG]]="","",12),LEFT(db[[#This Row],[QTY/ CTN TG]],SEARCH(" ",db[[#This Row],[QTY/ CTN TG]],1)-1))</f>
        <v>12</v>
      </c>
      <c r="X9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7" s="87" t="str">
        <f>IF(db[[#This Row],[STN K]]="","",IF(db[[#This Row],[STN TG]]="LSN",12,""))</f>
        <v/>
      </c>
      <c r="Z957" s="87" t="str">
        <f>IF(db[[#This Row],[STN TG]]="LSN","PCS","")</f>
        <v/>
      </c>
      <c r="AA957" s="87">
        <f>db[[#This Row],[QTY B]]*IF(db[[#This Row],[QTY TG]]="",1,db[[#This Row],[QTY TG]])*IF(db[[#This Row],[QTY K]]="",1,db[[#This Row],[QTY K]])</f>
        <v>1728</v>
      </c>
      <c r="AB957" s="87" t="str">
        <f>IF(db[[#This Row],[STN K]]="",IF(db[[#This Row],[STN TG]]="",db[[#This Row],[STN B]],db[[#This Row],[STN TG]]),db[[#This Row],[STN K]])</f>
        <v>PCS</v>
      </c>
      <c r="AC957" s="87"/>
    </row>
    <row r="958" spans="1:29" ht="16.5" customHeight="1" x14ac:dyDescent="0.25">
      <c r="A958" s="87">
        <f>ROW()-1</f>
        <v>957</v>
      </c>
      <c r="B958" s="3" t="str">
        <f>LOWER(SUBSTITUTE(SUBSTITUTE(SUBSTITUTE(SUBSTITUTE(SUBSTITUTE(SUBSTITUTE(db[[#This Row],[NB BM]]," ",),".",""),"-",""),"(",""),")",""),"/",""))</f>
        <v>geltizofancytg31810dl</v>
      </c>
      <c r="C95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D958" s="3" t="str">
        <f>LOWER(SUBSTITUTE(SUBSTITUTE(SUBSTITUTE(SUBSTITUTE(SUBSTITUTE(SUBSTITUTE(SUBSTITUTE(SUBSTITUTE(SUBSTITUTE(db[[#This Row],[NB PAJAK]]," ",""),"-",""),"(",""),")",""),".",""),",",""),"/",""),"""",""),"+",""))</f>
        <v/>
      </c>
      <c r="E95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geltizofancytg31810dl72lsn</v>
      </c>
      <c r="F9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geltizofancytg31810dl72lsnuntana</v>
      </c>
      <c r="G958" s="1" t="s">
        <v>1914</v>
      </c>
      <c r="H958" s="4" t="s">
        <v>2985</v>
      </c>
      <c r="I958" s="49"/>
      <c r="J958" s="1" t="s">
        <v>1621</v>
      </c>
      <c r="K958" s="26" t="e">
        <f>IF(db[[#This Row],[NB NOTA_C]]="","",COUNTIF([2]!B_MSK[concat],db[[#This Row],[NB NOTA_C]]))</f>
        <v>#REF!</v>
      </c>
      <c r="L958" s="7" t="s">
        <v>1634</v>
      </c>
      <c r="M958" s="3" t="s">
        <v>1743</v>
      </c>
      <c r="N958" s="1" t="s">
        <v>2811</v>
      </c>
      <c r="P958" s="1" t="str">
        <f>IF(db[[#This Row],[QTY/ CTN]]="","",SUBSTITUTE(SUBSTITUTE(SUBSTITUTE(db[[#This Row],[QTY/ CTN]]," ","_",2),"(",""),")","")&amp;"_")</f>
        <v>72 LSN_</v>
      </c>
      <c r="Q958" s="1">
        <f>IF(db[[#This Row],[H_QTY/ CTN]]="","",SEARCH("_",db[[#This Row],[H_QTY/ CTN]]))</f>
        <v>7</v>
      </c>
      <c r="R958" s="1">
        <f>IF(db[[#This Row],[H_QTY/ CTN]]="","",LEN(db[[#This Row],[H_QTY/ CTN]]))</f>
        <v>7</v>
      </c>
      <c r="S958" s="90" t="str">
        <f>IF(db[[#This Row],[H_QTY/ CTN]]="","",LEFT(db[[#This Row],[H_QTY/ CTN]],db[[#This Row],[H_1]]-1))</f>
        <v>72 LSN</v>
      </c>
      <c r="T958" s="87" t="str">
        <f>IF(NOT(db[[#This Row],[H_1]]=db[[#This Row],[H_2]]),MID(db[[#This Row],[H_QTY/ CTN]],db[[#This Row],[H_1]]+1,db[[#This Row],[H_2]]-db[[#This Row],[H_1]]-1),"")</f>
        <v/>
      </c>
      <c r="U958" s="87" t="str">
        <f>IF(db[[#This Row],[QTY/ CTN B]]="","",LEFT(db[[#This Row],[QTY/ CTN B]],SEARCH(" ",db[[#This Row],[QTY/ CTN B]],1)-1))</f>
        <v>72</v>
      </c>
      <c r="V958" s="87" t="str">
        <f>IF(db[[#This Row],[QTY/ CTN B]]="","",RIGHT(db[[#This Row],[QTY/ CTN B]],LEN(db[[#This Row],[QTY/ CTN B]])-SEARCH(" ",db[[#This Row],[QTY/ CTN B]],1)))</f>
        <v>LSN</v>
      </c>
      <c r="W958" s="87">
        <f>IF(db[[#This Row],[QTY/ CTN TG]]="",IF(db[[#This Row],[STN TG]]="","",12),LEFT(db[[#This Row],[QTY/ CTN TG]],SEARCH(" ",db[[#This Row],[QTY/ CTN TG]],1)-1))</f>
        <v>12</v>
      </c>
      <c r="X9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8" s="87" t="str">
        <f>IF(db[[#This Row],[STN K]]="","",IF(db[[#This Row],[STN TG]]="LSN",12,""))</f>
        <v/>
      </c>
      <c r="Z958" s="87" t="str">
        <f>IF(db[[#This Row],[STN TG]]="LSN","PCS","")</f>
        <v/>
      </c>
      <c r="AA958" s="87">
        <f>db[[#This Row],[QTY B]]*IF(db[[#This Row],[QTY TG]]="",1,db[[#This Row],[QTY TG]])*IF(db[[#This Row],[QTY K]]="",1,db[[#This Row],[QTY K]])</f>
        <v>864</v>
      </c>
      <c r="AB958" s="87" t="str">
        <f>IF(db[[#This Row],[STN K]]="",IF(db[[#This Row],[STN TG]]="",db[[#This Row],[STN B]],db[[#This Row],[STN TG]]),db[[#This Row],[STN K]])</f>
        <v>PCS</v>
      </c>
      <c r="AC958" s="87"/>
    </row>
    <row r="959" spans="1:29" ht="16.5" customHeight="1" x14ac:dyDescent="0.25">
      <c r="A959" s="87">
        <f>ROW()-1</f>
        <v>958</v>
      </c>
      <c r="B959" s="3" t="str">
        <f>LOWER(SUBSTITUTE(SUBSTITUTE(SUBSTITUTE(SUBSTITUTE(SUBSTITUTE(SUBSTITUTE(db[[#This Row],[NB BM]]," ",),".",""),"-",""),"(",""),")",""),"/",""))</f>
        <v>geltizofancytg31810e</v>
      </c>
      <c r="C95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95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E95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geltizofancytg31810e144lsn</v>
      </c>
      <c r="F9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geltizofancytg31810e144lsnartomoro</v>
      </c>
      <c r="G959" s="1" t="s">
        <v>2677</v>
      </c>
      <c r="H959" s="4" t="s">
        <v>2670</v>
      </c>
      <c r="I959" s="49" t="s">
        <v>2754</v>
      </c>
      <c r="J959" s="1" t="s">
        <v>1620</v>
      </c>
      <c r="K959" s="26" t="e">
        <f>IF(db[[#This Row],[NB NOTA_C]]="","",COUNTIF([2]!B_MSK[concat],db[[#This Row],[NB NOTA_C]]))</f>
        <v>#REF!</v>
      </c>
      <c r="L959" s="7">
        <v>99</v>
      </c>
      <c r="M959" s="3" t="s">
        <v>1677</v>
      </c>
      <c r="N959" s="1" t="s">
        <v>2811</v>
      </c>
      <c r="P959" s="1" t="str">
        <f>IF(db[[#This Row],[QTY/ CTN]]="","",SUBSTITUTE(SUBSTITUTE(SUBSTITUTE(db[[#This Row],[QTY/ CTN]]," ","_",2),"(",""),")","")&amp;"_")</f>
        <v>144 LSN_</v>
      </c>
      <c r="Q959" s="1">
        <f>IF(db[[#This Row],[H_QTY/ CTN]]="","",SEARCH("_",db[[#This Row],[H_QTY/ CTN]]))</f>
        <v>8</v>
      </c>
      <c r="R959" s="1">
        <f>IF(db[[#This Row],[H_QTY/ CTN]]="","",LEN(db[[#This Row],[H_QTY/ CTN]]))</f>
        <v>8</v>
      </c>
      <c r="S959" s="90" t="str">
        <f>IF(db[[#This Row],[H_QTY/ CTN]]="","",LEFT(db[[#This Row],[H_QTY/ CTN]],db[[#This Row],[H_1]]-1))</f>
        <v>144 LSN</v>
      </c>
      <c r="T959" s="87" t="str">
        <f>IF(NOT(db[[#This Row],[H_1]]=db[[#This Row],[H_2]]),MID(db[[#This Row],[H_QTY/ CTN]],db[[#This Row],[H_1]]+1,db[[#This Row],[H_2]]-db[[#This Row],[H_1]]-1),"")</f>
        <v/>
      </c>
      <c r="U959" s="87" t="str">
        <f>IF(db[[#This Row],[QTY/ CTN B]]="","",LEFT(db[[#This Row],[QTY/ CTN B]],SEARCH(" ",db[[#This Row],[QTY/ CTN B]],1)-1))</f>
        <v>144</v>
      </c>
      <c r="V959" s="87" t="str">
        <f>IF(db[[#This Row],[QTY/ CTN B]]="","",RIGHT(db[[#This Row],[QTY/ CTN B]],LEN(db[[#This Row],[QTY/ CTN B]])-SEARCH(" ",db[[#This Row],[QTY/ CTN B]],1)))</f>
        <v>LSN</v>
      </c>
      <c r="W959" s="87">
        <f>IF(db[[#This Row],[QTY/ CTN TG]]="",IF(db[[#This Row],[STN TG]]="","",12),LEFT(db[[#This Row],[QTY/ CTN TG]],SEARCH(" ",db[[#This Row],[QTY/ CTN TG]],1)-1))</f>
        <v>12</v>
      </c>
      <c r="X9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59" s="87" t="str">
        <f>IF(db[[#This Row],[STN K]]="","",IF(db[[#This Row],[STN TG]]="LSN",12,""))</f>
        <v/>
      </c>
      <c r="Z959" s="87" t="str">
        <f>IF(db[[#This Row],[STN TG]]="LSN","PCS","")</f>
        <v/>
      </c>
      <c r="AA959" s="87">
        <f>db[[#This Row],[QTY B]]*IF(db[[#This Row],[QTY TG]]="",1,db[[#This Row],[QTY TG]])*IF(db[[#This Row],[QTY K]]="",1,db[[#This Row],[QTY K]])</f>
        <v>1728</v>
      </c>
      <c r="AB959" s="87" t="str">
        <f>IF(db[[#This Row],[STN K]]="",IF(db[[#This Row],[STN TG]]="",db[[#This Row],[STN B]],db[[#This Row],[STN TG]]),db[[#This Row],[STN K]])</f>
        <v>PCS</v>
      </c>
      <c r="AC959" s="87"/>
    </row>
    <row r="960" spans="1:29" ht="16.5" customHeight="1" x14ac:dyDescent="0.25">
      <c r="A960" s="87">
        <f>ROW()-1</f>
        <v>959</v>
      </c>
      <c r="B960" s="3" t="str">
        <f>LOWER(SUBSTITUTE(SUBSTITUTE(SUBSTITUTE(SUBSTITUTE(SUBSTITUTE(SUBSTITUTE(db[[#This Row],[NB BM]]," ",),".",""),"-",""),"(",""),")",""),"/",""))</f>
        <v>geltizofancytg31830c</v>
      </c>
      <c r="C96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D960" s="3" t="str">
        <f>LOWER(SUBSTITUTE(SUBSTITUTE(SUBSTITUTE(SUBSTITUTE(SUBSTITUTE(SUBSTITUTE(SUBSTITUTE(SUBSTITUTE(SUBSTITUTE(db[[#This Row],[NB PAJAK]]," ",""),"-",""),"(",""),")",""),".",""),",",""),"/",""),"""",""),"+",""))</f>
        <v/>
      </c>
      <c r="E96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geltizofancytg31830c144lsn</v>
      </c>
      <c r="F9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geltizofancytg31830c144lsnuntana</v>
      </c>
      <c r="G960" s="1" t="s">
        <v>1139</v>
      </c>
      <c r="H960" s="4" t="s">
        <v>1429</v>
      </c>
      <c r="I960" s="49"/>
      <c r="J960" s="1" t="s">
        <v>1621</v>
      </c>
      <c r="K960" s="26" t="e">
        <f>IF(db[[#This Row],[NB NOTA_C]]="","",COUNTIF([2]!B_MSK[concat],db[[#This Row],[NB NOTA_C]]))</f>
        <v>#REF!</v>
      </c>
      <c r="L960" s="6" t="s">
        <v>1634</v>
      </c>
      <c r="M960" s="1" t="s">
        <v>1677</v>
      </c>
      <c r="N960" s="1" t="s">
        <v>2811</v>
      </c>
      <c r="P960" s="1" t="str">
        <f>IF(db[[#This Row],[QTY/ CTN]]="","",SUBSTITUTE(SUBSTITUTE(SUBSTITUTE(db[[#This Row],[QTY/ CTN]]," ","_",2),"(",""),")","")&amp;"_")</f>
        <v>144 LSN_</v>
      </c>
      <c r="Q960" s="1">
        <f>IF(db[[#This Row],[H_QTY/ CTN]]="","",SEARCH("_",db[[#This Row],[H_QTY/ CTN]]))</f>
        <v>8</v>
      </c>
      <c r="R960" s="1">
        <f>IF(db[[#This Row],[H_QTY/ CTN]]="","",LEN(db[[#This Row],[H_QTY/ CTN]]))</f>
        <v>8</v>
      </c>
      <c r="S960" s="90" t="str">
        <f>IF(db[[#This Row],[H_QTY/ CTN]]="","",LEFT(db[[#This Row],[H_QTY/ CTN]],db[[#This Row],[H_1]]-1))</f>
        <v>144 LSN</v>
      </c>
      <c r="T960" s="87" t="str">
        <f>IF(NOT(db[[#This Row],[H_1]]=db[[#This Row],[H_2]]),MID(db[[#This Row],[H_QTY/ CTN]],db[[#This Row],[H_1]]+1,db[[#This Row],[H_2]]-db[[#This Row],[H_1]]-1),"")</f>
        <v/>
      </c>
      <c r="U960" s="87" t="str">
        <f>IF(db[[#This Row],[QTY/ CTN B]]="","",LEFT(db[[#This Row],[QTY/ CTN B]],SEARCH(" ",db[[#This Row],[QTY/ CTN B]],1)-1))</f>
        <v>144</v>
      </c>
      <c r="V960" s="87" t="str">
        <f>IF(db[[#This Row],[QTY/ CTN B]]="","",RIGHT(db[[#This Row],[QTY/ CTN B]],LEN(db[[#This Row],[QTY/ CTN B]])-SEARCH(" ",db[[#This Row],[QTY/ CTN B]],1)))</f>
        <v>LSN</v>
      </c>
      <c r="W960" s="87">
        <f>IF(db[[#This Row],[QTY/ CTN TG]]="",IF(db[[#This Row],[STN TG]]="","",12),LEFT(db[[#This Row],[QTY/ CTN TG]],SEARCH(" ",db[[#This Row],[QTY/ CTN TG]],1)-1))</f>
        <v>12</v>
      </c>
      <c r="X9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0" s="87" t="str">
        <f>IF(db[[#This Row],[STN K]]="","",IF(db[[#This Row],[STN TG]]="LSN",12,""))</f>
        <v/>
      </c>
      <c r="Z960" s="87" t="str">
        <f>IF(db[[#This Row],[STN TG]]="LSN","PCS","")</f>
        <v/>
      </c>
      <c r="AA960" s="87">
        <f>db[[#This Row],[QTY B]]*IF(db[[#This Row],[QTY TG]]="",1,db[[#This Row],[QTY TG]])*IF(db[[#This Row],[QTY K]]="",1,db[[#This Row],[QTY K]])</f>
        <v>1728</v>
      </c>
      <c r="AB960" s="87" t="str">
        <f>IF(db[[#This Row],[STN K]]="",IF(db[[#This Row],[STN TG]]="",db[[#This Row],[STN B]],db[[#This Row],[STN TG]]),db[[#This Row],[STN K]])</f>
        <v>PCS</v>
      </c>
      <c r="AC960" s="87"/>
    </row>
    <row r="961" spans="1:29" ht="16.5" customHeight="1" x14ac:dyDescent="0.25">
      <c r="A961" s="87">
        <f>ROW()-1</f>
        <v>960</v>
      </c>
      <c r="B961" s="3" t="str">
        <f>LOWER(SUBSTITUTE(SUBSTITUTE(SUBSTITUTE(SUBSTITUTE(SUBSTITUTE(SUBSTITUTE(db[[#This Row],[NB BM]]," ",),".",""),"-",""),"(",""),")",""),"/",""))</f>
        <v>geltizofancytg31830d</v>
      </c>
      <c r="C96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D961" s="3" t="str">
        <f>LOWER(SUBSTITUTE(SUBSTITUTE(SUBSTITUTE(SUBSTITUTE(SUBSTITUTE(SUBSTITUTE(SUBSTITUTE(SUBSTITUTE(SUBSTITUTE(db[[#This Row],[NB PAJAK]]," ",""),"-",""),"(",""),")",""),".",""),",",""),"/",""),"""",""),"+",""))</f>
        <v/>
      </c>
      <c r="E96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geltizofancytg31830d144lsn</v>
      </c>
      <c r="F9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geltizofancytg31830d144lsnartomoro</v>
      </c>
      <c r="G961" s="1" t="s">
        <v>1140</v>
      </c>
      <c r="H961" s="4" t="s">
        <v>1430</v>
      </c>
      <c r="I961" s="49"/>
      <c r="J961" s="1" t="s">
        <v>1620</v>
      </c>
      <c r="K961" s="26" t="e">
        <f>IF(db[[#This Row],[NB NOTA_C]]="","",COUNTIF([2]!B_MSK[concat],db[[#This Row],[NB NOTA_C]]))</f>
        <v>#REF!</v>
      </c>
      <c r="L961" s="6">
        <v>99</v>
      </c>
      <c r="M961" s="1" t="s">
        <v>1677</v>
      </c>
      <c r="N961" s="1" t="s">
        <v>2811</v>
      </c>
      <c r="P961" s="1" t="str">
        <f>IF(db[[#This Row],[QTY/ CTN]]="","",SUBSTITUTE(SUBSTITUTE(SUBSTITUTE(db[[#This Row],[QTY/ CTN]]," ","_",2),"(",""),")","")&amp;"_")</f>
        <v>144 LSN_</v>
      </c>
      <c r="Q961" s="1">
        <f>IF(db[[#This Row],[H_QTY/ CTN]]="","",SEARCH("_",db[[#This Row],[H_QTY/ CTN]]))</f>
        <v>8</v>
      </c>
      <c r="R961" s="1">
        <f>IF(db[[#This Row],[H_QTY/ CTN]]="","",LEN(db[[#This Row],[H_QTY/ CTN]]))</f>
        <v>8</v>
      </c>
      <c r="S961" s="90" t="str">
        <f>IF(db[[#This Row],[H_QTY/ CTN]]="","",LEFT(db[[#This Row],[H_QTY/ CTN]],db[[#This Row],[H_1]]-1))</f>
        <v>144 LSN</v>
      </c>
      <c r="T961" s="87" t="str">
        <f>IF(NOT(db[[#This Row],[H_1]]=db[[#This Row],[H_2]]),MID(db[[#This Row],[H_QTY/ CTN]],db[[#This Row],[H_1]]+1,db[[#This Row],[H_2]]-db[[#This Row],[H_1]]-1),"")</f>
        <v/>
      </c>
      <c r="U961" s="87" t="str">
        <f>IF(db[[#This Row],[QTY/ CTN B]]="","",LEFT(db[[#This Row],[QTY/ CTN B]],SEARCH(" ",db[[#This Row],[QTY/ CTN B]],1)-1))</f>
        <v>144</v>
      </c>
      <c r="V961" s="87" t="str">
        <f>IF(db[[#This Row],[QTY/ CTN B]]="","",RIGHT(db[[#This Row],[QTY/ CTN B]],LEN(db[[#This Row],[QTY/ CTN B]])-SEARCH(" ",db[[#This Row],[QTY/ CTN B]],1)))</f>
        <v>LSN</v>
      </c>
      <c r="W961" s="87">
        <f>IF(db[[#This Row],[QTY/ CTN TG]]="",IF(db[[#This Row],[STN TG]]="","",12),LEFT(db[[#This Row],[QTY/ CTN TG]],SEARCH(" ",db[[#This Row],[QTY/ CTN TG]],1)-1))</f>
        <v>12</v>
      </c>
      <c r="X9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1" s="87" t="str">
        <f>IF(db[[#This Row],[STN K]]="","",IF(db[[#This Row],[STN TG]]="LSN",12,""))</f>
        <v/>
      </c>
      <c r="Z961" s="87" t="str">
        <f>IF(db[[#This Row],[STN TG]]="LSN","PCS","")</f>
        <v/>
      </c>
      <c r="AA961" s="87">
        <f>db[[#This Row],[QTY B]]*IF(db[[#This Row],[QTY TG]]="",1,db[[#This Row],[QTY TG]])*IF(db[[#This Row],[QTY K]]="",1,db[[#This Row],[QTY K]])</f>
        <v>1728</v>
      </c>
      <c r="AB961" s="87" t="str">
        <f>IF(db[[#This Row],[STN K]]="",IF(db[[#This Row],[STN TG]]="",db[[#This Row],[STN B]],db[[#This Row],[STN TG]]),db[[#This Row],[STN K]])</f>
        <v>PCS</v>
      </c>
      <c r="AC961" s="87"/>
    </row>
    <row r="962" spans="1:29" ht="16.5" customHeight="1" x14ac:dyDescent="0.25">
      <c r="A962" s="87">
        <f>ROW()-1</f>
        <v>961</v>
      </c>
      <c r="B962" s="14" t="str">
        <f>LOWER(SUBSTITUTE(SUBSTITUTE(SUBSTITUTE(SUBSTITUTE(SUBSTITUTE(SUBSTITUTE(db[[#This Row],[NB BM]]," ",),".",""),"-",""),"(",""),")",""),"/",""))</f>
        <v>geltizofancytg31830e</v>
      </c>
      <c r="C962" s="14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D962" s="14" t="str">
        <f>LOWER(SUBSTITUTE(SUBSTITUTE(SUBSTITUTE(SUBSTITUTE(SUBSTITUTE(SUBSTITUTE(SUBSTITUTE(SUBSTITUTE(SUBSTITUTE(db[[#This Row],[NB PAJAK]]," ",""),"-",""),"(",""),")",""),".",""),",",""),"/",""),"""",""),"+",""))</f>
        <v/>
      </c>
      <c r="E962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geltizofancytg31830e144lsn</v>
      </c>
      <c r="F9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geltizofancytg31830e144lsnuntana</v>
      </c>
      <c r="G962" s="15" t="s">
        <v>3795</v>
      </c>
      <c r="H962" s="19" t="s">
        <v>3794</v>
      </c>
      <c r="I962" s="50"/>
      <c r="J962" s="1" t="s">
        <v>1621</v>
      </c>
      <c r="K962" s="27" t="e">
        <f>IF(db[[#This Row],[NB NOTA_C]]="","",COUNTIF([2]!B_MSK[concat],db[[#This Row],[NB NOTA_C]]))</f>
        <v>#REF!</v>
      </c>
      <c r="L962" s="16" t="s">
        <v>1637</v>
      </c>
      <c r="M962" s="14" t="s">
        <v>1677</v>
      </c>
      <c r="N962" s="15" t="s">
        <v>2811</v>
      </c>
      <c r="O962" s="14"/>
      <c r="P962" s="14" t="str">
        <f>IF(db[[#This Row],[QTY/ CTN]]="","",SUBSTITUTE(SUBSTITUTE(SUBSTITUTE(db[[#This Row],[QTY/ CTN]]," ","_",2),"(",""),")","")&amp;"_")</f>
        <v>144 LSN_</v>
      </c>
      <c r="Q962" s="14">
        <f>IF(db[[#This Row],[H_QTY/ CTN]]="","",SEARCH("_",db[[#This Row],[H_QTY/ CTN]]))</f>
        <v>8</v>
      </c>
      <c r="R962" s="14">
        <f>IF(db[[#This Row],[H_QTY/ CTN]]="","",LEN(db[[#This Row],[H_QTY/ CTN]]))</f>
        <v>8</v>
      </c>
      <c r="S962" s="91" t="str">
        <f>IF(db[[#This Row],[H_QTY/ CTN]]="","",LEFT(db[[#This Row],[H_QTY/ CTN]],db[[#This Row],[H_1]]-1))</f>
        <v>144 LSN</v>
      </c>
      <c r="T962" s="91" t="str">
        <f>IF(NOT(db[[#This Row],[H_1]]=db[[#This Row],[H_2]]),MID(db[[#This Row],[H_QTY/ CTN]],db[[#This Row],[H_1]]+1,db[[#This Row],[H_2]]-db[[#This Row],[H_1]]-1),"")</f>
        <v/>
      </c>
      <c r="U962" s="87" t="str">
        <f>IF(db[[#This Row],[QTY/ CTN B]]="","",LEFT(db[[#This Row],[QTY/ CTN B]],SEARCH(" ",db[[#This Row],[QTY/ CTN B]],1)-1))</f>
        <v>144</v>
      </c>
      <c r="V962" s="87" t="str">
        <f>IF(db[[#This Row],[QTY/ CTN B]]="","",RIGHT(db[[#This Row],[QTY/ CTN B]],LEN(db[[#This Row],[QTY/ CTN B]])-SEARCH(" ",db[[#This Row],[QTY/ CTN B]],1)))</f>
        <v>LSN</v>
      </c>
      <c r="W962" s="87">
        <f>IF(db[[#This Row],[QTY/ CTN TG]]="",IF(db[[#This Row],[STN TG]]="","",12),LEFT(db[[#This Row],[QTY/ CTN TG]],SEARCH(" ",db[[#This Row],[QTY/ CTN TG]],1)-1))</f>
        <v>12</v>
      </c>
      <c r="X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2" s="87" t="str">
        <f>IF(db[[#This Row],[STN K]]="","",IF(db[[#This Row],[STN TG]]="LSN",12,""))</f>
        <v/>
      </c>
      <c r="Z962" s="87" t="str">
        <f>IF(db[[#This Row],[STN TG]]="LSN","PCS","")</f>
        <v/>
      </c>
      <c r="AA962" s="87">
        <f>db[[#This Row],[QTY B]]*IF(db[[#This Row],[QTY TG]]="",1,db[[#This Row],[QTY TG]])*IF(db[[#This Row],[QTY K]]="",1,db[[#This Row],[QTY K]])</f>
        <v>1728</v>
      </c>
      <c r="AB962" s="87" t="str">
        <f>IF(db[[#This Row],[STN K]]="",IF(db[[#This Row],[STN TG]]="",db[[#This Row],[STN B]],db[[#This Row],[STN TG]]),db[[#This Row],[STN K]])</f>
        <v>PCS</v>
      </c>
      <c r="AC962" s="87"/>
    </row>
    <row r="963" spans="1:29" ht="16.5" customHeight="1" x14ac:dyDescent="0.25">
      <c r="A963" s="87">
        <f>ROW()-1</f>
        <v>962</v>
      </c>
      <c r="B963" s="3" t="str">
        <f>LOWER(SUBSTITUTE(SUBSTITUTE(SUBSTITUTE(SUBSTITUTE(SUBSTITUTE(SUBSTITUTE(db[[#This Row],[NB BM]]," ",),".",""),"-",""),"(",""),")",""),"/",""))</f>
        <v>geltizofancytg31831d</v>
      </c>
      <c r="C96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D963" s="3" t="str">
        <f>LOWER(SUBSTITUTE(SUBSTITUTE(SUBSTITUTE(SUBSTITUTE(SUBSTITUTE(SUBSTITUTE(SUBSTITUTE(SUBSTITUTE(SUBSTITUTE(db[[#This Row],[NB PAJAK]]," ",""),"-",""),"(",""),")",""),".",""),",",""),"/",""),"""",""),"+",""))</f>
        <v/>
      </c>
      <c r="E96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geltizofancytg31831d144lsn</v>
      </c>
      <c r="F9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geltizofancytg31831d144lsnartomoro</v>
      </c>
      <c r="G963" s="1" t="s">
        <v>1141</v>
      </c>
      <c r="H963" s="4" t="s">
        <v>1431</v>
      </c>
      <c r="I963" s="2"/>
      <c r="J963" s="1" t="s">
        <v>1620</v>
      </c>
      <c r="K963" s="26" t="e">
        <f>IF(db[[#This Row],[NB NOTA_C]]="","",COUNTIF([2]!B_MSK[concat],db[[#This Row],[NB NOTA_C]]))</f>
        <v>#REF!</v>
      </c>
      <c r="L963" s="6">
        <v>99</v>
      </c>
      <c r="M963" s="1" t="s">
        <v>1677</v>
      </c>
      <c r="N963" s="1" t="s">
        <v>2811</v>
      </c>
      <c r="P963" s="1" t="str">
        <f>IF(db[[#This Row],[QTY/ CTN]]="","",SUBSTITUTE(SUBSTITUTE(SUBSTITUTE(db[[#This Row],[QTY/ CTN]]," ","_",2),"(",""),")","")&amp;"_")</f>
        <v>144 LSN_</v>
      </c>
      <c r="Q963" s="1">
        <f>IF(db[[#This Row],[H_QTY/ CTN]]="","",SEARCH("_",db[[#This Row],[H_QTY/ CTN]]))</f>
        <v>8</v>
      </c>
      <c r="R963" s="1">
        <f>IF(db[[#This Row],[H_QTY/ CTN]]="","",LEN(db[[#This Row],[H_QTY/ CTN]]))</f>
        <v>8</v>
      </c>
      <c r="S963" s="90" t="str">
        <f>IF(db[[#This Row],[H_QTY/ CTN]]="","",LEFT(db[[#This Row],[H_QTY/ CTN]],db[[#This Row],[H_1]]-1))</f>
        <v>144 LSN</v>
      </c>
      <c r="T963" s="87" t="str">
        <f>IF(NOT(db[[#This Row],[H_1]]=db[[#This Row],[H_2]]),MID(db[[#This Row],[H_QTY/ CTN]],db[[#This Row],[H_1]]+1,db[[#This Row],[H_2]]-db[[#This Row],[H_1]]-1),"")</f>
        <v/>
      </c>
      <c r="U963" s="87" t="str">
        <f>IF(db[[#This Row],[QTY/ CTN B]]="","",LEFT(db[[#This Row],[QTY/ CTN B]],SEARCH(" ",db[[#This Row],[QTY/ CTN B]],1)-1))</f>
        <v>144</v>
      </c>
      <c r="V963" s="87" t="str">
        <f>IF(db[[#This Row],[QTY/ CTN B]]="","",RIGHT(db[[#This Row],[QTY/ CTN B]],LEN(db[[#This Row],[QTY/ CTN B]])-SEARCH(" ",db[[#This Row],[QTY/ CTN B]],1)))</f>
        <v>LSN</v>
      </c>
      <c r="W963" s="87">
        <f>IF(db[[#This Row],[QTY/ CTN TG]]="",IF(db[[#This Row],[STN TG]]="","",12),LEFT(db[[#This Row],[QTY/ CTN TG]],SEARCH(" ",db[[#This Row],[QTY/ CTN TG]],1)-1))</f>
        <v>12</v>
      </c>
      <c r="X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3" s="87" t="str">
        <f>IF(db[[#This Row],[STN K]]="","",IF(db[[#This Row],[STN TG]]="LSN",12,""))</f>
        <v/>
      </c>
      <c r="Z963" s="87" t="str">
        <f>IF(db[[#This Row],[STN TG]]="LSN","PCS","")</f>
        <v/>
      </c>
      <c r="AA963" s="87">
        <f>db[[#This Row],[QTY B]]*IF(db[[#This Row],[QTY TG]]="",1,db[[#This Row],[QTY TG]])*IF(db[[#This Row],[QTY K]]="",1,db[[#This Row],[QTY K]])</f>
        <v>1728</v>
      </c>
      <c r="AB963" s="87" t="str">
        <f>IF(db[[#This Row],[STN K]]="",IF(db[[#This Row],[STN TG]]="",db[[#This Row],[STN B]],db[[#This Row],[STN TG]]),db[[#This Row],[STN K]])</f>
        <v>PCS</v>
      </c>
      <c r="AC963" s="87"/>
    </row>
    <row r="964" spans="1:29" ht="16.5" customHeight="1" x14ac:dyDescent="0.25">
      <c r="A964" s="87">
        <f>ROW()-1</f>
        <v>963</v>
      </c>
      <c r="B964" s="3" t="str">
        <f>LOWER(SUBSTITUTE(SUBSTITUTE(SUBSTITUTE(SUBSTITUTE(SUBSTITUTE(SUBSTITUTE(db[[#This Row],[NB BM]]," ",),".",""),"-",""),"(",""),")",""),"/",""))</f>
        <v>geltizofancytg31831e</v>
      </c>
      <c r="C96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96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E964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geltizofancytg31831e144lsn</v>
      </c>
      <c r="F9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geltizofancytg31831e144lsnartomoro</v>
      </c>
      <c r="G964" s="1" t="s">
        <v>2693</v>
      </c>
      <c r="H964" s="4" t="s">
        <v>2684</v>
      </c>
      <c r="I964" s="2" t="s">
        <v>2761</v>
      </c>
      <c r="J964" s="1" t="s">
        <v>1620</v>
      </c>
      <c r="K964" s="26" t="e">
        <f>IF(db[[#This Row],[NB NOTA_C]]="","",COUNTIF([2]!B_MSK[concat],db[[#This Row],[NB NOTA_C]]))</f>
        <v>#REF!</v>
      </c>
      <c r="L964" s="7">
        <v>99</v>
      </c>
      <c r="M964" s="3" t="s">
        <v>1677</v>
      </c>
      <c r="N964" s="1" t="s">
        <v>2811</v>
      </c>
      <c r="P964" s="1" t="str">
        <f>IF(db[[#This Row],[QTY/ CTN]]="","",SUBSTITUTE(SUBSTITUTE(SUBSTITUTE(db[[#This Row],[QTY/ CTN]]," ","_",2),"(",""),")","")&amp;"_")</f>
        <v>144 LSN_</v>
      </c>
      <c r="Q964" s="1">
        <f>IF(db[[#This Row],[H_QTY/ CTN]]="","",SEARCH("_",db[[#This Row],[H_QTY/ CTN]]))</f>
        <v>8</v>
      </c>
      <c r="R964" s="1">
        <f>IF(db[[#This Row],[H_QTY/ CTN]]="","",LEN(db[[#This Row],[H_QTY/ CTN]]))</f>
        <v>8</v>
      </c>
      <c r="S964" s="90" t="str">
        <f>IF(db[[#This Row],[H_QTY/ CTN]]="","",LEFT(db[[#This Row],[H_QTY/ CTN]],db[[#This Row],[H_1]]-1))</f>
        <v>144 LSN</v>
      </c>
      <c r="T964" s="87" t="str">
        <f>IF(NOT(db[[#This Row],[H_1]]=db[[#This Row],[H_2]]),MID(db[[#This Row],[H_QTY/ CTN]],db[[#This Row],[H_1]]+1,db[[#This Row],[H_2]]-db[[#This Row],[H_1]]-1),"")</f>
        <v/>
      </c>
      <c r="U964" s="87" t="str">
        <f>IF(db[[#This Row],[QTY/ CTN B]]="","",LEFT(db[[#This Row],[QTY/ CTN B]],SEARCH(" ",db[[#This Row],[QTY/ CTN B]],1)-1))</f>
        <v>144</v>
      </c>
      <c r="V964" s="87" t="str">
        <f>IF(db[[#This Row],[QTY/ CTN B]]="","",RIGHT(db[[#This Row],[QTY/ CTN B]],LEN(db[[#This Row],[QTY/ CTN B]])-SEARCH(" ",db[[#This Row],[QTY/ CTN B]],1)))</f>
        <v>LSN</v>
      </c>
      <c r="W964" s="87">
        <f>IF(db[[#This Row],[QTY/ CTN TG]]="",IF(db[[#This Row],[STN TG]]="","",12),LEFT(db[[#This Row],[QTY/ CTN TG]],SEARCH(" ",db[[#This Row],[QTY/ CTN TG]],1)-1))</f>
        <v>12</v>
      </c>
      <c r="X9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4" s="87" t="str">
        <f>IF(db[[#This Row],[STN K]]="","",IF(db[[#This Row],[STN TG]]="LSN",12,""))</f>
        <v/>
      </c>
      <c r="Z964" s="87" t="str">
        <f>IF(db[[#This Row],[STN TG]]="LSN","PCS","")</f>
        <v/>
      </c>
      <c r="AA964" s="87">
        <f>db[[#This Row],[QTY B]]*IF(db[[#This Row],[QTY TG]]="",1,db[[#This Row],[QTY TG]])*IF(db[[#This Row],[QTY K]]="",1,db[[#This Row],[QTY K]])</f>
        <v>1728</v>
      </c>
      <c r="AB964" s="87" t="str">
        <f>IF(db[[#This Row],[STN K]]="",IF(db[[#This Row],[STN TG]]="",db[[#This Row],[STN B]],db[[#This Row],[STN TG]]),db[[#This Row],[STN K]])</f>
        <v>PCS</v>
      </c>
      <c r="AC964" s="87"/>
    </row>
    <row r="965" spans="1:29" ht="16.5" customHeight="1" x14ac:dyDescent="0.25">
      <c r="A965" s="87">
        <f>ROW()-1</f>
        <v>964</v>
      </c>
      <c r="B965" s="3" t="str">
        <f>LOWER(SUBSTITUTE(SUBSTITUTE(SUBSTITUTE(SUBSTITUTE(SUBSTITUTE(SUBSTITUTE(db[[#This Row],[NB BM]]," ",),".",""),"-",""),"(",""),")",""),"/",""))</f>
        <v>geltizofancytg31975d</v>
      </c>
      <c r="C96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D965" s="3" t="str">
        <f>LOWER(SUBSTITUTE(SUBSTITUTE(SUBSTITUTE(SUBSTITUTE(SUBSTITUTE(SUBSTITUTE(SUBSTITUTE(SUBSTITUTE(SUBSTITUTE(db[[#This Row],[NB PAJAK]]," ",""),"-",""),"(",""),")",""),".",""),",",""),"/",""),"""",""),"+",""))</f>
        <v/>
      </c>
      <c r="E965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geltizofancytg31975d144lsn</v>
      </c>
      <c r="F9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geltizofancytg31975d144lsnartomoro</v>
      </c>
      <c r="G965" s="1" t="s">
        <v>1142</v>
      </c>
      <c r="H965" s="4" t="s">
        <v>1432</v>
      </c>
      <c r="I965" s="49"/>
      <c r="J965" s="1" t="s">
        <v>1620</v>
      </c>
      <c r="K965" s="26" t="e">
        <f>IF(db[[#This Row],[NB NOTA_C]]="","",COUNTIF([2]!B_MSK[concat],db[[#This Row],[NB NOTA_C]]))</f>
        <v>#REF!</v>
      </c>
      <c r="L965" s="6">
        <v>99</v>
      </c>
      <c r="M965" s="1" t="s">
        <v>1677</v>
      </c>
      <c r="N965" s="1" t="s">
        <v>2811</v>
      </c>
      <c r="P965" s="1" t="str">
        <f>IF(db[[#This Row],[QTY/ CTN]]="","",SUBSTITUTE(SUBSTITUTE(SUBSTITUTE(db[[#This Row],[QTY/ CTN]]," ","_",2),"(",""),")","")&amp;"_")</f>
        <v>144 LSN_</v>
      </c>
      <c r="Q965" s="1">
        <f>IF(db[[#This Row],[H_QTY/ CTN]]="","",SEARCH("_",db[[#This Row],[H_QTY/ CTN]]))</f>
        <v>8</v>
      </c>
      <c r="R965" s="1">
        <f>IF(db[[#This Row],[H_QTY/ CTN]]="","",LEN(db[[#This Row],[H_QTY/ CTN]]))</f>
        <v>8</v>
      </c>
      <c r="S965" s="90" t="str">
        <f>IF(db[[#This Row],[H_QTY/ CTN]]="","",LEFT(db[[#This Row],[H_QTY/ CTN]],db[[#This Row],[H_1]]-1))</f>
        <v>144 LSN</v>
      </c>
      <c r="T965" s="87" t="str">
        <f>IF(NOT(db[[#This Row],[H_1]]=db[[#This Row],[H_2]]),MID(db[[#This Row],[H_QTY/ CTN]],db[[#This Row],[H_1]]+1,db[[#This Row],[H_2]]-db[[#This Row],[H_1]]-1),"")</f>
        <v/>
      </c>
      <c r="U965" s="87" t="str">
        <f>IF(db[[#This Row],[QTY/ CTN B]]="","",LEFT(db[[#This Row],[QTY/ CTN B]],SEARCH(" ",db[[#This Row],[QTY/ CTN B]],1)-1))</f>
        <v>144</v>
      </c>
      <c r="V965" s="87" t="str">
        <f>IF(db[[#This Row],[QTY/ CTN B]]="","",RIGHT(db[[#This Row],[QTY/ CTN B]],LEN(db[[#This Row],[QTY/ CTN B]])-SEARCH(" ",db[[#This Row],[QTY/ CTN B]],1)))</f>
        <v>LSN</v>
      </c>
      <c r="W965" s="87">
        <f>IF(db[[#This Row],[QTY/ CTN TG]]="",IF(db[[#This Row],[STN TG]]="","",12),LEFT(db[[#This Row],[QTY/ CTN TG]],SEARCH(" ",db[[#This Row],[QTY/ CTN TG]],1)-1))</f>
        <v>12</v>
      </c>
      <c r="X9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5" s="87" t="str">
        <f>IF(db[[#This Row],[STN K]]="","",IF(db[[#This Row],[STN TG]]="LSN",12,""))</f>
        <v/>
      </c>
      <c r="Z965" s="87" t="str">
        <f>IF(db[[#This Row],[STN TG]]="LSN","PCS","")</f>
        <v/>
      </c>
      <c r="AA965" s="87">
        <f>db[[#This Row],[QTY B]]*IF(db[[#This Row],[QTY TG]]="",1,db[[#This Row],[QTY TG]])*IF(db[[#This Row],[QTY K]]="",1,db[[#This Row],[QTY K]])</f>
        <v>1728</v>
      </c>
      <c r="AB965" s="87" t="str">
        <f>IF(db[[#This Row],[STN K]]="",IF(db[[#This Row],[STN TG]]="",db[[#This Row],[STN B]],db[[#This Row],[STN TG]]),db[[#This Row],[STN K]])</f>
        <v>PCS</v>
      </c>
      <c r="AC965" s="87"/>
    </row>
    <row r="966" spans="1:29" ht="16.5" customHeight="1" x14ac:dyDescent="0.25">
      <c r="A966" s="87">
        <f>ROW()-1</f>
        <v>965</v>
      </c>
      <c r="B966" s="3" t="str">
        <f>LOWER(SUBSTITUTE(SUBSTITUTE(SUBSTITUTE(SUBSTITUTE(SUBSTITUTE(SUBSTITUTE(db[[#This Row],[NB BM]]," ",),".",""),"-",""),"(",""),")",""),"/",""))</f>
        <v>geltizofancytg31975e</v>
      </c>
      <c r="C96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96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E966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geltizofancytg31975e144lsn</v>
      </c>
      <c r="F9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geltizofancytg31975e144lsnartomoro</v>
      </c>
      <c r="G966" s="1" t="s">
        <v>2680</v>
      </c>
      <c r="H966" s="4" t="s">
        <v>2672</v>
      </c>
      <c r="I966" s="49" t="s">
        <v>2756</v>
      </c>
      <c r="J966" s="1" t="s">
        <v>1620</v>
      </c>
      <c r="K966" s="26" t="e">
        <f>IF(db[[#This Row],[NB NOTA_C]]="","",COUNTIF([2]!B_MSK[concat],db[[#This Row],[NB NOTA_C]]))</f>
        <v>#REF!</v>
      </c>
      <c r="L966" s="7">
        <v>99</v>
      </c>
      <c r="M966" s="3" t="s">
        <v>1677</v>
      </c>
      <c r="N966" s="1" t="s">
        <v>2811</v>
      </c>
      <c r="P966" s="1" t="str">
        <f>IF(db[[#This Row],[QTY/ CTN]]="","",SUBSTITUTE(SUBSTITUTE(SUBSTITUTE(db[[#This Row],[QTY/ CTN]]," ","_",2),"(",""),")","")&amp;"_")</f>
        <v>144 LSN_</v>
      </c>
      <c r="Q966" s="1">
        <f>IF(db[[#This Row],[H_QTY/ CTN]]="","",SEARCH("_",db[[#This Row],[H_QTY/ CTN]]))</f>
        <v>8</v>
      </c>
      <c r="R966" s="1">
        <f>IF(db[[#This Row],[H_QTY/ CTN]]="","",LEN(db[[#This Row],[H_QTY/ CTN]]))</f>
        <v>8</v>
      </c>
      <c r="S966" s="90" t="str">
        <f>IF(db[[#This Row],[H_QTY/ CTN]]="","",LEFT(db[[#This Row],[H_QTY/ CTN]],db[[#This Row],[H_1]]-1))</f>
        <v>144 LSN</v>
      </c>
      <c r="T966" s="87" t="str">
        <f>IF(NOT(db[[#This Row],[H_1]]=db[[#This Row],[H_2]]),MID(db[[#This Row],[H_QTY/ CTN]],db[[#This Row],[H_1]]+1,db[[#This Row],[H_2]]-db[[#This Row],[H_1]]-1),"")</f>
        <v/>
      </c>
      <c r="U966" s="87" t="str">
        <f>IF(db[[#This Row],[QTY/ CTN B]]="","",LEFT(db[[#This Row],[QTY/ CTN B]],SEARCH(" ",db[[#This Row],[QTY/ CTN B]],1)-1))</f>
        <v>144</v>
      </c>
      <c r="V966" s="87" t="str">
        <f>IF(db[[#This Row],[QTY/ CTN B]]="","",RIGHT(db[[#This Row],[QTY/ CTN B]],LEN(db[[#This Row],[QTY/ CTN B]])-SEARCH(" ",db[[#This Row],[QTY/ CTN B]],1)))</f>
        <v>LSN</v>
      </c>
      <c r="W966" s="87">
        <f>IF(db[[#This Row],[QTY/ CTN TG]]="",IF(db[[#This Row],[STN TG]]="","",12),LEFT(db[[#This Row],[QTY/ CTN TG]],SEARCH(" ",db[[#This Row],[QTY/ CTN TG]],1)-1))</f>
        <v>12</v>
      </c>
      <c r="X9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6" s="87" t="str">
        <f>IF(db[[#This Row],[STN K]]="","",IF(db[[#This Row],[STN TG]]="LSN",12,""))</f>
        <v/>
      </c>
      <c r="Z966" s="87" t="str">
        <f>IF(db[[#This Row],[STN TG]]="LSN","PCS","")</f>
        <v/>
      </c>
      <c r="AA966" s="87">
        <f>db[[#This Row],[QTY B]]*IF(db[[#This Row],[QTY TG]]="",1,db[[#This Row],[QTY TG]])*IF(db[[#This Row],[QTY K]]="",1,db[[#This Row],[QTY K]])</f>
        <v>1728</v>
      </c>
      <c r="AB966" s="87" t="str">
        <f>IF(db[[#This Row],[STN K]]="",IF(db[[#This Row],[STN TG]]="",db[[#This Row],[STN B]],db[[#This Row],[STN TG]]),db[[#This Row],[STN K]])</f>
        <v>PCS</v>
      </c>
      <c r="AC966" s="87"/>
    </row>
    <row r="967" spans="1:29" ht="16.5" customHeight="1" x14ac:dyDescent="0.25">
      <c r="A967" s="87">
        <f>ROW()-1</f>
        <v>966</v>
      </c>
      <c r="B967" s="3" t="str">
        <f>LOWER(SUBSTITUTE(SUBSTITUTE(SUBSTITUTE(SUBSTITUTE(SUBSTITUTE(SUBSTITUTE(db[[#This Row],[NB BM]]," ",),".",""),"-",""),"(",""),")",""),"/",""))</f>
        <v>geltizofancytg32763d</v>
      </c>
      <c r="C96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D967" s="3" t="str">
        <f>LOWER(SUBSTITUTE(SUBSTITUTE(SUBSTITUTE(SUBSTITUTE(SUBSTITUTE(SUBSTITUTE(SUBSTITUTE(SUBSTITUTE(SUBSTITUTE(db[[#This Row],[NB PAJAK]]," ",""),"-",""),"(",""),")",""),".",""),",",""),"/",""),"""",""),"+",""))</f>
        <v/>
      </c>
      <c r="E96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geltizofancytg32763d144lsn</v>
      </c>
      <c r="F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geltizofancytg32763d144lsnuntana</v>
      </c>
      <c r="G967" s="1" t="s">
        <v>1143</v>
      </c>
      <c r="H967" s="4" t="s">
        <v>2745</v>
      </c>
      <c r="I967" s="49"/>
      <c r="J967" s="1" t="s">
        <v>1621</v>
      </c>
      <c r="K967" s="26" t="e">
        <f>IF(db[[#This Row],[NB NOTA_C]]="","",COUNTIF([2]!B_MSK[concat],db[[#This Row],[NB NOTA_C]]))</f>
        <v>#REF!</v>
      </c>
      <c r="L967" s="6" t="s">
        <v>1634</v>
      </c>
      <c r="M967" s="1" t="s">
        <v>1677</v>
      </c>
      <c r="N967" s="1" t="s">
        <v>2811</v>
      </c>
      <c r="P967" s="1" t="str">
        <f>IF(db[[#This Row],[QTY/ CTN]]="","",SUBSTITUTE(SUBSTITUTE(SUBSTITUTE(db[[#This Row],[QTY/ CTN]]," ","_",2),"(",""),")","")&amp;"_")</f>
        <v>144 LSN_</v>
      </c>
      <c r="Q967" s="1">
        <f>IF(db[[#This Row],[H_QTY/ CTN]]="","",SEARCH("_",db[[#This Row],[H_QTY/ CTN]]))</f>
        <v>8</v>
      </c>
      <c r="R967" s="1">
        <f>IF(db[[#This Row],[H_QTY/ CTN]]="","",LEN(db[[#This Row],[H_QTY/ CTN]]))</f>
        <v>8</v>
      </c>
      <c r="S967" s="90" t="str">
        <f>IF(db[[#This Row],[H_QTY/ CTN]]="","",LEFT(db[[#This Row],[H_QTY/ CTN]],db[[#This Row],[H_1]]-1))</f>
        <v>144 LSN</v>
      </c>
      <c r="T967" s="87" t="str">
        <f>IF(NOT(db[[#This Row],[H_1]]=db[[#This Row],[H_2]]),MID(db[[#This Row],[H_QTY/ CTN]],db[[#This Row],[H_1]]+1,db[[#This Row],[H_2]]-db[[#This Row],[H_1]]-1),"")</f>
        <v/>
      </c>
      <c r="U967" s="87" t="str">
        <f>IF(db[[#This Row],[QTY/ CTN B]]="","",LEFT(db[[#This Row],[QTY/ CTN B]],SEARCH(" ",db[[#This Row],[QTY/ CTN B]],1)-1))</f>
        <v>144</v>
      </c>
      <c r="V967" s="87" t="str">
        <f>IF(db[[#This Row],[QTY/ CTN B]]="","",RIGHT(db[[#This Row],[QTY/ CTN B]],LEN(db[[#This Row],[QTY/ CTN B]])-SEARCH(" ",db[[#This Row],[QTY/ CTN B]],1)))</f>
        <v>LSN</v>
      </c>
      <c r="W967" s="87">
        <f>IF(db[[#This Row],[QTY/ CTN TG]]="",IF(db[[#This Row],[STN TG]]="","",12),LEFT(db[[#This Row],[QTY/ CTN TG]],SEARCH(" ",db[[#This Row],[QTY/ CTN TG]],1)-1))</f>
        <v>12</v>
      </c>
      <c r="X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7" s="87" t="str">
        <f>IF(db[[#This Row],[STN K]]="","",IF(db[[#This Row],[STN TG]]="LSN",12,""))</f>
        <v/>
      </c>
      <c r="Z967" s="87" t="str">
        <f>IF(db[[#This Row],[STN TG]]="LSN","PCS","")</f>
        <v/>
      </c>
      <c r="AA967" s="87">
        <f>db[[#This Row],[QTY B]]*IF(db[[#This Row],[QTY TG]]="",1,db[[#This Row],[QTY TG]])*IF(db[[#This Row],[QTY K]]="",1,db[[#This Row],[QTY K]])</f>
        <v>1728</v>
      </c>
      <c r="AB967" s="87" t="str">
        <f>IF(db[[#This Row],[STN K]]="",IF(db[[#This Row],[STN TG]]="",db[[#This Row],[STN B]],db[[#This Row],[STN TG]]),db[[#This Row],[STN K]])</f>
        <v>PCS</v>
      </c>
      <c r="AC967" s="87"/>
    </row>
    <row r="968" spans="1:29" ht="16.5" customHeight="1" x14ac:dyDescent="0.25">
      <c r="A968" s="87">
        <f>ROW()-1</f>
        <v>967</v>
      </c>
      <c r="B968" s="3" t="str">
        <f>LOWER(SUBSTITUTE(SUBSTITUTE(SUBSTITUTE(SUBSTITUTE(SUBSTITUTE(SUBSTITUTE(db[[#This Row],[NB BM]]," ",),".",""),"-",""),"(",""),")",""),"/",""))</f>
        <v>geltizofancytg3481d</v>
      </c>
      <c r="C96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D968" s="3" t="str">
        <f>LOWER(SUBSTITUTE(SUBSTITUTE(SUBSTITUTE(SUBSTITUTE(SUBSTITUTE(SUBSTITUTE(SUBSTITUTE(SUBSTITUTE(SUBSTITUTE(db[[#This Row],[NB PAJAK]]," ",""),"-",""),"(",""),")",""),".",""),",",""),"/",""),"""",""),"+",""))</f>
        <v/>
      </c>
      <c r="E968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geltizofancytg3481d144lsn</v>
      </c>
      <c r="F9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geltizofancytg3481d144lsnuntana</v>
      </c>
      <c r="G968" s="1" t="s">
        <v>1144</v>
      </c>
      <c r="H968" s="4" t="s">
        <v>1433</v>
      </c>
      <c r="I968" s="49"/>
      <c r="J968" s="1" t="s">
        <v>1621</v>
      </c>
      <c r="K968" s="26" t="e">
        <f>IF(db[[#This Row],[NB NOTA_C]]="","",COUNTIF([2]!B_MSK[concat],db[[#This Row],[NB NOTA_C]]))</f>
        <v>#REF!</v>
      </c>
      <c r="L968" s="6" t="s">
        <v>1634</v>
      </c>
      <c r="M968" s="1" t="s">
        <v>1677</v>
      </c>
      <c r="N968" s="1" t="s">
        <v>2811</v>
      </c>
      <c r="P968" s="1" t="str">
        <f>IF(db[[#This Row],[QTY/ CTN]]="","",SUBSTITUTE(SUBSTITUTE(SUBSTITUTE(db[[#This Row],[QTY/ CTN]]," ","_",2),"(",""),")","")&amp;"_")</f>
        <v>144 LSN_</v>
      </c>
      <c r="Q968" s="1">
        <f>IF(db[[#This Row],[H_QTY/ CTN]]="","",SEARCH("_",db[[#This Row],[H_QTY/ CTN]]))</f>
        <v>8</v>
      </c>
      <c r="R968" s="1">
        <f>IF(db[[#This Row],[H_QTY/ CTN]]="","",LEN(db[[#This Row],[H_QTY/ CTN]]))</f>
        <v>8</v>
      </c>
      <c r="S968" s="90" t="str">
        <f>IF(db[[#This Row],[H_QTY/ CTN]]="","",LEFT(db[[#This Row],[H_QTY/ CTN]],db[[#This Row],[H_1]]-1))</f>
        <v>144 LSN</v>
      </c>
      <c r="T968" s="87" t="str">
        <f>IF(NOT(db[[#This Row],[H_1]]=db[[#This Row],[H_2]]),MID(db[[#This Row],[H_QTY/ CTN]],db[[#This Row],[H_1]]+1,db[[#This Row],[H_2]]-db[[#This Row],[H_1]]-1),"")</f>
        <v/>
      </c>
      <c r="U968" s="87" t="str">
        <f>IF(db[[#This Row],[QTY/ CTN B]]="","",LEFT(db[[#This Row],[QTY/ CTN B]],SEARCH(" ",db[[#This Row],[QTY/ CTN B]],1)-1))</f>
        <v>144</v>
      </c>
      <c r="V968" s="87" t="str">
        <f>IF(db[[#This Row],[QTY/ CTN B]]="","",RIGHT(db[[#This Row],[QTY/ CTN B]],LEN(db[[#This Row],[QTY/ CTN B]])-SEARCH(" ",db[[#This Row],[QTY/ CTN B]],1)))</f>
        <v>LSN</v>
      </c>
      <c r="W968" s="87">
        <f>IF(db[[#This Row],[QTY/ CTN TG]]="",IF(db[[#This Row],[STN TG]]="","",12),LEFT(db[[#This Row],[QTY/ CTN TG]],SEARCH(" ",db[[#This Row],[QTY/ CTN TG]],1)-1))</f>
        <v>12</v>
      </c>
      <c r="X9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8" s="87" t="str">
        <f>IF(db[[#This Row],[STN K]]="","",IF(db[[#This Row],[STN TG]]="LSN",12,""))</f>
        <v/>
      </c>
      <c r="Z968" s="87" t="str">
        <f>IF(db[[#This Row],[STN TG]]="LSN","PCS","")</f>
        <v/>
      </c>
      <c r="AA968" s="87">
        <f>db[[#This Row],[QTY B]]*IF(db[[#This Row],[QTY TG]]="",1,db[[#This Row],[QTY TG]])*IF(db[[#This Row],[QTY K]]="",1,db[[#This Row],[QTY K]])</f>
        <v>1728</v>
      </c>
      <c r="AB968" s="87" t="str">
        <f>IF(db[[#This Row],[STN K]]="",IF(db[[#This Row],[STN TG]]="",db[[#This Row],[STN B]],db[[#This Row],[STN TG]]),db[[#This Row],[STN K]])</f>
        <v>PCS</v>
      </c>
      <c r="AC968" s="87"/>
    </row>
    <row r="969" spans="1:29" ht="16.5" customHeight="1" x14ac:dyDescent="0.25">
      <c r="A969" s="87">
        <f>ROW()-1</f>
        <v>968</v>
      </c>
      <c r="B969" s="3" t="str">
        <f>LOWER(SUBSTITUTE(SUBSTITUTE(SUBSTITUTE(SUBSTITUTE(SUBSTITUTE(SUBSTITUTE(db[[#This Row],[NB BM]]," ",),".",""),"-",""),"(",""),")",""),"/",""))</f>
        <v>geltizofancytg348d</v>
      </c>
      <c r="C96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D96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E969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geltizofancytg348d144lsn</v>
      </c>
      <c r="F9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geltizofancytg348d144lsnartomoro</v>
      </c>
      <c r="G969" s="1" t="s">
        <v>1145</v>
      </c>
      <c r="H969" s="4" t="s">
        <v>1434</v>
      </c>
      <c r="I969" s="49" t="s">
        <v>2742</v>
      </c>
      <c r="J969" s="1" t="s">
        <v>1620</v>
      </c>
      <c r="K969" s="26" t="e">
        <f>IF(db[[#This Row],[NB NOTA_C]]="","",COUNTIF([2]!B_MSK[concat],db[[#This Row],[NB NOTA_C]]))</f>
        <v>#REF!</v>
      </c>
      <c r="L969" s="6">
        <v>99</v>
      </c>
      <c r="M969" s="1" t="s">
        <v>1677</v>
      </c>
      <c r="N969" s="1" t="s">
        <v>2811</v>
      </c>
      <c r="P969" s="1" t="str">
        <f>IF(db[[#This Row],[QTY/ CTN]]="","",SUBSTITUTE(SUBSTITUTE(SUBSTITUTE(db[[#This Row],[QTY/ CTN]]," ","_",2),"(",""),")","")&amp;"_")</f>
        <v>144 LSN_</v>
      </c>
      <c r="Q969" s="1">
        <f>IF(db[[#This Row],[H_QTY/ CTN]]="","",SEARCH("_",db[[#This Row],[H_QTY/ CTN]]))</f>
        <v>8</v>
      </c>
      <c r="R969" s="1">
        <f>IF(db[[#This Row],[H_QTY/ CTN]]="","",LEN(db[[#This Row],[H_QTY/ CTN]]))</f>
        <v>8</v>
      </c>
      <c r="S969" s="90" t="str">
        <f>IF(db[[#This Row],[H_QTY/ CTN]]="","",LEFT(db[[#This Row],[H_QTY/ CTN]],db[[#This Row],[H_1]]-1))</f>
        <v>144 LSN</v>
      </c>
      <c r="T969" s="87" t="str">
        <f>IF(NOT(db[[#This Row],[H_1]]=db[[#This Row],[H_2]]),MID(db[[#This Row],[H_QTY/ CTN]],db[[#This Row],[H_1]]+1,db[[#This Row],[H_2]]-db[[#This Row],[H_1]]-1),"")</f>
        <v/>
      </c>
      <c r="U969" s="87" t="str">
        <f>IF(db[[#This Row],[QTY/ CTN B]]="","",LEFT(db[[#This Row],[QTY/ CTN B]],SEARCH(" ",db[[#This Row],[QTY/ CTN B]],1)-1))</f>
        <v>144</v>
      </c>
      <c r="V969" s="87" t="str">
        <f>IF(db[[#This Row],[QTY/ CTN B]]="","",RIGHT(db[[#This Row],[QTY/ CTN B]],LEN(db[[#This Row],[QTY/ CTN B]])-SEARCH(" ",db[[#This Row],[QTY/ CTN B]],1)))</f>
        <v>LSN</v>
      </c>
      <c r="W969" s="87">
        <f>IF(db[[#This Row],[QTY/ CTN TG]]="",IF(db[[#This Row],[STN TG]]="","",12),LEFT(db[[#This Row],[QTY/ CTN TG]],SEARCH(" ",db[[#This Row],[QTY/ CTN TG]],1)-1))</f>
        <v>12</v>
      </c>
      <c r="X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69" s="87" t="str">
        <f>IF(db[[#This Row],[STN K]]="","",IF(db[[#This Row],[STN TG]]="LSN",12,""))</f>
        <v/>
      </c>
      <c r="Z969" s="87" t="str">
        <f>IF(db[[#This Row],[STN TG]]="LSN","PCS","")</f>
        <v/>
      </c>
      <c r="AA969" s="87">
        <f>db[[#This Row],[QTY B]]*IF(db[[#This Row],[QTY TG]]="",1,db[[#This Row],[QTY TG]])*IF(db[[#This Row],[QTY K]]="",1,db[[#This Row],[QTY K]])</f>
        <v>1728</v>
      </c>
      <c r="AB969" s="87" t="str">
        <f>IF(db[[#This Row],[STN K]]="",IF(db[[#This Row],[STN TG]]="",db[[#This Row],[STN B]],db[[#This Row],[STN TG]]),db[[#This Row],[STN K]])</f>
        <v>PCS</v>
      </c>
      <c r="AC969" s="87"/>
    </row>
    <row r="970" spans="1:29" ht="16.5" customHeight="1" x14ac:dyDescent="0.25">
      <c r="A970" s="87">
        <f>ROW()-1</f>
        <v>969</v>
      </c>
      <c r="B970" s="3" t="str">
        <f>LOWER(SUBSTITUTE(SUBSTITUTE(SUBSTITUTE(SUBSTITUTE(SUBSTITUTE(SUBSTITUTE(db[[#This Row],[NB BM]]," ",),".",""),"-",""),"(",""),")",""),"/",""))</f>
        <v>geltizofancytg348dl</v>
      </c>
      <c r="C97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D970" s="3" t="str">
        <f>LOWER(SUBSTITUTE(SUBSTITUTE(SUBSTITUTE(SUBSTITUTE(SUBSTITUTE(SUBSTITUTE(SUBSTITUTE(SUBSTITUTE(SUBSTITUTE(db[[#This Row],[NB PAJAK]]," ",""),"-",""),"(",""),")",""),".",""),",",""),"/",""),"""",""),"+",""))</f>
        <v/>
      </c>
      <c r="E970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geltizofancytg348dl72lsn</v>
      </c>
      <c r="F9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geltizofancytg348dl72lsnuntana</v>
      </c>
      <c r="G970" s="1" t="s">
        <v>1915</v>
      </c>
      <c r="H970" s="4" t="s">
        <v>2986</v>
      </c>
      <c r="I970" s="49"/>
      <c r="J970" s="1" t="s">
        <v>1621</v>
      </c>
      <c r="K970" s="26" t="e">
        <f>IF(db[[#This Row],[NB NOTA_C]]="","",COUNTIF([2]!B_MSK[concat],db[[#This Row],[NB NOTA_C]]))</f>
        <v>#REF!</v>
      </c>
      <c r="L970" s="7" t="s">
        <v>1634</v>
      </c>
      <c r="M970" s="3" t="s">
        <v>1743</v>
      </c>
      <c r="N970" s="1" t="s">
        <v>2811</v>
      </c>
      <c r="P970" s="1" t="str">
        <f>IF(db[[#This Row],[QTY/ CTN]]="","",SUBSTITUTE(SUBSTITUTE(SUBSTITUTE(db[[#This Row],[QTY/ CTN]]," ","_",2),"(",""),")","")&amp;"_")</f>
        <v>72 LSN_</v>
      </c>
      <c r="Q970" s="1">
        <f>IF(db[[#This Row],[H_QTY/ CTN]]="","",SEARCH("_",db[[#This Row],[H_QTY/ CTN]]))</f>
        <v>7</v>
      </c>
      <c r="R970" s="1">
        <f>IF(db[[#This Row],[H_QTY/ CTN]]="","",LEN(db[[#This Row],[H_QTY/ CTN]]))</f>
        <v>7</v>
      </c>
      <c r="S970" s="90" t="str">
        <f>IF(db[[#This Row],[H_QTY/ CTN]]="","",LEFT(db[[#This Row],[H_QTY/ CTN]],db[[#This Row],[H_1]]-1))</f>
        <v>72 LSN</v>
      </c>
      <c r="T970" s="87" t="str">
        <f>IF(NOT(db[[#This Row],[H_1]]=db[[#This Row],[H_2]]),MID(db[[#This Row],[H_QTY/ CTN]],db[[#This Row],[H_1]]+1,db[[#This Row],[H_2]]-db[[#This Row],[H_1]]-1),"")</f>
        <v/>
      </c>
      <c r="U970" s="87" t="str">
        <f>IF(db[[#This Row],[QTY/ CTN B]]="","",LEFT(db[[#This Row],[QTY/ CTN B]],SEARCH(" ",db[[#This Row],[QTY/ CTN B]],1)-1))</f>
        <v>72</v>
      </c>
      <c r="V970" s="87" t="str">
        <f>IF(db[[#This Row],[QTY/ CTN B]]="","",RIGHT(db[[#This Row],[QTY/ CTN B]],LEN(db[[#This Row],[QTY/ CTN B]])-SEARCH(" ",db[[#This Row],[QTY/ CTN B]],1)))</f>
        <v>LSN</v>
      </c>
      <c r="W970" s="87">
        <f>IF(db[[#This Row],[QTY/ CTN TG]]="",IF(db[[#This Row],[STN TG]]="","",12),LEFT(db[[#This Row],[QTY/ CTN TG]],SEARCH(" ",db[[#This Row],[QTY/ CTN TG]],1)-1))</f>
        <v>12</v>
      </c>
      <c r="X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0" s="87" t="str">
        <f>IF(db[[#This Row],[STN K]]="","",IF(db[[#This Row],[STN TG]]="LSN",12,""))</f>
        <v/>
      </c>
      <c r="Z970" s="87" t="str">
        <f>IF(db[[#This Row],[STN TG]]="LSN","PCS","")</f>
        <v/>
      </c>
      <c r="AA970" s="87">
        <f>db[[#This Row],[QTY B]]*IF(db[[#This Row],[QTY TG]]="",1,db[[#This Row],[QTY TG]])*IF(db[[#This Row],[QTY K]]="",1,db[[#This Row],[QTY K]])</f>
        <v>864</v>
      </c>
      <c r="AB970" s="87" t="str">
        <f>IF(db[[#This Row],[STN K]]="",IF(db[[#This Row],[STN TG]]="",db[[#This Row],[STN B]],db[[#This Row],[STN TG]]),db[[#This Row],[STN K]])</f>
        <v>PCS</v>
      </c>
      <c r="AC970" s="87"/>
    </row>
    <row r="971" spans="1:29" ht="16.5" customHeight="1" x14ac:dyDescent="0.25">
      <c r="A971" s="87">
        <f>ROW()-1</f>
        <v>970</v>
      </c>
      <c r="B971" s="3" t="str">
        <f>LOWER(SUBSTITUTE(SUBSTITUTE(SUBSTITUTE(SUBSTITUTE(SUBSTITUTE(SUBSTITUTE(db[[#This Row],[NB BM]]," ",),".",""),"-",""),"(",""),")",""),"/",""))</f>
        <v>geltizofancytg348e</v>
      </c>
      <c r="C97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D97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E971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geltizofancytg348e144lsn</v>
      </c>
      <c r="F9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geltizofancytg348e144lsnartomoro</v>
      </c>
      <c r="G971" s="1" t="s">
        <v>2694</v>
      </c>
      <c r="H971" s="4" t="s">
        <v>2685</v>
      </c>
      <c r="I971" s="49" t="s">
        <v>2762</v>
      </c>
      <c r="J971" s="1" t="s">
        <v>1620</v>
      </c>
      <c r="K971" s="26" t="e">
        <f>IF(db[[#This Row],[NB NOTA_C]]="","",COUNTIF([2]!B_MSK[concat],db[[#This Row],[NB NOTA_C]]))</f>
        <v>#REF!</v>
      </c>
      <c r="L971" s="7">
        <v>99</v>
      </c>
      <c r="M971" s="3" t="s">
        <v>1677</v>
      </c>
      <c r="N971" s="1" t="s">
        <v>2811</v>
      </c>
      <c r="P971" s="1" t="str">
        <f>IF(db[[#This Row],[QTY/ CTN]]="","",SUBSTITUTE(SUBSTITUTE(SUBSTITUTE(db[[#This Row],[QTY/ CTN]]," ","_",2),"(",""),")","")&amp;"_")</f>
        <v>144 LSN_</v>
      </c>
      <c r="Q971" s="1">
        <f>IF(db[[#This Row],[H_QTY/ CTN]]="","",SEARCH("_",db[[#This Row],[H_QTY/ CTN]]))</f>
        <v>8</v>
      </c>
      <c r="R971" s="1">
        <f>IF(db[[#This Row],[H_QTY/ CTN]]="","",LEN(db[[#This Row],[H_QTY/ CTN]]))</f>
        <v>8</v>
      </c>
      <c r="S971" s="90" t="str">
        <f>IF(db[[#This Row],[H_QTY/ CTN]]="","",LEFT(db[[#This Row],[H_QTY/ CTN]],db[[#This Row],[H_1]]-1))</f>
        <v>144 LSN</v>
      </c>
      <c r="T971" s="87" t="str">
        <f>IF(NOT(db[[#This Row],[H_1]]=db[[#This Row],[H_2]]),MID(db[[#This Row],[H_QTY/ CTN]],db[[#This Row],[H_1]]+1,db[[#This Row],[H_2]]-db[[#This Row],[H_1]]-1),"")</f>
        <v/>
      </c>
      <c r="U971" s="87" t="str">
        <f>IF(db[[#This Row],[QTY/ CTN B]]="","",LEFT(db[[#This Row],[QTY/ CTN B]],SEARCH(" ",db[[#This Row],[QTY/ CTN B]],1)-1))</f>
        <v>144</v>
      </c>
      <c r="V971" s="87" t="str">
        <f>IF(db[[#This Row],[QTY/ CTN B]]="","",RIGHT(db[[#This Row],[QTY/ CTN B]],LEN(db[[#This Row],[QTY/ CTN B]])-SEARCH(" ",db[[#This Row],[QTY/ CTN B]],1)))</f>
        <v>LSN</v>
      </c>
      <c r="W971" s="87">
        <f>IF(db[[#This Row],[QTY/ CTN TG]]="",IF(db[[#This Row],[STN TG]]="","",12),LEFT(db[[#This Row],[QTY/ CTN TG]],SEARCH(" ",db[[#This Row],[QTY/ CTN TG]],1)-1))</f>
        <v>12</v>
      </c>
      <c r="X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1" s="87" t="str">
        <f>IF(db[[#This Row],[STN K]]="","",IF(db[[#This Row],[STN TG]]="LSN",12,""))</f>
        <v/>
      </c>
      <c r="Z971" s="87" t="str">
        <f>IF(db[[#This Row],[STN TG]]="LSN","PCS","")</f>
        <v/>
      </c>
      <c r="AA971" s="87">
        <f>db[[#This Row],[QTY B]]*IF(db[[#This Row],[QTY TG]]="",1,db[[#This Row],[QTY TG]])*IF(db[[#This Row],[QTY K]]="",1,db[[#This Row],[QTY K]])</f>
        <v>1728</v>
      </c>
      <c r="AB971" s="87" t="str">
        <f>IF(db[[#This Row],[STN K]]="",IF(db[[#This Row],[STN TG]]="",db[[#This Row],[STN B]],db[[#This Row],[STN TG]]),db[[#This Row],[STN K]])</f>
        <v>PCS</v>
      </c>
      <c r="AC971" s="87"/>
    </row>
    <row r="972" spans="1:29" ht="16.5" customHeight="1" x14ac:dyDescent="0.25">
      <c r="A972" s="87">
        <f>ROW()-1</f>
        <v>971</v>
      </c>
      <c r="B972" s="3" t="str">
        <f>LOWER(SUBSTITUTE(SUBSTITUTE(SUBSTITUTE(SUBSTITUTE(SUBSTITUTE(SUBSTITUTE(db[[#This Row],[NB BM]]," ",),".",""),"-",""),"(",""),")",""),"/",""))</f>
        <v>geltizofancytg348el</v>
      </c>
      <c r="C972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D972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E972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geltizofancytg348el72lsn</v>
      </c>
      <c r="F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geltizofancytg348el72lsnuntana</v>
      </c>
      <c r="G972" s="1" t="s">
        <v>5359</v>
      </c>
      <c r="H972" s="4" t="s">
        <v>5358</v>
      </c>
      <c r="I972" s="2" t="s">
        <v>5522</v>
      </c>
      <c r="J972" s="1" t="s">
        <v>1621</v>
      </c>
      <c r="K972" s="26" t="e">
        <f>IF(db[[#This Row],[NB NOTA_C]]="","",COUNTIF([2]!B_MSK[concat],db[[#This Row],[NB NOTA_C]]))</f>
        <v>#REF!</v>
      </c>
      <c r="L972" s="7" t="s">
        <v>2654</v>
      </c>
      <c r="M972" s="3" t="s">
        <v>1743</v>
      </c>
      <c r="N972" s="1" t="s">
        <v>2811</v>
      </c>
      <c r="P972" s="1" t="str">
        <f>IF(db[[#This Row],[QTY/ CTN]]="","",SUBSTITUTE(SUBSTITUTE(SUBSTITUTE(db[[#This Row],[QTY/ CTN]]," ","_",2),"(",""),")","")&amp;"_")</f>
        <v>72 LSN_</v>
      </c>
      <c r="Q972" s="1">
        <f>IF(db[[#This Row],[H_QTY/ CTN]]="","",SEARCH("_",db[[#This Row],[H_QTY/ CTN]]))</f>
        <v>7</v>
      </c>
      <c r="R972" s="1">
        <f>IF(db[[#This Row],[H_QTY/ CTN]]="","",LEN(db[[#This Row],[H_QTY/ CTN]]))</f>
        <v>7</v>
      </c>
      <c r="S972" s="90" t="str">
        <f>IF(db[[#This Row],[H_QTY/ CTN]]="","",LEFT(db[[#This Row],[H_QTY/ CTN]],db[[#This Row],[H_1]]-1))</f>
        <v>72 LSN</v>
      </c>
      <c r="T972" s="87" t="str">
        <f>IF(NOT(db[[#This Row],[H_1]]=db[[#This Row],[H_2]]),MID(db[[#This Row],[H_QTY/ CTN]],db[[#This Row],[H_1]]+1,db[[#This Row],[H_2]]-db[[#This Row],[H_1]]-1),"")</f>
        <v/>
      </c>
      <c r="U972" s="87" t="str">
        <f>IF(db[[#This Row],[QTY/ CTN B]]="","",LEFT(db[[#This Row],[QTY/ CTN B]],SEARCH(" ",db[[#This Row],[QTY/ CTN B]],1)-1))</f>
        <v>72</v>
      </c>
      <c r="V972" s="87" t="str">
        <f>IF(db[[#This Row],[QTY/ CTN B]]="","",RIGHT(db[[#This Row],[QTY/ CTN B]],LEN(db[[#This Row],[QTY/ CTN B]])-SEARCH(" ",db[[#This Row],[QTY/ CTN B]],1)))</f>
        <v>LSN</v>
      </c>
      <c r="W972" s="87">
        <f>IF(db[[#This Row],[QTY/ CTN TG]]="",IF(db[[#This Row],[STN TG]]="","",12),LEFT(db[[#This Row],[QTY/ CTN TG]],SEARCH(" ",db[[#This Row],[QTY/ CTN TG]],1)-1))</f>
        <v>12</v>
      </c>
      <c r="X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2" s="87" t="str">
        <f>IF(db[[#This Row],[STN K]]="","",IF(db[[#This Row],[STN TG]]="LSN",12,""))</f>
        <v/>
      </c>
      <c r="Z972" s="87" t="str">
        <f>IF(db[[#This Row],[STN TG]]="LSN","PCS","")</f>
        <v/>
      </c>
      <c r="AA972" s="87">
        <f>db[[#This Row],[QTY B]]*IF(db[[#This Row],[QTY TG]]="",1,db[[#This Row],[QTY TG]])*IF(db[[#This Row],[QTY K]]="",1,db[[#This Row],[QTY K]])</f>
        <v>864</v>
      </c>
      <c r="AB972" s="87" t="str">
        <f>IF(db[[#This Row],[STN K]]="",IF(db[[#This Row],[STN TG]]="",db[[#This Row],[STN B]],db[[#This Row],[STN TG]]),db[[#This Row],[STN K]])</f>
        <v>PCS</v>
      </c>
      <c r="AC972" s="87"/>
    </row>
    <row r="973" spans="1:29" ht="16.5" customHeight="1" x14ac:dyDescent="0.25">
      <c r="A973" s="87">
        <f>ROW()-1</f>
        <v>972</v>
      </c>
      <c r="B973" s="3" t="str">
        <f>LOWER(SUBSTITUTE(SUBSTITUTE(SUBSTITUTE(SUBSTITUTE(SUBSTITUTE(SUBSTITUTE(db[[#This Row],[NB BM]]," ",),".",""),"-",""),"(",""),")",""),"/",""))</f>
        <v>gelpentizoretrc05tg670</v>
      </c>
      <c r="C973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D973" s="3" t="str">
        <f>LOWER(SUBSTITUTE(SUBSTITUTE(SUBSTITUTE(SUBSTITUTE(SUBSTITUTE(SUBSTITUTE(SUBSTITUTE(SUBSTITUTE(SUBSTITUTE(db[[#This Row],[NB PAJAK]]," ",""),"-",""),"(",""),")",""),".",""),",",""),"/",""),"""",""),"+",""))</f>
        <v/>
      </c>
      <c r="E97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gelpentizoretrc05tg67096lsn</v>
      </c>
      <c r="F9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geltizoretrc05tg67096lsnuntana</v>
      </c>
      <c r="G973" s="1" t="s">
        <v>4566</v>
      </c>
      <c r="H973" s="4" t="s">
        <v>4562</v>
      </c>
      <c r="I973" s="49"/>
      <c r="J973" s="1" t="s">
        <v>1621</v>
      </c>
      <c r="K973" s="28" t="e">
        <f>IF(db[[#This Row],[NB NOTA_C]]="","",COUNTIF([2]!B_MSK[concat],db[[#This Row],[NB NOTA_C]]))</f>
        <v>#REF!</v>
      </c>
      <c r="L973" s="7" t="s">
        <v>2654</v>
      </c>
      <c r="M973" s="3" t="s">
        <v>1678</v>
      </c>
      <c r="N973" s="1" t="s">
        <v>2811</v>
      </c>
      <c r="O973" s="3"/>
      <c r="P973" s="3" t="str">
        <f>IF(db[[#This Row],[QTY/ CTN]]="","",SUBSTITUTE(SUBSTITUTE(SUBSTITUTE(db[[#This Row],[QTY/ CTN]]," ","_",2),"(",""),")","")&amp;"_")</f>
        <v>96 LSN_</v>
      </c>
      <c r="Q973" s="3">
        <f>IF(db[[#This Row],[H_QTY/ CTN]]="","",SEARCH("_",db[[#This Row],[H_QTY/ CTN]]))</f>
        <v>7</v>
      </c>
      <c r="R973" s="3">
        <f>IF(db[[#This Row],[H_QTY/ CTN]]="","",LEN(db[[#This Row],[H_QTY/ CTN]]))</f>
        <v>7</v>
      </c>
      <c r="S973" s="87" t="str">
        <f>IF(db[[#This Row],[H_QTY/ CTN]]="","",LEFT(db[[#This Row],[H_QTY/ CTN]],db[[#This Row],[H_1]]-1))</f>
        <v>96 LSN</v>
      </c>
      <c r="T973" s="87" t="str">
        <f>IF(NOT(db[[#This Row],[H_1]]=db[[#This Row],[H_2]]),MID(db[[#This Row],[H_QTY/ CTN]],db[[#This Row],[H_1]]+1,db[[#This Row],[H_2]]-db[[#This Row],[H_1]]-1),"")</f>
        <v/>
      </c>
      <c r="U973" s="87" t="str">
        <f>IF(db[[#This Row],[QTY/ CTN B]]="","",LEFT(db[[#This Row],[QTY/ CTN B]],SEARCH(" ",db[[#This Row],[QTY/ CTN B]],1)-1))</f>
        <v>96</v>
      </c>
      <c r="V973" s="87" t="str">
        <f>IF(db[[#This Row],[QTY/ CTN B]]="","",RIGHT(db[[#This Row],[QTY/ CTN B]],LEN(db[[#This Row],[QTY/ CTN B]])-SEARCH(" ",db[[#This Row],[QTY/ CTN B]],1)))</f>
        <v>LSN</v>
      </c>
      <c r="W973" s="87">
        <f>IF(db[[#This Row],[QTY/ CTN TG]]="",IF(db[[#This Row],[STN TG]]="","",12),LEFT(db[[#This Row],[QTY/ CTN TG]],SEARCH(" ",db[[#This Row],[QTY/ CTN TG]],1)-1))</f>
        <v>12</v>
      </c>
      <c r="X9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3" s="87" t="str">
        <f>IF(db[[#This Row],[STN K]]="","",IF(db[[#This Row],[STN TG]]="LSN",12,""))</f>
        <v/>
      </c>
      <c r="Z973" s="87" t="str">
        <f>IF(db[[#This Row],[STN TG]]="LSN","PCS","")</f>
        <v/>
      </c>
      <c r="AA973" s="87">
        <f>db[[#This Row],[QTY B]]*IF(db[[#This Row],[QTY TG]]="",1,db[[#This Row],[QTY TG]])*IF(db[[#This Row],[QTY K]]="",1,db[[#This Row],[QTY K]])</f>
        <v>1152</v>
      </c>
      <c r="AB973" s="87" t="str">
        <f>IF(db[[#This Row],[STN K]]="",IF(db[[#This Row],[STN TG]]="",db[[#This Row],[STN B]],db[[#This Row],[STN TG]]),db[[#This Row],[STN K]])</f>
        <v>PCS</v>
      </c>
      <c r="AC973" s="87"/>
    </row>
    <row r="974" spans="1:29" ht="16.5" customHeight="1" x14ac:dyDescent="0.25">
      <c r="A974" s="87">
        <f>ROW()-1</f>
        <v>973</v>
      </c>
      <c r="B974" s="3" t="str">
        <f>LOWER(SUBSTITUTE(SUBSTITUTE(SUBSTITUTE(SUBSTITUTE(SUBSTITUTE(SUBSTITUTE(db[[#This Row],[NB BM]]," ",),".",""),"-",""),"(",""),")",""),"/",""))</f>
        <v>gelpentizoretrc05tg690</v>
      </c>
      <c r="C974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D974" s="3" t="str">
        <f>LOWER(SUBSTITUTE(SUBSTITUTE(SUBSTITUTE(SUBSTITUTE(SUBSTITUTE(SUBSTITUTE(SUBSTITUTE(SUBSTITUTE(SUBSTITUTE(db[[#This Row],[NB PAJAK]]," ",""),"-",""),"(",""),")",""),".",""),",",""),"/",""),"""",""),"+",""))</f>
        <v/>
      </c>
      <c r="E97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gelpentizoretrc05tg69072lsn</v>
      </c>
      <c r="F9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geltizoretrc05tg69072lsnuntana</v>
      </c>
      <c r="G974" s="1" t="s">
        <v>4567</v>
      </c>
      <c r="H974" s="4" t="s">
        <v>4563</v>
      </c>
      <c r="I974" s="49"/>
      <c r="J974" s="1" t="s">
        <v>1621</v>
      </c>
      <c r="K974" s="28" t="e">
        <f>IF(db[[#This Row],[NB NOTA_C]]="","",COUNTIF([2]!B_MSK[concat],db[[#This Row],[NB NOTA_C]]))</f>
        <v>#REF!</v>
      </c>
      <c r="L974" s="7" t="s">
        <v>2654</v>
      </c>
      <c r="M974" s="3" t="s">
        <v>1743</v>
      </c>
      <c r="N974" s="1" t="s">
        <v>2811</v>
      </c>
      <c r="O974" s="3"/>
      <c r="P974" s="3" t="str">
        <f>IF(db[[#This Row],[QTY/ CTN]]="","",SUBSTITUTE(SUBSTITUTE(SUBSTITUTE(db[[#This Row],[QTY/ CTN]]," ","_",2),"(",""),")","")&amp;"_")</f>
        <v>72 LSN_</v>
      </c>
      <c r="Q974" s="3">
        <f>IF(db[[#This Row],[H_QTY/ CTN]]="","",SEARCH("_",db[[#This Row],[H_QTY/ CTN]]))</f>
        <v>7</v>
      </c>
      <c r="R974" s="3">
        <f>IF(db[[#This Row],[H_QTY/ CTN]]="","",LEN(db[[#This Row],[H_QTY/ CTN]]))</f>
        <v>7</v>
      </c>
      <c r="S974" s="87" t="str">
        <f>IF(db[[#This Row],[H_QTY/ CTN]]="","",LEFT(db[[#This Row],[H_QTY/ CTN]],db[[#This Row],[H_1]]-1))</f>
        <v>72 LSN</v>
      </c>
      <c r="T974" s="87" t="str">
        <f>IF(NOT(db[[#This Row],[H_1]]=db[[#This Row],[H_2]]),MID(db[[#This Row],[H_QTY/ CTN]],db[[#This Row],[H_1]]+1,db[[#This Row],[H_2]]-db[[#This Row],[H_1]]-1),"")</f>
        <v/>
      </c>
      <c r="U974" s="87" t="str">
        <f>IF(db[[#This Row],[QTY/ CTN B]]="","",LEFT(db[[#This Row],[QTY/ CTN B]],SEARCH(" ",db[[#This Row],[QTY/ CTN B]],1)-1))</f>
        <v>72</v>
      </c>
      <c r="V974" s="87" t="str">
        <f>IF(db[[#This Row],[QTY/ CTN B]]="","",RIGHT(db[[#This Row],[QTY/ CTN B]],LEN(db[[#This Row],[QTY/ CTN B]])-SEARCH(" ",db[[#This Row],[QTY/ CTN B]],1)))</f>
        <v>LSN</v>
      </c>
      <c r="W974" s="87">
        <f>IF(db[[#This Row],[QTY/ CTN TG]]="",IF(db[[#This Row],[STN TG]]="","",12),LEFT(db[[#This Row],[QTY/ CTN TG]],SEARCH(" ",db[[#This Row],[QTY/ CTN TG]],1)-1))</f>
        <v>12</v>
      </c>
      <c r="X9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4" s="87" t="str">
        <f>IF(db[[#This Row],[STN K]]="","",IF(db[[#This Row],[STN TG]]="LSN",12,""))</f>
        <v/>
      </c>
      <c r="Z974" s="87" t="str">
        <f>IF(db[[#This Row],[STN TG]]="LSN","PCS","")</f>
        <v/>
      </c>
      <c r="AA974" s="87">
        <f>db[[#This Row],[QTY B]]*IF(db[[#This Row],[QTY TG]]="",1,db[[#This Row],[QTY TG]])*IF(db[[#This Row],[QTY K]]="",1,db[[#This Row],[QTY K]])</f>
        <v>864</v>
      </c>
      <c r="AB974" s="87" t="str">
        <f>IF(db[[#This Row],[STN K]]="",IF(db[[#This Row],[STN TG]]="",db[[#This Row],[STN B]],db[[#This Row],[STN TG]]),db[[#This Row],[STN K]])</f>
        <v>PCS</v>
      </c>
      <c r="AC974" s="87"/>
    </row>
    <row r="975" spans="1:29" ht="16.5" customHeight="1" x14ac:dyDescent="0.25">
      <c r="A975" s="87">
        <f>ROW()-1</f>
        <v>974</v>
      </c>
      <c r="B975" s="14" t="str">
        <f>LOWER(SUBSTITUTE(SUBSTITUTE(SUBSTITUTE(SUBSTITUTE(SUBSTITUTE(SUBSTITUTE(db[[#This Row],[NB BM]]," ",),".",""),"-",""),"(",""),")",""),"/",""))</f>
        <v>geltizos305tg32610</v>
      </c>
      <c r="C975" s="14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D975" s="14" t="str">
        <f>LOWER(SUBSTITUTE(SUBSTITUTE(SUBSTITUTE(SUBSTITUTE(SUBSTITUTE(SUBSTITUTE(SUBSTITUTE(SUBSTITUTE(SUBSTITUTE(db[[#This Row],[NB PAJAK]]," ",""),"-",""),"(",""),")",""),".",""),",",""),"/",""),"""",""),"+",""))</f>
        <v/>
      </c>
      <c r="E975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geltizos305tg32610144lsn</v>
      </c>
      <c r="F9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geltizos305tg32610144lsnuntana</v>
      </c>
      <c r="G975" s="15" t="s">
        <v>4066</v>
      </c>
      <c r="H975" s="19" t="s">
        <v>4059</v>
      </c>
      <c r="I975" s="50"/>
      <c r="J975" s="1" t="s">
        <v>1621</v>
      </c>
      <c r="K975" s="27" t="e">
        <f>IF(db[[#This Row],[NB NOTA_C]]="","",COUNTIF([2]!B_MSK[concat],db[[#This Row],[NB NOTA_C]]))</f>
        <v>#REF!</v>
      </c>
      <c r="L975" s="16" t="s">
        <v>2654</v>
      </c>
      <c r="M975" s="14" t="s">
        <v>1677</v>
      </c>
      <c r="N975" s="15" t="s">
        <v>2811</v>
      </c>
      <c r="O975" s="14"/>
      <c r="P975" s="14" t="str">
        <f>IF(db[[#This Row],[QTY/ CTN]]="","",SUBSTITUTE(SUBSTITUTE(SUBSTITUTE(db[[#This Row],[QTY/ CTN]]," ","_",2),"(",""),")","")&amp;"_")</f>
        <v>144 LSN_</v>
      </c>
      <c r="Q975" s="14">
        <f>IF(db[[#This Row],[H_QTY/ CTN]]="","",SEARCH("_",db[[#This Row],[H_QTY/ CTN]]))</f>
        <v>8</v>
      </c>
      <c r="R975" s="14">
        <f>IF(db[[#This Row],[H_QTY/ CTN]]="","",LEN(db[[#This Row],[H_QTY/ CTN]]))</f>
        <v>8</v>
      </c>
      <c r="S975" s="91" t="str">
        <f>IF(db[[#This Row],[H_QTY/ CTN]]="","",LEFT(db[[#This Row],[H_QTY/ CTN]],db[[#This Row],[H_1]]-1))</f>
        <v>144 LSN</v>
      </c>
      <c r="T975" s="91" t="str">
        <f>IF(NOT(db[[#This Row],[H_1]]=db[[#This Row],[H_2]]),MID(db[[#This Row],[H_QTY/ CTN]],db[[#This Row],[H_1]]+1,db[[#This Row],[H_2]]-db[[#This Row],[H_1]]-1),"")</f>
        <v/>
      </c>
      <c r="U975" s="87" t="str">
        <f>IF(db[[#This Row],[QTY/ CTN B]]="","",LEFT(db[[#This Row],[QTY/ CTN B]],SEARCH(" ",db[[#This Row],[QTY/ CTN B]],1)-1))</f>
        <v>144</v>
      </c>
      <c r="V975" s="87" t="str">
        <f>IF(db[[#This Row],[QTY/ CTN B]]="","",RIGHT(db[[#This Row],[QTY/ CTN B]],LEN(db[[#This Row],[QTY/ CTN B]])-SEARCH(" ",db[[#This Row],[QTY/ CTN B]],1)))</f>
        <v>LSN</v>
      </c>
      <c r="W975" s="87">
        <f>IF(db[[#This Row],[QTY/ CTN TG]]="",IF(db[[#This Row],[STN TG]]="","",12),LEFT(db[[#This Row],[QTY/ CTN TG]],SEARCH(" ",db[[#This Row],[QTY/ CTN TG]],1)-1))</f>
        <v>12</v>
      </c>
      <c r="X9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5" s="87" t="str">
        <f>IF(db[[#This Row],[STN K]]="","",IF(db[[#This Row],[STN TG]]="LSN",12,""))</f>
        <v/>
      </c>
      <c r="Z975" s="87" t="str">
        <f>IF(db[[#This Row],[STN TG]]="LSN","PCS","")</f>
        <v/>
      </c>
      <c r="AA975" s="87">
        <f>db[[#This Row],[QTY B]]*IF(db[[#This Row],[QTY TG]]="",1,db[[#This Row],[QTY TG]])*IF(db[[#This Row],[QTY K]]="",1,db[[#This Row],[QTY K]])</f>
        <v>1728</v>
      </c>
      <c r="AB975" s="87" t="str">
        <f>IF(db[[#This Row],[STN K]]="",IF(db[[#This Row],[STN TG]]="",db[[#This Row],[STN B]],db[[#This Row],[STN TG]]),db[[#This Row],[STN K]])</f>
        <v>PCS</v>
      </c>
      <c r="AC975" s="87"/>
    </row>
    <row r="976" spans="1:29" ht="16.5" customHeight="1" x14ac:dyDescent="0.25">
      <c r="A976" s="87">
        <f>ROW()-1</f>
        <v>975</v>
      </c>
      <c r="B976" s="3" t="str">
        <f>LOWER(SUBSTITUTE(SUBSTITUTE(SUBSTITUTE(SUBSTITUTE(SUBSTITUTE(SUBSTITUTE(db[[#This Row],[NB BM]]," ",),".",""),"-",""),"(",""),")",""),"/",""))</f>
        <v>gelpentizosavextg396d</v>
      </c>
      <c r="C976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D976" s="3" t="str">
        <f>LOWER(SUBSTITUTE(SUBSTITUTE(SUBSTITUTE(SUBSTITUTE(SUBSTITUTE(SUBSTITUTE(SUBSTITUTE(SUBSTITUTE(SUBSTITUTE(db[[#This Row],[NB PAJAK]]," ",""),"-",""),"(",""),")",""),".",""),",",""),"/",""),"""",""),"+",""))</f>
        <v/>
      </c>
      <c r="E97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gelpentizosavextg396d144lsn</v>
      </c>
      <c r="F9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geltizosavextg396d144lsnuntana</v>
      </c>
      <c r="G976" s="1" t="s">
        <v>1107</v>
      </c>
      <c r="H976" s="4" t="s">
        <v>1401</v>
      </c>
      <c r="I976" s="49"/>
      <c r="J976" s="1" t="s">
        <v>1621</v>
      </c>
      <c r="K976" s="26" t="e">
        <f>IF(db[[#This Row],[NB NOTA_C]]="","",COUNTIF([2]!B_MSK[concat],db[[#This Row],[NB NOTA_C]]))</f>
        <v>#REF!</v>
      </c>
      <c r="L976" s="6" t="s">
        <v>1634</v>
      </c>
      <c r="M976" s="1" t="s">
        <v>1677</v>
      </c>
      <c r="N976" s="1" t="s">
        <v>2811</v>
      </c>
      <c r="P976" s="1" t="str">
        <f>IF(db[[#This Row],[QTY/ CTN]]="","",SUBSTITUTE(SUBSTITUTE(SUBSTITUTE(db[[#This Row],[QTY/ CTN]]," ","_",2),"(",""),")","")&amp;"_")</f>
        <v>144 LSN_</v>
      </c>
      <c r="Q976" s="1">
        <f>IF(db[[#This Row],[H_QTY/ CTN]]="","",SEARCH("_",db[[#This Row],[H_QTY/ CTN]]))</f>
        <v>8</v>
      </c>
      <c r="R976" s="1">
        <f>IF(db[[#This Row],[H_QTY/ CTN]]="","",LEN(db[[#This Row],[H_QTY/ CTN]]))</f>
        <v>8</v>
      </c>
      <c r="S976" s="90" t="str">
        <f>IF(db[[#This Row],[H_QTY/ CTN]]="","",LEFT(db[[#This Row],[H_QTY/ CTN]],db[[#This Row],[H_1]]-1))</f>
        <v>144 LSN</v>
      </c>
      <c r="T976" s="87" t="str">
        <f>IF(NOT(db[[#This Row],[H_1]]=db[[#This Row],[H_2]]),MID(db[[#This Row],[H_QTY/ CTN]],db[[#This Row],[H_1]]+1,db[[#This Row],[H_2]]-db[[#This Row],[H_1]]-1),"")</f>
        <v/>
      </c>
      <c r="U976" s="87" t="str">
        <f>IF(db[[#This Row],[QTY/ CTN B]]="","",LEFT(db[[#This Row],[QTY/ CTN B]],SEARCH(" ",db[[#This Row],[QTY/ CTN B]],1)-1))</f>
        <v>144</v>
      </c>
      <c r="V976" s="87" t="str">
        <f>IF(db[[#This Row],[QTY/ CTN B]]="","",RIGHT(db[[#This Row],[QTY/ CTN B]],LEN(db[[#This Row],[QTY/ CTN B]])-SEARCH(" ",db[[#This Row],[QTY/ CTN B]],1)))</f>
        <v>LSN</v>
      </c>
      <c r="W976" s="87">
        <f>IF(db[[#This Row],[QTY/ CTN TG]]="",IF(db[[#This Row],[STN TG]]="","",12),LEFT(db[[#This Row],[QTY/ CTN TG]],SEARCH(" ",db[[#This Row],[QTY/ CTN TG]],1)-1))</f>
        <v>12</v>
      </c>
      <c r="X9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6" s="87" t="str">
        <f>IF(db[[#This Row],[STN K]]="","",IF(db[[#This Row],[STN TG]]="LSN",12,""))</f>
        <v/>
      </c>
      <c r="Z976" s="87" t="str">
        <f>IF(db[[#This Row],[STN TG]]="LSN","PCS","")</f>
        <v/>
      </c>
      <c r="AA976" s="87">
        <f>db[[#This Row],[QTY B]]*IF(db[[#This Row],[QTY TG]]="",1,db[[#This Row],[QTY TG]])*IF(db[[#This Row],[QTY K]]="",1,db[[#This Row],[QTY K]])</f>
        <v>1728</v>
      </c>
      <c r="AB976" s="87" t="str">
        <f>IF(db[[#This Row],[STN K]]="",IF(db[[#This Row],[STN TG]]="",db[[#This Row],[STN B]],db[[#This Row],[STN TG]]),db[[#This Row],[STN K]])</f>
        <v>PCS</v>
      </c>
      <c r="AC976" s="87"/>
    </row>
    <row r="977" spans="1:29" ht="16.5" customHeight="1" x14ac:dyDescent="0.25">
      <c r="A977" s="87">
        <f>ROW()-1</f>
        <v>976</v>
      </c>
      <c r="B977" s="3" t="str">
        <f>LOWER(SUBSTITUTE(SUBSTITUTE(SUBSTITUTE(SUBSTITUTE(SUBSTITUTE(SUBSTITUTE(db[[#This Row],[NB BM]]," ",),".",""),"-",""),"(",""),")",""),"/",""))</f>
        <v>geltizotg30630</v>
      </c>
      <c r="C977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D977" s="3" t="str">
        <f>LOWER(SUBSTITUTE(SUBSTITUTE(SUBSTITUTE(SUBSTITUTE(SUBSTITUTE(SUBSTITUTE(SUBSTITUTE(SUBSTITUTE(SUBSTITUTE(db[[#This Row],[NB PAJAK]]," ",""),"-",""),"(",""),")",""),".",""),",",""),"/",""),"""",""),"+",""))</f>
        <v/>
      </c>
      <c r="E977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geltizotg30630144lsn</v>
      </c>
      <c r="F9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geltizotg30630144lsnuntana</v>
      </c>
      <c r="G977" s="1" t="s">
        <v>1916</v>
      </c>
      <c r="H977" s="4" t="s">
        <v>2706</v>
      </c>
      <c r="I977" s="49"/>
      <c r="J977" s="1" t="s">
        <v>1621</v>
      </c>
      <c r="K977" s="26" t="e">
        <f>IF(db[[#This Row],[NB NOTA_C]]="","",COUNTIF([2]!B_MSK[concat],db[[#This Row],[NB NOTA_C]]))</f>
        <v>#REF!</v>
      </c>
      <c r="L977" s="7" t="s">
        <v>1634</v>
      </c>
      <c r="M977" s="3" t="s">
        <v>1677</v>
      </c>
      <c r="N977" s="1" t="s">
        <v>2811</v>
      </c>
      <c r="P977" s="1" t="str">
        <f>IF(db[[#This Row],[QTY/ CTN]]="","",SUBSTITUTE(SUBSTITUTE(SUBSTITUTE(db[[#This Row],[QTY/ CTN]]," ","_",2),"(",""),")","")&amp;"_")</f>
        <v>144 LSN_</v>
      </c>
      <c r="Q977" s="1">
        <f>IF(db[[#This Row],[H_QTY/ CTN]]="","",SEARCH("_",db[[#This Row],[H_QTY/ CTN]]))</f>
        <v>8</v>
      </c>
      <c r="R977" s="1">
        <f>IF(db[[#This Row],[H_QTY/ CTN]]="","",LEN(db[[#This Row],[H_QTY/ CTN]]))</f>
        <v>8</v>
      </c>
      <c r="S977" s="90" t="str">
        <f>IF(db[[#This Row],[H_QTY/ CTN]]="","",LEFT(db[[#This Row],[H_QTY/ CTN]],db[[#This Row],[H_1]]-1))</f>
        <v>144 LSN</v>
      </c>
      <c r="T977" s="87" t="str">
        <f>IF(NOT(db[[#This Row],[H_1]]=db[[#This Row],[H_2]]),MID(db[[#This Row],[H_QTY/ CTN]],db[[#This Row],[H_1]]+1,db[[#This Row],[H_2]]-db[[#This Row],[H_1]]-1),"")</f>
        <v/>
      </c>
      <c r="U977" s="87" t="str">
        <f>IF(db[[#This Row],[QTY/ CTN B]]="","",LEFT(db[[#This Row],[QTY/ CTN B]],SEARCH(" ",db[[#This Row],[QTY/ CTN B]],1)-1))</f>
        <v>144</v>
      </c>
      <c r="V977" s="87" t="str">
        <f>IF(db[[#This Row],[QTY/ CTN B]]="","",RIGHT(db[[#This Row],[QTY/ CTN B]],LEN(db[[#This Row],[QTY/ CTN B]])-SEARCH(" ",db[[#This Row],[QTY/ CTN B]],1)))</f>
        <v>LSN</v>
      </c>
      <c r="W977" s="87">
        <f>IF(db[[#This Row],[QTY/ CTN TG]]="",IF(db[[#This Row],[STN TG]]="","",12),LEFT(db[[#This Row],[QTY/ CTN TG]],SEARCH(" ",db[[#This Row],[QTY/ CTN TG]],1)-1))</f>
        <v>12</v>
      </c>
      <c r="X9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7" s="87" t="str">
        <f>IF(db[[#This Row],[STN K]]="","",IF(db[[#This Row],[STN TG]]="LSN",12,""))</f>
        <v/>
      </c>
      <c r="Z977" s="87" t="str">
        <f>IF(db[[#This Row],[STN TG]]="LSN","PCS","")</f>
        <v/>
      </c>
      <c r="AA977" s="87">
        <f>db[[#This Row],[QTY B]]*IF(db[[#This Row],[QTY TG]]="",1,db[[#This Row],[QTY TG]])*IF(db[[#This Row],[QTY K]]="",1,db[[#This Row],[QTY K]])</f>
        <v>1728</v>
      </c>
      <c r="AB977" s="87" t="str">
        <f>IF(db[[#This Row],[STN K]]="",IF(db[[#This Row],[STN TG]]="",db[[#This Row],[STN B]],db[[#This Row],[STN TG]]),db[[#This Row],[STN K]])</f>
        <v>PCS</v>
      </c>
      <c r="AC977" s="87"/>
    </row>
    <row r="978" spans="1:29" ht="16.5" customHeight="1" x14ac:dyDescent="0.25">
      <c r="A978" s="87">
        <f>ROW()-1</f>
        <v>977</v>
      </c>
      <c r="B978" s="3" t="str">
        <f>LOWER(SUBSTITUTE(SUBSTITUTE(SUBSTITUTE(SUBSTITUTE(SUBSTITUTE(SUBSTITUTE(db[[#This Row],[NB BM]]," ",),".",""),"-",""),"(",""),")",""),"/",""))</f>
        <v>gelpentizotg3063d</v>
      </c>
      <c r="C978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D978" s="3" t="str">
        <f>LOWER(SUBSTITUTE(SUBSTITUTE(SUBSTITUTE(SUBSTITUTE(SUBSTITUTE(SUBSTITUTE(SUBSTITUTE(SUBSTITUTE(SUBSTITUTE(db[[#This Row],[NB PAJAK]]," ",""),"-",""),"(",""),")",""),".",""),",",""),"/",""),"""",""),"+",""))</f>
        <v/>
      </c>
      <c r="E97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gelpentizotg3063d144lsn</v>
      </c>
      <c r="F9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geltizotg3063d144lsnuntana</v>
      </c>
      <c r="G978" s="1" t="s">
        <v>1108</v>
      </c>
      <c r="H978" s="4" t="s">
        <v>1402</v>
      </c>
      <c r="I978" s="49"/>
      <c r="J978" s="1" t="s">
        <v>1621</v>
      </c>
      <c r="K978" s="26" t="e">
        <f>IF(db[[#This Row],[NB NOTA_C]]="","",COUNTIF([2]!B_MSK[concat],db[[#This Row],[NB NOTA_C]]))</f>
        <v>#REF!</v>
      </c>
      <c r="L978" s="6" t="s">
        <v>1634</v>
      </c>
      <c r="M978" s="1" t="s">
        <v>1677</v>
      </c>
      <c r="N978" s="1" t="s">
        <v>2811</v>
      </c>
      <c r="P978" s="1" t="str">
        <f>IF(db[[#This Row],[QTY/ CTN]]="","",SUBSTITUTE(SUBSTITUTE(SUBSTITUTE(db[[#This Row],[QTY/ CTN]]," ","_",2),"(",""),")","")&amp;"_")</f>
        <v>144 LSN_</v>
      </c>
      <c r="Q978" s="1">
        <f>IF(db[[#This Row],[H_QTY/ CTN]]="","",SEARCH("_",db[[#This Row],[H_QTY/ CTN]]))</f>
        <v>8</v>
      </c>
      <c r="R978" s="1">
        <f>IF(db[[#This Row],[H_QTY/ CTN]]="","",LEN(db[[#This Row],[H_QTY/ CTN]]))</f>
        <v>8</v>
      </c>
      <c r="S978" s="90" t="str">
        <f>IF(db[[#This Row],[H_QTY/ CTN]]="","",LEFT(db[[#This Row],[H_QTY/ CTN]],db[[#This Row],[H_1]]-1))</f>
        <v>144 LSN</v>
      </c>
      <c r="T978" s="87" t="str">
        <f>IF(NOT(db[[#This Row],[H_1]]=db[[#This Row],[H_2]]),MID(db[[#This Row],[H_QTY/ CTN]],db[[#This Row],[H_1]]+1,db[[#This Row],[H_2]]-db[[#This Row],[H_1]]-1),"")</f>
        <v/>
      </c>
      <c r="U978" s="87" t="str">
        <f>IF(db[[#This Row],[QTY/ CTN B]]="","",LEFT(db[[#This Row],[QTY/ CTN B]],SEARCH(" ",db[[#This Row],[QTY/ CTN B]],1)-1))</f>
        <v>144</v>
      </c>
      <c r="V978" s="87" t="str">
        <f>IF(db[[#This Row],[QTY/ CTN B]]="","",RIGHT(db[[#This Row],[QTY/ CTN B]],LEN(db[[#This Row],[QTY/ CTN B]])-SEARCH(" ",db[[#This Row],[QTY/ CTN B]],1)))</f>
        <v>LSN</v>
      </c>
      <c r="W978" s="87">
        <f>IF(db[[#This Row],[QTY/ CTN TG]]="",IF(db[[#This Row],[STN TG]]="","",12),LEFT(db[[#This Row],[QTY/ CTN TG]],SEARCH(" ",db[[#This Row],[QTY/ CTN TG]],1)-1))</f>
        <v>12</v>
      </c>
      <c r="X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8" s="87" t="str">
        <f>IF(db[[#This Row],[STN K]]="","",IF(db[[#This Row],[STN TG]]="LSN",12,""))</f>
        <v/>
      </c>
      <c r="Z978" s="87" t="str">
        <f>IF(db[[#This Row],[STN TG]]="LSN","PCS","")</f>
        <v/>
      </c>
      <c r="AA978" s="87">
        <f>db[[#This Row],[QTY B]]*IF(db[[#This Row],[QTY TG]]="",1,db[[#This Row],[QTY TG]])*IF(db[[#This Row],[QTY K]]="",1,db[[#This Row],[QTY K]])</f>
        <v>1728</v>
      </c>
      <c r="AB978" s="87" t="str">
        <f>IF(db[[#This Row],[STN K]]="",IF(db[[#This Row],[STN TG]]="",db[[#This Row],[STN B]],db[[#This Row],[STN TG]]),db[[#This Row],[STN K]])</f>
        <v>PCS</v>
      </c>
      <c r="AC978" s="87"/>
    </row>
    <row r="979" spans="1:29" ht="16.5" customHeight="1" x14ac:dyDescent="0.25">
      <c r="A979" s="87">
        <f>ROW()-1</f>
        <v>978</v>
      </c>
      <c r="B979" s="3" t="str">
        <f>LOWER(SUBSTITUTE(SUBSTITUTE(SUBSTITUTE(SUBSTITUTE(SUBSTITUTE(SUBSTITUTE(db[[#This Row],[NB BM]]," ",),".",""),"-",""),"(",""),")",""),"/",""))</f>
        <v>gelpentizotg31060</v>
      </c>
      <c r="C979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979" s="3" t="str">
        <f>LOWER(SUBSTITUTE(SUBSTITUTE(SUBSTITUTE(SUBSTITUTE(SUBSTITUTE(SUBSTITUTE(SUBSTITUTE(SUBSTITUTE(SUBSTITUTE(db[[#This Row],[NB PAJAK]]," ",""),"-",""),"(",""),")",""),".",""),",",""),"/",""),"""",""),"+",""))</f>
        <v/>
      </c>
      <c r="E97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gelpentizotg31060144lsn</v>
      </c>
      <c r="F9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geltizotg31060144lsnartomoro</v>
      </c>
      <c r="G979" s="1" t="s">
        <v>1906</v>
      </c>
      <c r="H979" s="4" t="s">
        <v>2991</v>
      </c>
      <c r="I979" s="2"/>
      <c r="J979" s="1" t="s">
        <v>1620</v>
      </c>
      <c r="K979" s="26" t="e">
        <f>IF(db[[#This Row],[NB NOTA_C]]="","",COUNTIF([2]!B_MSK[concat],db[[#This Row],[NB NOTA_C]]))</f>
        <v>#REF!</v>
      </c>
      <c r="L979" s="7">
        <v>99</v>
      </c>
      <c r="M979" s="3" t="s">
        <v>1677</v>
      </c>
      <c r="N979" s="1" t="s">
        <v>2811</v>
      </c>
      <c r="P979" s="1" t="str">
        <f>IF(db[[#This Row],[QTY/ CTN]]="","",SUBSTITUTE(SUBSTITUTE(SUBSTITUTE(db[[#This Row],[QTY/ CTN]]," ","_",2),"(",""),")","")&amp;"_")</f>
        <v>144 LSN_</v>
      </c>
      <c r="Q979" s="1">
        <f>IF(db[[#This Row],[H_QTY/ CTN]]="","",SEARCH("_",db[[#This Row],[H_QTY/ CTN]]))</f>
        <v>8</v>
      </c>
      <c r="R979" s="1">
        <f>IF(db[[#This Row],[H_QTY/ CTN]]="","",LEN(db[[#This Row],[H_QTY/ CTN]]))</f>
        <v>8</v>
      </c>
      <c r="S979" s="90" t="str">
        <f>IF(db[[#This Row],[H_QTY/ CTN]]="","",LEFT(db[[#This Row],[H_QTY/ CTN]],db[[#This Row],[H_1]]-1))</f>
        <v>144 LSN</v>
      </c>
      <c r="T979" s="87" t="str">
        <f>IF(NOT(db[[#This Row],[H_1]]=db[[#This Row],[H_2]]),MID(db[[#This Row],[H_QTY/ CTN]],db[[#This Row],[H_1]]+1,db[[#This Row],[H_2]]-db[[#This Row],[H_1]]-1),"")</f>
        <v/>
      </c>
      <c r="U979" s="87" t="str">
        <f>IF(db[[#This Row],[QTY/ CTN B]]="","",LEFT(db[[#This Row],[QTY/ CTN B]],SEARCH(" ",db[[#This Row],[QTY/ CTN B]],1)-1))</f>
        <v>144</v>
      </c>
      <c r="V979" s="87" t="str">
        <f>IF(db[[#This Row],[QTY/ CTN B]]="","",RIGHT(db[[#This Row],[QTY/ CTN B]],LEN(db[[#This Row],[QTY/ CTN B]])-SEARCH(" ",db[[#This Row],[QTY/ CTN B]],1)))</f>
        <v>LSN</v>
      </c>
      <c r="W979" s="87">
        <f>IF(db[[#This Row],[QTY/ CTN TG]]="",IF(db[[#This Row],[STN TG]]="","",12),LEFT(db[[#This Row],[QTY/ CTN TG]],SEARCH(" ",db[[#This Row],[QTY/ CTN TG]],1)-1))</f>
        <v>12</v>
      </c>
      <c r="X9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79" s="87" t="str">
        <f>IF(db[[#This Row],[STN K]]="","",IF(db[[#This Row],[STN TG]]="LSN",12,""))</f>
        <v/>
      </c>
      <c r="Z979" s="87" t="str">
        <f>IF(db[[#This Row],[STN TG]]="LSN","PCS","")</f>
        <v/>
      </c>
      <c r="AA979" s="87">
        <f>db[[#This Row],[QTY B]]*IF(db[[#This Row],[QTY TG]]="",1,db[[#This Row],[QTY TG]])*IF(db[[#This Row],[QTY K]]="",1,db[[#This Row],[QTY K]])</f>
        <v>1728</v>
      </c>
      <c r="AB979" s="87" t="str">
        <f>IF(db[[#This Row],[STN K]]="",IF(db[[#This Row],[STN TG]]="",db[[#This Row],[STN B]],db[[#This Row],[STN TG]]),db[[#This Row],[STN K]])</f>
        <v>PCS</v>
      </c>
      <c r="AC979" s="87"/>
    </row>
    <row r="980" spans="1:29" ht="16.5" customHeight="1" x14ac:dyDescent="0.25">
      <c r="A980" s="87">
        <f>ROW()-1</f>
        <v>979</v>
      </c>
      <c r="B980" s="3" t="str">
        <f>LOWER(SUBSTITUTE(SUBSTITUTE(SUBSTITUTE(SUBSTITUTE(SUBSTITUTE(SUBSTITUTE(db[[#This Row],[NB BM]]," ",),".",""),"-",""),"(",""),")",""),"/",""))</f>
        <v>gelpentizotg31220</v>
      </c>
      <c r="C980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D980" s="3" t="str">
        <f>LOWER(SUBSTITUTE(SUBSTITUTE(SUBSTITUTE(SUBSTITUTE(SUBSTITUTE(SUBSTITUTE(SUBSTITUTE(SUBSTITUTE(SUBSTITUTE(db[[#This Row],[NB PAJAK]]," ",""),"-",""),"(",""),")",""),".",""),",",""),"/",""),"""",""),"+",""))</f>
        <v/>
      </c>
      <c r="E980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gelpentizotg31220144lsn</v>
      </c>
      <c r="F9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geltizotg31220144lsnuntana</v>
      </c>
      <c r="G980" s="1" t="s">
        <v>2555</v>
      </c>
      <c r="H980" s="4" t="s">
        <v>2554</v>
      </c>
      <c r="I980" s="49"/>
      <c r="J980" s="1" t="s">
        <v>1621</v>
      </c>
      <c r="K980" s="26" t="e">
        <f>IF(db[[#This Row],[NB NOTA_C]]="","",COUNTIF([2]!B_MSK[concat],db[[#This Row],[NB NOTA_C]]))</f>
        <v>#REF!</v>
      </c>
      <c r="L980" s="7" t="s">
        <v>1634</v>
      </c>
      <c r="M980" s="3" t="s">
        <v>1677</v>
      </c>
      <c r="N980" s="1" t="s">
        <v>2811</v>
      </c>
      <c r="P980" s="1" t="str">
        <f>IF(db[[#This Row],[QTY/ CTN]]="","",SUBSTITUTE(SUBSTITUTE(SUBSTITUTE(db[[#This Row],[QTY/ CTN]]," ","_",2),"(",""),")","")&amp;"_")</f>
        <v>144 LSN_</v>
      </c>
      <c r="Q980" s="1">
        <f>IF(db[[#This Row],[H_QTY/ CTN]]="","",SEARCH("_",db[[#This Row],[H_QTY/ CTN]]))</f>
        <v>8</v>
      </c>
      <c r="R980" s="1">
        <f>IF(db[[#This Row],[H_QTY/ CTN]]="","",LEN(db[[#This Row],[H_QTY/ CTN]]))</f>
        <v>8</v>
      </c>
      <c r="S980" s="90" t="str">
        <f>IF(db[[#This Row],[H_QTY/ CTN]]="","",LEFT(db[[#This Row],[H_QTY/ CTN]],db[[#This Row],[H_1]]-1))</f>
        <v>144 LSN</v>
      </c>
      <c r="T980" s="87" t="str">
        <f>IF(NOT(db[[#This Row],[H_1]]=db[[#This Row],[H_2]]),MID(db[[#This Row],[H_QTY/ CTN]],db[[#This Row],[H_1]]+1,db[[#This Row],[H_2]]-db[[#This Row],[H_1]]-1),"")</f>
        <v/>
      </c>
      <c r="U980" s="87" t="str">
        <f>IF(db[[#This Row],[QTY/ CTN B]]="","",LEFT(db[[#This Row],[QTY/ CTN B]],SEARCH(" ",db[[#This Row],[QTY/ CTN B]],1)-1))</f>
        <v>144</v>
      </c>
      <c r="V980" s="87" t="str">
        <f>IF(db[[#This Row],[QTY/ CTN B]]="","",RIGHT(db[[#This Row],[QTY/ CTN B]],LEN(db[[#This Row],[QTY/ CTN B]])-SEARCH(" ",db[[#This Row],[QTY/ CTN B]],1)))</f>
        <v>LSN</v>
      </c>
      <c r="W980" s="87">
        <f>IF(db[[#This Row],[QTY/ CTN TG]]="",IF(db[[#This Row],[STN TG]]="","",12),LEFT(db[[#This Row],[QTY/ CTN TG]],SEARCH(" ",db[[#This Row],[QTY/ CTN TG]],1)-1))</f>
        <v>12</v>
      </c>
      <c r="X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0" s="87" t="str">
        <f>IF(db[[#This Row],[STN K]]="","",IF(db[[#This Row],[STN TG]]="LSN",12,""))</f>
        <v/>
      </c>
      <c r="Z980" s="87" t="str">
        <f>IF(db[[#This Row],[STN TG]]="LSN","PCS","")</f>
        <v/>
      </c>
      <c r="AA980" s="87">
        <f>db[[#This Row],[QTY B]]*IF(db[[#This Row],[QTY TG]]="",1,db[[#This Row],[QTY TG]])*IF(db[[#This Row],[QTY K]]="",1,db[[#This Row],[QTY K]])</f>
        <v>1728</v>
      </c>
      <c r="AB980" s="87" t="str">
        <f>IF(db[[#This Row],[STN K]]="",IF(db[[#This Row],[STN TG]]="",db[[#This Row],[STN B]],db[[#This Row],[STN TG]]),db[[#This Row],[STN K]])</f>
        <v>PCS</v>
      </c>
      <c r="AC980" s="87"/>
    </row>
    <row r="981" spans="1:29" ht="16.5" customHeight="1" x14ac:dyDescent="0.25">
      <c r="A981" s="87">
        <f>ROW()-1</f>
        <v>980</v>
      </c>
      <c r="B981" s="14" t="str">
        <f>LOWER(SUBSTITUTE(SUBSTITUTE(SUBSTITUTE(SUBSTITUTE(SUBSTITUTE(SUBSTITUTE(db[[#This Row],[NB BM]]," ",),".",""),"-",""),"(",""),")",""),"/",""))</f>
        <v>geltizotg346d</v>
      </c>
      <c r="C981" s="14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D981" s="14" t="str">
        <f>LOWER(SUBSTITUTE(SUBSTITUTE(SUBSTITUTE(SUBSTITUTE(SUBSTITUTE(SUBSTITUTE(SUBSTITUTE(SUBSTITUTE(SUBSTITUTE(db[[#This Row],[NB PAJAK]]," ",""),"-",""),"(",""),")",""),".",""),",",""),"/",""),"""",""),"+",""))</f>
        <v/>
      </c>
      <c r="E981" s="14" t="str">
        <f>LOWER(SUBSTITUTE(SUBSTITUTE(SUBSTITUTE(SUBSTITUTE(SUBSTITUTE(SUBSTITUTE(SUBSTITUTE(SUBSTITUTE(SUBSTITUTE(db[[#This Row],[NB BM]]&amp;db[[#This Row],[QTY/ CTN]]," ",),".",""),"-",""),"(",""),")",""),",",""),"/",""),"""",""),"+",""))</f>
        <v>geltizotg346d144lsn</v>
      </c>
      <c r="F98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geltizotg346d144lsnuntana</v>
      </c>
      <c r="G981" s="15" t="s">
        <v>4048</v>
      </c>
      <c r="H981" s="19" t="s">
        <v>4041</v>
      </c>
      <c r="I981" s="50"/>
      <c r="J981" s="1" t="s">
        <v>1621</v>
      </c>
      <c r="K981" s="27" t="e">
        <f>IF(db[[#This Row],[NB NOTA_C]]="","",COUNTIF([2]!B_MSK[concat],db[[#This Row],[NB NOTA_C]]))</f>
        <v>#REF!</v>
      </c>
      <c r="L981" s="16" t="s">
        <v>2654</v>
      </c>
      <c r="M981" s="14" t="s">
        <v>1677</v>
      </c>
      <c r="N981" s="15" t="s">
        <v>2811</v>
      </c>
      <c r="O981" s="14"/>
      <c r="P981" s="14" t="str">
        <f>IF(db[[#This Row],[QTY/ CTN]]="","",SUBSTITUTE(SUBSTITUTE(SUBSTITUTE(db[[#This Row],[QTY/ CTN]]," ","_",2),"(",""),")","")&amp;"_")</f>
        <v>144 LSN_</v>
      </c>
      <c r="Q981" s="14">
        <f>IF(db[[#This Row],[H_QTY/ CTN]]="","",SEARCH("_",db[[#This Row],[H_QTY/ CTN]]))</f>
        <v>8</v>
      </c>
      <c r="R981" s="14">
        <f>IF(db[[#This Row],[H_QTY/ CTN]]="","",LEN(db[[#This Row],[H_QTY/ CTN]]))</f>
        <v>8</v>
      </c>
      <c r="S981" s="91" t="str">
        <f>IF(db[[#This Row],[H_QTY/ CTN]]="","",LEFT(db[[#This Row],[H_QTY/ CTN]],db[[#This Row],[H_1]]-1))</f>
        <v>144 LSN</v>
      </c>
      <c r="T981" s="91" t="str">
        <f>IF(NOT(db[[#This Row],[H_1]]=db[[#This Row],[H_2]]),MID(db[[#This Row],[H_QTY/ CTN]],db[[#This Row],[H_1]]+1,db[[#This Row],[H_2]]-db[[#This Row],[H_1]]-1),"")</f>
        <v/>
      </c>
      <c r="U981" s="87" t="str">
        <f>IF(db[[#This Row],[QTY/ CTN B]]="","",LEFT(db[[#This Row],[QTY/ CTN B]],SEARCH(" ",db[[#This Row],[QTY/ CTN B]],1)-1))</f>
        <v>144</v>
      </c>
      <c r="V981" s="87" t="str">
        <f>IF(db[[#This Row],[QTY/ CTN B]]="","",RIGHT(db[[#This Row],[QTY/ CTN B]],LEN(db[[#This Row],[QTY/ CTN B]])-SEARCH(" ",db[[#This Row],[QTY/ CTN B]],1)))</f>
        <v>LSN</v>
      </c>
      <c r="W981" s="87">
        <f>IF(db[[#This Row],[QTY/ CTN TG]]="",IF(db[[#This Row],[STN TG]]="","",12),LEFT(db[[#This Row],[QTY/ CTN TG]],SEARCH(" ",db[[#This Row],[QTY/ CTN TG]],1)-1))</f>
        <v>12</v>
      </c>
      <c r="X9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1" s="87" t="str">
        <f>IF(db[[#This Row],[STN K]]="","",IF(db[[#This Row],[STN TG]]="LSN",12,""))</f>
        <v/>
      </c>
      <c r="Z981" s="87" t="str">
        <f>IF(db[[#This Row],[STN TG]]="LSN","PCS","")</f>
        <v/>
      </c>
      <c r="AA981" s="87">
        <f>db[[#This Row],[QTY B]]*IF(db[[#This Row],[QTY TG]]="",1,db[[#This Row],[QTY TG]])*IF(db[[#This Row],[QTY K]]="",1,db[[#This Row],[QTY K]])</f>
        <v>1728</v>
      </c>
      <c r="AB981" s="87" t="str">
        <f>IF(db[[#This Row],[STN K]]="",IF(db[[#This Row],[STN TG]]="",db[[#This Row],[STN B]],db[[#This Row],[STN TG]]),db[[#This Row],[STN K]])</f>
        <v>PCS</v>
      </c>
      <c r="AC981" s="87"/>
    </row>
    <row r="982" spans="1:29" ht="16.5" customHeight="1" x14ac:dyDescent="0.25">
      <c r="A982" s="87">
        <f>ROW()-1</f>
        <v>981</v>
      </c>
      <c r="B982" s="3" t="str">
        <f>LOWER(SUBSTITUTE(SUBSTITUTE(SUBSTITUTE(SUBSTITUTE(SUBSTITUTE(SUBSTITUTE(db[[#This Row],[NB BM]]," ",),".",""),"-",""),"(",""),")",""),"/",""))</f>
        <v>gelpentizotg346e</v>
      </c>
      <c r="C982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D982" s="3" t="str">
        <f>LOWER(SUBSTITUTE(SUBSTITUTE(SUBSTITUTE(SUBSTITUTE(SUBSTITUTE(SUBSTITUTE(SUBSTITUTE(SUBSTITUTE(SUBSTITUTE(db[[#This Row],[NB PAJAK]]," ",""),"-",""),"(",""),")",""),".",""),",",""),"/",""),"""",""),"+",""))</f>
        <v/>
      </c>
      <c r="E98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gelpentizotg346e144lsn</v>
      </c>
      <c r="F9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geltizotg346e144lsnuntana</v>
      </c>
      <c r="G982" s="1" t="s">
        <v>1110</v>
      </c>
      <c r="H982" s="4" t="s">
        <v>1404</v>
      </c>
      <c r="I982" s="49"/>
      <c r="J982" s="1" t="s">
        <v>1621</v>
      </c>
      <c r="K982" s="26" t="e">
        <f>IF(db[[#This Row],[NB NOTA_C]]="","",COUNTIF([2]!B_MSK[concat],db[[#This Row],[NB NOTA_C]]))</f>
        <v>#REF!</v>
      </c>
      <c r="L982" s="6" t="s">
        <v>1634</v>
      </c>
      <c r="M982" s="1" t="s">
        <v>1677</v>
      </c>
      <c r="N982" s="1" t="s">
        <v>2811</v>
      </c>
      <c r="P982" s="1" t="str">
        <f>IF(db[[#This Row],[QTY/ CTN]]="","",SUBSTITUTE(SUBSTITUTE(SUBSTITUTE(db[[#This Row],[QTY/ CTN]]," ","_",2),"(",""),")","")&amp;"_")</f>
        <v>144 LSN_</v>
      </c>
      <c r="Q982" s="1">
        <f>IF(db[[#This Row],[H_QTY/ CTN]]="","",SEARCH("_",db[[#This Row],[H_QTY/ CTN]]))</f>
        <v>8</v>
      </c>
      <c r="R982" s="1">
        <f>IF(db[[#This Row],[H_QTY/ CTN]]="","",LEN(db[[#This Row],[H_QTY/ CTN]]))</f>
        <v>8</v>
      </c>
      <c r="S982" s="90" t="str">
        <f>IF(db[[#This Row],[H_QTY/ CTN]]="","",LEFT(db[[#This Row],[H_QTY/ CTN]],db[[#This Row],[H_1]]-1))</f>
        <v>144 LSN</v>
      </c>
      <c r="T982" s="87" t="str">
        <f>IF(NOT(db[[#This Row],[H_1]]=db[[#This Row],[H_2]]),MID(db[[#This Row],[H_QTY/ CTN]],db[[#This Row],[H_1]]+1,db[[#This Row],[H_2]]-db[[#This Row],[H_1]]-1),"")</f>
        <v/>
      </c>
      <c r="U982" s="87" t="str">
        <f>IF(db[[#This Row],[QTY/ CTN B]]="","",LEFT(db[[#This Row],[QTY/ CTN B]],SEARCH(" ",db[[#This Row],[QTY/ CTN B]],1)-1))</f>
        <v>144</v>
      </c>
      <c r="V982" s="87" t="str">
        <f>IF(db[[#This Row],[QTY/ CTN B]]="","",RIGHT(db[[#This Row],[QTY/ CTN B]],LEN(db[[#This Row],[QTY/ CTN B]])-SEARCH(" ",db[[#This Row],[QTY/ CTN B]],1)))</f>
        <v>LSN</v>
      </c>
      <c r="W982" s="87">
        <f>IF(db[[#This Row],[QTY/ CTN TG]]="",IF(db[[#This Row],[STN TG]]="","",12),LEFT(db[[#This Row],[QTY/ CTN TG]],SEARCH(" ",db[[#This Row],[QTY/ CTN TG]],1)-1))</f>
        <v>12</v>
      </c>
      <c r="X9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2" s="87" t="str">
        <f>IF(db[[#This Row],[STN K]]="","",IF(db[[#This Row],[STN TG]]="LSN",12,""))</f>
        <v/>
      </c>
      <c r="Z982" s="87" t="str">
        <f>IF(db[[#This Row],[STN TG]]="LSN","PCS","")</f>
        <v/>
      </c>
      <c r="AA982" s="87">
        <f>db[[#This Row],[QTY B]]*IF(db[[#This Row],[QTY TG]]="",1,db[[#This Row],[QTY TG]])*IF(db[[#This Row],[QTY K]]="",1,db[[#This Row],[QTY K]])</f>
        <v>1728</v>
      </c>
      <c r="AB982" s="87" t="str">
        <f>IF(db[[#This Row],[STN K]]="",IF(db[[#This Row],[STN TG]]="",db[[#This Row],[STN B]],db[[#This Row],[STN TG]]),db[[#This Row],[STN K]])</f>
        <v>PCS</v>
      </c>
      <c r="AC982" s="87"/>
    </row>
    <row r="983" spans="1:29" ht="16.5" customHeight="1" x14ac:dyDescent="0.25">
      <c r="A983" s="87">
        <f>ROW()-1</f>
        <v>982</v>
      </c>
      <c r="B983" s="117" t="str">
        <f>LOWER(SUBSTITUTE(SUBSTITUTE(SUBSTITUTE(SUBSTITUTE(SUBSTITUTE(SUBSTITUTE(db[[#This Row],[NB BM]]," ",),".",""),"-",""),"(",""),")",""),"/",""))</f>
        <v>gelzhixin+refillg3138</v>
      </c>
      <c r="C983" s="117" t="str">
        <f>LOWER(SUBSTITUTE(SUBSTITUTE(SUBSTITUTE(SUBSTITUTE(SUBSTITUTE(SUBSTITUTE(SUBSTITUTE(SUBSTITUTE(SUBSTITUTE(db[[#This Row],[NB NOTA]]," ",),".",""),"-",""),"(",""),")",""),",",""),"/",""),"""",""),"+",""))</f>
        <v>gelzhixinrefillg3138</v>
      </c>
      <c r="D983" s="117" t="str">
        <f>LOWER(SUBSTITUTE(SUBSTITUTE(SUBSTITUTE(SUBSTITUTE(SUBSTITUTE(SUBSTITUTE(SUBSTITUTE(SUBSTITUTE(SUBSTITUTE(db[[#This Row],[NB PAJAK]]," ",""),"-",""),"(",""),")",""),".",""),",",""),"/",""),"""",""),"+",""))</f>
        <v/>
      </c>
      <c r="E983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gelzhixinrefillg3138120lsn</v>
      </c>
      <c r="F98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gelzhixinrefillg3138120lsnuntana</v>
      </c>
      <c r="G983" s="4" t="s">
        <v>6034</v>
      </c>
      <c r="H983" s="118" t="s">
        <v>6031</v>
      </c>
      <c r="I983" s="119"/>
      <c r="J983" s="1" t="s">
        <v>1621</v>
      </c>
      <c r="K983" s="121" t="e">
        <f>IF(db[[#This Row],[NB NOTA_C]]="","",COUNTIF([2]!B_MSK[concat],db[[#This Row],[NB NOTA_C]]))</f>
        <v>#REF!</v>
      </c>
      <c r="L983" s="122" t="s">
        <v>2654</v>
      </c>
      <c r="M983" s="3" t="s">
        <v>1723</v>
      </c>
      <c r="N983" s="1" t="s">
        <v>2811</v>
      </c>
      <c r="O983" s="117"/>
      <c r="P983" s="117" t="str">
        <f>IF(db[[#This Row],[QTY/ CTN]]="","",SUBSTITUTE(SUBSTITUTE(SUBSTITUTE(db[[#This Row],[QTY/ CTN]]," ","_",2),"(",""),")","")&amp;"_")</f>
        <v>120 LSN_</v>
      </c>
      <c r="Q983" s="117">
        <f>IF(db[[#This Row],[H_QTY/ CTN]]="","",SEARCH("_",db[[#This Row],[H_QTY/ CTN]]))</f>
        <v>8</v>
      </c>
      <c r="R983" s="117">
        <f>IF(db[[#This Row],[H_QTY/ CTN]]="","",LEN(db[[#This Row],[H_QTY/ CTN]]))</f>
        <v>8</v>
      </c>
      <c r="S983" s="123" t="str">
        <f>IF(db[[#This Row],[H_QTY/ CTN]]="","",LEFT(db[[#This Row],[H_QTY/ CTN]],db[[#This Row],[H_1]]-1))</f>
        <v>120 LSN</v>
      </c>
      <c r="T983" s="123" t="str">
        <f>IF(NOT(db[[#This Row],[H_1]]=db[[#This Row],[H_2]]),MID(db[[#This Row],[H_QTY/ CTN]],db[[#This Row],[H_1]]+1,db[[#This Row],[H_2]]-db[[#This Row],[H_1]]-1),"")</f>
        <v/>
      </c>
      <c r="U983" s="123" t="str">
        <f>IF(db[[#This Row],[QTY/ CTN B]]="","",LEFT(db[[#This Row],[QTY/ CTN B]],SEARCH(" ",db[[#This Row],[QTY/ CTN B]],1)-1))</f>
        <v>120</v>
      </c>
      <c r="V983" s="123" t="str">
        <f>IF(db[[#This Row],[QTY/ CTN B]]="","",RIGHT(db[[#This Row],[QTY/ CTN B]],LEN(db[[#This Row],[QTY/ CTN B]])-SEARCH(" ",db[[#This Row],[QTY/ CTN B]],1)))</f>
        <v>LSN</v>
      </c>
      <c r="W983" s="123">
        <f>IF(db[[#This Row],[QTY/ CTN TG]]="",IF(db[[#This Row],[STN TG]]="","",12),LEFT(db[[#This Row],[QTY/ CTN TG]],SEARCH(" ",db[[#This Row],[QTY/ CTN TG]],1)-1))</f>
        <v>12</v>
      </c>
      <c r="X98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3" s="123" t="str">
        <f>IF(db[[#This Row],[STN K]]="","",IF(db[[#This Row],[STN TG]]="LSN",12,""))</f>
        <v/>
      </c>
      <c r="Z983" s="123" t="str">
        <f>IF(db[[#This Row],[STN TG]]="LSN","PCS","")</f>
        <v/>
      </c>
      <c r="AA983" s="123">
        <f>db[[#This Row],[QTY B]]*IF(db[[#This Row],[QTY TG]]="",1,db[[#This Row],[QTY TG]])*IF(db[[#This Row],[QTY K]]="",1,db[[#This Row],[QTY K]])</f>
        <v>1440</v>
      </c>
      <c r="AB983" s="123" t="str">
        <f>IF(db[[#This Row],[STN K]]="",IF(db[[#This Row],[STN TG]]="",db[[#This Row],[STN B]],db[[#This Row],[STN TG]]),db[[#This Row],[STN K]])</f>
        <v>PCS</v>
      </c>
      <c r="AC983" s="87"/>
    </row>
    <row r="984" spans="1:29" ht="16.5" customHeight="1" x14ac:dyDescent="0.25">
      <c r="A984" s="87">
        <f>ROW()-1</f>
        <v>983</v>
      </c>
      <c r="B984" s="117" t="str">
        <f>LOWER(SUBSTITUTE(SUBSTITUTE(SUBSTITUTE(SUBSTITUTE(SUBSTITUTE(SUBSTITUTE(db[[#This Row],[NB BM]]," ",),".",""),"-",""),"(",""),")",""),"/",""))</f>
        <v>gelzhixin+refillg5016</v>
      </c>
      <c r="C984" s="117" t="str">
        <f>LOWER(SUBSTITUTE(SUBSTITUTE(SUBSTITUTE(SUBSTITUTE(SUBSTITUTE(SUBSTITUTE(SUBSTITUTE(SUBSTITUTE(SUBSTITUTE(db[[#This Row],[NB NOTA]]," ",),".",""),"-",""),"(",""),")",""),",",""),"/",""),"""",""),"+",""))</f>
        <v>gelzhixinrefillg5016</v>
      </c>
      <c r="D984" s="117" t="str">
        <f>LOWER(SUBSTITUTE(SUBSTITUTE(SUBSTITUTE(SUBSTITUTE(SUBSTITUTE(SUBSTITUTE(SUBSTITUTE(SUBSTITUTE(SUBSTITUTE(db[[#This Row],[NB PAJAK]]," ",""),"-",""),"(",""),")",""),".",""),",",""),"/",""),"""",""),"+",""))</f>
        <v/>
      </c>
      <c r="E984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gelzhixinrefillg5016120lsn</v>
      </c>
      <c r="F98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gelzhixinrefillg5016120lsnuntana</v>
      </c>
      <c r="G984" s="4" t="s">
        <v>6032</v>
      </c>
      <c r="H984" s="118" t="s">
        <v>6029</v>
      </c>
      <c r="I984" s="119"/>
      <c r="J984" s="1" t="s">
        <v>1621</v>
      </c>
      <c r="K984" s="121" t="e">
        <f>IF(db[[#This Row],[NB NOTA_C]]="","",COUNTIF([2]!B_MSK[concat],db[[#This Row],[NB NOTA_C]]))</f>
        <v>#REF!</v>
      </c>
      <c r="L984" s="122" t="s">
        <v>2654</v>
      </c>
      <c r="M984" s="3" t="s">
        <v>1723</v>
      </c>
      <c r="N984" s="1" t="s">
        <v>2811</v>
      </c>
      <c r="O984" s="117"/>
      <c r="P984" s="117" t="str">
        <f>IF(db[[#This Row],[QTY/ CTN]]="","",SUBSTITUTE(SUBSTITUTE(SUBSTITUTE(db[[#This Row],[QTY/ CTN]]," ","_",2),"(",""),")","")&amp;"_")</f>
        <v>120 LSN_</v>
      </c>
      <c r="Q984" s="117">
        <f>IF(db[[#This Row],[H_QTY/ CTN]]="","",SEARCH("_",db[[#This Row],[H_QTY/ CTN]]))</f>
        <v>8</v>
      </c>
      <c r="R984" s="117">
        <f>IF(db[[#This Row],[H_QTY/ CTN]]="","",LEN(db[[#This Row],[H_QTY/ CTN]]))</f>
        <v>8</v>
      </c>
      <c r="S984" s="123" t="str">
        <f>IF(db[[#This Row],[H_QTY/ CTN]]="","",LEFT(db[[#This Row],[H_QTY/ CTN]],db[[#This Row],[H_1]]-1))</f>
        <v>120 LSN</v>
      </c>
      <c r="T984" s="123" t="str">
        <f>IF(NOT(db[[#This Row],[H_1]]=db[[#This Row],[H_2]]),MID(db[[#This Row],[H_QTY/ CTN]],db[[#This Row],[H_1]]+1,db[[#This Row],[H_2]]-db[[#This Row],[H_1]]-1),"")</f>
        <v/>
      </c>
      <c r="U984" s="123" t="str">
        <f>IF(db[[#This Row],[QTY/ CTN B]]="","",LEFT(db[[#This Row],[QTY/ CTN B]],SEARCH(" ",db[[#This Row],[QTY/ CTN B]],1)-1))</f>
        <v>120</v>
      </c>
      <c r="V984" s="123" t="str">
        <f>IF(db[[#This Row],[QTY/ CTN B]]="","",RIGHT(db[[#This Row],[QTY/ CTN B]],LEN(db[[#This Row],[QTY/ CTN B]])-SEARCH(" ",db[[#This Row],[QTY/ CTN B]],1)))</f>
        <v>LSN</v>
      </c>
      <c r="W984" s="123">
        <f>IF(db[[#This Row],[QTY/ CTN TG]]="",IF(db[[#This Row],[STN TG]]="","",12),LEFT(db[[#This Row],[QTY/ CTN TG]],SEARCH(" ",db[[#This Row],[QTY/ CTN TG]],1)-1))</f>
        <v>12</v>
      </c>
      <c r="X98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4" s="123" t="str">
        <f>IF(db[[#This Row],[STN K]]="","",IF(db[[#This Row],[STN TG]]="LSN",12,""))</f>
        <v/>
      </c>
      <c r="Z984" s="123" t="str">
        <f>IF(db[[#This Row],[STN TG]]="LSN","PCS","")</f>
        <v/>
      </c>
      <c r="AA984" s="123">
        <f>db[[#This Row],[QTY B]]*IF(db[[#This Row],[QTY TG]]="",1,db[[#This Row],[QTY TG]])*IF(db[[#This Row],[QTY K]]="",1,db[[#This Row],[QTY K]])</f>
        <v>1440</v>
      </c>
      <c r="AB984" s="123" t="str">
        <f>IF(db[[#This Row],[STN K]]="",IF(db[[#This Row],[STN TG]]="",db[[#This Row],[STN B]],db[[#This Row],[STN TG]]),db[[#This Row],[STN K]])</f>
        <v>PCS</v>
      </c>
      <c r="AC984" s="87"/>
    </row>
    <row r="985" spans="1:29" ht="16.5" customHeight="1" x14ac:dyDescent="0.25">
      <c r="A985" s="87">
        <f>ROW()-1</f>
        <v>984</v>
      </c>
      <c r="B985" s="117" t="str">
        <f>LOWER(SUBSTITUTE(SUBSTITUTE(SUBSTITUTE(SUBSTITUTE(SUBSTITUTE(SUBSTITUTE(db[[#This Row],[NB BM]]," ",),".",""),"-",""),"(",""),")",""),"/",""))</f>
        <v>gelzhixin+refillg5014</v>
      </c>
      <c r="C985" s="117" t="str">
        <f>LOWER(SUBSTITUTE(SUBSTITUTE(SUBSTITUTE(SUBSTITUTE(SUBSTITUTE(SUBSTITUTE(SUBSTITUTE(SUBSTITUTE(SUBSTITUTE(db[[#This Row],[NB NOTA]]," ",),".",""),"-",""),"(",""),")",""),",",""),"/",""),"""",""),"+",""))</f>
        <v>gelzhixinrefillg5034</v>
      </c>
      <c r="D985" s="117" t="str">
        <f>LOWER(SUBSTITUTE(SUBSTITUTE(SUBSTITUTE(SUBSTITUTE(SUBSTITUTE(SUBSTITUTE(SUBSTITUTE(SUBSTITUTE(SUBSTITUTE(db[[#This Row],[NB PAJAK]]," ",""),"-",""),"(",""),")",""),".",""),",",""),"/",""),"""",""),"+",""))</f>
        <v/>
      </c>
      <c r="E985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gelzhixinrefillg5014120lsn</v>
      </c>
      <c r="F98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gelzhixinrefillg5034120lsnuntana</v>
      </c>
      <c r="G985" s="4" t="s">
        <v>6033</v>
      </c>
      <c r="H985" s="118" t="s">
        <v>6030</v>
      </c>
      <c r="I985" s="119"/>
      <c r="J985" s="1" t="s">
        <v>1621</v>
      </c>
      <c r="K985" s="121" t="e">
        <f>IF(db[[#This Row],[NB NOTA_C]]="","",COUNTIF([2]!B_MSK[concat],db[[#This Row],[NB NOTA_C]]))</f>
        <v>#REF!</v>
      </c>
      <c r="L985" s="122" t="s">
        <v>2654</v>
      </c>
      <c r="M985" s="3" t="s">
        <v>1723</v>
      </c>
      <c r="N985" s="1" t="s">
        <v>2811</v>
      </c>
      <c r="O985" s="117"/>
      <c r="P985" s="117" t="str">
        <f>IF(db[[#This Row],[QTY/ CTN]]="","",SUBSTITUTE(SUBSTITUTE(SUBSTITUTE(db[[#This Row],[QTY/ CTN]]," ","_",2),"(",""),")","")&amp;"_")</f>
        <v>120 LSN_</v>
      </c>
      <c r="Q985" s="117">
        <f>IF(db[[#This Row],[H_QTY/ CTN]]="","",SEARCH("_",db[[#This Row],[H_QTY/ CTN]]))</f>
        <v>8</v>
      </c>
      <c r="R985" s="117">
        <f>IF(db[[#This Row],[H_QTY/ CTN]]="","",LEN(db[[#This Row],[H_QTY/ CTN]]))</f>
        <v>8</v>
      </c>
      <c r="S985" s="123" t="str">
        <f>IF(db[[#This Row],[H_QTY/ CTN]]="","",LEFT(db[[#This Row],[H_QTY/ CTN]],db[[#This Row],[H_1]]-1))</f>
        <v>120 LSN</v>
      </c>
      <c r="T985" s="123" t="str">
        <f>IF(NOT(db[[#This Row],[H_1]]=db[[#This Row],[H_2]]),MID(db[[#This Row],[H_QTY/ CTN]],db[[#This Row],[H_1]]+1,db[[#This Row],[H_2]]-db[[#This Row],[H_1]]-1),"")</f>
        <v/>
      </c>
      <c r="U985" s="123" t="str">
        <f>IF(db[[#This Row],[QTY/ CTN B]]="","",LEFT(db[[#This Row],[QTY/ CTN B]],SEARCH(" ",db[[#This Row],[QTY/ CTN B]],1)-1))</f>
        <v>120</v>
      </c>
      <c r="V985" s="123" t="str">
        <f>IF(db[[#This Row],[QTY/ CTN B]]="","",RIGHT(db[[#This Row],[QTY/ CTN B]],LEN(db[[#This Row],[QTY/ CTN B]])-SEARCH(" ",db[[#This Row],[QTY/ CTN B]],1)))</f>
        <v>LSN</v>
      </c>
      <c r="W985" s="123">
        <f>IF(db[[#This Row],[QTY/ CTN TG]]="",IF(db[[#This Row],[STN TG]]="","",12),LEFT(db[[#This Row],[QTY/ CTN TG]],SEARCH(" ",db[[#This Row],[QTY/ CTN TG]],1)-1))</f>
        <v>12</v>
      </c>
      <c r="X98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5" s="123" t="str">
        <f>IF(db[[#This Row],[STN K]]="","",IF(db[[#This Row],[STN TG]]="LSN",12,""))</f>
        <v/>
      </c>
      <c r="Z985" s="123" t="str">
        <f>IF(db[[#This Row],[STN TG]]="LSN","PCS","")</f>
        <v/>
      </c>
      <c r="AA985" s="123">
        <f>db[[#This Row],[QTY B]]*IF(db[[#This Row],[QTY TG]]="",1,db[[#This Row],[QTY TG]])*IF(db[[#This Row],[QTY K]]="",1,db[[#This Row],[QTY K]])</f>
        <v>1440</v>
      </c>
      <c r="AB985" s="123" t="str">
        <f>IF(db[[#This Row],[STN K]]="",IF(db[[#This Row],[STN TG]]="",db[[#This Row],[STN B]],db[[#This Row],[STN TG]]),db[[#This Row],[STN K]])</f>
        <v>PCS</v>
      </c>
      <c r="AC985" s="87"/>
    </row>
    <row r="986" spans="1:29" ht="16.5" customHeight="1" x14ac:dyDescent="0.25">
      <c r="A986" s="87">
        <f>ROW()-1</f>
        <v>985</v>
      </c>
      <c r="B986" s="3" t="str">
        <f>LOWER(SUBSTITUTE(SUBSTITUTE(SUBSTITUTE(SUBSTITUTE(SUBSTITUTE(SUBSTITUTE(db[[#This Row],[NB BM]]," ",),".",""),"-",""),"(",""),")",""),"/",""))</f>
        <v>gelzhixintubeg3567</v>
      </c>
      <c r="C986" s="3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D986" s="3" t="str">
        <f>LOWER(SUBSTITUTE(SUBSTITUTE(SUBSTITUTE(SUBSTITUTE(SUBSTITUTE(SUBSTITUTE(SUBSTITUTE(SUBSTITUTE(SUBSTITUTE(db[[#This Row],[NB PAJAK]]," ",""),"-",""),"(",""),")",""),".",""),",",""),"/",""),"""",""),"+",""))</f>
        <v/>
      </c>
      <c r="E986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gelzhixintubeg3567144lsn</v>
      </c>
      <c r="F9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gelzhixintubeg3567144lsnuntana</v>
      </c>
      <c r="G986" s="1" t="s">
        <v>5792</v>
      </c>
      <c r="H986" s="4" t="s">
        <v>5791</v>
      </c>
      <c r="I986" s="49"/>
      <c r="J986" s="1" t="s">
        <v>1621</v>
      </c>
      <c r="K986" s="26" t="e">
        <f>IF(db[[#This Row],[NB NOTA_C]]="","",COUNTIF([2]!B_MSK[concat],db[[#This Row],[NB NOTA_C]]))</f>
        <v>#REF!</v>
      </c>
      <c r="L986" s="6" t="s">
        <v>1634</v>
      </c>
      <c r="M986" s="1" t="s">
        <v>1677</v>
      </c>
      <c r="N986" s="1" t="s">
        <v>2811</v>
      </c>
      <c r="P986" s="1" t="str">
        <f>IF(db[[#This Row],[QTY/ CTN]]="","",SUBSTITUTE(SUBSTITUTE(SUBSTITUTE(db[[#This Row],[QTY/ CTN]]," ","_",2),"(",""),")","")&amp;"_")</f>
        <v>144 LSN_</v>
      </c>
      <c r="Q986" s="1">
        <f>IF(db[[#This Row],[H_QTY/ CTN]]="","",SEARCH("_",db[[#This Row],[H_QTY/ CTN]]))</f>
        <v>8</v>
      </c>
      <c r="R986" s="1">
        <f>IF(db[[#This Row],[H_QTY/ CTN]]="","",LEN(db[[#This Row],[H_QTY/ CTN]]))</f>
        <v>8</v>
      </c>
      <c r="S986" s="90" t="str">
        <f>IF(db[[#This Row],[H_QTY/ CTN]]="","",LEFT(db[[#This Row],[H_QTY/ CTN]],db[[#This Row],[H_1]]-1))</f>
        <v>144 LSN</v>
      </c>
      <c r="T986" s="87" t="str">
        <f>IF(NOT(db[[#This Row],[H_1]]=db[[#This Row],[H_2]]),MID(db[[#This Row],[H_QTY/ CTN]],db[[#This Row],[H_1]]+1,db[[#This Row],[H_2]]-db[[#This Row],[H_1]]-1),"")</f>
        <v/>
      </c>
      <c r="U986" s="87" t="str">
        <f>IF(db[[#This Row],[QTY/ CTN B]]="","",LEFT(db[[#This Row],[QTY/ CTN B]],SEARCH(" ",db[[#This Row],[QTY/ CTN B]],1)-1))</f>
        <v>144</v>
      </c>
      <c r="V986" s="87" t="str">
        <f>IF(db[[#This Row],[QTY/ CTN B]]="","",RIGHT(db[[#This Row],[QTY/ CTN B]],LEN(db[[#This Row],[QTY/ CTN B]])-SEARCH(" ",db[[#This Row],[QTY/ CTN B]],1)))</f>
        <v>LSN</v>
      </c>
      <c r="W986" s="87">
        <f>IF(db[[#This Row],[QTY/ CTN TG]]="",IF(db[[#This Row],[STN TG]]="","",12),LEFT(db[[#This Row],[QTY/ CTN TG]],SEARCH(" ",db[[#This Row],[QTY/ CTN TG]],1)-1))</f>
        <v>12</v>
      </c>
      <c r="X9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6" s="87" t="str">
        <f>IF(db[[#This Row],[STN K]]="","",IF(db[[#This Row],[STN TG]]="LSN",12,""))</f>
        <v/>
      </c>
      <c r="Z986" s="87" t="str">
        <f>IF(db[[#This Row],[STN TG]]="LSN","PCS","")</f>
        <v/>
      </c>
      <c r="AA986" s="87">
        <f>db[[#This Row],[QTY B]]*IF(db[[#This Row],[QTY TG]]="",1,db[[#This Row],[QTY TG]])*IF(db[[#This Row],[QTY K]]="",1,db[[#This Row],[QTY K]])</f>
        <v>1728</v>
      </c>
      <c r="AB986" s="87" t="str">
        <f>IF(db[[#This Row],[STN K]]="",IF(db[[#This Row],[STN TG]]="",db[[#This Row],[STN B]],db[[#This Row],[STN TG]]),db[[#This Row],[STN K]])</f>
        <v>PCS</v>
      </c>
      <c r="AC986" s="87"/>
    </row>
    <row r="987" spans="1:29" ht="16.5" customHeight="1" x14ac:dyDescent="0.25">
      <c r="A987" s="87">
        <f>ROW()-1</f>
        <v>986</v>
      </c>
      <c r="B987" s="14" t="str">
        <f>LOWER(SUBSTITUTE(SUBSTITUTE(SUBSTITUTE(SUBSTITUTE(SUBSTITUTE(SUBSTITUTE(db[[#This Row],[NB BM]]," ",),".",""),"-",""),"(",""),")",""),"/",""))</f>
        <v>gelzhixintubeg3567l</v>
      </c>
      <c r="C987" s="14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D987" s="14" t="str">
        <f>LOWER(SUBSTITUTE(SUBSTITUTE(SUBSTITUTE(SUBSTITUTE(SUBSTITUTE(SUBSTITUTE(SUBSTITUTE(SUBSTITUTE(SUBSTITUTE(db[[#This Row],[NB PAJAK]]," ",""),"-",""),"(",""),")",""),".",""),",",""),"/",""),"""",""),"+",""))</f>
        <v/>
      </c>
      <c r="E987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gelzhixintubeg3567l72lsn</v>
      </c>
      <c r="F9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gelzhixintubeg3567l72lsnuntana</v>
      </c>
      <c r="G987" s="19" t="s">
        <v>4037</v>
      </c>
      <c r="H987" s="19" t="s">
        <v>4036</v>
      </c>
      <c r="I987" s="50"/>
      <c r="J987" s="1" t="s">
        <v>1621</v>
      </c>
      <c r="K987" s="27" t="e">
        <f>IF(db[[#This Row],[NB NOTA_C]]="","",COUNTIF([2]!B_MSK[concat],db[[#This Row],[NB NOTA_C]]))</f>
        <v>#REF!</v>
      </c>
      <c r="L987" s="16" t="s">
        <v>2654</v>
      </c>
      <c r="M987" s="14" t="s">
        <v>1743</v>
      </c>
      <c r="N987" s="15" t="s">
        <v>2811</v>
      </c>
      <c r="O987" s="14"/>
      <c r="P987" s="14" t="str">
        <f>IF(db[[#This Row],[QTY/ CTN]]="","",SUBSTITUTE(SUBSTITUTE(SUBSTITUTE(db[[#This Row],[QTY/ CTN]]," ","_",2),"(",""),")","")&amp;"_")</f>
        <v>72 LSN_</v>
      </c>
      <c r="Q987" s="14">
        <f>IF(db[[#This Row],[H_QTY/ CTN]]="","",SEARCH("_",db[[#This Row],[H_QTY/ CTN]]))</f>
        <v>7</v>
      </c>
      <c r="R987" s="14">
        <f>IF(db[[#This Row],[H_QTY/ CTN]]="","",LEN(db[[#This Row],[H_QTY/ CTN]]))</f>
        <v>7</v>
      </c>
      <c r="S987" s="91" t="str">
        <f>IF(db[[#This Row],[H_QTY/ CTN]]="","",LEFT(db[[#This Row],[H_QTY/ CTN]],db[[#This Row],[H_1]]-1))</f>
        <v>72 LSN</v>
      </c>
      <c r="T987" s="91" t="str">
        <f>IF(NOT(db[[#This Row],[H_1]]=db[[#This Row],[H_2]]),MID(db[[#This Row],[H_QTY/ CTN]],db[[#This Row],[H_1]]+1,db[[#This Row],[H_2]]-db[[#This Row],[H_1]]-1),"")</f>
        <v/>
      </c>
      <c r="U987" s="87" t="str">
        <f>IF(db[[#This Row],[QTY/ CTN B]]="","",LEFT(db[[#This Row],[QTY/ CTN B]],SEARCH(" ",db[[#This Row],[QTY/ CTN B]],1)-1))</f>
        <v>72</v>
      </c>
      <c r="V987" s="87" t="str">
        <f>IF(db[[#This Row],[QTY/ CTN B]]="","",RIGHT(db[[#This Row],[QTY/ CTN B]],LEN(db[[#This Row],[QTY/ CTN B]])-SEARCH(" ",db[[#This Row],[QTY/ CTN B]],1)))</f>
        <v>LSN</v>
      </c>
      <c r="W987" s="87">
        <f>IF(db[[#This Row],[QTY/ CTN TG]]="",IF(db[[#This Row],[STN TG]]="","",12),LEFT(db[[#This Row],[QTY/ CTN TG]],SEARCH(" ",db[[#This Row],[QTY/ CTN TG]],1)-1))</f>
        <v>12</v>
      </c>
      <c r="X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7" s="87" t="str">
        <f>IF(db[[#This Row],[STN K]]="","",IF(db[[#This Row],[STN TG]]="LSN",12,""))</f>
        <v/>
      </c>
      <c r="Z987" s="87" t="str">
        <f>IF(db[[#This Row],[STN TG]]="LSN","PCS","")</f>
        <v/>
      </c>
      <c r="AA987" s="87">
        <f>db[[#This Row],[QTY B]]*IF(db[[#This Row],[QTY TG]]="",1,db[[#This Row],[QTY TG]])*IF(db[[#This Row],[QTY K]]="",1,db[[#This Row],[QTY K]])</f>
        <v>864</v>
      </c>
      <c r="AB987" s="87" t="str">
        <f>IF(db[[#This Row],[STN K]]="",IF(db[[#This Row],[STN TG]]="",db[[#This Row],[STN B]],db[[#This Row],[STN TG]]),db[[#This Row],[STN K]])</f>
        <v>PCS</v>
      </c>
      <c r="AC987" s="87"/>
    </row>
    <row r="988" spans="1:29" ht="16.5" customHeight="1" x14ac:dyDescent="0.25">
      <c r="A988" s="87">
        <f>ROW()-1</f>
        <v>987</v>
      </c>
      <c r="B988" s="14" t="str">
        <f>LOWER(SUBSTITUTE(SUBSTITUTE(SUBSTITUTE(SUBSTITUTE(SUBSTITUTE(SUBSTITUTE(db[[#This Row],[NB BM]]," ",),".",""),"-",""),"(",""),")",""),"/",""))</f>
        <v>gelzhixintubeg3568l</v>
      </c>
      <c r="C988" s="14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D988" s="14" t="str">
        <f>LOWER(SUBSTITUTE(SUBSTITUTE(SUBSTITUTE(SUBSTITUTE(SUBSTITUTE(SUBSTITUTE(SUBSTITUTE(SUBSTITUTE(SUBSTITUTE(db[[#This Row],[NB PAJAK]]," ",""),"-",""),"(",""),")",""),".",""),",",""),"/",""),"""",""),"+",""))</f>
        <v/>
      </c>
      <c r="E988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gelzhixintubeg3568l72tub</v>
      </c>
      <c r="F9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gelzhixintubeg3568l72tubuntana</v>
      </c>
      <c r="G988" s="19" t="s">
        <v>4035</v>
      </c>
      <c r="H988" s="19" t="s">
        <v>4026</v>
      </c>
      <c r="I988" s="50"/>
      <c r="J988" s="1" t="s">
        <v>1621</v>
      </c>
      <c r="K988" s="27" t="e">
        <f>IF(db[[#This Row],[NB NOTA_C]]="","",COUNTIF([2]!B_MSK[concat],db[[#This Row],[NB NOTA_C]]))</f>
        <v>#REF!</v>
      </c>
      <c r="L988" s="16" t="s">
        <v>2654</v>
      </c>
      <c r="M988" s="14" t="s">
        <v>4040</v>
      </c>
      <c r="N988" s="15" t="s">
        <v>2811</v>
      </c>
      <c r="O988" s="14"/>
      <c r="P988" s="14" t="str">
        <f>IF(db[[#This Row],[QTY/ CTN]]="","",SUBSTITUTE(SUBSTITUTE(SUBSTITUTE(db[[#This Row],[QTY/ CTN]]," ","_",2),"(",""),")","")&amp;"_")</f>
        <v>72 TUB_</v>
      </c>
      <c r="Q988" s="14">
        <f>IF(db[[#This Row],[H_QTY/ CTN]]="","",SEARCH("_",db[[#This Row],[H_QTY/ CTN]]))</f>
        <v>7</v>
      </c>
      <c r="R988" s="14">
        <f>IF(db[[#This Row],[H_QTY/ CTN]]="","",LEN(db[[#This Row],[H_QTY/ CTN]]))</f>
        <v>7</v>
      </c>
      <c r="S988" s="91" t="str">
        <f>IF(db[[#This Row],[H_QTY/ CTN]]="","",LEFT(db[[#This Row],[H_QTY/ CTN]],db[[#This Row],[H_1]]-1))</f>
        <v>72 TUB</v>
      </c>
      <c r="T988" s="91" t="str">
        <f>IF(NOT(db[[#This Row],[H_1]]=db[[#This Row],[H_2]]),MID(db[[#This Row],[H_QTY/ CTN]],db[[#This Row],[H_1]]+1,db[[#This Row],[H_2]]-db[[#This Row],[H_1]]-1),"")</f>
        <v/>
      </c>
      <c r="U988" s="87" t="str">
        <f>IF(db[[#This Row],[QTY/ CTN B]]="","",LEFT(db[[#This Row],[QTY/ CTN B]],SEARCH(" ",db[[#This Row],[QTY/ CTN B]],1)-1))</f>
        <v>72</v>
      </c>
      <c r="V988" s="87" t="str">
        <f>IF(db[[#This Row],[QTY/ CTN B]]="","",RIGHT(db[[#This Row],[QTY/ CTN B]],LEN(db[[#This Row],[QTY/ CTN B]])-SEARCH(" ",db[[#This Row],[QTY/ CTN B]],1)))</f>
        <v>TUB</v>
      </c>
      <c r="W988" s="87" t="str">
        <f>IF(db[[#This Row],[QTY/ CTN TG]]="",IF(db[[#This Row],[STN TG]]="","",12),LEFT(db[[#This Row],[QTY/ CTN TG]],SEARCH(" ",db[[#This Row],[QTY/ CTN TG]],1)-1))</f>
        <v/>
      </c>
      <c r="X9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988" s="87" t="str">
        <f>IF(db[[#This Row],[STN K]]="","",IF(db[[#This Row],[STN TG]]="LSN",12,""))</f>
        <v/>
      </c>
      <c r="Z988" s="87" t="str">
        <f>IF(db[[#This Row],[STN TG]]="LSN","PCS","")</f>
        <v/>
      </c>
      <c r="AA988" s="87">
        <f>db[[#This Row],[QTY B]]*IF(db[[#This Row],[QTY TG]]="",1,db[[#This Row],[QTY TG]])*IF(db[[#This Row],[QTY K]]="",1,db[[#This Row],[QTY K]])</f>
        <v>72</v>
      </c>
      <c r="AB988" s="87" t="str">
        <f>IF(db[[#This Row],[STN K]]="",IF(db[[#This Row],[STN TG]]="",db[[#This Row],[STN B]],db[[#This Row],[STN TG]]),db[[#This Row],[STN K]])</f>
        <v>TUB</v>
      </c>
      <c r="AC988" s="87"/>
    </row>
    <row r="989" spans="1:29" ht="16.5" customHeight="1" x14ac:dyDescent="0.25">
      <c r="A989" s="87">
        <f>ROW()-1</f>
        <v>988</v>
      </c>
      <c r="B989" s="3" t="str">
        <f>LOWER(SUBSTITUTE(SUBSTITUTE(SUBSTITUTE(SUBSTITUTE(SUBSTITUTE(SUBSTITUTE(db[[#This Row],[NB BM]]," ",),".",""),"-",""),"(",""),")",""),"/",""))</f>
        <v>gelzhixin+refillg3027</v>
      </c>
      <c r="C989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D989" s="3" t="str">
        <f>LOWER(SUBSTITUTE(SUBSTITUTE(SUBSTITUTE(SUBSTITUTE(SUBSTITUTE(SUBSTITUTE(SUBSTITUTE(SUBSTITUTE(SUBSTITUTE(db[[#This Row],[NB PAJAK]]," ",""),"-",""),"(",""),")",""),".",""),",",""),"/",""),"""",""),"+",""))</f>
        <v/>
      </c>
      <c r="E989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gelzhixinrefillg3027120lsn</v>
      </c>
      <c r="F9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gelzhixinrefillg3027120lsnuntana</v>
      </c>
      <c r="G989" s="4" t="s">
        <v>1146</v>
      </c>
      <c r="H989" s="4" t="s">
        <v>3613</v>
      </c>
      <c r="I989" s="49"/>
      <c r="J989" s="1" t="s">
        <v>1621</v>
      </c>
      <c r="K989" s="26" t="e">
        <f>IF(db[[#This Row],[NB NOTA_C]]="","",COUNTIF([2]!B_MSK[concat],db[[#This Row],[NB NOTA_C]]))</f>
        <v>#REF!</v>
      </c>
      <c r="L989" s="6" t="s">
        <v>1634</v>
      </c>
      <c r="M989" s="1" t="s">
        <v>1723</v>
      </c>
      <c r="N989" s="1" t="s">
        <v>2811</v>
      </c>
      <c r="P989" s="1" t="str">
        <f>IF(db[[#This Row],[QTY/ CTN]]="","",SUBSTITUTE(SUBSTITUTE(SUBSTITUTE(db[[#This Row],[QTY/ CTN]]," ","_",2),"(",""),")","")&amp;"_")</f>
        <v>120 LSN_</v>
      </c>
      <c r="Q989" s="1">
        <f>IF(db[[#This Row],[H_QTY/ CTN]]="","",SEARCH("_",db[[#This Row],[H_QTY/ CTN]]))</f>
        <v>8</v>
      </c>
      <c r="R989" s="1">
        <f>IF(db[[#This Row],[H_QTY/ CTN]]="","",LEN(db[[#This Row],[H_QTY/ CTN]]))</f>
        <v>8</v>
      </c>
      <c r="S989" s="90" t="str">
        <f>IF(db[[#This Row],[H_QTY/ CTN]]="","",LEFT(db[[#This Row],[H_QTY/ CTN]],db[[#This Row],[H_1]]-1))</f>
        <v>120 LSN</v>
      </c>
      <c r="T989" s="87" t="str">
        <f>IF(NOT(db[[#This Row],[H_1]]=db[[#This Row],[H_2]]),MID(db[[#This Row],[H_QTY/ CTN]],db[[#This Row],[H_1]]+1,db[[#This Row],[H_2]]-db[[#This Row],[H_1]]-1),"")</f>
        <v/>
      </c>
      <c r="U989" s="87" t="str">
        <f>IF(db[[#This Row],[QTY/ CTN B]]="","",LEFT(db[[#This Row],[QTY/ CTN B]],SEARCH(" ",db[[#This Row],[QTY/ CTN B]],1)-1))</f>
        <v>120</v>
      </c>
      <c r="V989" s="87" t="str">
        <f>IF(db[[#This Row],[QTY/ CTN B]]="","",RIGHT(db[[#This Row],[QTY/ CTN B]],LEN(db[[#This Row],[QTY/ CTN B]])-SEARCH(" ",db[[#This Row],[QTY/ CTN B]],1)))</f>
        <v>LSN</v>
      </c>
      <c r="W989" s="87">
        <f>IF(db[[#This Row],[QTY/ CTN TG]]="",IF(db[[#This Row],[STN TG]]="","",12),LEFT(db[[#This Row],[QTY/ CTN TG]],SEARCH(" ",db[[#This Row],[QTY/ CTN TG]],1)-1))</f>
        <v>12</v>
      </c>
      <c r="X9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89" s="87" t="str">
        <f>IF(db[[#This Row],[STN K]]="","",IF(db[[#This Row],[STN TG]]="LSN",12,""))</f>
        <v/>
      </c>
      <c r="Z989" s="87" t="str">
        <f>IF(db[[#This Row],[STN TG]]="LSN","PCS","")</f>
        <v/>
      </c>
      <c r="AA989" s="87">
        <f>db[[#This Row],[QTY B]]*IF(db[[#This Row],[QTY TG]]="",1,db[[#This Row],[QTY TG]])*IF(db[[#This Row],[QTY K]]="",1,db[[#This Row],[QTY K]])</f>
        <v>1440</v>
      </c>
      <c r="AB989" s="87" t="str">
        <f>IF(db[[#This Row],[STN K]]="",IF(db[[#This Row],[STN TG]]="",db[[#This Row],[STN B]],db[[#This Row],[STN TG]]),db[[#This Row],[STN K]])</f>
        <v>PCS</v>
      </c>
      <c r="AC989" s="87"/>
    </row>
    <row r="990" spans="1:29" ht="16.5" customHeight="1" x14ac:dyDescent="0.25">
      <c r="A990" s="87">
        <f>ROW()-1</f>
        <v>989</v>
      </c>
      <c r="B990" s="3" t="str">
        <f>LOWER(SUBSTITUTE(SUBSTITUTE(SUBSTITUTE(SUBSTITUTE(SUBSTITUTE(SUBSTITUTE(db[[#This Row],[NB BM]]," ",),".",""),"-",""),"(",""),")",""),"/",""))</f>
        <v>gelzhixin+refillg3031</v>
      </c>
      <c r="C990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D990" s="3" t="str">
        <f>LOWER(SUBSTITUTE(SUBSTITUTE(SUBSTITUTE(SUBSTITUTE(SUBSTITUTE(SUBSTITUTE(SUBSTITUTE(SUBSTITUTE(SUBSTITUTE(db[[#This Row],[NB PAJAK]]," ",""),"-",""),"(",""),")",""),".",""),",",""),"/",""),"""",""),"+",""))</f>
        <v/>
      </c>
      <c r="E99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gelzhixinrefillg3031120lsn</v>
      </c>
      <c r="F9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gelzhixinrefillg3031120lsnuntana</v>
      </c>
      <c r="G990" s="4" t="s">
        <v>1147</v>
      </c>
      <c r="H990" s="4" t="s">
        <v>3614</v>
      </c>
      <c r="I990" s="49"/>
      <c r="J990" s="1" t="s">
        <v>1621</v>
      </c>
      <c r="K990" s="26" t="e">
        <f>IF(db[[#This Row],[NB NOTA_C]]="","",COUNTIF([2]!B_MSK[concat],db[[#This Row],[NB NOTA_C]]))</f>
        <v>#REF!</v>
      </c>
      <c r="L990" s="6" t="s">
        <v>1634</v>
      </c>
      <c r="M990" s="1" t="s">
        <v>1723</v>
      </c>
      <c r="N990" s="1" t="s">
        <v>2811</v>
      </c>
      <c r="P990" s="1" t="str">
        <f>IF(db[[#This Row],[QTY/ CTN]]="","",SUBSTITUTE(SUBSTITUTE(SUBSTITUTE(db[[#This Row],[QTY/ CTN]]," ","_",2),"(",""),")","")&amp;"_")</f>
        <v>120 LSN_</v>
      </c>
      <c r="Q990" s="1">
        <f>IF(db[[#This Row],[H_QTY/ CTN]]="","",SEARCH("_",db[[#This Row],[H_QTY/ CTN]]))</f>
        <v>8</v>
      </c>
      <c r="R990" s="1">
        <f>IF(db[[#This Row],[H_QTY/ CTN]]="","",LEN(db[[#This Row],[H_QTY/ CTN]]))</f>
        <v>8</v>
      </c>
      <c r="S990" s="90" t="str">
        <f>IF(db[[#This Row],[H_QTY/ CTN]]="","",LEFT(db[[#This Row],[H_QTY/ CTN]],db[[#This Row],[H_1]]-1))</f>
        <v>120 LSN</v>
      </c>
      <c r="T990" s="87" t="str">
        <f>IF(NOT(db[[#This Row],[H_1]]=db[[#This Row],[H_2]]),MID(db[[#This Row],[H_QTY/ CTN]],db[[#This Row],[H_1]]+1,db[[#This Row],[H_2]]-db[[#This Row],[H_1]]-1),"")</f>
        <v/>
      </c>
      <c r="U990" s="87" t="str">
        <f>IF(db[[#This Row],[QTY/ CTN B]]="","",LEFT(db[[#This Row],[QTY/ CTN B]],SEARCH(" ",db[[#This Row],[QTY/ CTN B]],1)-1))</f>
        <v>120</v>
      </c>
      <c r="V990" s="87" t="str">
        <f>IF(db[[#This Row],[QTY/ CTN B]]="","",RIGHT(db[[#This Row],[QTY/ CTN B]],LEN(db[[#This Row],[QTY/ CTN B]])-SEARCH(" ",db[[#This Row],[QTY/ CTN B]],1)))</f>
        <v>LSN</v>
      </c>
      <c r="W990" s="87">
        <f>IF(db[[#This Row],[QTY/ CTN TG]]="",IF(db[[#This Row],[STN TG]]="","",12),LEFT(db[[#This Row],[QTY/ CTN TG]],SEARCH(" ",db[[#This Row],[QTY/ CTN TG]],1)-1))</f>
        <v>12</v>
      </c>
      <c r="X9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0" s="87" t="str">
        <f>IF(db[[#This Row],[STN K]]="","",IF(db[[#This Row],[STN TG]]="LSN",12,""))</f>
        <v/>
      </c>
      <c r="Z990" s="87" t="str">
        <f>IF(db[[#This Row],[STN TG]]="LSN","PCS","")</f>
        <v/>
      </c>
      <c r="AA990" s="87">
        <f>db[[#This Row],[QTY B]]*IF(db[[#This Row],[QTY TG]]="",1,db[[#This Row],[QTY TG]])*IF(db[[#This Row],[QTY K]]="",1,db[[#This Row],[QTY K]])</f>
        <v>1440</v>
      </c>
      <c r="AB990" s="87" t="str">
        <f>IF(db[[#This Row],[STN K]]="",IF(db[[#This Row],[STN TG]]="",db[[#This Row],[STN B]],db[[#This Row],[STN TG]]),db[[#This Row],[STN K]])</f>
        <v>PCS</v>
      </c>
      <c r="AC990" s="87"/>
    </row>
    <row r="991" spans="1:29" ht="16.5" customHeight="1" x14ac:dyDescent="0.25">
      <c r="A991" s="87">
        <f>ROW()-1</f>
        <v>990</v>
      </c>
      <c r="B991" s="3" t="str">
        <f>LOWER(SUBSTITUTE(SUBSTITUTE(SUBSTITUTE(SUBSTITUTE(SUBSTITUTE(SUBSTITUTE(db[[#This Row],[NB BM]]," ",),".",""),"-",""),"(",""),")",""),"/",""))</f>
        <v>gelzhixin+refillg3033</v>
      </c>
      <c r="C991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D991" s="3" t="str">
        <f>LOWER(SUBSTITUTE(SUBSTITUTE(SUBSTITUTE(SUBSTITUTE(SUBSTITUTE(SUBSTITUTE(SUBSTITUTE(SUBSTITUTE(SUBSTITUTE(db[[#This Row],[NB PAJAK]]," ",""),"-",""),"(",""),")",""),".",""),",",""),"/",""),"""",""),"+",""))</f>
        <v/>
      </c>
      <c r="E99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gelzhixinrefillg3033120lsn</v>
      </c>
      <c r="F9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gelzhixinrefillg3033120lsnuntana</v>
      </c>
      <c r="G991" s="4" t="s">
        <v>1148</v>
      </c>
      <c r="H991" s="4" t="s">
        <v>3615</v>
      </c>
      <c r="I991" s="49"/>
      <c r="J991" s="1" t="s">
        <v>1621</v>
      </c>
      <c r="K991" s="26" t="e">
        <f>IF(db[[#This Row],[NB NOTA_C]]="","",COUNTIF([2]!B_MSK[concat],db[[#This Row],[NB NOTA_C]]))</f>
        <v>#REF!</v>
      </c>
      <c r="L991" s="6" t="s">
        <v>1634</v>
      </c>
      <c r="M991" s="1" t="s">
        <v>1723</v>
      </c>
      <c r="N991" s="1" t="s">
        <v>2811</v>
      </c>
      <c r="P991" s="1" t="str">
        <f>IF(db[[#This Row],[QTY/ CTN]]="","",SUBSTITUTE(SUBSTITUTE(SUBSTITUTE(db[[#This Row],[QTY/ CTN]]," ","_",2),"(",""),")","")&amp;"_")</f>
        <v>120 LSN_</v>
      </c>
      <c r="Q991" s="1">
        <f>IF(db[[#This Row],[H_QTY/ CTN]]="","",SEARCH("_",db[[#This Row],[H_QTY/ CTN]]))</f>
        <v>8</v>
      </c>
      <c r="R991" s="1">
        <f>IF(db[[#This Row],[H_QTY/ CTN]]="","",LEN(db[[#This Row],[H_QTY/ CTN]]))</f>
        <v>8</v>
      </c>
      <c r="S991" s="90" t="str">
        <f>IF(db[[#This Row],[H_QTY/ CTN]]="","",LEFT(db[[#This Row],[H_QTY/ CTN]],db[[#This Row],[H_1]]-1))</f>
        <v>120 LSN</v>
      </c>
      <c r="T991" s="87" t="str">
        <f>IF(NOT(db[[#This Row],[H_1]]=db[[#This Row],[H_2]]),MID(db[[#This Row],[H_QTY/ CTN]],db[[#This Row],[H_1]]+1,db[[#This Row],[H_2]]-db[[#This Row],[H_1]]-1),"")</f>
        <v/>
      </c>
      <c r="U991" s="87" t="str">
        <f>IF(db[[#This Row],[QTY/ CTN B]]="","",LEFT(db[[#This Row],[QTY/ CTN B]],SEARCH(" ",db[[#This Row],[QTY/ CTN B]],1)-1))</f>
        <v>120</v>
      </c>
      <c r="V991" s="87" t="str">
        <f>IF(db[[#This Row],[QTY/ CTN B]]="","",RIGHT(db[[#This Row],[QTY/ CTN B]],LEN(db[[#This Row],[QTY/ CTN B]])-SEARCH(" ",db[[#This Row],[QTY/ CTN B]],1)))</f>
        <v>LSN</v>
      </c>
      <c r="W991" s="87">
        <f>IF(db[[#This Row],[QTY/ CTN TG]]="",IF(db[[#This Row],[STN TG]]="","",12),LEFT(db[[#This Row],[QTY/ CTN TG]],SEARCH(" ",db[[#This Row],[QTY/ CTN TG]],1)-1))</f>
        <v>12</v>
      </c>
      <c r="X9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1" s="87" t="str">
        <f>IF(db[[#This Row],[STN K]]="","",IF(db[[#This Row],[STN TG]]="LSN",12,""))</f>
        <v/>
      </c>
      <c r="Z991" s="87" t="str">
        <f>IF(db[[#This Row],[STN TG]]="LSN","PCS","")</f>
        <v/>
      </c>
      <c r="AA991" s="87">
        <f>db[[#This Row],[QTY B]]*IF(db[[#This Row],[QTY TG]]="",1,db[[#This Row],[QTY TG]])*IF(db[[#This Row],[QTY K]]="",1,db[[#This Row],[QTY K]])</f>
        <v>1440</v>
      </c>
      <c r="AB991" s="87" t="str">
        <f>IF(db[[#This Row],[STN K]]="",IF(db[[#This Row],[STN TG]]="",db[[#This Row],[STN B]],db[[#This Row],[STN TG]]),db[[#This Row],[STN K]])</f>
        <v>PCS</v>
      </c>
      <c r="AC991" s="87"/>
    </row>
    <row r="992" spans="1:29" ht="16.5" customHeight="1" x14ac:dyDescent="0.25">
      <c r="A992" s="87">
        <f>ROW()-1</f>
        <v>991</v>
      </c>
      <c r="B992" s="3" t="str">
        <f>LOWER(SUBSTITUTE(SUBSTITUTE(SUBSTITUTE(SUBSTITUTE(SUBSTITUTE(SUBSTITUTE(db[[#This Row],[NB BM]]," ",),".",""),"-",""),"(",""),")",""),"/",""))</f>
        <v>gelzhixin+refillg3035</v>
      </c>
      <c r="C992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D992" s="3" t="str">
        <f>LOWER(SUBSTITUTE(SUBSTITUTE(SUBSTITUTE(SUBSTITUTE(SUBSTITUTE(SUBSTITUTE(SUBSTITUTE(SUBSTITUTE(SUBSTITUTE(db[[#This Row],[NB PAJAK]]," ",""),"-",""),"(",""),")",""),".",""),",",""),"/",""),"""",""),"+",""))</f>
        <v/>
      </c>
      <c r="E992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gelzhixinrefillg3035120lsn</v>
      </c>
      <c r="F9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gelzhixinrefillg3035120lsnuntana</v>
      </c>
      <c r="G992" s="4" t="s">
        <v>1149</v>
      </c>
      <c r="H992" s="4" t="s">
        <v>3616</v>
      </c>
      <c r="I992" s="49"/>
      <c r="J992" s="1" t="s">
        <v>1621</v>
      </c>
      <c r="K992" s="26" t="e">
        <f>IF(db[[#This Row],[NB NOTA_C]]="","",COUNTIF([2]!B_MSK[concat],db[[#This Row],[NB NOTA_C]]))</f>
        <v>#REF!</v>
      </c>
      <c r="L992" s="6" t="s">
        <v>1634</v>
      </c>
      <c r="M992" s="1" t="s">
        <v>1723</v>
      </c>
      <c r="N992" s="1" t="s">
        <v>2811</v>
      </c>
      <c r="P992" s="1" t="str">
        <f>IF(db[[#This Row],[QTY/ CTN]]="","",SUBSTITUTE(SUBSTITUTE(SUBSTITUTE(db[[#This Row],[QTY/ CTN]]," ","_",2),"(",""),")","")&amp;"_")</f>
        <v>120 LSN_</v>
      </c>
      <c r="Q992" s="1">
        <f>IF(db[[#This Row],[H_QTY/ CTN]]="","",SEARCH("_",db[[#This Row],[H_QTY/ CTN]]))</f>
        <v>8</v>
      </c>
      <c r="R992" s="1">
        <f>IF(db[[#This Row],[H_QTY/ CTN]]="","",LEN(db[[#This Row],[H_QTY/ CTN]]))</f>
        <v>8</v>
      </c>
      <c r="S992" s="90" t="str">
        <f>IF(db[[#This Row],[H_QTY/ CTN]]="","",LEFT(db[[#This Row],[H_QTY/ CTN]],db[[#This Row],[H_1]]-1))</f>
        <v>120 LSN</v>
      </c>
      <c r="T992" s="87" t="str">
        <f>IF(NOT(db[[#This Row],[H_1]]=db[[#This Row],[H_2]]),MID(db[[#This Row],[H_QTY/ CTN]],db[[#This Row],[H_1]]+1,db[[#This Row],[H_2]]-db[[#This Row],[H_1]]-1),"")</f>
        <v/>
      </c>
      <c r="U992" s="87" t="str">
        <f>IF(db[[#This Row],[QTY/ CTN B]]="","",LEFT(db[[#This Row],[QTY/ CTN B]],SEARCH(" ",db[[#This Row],[QTY/ CTN B]],1)-1))</f>
        <v>120</v>
      </c>
      <c r="V992" s="87" t="str">
        <f>IF(db[[#This Row],[QTY/ CTN B]]="","",RIGHT(db[[#This Row],[QTY/ CTN B]],LEN(db[[#This Row],[QTY/ CTN B]])-SEARCH(" ",db[[#This Row],[QTY/ CTN B]],1)))</f>
        <v>LSN</v>
      </c>
      <c r="W992" s="87">
        <f>IF(db[[#This Row],[QTY/ CTN TG]]="",IF(db[[#This Row],[STN TG]]="","",12),LEFT(db[[#This Row],[QTY/ CTN TG]],SEARCH(" ",db[[#This Row],[QTY/ CTN TG]],1)-1))</f>
        <v>12</v>
      </c>
      <c r="X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2" s="87" t="str">
        <f>IF(db[[#This Row],[STN K]]="","",IF(db[[#This Row],[STN TG]]="LSN",12,""))</f>
        <v/>
      </c>
      <c r="Z992" s="87" t="str">
        <f>IF(db[[#This Row],[STN TG]]="LSN","PCS","")</f>
        <v/>
      </c>
      <c r="AA992" s="87">
        <f>db[[#This Row],[QTY B]]*IF(db[[#This Row],[QTY TG]]="",1,db[[#This Row],[QTY TG]])*IF(db[[#This Row],[QTY K]]="",1,db[[#This Row],[QTY K]])</f>
        <v>1440</v>
      </c>
      <c r="AB992" s="87" t="str">
        <f>IF(db[[#This Row],[STN K]]="",IF(db[[#This Row],[STN TG]]="",db[[#This Row],[STN B]],db[[#This Row],[STN TG]]),db[[#This Row],[STN K]])</f>
        <v>PCS</v>
      </c>
      <c r="AC992" s="87"/>
    </row>
    <row r="993" spans="1:29" ht="16.5" customHeight="1" x14ac:dyDescent="0.25">
      <c r="A993" s="87">
        <f>ROW()-1</f>
        <v>992</v>
      </c>
      <c r="B993" s="3" t="str">
        <f>LOWER(SUBSTITUTE(SUBSTITUTE(SUBSTITUTE(SUBSTITUTE(SUBSTITUTE(SUBSTITUTE(db[[#This Row],[NB BM]]," ",),".",""),"-",""),"(",""),")",""),"/",""))</f>
        <v>gelzhixin+refillg3036</v>
      </c>
      <c r="C993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D993" s="3" t="str">
        <f>LOWER(SUBSTITUTE(SUBSTITUTE(SUBSTITUTE(SUBSTITUTE(SUBSTITUTE(SUBSTITUTE(SUBSTITUTE(SUBSTITUTE(SUBSTITUTE(db[[#This Row],[NB PAJAK]]," ",""),"-",""),"(",""),")",""),".",""),",",""),"/",""),"""",""),"+",""))</f>
        <v/>
      </c>
      <c r="E99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gelzhixinrefillg3036120lsn</v>
      </c>
      <c r="F9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gelzhixinrefillg3036120lsnuntana</v>
      </c>
      <c r="G993" s="4" t="s">
        <v>1150</v>
      </c>
      <c r="H993" s="4" t="s">
        <v>3617</v>
      </c>
      <c r="I993" s="2"/>
      <c r="J993" s="1" t="s">
        <v>1621</v>
      </c>
      <c r="K993" s="26" t="e">
        <f>IF(db[[#This Row],[NB NOTA_C]]="","",COUNTIF([2]!B_MSK[concat],db[[#This Row],[NB NOTA_C]]))</f>
        <v>#REF!</v>
      </c>
      <c r="L993" s="6" t="s">
        <v>1634</v>
      </c>
      <c r="M993" s="1" t="s">
        <v>1723</v>
      </c>
      <c r="N993" s="1" t="s">
        <v>2811</v>
      </c>
      <c r="P993" s="1" t="str">
        <f>IF(db[[#This Row],[QTY/ CTN]]="","",SUBSTITUTE(SUBSTITUTE(SUBSTITUTE(db[[#This Row],[QTY/ CTN]]," ","_",2),"(",""),")","")&amp;"_")</f>
        <v>120 LSN_</v>
      </c>
      <c r="Q993" s="1">
        <f>IF(db[[#This Row],[H_QTY/ CTN]]="","",SEARCH("_",db[[#This Row],[H_QTY/ CTN]]))</f>
        <v>8</v>
      </c>
      <c r="R993" s="1">
        <f>IF(db[[#This Row],[H_QTY/ CTN]]="","",LEN(db[[#This Row],[H_QTY/ CTN]]))</f>
        <v>8</v>
      </c>
      <c r="S993" s="90" t="str">
        <f>IF(db[[#This Row],[H_QTY/ CTN]]="","",LEFT(db[[#This Row],[H_QTY/ CTN]],db[[#This Row],[H_1]]-1))</f>
        <v>120 LSN</v>
      </c>
      <c r="T993" s="87" t="str">
        <f>IF(NOT(db[[#This Row],[H_1]]=db[[#This Row],[H_2]]),MID(db[[#This Row],[H_QTY/ CTN]],db[[#This Row],[H_1]]+1,db[[#This Row],[H_2]]-db[[#This Row],[H_1]]-1),"")</f>
        <v/>
      </c>
      <c r="U993" s="87" t="str">
        <f>IF(db[[#This Row],[QTY/ CTN B]]="","",LEFT(db[[#This Row],[QTY/ CTN B]],SEARCH(" ",db[[#This Row],[QTY/ CTN B]],1)-1))</f>
        <v>120</v>
      </c>
      <c r="V993" s="87" t="str">
        <f>IF(db[[#This Row],[QTY/ CTN B]]="","",RIGHT(db[[#This Row],[QTY/ CTN B]],LEN(db[[#This Row],[QTY/ CTN B]])-SEARCH(" ",db[[#This Row],[QTY/ CTN B]],1)))</f>
        <v>LSN</v>
      </c>
      <c r="W993" s="87">
        <f>IF(db[[#This Row],[QTY/ CTN TG]]="",IF(db[[#This Row],[STN TG]]="","",12),LEFT(db[[#This Row],[QTY/ CTN TG]],SEARCH(" ",db[[#This Row],[QTY/ CTN TG]],1)-1))</f>
        <v>12</v>
      </c>
      <c r="X9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3" s="87" t="str">
        <f>IF(db[[#This Row],[STN K]]="","",IF(db[[#This Row],[STN TG]]="LSN",12,""))</f>
        <v/>
      </c>
      <c r="Z993" s="87" t="str">
        <f>IF(db[[#This Row],[STN TG]]="LSN","PCS","")</f>
        <v/>
      </c>
      <c r="AA993" s="87">
        <f>db[[#This Row],[QTY B]]*IF(db[[#This Row],[QTY TG]]="",1,db[[#This Row],[QTY TG]])*IF(db[[#This Row],[QTY K]]="",1,db[[#This Row],[QTY K]])</f>
        <v>1440</v>
      </c>
      <c r="AB993" s="87" t="str">
        <f>IF(db[[#This Row],[STN K]]="",IF(db[[#This Row],[STN TG]]="",db[[#This Row],[STN B]],db[[#This Row],[STN TG]]),db[[#This Row],[STN K]])</f>
        <v>PCS</v>
      </c>
      <c r="AC993" s="87"/>
    </row>
    <row r="994" spans="1:29" ht="16.5" customHeight="1" x14ac:dyDescent="0.25">
      <c r="A994" s="87">
        <f>ROW()-1</f>
        <v>993</v>
      </c>
      <c r="B994" s="3" t="str">
        <f>LOWER(SUBSTITUTE(SUBSTITUTE(SUBSTITUTE(SUBSTITUTE(SUBSTITUTE(SUBSTITUTE(db[[#This Row],[NB BM]]," ",),".",""),"-",""),"(",""),")",""),"/",""))</f>
        <v>gelzhixin+refillg3037</v>
      </c>
      <c r="C994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D994" s="3" t="str">
        <f>LOWER(SUBSTITUTE(SUBSTITUTE(SUBSTITUTE(SUBSTITUTE(SUBSTITUTE(SUBSTITUTE(SUBSTITUTE(SUBSTITUTE(SUBSTITUTE(db[[#This Row],[NB PAJAK]]," ",""),"-",""),"(",""),")",""),".",""),",",""),"/",""),"""",""),"+",""))</f>
        <v/>
      </c>
      <c r="E994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gelzhixinrefillg3037120lsn</v>
      </c>
      <c r="F9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gelzhixinrefillg3037120lsnuntana</v>
      </c>
      <c r="G994" s="4" t="s">
        <v>1151</v>
      </c>
      <c r="H994" s="4" t="s">
        <v>3618</v>
      </c>
      <c r="I994" s="49"/>
      <c r="J994" s="1" t="s">
        <v>1621</v>
      </c>
      <c r="K994" s="26" t="e">
        <f>IF(db[[#This Row],[NB NOTA_C]]="","",COUNTIF([2]!B_MSK[concat],db[[#This Row],[NB NOTA_C]]))</f>
        <v>#REF!</v>
      </c>
      <c r="L994" s="6" t="s">
        <v>1634</v>
      </c>
      <c r="M994" s="1" t="s">
        <v>1723</v>
      </c>
      <c r="N994" s="1" t="s">
        <v>2811</v>
      </c>
      <c r="P994" s="1" t="str">
        <f>IF(db[[#This Row],[QTY/ CTN]]="","",SUBSTITUTE(SUBSTITUTE(SUBSTITUTE(db[[#This Row],[QTY/ CTN]]," ","_",2),"(",""),")","")&amp;"_")</f>
        <v>120 LSN_</v>
      </c>
      <c r="Q994" s="1">
        <f>IF(db[[#This Row],[H_QTY/ CTN]]="","",SEARCH("_",db[[#This Row],[H_QTY/ CTN]]))</f>
        <v>8</v>
      </c>
      <c r="R994" s="1">
        <f>IF(db[[#This Row],[H_QTY/ CTN]]="","",LEN(db[[#This Row],[H_QTY/ CTN]]))</f>
        <v>8</v>
      </c>
      <c r="S994" s="90" t="str">
        <f>IF(db[[#This Row],[H_QTY/ CTN]]="","",LEFT(db[[#This Row],[H_QTY/ CTN]],db[[#This Row],[H_1]]-1))</f>
        <v>120 LSN</v>
      </c>
      <c r="T994" s="87" t="str">
        <f>IF(NOT(db[[#This Row],[H_1]]=db[[#This Row],[H_2]]),MID(db[[#This Row],[H_QTY/ CTN]],db[[#This Row],[H_1]]+1,db[[#This Row],[H_2]]-db[[#This Row],[H_1]]-1),"")</f>
        <v/>
      </c>
      <c r="U994" s="87" t="str">
        <f>IF(db[[#This Row],[QTY/ CTN B]]="","",LEFT(db[[#This Row],[QTY/ CTN B]],SEARCH(" ",db[[#This Row],[QTY/ CTN B]],1)-1))</f>
        <v>120</v>
      </c>
      <c r="V994" s="87" t="str">
        <f>IF(db[[#This Row],[QTY/ CTN B]]="","",RIGHT(db[[#This Row],[QTY/ CTN B]],LEN(db[[#This Row],[QTY/ CTN B]])-SEARCH(" ",db[[#This Row],[QTY/ CTN B]],1)))</f>
        <v>LSN</v>
      </c>
      <c r="W994" s="87">
        <f>IF(db[[#This Row],[QTY/ CTN TG]]="",IF(db[[#This Row],[STN TG]]="","",12),LEFT(db[[#This Row],[QTY/ CTN TG]],SEARCH(" ",db[[#This Row],[QTY/ CTN TG]],1)-1))</f>
        <v>12</v>
      </c>
      <c r="X9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4" s="87" t="str">
        <f>IF(db[[#This Row],[STN K]]="","",IF(db[[#This Row],[STN TG]]="LSN",12,""))</f>
        <v/>
      </c>
      <c r="Z994" s="87" t="str">
        <f>IF(db[[#This Row],[STN TG]]="LSN","PCS","")</f>
        <v/>
      </c>
      <c r="AA994" s="87">
        <f>db[[#This Row],[QTY B]]*IF(db[[#This Row],[QTY TG]]="",1,db[[#This Row],[QTY TG]])*IF(db[[#This Row],[QTY K]]="",1,db[[#This Row],[QTY K]])</f>
        <v>1440</v>
      </c>
      <c r="AB994" s="87" t="str">
        <f>IF(db[[#This Row],[STN K]]="",IF(db[[#This Row],[STN TG]]="",db[[#This Row],[STN B]],db[[#This Row],[STN TG]]),db[[#This Row],[STN K]])</f>
        <v>PCS</v>
      </c>
      <c r="AC994" s="87"/>
    </row>
    <row r="995" spans="1:29" ht="16.5" customHeight="1" x14ac:dyDescent="0.25">
      <c r="A995" s="87">
        <f>ROW()-1</f>
        <v>994</v>
      </c>
      <c r="B995" s="3" t="str">
        <f>LOWER(SUBSTITUTE(SUBSTITUTE(SUBSTITUTE(SUBSTITUTE(SUBSTITUTE(SUBSTITUTE(db[[#This Row],[NB BM]]," ",),".",""),"-",""),"(",""),")",""),"/",""))</f>
        <v>gelzhixin+refillg3038</v>
      </c>
      <c r="C995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D995" s="3" t="str">
        <f>LOWER(SUBSTITUTE(SUBSTITUTE(SUBSTITUTE(SUBSTITUTE(SUBSTITUTE(SUBSTITUTE(SUBSTITUTE(SUBSTITUTE(SUBSTITUTE(db[[#This Row],[NB PAJAK]]," ",""),"-",""),"(",""),")",""),".",""),",",""),"/",""),"""",""),"+",""))</f>
        <v/>
      </c>
      <c r="E995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gelzhixinrefillg3038120lsn</v>
      </c>
      <c r="F9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gelzhixinrefillg3038120lsnuntana</v>
      </c>
      <c r="G995" s="1" t="s">
        <v>1152</v>
      </c>
      <c r="H995" s="4" t="s">
        <v>1435</v>
      </c>
      <c r="I995" s="49"/>
      <c r="J995" s="1" t="s">
        <v>1621</v>
      </c>
      <c r="K995" s="26" t="e">
        <f>IF(db[[#This Row],[NB NOTA_C]]="","",COUNTIF([2]!B_MSK[concat],db[[#This Row],[NB NOTA_C]]))</f>
        <v>#REF!</v>
      </c>
      <c r="L995" s="6" t="s">
        <v>1634</v>
      </c>
      <c r="M995" s="1" t="s">
        <v>1723</v>
      </c>
      <c r="N995" s="1" t="s">
        <v>2811</v>
      </c>
      <c r="P995" s="1" t="str">
        <f>IF(db[[#This Row],[QTY/ CTN]]="","",SUBSTITUTE(SUBSTITUTE(SUBSTITUTE(db[[#This Row],[QTY/ CTN]]," ","_",2),"(",""),")","")&amp;"_")</f>
        <v>120 LSN_</v>
      </c>
      <c r="Q995" s="1">
        <f>IF(db[[#This Row],[H_QTY/ CTN]]="","",SEARCH("_",db[[#This Row],[H_QTY/ CTN]]))</f>
        <v>8</v>
      </c>
      <c r="R995" s="1">
        <f>IF(db[[#This Row],[H_QTY/ CTN]]="","",LEN(db[[#This Row],[H_QTY/ CTN]]))</f>
        <v>8</v>
      </c>
      <c r="S995" s="90" t="str">
        <f>IF(db[[#This Row],[H_QTY/ CTN]]="","",LEFT(db[[#This Row],[H_QTY/ CTN]],db[[#This Row],[H_1]]-1))</f>
        <v>120 LSN</v>
      </c>
      <c r="T995" s="87" t="str">
        <f>IF(NOT(db[[#This Row],[H_1]]=db[[#This Row],[H_2]]),MID(db[[#This Row],[H_QTY/ CTN]],db[[#This Row],[H_1]]+1,db[[#This Row],[H_2]]-db[[#This Row],[H_1]]-1),"")</f>
        <v/>
      </c>
      <c r="U995" s="87" t="str">
        <f>IF(db[[#This Row],[QTY/ CTN B]]="","",LEFT(db[[#This Row],[QTY/ CTN B]],SEARCH(" ",db[[#This Row],[QTY/ CTN B]],1)-1))</f>
        <v>120</v>
      </c>
      <c r="V995" s="87" t="str">
        <f>IF(db[[#This Row],[QTY/ CTN B]]="","",RIGHT(db[[#This Row],[QTY/ CTN B]],LEN(db[[#This Row],[QTY/ CTN B]])-SEARCH(" ",db[[#This Row],[QTY/ CTN B]],1)))</f>
        <v>LSN</v>
      </c>
      <c r="W995" s="87">
        <f>IF(db[[#This Row],[QTY/ CTN TG]]="",IF(db[[#This Row],[STN TG]]="","",12),LEFT(db[[#This Row],[QTY/ CTN TG]],SEARCH(" ",db[[#This Row],[QTY/ CTN TG]],1)-1))</f>
        <v>12</v>
      </c>
      <c r="X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5" s="87" t="str">
        <f>IF(db[[#This Row],[STN K]]="","",IF(db[[#This Row],[STN TG]]="LSN",12,""))</f>
        <v/>
      </c>
      <c r="Z995" s="87" t="str">
        <f>IF(db[[#This Row],[STN TG]]="LSN","PCS","")</f>
        <v/>
      </c>
      <c r="AA995" s="87">
        <f>db[[#This Row],[QTY B]]*IF(db[[#This Row],[QTY TG]]="",1,db[[#This Row],[QTY TG]])*IF(db[[#This Row],[QTY K]]="",1,db[[#This Row],[QTY K]])</f>
        <v>1440</v>
      </c>
      <c r="AB995" s="87" t="str">
        <f>IF(db[[#This Row],[STN K]]="",IF(db[[#This Row],[STN TG]]="",db[[#This Row],[STN B]],db[[#This Row],[STN TG]]),db[[#This Row],[STN K]])</f>
        <v>PCS</v>
      </c>
      <c r="AC995" s="87"/>
    </row>
    <row r="996" spans="1:29" ht="16.5" customHeight="1" x14ac:dyDescent="0.25">
      <c r="A996" s="87">
        <f>ROW()-1</f>
        <v>995</v>
      </c>
      <c r="B996" s="3" t="str">
        <f>LOWER(SUBSTITUTE(SUBSTITUTE(SUBSTITUTE(SUBSTITUTE(SUBSTITUTE(SUBSTITUTE(db[[#This Row],[NB BM]]," ",),".",""),"-",""),"(",""),")",""),"/",""))</f>
        <v>gelzhixin+refillg3039</v>
      </c>
      <c r="C996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D996" s="3" t="str">
        <f>LOWER(SUBSTITUTE(SUBSTITUTE(SUBSTITUTE(SUBSTITUTE(SUBSTITUTE(SUBSTITUTE(SUBSTITUTE(SUBSTITUTE(SUBSTITUTE(db[[#This Row],[NB PAJAK]]," ",""),"-",""),"(",""),")",""),".",""),",",""),"/",""),"""",""),"+",""))</f>
        <v/>
      </c>
      <c r="E996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gelzhixinrefillg3039120lsn</v>
      </c>
      <c r="F9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gelzhixinrefillg3039120lsnuntana</v>
      </c>
      <c r="G996" s="1" t="s">
        <v>3271</v>
      </c>
      <c r="H996" s="4" t="s">
        <v>3619</v>
      </c>
      <c r="I996" s="49"/>
      <c r="J996" s="1" t="s">
        <v>1621</v>
      </c>
      <c r="K996" s="26" t="e">
        <f>IF(db[[#This Row],[NB NOTA_C]]="","",COUNTIF([2]!B_MSK[concat],db[[#This Row],[NB NOTA_C]]))</f>
        <v>#REF!</v>
      </c>
      <c r="L996" s="6" t="s">
        <v>1634</v>
      </c>
      <c r="M996" s="1" t="s">
        <v>1723</v>
      </c>
      <c r="N996" s="1" t="s">
        <v>2811</v>
      </c>
      <c r="P996" s="1" t="str">
        <f>IF(db[[#This Row],[QTY/ CTN]]="","",SUBSTITUTE(SUBSTITUTE(SUBSTITUTE(db[[#This Row],[QTY/ CTN]]," ","_",2),"(",""),")","")&amp;"_")</f>
        <v>120 LSN_</v>
      </c>
      <c r="Q996" s="1">
        <f>IF(db[[#This Row],[H_QTY/ CTN]]="","",SEARCH("_",db[[#This Row],[H_QTY/ CTN]]))</f>
        <v>8</v>
      </c>
      <c r="R996" s="1">
        <f>IF(db[[#This Row],[H_QTY/ CTN]]="","",LEN(db[[#This Row],[H_QTY/ CTN]]))</f>
        <v>8</v>
      </c>
      <c r="S996" s="90" t="str">
        <f>IF(db[[#This Row],[H_QTY/ CTN]]="","",LEFT(db[[#This Row],[H_QTY/ CTN]],db[[#This Row],[H_1]]-1))</f>
        <v>120 LSN</v>
      </c>
      <c r="T996" s="87" t="str">
        <f>IF(NOT(db[[#This Row],[H_1]]=db[[#This Row],[H_2]]),MID(db[[#This Row],[H_QTY/ CTN]],db[[#This Row],[H_1]]+1,db[[#This Row],[H_2]]-db[[#This Row],[H_1]]-1),"")</f>
        <v/>
      </c>
      <c r="U996" s="87" t="str">
        <f>IF(db[[#This Row],[QTY/ CTN B]]="","",LEFT(db[[#This Row],[QTY/ CTN B]],SEARCH(" ",db[[#This Row],[QTY/ CTN B]],1)-1))</f>
        <v>120</v>
      </c>
      <c r="V996" s="87" t="str">
        <f>IF(db[[#This Row],[QTY/ CTN B]]="","",RIGHT(db[[#This Row],[QTY/ CTN B]],LEN(db[[#This Row],[QTY/ CTN B]])-SEARCH(" ",db[[#This Row],[QTY/ CTN B]],1)))</f>
        <v>LSN</v>
      </c>
      <c r="W996" s="87">
        <f>IF(db[[#This Row],[QTY/ CTN TG]]="",IF(db[[#This Row],[STN TG]]="","",12),LEFT(db[[#This Row],[QTY/ CTN TG]],SEARCH(" ",db[[#This Row],[QTY/ CTN TG]],1)-1))</f>
        <v>12</v>
      </c>
      <c r="X9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6" s="87" t="str">
        <f>IF(db[[#This Row],[STN K]]="","",IF(db[[#This Row],[STN TG]]="LSN",12,""))</f>
        <v/>
      </c>
      <c r="Z996" s="87" t="str">
        <f>IF(db[[#This Row],[STN TG]]="LSN","PCS","")</f>
        <v/>
      </c>
      <c r="AA996" s="87">
        <f>db[[#This Row],[QTY B]]*IF(db[[#This Row],[QTY TG]]="",1,db[[#This Row],[QTY TG]])*IF(db[[#This Row],[QTY K]]="",1,db[[#This Row],[QTY K]])</f>
        <v>1440</v>
      </c>
      <c r="AB996" s="87" t="str">
        <f>IF(db[[#This Row],[STN K]]="",IF(db[[#This Row],[STN TG]]="",db[[#This Row],[STN B]],db[[#This Row],[STN TG]]),db[[#This Row],[STN K]])</f>
        <v>PCS</v>
      </c>
      <c r="AC996" s="87"/>
    </row>
    <row r="997" spans="1:29" ht="16.5" customHeight="1" x14ac:dyDescent="0.25">
      <c r="A997" s="87">
        <f>ROW()-1</f>
        <v>996</v>
      </c>
      <c r="B997" s="3" t="str">
        <f>LOWER(SUBSTITUTE(SUBSTITUTE(SUBSTITUTE(SUBSTITUTE(SUBSTITUTE(SUBSTITUTE(db[[#This Row],[NB BM]]," ",),".",""),"-",""),"(",""),")",""),"/",""))</f>
        <v>gelzhixin+refillg3050</v>
      </c>
      <c r="C997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D997" s="3" t="str">
        <f>LOWER(SUBSTITUTE(SUBSTITUTE(SUBSTITUTE(SUBSTITUTE(SUBSTITUTE(SUBSTITUTE(SUBSTITUTE(SUBSTITUTE(SUBSTITUTE(db[[#This Row],[NB PAJAK]]," ",""),"-",""),"(",""),")",""),".",""),",",""),"/",""),"""",""),"+",""))</f>
        <v/>
      </c>
      <c r="E997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gelzhixinrefillg3050120lsn</v>
      </c>
      <c r="F9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gelzhixinrefillg3050120lsnuntana</v>
      </c>
      <c r="G997" s="1" t="s">
        <v>1153</v>
      </c>
      <c r="H997" s="4" t="s">
        <v>1436</v>
      </c>
      <c r="I997" s="49"/>
      <c r="J997" s="1" t="s">
        <v>1621</v>
      </c>
      <c r="K997" s="26" t="e">
        <f>IF(db[[#This Row],[NB NOTA_C]]="","",COUNTIF([2]!B_MSK[concat],db[[#This Row],[NB NOTA_C]]))</f>
        <v>#REF!</v>
      </c>
      <c r="L997" s="6" t="s">
        <v>1634</v>
      </c>
      <c r="M997" s="1" t="s">
        <v>1723</v>
      </c>
      <c r="N997" s="1" t="s">
        <v>2811</v>
      </c>
      <c r="P997" s="1" t="str">
        <f>IF(db[[#This Row],[QTY/ CTN]]="","",SUBSTITUTE(SUBSTITUTE(SUBSTITUTE(db[[#This Row],[QTY/ CTN]]," ","_",2),"(",""),")","")&amp;"_")</f>
        <v>120 LSN_</v>
      </c>
      <c r="Q997" s="1">
        <f>IF(db[[#This Row],[H_QTY/ CTN]]="","",SEARCH("_",db[[#This Row],[H_QTY/ CTN]]))</f>
        <v>8</v>
      </c>
      <c r="R997" s="1">
        <f>IF(db[[#This Row],[H_QTY/ CTN]]="","",LEN(db[[#This Row],[H_QTY/ CTN]]))</f>
        <v>8</v>
      </c>
      <c r="S997" s="90" t="str">
        <f>IF(db[[#This Row],[H_QTY/ CTN]]="","",LEFT(db[[#This Row],[H_QTY/ CTN]],db[[#This Row],[H_1]]-1))</f>
        <v>120 LSN</v>
      </c>
      <c r="T997" s="87" t="str">
        <f>IF(NOT(db[[#This Row],[H_1]]=db[[#This Row],[H_2]]),MID(db[[#This Row],[H_QTY/ CTN]],db[[#This Row],[H_1]]+1,db[[#This Row],[H_2]]-db[[#This Row],[H_1]]-1),"")</f>
        <v/>
      </c>
      <c r="U997" s="87" t="str">
        <f>IF(db[[#This Row],[QTY/ CTN B]]="","",LEFT(db[[#This Row],[QTY/ CTN B]],SEARCH(" ",db[[#This Row],[QTY/ CTN B]],1)-1))</f>
        <v>120</v>
      </c>
      <c r="V997" s="87" t="str">
        <f>IF(db[[#This Row],[QTY/ CTN B]]="","",RIGHT(db[[#This Row],[QTY/ CTN B]],LEN(db[[#This Row],[QTY/ CTN B]])-SEARCH(" ",db[[#This Row],[QTY/ CTN B]],1)))</f>
        <v>LSN</v>
      </c>
      <c r="W997" s="87">
        <f>IF(db[[#This Row],[QTY/ CTN TG]]="",IF(db[[#This Row],[STN TG]]="","",12),LEFT(db[[#This Row],[QTY/ CTN TG]],SEARCH(" ",db[[#This Row],[QTY/ CTN TG]],1)-1))</f>
        <v>12</v>
      </c>
      <c r="X9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7" s="87" t="str">
        <f>IF(db[[#This Row],[STN K]]="","",IF(db[[#This Row],[STN TG]]="LSN",12,""))</f>
        <v/>
      </c>
      <c r="Z997" s="87" t="str">
        <f>IF(db[[#This Row],[STN TG]]="LSN","PCS","")</f>
        <v/>
      </c>
      <c r="AA997" s="87">
        <f>db[[#This Row],[QTY B]]*IF(db[[#This Row],[QTY TG]]="",1,db[[#This Row],[QTY TG]])*IF(db[[#This Row],[QTY K]]="",1,db[[#This Row],[QTY K]])</f>
        <v>1440</v>
      </c>
      <c r="AB997" s="87" t="str">
        <f>IF(db[[#This Row],[STN K]]="",IF(db[[#This Row],[STN TG]]="",db[[#This Row],[STN B]],db[[#This Row],[STN TG]]),db[[#This Row],[STN K]])</f>
        <v>PCS</v>
      </c>
      <c r="AC997" s="87"/>
    </row>
    <row r="998" spans="1:29" ht="16.5" customHeight="1" x14ac:dyDescent="0.25">
      <c r="A998" s="87">
        <f>ROW()-1</f>
        <v>997</v>
      </c>
      <c r="B998" s="3" t="str">
        <f>LOWER(SUBSTITUTE(SUBSTITUTE(SUBSTITUTE(SUBSTITUTE(SUBSTITUTE(SUBSTITUTE(db[[#This Row],[NB BM]]," ",),".",""),"-",""),"(",""),")",""),"/",""))</f>
        <v>gelzhixin+refillg3051</v>
      </c>
      <c r="C998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D998" s="3" t="str">
        <f>LOWER(SUBSTITUTE(SUBSTITUTE(SUBSTITUTE(SUBSTITUTE(SUBSTITUTE(SUBSTITUTE(SUBSTITUTE(SUBSTITUTE(SUBSTITUTE(db[[#This Row],[NB PAJAK]]," ",""),"-",""),"(",""),")",""),".",""),",",""),"/",""),"""",""),"+",""))</f>
        <v/>
      </c>
      <c r="E998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gelzhixinrefillg3051120lsn</v>
      </c>
      <c r="F9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gelzhixinrefillg3051120lsnuntana</v>
      </c>
      <c r="G998" s="1" t="s">
        <v>1154</v>
      </c>
      <c r="H998" s="4" t="s">
        <v>1437</v>
      </c>
      <c r="I998" s="49"/>
      <c r="J998" s="1" t="s">
        <v>1621</v>
      </c>
      <c r="K998" s="26" t="e">
        <f>IF(db[[#This Row],[NB NOTA_C]]="","",COUNTIF([2]!B_MSK[concat],db[[#This Row],[NB NOTA_C]]))</f>
        <v>#REF!</v>
      </c>
      <c r="L998" s="6" t="s">
        <v>1634</v>
      </c>
      <c r="M998" s="1" t="s">
        <v>1723</v>
      </c>
      <c r="N998" s="1" t="s">
        <v>2811</v>
      </c>
      <c r="P998" s="1" t="str">
        <f>IF(db[[#This Row],[QTY/ CTN]]="","",SUBSTITUTE(SUBSTITUTE(SUBSTITUTE(db[[#This Row],[QTY/ CTN]]," ","_",2),"(",""),")","")&amp;"_")</f>
        <v>120 LSN_</v>
      </c>
      <c r="Q998" s="1">
        <f>IF(db[[#This Row],[H_QTY/ CTN]]="","",SEARCH("_",db[[#This Row],[H_QTY/ CTN]]))</f>
        <v>8</v>
      </c>
      <c r="R998" s="1">
        <f>IF(db[[#This Row],[H_QTY/ CTN]]="","",LEN(db[[#This Row],[H_QTY/ CTN]]))</f>
        <v>8</v>
      </c>
      <c r="S998" s="90" t="str">
        <f>IF(db[[#This Row],[H_QTY/ CTN]]="","",LEFT(db[[#This Row],[H_QTY/ CTN]],db[[#This Row],[H_1]]-1))</f>
        <v>120 LSN</v>
      </c>
      <c r="T998" s="87" t="str">
        <f>IF(NOT(db[[#This Row],[H_1]]=db[[#This Row],[H_2]]),MID(db[[#This Row],[H_QTY/ CTN]],db[[#This Row],[H_1]]+1,db[[#This Row],[H_2]]-db[[#This Row],[H_1]]-1),"")</f>
        <v/>
      </c>
      <c r="U998" s="87" t="str">
        <f>IF(db[[#This Row],[QTY/ CTN B]]="","",LEFT(db[[#This Row],[QTY/ CTN B]],SEARCH(" ",db[[#This Row],[QTY/ CTN B]],1)-1))</f>
        <v>120</v>
      </c>
      <c r="V998" s="87" t="str">
        <f>IF(db[[#This Row],[QTY/ CTN B]]="","",RIGHT(db[[#This Row],[QTY/ CTN B]],LEN(db[[#This Row],[QTY/ CTN B]])-SEARCH(" ",db[[#This Row],[QTY/ CTN B]],1)))</f>
        <v>LSN</v>
      </c>
      <c r="W998" s="87">
        <f>IF(db[[#This Row],[QTY/ CTN TG]]="",IF(db[[#This Row],[STN TG]]="","",12),LEFT(db[[#This Row],[QTY/ CTN TG]],SEARCH(" ",db[[#This Row],[QTY/ CTN TG]],1)-1))</f>
        <v>12</v>
      </c>
      <c r="X9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8" s="87" t="str">
        <f>IF(db[[#This Row],[STN K]]="","",IF(db[[#This Row],[STN TG]]="LSN",12,""))</f>
        <v/>
      </c>
      <c r="Z998" s="87" t="str">
        <f>IF(db[[#This Row],[STN TG]]="LSN","PCS","")</f>
        <v/>
      </c>
      <c r="AA998" s="87">
        <f>db[[#This Row],[QTY B]]*IF(db[[#This Row],[QTY TG]]="",1,db[[#This Row],[QTY TG]])*IF(db[[#This Row],[QTY K]]="",1,db[[#This Row],[QTY K]])</f>
        <v>1440</v>
      </c>
      <c r="AB998" s="87" t="str">
        <f>IF(db[[#This Row],[STN K]]="",IF(db[[#This Row],[STN TG]]="",db[[#This Row],[STN B]],db[[#This Row],[STN TG]]),db[[#This Row],[STN K]])</f>
        <v>PCS</v>
      </c>
      <c r="AC998" s="87"/>
    </row>
    <row r="999" spans="1:29" ht="16.5" customHeight="1" x14ac:dyDescent="0.25">
      <c r="A999" s="87">
        <f>ROW()-1</f>
        <v>998</v>
      </c>
      <c r="B999" s="3" t="str">
        <f>LOWER(SUBSTITUTE(SUBSTITUTE(SUBSTITUTE(SUBSTITUTE(SUBSTITUTE(SUBSTITUTE(db[[#This Row],[NB BM]]," ",),".",""),"-",""),"(",""),")",""),"/",""))</f>
        <v>gelzhixin+refillg3053</v>
      </c>
      <c r="C999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D999" s="3" t="str">
        <f>LOWER(SUBSTITUTE(SUBSTITUTE(SUBSTITUTE(SUBSTITUTE(SUBSTITUTE(SUBSTITUTE(SUBSTITUTE(SUBSTITUTE(SUBSTITUTE(db[[#This Row],[NB PAJAK]]," ",""),"-",""),"(",""),")",""),".",""),",",""),"/",""),"""",""),"+",""))</f>
        <v/>
      </c>
      <c r="E999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gelzhixinrefillg3053120lsn</v>
      </c>
      <c r="F9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gelzhixinrefillg3053120lsnuntana</v>
      </c>
      <c r="G999" s="1" t="s">
        <v>1155</v>
      </c>
      <c r="H999" s="4" t="s">
        <v>1438</v>
      </c>
      <c r="I999" s="49"/>
      <c r="J999" s="1" t="s">
        <v>1621</v>
      </c>
      <c r="K999" s="26" t="e">
        <f>IF(db[[#This Row],[NB NOTA_C]]="","",COUNTIF([2]!B_MSK[concat],db[[#This Row],[NB NOTA_C]]))</f>
        <v>#REF!</v>
      </c>
      <c r="L999" s="6" t="s">
        <v>1634</v>
      </c>
      <c r="M999" s="1" t="s">
        <v>1723</v>
      </c>
      <c r="N999" s="1" t="s">
        <v>2811</v>
      </c>
      <c r="P999" s="1" t="str">
        <f>IF(db[[#This Row],[QTY/ CTN]]="","",SUBSTITUTE(SUBSTITUTE(SUBSTITUTE(db[[#This Row],[QTY/ CTN]]," ","_",2),"(",""),")","")&amp;"_")</f>
        <v>120 LSN_</v>
      </c>
      <c r="Q999" s="1">
        <f>IF(db[[#This Row],[H_QTY/ CTN]]="","",SEARCH("_",db[[#This Row],[H_QTY/ CTN]]))</f>
        <v>8</v>
      </c>
      <c r="R999" s="1">
        <f>IF(db[[#This Row],[H_QTY/ CTN]]="","",LEN(db[[#This Row],[H_QTY/ CTN]]))</f>
        <v>8</v>
      </c>
      <c r="S999" s="90" t="str">
        <f>IF(db[[#This Row],[H_QTY/ CTN]]="","",LEFT(db[[#This Row],[H_QTY/ CTN]],db[[#This Row],[H_1]]-1))</f>
        <v>120 LSN</v>
      </c>
      <c r="T999" s="87" t="str">
        <f>IF(NOT(db[[#This Row],[H_1]]=db[[#This Row],[H_2]]),MID(db[[#This Row],[H_QTY/ CTN]],db[[#This Row],[H_1]]+1,db[[#This Row],[H_2]]-db[[#This Row],[H_1]]-1),"")</f>
        <v/>
      </c>
      <c r="U999" s="87" t="str">
        <f>IF(db[[#This Row],[QTY/ CTN B]]="","",LEFT(db[[#This Row],[QTY/ CTN B]],SEARCH(" ",db[[#This Row],[QTY/ CTN B]],1)-1))</f>
        <v>120</v>
      </c>
      <c r="V999" s="87" t="str">
        <f>IF(db[[#This Row],[QTY/ CTN B]]="","",RIGHT(db[[#This Row],[QTY/ CTN B]],LEN(db[[#This Row],[QTY/ CTN B]])-SEARCH(" ",db[[#This Row],[QTY/ CTN B]],1)))</f>
        <v>LSN</v>
      </c>
      <c r="W999" s="87">
        <f>IF(db[[#This Row],[QTY/ CTN TG]]="",IF(db[[#This Row],[STN TG]]="","",12),LEFT(db[[#This Row],[QTY/ CTN TG]],SEARCH(" ",db[[#This Row],[QTY/ CTN TG]],1)-1))</f>
        <v>12</v>
      </c>
      <c r="X9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999" s="87" t="str">
        <f>IF(db[[#This Row],[STN K]]="","",IF(db[[#This Row],[STN TG]]="LSN",12,""))</f>
        <v/>
      </c>
      <c r="Z999" s="87" t="str">
        <f>IF(db[[#This Row],[STN TG]]="LSN","PCS","")</f>
        <v/>
      </c>
      <c r="AA999" s="87">
        <f>db[[#This Row],[QTY B]]*IF(db[[#This Row],[QTY TG]]="",1,db[[#This Row],[QTY TG]])*IF(db[[#This Row],[QTY K]]="",1,db[[#This Row],[QTY K]])</f>
        <v>1440</v>
      </c>
      <c r="AB999" s="87" t="str">
        <f>IF(db[[#This Row],[STN K]]="",IF(db[[#This Row],[STN TG]]="",db[[#This Row],[STN B]],db[[#This Row],[STN TG]]),db[[#This Row],[STN K]])</f>
        <v>PCS</v>
      </c>
      <c r="AC999" s="87"/>
    </row>
    <row r="1000" spans="1:29" ht="16.5" customHeight="1" x14ac:dyDescent="0.25">
      <c r="A1000" s="87">
        <f>ROW()-1</f>
        <v>999</v>
      </c>
      <c r="B1000" s="3" t="str">
        <f>LOWER(SUBSTITUTE(SUBSTITUTE(SUBSTITUTE(SUBSTITUTE(SUBSTITUTE(SUBSTITUTE(db[[#This Row],[NB BM]]," ",),".",""),"-",""),"(",""),")",""),"/",""))</f>
        <v>gelzhixin+refillg3056</v>
      </c>
      <c r="C1000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D1000" s="3" t="str">
        <f>LOWER(SUBSTITUTE(SUBSTITUTE(SUBSTITUTE(SUBSTITUTE(SUBSTITUTE(SUBSTITUTE(SUBSTITUTE(SUBSTITUTE(SUBSTITUTE(db[[#This Row],[NB PAJAK]]," ",""),"-",""),"(",""),")",""),".",""),",",""),"/",""),"""",""),"+",""))</f>
        <v/>
      </c>
      <c r="E100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gelzhixinrefillg3056120lsn</v>
      </c>
      <c r="F10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gelzhixinrefillg3056120lsnuntana</v>
      </c>
      <c r="G1000" s="1" t="s">
        <v>1156</v>
      </c>
      <c r="H1000" s="4" t="s">
        <v>1439</v>
      </c>
      <c r="I1000" s="49"/>
      <c r="J1000" s="1" t="s">
        <v>1621</v>
      </c>
      <c r="K1000" s="26" t="e">
        <f>IF(db[[#This Row],[NB NOTA_C]]="","",COUNTIF([2]!B_MSK[concat],db[[#This Row],[NB NOTA_C]]))</f>
        <v>#REF!</v>
      </c>
      <c r="L1000" s="6" t="s">
        <v>1634</v>
      </c>
      <c r="M1000" s="1" t="s">
        <v>1723</v>
      </c>
      <c r="N1000" s="1" t="s">
        <v>2811</v>
      </c>
      <c r="P1000" s="1" t="str">
        <f>IF(db[[#This Row],[QTY/ CTN]]="","",SUBSTITUTE(SUBSTITUTE(SUBSTITUTE(db[[#This Row],[QTY/ CTN]]," ","_",2),"(",""),")","")&amp;"_")</f>
        <v>120 LSN_</v>
      </c>
      <c r="Q1000" s="1">
        <f>IF(db[[#This Row],[H_QTY/ CTN]]="","",SEARCH("_",db[[#This Row],[H_QTY/ CTN]]))</f>
        <v>8</v>
      </c>
      <c r="R1000" s="1">
        <f>IF(db[[#This Row],[H_QTY/ CTN]]="","",LEN(db[[#This Row],[H_QTY/ CTN]]))</f>
        <v>8</v>
      </c>
      <c r="S1000" s="90" t="str">
        <f>IF(db[[#This Row],[H_QTY/ CTN]]="","",LEFT(db[[#This Row],[H_QTY/ CTN]],db[[#This Row],[H_1]]-1))</f>
        <v>120 LSN</v>
      </c>
      <c r="T1000" s="87" t="str">
        <f>IF(NOT(db[[#This Row],[H_1]]=db[[#This Row],[H_2]]),MID(db[[#This Row],[H_QTY/ CTN]],db[[#This Row],[H_1]]+1,db[[#This Row],[H_2]]-db[[#This Row],[H_1]]-1),"")</f>
        <v/>
      </c>
      <c r="U1000" s="87" t="str">
        <f>IF(db[[#This Row],[QTY/ CTN B]]="","",LEFT(db[[#This Row],[QTY/ CTN B]],SEARCH(" ",db[[#This Row],[QTY/ CTN B]],1)-1))</f>
        <v>120</v>
      </c>
      <c r="V1000" s="87" t="str">
        <f>IF(db[[#This Row],[QTY/ CTN B]]="","",RIGHT(db[[#This Row],[QTY/ CTN B]],LEN(db[[#This Row],[QTY/ CTN B]])-SEARCH(" ",db[[#This Row],[QTY/ CTN B]],1)))</f>
        <v>LSN</v>
      </c>
      <c r="W1000" s="87">
        <f>IF(db[[#This Row],[QTY/ CTN TG]]="",IF(db[[#This Row],[STN TG]]="","",12),LEFT(db[[#This Row],[QTY/ CTN TG]],SEARCH(" ",db[[#This Row],[QTY/ CTN TG]],1)-1))</f>
        <v>12</v>
      </c>
      <c r="X10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0" s="87" t="str">
        <f>IF(db[[#This Row],[STN K]]="","",IF(db[[#This Row],[STN TG]]="LSN",12,""))</f>
        <v/>
      </c>
      <c r="Z1000" s="87" t="str">
        <f>IF(db[[#This Row],[STN TG]]="LSN","PCS","")</f>
        <v/>
      </c>
      <c r="AA1000" s="87">
        <f>db[[#This Row],[QTY B]]*IF(db[[#This Row],[QTY TG]]="",1,db[[#This Row],[QTY TG]])*IF(db[[#This Row],[QTY K]]="",1,db[[#This Row],[QTY K]])</f>
        <v>1440</v>
      </c>
      <c r="AB1000" s="87" t="str">
        <f>IF(db[[#This Row],[STN K]]="",IF(db[[#This Row],[STN TG]]="",db[[#This Row],[STN B]],db[[#This Row],[STN TG]]),db[[#This Row],[STN K]])</f>
        <v>PCS</v>
      </c>
      <c r="AC1000" s="87"/>
    </row>
    <row r="1001" spans="1:29" ht="16.5" customHeight="1" x14ac:dyDescent="0.25">
      <c r="A1001" s="87">
        <f>ROW()-1</f>
        <v>1000</v>
      </c>
      <c r="B1001" s="3" t="str">
        <f>LOWER(SUBSTITUTE(SUBSTITUTE(SUBSTITUTE(SUBSTITUTE(SUBSTITUTE(SUBSTITUTE(db[[#This Row],[NB BM]]," ",),".",""),"-",""),"(",""),")",""),"/",""))</f>
        <v>gelzhixin+refillg3057</v>
      </c>
      <c r="C1001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D1001" s="3" t="str">
        <f>LOWER(SUBSTITUTE(SUBSTITUTE(SUBSTITUTE(SUBSTITUTE(SUBSTITUTE(SUBSTITUTE(SUBSTITUTE(SUBSTITUTE(SUBSTITUTE(db[[#This Row],[NB PAJAK]]," ",""),"-",""),"(",""),")",""),".",""),",",""),"/",""),"""",""),"+",""))</f>
        <v/>
      </c>
      <c r="E100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gelzhixinrefillg3057120lsn</v>
      </c>
      <c r="F10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gelzhixinrefillg3057120lsnuntana</v>
      </c>
      <c r="G1001" s="1" t="s">
        <v>1157</v>
      </c>
      <c r="H1001" s="4" t="s">
        <v>1440</v>
      </c>
      <c r="I1001" s="49"/>
      <c r="J1001" s="1" t="s">
        <v>1621</v>
      </c>
      <c r="K1001" s="26" t="e">
        <f>IF(db[[#This Row],[NB NOTA_C]]="","",COUNTIF([2]!B_MSK[concat],db[[#This Row],[NB NOTA_C]]))</f>
        <v>#REF!</v>
      </c>
      <c r="L1001" s="6" t="s">
        <v>1634</v>
      </c>
      <c r="M1001" s="1" t="s">
        <v>1723</v>
      </c>
      <c r="N1001" s="1" t="s">
        <v>2811</v>
      </c>
      <c r="P1001" s="1" t="str">
        <f>IF(db[[#This Row],[QTY/ CTN]]="","",SUBSTITUTE(SUBSTITUTE(SUBSTITUTE(db[[#This Row],[QTY/ CTN]]," ","_",2),"(",""),")","")&amp;"_")</f>
        <v>120 LSN_</v>
      </c>
      <c r="Q1001" s="1">
        <f>IF(db[[#This Row],[H_QTY/ CTN]]="","",SEARCH("_",db[[#This Row],[H_QTY/ CTN]]))</f>
        <v>8</v>
      </c>
      <c r="R1001" s="1">
        <f>IF(db[[#This Row],[H_QTY/ CTN]]="","",LEN(db[[#This Row],[H_QTY/ CTN]]))</f>
        <v>8</v>
      </c>
      <c r="S1001" s="90" t="str">
        <f>IF(db[[#This Row],[H_QTY/ CTN]]="","",LEFT(db[[#This Row],[H_QTY/ CTN]],db[[#This Row],[H_1]]-1))</f>
        <v>120 LSN</v>
      </c>
      <c r="T1001" s="87" t="str">
        <f>IF(NOT(db[[#This Row],[H_1]]=db[[#This Row],[H_2]]),MID(db[[#This Row],[H_QTY/ CTN]],db[[#This Row],[H_1]]+1,db[[#This Row],[H_2]]-db[[#This Row],[H_1]]-1),"")</f>
        <v/>
      </c>
      <c r="U1001" s="87" t="str">
        <f>IF(db[[#This Row],[QTY/ CTN B]]="","",LEFT(db[[#This Row],[QTY/ CTN B]],SEARCH(" ",db[[#This Row],[QTY/ CTN B]],1)-1))</f>
        <v>120</v>
      </c>
      <c r="V1001" s="87" t="str">
        <f>IF(db[[#This Row],[QTY/ CTN B]]="","",RIGHT(db[[#This Row],[QTY/ CTN B]],LEN(db[[#This Row],[QTY/ CTN B]])-SEARCH(" ",db[[#This Row],[QTY/ CTN B]],1)))</f>
        <v>LSN</v>
      </c>
      <c r="W1001" s="87">
        <f>IF(db[[#This Row],[QTY/ CTN TG]]="",IF(db[[#This Row],[STN TG]]="","",12),LEFT(db[[#This Row],[QTY/ CTN TG]],SEARCH(" ",db[[#This Row],[QTY/ CTN TG]],1)-1))</f>
        <v>12</v>
      </c>
      <c r="X10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1" s="87" t="str">
        <f>IF(db[[#This Row],[STN K]]="","",IF(db[[#This Row],[STN TG]]="LSN",12,""))</f>
        <v/>
      </c>
      <c r="Z1001" s="87" t="str">
        <f>IF(db[[#This Row],[STN TG]]="LSN","PCS","")</f>
        <v/>
      </c>
      <c r="AA1001" s="87">
        <f>db[[#This Row],[QTY B]]*IF(db[[#This Row],[QTY TG]]="",1,db[[#This Row],[QTY TG]])*IF(db[[#This Row],[QTY K]]="",1,db[[#This Row],[QTY K]])</f>
        <v>1440</v>
      </c>
      <c r="AB1001" s="87" t="str">
        <f>IF(db[[#This Row],[STN K]]="",IF(db[[#This Row],[STN TG]]="",db[[#This Row],[STN B]],db[[#This Row],[STN TG]]),db[[#This Row],[STN K]])</f>
        <v>PCS</v>
      </c>
      <c r="AC1001" s="87"/>
    </row>
    <row r="1002" spans="1:29" ht="16.5" customHeight="1" x14ac:dyDescent="0.25">
      <c r="A1002" s="87">
        <f>ROW()-1</f>
        <v>1001</v>
      </c>
      <c r="B1002" s="3" t="str">
        <f>LOWER(SUBSTITUTE(SUBSTITUTE(SUBSTITUTE(SUBSTITUTE(SUBSTITUTE(SUBSTITUTE(db[[#This Row],[NB BM]]," ",),".",""),"-",""),"(",""),")",""),"/",""))</f>
        <v>gelzhixin+refillg3058</v>
      </c>
      <c r="C1002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D1002" s="3" t="str">
        <f>LOWER(SUBSTITUTE(SUBSTITUTE(SUBSTITUTE(SUBSTITUTE(SUBSTITUTE(SUBSTITUTE(SUBSTITUTE(SUBSTITUTE(SUBSTITUTE(db[[#This Row],[NB PAJAK]]," ",""),"-",""),"(",""),")",""),".",""),",",""),"/",""),"""",""),"+",""))</f>
        <v/>
      </c>
      <c r="E1002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gelzhixinrefillg3058120lsn</v>
      </c>
      <c r="F10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gelzhixinrefillg3058120lsnuntana</v>
      </c>
      <c r="G1002" s="1" t="s">
        <v>1158</v>
      </c>
      <c r="H1002" s="4" t="s">
        <v>1441</v>
      </c>
      <c r="I1002" s="49"/>
      <c r="J1002" s="1" t="s">
        <v>1621</v>
      </c>
      <c r="K1002" s="26" t="e">
        <f>IF(db[[#This Row],[NB NOTA_C]]="","",COUNTIF([2]!B_MSK[concat],db[[#This Row],[NB NOTA_C]]))</f>
        <v>#REF!</v>
      </c>
      <c r="L1002" s="6" t="s">
        <v>1634</v>
      </c>
      <c r="M1002" s="1" t="s">
        <v>1723</v>
      </c>
      <c r="N1002" s="1" t="s">
        <v>2811</v>
      </c>
      <c r="P1002" s="1" t="str">
        <f>IF(db[[#This Row],[QTY/ CTN]]="","",SUBSTITUTE(SUBSTITUTE(SUBSTITUTE(db[[#This Row],[QTY/ CTN]]," ","_",2),"(",""),")","")&amp;"_")</f>
        <v>120 LSN_</v>
      </c>
      <c r="Q1002" s="1">
        <f>IF(db[[#This Row],[H_QTY/ CTN]]="","",SEARCH("_",db[[#This Row],[H_QTY/ CTN]]))</f>
        <v>8</v>
      </c>
      <c r="R1002" s="1">
        <f>IF(db[[#This Row],[H_QTY/ CTN]]="","",LEN(db[[#This Row],[H_QTY/ CTN]]))</f>
        <v>8</v>
      </c>
      <c r="S1002" s="90" t="str">
        <f>IF(db[[#This Row],[H_QTY/ CTN]]="","",LEFT(db[[#This Row],[H_QTY/ CTN]],db[[#This Row],[H_1]]-1))</f>
        <v>120 LSN</v>
      </c>
      <c r="T1002" s="87" t="str">
        <f>IF(NOT(db[[#This Row],[H_1]]=db[[#This Row],[H_2]]),MID(db[[#This Row],[H_QTY/ CTN]],db[[#This Row],[H_1]]+1,db[[#This Row],[H_2]]-db[[#This Row],[H_1]]-1),"")</f>
        <v/>
      </c>
      <c r="U1002" s="87" t="str">
        <f>IF(db[[#This Row],[QTY/ CTN B]]="","",LEFT(db[[#This Row],[QTY/ CTN B]],SEARCH(" ",db[[#This Row],[QTY/ CTN B]],1)-1))</f>
        <v>120</v>
      </c>
      <c r="V1002" s="87" t="str">
        <f>IF(db[[#This Row],[QTY/ CTN B]]="","",RIGHT(db[[#This Row],[QTY/ CTN B]],LEN(db[[#This Row],[QTY/ CTN B]])-SEARCH(" ",db[[#This Row],[QTY/ CTN B]],1)))</f>
        <v>LSN</v>
      </c>
      <c r="W1002" s="87">
        <f>IF(db[[#This Row],[QTY/ CTN TG]]="",IF(db[[#This Row],[STN TG]]="","",12),LEFT(db[[#This Row],[QTY/ CTN TG]],SEARCH(" ",db[[#This Row],[QTY/ CTN TG]],1)-1))</f>
        <v>12</v>
      </c>
      <c r="X10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2" s="87" t="str">
        <f>IF(db[[#This Row],[STN K]]="","",IF(db[[#This Row],[STN TG]]="LSN",12,""))</f>
        <v/>
      </c>
      <c r="Z1002" s="87" t="str">
        <f>IF(db[[#This Row],[STN TG]]="LSN","PCS","")</f>
        <v/>
      </c>
      <c r="AA1002" s="87">
        <f>db[[#This Row],[QTY B]]*IF(db[[#This Row],[QTY TG]]="",1,db[[#This Row],[QTY TG]])*IF(db[[#This Row],[QTY K]]="",1,db[[#This Row],[QTY K]])</f>
        <v>1440</v>
      </c>
      <c r="AB1002" s="87" t="str">
        <f>IF(db[[#This Row],[STN K]]="",IF(db[[#This Row],[STN TG]]="",db[[#This Row],[STN B]],db[[#This Row],[STN TG]]),db[[#This Row],[STN K]])</f>
        <v>PCS</v>
      </c>
      <c r="AC1002" s="87"/>
    </row>
    <row r="1003" spans="1:29" ht="16.5" customHeight="1" x14ac:dyDescent="0.25">
      <c r="A1003" s="87">
        <f>ROW()-1</f>
        <v>1002</v>
      </c>
      <c r="B1003" s="3" t="str">
        <f>LOWER(SUBSTITUTE(SUBSTITUTE(SUBSTITUTE(SUBSTITUTE(SUBSTITUTE(SUBSTITUTE(db[[#This Row],[NB BM]]," ",),".",""),"-",""),"(",""),")",""),"/",""))</f>
        <v>gelzhixin+refillg3060</v>
      </c>
      <c r="C1003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D1003" s="3" t="str">
        <f>LOWER(SUBSTITUTE(SUBSTITUTE(SUBSTITUTE(SUBSTITUTE(SUBSTITUTE(SUBSTITUTE(SUBSTITUTE(SUBSTITUTE(SUBSTITUTE(db[[#This Row],[NB PAJAK]]," ",""),"-",""),"(",""),")",""),".",""),",",""),"/",""),"""",""),"+",""))</f>
        <v/>
      </c>
      <c r="E100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gelzhixinrefillg3060120lsn</v>
      </c>
      <c r="F10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gelzhixinrefillg3060120lsnuntana</v>
      </c>
      <c r="G1003" s="1" t="s">
        <v>1159</v>
      </c>
      <c r="H1003" s="4" t="s">
        <v>3620</v>
      </c>
      <c r="I1003" s="49"/>
      <c r="J1003" s="1" t="s">
        <v>1621</v>
      </c>
      <c r="K1003" s="26" t="e">
        <f>IF(db[[#This Row],[NB NOTA_C]]="","",COUNTIF([2]!B_MSK[concat],db[[#This Row],[NB NOTA_C]]))</f>
        <v>#REF!</v>
      </c>
      <c r="L1003" s="6" t="s">
        <v>1634</v>
      </c>
      <c r="M1003" s="1" t="s">
        <v>1723</v>
      </c>
      <c r="N1003" s="1" t="s">
        <v>2811</v>
      </c>
      <c r="P1003" s="1" t="str">
        <f>IF(db[[#This Row],[QTY/ CTN]]="","",SUBSTITUTE(SUBSTITUTE(SUBSTITUTE(db[[#This Row],[QTY/ CTN]]," ","_",2),"(",""),")","")&amp;"_")</f>
        <v>120 LSN_</v>
      </c>
      <c r="Q1003" s="1">
        <f>IF(db[[#This Row],[H_QTY/ CTN]]="","",SEARCH("_",db[[#This Row],[H_QTY/ CTN]]))</f>
        <v>8</v>
      </c>
      <c r="R1003" s="1">
        <f>IF(db[[#This Row],[H_QTY/ CTN]]="","",LEN(db[[#This Row],[H_QTY/ CTN]]))</f>
        <v>8</v>
      </c>
      <c r="S1003" s="90" t="str">
        <f>IF(db[[#This Row],[H_QTY/ CTN]]="","",LEFT(db[[#This Row],[H_QTY/ CTN]],db[[#This Row],[H_1]]-1))</f>
        <v>120 LSN</v>
      </c>
      <c r="T1003" s="87" t="str">
        <f>IF(NOT(db[[#This Row],[H_1]]=db[[#This Row],[H_2]]),MID(db[[#This Row],[H_QTY/ CTN]],db[[#This Row],[H_1]]+1,db[[#This Row],[H_2]]-db[[#This Row],[H_1]]-1),"")</f>
        <v/>
      </c>
      <c r="U1003" s="87" t="str">
        <f>IF(db[[#This Row],[QTY/ CTN B]]="","",LEFT(db[[#This Row],[QTY/ CTN B]],SEARCH(" ",db[[#This Row],[QTY/ CTN B]],1)-1))</f>
        <v>120</v>
      </c>
      <c r="V1003" s="87" t="str">
        <f>IF(db[[#This Row],[QTY/ CTN B]]="","",RIGHT(db[[#This Row],[QTY/ CTN B]],LEN(db[[#This Row],[QTY/ CTN B]])-SEARCH(" ",db[[#This Row],[QTY/ CTN B]],1)))</f>
        <v>LSN</v>
      </c>
      <c r="W1003" s="87">
        <f>IF(db[[#This Row],[QTY/ CTN TG]]="",IF(db[[#This Row],[STN TG]]="","",12),LEFT(db[[#This Row],[QTY/ CTN TG]],SEARCH(" ",db[[#This Row],[QTY/ CTN TG]],1)-1))</f>
        <v>12</v>
      </c>
      <c r="X10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3" s="87" t="str">
        <f>IF(db[[#This Row],[STN K]]="","",IF(db[[#This Row],[STN TG]]="LSN",12,""))</f>
        <v/>
      </c>
      <c r="Z1003" s="87" t="str">
        <f>IF(db[[#This Row],[STN TG]]="LSN","PCS","")</f>
        <v/>
      </c>
      <c r="AA1003" s="87">
        <f>db[[#This Row],[QTY B]]*IF(db[[#This Row],[QTY TG]]="",1,db[[#This Row],[QTY TG]])*IF(db[[#This Row],[QTY K]]="",1,db[[#This Row],[QTY K]])</f>
        <v>1440</v>
      </c>
      <c r="AB1003" s="87" t="str">
        <f>IF(db[[#This Row],[STN K]]="",IF(db[[#This Row],[STN TG]]="",db[[#This Row],[STN B]],db[[#This Row],[STN TG]]),db[[#This Row],[STN K]])</f>
        <v>PCS</v>
      </c>
      <c r="AC1003" s="87"/>
    </row>
    <row r="1004" spans="1:29" ht="16.5" customHeight="1" x14ac:dyDescent="0.25">
      <c r="A1004" s="87">
        <f>ROW()-1</f>
        <v>1003</v>
      </c>
      <c r="B1004" s="3" t="str">
        <f>LOWER(SUBSTITUTE(SUBSTITUTE(SUBSTITUTE(SUBSTITUTE(SUBSTITUTE(SUBSTITUTE(db[[#This Row],[NB BM]]," ",),".",""),"-",""),"(",""),")",""),"/",""))</f>
        <v>gelzhixin+refillg3062</v>
      </c>
      <c r="C1004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D1004" s="3" t="str">
        <f>LOWER(SUBSTITUTE(SUBSTITUTE(SUBSTITUTE(SUBSTITUTE(SUBSTITUTE(SUBSTITUTE(SUBSTITUTE(SUBSTITUTE(SUBSTITUTE(db[[#This Row],[NB PAJAK]]," ",""),"-",""),"(",""),")",""),".",""),",",""),"/",""),"""",""),"+",""))</f>
        <v/>
      </c>
      <c r="E1004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gelzhixinrefillg3062120lsn</v>
      </c>
      <c r="F10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gelzhixinrefillg3062120lsnuntana</v>
      </c>
      <c r="G1004" s="1" t="s">
        <v>1160</v>
      </c>
      <c r="H1004" s="4" t="s">
        <v>3621</v>
      </c>
      <c r="I1004" s="49"/>
      <c r="J1004" s="1" t="s">
        <v>1621</v>
      </c>
      <c r="K1004" s="26" t="e">
        <f>IF(db[[#This Row],[NB NOTA_C]]="","",COUNTIF([2]!B_MSK[concat],db[[#This Row],[NB NOTA_C]]))</f>
        <v>#REF!</v>
      </c>
      <c r="L1004" s="6" t="s">
        <v>1634</v>
      </c>
      <c r="M1004" s="1" t="s">
        <v>1723</v>
      </c>
      <c r="N1004" s="1" t="s">
        <v>2811</v>
      </c>
      <c r="P1004" s="1" t="str">
        <f>IF(db[[#This Row],[QTY/ CTN]]="","",SUBSTITUTE(SUBSTITUTE(SUBSTITUTE(db[[#This Row],[QTY/ CTN]]," ","_",2),"(",""),")","")&amp;"_")</f>
        <v>120 LSN_</v>
      </c>
      <c r="Q1004" s="1">
        <f>IF(db[[#This Row],[H_QTY/ CTN]]="","",SEARCH("_",db[[#This Row],[H_QTY/ CTN]]))</f>
        <v>8</v>
      </c>
      <c r="R1004" s="1">
        <f>IF(db[[#This Row],[H_QTY/ CTN]]="","",LEN(db[[#This Row],[H_QTY/ CTN]]))</f>
        <v>8</v>
      </c>
      <c r="S1004" s="90" t="str">
        <f>IF(db[[#This Row],[H_QTY/ CTN]]="","",LEFT(db[[#This Row],[H_QTY/ CTN]],db[[#This Row],[H_1]]-1))</f>
        <v>120 LSN</v>
      </c>
      <c r="T1004" s="87" t="str">
        <f>IF(NOT(db[[#This Row],[H_1]]=db[[#This Row],[H_2]]),MID(db[[#This Row],[H_QTY/ CTN]],db[[#This Row],[H_1]]+1,db[[#This Row],[H_2]]-db[[#This Row],[H_1]]-1),"")</f>
        <v/>
      </c>
      <c r="U1004" s="87" t="str">
        <f>IF(db[[#This Row],[QTY/ CTN B]]="","",LEFT(db[[#This Row],[QTY/ CTN B]],SEARCH(" ",db[[#This Row],[QTY/ CTN B]],1)-1))</f>
        <v>120</v>
      </c>
      <c r="V1004" s="87" t="str">
        <f>IF(db[[#This Row],[QTY/ CTN B]]="","",RIGHT(db[[#This Row],[QTY/ CTN B]],LEN(db[[#This Row],[QTY/ CTN B]])-SEARCH(" ",db[[#This Row],[QTY/ CTN B]],1)))</f>
        <v>LSN</v>
      </c>
      <c r="W1004" s="87">
        <f>IF(db[[#This Row],[QTY/ CTN TG]]="",IF(db[[#This Row],[STN TG]]="","",12),LEFT(db[[#This Row],[QTY/ CTN TG]],SEARCH(" ",db[[#This Row],[QTY/ CTN TG]],1)-1))</f>
        <v>12</v>
      </c>
      <c r="X10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4" s="87" t="str">
        <f>IF(db[[#This Row],[STN K]]="","",IF(db[[#This Row],[STN TG]]="LSN",12,""))</f>
        <v/>
      </c>
      <c r="Z1004" s="87" t="str">
        <f>IF(db[[#This Row],[STN TG]]="LSN","PCS","")</f>
        <v/>
      </c>
      <c r="AA1004" s="87">
        <f>db[[#This Row],[QTY B]]*IF(db[[#This Row],[QTY TG]]="",1,db[[#This Row],[QTY TG]])*IF(db[[#This Row],[QTY K]]="",1,db[[#This Row],[QTY K]])</f>
        <v>1440</v>
      </c>
      <c r="AB1004" s="87" t="str">
        <f>IF(db[[#This Row],[STN K]]="",IF(db[[#This Row],[STN TG]]="",db[[#This Row],[STN B]],db[[#This Row],[STN TG]]),db[[#This Row],[STN K]])</f>
        <v>PCS</v>
      </c>
      <c r="AC1004" s="87"/>
    </row>
    <row r="1005" spans="1:29" ht="16.5" customHeight="1" x14ac:dyDescent="0.25">
      <c r="A1005" s="87">
        <f>ROW()-1</f>
        <v>1004</v>
      </c>
      <c r="B1005" s="3" t="str">
        <f>LOWER(SUBSTITUTE(SUBSTITUTE(SUBSTITUTE(SUBSTITUTE(SUBSTITUTE(SUBSTITUTE(db[[#This Row],[NB BM]]," ",),".",""),"-",""),"(",""),")",""),"/",""))</f>
        <v>gelzhixin+refillg3066</v>
      </c>
      <c r="C1005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D1005" s="3" t="str">
        <f>LOWER(SUBSTITUTE(SUBSTITUTE(SUBSTITUTE(SUBSTITUTE(SUBSTITUTE(SUBSTITUTE(SUBSTITUTE(SUBSTITUTE(SUBSTITUTE(db[[#This Row],[NB PAJAK]]," ",""),"-",""),"(",""),")",""),".",""),",",""),"/",""),"""",""),"+",""))</f>
        <v/>
      </c>
      <c r="E1005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gelzhixinrefillg3066120lsn</v>
      </c>
      <c r="F10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gelzhixinrefillg3066120lsnuntana</v>
      </c>
      <c r="G1005" s="1" t="s">
        <v>1161</v>
      </c>
      <c r="H1005" s="4" t="s">
        <v>1442</v>
      </c>
      <c r="I1005" s="2"/>
      <c r="J1005" s="1" t="s">
        <v>1621</v>
      </c>
      <c r="K1005" s="26" t="e">
        <f>IF(db[[#This Row],[NB NOTA_C]]="","",COUNTIF([2]!B_MSK[concat],db[[#This Row],[NB NOTA_C]]))</f>
        <v>#REF!</v>
      </c>
      <c r="L1005" s="6" t="s">
        <v>1634</v>
      </c>
      <c r="M1005" s="1" t="s">
        <v>1723</v>
      </c>
      <c r="N1005" s="1" t="s">
        <v>2811</v>
      </c>
      <c r="P1005" s="1" t="str">
        <f>IF(db[[#This Row],[QTY/ CTN]]="","",SUBSTITUTE(SUBSTITUTE(SUBSTITUTE(db[[#This Row],[QTY/ CTN]]," ","_",2),"(",""),")","")&amp;"_")</f>
        <v>120 LSN_</v>
      </c>
      <c r="Q1005" s="1">
        <f>IF(db[[#This Row],[H_QTY/ CTN]]="","",SEARCH("_",db[[#This Row],[H_QTY/ CTN]]))</f>
        <v>8</v>
      </c>
      <c r="R1005" s="1">
        <f>IF(db[[#This Row],[H_QTY/ CTN]]="","",LEN(db[[#This Row],[H_QTY/ CTN]]))</f>
        <v>8</v>
      </c>
      <c r="S1005" s="90" t="str">
        <f>IF(db[[#This Row],[H_QTY/ CTN]]="","",LEFT(db[[#This Row],[H_QTY/ CTN]],db[[#This Row],[H_1]]-1))</f>
        <v>120 LSN</v>
      </c>
      <c r="T1005" s="87" t="str">
        <f>IF(NOT(db[[#This Row],[H_1]]=db[[#This Row],[H_2]]),MID(db[[#This Row],[H_QTY/ CTN]],db[[#This Row],[H_1]]+1,db[[#This Row],[H_2]]-db[[#This Row],[H_1]]-1),"")</f>
        <v/>
      </c>
      <c r="U1005" s="87" t="str">
        <f>IF(db[[#This Row],[QTY/ CTN B]]="","",LEFT(db[[#This Row],[QTY/ CTN B]],SEARCH(" ",db[[#This Row],[QTY/ CTN B]],1)-1))</f>
        <v>120</v>
      </c>
      <c r="V1005" s="87" t="str">
        <f>IF(db[[#This Row],[QTY/ CTN B]]="","",RIGHT(db[[#This Row],[QTY/ CTN B]],LEN(db[[#This Row],[QTY/ CTN B]])-SEARCH(" ",db[[#This Row],[QTY/ CTN B]],1)))</f>
        <v>LSN</v>
      </c>
      <c r="W1005" s="87">
        <f>IF(db[[#This Row],[QTY/ CTN TG]]="",IF(db[[#This Row],[STN TG]]="","",12),LEFT(db[[#This Row],[QTY/ CTN TG]],SEARCH(" ",db[[#This Row],[QTY/ CTN TG]],1)-1))</f>
        <v>12</v>
      </c>
      <c r="X1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5" s="87" t="str">
        <f>IF(db[[#This Row],[STN K]]="","",IF(db[[#This Row],[STN TG]]="LSN",12,""))</f>
        <v/>
      </c>
      <c r="Z1005" s="87" t="str">
        <f>IF(db[[#This Row],[STN TG]]="LSN","PCS","")</f>
        <v/>
      </c>
      <c r="AA1005" s="87">
        <f>db[[#This Row],[QTY B]]*IF(db[[#This Row],[QTY TG]]="",1,db[[#This Row],[QTY TG]])*IF(db[[#This Row],[QTY K]]="",1,db[[#This Row],[QTY K]])</f>
        <v>1440</v>
      </c>
      <c r="AB1005" s="87" t="str">
        <f>IF(db[[#This Row],[STN K]]="",IF(db[[#This Row],[STN TG]]="",db[[#This Row],[STN B]],db[[#This Row],[STN TG]]),db[[#This Row],[STN K]])</f>
        <v>PCS</v>
      </c>
      <c r="AC1005" s="87"/>
    </row>
    <row r="1006" spans="1:29" ht="16.5" customHeight="1" x14ac:dyDescent="0.25">
      <c r="A1006" s="87">
        <f>ROW()-1</f>
        <v>1005</v>
      </c>
      <c r="B1006" s="3" t="str">
        <f>LOWER(SUBSTITUTE(SUBSTITUTE(SUBSTITUTE(SUBSTITUTE(SUBSTITUTE(SUBSTITUTE(db[[#This Row],[NB BM]]," ",),".",""),"-",""),"(",""),")",""),"/",""))</f>
        <v>gelzhixin+refillg3068</v>
      </c>
      <c r="C1006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D1006" s="3" t="str">
        <f>LOWER(SUBSTITUTE(SUBSTITUTE(SUBSTITUTE(SUBSTITUTE(SUBSTITUTE(SUBSTITUTE(SUBSTITUTE(SUBSTITUTE(SUBSTITUTE(db[[#This Row],[NB PAJAK]]," ",""),"-",""),"(",""),")",""),".",""),",",""),"/",""),"""",""),"+",""))</f>
        <v/>
      </c>
      <c r="E1006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gelzhixinrefillg3068120lsn</v>
      </c>
      <c r="F10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gelzhixinrefillg3068120lsnuntana</v>
      </c>
      <c r="G1006" s="1" t="s">
        <v>1162</v>
      </c>
      <c r="H1006" s="4" t="s">
        <v>3622</v>
      </c>
      <c r="I1006" s="2"/>
      <c r="J1006" s="1" t="s">
        <v>1621</v>
      </c>
      <c r="K1006" s="26" t="e">
        <f>IF(db[[#This Row],[NB NOTA_C]]="","",COUNTIF([2]!B_MSK[concat],db[[#This Row],[NB NOTA_C]]))</f>
        <v>#REF!</v>
      </c>
      <c r="L1006" s="6" t="s">
        <v>1634</v>
      </c>
      <c r="M1006" s="1" t="s">
        <v>1723</v>
      </c>
      <c r="N1006" s="1" t="s">
        <v>2811</v>
      </c>
      <c r="P1006" s="1" t="str">
        <f>IF(db[[#This Row],[QTY/ CTN]]="","",SUBSTITUTE(SUBSTITUTE(SUBSTITUTE(db[[#This Row],[QTY/ CTN]]," ","_",2),"(",""),")","")&amp;"_")</f>
        <v>120 LSN_</v>
      </c>
      <c r="Q1006" s="1">
        <f>IF(db[[#This Row],[H_QTY/ CTN]]="","",SEARCH("_",db[[#This Row],[H_QTY/ CTN]]))</f>
        <v>8</v>
      </c>
      <c r="R1006" s="1">
        <f>IF(db[[#This Row],[H_QTY/ CTN]]="","",LEN(db[[#This Row],[H_QTY/ CTN]]))</f>
        <v>8</v>
      </c>
      <c r="S1006" s="90" t="str">
        <f>IF(db[[#This Row],[H_QTY/ CTN]]="","",LEFT(db[[#This Row],[H_QTY/ CTN]],db[[#This Row],[H_1]]-1))</f>
        <v>120 LSN</v>
      </c>
      <c r="T1006" s="87" t="str">
        <f>IF(NOT(db[[#This Row],[H_1]]=db[[#This Row],[H_2]]),MID(db[[#This Row],[H_QTY/ CTN]],db[[#This Row],[H_1]]+1,db[[#This Row],[H_2]]-db[[#This Row],[H_1]]-1),"")</f>
        <v/>
      </c>
      <c r="U1006" s="87" t="str">
        <f>IF(db[[#This Row],[QTY/ CTN B]]="","",LEFT(db[[#This Row],[QTY/ CTN B]],SEARCH(" ",db[[#This Row],[QTY/ CTN B]],1)-1))</f>
        <v>120</v>
      </c>
      <c r="V1006" s="87" t="str">
        <f>IF(db[[#This Row],[QTY/ CTN B]]="","",RIGHT(db[[#This Row],[QTY/ CTN B]],LEN(db[[#This Row],[QTY/ CTN B]])-SEARCH(" ",db[[#This Row],[QTY/ CTN B]],1)))</f>
        <v>LSN</v>
      </c>
      <c r="W1006" s="87">
        <f>IF(db[[#This Row],[QTY/ CTN TG]]="",IF(db[[#This Row],[STN TG]]="","",12),LEFT(db[[#This Row],[QTY/ CTN TG]],SEARCH(" ",db[[#This Row],[QTY/ CTN TG]],1)-1))</f>
        <v>12</v>
      </c>
      <c r="X10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6" s="87" t="str">
        <f>IF(db[[#This Row],[STN K]]="","",IF(db[[#This Row],[STN TG]]="LSN",12,""))</f>
        <v/>
      </c>
      <c r="Z1006" s="87" t="str">
        <f>IF(db[[#This Row],[STN TG]]="LSN","PCS","")</f>
        <v/>
      </c>
      <c r="AA1006" s="87">
        <f>db[[#This Row],[QTY B]]*IF(db[[#This Row],[QTY TG]]="",1,db[[#This Row],[QTY TG]])*IF(db[[#This Row],[QTY K]]="",1,db[[#This Row],[QTY K]])</f>
        <v>1440</v>
      </c>
      <c r="AB1006" s="87" t="str">
        <f>IF(db[[#This Row],[STN K]]="",IF(db[[#This Row],[STN TG]]="",db[[#This Row],[STN B]],db[[#This Row],[STN TG]]),db[[#This Row],[STN K]])</f>
        <v>PCS</v>
      </c>
      <c r="AC1006" s="87"/>
    </row>
    <row r="1007" spans="1:29" ht="16.5" customHeight="1" x14ac:dyDescent="0.25">
      <c r="A1007" s="87">
        <f>ROW()-1</f>
        <v>1006</v>
      </c>
      <c r="B1007" s="3" t="str">
        <f>LOWER(SUBSTITUTE(SUBSTITUTE(SUBSTITUTE(SUBSTITUTE(SUBSTITUTE(SUBSTITUTE(db[[#This Row],[NB BM]]," ",),".",""),"-",""),"(",""),")",""),"/",""))</f>
        <v>gelzhixin+refillg3070</v>
      </c>
      <c r="C1007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D1007" s="3" t="str">
        <f>LOWER(SUBSTITUTE(SUBSTITUTE(SUBSTITUTE(SUBSTITUTE(SUBSTITUTE(SUBSTITUTE(SUBSTITUTE(SUBSTITUTE(SUBSTITUTE(db[[#This Row],[NB PAJAK]]," ",""),"-",""),"(",""),")",""),".",""),",",""),"/",""),"""",""),"+",""))</f>
        <v/>
      </c>
      <c r="E1007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gelzhixinrefillg3070120lsn</v>
      </c>
      <c r="F10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gelzhixinrefillg3070120lsnuntana</v>
      </c>
      <c r="G1007" s="1" t="s">
        <v>3272</v>
      </c>
      <c r="H1007" s="4" t="s">
        <v>3623</v>
      </c>
      <c r="I1007" s="2"/>
      <c r="J1007" s="1" t="s">
        <v>1621</v>
      </c>
      <c r="K1007" s="26" t="e">
        <f>IF(db[[#This Row],[NB NOTA_C]]="","",COUNTIF([2]!B_MSK[concat],db[[#This Row],[NB NOTA_C]]))</f>
        <v>#REF!</v>
      </c>
      <c r="L1007" s="6" t="s">
        <v>1634</v>
      </c>
      <c r="M1007" s="1" t="s">
        <v>1723</v>
      </c>
      <c r="N1007" s="1" t="s">
        <v>2811</v>
      </c>
      <c r="P1007" s="1" t="str">
        <f>IF(db[[#This Row],[QTY/ CTN]]="","",SUBSTITUTE(SUBSTITUTE(SUBSTITUTE(db[[#This Row],[QTY/ CTN]]," ","_",2),"(",""),")","")&amp;"_")</f>
        <v>120 LSN_</v>
      </c>
      <c r="Q1007" s="1">
        <f>IF(db[[#This Row],[H_QTY/ CTN]]="","",SEARCH("_",db[[#This Row],[H_QTY/ CTN]]))</f>
        <v>8</v>
      </c>
      <c r="R1007" s="1">
        <f>IF(db[[#This Row],[H_QTY/ CTN]]="","",LEN(db[[#This Row],[H_QTY/ CTN]]))</f>
        <v>8</v>
      </c>
      <c r="S1007" s="90" t="str">
        <f>IF(db[[#This Row],[H_QTY/ CTN]]="","",LEFT(db[[#This Row],[H_QTY/ CTN]],db[[#This Row],[H_1]]-1))</f>
        <v>120 LSN</v>
      </c>
      <c r="T1007" s="87" t="str">
        <f>IF(NOT(db[[#This Row],[H_1]]=db[[#This Row],[H_2]]),MID(db[[#This Row],[H_QTY/ CTN]],db[[#This Row],[H_1]]+1,db[[#This Row],[H_2]]-db[[#This Row],[H_1]]-1),"")</f>
        <v/>
      </c>
      <c r="U1007" s="87" t="str">
        <f>IF(db[[#This Row],[QTY/ CTN B]]="","",LEFT(db[[#This Row],[QTY/ CTN B]],SEARCH(" ",db[[#This Row],[QTY/ CTN B]],1)-1))</f>
        <v>120</v>
      </c>
      <c r="V1007" s="87" t="str">
        <f>IF(db[[#This Row],[QTY/ CTN B]]="","",RIGHT(db[[#This Row],[QTY/ CTN B]],LEN(db[[#This Row],[QTY/ CTN B]])-SEARCH(" ",db[[#This Row],[QTY/ CTN B]],1)))</f>
        <v>LSN</v>
      </c>
      <c r="W1007" s="87">
        <f>IF(db[[#This Row],[QTY/ CTN TG]]="",IF(db[[#This Row],[STN TG]]="","",12),LEFT(db[[#This Row],[QTY/ CTN TG]],SEARCH(" ",db[[#This Row],[QTY/ CTN TG]],1)-1))</f>
        <v>12</v>
      </c>
      <c r="X10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7" s="87" t="str">
        <f>IF(db[[#This Row],[STN K]]="","",IF(db[[#This Row],[STN TG]]="LSN",12,""))</f>
        <v/>
      </c>
      <c r="Z1007" s="87" t="str">
        <f>IF(db[[#This Row],[STN TG]]="LSN","PCS","")</f>
        <v/>
      </c>
      <c r="AA1007" s="87">
        <f>db[[#This Row],[QTY B]]*IF(db[[#This Row],[QTY TG]]="",1,db[[#This Row],[QTY TG]])*IF(db[[#This Row],[QTY K]]="",1,db[[#This Row],[QTY K]])</f>
        <v>1440</v>
      </c>
      <c r="AB1007" s="87" t="str">
        <f>IF(db[[#This Row],[STN K]]="",IF(db[[#This Row],[STN TG]]="",db[[#This Row],[STN B]],db[[#This Row],[STN TG]]),db[[#This Row],[STN K]])</f>
        <v>PCS</v>
      </c>
      <c r="AC1007" s="87"/>
    </row>
    <row r="1008" spans="1:29" ht="16.5" customHeight="1" x14ac:dyDescent="0.25">
      <c r="A1008" s="87">
        <f>ROW()-1</f>
        <v>1007</v>
      </c>
      <c r="B1008" s="3" t="str">
        <f>LOWER(SUBSTITUTE(SUBSTITUTE(SUBSTITUTE(SUBSTITUTE(SUBSTITUTE(SUBSTITUTE(db[[#This Row],[NB BM]]," ",),".",""),"-",""),"(",""),")",""),"/",""))</f>
        <v>gelzhixin+refillg3078</v>
      </c>
      <c r="C1008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D1008" s="3" t="str">
        <f>LOWER(SUBSTITUTE(SUBSTITUTE(SUBSTITUTE(SUBSTITUTE(SUBSTITUTE(SUBSTITUTE(SUBSTITUTE(SUBSTITUTE(SUBSTITUTE(db[[#This Row],[NB PAJAK]]," ",""),"-",""),"(",""),")",""),".",""),",",""),"/",""),"""",""),"+",""))</f>
        <v/>
      </c>
      <c r="E1008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gelzhixinrefillg3078120lsn</v>
      </c>
      <c r="F10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gelzhixinrefillg3078120lsnuntana</v>
      </c>
      <c r="G1008" s="1" t="s">
        <v>1163</v>
      </c>
      <c r="H1008" s="4" t="s">
        <v>3624</v>
      </c>
      <c r="I1008" s="49"/>
      <c r="J1008" s="1" t="s">
        <v>1621</v>
      </c>
      <c r="K1008" s="26" t="e">
        <f>IF(db[[#This Row],[NB NOTA_C]]="","",COUNTIF([2]!B_MSK[concat],db[[#This Row],[NB NOTA_C]]))</f>
        <v>#REF!</v>
      </c>
      <c r="L1008" s="6" t="s">
        <v>1634</v>
      </c>
      <c r="M1008" s="1" t="s">
        <v>1723</v>
      </c>
      <c r="N1008" s="1" t="s">
        <v>2811</v>
      </c>
      <c r="P1008" s="1" t="str">
        <f>IF(db[[#This Row],[QTY/ CTN]]="","",SUBSTITUTE(SUBSTITUTE(SUBSTITUTE(db[[#This Row],[QTY/ CTN]]," ","_",2),"(",""),")","")&amp;"_")</f>
        <v>120 LSN_</v>
      </c>
      <c r="Q1008" s="1">
        <f>IF(db[[#This Row],[H_QTY/ CTN]]="","",SEARCH("_",db[[#This Row],[H_QTY/ CTN]]))</f>
        <v>8</v>
      </c>
      <c r="R1008" s="1">
        <f>IF(db[[#This Row],[H_QTY/ CTN]]="","",LEN(db[[#This Row],[H_QTY/ CTN]]))</f>
        <v>8</v>
      </c>
      <c r="S1008" s="90" t="str">
        <f>IF(db[[#This Row],[H_QTY/ CTN]]="","",LEFT(db[[#This Row],[H_QTY/ CTN]],db[[#This Row],[H_1]]-1))</f>
        <v>120 LSN</v>
      </c>
      <c r="T1008" s="87" t="str">
        <f>IF(NOT(db[[#This Row],[H_1]]=db[[#This Row],[H_2]]),MID(db[[#This Row],[H_QTY/ CTN]],db[[#This Row],[H_1]]+1,db[[#This Row],[H_2]]-db[[#This Row],[H_1]]-1),"")</f>
        <v/>
      </c>
      <c r="U1008" s="87" t="str">
        <f>IF(db[[#This Row],[QTY/ CTN B]]="","",LEFT(db[[#This Row],[QTY/ CTN B]],SEARCH(" ",db[[#This Row],[QTY/ CTN B]],1)-1))</f>
        <v>120</v>
      </c>
      <c r="V1008" s="87" t="str">
        <f>IF(db[[#This Row],[QTY/ CTN B]]="","",RIGHT(db[[#This Row],[QTY/ CTN B]],LEN(db[[#This Row],[QTY/ CTN B]])-SEARCH(" ",db[[#This Row],[QTY/ CTN B]],1)))</f>
        <v>LSN</v>
      </c>
      <c r="W1008" s="87">
        <f>IF(db[[#This Row],[QTY/ CTN TG]]="",IF(db[[#This Row],[STN TG]]="","",12),LEFT(db[[#This Row],[QTY/ CTN TG]],SEARCH(" ",db[[#This Row],[QTY/ CTN TG]],1)-1))</f>
        <v>12</v>
      </c>
      <c r="X10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8" s="87" t="str">
        <f>IF(db[[#This Row],[STN K]]="","",IF(db[[#This Row],[STN TG]]="LSN",12,""))</f>
        <v/>
      </c>
      <c r="Z1008" s="87" t="str">
        <f>IF(db[[#This Row],[STN TG]]="LSN","PCS","")</f>
        <v/>
      </c>
      <c r="AA1008" s="87">
        <f>db[[#This Row],[QTY B]]*IF(db[[#This Row],[QTY TG]]="",1,db[[#This Row],[QTY TG]])*IF(db[[#This Row],[QTY K]]="",1,db[[#This Row],[QTY K]])</f>
        <v>1440</v>
      </c>
      <c r="AB1008" s="87" t="str">
        <f>IF(db[[#This Row],[STN K]]="",IF(db[[#This Row],[STN TG]]="",db[[#This Row],[STN B]],db[[#This Row],[STN TG]]),db[[#This Row],[STN K]])</f>
        <v>PCS</v>
      </c>
      <c r="AC1008" s="87"/>
    </row>
    <row r="1009" spans="1:29" ht="16.5" customHeight="1" x14ac:dyDescent="0.25">
      <c r="A1009" s="87">
        <f>ROW()-1</f>
        <v>1008</v>
      </c>
      <c r="B1009" s="3" t="str">
        <f>LOWER(SUBSTITUTE(SUBSTITUTE(SUBSTITUTE(SUBSTITUTE(SUBSTITUTE(SUBSTITUTE(db[[#This Row],[NB BM]]," ",),".",""),"-",""),"(",""),")",""),"/",""))</f>
        <v>gelzhixin+refillg3086</v>
      </c>
      <c r="C1009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D1009" s="3" t="str">
        <f>LOWER(SUBSTITUTE(SUBSTITUTE(SUBSTITUTE(SUBSTITUTE(SUBSTITUTE(SUBSTITUTE(SUBSTITUTE(SUBSTITUTE(SUBSTITUTE(db[[#This Row],[NB PAJAK]]," ",""),"-",""),"(",""),")",""),".",""),",",""),"/",""),"""",""),"+",""))</f>
        <v/>
      </c>
      <c r="E1009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gelzhixinrefillg3086120lsn</v>
      </c>
      <c r="F10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gelzhixinrefillg3086120lsnuntana</v>
      </c>
      <c r="G1009" s="1" t="s">
        <v>1164</v>
      </c>
      <c r="H1009" s="4" t="s">
        <v>1443</v>
      </c>
      <c r="I1009" s="49"/>
      <c r="J1009" s="1" t="s">
        <v>1621</v>
      </c>
      <c r="K1009" s="26" t="e">
        <f>IF(db[[#This Row],[NB NOTA_C]]="","",COUNTIF([2]!B_MSK[concat],db[[#This Row],[NB NOTA_C]]))</f>
        <v>#REF!</v>
      </c>
      <c r="L1009" s="6" t="s">
        <v>1634</v>
      </c>
      <c r="M1009" s="1" t="s">
        <v>1723</v>
      </c>
      <c r="N1009" s="1" t="s">
        <v>2811</v>
      </c>
      <c r="P1009" s="1" t="str">
        <f>IF(db[[#This Row],[QTY/ CTN]]="","",SUBSTITUTE(SUBSTITUTE(SUBSTITUTE(db[[#This Row],[QTY/ CTN]]," ","_",2),"(",""),")","")&amp;"_")</f>
        <v>120 LSN_</v>
      </c>
      <c r="Q1009" s="1">
        <f>IF(db[[#This Row],[H_QTY/ CTN]]="","",SEARCH("_",db[[#This Row],[H_QTY/ CTN]]))</f>
        <v>8</v>
      </c>
      <c r="R1009" s="1">
        <f>IF(db[[#This Row],[H_QTY/ CTN]]="","",LEN(db[[#This Row],[H_QTY/ CTN]]))</f>
        <v>8</v>
      </c>
      <c r="S1009" s="90" t="str">
        <f>IF(db[[#This Row],[H_QTY/ CTN]]="","",LEFT(db[[#This Row],[H_QTY/ CTN]],db[[#This Row],[H_1]]-1))</f>
        <v>120 LSN</v>
      </c>
      <c r="T1009" s="87" t="str">
        <f>IF(NOT(db[[#This Row],[H_1]]=db[[#This Row],[H_2]]),MID(db[[#This Row],[H_QTY/ CTN]],db[[#This Row],[H_1]]+1,db[[#This Row],[H_2]]-db[[#This Row],[H_1]]-1),"")</f>
        <v/>
      </c>
      <c r="U1009" s="87" t="str">
        <f>IF(db[[#This Row],[QTY/ CTN B]]="","",LEFT(db[[#This Row],[QTY/ CTN B]],SEARCH(" ",db[[#This Row],[QTY/ CTN B]],1)-1))</f>
        <v>120</v>
      </c>
      <c r="V1009" s="87" t="str">
        <f>IF(db[[#This Row],[QTY/ CTN B]]="","",RIGHT(db[[#This Row],[QTY/ CTN B]],LEN(db[[#This Row],[QTY/ CTN B]])-SEARCH(" ",db[[#This Row],[QTY/ CTN B]],1)))</f>
        <v>LSN</v>
      </c>
      <c r="W1009" s="87">
        <f>IF(db[[#This Row],[QTY/ CTN TG]]="",IF(db[[#This Row],[STN TG]]="","",12),LEFT(db[[#This Row],[QTY/ CTN TG]],SEARCH(" ",db[[#This Row],[QTY/ CTN TG]],1)-1))</f>
        <v>12</v>
      </c>
      <c r="X10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09" s="87" t="str">
        <f>IF(db[[#This Row],[STN K]]="","",IF(db[[#This Row],[STN TG]]="LSN",12,""))</f>
        <v/>
      </c>
      <c r="Z1009" s="87" t="str">
        <f>IF(db[[#This Row],[STN TG]]="LSN","PCS","")</f>
        <v/>
      </c>
      <c r="AA1009" s="87">
        <f>db[[#This Row],[QTY B]]*IF(db[[#This Row],[QTY TG]]="",1,db[[#This Row],[QTY TG]])*IF(db[[#This Row],[QTY K]]="",1,db[[#This Row],[QTY K]])</f>
        <v>1440</v>
      </c>
      <c r="AB1009" s="87" t="str">
        <f>IF(db[[#This Row],[STN K]]="",IF(db[[#This Row],[STN TG]]="",db[[#This Row],[STN B]],db[[#This Row],[STN TG]]),db[[#This Row],[STN K]])</f>
        <v>PCS</v>
      </c>
      <c r="AC1009" s="87"/>
    </row>
    <row r="1010" spans="1:29" ht="16.5" customHeight="1" x14ac:dyDescent="0.25">
      <c r="A1010" s="87">
        <f>ROW()-1</f>
        <v>1009</v>
      </c>
      <c r="B1010" s="3" t="str">
        <f>LOWER(SUBSTITUTE(SUBSTITUTE(SUBSTITUTE(SUBSTITUTE(SUBSTITUTE(SUBSTITUTE(db[[#This Row],[NB BM]]," ",),".",""),"-",""),"(",""),")",""),"/",""))</f>
        <v>gelzhixin+refillg3087</v>
      </c>
      <c r="C1010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D1010" s="3" t="str">
        <f>LOWER(SUBSTITUTE(SUBSTITUTE(SUBSTITUTE(SUBSTITUTE(SUBSTITUTE(SUBSTITUTE(SUBSTITUTE(SUBSTITUTE(SUBSTITUTE(db[[#This Row],[NB PAJAK]]," ",""),"-",""),"(",""),")",""),".",""),",",""),"/",""),"""",""),"+",""))</f>
        <v/>
      </c>
      <c r="E101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gelzhixinrefillg3087120lsn</v>
      </c>
      <c r="F10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gelzhixinrefillg3087120lsnuntana</v>
      </c>
      <c r="G1010" s="1" t="s">
        <v>1165</v>
      </c>
      <c r="H1010" s="4" t="s">
        <v>1444</v>
      </c>
      <c r="I1010" s="49"/>
      <c r="J1010" s="1" t="s">
        <v>1621</v>
      </c>
      <c r="K1010" s="26" t="e">
        <f>IF(db[[#This Row],[NB NOTA_C]]="","",COUNTIF([2]!B_MSK[concat],db[[#This Row],[NB NOTA_C]]))</f>
        <v>#REF!</v>
      </c>
      <c r="L1010" s="6" t="s">
        <v>1634</v>
      </c>
      <c r="M1010" s="1" t="s">
        <v>1723</v>
      </c>
      <c r="N1010" s="1" t="s">
        <v>2811</v>
      </c>
      <c r="P1010" s="1" t="str">
        <f>IF(db[[#This Row],[QTY/ CTN]]="","",SUBSTITUTE(SUBSTITUTE(SUBSTITUTE(db[[#This Row],[QTY/ CTN]]," ","_",2),"(",""),")","")&amp;"_")</f>
        <v>120 LSN_</v>
      </c>
      <c r="Q1010" s="1">
        <f>IF(db[[#This Row],[H_QTY/ CTN]]="","",SEARCH("_",db[[#This Row],[H_QTY/ CTN]]))</f>
        <v>8</v>
      </c>
      <c r="R1010" s="1">
        <f>IF(db[[#This Row],[H_QTY/ CTN]]="","",LEN(db[[#This Row],[H_QTY/ CTN]]))</f>
        <v>8</v>
      </c>
      <c r="S1010" s="90" t="str">
        <f>IF(db[[#This Row],[H_QTY/ CTN]]="","",LEFT(db[[#This Row],[H_QTY/ CTN]],db[[#This Row],[H_1]]-1))</f>
        <v>120 LSN</v>
      </c>
      <c r="T1010" s="87" t="str">
        <f>IF(NOT(db[[#This Row],[H_1]]=db[[#This Row],[H_2]]),MID(db[[#This Row],[H_QTY/ CTN]],db[[#This Row],[H_1]]+1,db[[#This Row],[H_2]]-db[[#This Row],[H_1]]-1),"")</f>
        <v/>
      </c>
      <c r="U1010" s="87" t="str">
        <f>IF(db[[#This Row],[QTY/ CTN B]]="","",LEFT(db[[#This Row],[QTY/ CTN B]],SEARCH(" ",db[[#This Row],[QTY/ CTN B]],1)-1))</f>
        <v>120</v>
      </c>
      <c r="V1010" s="87" t="str">
        <f>IF(db[[#This Row],[QTY/ CTN B]]="","",RIGHT(db[[#This Row],[QTY/ CTN B]],LEN(db[[#This Row],[QTY/ CTN B]])-SEARCH(" ",db[[#This Row],[QTY/ CTN B]],1)))</f>
        <v>LSN</v>
      </c>
      <c r="W1010" s="87">
        <f>IF(db[[#This Row],[QTY/ CTN TG]]="",IF(db[[#This Row],[STN TG]]="","",12),LEFT(db[[#This Row],[QTY/ CTN TG]],SEARCH(" ",db[[#This Row],[QTY/ CTN TG]],1)-1))</f>
        <v>12</v>
      </c>
      <c r="X10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0" s="87" t="str">
        <f>IF(db[[#This Row],[STN K]]="","",IF(db[[#This Row],[STN TG]]="LSN",12,""))</f>
        <v/>
      </c>
      <c r="Z1010" s="87" t="str">
        <f>IF(db[[#This Row],[STN TG]]="LSN","PCS","")</f>
        <v/>
      </c>
      <c r="AA1010" s="87">
        <f>db[[#This Row],[QTY B]]*IF(db[[#This Row],[QTY TG]]="",1,db[[#This Row],[QTY TG]])*IF(db[[#This Row],[QTY K]]="",1,db[[#This Row],[QTY K]])</f>
        <v>1440</v>
      </c>
      <c r="AB1010" s="87" t="str">
        <f>IF(db[[#This Row],[STN K]]="",IF(db[[#This Row],[STN TG]]="",db[[#This Row],[STN B]],db[[#This Row],[STN TG]]),db[[#This Row],[STN K]])</f>
        <v>PCS</v>
      </c>
      <c r="AC1010" s="87"/>
    </row>
    <row r="1011" spans="1:29" ht="16.5" customHeight="1" x14ac:dyDescent="0.25">
      <c r="A1011" s="87">
        <f>ROW()-1</f>
        <v>1010</v>
      </c>
      <c r="B1011" s="3" t="str">
        <f>LOWER(SUBSTITUTE(SUBSTITUTE(SUBSTITUTE(SUBSTITUTE(SUBSTITUTE(SUBSTITUTE(db[[#This Row],[NB BM]]," ",),".",""),"-",""),"(",""),")",""),"/",""))</f>
        <v>gelzhixin+refillg3088</v>
      </c>
      <c r="C1011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D1011" s="3" t="str">
        <f>LOWER(SUBSTITUTE(SUBSTITUTE(SUBSTITUTE(SUBSTITUTE(SUBSTITUTE(SUBSTITUTE(SUBSTITUTE(SUBSTITUTE(SUBSTITUTE(db[[#This Row],[NB PAJAK]]," ",""),"-",""),"(",""),")",""),".",""),",",""),"/",""),"""",""),"+",""))</f>
        <v/>
      </c>
      <c r="E101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gelzhixinrefillg3088120lsn</v>
      </c>
      <c r="F1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gelzhixinrefillg3088120lsnuntana</v>
      </c>
      <c r="G1011" s="1" t="s">
        <v>1166</v>
      </c>
      <c r="H1011" s="4" t="s">
        <v>1445</v>
      </c>
      <c r="I1011" s="49"/>
      <c r="J1011" s="1" t="s">
        <v>1621</v>
      </c>
      <c r="K1011" s="26" t="e">
        <f>IF(db[[#This Row],[NB NOTA_C]]="","",COUNTIF([2]!B_MSK[concat],db[[#This Row],[NB NOTA_C]]))</f>
        <v>#REF!</v>
      </c>
      <c r="L1011" s="6" t="s">
        <v>1634</v>
      </c>
      <c r="M1011" s="1" t="s">
        <v>1723</v>
      </c>
      <c r="N1011" s="1" t="s">
        <v>2811</v>
      </c>
      <c r="P1011" s="1" t="str">
        <f>IF(db[[#This Row],[QTY/ CTN]]="","",SUBSTITUTE(SUBSTITUTE(SUBSTITUTE(db[[#This Row],[QTY/ CTN]]," ","_",2),"(",""),")","")&amp;"_")</f>
        <v>120 LSN_</v>
      </c>
      <c r="Q1011" s="1">
        <f>IF(db[[#This Row],[H_QTY/ CTN]]="","",SEARCH("_",db[[#This Row],[H_QTY/ CTN]]))</f>
        <v>8</v>
      </c>
      <c r="R1011" s="1">
        <f>IF(db[[#This Row],[H_QTY/ CTN]]="","",LEN(db[[#This Row],[H_QTY/ CTN]]))</f>
        <v>8</v>
      </c>
      <c r="S1011" s="90" t="str">
        <f>IF(db[[#This Row],[H_QTY/ CTN]]="","",LEFT(db[[#This Row],[H_QTY/ CTN]],db[[#This Row],[H_1]]-1))</f>
        <v>120 LSN</v>
      </c>
      <c r="T1011" s="87" t="str">
        <f>IF(NOT(db[[#This Row],[H_1]]=db[[#This Row],[H_2]]),MID(db[[#This Row],[H_QTY/ CTN]],db[[#This Row],[H_1]]+1,db[[#This Row],[H_2]]-db[[#This Row],[H_1]]-1),"")</f>
        <v/>
      </c>
      <c r="U1011" s="87" t="str">
        <f>IF(db[[#This Row],[QTY/ CTN B]]="","",LEFT(db[[#This Row],[QTY/ CTN B]],SEARCH(" ",db[[#This Row],[QTY/ CTN B]],1)-1))</f>
        <v>120</v>
      </c>
      <c r="V1011" s="87" t="str">
        <f>IF(db[[#This Row],[QTY/ CTN B]]="","",RIGHT(db[[#This Row],[QTY/ CTN B]],LEN(db[[#This Row],[QTY/ CTN B]])-SEARCH(" ",db[[#This Row],[QTY/ CTN B]],1)))</f>
        <v>LSN</v>
      </c>
      <c r="W1011" s="87">
        <f>IF(db[[#This Row],[QTY/ CTN TG]]="",IF(db[[#This Row],[STN TG]]="","",12),LEFT(db[[#This Row],[QTY/ CTN TG]],SEARCH(" ",db[[#This Row],[QTY/ CTN TG]],1)-1))</f>
        <v>12</v>
      </c>
      <c r="X1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1" s="87" t="str">
        <f>IF(db[[#This Row],[STN K]]="","",IF(db[[#This Row],[STN TG]]="LSN",12,""))</f>
        <v/>
      </c>
      <c r="Z1011" s="87" t="str">
        <f>IF(db[[#This Row],[STN TG]]="LSN","PCS","")</f>
        <v/>
      </c>
      <c r="AA1011" s="87">
        <f>db[[#This Row],[QTY B]]*IF(db[[#This Row],[QTY TG]]="",1,db[[#This Row],[QTY TG]])*IF(db[[#This Row],[QTY K]]="",1,db[[#This Row],[QTY K]])</f>
        <v>1440</v>
      </c>
      <c r="AB1011" s="87" t="str">
        <f>IF(db[[#This Row],[STN K]]="",IF(db[[#This Row],[STN TG]]="",db[[#This Row],[STN B]],db[[#This Row],[STN TG]]),db[[#This Row],[STN K]])</f>
        <v>PCS</v>
      </c>
      <c r="AC1011" s="87"/>
    </row>
    <row r="1012" spans="1:29" ht="16.5" customHeight="1" x14ac:dyDescent="0.25">
      <c r="A1012" s="87">
        <f>ROW()-1</f>
        <v>1011</v>
      </c>
      <c r="B1012" s="3" t="str">
        <f>LOWER(SUBSTITUTE(SUBSTITUTE(SUBSTITUTE(SUBSTITUTE(SUBSTITUTE(SUBSTITUTE(db[[#This Row],[NB BM]]," ",),".",""),"-",""),"(",""),")",""),"/",""))</f>
        <v>gelzhixin+refillg3089</v>
      </c>
      <c r="C1012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D1012" s="3" t="str">
        <f>LOWER(SUBSTITUTE(SUBSTITUTE(SUBSTITUTE(SUBSTITUTE(SUBSTITUTE(SUBSTITUTE(SUBSTITUTE(SUBSTITUTE(SUBSTITUTE(db[[#This Row],[NB PAJAK]]," ",""),"-",""),"(",""),")",""),".",""),",",""),"/",""),"""",""),"+",""))</f>
        <v/>
      </c>
      <c r="E1012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gelzhixinrefillg3089120lsn</v>
      </c>
      <c r="F10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gelzhixinrefillg3089120lsnuntana</v>
      </c>
      <c r="G1012" s="1" t="s">
        <v>1167</v>
      </c>
      <c r="H1012" s="4" t="s">
        <v>1446</v>
      </c>
      <c r="I1012" s="49"/>
      <c r="J1012" s="1" t="s">
        <v>1621</v>
      </c>
      <c r="K1012" s="26" t="e">
        <f>IF(db[[#This Row],[NB NOTA_C]]="","",COUNTIF([2]!B_MSK[concat],db[[#This Row],[NB NOTA_C]]))</f>
        <v>#REF!</v>
      </c>
      <c r="L1012" s="6" t="s">
        <v>1634</v>
      </c>
      <c r="M1012" s="1" t="s">
        <v>1723</v>
      </c>
      <c r="N1012" s="1" t="s">
        <v>2811</v>
      </c>
      <c r="P1012" s="1" t="str">
        <f>IF(db[[#This Row],[QTY/ CTN]]="","",SUBSTITUTE(SUBSTITUTE(SUBSTITUTE(db[[#This Row],[QTY/ CTN]]," ","_",2),"(",""),")","")&amp;"_")</f>
        <v>120 LSN_</v>
      </c>
      <c r="Q1012" s="1">
        <f>IF(db[[#This Row],[H_QTY/ CTN]]="","",SEARCH("_",db[[#This Row],[H_QTY/ CTN]]))</f>
        <v>8</v>
      </c>
      <c r="R1012" s="1">
        <f>IF(db[[#This Row],[H_QTY/ CTN]]="","",LEN(db[[#This Row],[H_QTY/ CTN]]))</f>
        <v>8</v>
      </c>
      <c r="S1012" s="90" t="str">
        <f>IF(db[[#This Row],[H_QTY/ CTN]]="","",LEFT(db[[#This Row],[H_QTY/ CTN]],db[[#This Row],[H_1]]-1))</f>
        <v>120 LSN</v>
      </c>
      <c r="T1012" s="87" t="str">
        <f>IF(NOT(db[[#This Row],[H_1]]=db[[#This Row],[H_2]]),MID(db[[#This Row],[H_QTY/ CTN]],db[[#This Row],[H_1]]+1,db[[#This Row],[H_2]]-db[[#This Row],[H_1]]-1),"")</f>
        <v/>
      </c>
      <c r="U1012" s="87" t="str">
        <f>IF(db[[#This Row],[QTY/ CTN B]]="","",LEFT(db[[#This Row],[QTY/ CTN B]],SEARCH(" ",db[[#This Row],[QTY/ CTN B]],1)-1))</f>
        <v>120</v>
      </c>
      <c r="V1012" s="87" t="str">
        <f>IF(db[[#This Row],[QTY/ CTN B]]="","",RIGHT(db[[#This Row],[QTY/ CTN B]],LEN(db[[#This Row],[QTY/ CTN B]])-SEARCH(" ",db[[#This Row],[QTY/ CTN B]],1)))</f>
        <v>LSN</v>
      </c>
      <c r="W1012" s="87">
        <f>IF(db[[#This Row],[QTY/ CTN TG]]="",IF(db[[#This Row],[STN TG]]="","",12),LEFT(db[[#This Row],[QTY/ CTN TG]],SEARCH(" ",db[[#This Row],[QTY/ CTN TG]],1)-1))</f>
        <v>12</v>
      </c>
      <c r="X10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2" s="87" t="str">
        <f>IF(db[[#This Row],[STN K]]="","",IF(db[[#This Row],[STN TG]]="LSN",12,""))</f>
        <v/>
      </c>
      <c r="Z1012" s="87" t="str">
        <f>IF(db[[#This Row],[STN TG]]="LSN","PCS","")</f>
        <v/>
      </c>
      <c r="AA1012" s="87">
        <f>db[[#This Row],[QTY B]]*IF(db[[#This Row],[QTY TG]]="",1,db[[#This Row],[QTY TG]])*IF(db[[#This Row],[QTY K]]="",1,db[[#This Row],[QTY K]])</f>
        <v>1440</v>
      </c>
      <c r="AB1012" s="87" t="str">
        <f>IF(db[[#This Row],[STN K]]="",IF(db[[#This Row],[STN TG]]="",db[[#This Row],[STN B]],db[[#This Row],[STN TG]]),db[[#This Row],[STN K]])</f>
        <v>PCS</v>
      </c>
      <c r="AC1012" s="87"/>
    </row>
    <row r="1013" spans="1:29" ht="16.5" customHeight="1" x14ac:dyDescent="0.25">
      <c r="A1013" s="87">
        <f>ROW()-1</f>
        <v>1012</v>
      </c>
      <c r="B1013" s="3" t="str">
        <f>LOWER(SUBSTITUTE(SUBSTITUTE(SUBSTITUTE(SUBSTITUTE(SUBSTITUTE(SUBSTITUTE(db[[#This Row],[NB BM]]," ",),".",""),"-",""),"(",""),")",""),"/",""))</f>
        <v>gelzhixin+refillg3090</v>
      </c>
      <c r="C1013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D1013" s="3" t="str">
        <f>LOWER(SUBSTITUTE(SUBSTITUTE(SUBSTITUTE(SUBSTITUTE(SUBSTITUTE(SUBSTITUTE(SUBSTITUTE(SUBSTITUTE(SUBSTITUTE(db[[#This Row],[NB PAJAK]]," ",""),"-",""),"(",""),")",""),".",""),",",""),"/",""),"""",""),"+",""))</f>
        <v/>
      </c>
      <c r="E101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gelzhixinrefillg3090120lsn</v>
      </c>
      <c r="F10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gelzhixinrefillg3090120lsnuntana</v>
      </c>
      <c r="G1013" s="1" t="s">
        <v>1168</v>
      </c>
      <c r="H1013" s="4" t="s">
        <v>1447</v>
      </c>
      <c r="I1013" s="49"/>
      <c r="J1013" s="1" t="s">
        <v>1621</v>
      </c>
      <c r="K1013" s="26" t="e">
        <f>IF(db[[#This Row],[NB NOTA_C]]="","",COUNTIF([2]!B_MSK[concat],db[[#This Row],[NB NOTA_C]]))</f>
        <v>#REF!</v>
      </c>
      <c r="L1013" s="6" t="s">
        <v>1634</v>
      </c>
      <c r="M1013" s="1" t="s">
        <v>1723</v>
      </c>
      <c r="N1013" s="1" t="s">
        <v>2811</v>
      </c>
      <c r="P1013" s="1" t="str">
        <f>IF(db[[#This Row],[QTY/ CTN]]="","",SUBSTITUTE(SUBSTITUTE(SUBSTITUTE(db[[#This Row],[QTY/ CTN]]," ","_",2),"(",""),")","")&amp;"_")</f>
        <v>120 LSN_</v>
      </c>
      <c r="Q1013" s="1">
        <f>IF(db[[#This Row],[H_QTY/ CTN]]="","",SEARCH("_",db[[#This Row],[H_QTY/ CTN]]))</f>
        <v>8</v>
      </c>
      <c r="R1013" s="1">
        <f>IF(db[[#This Row],[H_QTY/ CTN]]="","",LEN(db[[#This Row],[H_QTY/ CTN]]))</f>
        <v>8</v>
      </c>
      <c r="S1013" s="90" t="str">
        <f>IF(db[[#This Row],[H_QTY/ CTN]]="","",LEFT(db[[#This Row],[H_QTY/ CTN]],db[[#This Row],[H_1]]-1))</f>
        <v>120 LSN</v>
      </c>
      <c r="T1013" s="87" t="str">
        <f>IF(NOT(db[[#This Row],[H_1]]=db[[#This Row],[H_2]]),MID(db[[#This Row],[H_QTY/ CTN]],db[[#This Row],[H_1]]+1,db[[#This Row],[H_2]]-db[[#This Row],[H_1]]-1),"")</f>
        <v/>
      </c>
      <c r="U1013" s="87" t="str">
        <f>IF(db[[#This Row],[QTY/ CTN B]]="","",LEFT(db[[#This Row],[QTY/ CTN B]],SEARCH(" ",db[[#This Row],[QTY/ CTN B]],1)-1))</f>
        <v>120</v>
      </c>
      <c r="V1013" s="87" t="str">
        <f>IF(db[[#This Row],[QTY/ CTN B]]="","",RIGHT(db[[#This Row],[QTY/ CTN B]],LEN(db[[#This Row],[QTY/ CTN B]])-SEARCH(" ",db[[#This Row],[QTY/ CTN B]],1)))</f>
        <v>LSN</v>
      </c>
      <c r="W1013" s="87">
        <f>IF(db[[#This Row],[QTY/ CTN TG]]="",IF(db[[#This Row],[STN TG]]="","",12),LEFT(db[[#This Row],[QTY/ CTN TG]],SEARCH(" ",db[[#This Row],[QTY/ CTN TG]],1)-1))</f>
        <v>12</v>
      </c>
      <c r="X10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3" s="87" t="str">
        <f>IF(db[[#This Row],[STN K]]="","",IF(db[[#This Row],[STN TG]]="LSN",12,""))</f>
        <v/>
      </c>
      <c r="Z1013" s="87" t="str">
        <f>IF(db[[#This Row],[STN TG]]="LSN","PCS","")</f>
        <v/>
      </c>
      <c r="AA1013" s="87">
        <f>db[[#This Row],[QTY B]]*IF(db[[#This Row],[QTY TG]]="",1,db[[#This Row],[QTY TG]])*IF(db[[#This Row],[QTY K]]="",1,db[[#This Row],[QTY K]])</f>
        <v>1440</v>
      </c>
      <c r="AB1013" s="87" t="str">
        <f>IF(db[[#This Row],[STN K]]="",IF(db[[#This Row],[STN TG]]="",db[[#This Row],[STN B]],db[[#This Row],[STN TG]]),db[[#This Row],[STN K]])</f>
        <v>PCS</v>
      </c>
      <c r="AC1013" s="87"/>
    </row>
    <row r="1014" spans="1:29" ht="16.5" customHeight="1" x14ac:dyDescent="0.25">
      <c r="A1014" s="87">
        <f>ROW()-1</f>
        <v>1013</v>
      </c>
      <c r="B1014" s="3" t="str">
        <f>LOWER(SUBSTITUTE(SUBSTITUTE(SUBSTITUTE(SUBSTITUTE(SUBSTITUTE(SUBSTITUTE(db[[#This Row],[NB BM]]," ",),".",""),"-",""),"(",""),")",""),"/",""))</f>
        <v>gelzhixin+refillg3092</v>
      </c>
      <c r="C1014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D1014" s="3" t="str">
        <f>LOWER(SUBSTITUTE(SUBSTITUTE(SUBSTITUTE(SUBSTITUTE(SUBSTITUTE(SUBSTITUTE(SUBSTITUTE(SUBSTITUTE(SUBSTITUTE(db[[#This Row],[NB PAJAK]]," ",""),"-",""),"(",""),")",""),".",""),",",""),"/",""),"""",""),"+",""))</f>
        <v/>
      </c>
      <c r="E1014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gelzhixinrefillg3092120lsn</v>
      </c>
      <c r="F10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gelzhixinrefillg3092120lsnuntana</v>
      </c>
      <c r="G1014" s="1" t="s">
        <v>3273</v>
      </c>
      <c r="H1014" s="4" t="s">
        <v>3625</v>
      </c>
      <c r="I1014" s="49"/>
      <c r="J1014" s="1" t="s">
        <v>1621</v>
      </c>
      <c r="K1014" s="26" t="e">
        <f>IF(db[[#This Row],[NB NOTA_C]]="","",COUNTIF([2]!B_MSK[concat],db[[#This Row],[NB NOTA_C]]))</f>
        <v>#REF!</v>
      </c>
      <c r="L1014" s="6" t="s">
        <v>1634</v>
      </c>
      <c r="M1014" s="1" t="s">
        <v>1723</v>
      </c>
      <c r="N1014" s="1" t="s">
        <v>2811</v>
      </c>
      <c r="P1014" s="1" t="str">
        <f>IF(db[[#This Row],[QTY/ CTN]]="","",SUBSTITUTE(SUBSTITUTE(SUBSTITUTE(db[[#This Row],[QTY/ CTN]]," ","_",2),"(",""),")","")&amp;"_")</f>
        <v>120 LSN_</v>
      </c>
      <c r="Q1014" s="1">
        <f>IF(db[[#This Row],[H_QTY/ CTN]]="","",SEARCH("_",db[[#This Row],[H_QTY/ CTN]]))</f>
        <v>8</v>
      </c>
      <c r="R1014" s="1">
        <f>IF(db[[#This Row],[H_QTY/ CTN]]="","",LEN(db[[#This Row],[H_QTY/ CTN]]))</f>
        <v>8</v>
      </c>
      <c r="S1014" s="90" t="str">
        <f>IF(db[[#This Row],[H_QTY/ CTN]]="","",LEFT(db[[#This Row],[H_QTY/ CTN]],db[[#This Row],[H_1]]-1))</f>
        <v>120 LSN</v>
      </c>
      <c r="T1014" s="87" t="str">
        <f>IF(NOT(db[[#This Row],[H_1]]=db[[#This Row],[H_2]]),MID(db[[#This Row],[H_QTY/ CTN]],db[[#This Row],[H_1]]+1,db[[#This Row],[H_2]]-db[[#This Row],[H_1]]-1),"")</f>
        <v/>
      </c>
      <c r="U1014" s="87" t="str">
        <f>IF(db[[#This Row],[QTY/ CTN B]]="","",LEFT(db[[#This Row],[QTY/ CTN B]],SEARCH(" ",db[[#This Row],[QTY/ CTN B]],1)-1))</f>
        <v>120</v>
      </c>
      <c r="V1014" s="87" t="str">
        <f>IF(db[[#This Row],[QTY/ CTN B]]="","",RIGHT(db[[#This Row],[QTY/ CTN B]],LEN(db[[#This Row],[QTY/ CTN B]])-SEARCH(" ",db[[#This Row],[QTY/ CTN B]],1)))</f>
        <v>LSN</v>
      </c>
      <c r="W1014" s="87">
        <f>IF(db[[#This Row],[QTY/ CTN TG]]="",IF(db[[#This Row],[STN TG]]="","",12),LEFT(db[[#This Row],[QTY/ CTN TG]],SEARCH(" ",db[[#This Row],[QTY/ CTN TG]],1)-1))</f>
        <v>12</v>
      </c>
      <c r="X10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4" s="87" t="str">
        <f>IF(db[[#This Row],[STN K]]="","",IF(db[[#This Row],[STN TG]]="LSN",12,""))</f>
        <v/>
      </c>
      <c r="Z1014" s="87" t="str">
        <f>IF(db[[#This Row],[STN TG]]="LSN","PCS","")</f>
        <v/>
      </c>
      <c r="AA1014" s="87">
        <f>db[[#This Row],[QTY B]]*IF(db[[#This Row],[QTY TG]]="",1,db[[#This Row],[QTY TG]])*IF(db[[#This Row],[QTY K]]="",1,db[[#This Row],[QTY K]])</f>
        <v>1440</v>
      </c>
      <c r="AB1014" s="87" t="str">
        <f>IF(db[[#This Row],[STN K]]="",IF(db[[#This Row],[STN TG]]="",db[[#This Row],[STN B]],db[[#This Row],[STN TG]]),db[[#This Row],[STN K]])</f>
        <v>PCS</v>
      </c>
      <c r="AC1014" s="87"/>
    </row>
    <row r="1015" spans="1:29" ht="16.5" customHeight="1" x14ac:dyDescent="0.25">
      <c r="A1015" s="87">
        <f>ROW()-1</f>
        <v>1014</v>
      </c>
      <c r="B1015" s="3" t="str">
        <f>LOWER(SUBSTITUTE(SUBSTITUTE(SUBSTITUTE(SUBSTITUTE(SUBSTITUTE(SUBSTITUTE(db[[#This Row],[NB BM]]," ",),".",""),"-",""),"(",""),")",""),"/",""))</f>
        <v>gelzhixin+refillg3093</v>
      </c>
      <c r="C1015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D1015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E1015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gelzhixinrefillg3093120lsn</v>
      </c>
      <c r="F10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gelzhixinrefillg3093120lsnartomoro</v>
      </c>
      <c r="G1015" s="1" t="s">
        <v>5072</v>
      </c>
      <c r="H1015" s="4" t="s">
        <v>5546</v>
      </c>
      <c r="I1015" s="2" t="s">
        <v>5068</v>
      </c>
      <c r="J1015" s="1" t="s">
        <v>1620</v>
      </c>
      <c r="K1015" s="28" t="e">
        <f>IF(db[[#This Row],[NB NOTA_C]]="","",COUNTIF([2]!B_MSK[concat],db[[#This Row],[NB NOTA_C]]))</f>
        <v>#REF!</v>
      </c>
      <c r="L1015" s="7" t="s">
        <v>5070</v>
      </c>
      <c r="M1015" s="3" t="s">
        <v>1723</v>
      </c>
      <c r="N1015" s="1" t="s">
        <v>2811</v>
      </c>
      <c r="O1015" s="3" t="s">
        <v>5079</v>
      </c>
      <c r="P1015" s="3" t="str">
        <f>IF(db[[#This Row],[QTY/ CTN]]="","",SUBSTITUTE(SUBSTITUTE(SUBSTITUTE(db[[#This Row],[QTY/ CTN]]," ","_",2),"(",""),")","")&amp;"_")</f>
        <v>120 LSN_</v>
      </c>
      <c r="Q1015" s="3">
        <f>IF(db[[#This Row],[H_QTY/ CTN]]="","",SEARCH("_",db[[#This Row],[H_QTY/ CTN]]))</f>
        <v>8</v>
      </c>
      <c r="R1015" s="3">
        <f>IF(db[[#This Row],[H_QTY/ CTN]]="","",LEN(db[[#This Row],[H_QTY/ CTN]]))</f>
        <v>8</v>
      </c>
      <c r="S1015" s="87" t="str">
        <f>IF(db[[#This Row],[H_QTY/ CTN]]="","",LEFT(db[[#This Row],[H_QTY/ CTN]],db[[#This Row],[H_1]]-1))</f>
        <v>120 LSN</v>
      </c>
      <c r="T1015" s="87" t="str">
        <f>IF(NOT(db[[#This Row],[H_1]]=db[[#This Row],[H_2]]),MID(db[[#This Row],[H_QTY/ CTN]],db[[#This Row],[H_1]]+1,db[[#This Row],[H_2]]-db[[#This Row],[H_1]]-1),"")</f>
        <v/>
      </c>
      <c r="U1015" s="87" t="str">
        <f>IF(db[[#This Row],[QTY/ CTN B]]="","",LEFT(db[[#This Row],[QTY/ CTN B]],SEARCH(" ",db[[#This Row],[QTY/ CTN B]],1)-1))</f>
        <v>120</v>
      </c>
      <c r="V1015" s="87" t="str">
        <f>IF(db[[#This Row],[QTY/ CTN B]]="","",RIGHT(db[[#This Row],[QTY/ CTN B]],LEN(db[[#This Row],[QTY/ CTN B]])-SEARCH(" ",db[[#This Row],[QTY/ CTN B]],1)))</f>
        <v>LSN</v>
      </c>
      <c r="W1015" s="87">
        <f>IF(db[[#This Row],[QTY/ CTN TG]]="",IF(db[[#This Row],[STN TG]]="","",12),LEFT(db[[#This Row],[QTY/ CTN TG]],SEARCH(" ",db[[#This Row],[QTY/ CTN TG]],1)-1))</f>
        <v>12</v>
      </c>
      <c r="X10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5" s="87" t="str">
        <f>IF(db[[#This Row],[STN K]]="","",IF(db[[#This Row],[STN TG]]="LSN",12,""))</f>
        <v/>
      </c>
      <c r="Z1015" s="87" t="str">
        <f>IF(db[[#This Row],[STN TG]]="LSN","PCS","")</f>
        <v/>
      </c>
      <c r="AA1015" s="87">
        <f>db[[#This Row],[QTY B]]*IF(db[[#This Row],[QTY TG]]="",1,db[[#This Row],[QTY TG]])*IF(db[[#This Row],[QTY K]]="",1,db[[#This Row],[QTY K]])</f>
        <v>1440</v>
      </c>
      <c r="AB1015" s="87" t="str">
        <f>IF(db[[#This Row],[STN K]]="",IF(db[[#This Row],[STN TG]]="",db[[#This Row],[STN B]],db[[#This Row],[STN TG]]),db[[#This Row],[STN K]])</f>
        <v>PCS</v>
      </c>
      <c r="AC1015" s="87"/>
    </row>
    <row r="1016" spans="1:29" ht="16.5" customHeight="1" x14ac:dyDescent="0.25">
      <c r="A1016" s="87">
        <f>ROW()-1</f>
        <v>1015</v>
      </c>
      <c r="B1016" s="14" t="str">
        <f>LOWER(SUBSTITUTE(SUBSTITUTE(SUBSTITUTE(SUBSTITUTE(SUBSTITUTE(SUBSTITUTE(db[[#This Row],[NB BM]]," ",),".",""),"-",""),"(",""),")",""),"/",""))</f>
        <v>gelzhixin+refillg3096</v>
      </c>
      <c r="C1016" s="14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D1016" s="14" t="str">
        <f>LOWER(SUBSTITUTE(SUBSTITUTE(SUBSTITUTE(SUBSTITUTE(SUBSTITUTE(SUBSTITUTE(SUBSTITUTE(SUBSTITUTE(SUBSTITUTE(db[[#This Row],[NB PAJAK]]," ",""),"-",""),"(",""),")",""),".",""),",",""),"/",""),"""",""),"+",""))</f>
        <v/>
      </c>
      <c r="E1016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gelzhixinrefillg3096120lsn</v>
      </c>
      <c r="F10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gelzhixinrefillg3096120lsnuntana</v>
      </c>
      <c r="G1016" s="19" t="s">
        <v>4016</v>
      </c>
      <c r="H1016" s="19" t="s">
        <v>5547</v>
      </c>
      <c r="I1016" s="50"/>
      <c r="J1016" s="1" t="s">
        <v>1621</v>
      </c>
      <c r="K1016" s="27" t="e">
        <f>IF(db[[#This Row],[NB NOTA_C]]="","",COUNTIF([2]!B_MSK[concat],db[[#This Row],[NB NOTA_C]]))</f>
        <v>#REF!</v>
      </c>
      <c r="L1016" s="16" t="s">
        <v>2654</v>
      </c>
      <c r="M1016" s="14" t="s">
        <v>1723</v>
      </c>
      <c r="N1016" s="15" t="s">
        <v>2811</v>
      </c>
      <c r="O1016" s="14"/>
      <c r="P1016" s="14" t="str">
        <f>IF(db[[#This Row],[QTY/ CTN]]="","",SUBSTITUTE(SUBSTITUTE(SUBSTITUTE(db[[#This Row],[QTY/ CTN]]," ","_",2),"(",""),")","")&amp;"_")</f>
        <v>120 LSN_</v>
      </c>
      <c r="Q1016" s="14">
        <f>IF(db[[#This Row],[H_QTY/ CTN]]="","",SEARCH("_",db[[#This Row],[H_QTY/ CTN]]))</f>
        <v>8</v>
      </c>
      <c r="R1016" s="14">
        <f>IF(db[[#This Row],[H_QTY/ CTN]]="","",LEN(db[[#This Row],[H_QTY/ CTN]]))</f>
        <v>8</v>
      </c>
      <c r="S1016" s="91" t="str">
        <f>IF(db[[#This Row],[H_QTY/ CTN]]="","",LEFT(db[[#This Row],[H_QTY/ CTN]],db[[#This Row],[H_1]]-1))</f>
        <v>120 LSN</v>
      </c>
      <c r="T1016" s="91" t="str">
        <f>IF(NOT(db[[#This Row],[H_1]]=db[[#This Row],[H_2]]),MID(db[[#This Row],[H_QTY/ CTN]],db[[#This Row],[H_1]]+1,db[[#This Row],[H_2]]-db[[#This Row],[H_1]]-1),"")</f>
        <v/>
      </c>
      <c r="U1016" s="87" t="str">
        <f>IF(db[[#This Row],[QTY/ CTN B]]="","",LEFT(db[[#This Row],[QTY/ CTN B]],SEARCH(" ",db[[#This Row],[QTY/ CTN B]],1)-1))</f>
        <v>120</v>
      </c>
      <c r="V1016" s="87" t="str">
        <f>IF(db[[#This Row],[QTY/ CTN B]]="","",RIGHT(db[[#This Row],[QTY/ CTN B]],LEN(db[[#This Row],[QTY/ CTN B]])-SEARCH(" ",db[[#This Row],[QTY/ CTN B]],1)))</f>
        <v>LSN</v>
      </c>
      <c r="W1016" s="87">
        <f>IF(db[[#This Row],[QTY/ CTN TG]]="",IF(db[[#This Row],[STN TG]]="","",12),LEFT(db[[#This Row],[QTY/ CTN TG]],SEARCH(" ",db[[#This Row],[QTY/ CTN TG]],1)-1))</f>
        <v>12</v>
      </c>
      <c r="X10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6" s="87" t="str">
        <f>IF(db[[#This Row],[STN K]]="","",IF(db[[#This Row],[STN TG]]="LSN",12,""))</f>
        <v/>
      </c>
      <c r="Z1016" s="87" t="str">
        <f>IF(db[[#This Row],[STN TG]]="LSN","PCS","")</f>
        <v/>
      </c>
      <c r="AA1016" s="87">
        <f>db[[#This Row],[QTY B]]*IF(db[[#This Row],[QTY TG]]="",1,db[[#This Row],[QTY TG]])*IF(db[[#This Row],[QTY K]]="",1,db[[#This Row],[QTY K]])</f>
        <v>1440</v>
      </c>
      <c r="AB1016" s="87" t="str">
        <f>IF(db[[#This Row],[STN K]]="",IF(db[[#This Row],[STN TG]]="",db[[#This Row],[STN B]],db[[#This Row],[STN TG]]),db[[#This Row],[STN K]])</f>
        <v>PCS</v>
      </c>
      <c r="AC1016" s="87"/>
    </row>
    <row r="1017" spans="1:29" ht="16.5" customHeight="1" x14ac:dyDescent="0.25">
      <c r="A1017" s="87">
        <f>ROW()-1</f>
        <v>1016</v>
      </c>
      <c r="B1017" s="14" t="str">
        <f>LOWER(SUBSTITUTE(SUBSTITUTE(SUBSTITUTE(SUBSTITUTE(SUBSTITUTE(SUBSTITUTE(db[[#This Row],[NB BM]]," ",),".",""),"-",""),"(",""),")",""),"/",""))</f>
        <v>gelzhixin+refillg3099</v>
      </c>
      <c r="C1017" s="14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D1017" s="14" t="str">
        <f>LOWER(SUBSTITUTE(SUBSTITUTE(SUBSTITUTE(SUBSTITUTE(SUBSTITUTE(SUBSTITUTE(SUBSTITUTE(SUBSTITUTE(SUBSTITUTE(db[[#This Row],[NB PAJAK]]," ",""),"-",""),"(",""),")",""),".",""),",",""),"/",""),"""",""),"+",""))</f>
        <v/>
      </c>
      <c r="E1017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gelzhixinrefillg3099120lsn</v>
      </c>
      <c r="F10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gelzhixinrefillg3099120lsnuntana</v>
      </c>
      <c r="G1017" s="19" t="s">
        <v>3927</v>
      </c>
      <c r="H1017" s="19" t="s">
        <v>5548</v>
      </c>
      <c r="I1017" s="50"/>
      <c r="J1017" s="1" t="s">
        <v>1621</v>
      </c>
      <c r="K1017" s="27" t="e">
        <f>IF(db[[#This Row],[NB NOTA_C]]="","",COUNTIF([2]!B_MSK[concat],db[[#This Row],[NB NOTA_C]]))</f>
        <v>#REF!</v>
      </c>
      <c r="L1017" s="16" t="s">
        <v>2654</v>
      </c>
      <c r="M1017" s="14" t="s">
        <v>1723</v>
      </c>
      <c r="N1017" s="15" t="s">
        <v>2811</v>
      </c>
      <c r="O1017" s="14"/>
      <c r="P1017" s="14" t="str">
        <f>IF(db[[#This Row],[QTY/ CTN]]="","",SUBSTITUTE(SUBSTITUTE(SUBSTITUTE(db[[#This Row],[QTY/ CTN]]," ","_",2),"(",""),")","")&amp;"_")</f>
        <v>120 LSN_</v>
      </c>
      <c r="Q1017" s="14">
        <f>IF(db[[#This Row],[H_QTY/ CTN]]="","",SEARCH("_",db[[#This Row],[H_QTY/ CTN]]))</f>
        <v>8</v>
      </c>
      <c r="R1017" s="14">
        <f>IF(db[[#This Row],[H_QTY/ CTN]]="","",LEN(db[[#This Row],[H_QTY/ CTN]]))</f>
        <v>8</v>
      </c>
      <c r="S1017" s="91" t="str">
        <f>IF(db[[#This Row],[H_QTY/ CTN]]="","",LEFT(db[[#This Row],[H_QTY/ CTN]],db[[#This Row],[H_1]]-1))</f>
        <v>120 LSN</v>
      </c>
      <c r="T1017" s="91" t="str">
        <f>IF(NOT(db[[#This Row],[H_1]]=db[[#This Row],[H_2]]),MID(db[[#This Row],[H_QTY/ CTN]],db[[#This Row],[H_1]]+1,db[[#This Row],[H_2]]-db[[#This Row],[H_1]]-1),"")</f>
        <v/>
      </c>
      <c r="U1017" s="87" t="str">
        <f>IF(db[[#This Row],[QTY/ CTN B]]="","",LEFT(db[[#This Row],[QTY/ CTN B]],SEARCH(" ",db[[#This Row],[QTY/ CTN B]],1)-1))</f>
        <v>120</v>
      </c>
      <c r="V1017" s="87" t="str">
        <f>IF(db[[#This Row],[QTY/ CTN B]]="","",RIGHT(db[[#This Row],[QTY/ CTN B]],LEN(db[[#This Row],[QTY/ CTN B]])-SEARCH(" ",db[[#This Row],[QTY/ CTN B]],1)))</f>
        <v>LSN</v>
      </c>
      <c r="W1017" s="87">
        <f>IF(db[[#This Row],[QTY/ CTN TG]]="",IF(db[[#This Row],[STN TG]]="","",12),LEFT(db[[#This Row],[QTY/ CTN TG]],SEARCH(" ",db[[#This Row],[QTY/ CTN TG]],1)-1))</f>
        <v>12</v>
      </c>
      <c r="X10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7" s="87" t="str">
        <f>IF(db[[#This Row],[STN K]]="","",IF(db[[#This Row],[STN TG]]="LSN",12,""))</f>
        <v/>
      </c>
      <c r="Z1017" s="87" t="str">
        <f>IF(db[[#This Row],[STN TG]]="LSN","PCS","")</f>
        <v/>
      </c>
      <c r="AA1017" s="87">
        <f>db[[#This Row],[QTY B]]*IF(db[[#This Row],[QTY TG]]="",1,db[[#This Row],[QTY TG]])*IF(db[[#This Row],[QTY K]]="",1,db[[#This Row],[QTY K]])</f>
        <v>1440</v>
      </c>
      <c r="AB1017" s="87" t="str">
        <f>IF(db[[#This Row],[STN K]]="",IF(db[[#This Row],[STN TG]]="",db[[#This Row],[STN B]],db[[#This Row],[STN TG]]),db[[#This Row],[STN K]])</f>
        <v>PCS</v>
      </c>
      <c r="AC1017" s="87"/>
    </row>
    <row r="1018" spans="1:29" ht="16.5" customHeight="1" x14ac:dyDescent="0.25">
      <c r="A1018" s="87">
        <f>ROW()-1</f>
        <v>1017</v>
      </c>
      <c r="B1018" s="14" t="str">
        <f>LOWER(SUBSTITUTE(SUBSTITUTE(SUBSTITUTE(SUBSTITUTE(SUBSTITUTE(SUBSTITUTE(db[[#This Row],[NB BM]]," ",),".",""),"-",""),"(",""),")",""),"/",""))</f>
        <v>gelzhixin+refillg3101</v>
      </c>
      <c r="C1018" s="14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D1018" s="14" t="str">
        <f>LOWER(SUBSTITUTE(SUBSTITUTE(SUBSTITUTE(SUBSTITUTE(SUBSTITUTE(SUBSTITUTE(SUBSTITUTE(SUBSTITUTE(SUBSTITUTE(db[[#This Row],[NB PAJAK]]," ",""),"-",""),"(",""),")",""),".",""),",",""),"/",""),"""",""),"+",""))</f>
        <v/>
      </c>
      <c r="E1018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gelzhixinrefillg3101120lsn</v>
      </c>
      <c r="F10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gelzhixinrefillg3101120lsnuntana</v>
      </c>
      <c r="G1018" s="19" t="s">
        <v>3928</v>
      </c>
      <c r="H1018" s="19" t="s">
        <v>5549</v>
      </c>
      <c r="I1018" s="50"/>
      <c r="J1018" s="1" t="s">
        <v>1621</v>
      </c>
      <c r="K1018" s="27" t="e">
        <f>IF(db[[#This Row],[NB NOTA_C]]="","",COUNTIF([2]!B_MSK[concat],db[[#This Row],[NB NOTA_C]]))</f>
        <v>#REF!</v>
      </c>
      <c r="L1018" s="16" t="s">
        <v>2654</v>
      </c>
      <c r="M1018" s="14" t="s">
        <v>1723</v>
      </c>
      <c r="N1018" s="15" t="s">
        <v>2811</v>
      </c>
      <c r="O1018" s="14"/>
      <c r="P1018" s="14" t="str">
        <f>IF(db[[#This Row],[QTY/ CTN]]="","",SUBSTITUTE(SUBSTITUTE(SUBSTITUTE(db[[#This Row],[QTY/ CTN]]," ","_",2),"(",""),")","")&amp;"_")</f>
        <v>120 LSN_</v>
      </c>
      <c r="Q1018" s="14">
        <f>IF(db[[#This Row],[H_QTY/ CTN]]="","",SEARCH("_",db[[#This Row],[H_QTY/ CTN]]))</f>
        <v>8</v>
      </c>
      <c r="R1018" s="14">
        <f>IF(db[[#This Row],[H_QTY/ CTN]]="","",LEN(db[[#This Row],[H_QTY/ CTN]]))</f>
        <v>8</v>
      </c>
      <c r="S1018" s="91" t="str">
        <f>IF(db[[#This Row],[H_QTY/ CTN]]="","",LEFT(db[[#This Row],[H_QTY/ CTN]],db[[#This Row],[H_1]]-1))</f>
        <v>120 LSN</v>
      </c>
      <c r="T1018" s="91" t="str">
        <f>IF(NOT(db[[#This Row],[H_1]]=db[[#This Row],[H_2]]),MID(db[[#This Row],[H_QTY/ CTN]],db[[#This Row],[H_1]]+1,db[[#This Row],[H_2]]-db[[#This Row],[H_1]]-1),"")</f>
        <v/>
      </c>
      <c r="U1018" s="87" t="str">
        <f>IF(db[[#This Row],[QTY/ CTN B]]="","",LEFT(db[[#This Row],[QTY/ CTN B]],SEARCH(" ",db[[#This Row],[QTY/ CTN B]],1)-1))</f>
        <v>120</v>
      </c>
      <c r="V1018" s="87" t="str">
        <f>IF(db[[#This Row],[QTY/ CTN B]]="","",RIGHT(db[[#This Row],[QTY/ CTN B]],LEN(db[[#This Row],[QTY/ CTN B]])-SEARCH(" ",db[[#This Row],[QTY/ CTN B]],1)))</f>
        <v>LSN</v>
      </c>
      <c r="W1018" s="87">
        <f>IF(db[[#This Row],[QTY/ CTN TG]]="",IF(db[[#This Row],[STN TG]]="","",12),LEFT(db[[#This Row],[QTY/ CTN TG]],SEARCH(" ",db[[#This Row],[QTY/ CTN TG]],1)-1))</f>
        <v>12</v>
      </c>
      <c r="X10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8" s="87" t="str">
        <f>IF(db[[#This Row],[STN K]]="","",IF(db[[#This Row],[STN TG]]="LSN",12,""))</f>
        <v/>
      </c>
      <c r="Z1018" s="87" t="str">
        <f>IF(db[[#This Row],[STN TG]]="LSN","PCS","")</f>
        <v/>
      </c>
      <c r="AA1018" s="87">
        <f>db[[#This Row],[QTY B]]*IF(db[[#This Row],[QTY TG]]="",1,db[[#This Row],[QTY TG]])*IF(db[[#This Row],[QTY K]]="",1,db[[#This Row],[QTY K]])</f>
        <v>1440</v>
      </c>
      <c r="AB1018" s="87" t="str">
        <f>IF(db[[#This Row],[STN K]]="",IF(db[[#This Row],[STN TG]]="",db[[#This Row],[STN B]],db[[#This Row],[STN TG]]),db[[#This Row],[STN K]])</f>
        <v>PCS</v>
      </c>
      <c r="AC1018" s="87"/>
    </row>
    <row r="1019" spans="1:29" ht="16.5" customHeight="1" x14ac:dyDescent="0.25">
      <c r="A1019" s="87">
        <f>ROW()-1</f>
        <v>1018</v>
      </c>
      <c r="B1019" s="3" t="str">
        <f>LOWER(SUBSTITUTE(SUBSTITUTE(SUBSTITUTE(SUBSTITUTE(SUBSTITUTE(SUBSTITUTE(db[[#This Row],[NB BM]]," ",),".",""),"-",""),"(",""),")",""),"/",""))</f>
        <v>gelzhixin+refillg3102</v>
      </c>
      <c r="C101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D1019" s="3" t="str">
        <f>LOWER(SUBSTITUTE(SUBSTITUTE(SUBSTITUTE(SUBSTITUTE(SUBSTITUTE(SUBSTITUTE(SUBSTITUTE(SUBSTITUTE(SUBSTITUTE(db[[#This Row],[NB PAJAK]]," ",""),"-",""),"(",""),")",""),".",""),",",""),"/",""),"""",""),"+",""))</f>
        <v/>
      </c>
      <c r="E1019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gelzhixinrefillg3102120lsn</v>
      </c>
      <c r="F1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gelzhixinrefillg3102120lsnuntana</v>
      </c>
      <c r="G1019" s="1" t="s">
        <v>3409</v>
      </c>
      <c r="H1019" s="4" t="s">
        <v>3626</v>
      </c>
      <c r="I1019" s="49"/>
      <c r="J1019" s="1" t="s">
        <v>1621</v>
      </c>
      <c r="K1019" s="28" t="e">
        <f>IF(db[[#This Row],[NB NOTA_C]]="","",COUNTIF([2]!B_MSK[concat],db[[#This Row],[NB NOTA_C]]))</f>
        <v>#REF!</v>
      </c>
      <c r="L1019" s="7" t="s">
        <v>2654</v>
      </c>
      <c r="M1019" s="3" t="s">
        <v>1723</v>
      </c>
      <c r="N1019" s="1" t="s">
        <v>2811</v>
      </c>
      <c r="O1019" s="3"/>
      <c r="P1019" s="3" t="str">
        <f>IF(db[[#This Row],[QTY/ CTN]]="","",SUBSTITUTE(SUBSTITUTE(SUBSTITUTE(db[[#This Row],[QTY/ CTN]]," ","_",2),"(",""),")","")&amp;"_")</f>
        <v>120 LSN_</v>
      </c>
      <c r="Q1019" s="3">
        <f>IF(db[[#This Row],[H_QTY/ CTN]]="","",SEARCH("_",db[[#This Row],[H_QTY/ CTN]]))</f>
        <v>8</v>
      </c>
      <c r="R1019" s="3">
        <f>IF(db[[#This Row],[H_QTY/ CTN]]="","",LEN(db[[#This Row],[H_QTY/ CTN]]))</f>
        <v>8</v>
      </c>
      <c r="S1019" s="87" t="str">
        <f>IF(db[[#This Row],[H_QTY/ CTN]]="","",LEFT(db[[#This Row],[H_QTY/ CTN]],db[[#This Row],[H_1]]-1))</f>
        <v>120 LSN</v>
      </c>
      <c r="T1019" s="87" t="str">
        <f>IF(NOT(db[[#This Row],[H_1]]=db[[#This Row],[H_2]]),MID(db[[#This Row],[H_QTY/ CTN]],db[[#This Row],[H_1]]+1,db[[#This Row],[H_2]]-db[[#This Row],[H_1]]-1),"")</f>
        <v/>
      </c>
      <c r="U1019" s="87" t="str">
        <f>IF(db[[#This Row],[QTY/ CTN B]]="","",LEFT(db[[#This Row],[QTY/ CTN B]],SEARCH(" ",db[[#This Row],[QTY/ CTN B]],1)-1))</f>
        <v>120</v>
      </c>
      <c r="V1019" s="87" t="str">
        <f>IF(db[[#This Row],[QTY/ CTN B]]="","",RIGHT(db[[#This Row],[QTY/ CTN B]],LEN(db[[#This Row],[QTY/ CTN B]])-SEARCH(" ",db[[#This Row],[QTY/ CTN B]],1)))</f>
        <v>LSN</v>
      </c>
      <c r="W1019" s="87">
        <f>IF(db[[#This Row],[QTY/ CTN TG]]="",IF(db[[#This Row],[STN TG]]="","",12),LEFT(db[[#This Row],[QTY/ CTN TG]],SEARCH(" ",db[[#This Row],[QTY/ CTN TG]],1)-1))</f>
        <v>12</v>
      </c>
      <c r="X1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19" s="87" t="str">
        <f>IF(db[[#This Row],[STN K]]="","",IF(db[[#This Row],[STN TG]]="LSN",12,""))</f>
        <v/>
      </c>
      <c r="Z1019" s="87" t="str">
        <f>IF(db[[#This Row],[STN TG]]="LSN","PCS","")</f>
        <v/>
      </c>
      <c r="AA1019" s="87">
        <f>db[[#This Row],[QTY B]]*IF(db[[#This Row],[QTY TG]]="",1,db[[#This Row],[QTY TG]])*IF(db[[#This Row],[QTY K]]="",1,db[[#This Row],[QTY K]])</f>
        <v>1440</v>
      </c>
      <c r="AB1019" s="87" t="str">
        <f>IF(db[[#This Row],[STN K]]="",IF(db[[#This Row],[STN TG]]="",db[[#This Row],[STN B]],db[[#This Row],[STN TG]]),db[[#This Row],[STN K]])</f>
        <v>PCS</v>
      </c>
      <c r="AC1019" s="87"/>
    </row>
    <row r="1020" spans="1:29" ht="16.5" customHeight="1" x14ac:dyDescent="0.25">
      <c r="A1020" s="87">
        <f>ROW()-1</f>
        <v>1019</v>
      </c>
      <c r="B1020" s="3" t="str">
        <f>LOWER(SUBSTITUTE(SUBSTITUTE(SUBSTITUTE(SUBSTITUTE(SUBSTITUTE(SUBSTITUTE(db[[#This Row],[NB BM]]," ",),".",""),"-",""),"(",""),")",""),"/",""))</f>
        <v>gelzhixin+refillg3103</v>
      </c>
      <c r="C1020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D1020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E102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gelzhixinrefillg3103120lsn</v>
      </c>
      <c r="F10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gelzhixinrefillg3103120lsnartomoro</v>
      </c>
      <c r="G1020" s="1" t="s">
        <v>5071</v>
      </c>
      <c r="H1020" s="4" t="s">
        <v>5550</v>
      </c>
      <c r="I1020" s="2" t="s">
        <v>5069</v>
      </c>
      <c r="J1020" s="1" t="s">
        <v>1620</v>
      </c>
      <c r="K1020" s="28" t="e">
        <f>IF(db[[#This Row],[NB NOTA_C]]="","",COUNTIF([2]!B_MSK[concat],db[[#This Row],[NB NOTA_C]]))</f>
        <v>#REF!</v>
      </c>
      <c r="L1020" s="7" t="s">
        <v>5070</v>
      </c>
      <c r="M1020" s="3" t="s">
        <v>1723</v>
      </c>
      <c r="N1020" s="1" t="s">
        <v>2811</v>
      </c>
      <c r="O1020" s="3" t="s">
        <v>5080</v>
      </c>
      <c r="P1020" s="3" t="str">
        <f>IF(db[[#This Row],[QTY/ CTN]]="","",SUBSTITUTE(SUBSTITUTE(SUBSTITUTE(db[[#This Row],[QTY/ CTN]]," ","_",2),"(",""),")","")&amp;"_")</f>
        <v>120 LSN_</v>
      </c>
      <c r="Q1020" s="3">
        <f>IF(db[[#This Row],[H_QTY/ CTN]]="","",SEARCH("_",db[[#This Row],[H_QTY/ CTN]]))</f>
        <v>8</v>
      </c>
      <c r="R1020" s="3">
        <f>IF(db[[#This Row],[H_QTY/ CTN]]="","",LEN(db[[#This Row],[H_QTY/ CTN]]))</f>
        <v>8</v>
      </c>
      <c r="S1020" s="87" t="str">
        <f>IF(db[[#This Row],[H_QTY/ CTN]]="","",LEFT(db[[#This Row],[H_QTY/ CTN]],db[[#This Row],[H_1]]-1))</f>
        <v>120 LSN</v>
      </c>
      <c r="T1020" s="87" t="str">
        <f>IF(NOT(db[[#This Row],[H_1]]=db[[#This Row],[H_2]]),MID(db[[#This Row],[H_QTY/ CTN]],db[[#This Row],[H_1]]+1,db[[#This Row],[H_2]]-db[[#This Row],[H_1]]-1),"")</f>
        <v/>
      </c>
      <c r="U1020" s="87" t="str">
        <f>IF(db[[#This Row],[QTY/ CTN B]]="","",LEFT(db[[#This Row],[QTY/ CTN B]],SEARCH(" ",db[[#This Row],[QTY/ CTN B]],1)-1))</f>
        <v>120</v>
      </c>
      <c r="V1020" s="87" t="str">
        <f>IF(db[[#This Row],[QTY/ CTN B]]="","",RIGHT(db[[#This Row],[QTY/ CTN B]],LEN(db[[#This Row],[QTY/ CTN B]])-SEARCH(" ",db[[#This Row],[QTY/ CTN B]],1)))</f>
        <v>LSN</v>
      </c>
      <c r="W1020" s="87">
        <f>IF(db[[#This Row],[QTY/ CTN TG]]="",IF(db[[#This Row],[STN TG]]="","",12),LEFT(db[[#This Row],[QTY/ CTN TG]],SEARCH(" ",db[[#This Row],[QTY/ CTN TG]],1)-1))</f>
        <v>12</v>
      </c>
      <c r="X10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0" s="87" t="str">
        <f>IF(db[[#This Row],[STN K]]="","",IF(db[[#This Row],[STN TG]]="LSN",12,""))</f>
        <v/>
      </c>
      <c r="Z1020" s="87" t="str">
        <f>IF(db[[#This Row],[STN TG]]="LSN","PCS","")</f>
        <v/>
      </c>
      <c r="AA1020" s="87">
        <f>db[[#This Row],[QTY B]]*IF(db[[#This Row],[QTY TG]]="",1,db[[#This Row],[QTY TG]])*IF(db[[#This Row],[QTY K]]="",1,db[[#This Row],[QTY K]])</f>
        <v>1440</v>
      </c>
      <c r="AB1020" s="87" t="str">
        <f>IF(db[[#This Row],[STN K]]="",IF(db[[#This Row],[STN TG]]="",db[[#This Row],[STN B]],db[[#This Row],[STN TG]]),db[[#This Row],[STN K]])</f>
        <v>PCS</v>
      </c>
      <c r="AC1020" s="87"/>
    </row>
    <row r="1021" spans="1:29" ht="16.5" customHeight="1" x14ac:dyDescent="0.25">
      <c r="A1021" s="87">
        <f>ROW()-1</f>
        <v>1020</v>
      </c>
      <c r="B1021" s="3" t="str">
        <f>LOWER(SUBSTITUTE(SUBSTITUTE(SUBSTITUTE(SUBSTITUTE(SUBSTITUTE(SUBSTITUTE(db[[#This Row],[NB BM]]," ",),".",""),"-",""),"(",""),")",""),"/",""))</f>
        <v>gelzhixin+refillg3106</v>
      </c>
      <c r="C1021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D1021" s="3" t="str">
        <f>LOWER(SUBSTITUTE(SUBSTITUTE(SUBSTITUTE(SUBSTITUTE(SUBSTITUTE(SUBSTITUTE(SUBSTITUTE(SUBSTITUTE(SUBSTITUTE(db[[#This Row],[NB PAJAK]]," ",""),"-",""),"(",""),")",""),".",""),",",""),"/",""),"""",""),"+",""))</f>
        <v/>
      </c>
      <c r="E102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gelzhixinrefillg3106120lsn</v>
      </c>
      <c r="F1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gelzhixinrefillg3106120lsnuntana</v>
      </c>
      <c r="G1021" s="1" t="s">
        <v>3408</v>
      </c>
      <c r="H1021" s="4" t="s">
        <v>3627</v>
      </c>
      <c r="I1021" s="49"/>
      <c r="J1021" s="1" t="s">
        <v>1621</v>
      </c>
      <c r="K1021" s="28" t="e">
        <f>IF(db[[#This Row],[NB NOTA_C]]="","",COUNTIF([2]!B_MSK[concat],db[[#This Row],[NB NOTA_C]]))</f>
        <v>#REF!</v>
      </c>
      <c r="L1021" s="7" t="s">
        <v>2654</v>
      </c>
      <c r="M1021" s="3" t="s">
        <v>1723</v>
      </c>
      <c r="N1021" s="1" t="s">
        <v>2811</v>
      </c>
      <c r="O1021" s="3"/>
      <c r="P1021" s="3" t="str">
        <f>IF(db[[#This Row],[QTY/ CTN]]="","",SUBSTITUTE(SUBSTITUTE(SUBSTITUTE(db[[#This Row],[QTY/ CTN]]," ","_",2),"(",""),")","")&amp;"_")</f>
        <v>120 LSN_</v>
      </c>
      <c r="Q1021" s="3">
        <f>IF(db[[#This Row],[H_QTY/ CTN]]="","",SEARCH("_",db[[#This Row],[H_QTY/ CTN]]))</f>
        <v>8</v>
      </c>
      <c r="R1021" s="3">
        <f>IF(db[[#This Row],[H_QTY/ CTN]]="","",LEN(db[[#This Row],[H_QTY/ CTN]]))</f>
        <v>8</v>
      </c>
      <c r="S1021" s="87" t="str">
        <f>IF(db[[#This Row],[H_QTY/ CTN]]="","",LEFT(db[[#This Row],[H_QTY/ CTN]],db[[#This Row],[H_1]]-1))</f>
        <v>120 LSN</v>
      </c>
      <c r="T1021" s="87" t="str">
        <f>IF(NOT(db[[#This Row],[H_1]]=db[[#This Row],[H_2]]),MID(db[[#This Row],[H_QTY/ CTN]],db[[#This Row],[H_1]]+1,db[[#This Row],[H_2]]-db[[#This Row],[H_1]]-1),"")</f>
        <v/>
      </c>
      <c r="U1021" s="87" t="str">
        <f>IF(db[[#This Row],[QTY/ CTN B]]="","",LEFT(db[[#This Row],[QTY/ CTN B]],SEARCH(" ",db[[#This Row],[QTY/ CTN B]],1)-1))</f>
        <v>120</v>
      </c>
      <c r="V1021" s="87" t="str">
        <f>IF(db[[#This Row],[QTY/ CTN B]]="","",RIGHT(db[[#This Row],[QTY/ CTN B]],LEN(db[[#This Row],[QTY/ CTN B]])-SEARCH(" ",db[[#This Row],[QTY/ CTN B]],1)))</f>
        <v>LSN</v>
      </c>
      <c r="W1021" s="87">
        <f>IF(db[[#This Row],[QTY/ CTN TG]]="",IF(db[[#This Row],[STN TG]]="","",12),LEFT(db[[#This Row],[QTY/ CTN TG]],SEARCH(" ",db[[#This Row],[QTY/ CTN TG]],1)-1))</f>
        <v>12</v>
      </c>
      <c r="X1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1" s="87" t="str">
        <f>IF(db[[#This Row],[STN K]]="","",IF(db[[#This Row],[STN TG]]="LSN",12,""))</f>
        <v/>
      </c>
      <c r="Z1021" s="87" t="str">
        <f>IF(db[[#This Row],[STN TG]]="LSN","PCS","")</f>
        <v/>
      </c>
      <c r="AA1021" s="87">
        <f>db[[#This Row],[QTY B]]*IF(db[[#This Row],[QTY TG]]="",1,db[[#This Row],[QTY TG]])*IF(db[[#This Row],[QTY K]]="",1,db[[#This Row],[QTY K]])</f>
        <v>1440</v>
      </c>
      <c r="AB1021" s="87" t="str">
        <f>IF(db[[#This Row],[STN K]]="",IF(db[[#This Row],[STN TG]]="",db[[#This Row],[STN B]],db[[#This Row],[STN TG]]),db[[#This Row],[STN K]])</f>
        <v>PCS</v>
      </c>
      <c r="AC1021" s="87"/>
    </row>
    <row r="1022" spans="1:29" ht="16.5" customHeight="1" x14ac:dyDescent="0.25">
      <c r="A1022" s="87">
        <f>ROW()-1</f>
        <v>1021</v>
      </c>
      <c r="B1022" s="14" t="str">
        <f>LOWER(SUBSTITUTE(SUBSTITUTE(SUBSTITUTE(SUBSTITUTE(SUBSTITUTE(SUBSTITUTE(db[[#This Row],[NB BM]]," ",),".",""),"-",""),"(",""),")",""),"/",""))</f>
        <v>gelzhixin+refillg3108</v>
      </c>
      <c r="C1022" s="14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D1022" s="14" t="str">
        <f>LOWER(SUBSTITUTE(SUBSTITUTE(SUBSTITUTE(SUBSTITUTE(SUBSTITUTE(SUBSTITUTE(SUBSTITUTE(SUBSTITUTE(SUBSTITUTE(db[[#This Row],[NB PAJAK]]," ",""),"-",""),"(",""),")",""),".",""),",",""),"/",""),"""",""),"+",""))</f>
        <v/>
      </c>
      <c r="E1022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gelzhixinrefillg3108120lsn</v>
      </c>
      <c r="F10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gelzhixinrefillg3108120lsnuntana</v>
      </c>
      <c r="G1022" s="15" t="s">
        <v>3553</v>
      </c>
      <c r="H1022" s="19" t="s">
        <v>3549</v>
      </c>
      <c r="I1022" s="50"/>
      <c r="J1022" s="1" t="s">
        <v>1621</v>
      </c>
      <c r="K1022" s="27" t="e">
        <f>IF(db[[#This Row],[NB NOTA_C]]="","",COUNTIF([2]!B_MSK[concat],db[[#This Row],[NB NOTA_C]]))</f>
        <v>#REF!</v>
      </c>
      <c r="L1022" s="16" t="s">
        <v>2654</v>
      </c>
      <c r="M1022" s="14" t="s">
        <v>1723</v>
      </c>
      <c r="N1022" s="15" t="s">
        <v>2811</v>
      </c>
      <c r="O1022" s="14"/>
      <c r="P1022" s="14" t="str">
        <f>IF(db[[#This Row],[QTY/ CTN]]="","",SUBSTITUTE(SUBSTITUTE(SUBSTITUTE(db[[#This Row],[QTY/ CTN]]," ","_",2),"(",""),")","")&amp;"_")</f>
        <v>120 LSN_</v>
      </c>
      <c r="Q1022" s="14">
        <f>IF(db[[#This Row],[H_QTY/ CTN]]="","",SEARCH("_",db[[#This Row],[H_QTY/ CTN]]))</f>
        <v>8</v>
      </c>
      <c r="R1022" s="14">
        <f>IF(db[[#This Row],[H_QTY/ CTN]]="","",LEN(db[[#This Row],[H_QTY/ CTN]]))</f>
        <v>8</v>
      </c>
      <c r="S1022" s="91" t="str">
        <f>IF(db[[#This Row],[H_QTY/ CTN]]="","",LEFT(db[[#This Row],[H_QTY/ CTN]],db[[#This Row],[H_1]]-1))</f>
        <v>120 LSN</v>
      </c>
      <c r="T1022" s="91" t="str">
        <f>IF(NOT(db[[#This Row],[H_1]]=db[[#This Row],[H_2]]),MID(db[[#This Row],[H_QTY/ CTN]],db[[#This Row],[H_1]]+1,db[[#This Row],[H_2]]-db[[#This Row],[H_1]]-1),"")</f>
        <v/>
      </c>
      <c r="U1022" s="87" t="str">
        <f>IF(db[[#This Row],[QTY/ CTN B]]="","",LEFT(db[[#This Row],[QTY/ CTN B]],SEARCH(" ",db[[#This Row],[QTY/ CTN B]],1)-1))</f>
        <v>120</v>
      </c>
      <c r="V1022" s="87" t="str">
        <f>IF(db[[#This Row],[QTY/ CTN B]]="","",RIGHT(db[[#This Row],[QTY/ CTN B]],LEN(db[[#This Row],[QTY/ CTN B]])-SEARCH(" ",db[[#This Row],[QTY/ CTN B]],1)))</f>
        <v>LSN</v>
      </c>
      <c r="W1022" s="87">
        <f>IF(db[[#This Row],[QTY/ CTN TG]]="",IF(db[[#This Row],[STN TG]]="","",12),LEFT(db[[#This Row],[QTY/ CTN TG]],SEARCH(" ",db[[#This Row],[QTY/ CTN TG]],1)-1))</f>
        <v>12</v>
      </c>
      <c r="X1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2" s="87" t="str">
        <f>IF(db[[#This Row],[STN K]]="","",IF(db[[#This Row],[STN TG]]="LSN",12,""))</f>
        <v/>
      </c>
      <c r="Z1022" s="87" t="str">
        <f>IF(db[[#This Row],[STN TG]]="LSN","PCS","")</f>
        <v/>
      </c>
      <c r="AA1022" s="87">
        <f>db[[#This Row],[QTY B]]*IF(db[[#This Row],[QTY TG]]="",1,db[[#This Row],[QTY TG]])*IF(db[[#This Row],[QTY K]]="",1,db[[#This Row],[QTY K]])</f>
        <v>1440</v>
      </c>
      <c r="AB1022" s="87" t="str">
        <f>IF(db[[#This Row],[STN K]]="",IF(db[[#This Row],[STN TG]]="",db[[#This Row],[STN B]],db[[#This Row],[STN TG]]),db[[#This Row],[STN K]])</f>
        <v>PCS</v>
      </c>
      <c r="AC1022" s="87"/>
    </row>
    <row r="1023" spans="1:29" ht="16.5" customHeight="1" x14ac:dyDescent="0.25">
      <c r="A1023" s="87">
        <f>ROW()-1</f>
        <v>1022</v>
      </c>
      <c r="B1023" s="3" t="str">
        <f>LOWER(SUBSTITUTE(SUBSTITUTE(SUBSTITUTE(SUBSTITUTE(SUBSTITUTE(SUBSTITUTE(db[[#This Row],[NB BM]]," ",),".",""),"-",""),"(",""),")",""),"/",""))</f>
        <v>gelzhixin+refillg3108s3</v>
      </c>
      <c r="C1023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D1023" s="3" t="str">
        <f>LOWER(SUBSTITUTE(SUBSTITUTE(SUBSTITUTE(SUBSTITUTE(SUBSTITUTE(SUBSTITUTE(SUBSTITUTE(SUBSTITUTE(SUBSTITUTE(db[[#This Row],[NB PAJAK]]," ",""),"-",""),"(",""),")",""),".",""),",",""),"/",""),"""",""),"+",""))</f>
        <v/>
      </c>
      <c r="E102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gelzhixinrefillg3108s3120lsn</v>
      </c>
      <c r="F1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gelzhixinrefillg3108s3120lsnuntana</v>
      </c>
      <c r="G1023" s="1" t="s">
        <v>3406</v>
      </c>
      <c r="H1023" s="4" t="s">
        <v>3628</v>
      </c>
      <c r="I1023" s="49"/>
      <c r="J1023" s="1" t="s">
        <v>1621</v>
      </c>
      <c r="K1023" s="28" t="e">
        <f>IF(db[[#This Row],[NB NOTA_C]]="","",COUNTIF([2]!B_MSK[concat],db[[#This Row],[NB NOTA_C]]))</f>
        <v>#REF!</v>
      </c>
      <c r="L1023" s="7" t="s">
        <v>2654</v>
      </c>
      <c r="M1023" s="3" t="s">
        <v>1723</v>
      </c>
      <c r="N1023" s="1" t="s">
        <v>2811</v>
      </c>
      <c r="O1023" s="3"/>
      <c r="P1023" s="3" t="str">
        <f>IF(db[[#This Row],[QTY/ CTN]]="","",SUBSTITUTE(SUBSTITUTE(SUBSTITUTE(db[[#This Row],[QTY/ CTN]]," ","_",2),"(",""),")","")&amp;"_")</f>
        <v>120 LSN_</v>
      </c>
      <c r="Q1023" s="3">
        <f>IF(db[[#This Row],[H_QTY/ CTN]]="","",SEARCH("_",db[[#This Row],[H_QTY/ CTN]]))</f>
        <v>8</v>
      </c>
      <c r="R1023" s="3">
        <f>IF(db[[#This Row],[H_QTY/ CTN]]="","",LEN(db[[#This Row],[H_QTY/ CTN]]))</f>
        <v>8</v>
      </c>
      <c r="S1023" s="87" t="str">
        <f>IF(db[[#This Row],[H_QTY/ CTN]]="","",LEFT(db[[#This Row],[H_QTY/ CTN]],db[[#This Row],[H_1]]-1))</f>
        <v>120 LSN</v>
      </c>
      <c r="T1023" s="87" t="str">
        <f>IF(NOT(db[[#This Row],[H_1]]=db[[#This Row],[H_2]]),MID(db[[#This Row],[H_QTY/ CTN]],db[[#This Row],[H_1]]+1,db[[#This Row],[H_2]]-db[[#This Row],[H_1]]-1),"")</f>
        <v/>
      </c>
      <c r="U1023" s="87" t="str">
        <f>IF(db[[#This Row],[QTY/ CTN B]]="","",LEFT(db[[#This Row],[QTY/ CTN B]],SEARCH(" ",db[[#This Row],[QTY/ CTN B]],1)-1))</f>
        <v>120</v>
      </c>
      <c r="V1023" s="87" t="str">
        <f>IF(db[[#This Row],[QTY/ CTN B]]="","",RIGHT(db[[#This Row],[QTY/ CTN B]],LEN(db[[#This Row],[QTY/ CTN B]])-SEARCH(" ",db[[#This Row],[QTY/ CTN B]],1)))</f>
        <v>LSN</v>
      </c>
      <c r="W1023" s="87">
        <f>IF(db[[#This Row],[QTY/ CTN TG]]="",IF(db[[#This Row],[STN TG]]="","",12),LEFT(db[[#This Row],[QTY/ CTN TG]],SEARCH(" ",db[[#This Row],[QTY/ CTN TG]],1)-1))</f>
        <v>12</v>
      </c>
      <c r="X1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3" s="87" t="str">
        <f>IF(db[[#This Row],[STN K]]="","",IF(db[[#This Row],[STN TG]]="LSN",12,""))</f>
        <v/>
      </c>
      <c r="Z1023" s="87" t="str">
        <f>IF(db[[#This Row],[STN TG]]="LSN","PCS","")</f>
        <v/>
      </c>
      <c r="AA1023" s="87">
        <f>db[[#This Row],[QTY B]]*IF(db[[#This Row],[QTY TG]]="",1,db[[#This Row],[QTY TG]])*IF(db[[#This Row],[QTY K]]="",1,db[[#This Row],[QTY K]])</f>
        <v>1440</v>
      </c>
      <c r="AB1023" s="87" t="str">
        <f>IF(db[[#This Row],[STN K]]="",IF(db[[#This Row],[STN TG]]="",db[[#This Row],[STN B]],db[[#This Row],[STN TG]]),db[[#This Row],[STN K]])</f>
        <v>PCS</v>
      </c>
      <c r="AC1023" s="87"/>
    </row>
    <row r="1024" spans="1:29" ht="16.5" customHeight="1" x14ac:dyDescent="0.25">
      <c r="A1024" s="87">
        <f>ROW()-1</f>
        <v>1023</v>
      </c>
      <c r="B1024" s="3" t="str">
        <f>LOWER(SUBSTITUTE(SUBSTITUTE(SUBSTITUTE(SUBSTITUTE(SUBSTITUTE(SUBSTITUTE(db[[#This Row],[NB BM]]," ",),".",""),"-",""),"(",""),")",""),"/",""))</f>
        <v>gelzhixin+refillg3109</v>
      </c>
      <c r="C1024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D1024" s="3" t="str">
        <f>LOWER(SUBSTITUTE(SUBSTITUTE(SUBSTITUTE(SUBSTITUTE(SUBSTITUTE(SUBSTITUTE(SUBSTITUTE(SUBSTITUTE(SUBSTITUTE(db[[#This Row],[NB PAJAK]]," ",""),"-",""),"(",""),")",""),".",""),",",""),"/",""),"""",""),"+",""))</f>
        <v/>
      </c>
      <c r="E1024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gelzhixinrefillg3109120lsn</v>
      </c>
      <c r="F1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gelzhixinrefillg3109120lsnuntana</v>
      </c>
      <c r="G1024" s="1" t="s">
        <v>3404</v>
      </c>
      <c r="H1024" s="4" t="s">
        <v>3629</v>
      </c>
      <c r="I1024" s="49"/>
      <c r="J1024" s="1" t="s">
        <v>1621</v>
      </c>
      <c r="K1024" s="28" t="e">
        <f>IF(db[[#This Row],[NB NOTA_C]]="","",COUNTIF([2]!B_MSK[concat],db[[#This Row],[NB NOTA_C]]))</f>
        <v>#REF!</v>
      </c>
      <c r="L1024" s="7" t="s">
        <v>2654</v>
      </c>
      <c r="M1024" s="3" t="s">
        <v>1723</v>
      </c>
      <c r="N1024" s="1" t="s">
        <v>2811</v>
      </c>
      <c r="O1024" s="3"/>
      <c r="P1024" s="3" t="str">
        <f>IF(db[[#This Row],[QTY/ CTN]]="","",SUBSTITUTE(SUBSTITUTE(SUBSTITUTE(db[[#This Row],[QTY/ CTN]]," ","_",2),"(",""),")","")&amp;"_")</f>
        <v>120 LSN_</v>
      </c>
      <c r="Q1024" s="3">
        <f>IF(db[[#This Row],[H_QTY/ CTN]]="","",SEARCH("_",db[[#This Row],[H_QTY/ CTN]]))</f>
        <v>8</v>
      </c>
      <c r="R1024" s="3">
        <f>IF(db[[#This Row],[H_QTY/ CTN]]="","",LEN(db[[#This Row],[H_QTY/ CTN]]))</f>
        <v>8</v>
      </c>
      <c r="S1024" s="87" t="str">
        <f>IF(db[[#This Row],[H_QTY/ CTN]]="","",LEFT(db[[#This Row],[H_QTY/ CTN]],db[[#This Row],[H_1]]-1))</f>
        <v>120 LSN</v>
      </c>
      <c r="T1024" s="87" t="str">
        <f>IF(NOT(db[[#This Row],[H_1]]=db[[#This Row],[H_2]]),MID(db[[#This Row],[H_QTY/ CTN]],db[[#This Row],[H_1]]+1,db[[#This Row],[H_2]]-db[[#This Row],[H_1]]-1),"")</f>
        <v/>
      </c>
      <c r="U1024" s="87" t="str">
        <f>IF(db[[#This Row],[QTY/ CTN B]]="","",LEFT(db[[#This Row],[QTY/ CTN B]],SEARCH(" ",db[[#This Row],[QTY/ CTN B]],1)-1))</f>
        <v>120</v>
      </c>
      <c r="V1024" s="87" t="str">
        <f>IF(db[[#This Row],[QTY/ CTN B]]="","",RIGHT(db[[#This Row],[QTY/ CTN B]],LEN(db[[#This Row],[QTY/ CTN B]])-SEARCH(" ",db[[#This Row],[QTY/ CTN B]],1)))</f>
        <v>LSN</v>
      </c>
      <c r="W1024" s="87">
        <f>IF(db[[#This Row],[QTY/ CTN TG]]="",IF(db[[#This Row],[STN TG]]="","",12),LEFT(db[[#This Row],[QTY/ CTN TG]],SEARCH(" ",db[[#This Row],[QTY/ CTN TG]],1)-1))</f>
        <v>12</v>
      </c>
      <c r="X1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4" s="87" t="str">
        <f>IF(db[[#This Row],[STN K]]="","",IF(db[[#This Row],[STN TG]]="LSN",12,""))</f>
        <v/>
      </c>
      <c r="Z1024" s="87" t="str">
        <f>IF(db[[#This Row],[STN TG]]="LSN","PCS","")</f>
        <v/>
      </c>
      <c r="AA1024" s="87">
        <f>db[[#This Row],[QTY B]]*IF(db[[#This Row],[QTY TG]]="",1,db[[#This Row],[QTY TG]])*IF(db[[#This Row],[QTY K]]="",1,db[[#This Row],[QTY K]])</f>
        <v>1440</v>
      </c>
      <c r="AB1024" s="87" t="str">
        <f>IF(db[[#This Row],[STN K]]="",IF(db[[#This Row],[STN TG]]="",db[[#This Row],[STN B]],db[[#This Row],[STN TG]]),db[[#This Row],[STN K]])</f>
        <v>PCS</v>
      </c>
      <c r="AC1024" s="87"/>
    </row>
    <row r="1025" spans="1:29" ht="16.5" customHeight="1" x14ac:dyDescent="0.25">
      <c r="A1025" s="87">
        <f>ROW()-1</f>
        <v>1024</v>
      </c>
      <c r="B1025" s="14" t="str">
        <f>LOWER(SUBSTITUTE(SUBSTITUTE(SUBSTITUTE(SUBSTITUTE(SUBSTITUTE(SUBSTITUTE(db[[#This Row],[NB BM]]," ",),".",""),"-",""),"(",""),")",""),"/",""))</f>
        <v>gelzhixin+refillg3110</v>
      </c>
      <c r="C1025" s="14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D1025" s="14" t="str">
        <f>LOWER(SUBSTITUTE(SUBSTITUTE(SUBSTITUTE(SUBSTITUTE(SUBSTITUTE(SUBSTITUTE(SUBSTITUTE(SUBSTITUTE(SUBSTITUTE(db[[#This Row],[NB PAJAK]]," ",""),"-",""),"(",""),")",""),".",""),",",""),"/",""),"""",""),"+",""))</f>
        <v/>
      </c>
      <c r="E1025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gelzhixinrefillg3110120lsn</v>
      </c>
      <c r="F10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gelzhixinrefillg3110120lsnuntana</v>
      </c>
      <c r="G1025" s="19" t="s">
        <v>4014</v>
      </c>
      <c r="H1025" s="19" t="s">
        <v>5551</v>
      </c>
      <c r="I1025" s="50"/>
      <c r="J1025" s="1" t="s">
        <v>1621</v>
      </c>
      <c r="K1025" s="27" t="e">
        <f>IF(db[[#This Row],[NB NOTA_C]]="","",COUNTIF([2]!B_MSK[concat],db[[#This Row],[NB NOTA_C]]))</f>
        <v>#REF!</v>
      </c>
      <c r="L1025" s="16" t="s">
        <v>2654</v>
      </c>
      <c r="M1025" s="14" t="s">
        <v>1723</v>
      </c>
      <c r="N1025" s="15" t="s">
        <v>2811</v>
      </c>
      <c r="O1025" s="14"/>
      <c r="P1025" s="14" t="str">
        <f>IF(db[[#This Row],[QTY/ CTN]]="","",SUBSTITUTE(SUBSTITUTE(SUBSTITUTE(db[[#This Row],[QTY/ CTN]]," ","_",2),"(",""),")","")&amp;"_")</f>
        <v>120 LSN_</v>
      </c>
      <c r="Q1025" s="14">
        <f>IF(db[[#This Row],[H_QTY/ CTN]]="","",SEARCH("_",db[[#This Row],[H_QTY/ CTN]]))</f>
        <v>8</v>
      </c>
      <c r="R1025" s="14">
        <f>IF(db[[#This Row],[H_QTY/ CTN]]="","",LEN(db[[#This Row],[H_QTY/ CTN]]))</f>
        <v>8</v>
      </c>
      <c r="S1025" s="91" t="str">
        <f>IF(db[[#This Row],[H_QTY/ CTN]]="","",LEFT(db[[#This Row],[H_QTY/ CTN]],db[[#This Row],[H_1]]-1))</f>
        <v>120 LSN</v>
      </c>
      <c r="T1025" s="91" t="str">
        <f>IF(NOT(db[[#This Row],[H_1]]=db[[#This Row],[H_2]]),MID(db[[#This Row],[H_QTY/ CTN]],db[[#This Row],[H_1]]+1,db[[#This Row],[H_2]]-db[[#This Row],[H_1]]-1),"")</f>
        <v/>
      </c>
      <c r="U1025" s="87" t="str">
        <f>IF(db[[#This Row],[QTY/ CTN B]]="","",LEFT(db[[#This Row],[QTY/ CTN B]],SEARCH(" ",db[[#This Row],[QTY/ CTN B]],1)-1))</f>
        <v>120</v>
      </c>
      <c r="V1025" s="87" t="str">
        <f>IF(db[[#This Row],[QTY/ CTN B]]="","",RIGHT(db[[#This Row],[QTY/ CTN B]],LEN(db[[#This Row],[QTY/ CTN B]])-SEARCH(" ",db[[#This Row],[QTY/ CTN B]],1)))</f>
        <v>LSN</v>
      </c>
      <c r="W1025" s="87">
        <f>IF(db[[#This Row],[QTY/ CTN TG]]="",IF(db[[#This Row],[STN TG]]="","",12),LEFT(db[[#This Row],[QTY/ CTN TG]],SEARCH(" ",db[[#This Row],[QTY/ CTN TG]],1)-1))</f>
        <v>12</v>
      </c>
      <c r="X1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5" s="87" t="str">
        <f>IF(db[[#This Row],[STN K]]="","",IF(db[[#This Row],[STN TG]]="LSN",12,""))</f>
        <v/>
      </c>
      <c r="Z1025" s="87" t="str">
        <f>IF(db[[#This Row],[STN TG]]="LSN","PCS","")</f>
        <v/>
      </c>
      <c r="AA1025" s="87">
        <f>db[[#This Row],[QTY B]]*IF(db[[#This Row],[QTY TG]]="",1,db[[#This Row],[QTY TG]])*IF(db[[#This Row],[QTY K]]="",1,db[[#This Row],[QTY K]])</f>
        <v>1440</v>
      </c>
      <c r="AB1025" s="87" t="str">
        <f>IF(db[[#This Row],[STN K]]="",IF(db[[#This Row],[STN TG]]="",db[[#This Row],[STN B]],db[[#This Row],[STN TG]]),db[[#This Row],[STN K]])</f>
        <v>PCS</v>
      </c>
      <c r="AC1025" s="87"/>
    </row>
    <row r="1026" spans="1:29" ht="16.5" customHeight="1" x14ac:dyDescent="0.25">
      <c r="A1026" s="87">
        <f>ROW()-1</f>
        <v>1025</v>
      </c>
      <c r="B1026" s="117" t="str">
        <f>LOWER(SUBSTITUTE(SUBSTITUTE(SUBSTITUTE(SUBSTITUTE(SUBSTITUTE(SUBSTITUTE(db[[#This Row],[NB BM]]," ",),".",""),"-",""),"(",""),")",""),"/",""))</f>
        <v>gelzhixin+refillg3111</v>
      </c>
      <c r="C1026" s="117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D1026" s="117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E1026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gelzhixinrefillg3111120lsn</v>
      </c>
      <c r="F102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gelzhixinrefillg3111120lsnuntana</v>
      </c>
      <c r="G1026" s="118" t="s">
        <v>5575</v>
      </c>
      <c r="H1026" s="118" t="s">
        <v>5571</v>
      </c>
      <c r="I1026" s="119" t="s">
        <v>5573</v>
      </c>
      <c r="J1026" s="1" t="s">
        <v>1621</v>
      </c>
      <c r="K1026" s="121" t="e">
        <f>IF(db[[#This Row],[NB NOTA_C]]="","",COUNTIF([2]!B_MSK[concat],db[[#This Row],[NB NOTA_C]]))</f>
        <v>#REF!</v>
      </c>
      <c r="L1026" s="122" t="s">
        <v>2654</v>
      </c>
      <c r="M1026" s="117" t="s">
        <v>1723</v>
      </c>
      <c r="N1026" s="120" t="s">
        <v>2811</v>
      </c>
      <c r="O1026" s="117"/>
      <c r="P1026" s="117" t="str">
        <f>IF(db[[#This Row],[QTY/ CTN]]="","",SUBSTITUTE(SUBSTITUTE(SUBSTITUTE(db[[#This Row],[QTY/ CTN]]," ","_",2),"(",""),")","")&amp;"_")</f>
        <v>120 LSN_</v>
      </c>
      <c r="Q1026" s="117">
        <f>IF(db[[#This Row],[H_QTY/ CTN]]="","",SEARCH("_",db[[#This Row],[H_QTY/ CTN]]))</f>
        <v>8</v>
      </c>
      <c r="R1026" s="117">
        <f>IF(db[[#This Row],[H_QTY/ CTN]]="","",LEN(db[[#This Row],[H_QTY/ CTN]]))</f>
        <v>8</v>
      </c>
      <c r="S1026" s="123" t="str">
        <f>IF(db[[#This Row],[H_QTY/ CTN]]="","",LEFT(db[[#This Row],[H_QTY/ CTN]],db[[#This Row],[H_1]]-1))</f>
        <v>120 LSN</v>
      </c>
      <c r="T1026" s="123" t="str">
        <f>IF(NOT(db[[#This Row],[H_1]]=db[[#This Row],[H_2]]),MID(db[[#This Row],[H_QTY/ CTN]],db[[#This Row],[H_1]]+1,db[[#This Row],[H_2]]-db[[#This Row],[H_1]]-1),"")</f>
        <v/>
      </c>
      <c r="U1026" s="123" t="str">
        <f>IF(db[[#This Row],[QTY/ CTN B]]="","",LEFT(db[[#This Row],[QTY/ CTN B]],SEARCH(" ",db[[#This Row],[QTY/ CTN B]],1)-1))</f>
        <v>120</v>
      </c>
      <c r="V1026" s="123" t="str">
        <f>IF(db[[#This Row],[QTY/ CTN B]]="","",RIGHT(db[[#This Row],[QTY/ CTN B]],LEN(db[[#This Row],[QTY/ CTN B]])-SEARCH(" ",db[[#This Row],[QTY/ CTN B]],1)))</f>
        <v>LSN</v>
      </c>
      <c r="W1026" s="123">
        <f>IF(db[[#This Row],[QTY/ CTN TG]]="",IF(db[[#This Row],[STN TG]]="","",12),LEFT(db[[#This Row],[QTY/ CTN TG]],SEARCH(" ",db[[#This Row],[QTY/ CTN TG]],1)-1))</f>
        <v>12</v>
      </c>
      <c r="X102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6" s="123" t="str">
        <f>IF(db[[#This Row],[STN K]]="","",IF(db[[#This Row],[STN TG]]="LSN",12,""))</f>
        <v/>
      </c>
      <c r="Z1026" s="123" t="str">
        <f>IF(db[[#This Row],[STN TG]]="LSN","PCS","")</f>
        <v/>
      </c>
      <c r="AA1026" s="123">
        <f>db[[#This Row],[QTY B]]*IF(db[[#This Row],[QTY TG]]="",1,db[[#This Row],[QTY TG]])*IF(db[[#This Row],[QTY K]]="",1,db[[#This Row],[QTY K]])</f>
        <v>1440</v>
      </c>
      <c r="AB1026" s="123" t="str">
        <f>IF(db[[#This Row],[STN K]]="",IF(db[[#This Row],[STN TG]]="",db[[#This Row],[STN B]],db[[#This Row],[STN TG]]),db[[#This Row],[STN K]])</f>
        <v>PCS</v>
      </c>
      <c r="AC1026" s="87"/>
    </row>
    <row r="1027" spans="1:29" ht="16.5" customHeight="1" x14ac:dyDescent="0.25">
      <c r="A1027" s="87">
        <f>ROW()-1</f>
        <v>1026</v>
      </c>
      <c r="B1027" s="14" t="str">
        <f>LOWER(SUBSTITUTE(SUBSTITUTE(SUBSTITUTE(SUBSTITUTE(SUBSTITUTE(SUBSTITUTE(db[[#This Row],[NB BM]]," ",),".",""),"-",""),"(",""),")",""),"/",""))</f>
        <v>gelzhixin+refillg3112</v>
      </c>
      <c r="C1027" s="14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D1027" s="14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E1027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gelzhixinrefillg3112120lsn</v>
      </c>
      <c r="F102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gelzhixinrefillg3112120lsnuntana</v>
      </c>
      <c r="G1027" s="15" t="s">
        <v>3552</v>
      </c>
      <c r="H1027" s="19" t="s">
        <v>3550</v>
      </c>
      <c r="I1027" s="49" t="s">
        <v>5067</v>
      </c>
      <c r="J1027" s="1" t="s">
        <v>1621</v>
      </c>
      <c r="K1027" s="27" t="e">
        <f>IF(db[[#This Row],[NB NOTA_C]]="","",COUNTIF([2]!B_MSK[concat],db[[#This Row],[NB NOTA_C]]))</f>
        <v>#REF!</v>
      </c>
      <c r="L1027" s="16" t="s">
        <v>2654</v>
      </c>
      <c r="M1027" s="14" t="s">
        <v>1723</v>
      </c>
      <c r="N1027" s="15" t="s">
        <v>2811</v>
      </c>
      <c r="O1027" s="3" t="s">
        <v>5081</v>
      </c>
      <c r="P1027" s="14" t="str">
        <f>IF(db[[#This Row],[QTY/ CTN]]="","",SUBSTITUTE(SUBSTITUTE(SUBSTITUTE(db[[#This Row],[QTY/ CTN]]," ","_",2),"(",""),")","")&amp;"_")</f>
        <v>120 LSN_</v>
      </c>
      <c r="Q1027" s="14">
        <f>IF(db[[#This Row],[H_QTY/ CTN]]="","",SEARCH("_",db[[#This Row],[H_QTY/ CTN]]))</f>
        <v>8</v>
      </c>
      <c r="R1027" s="14">
        <f>IF(db[[#This Row],[H_QTY/ CTN]]="","",LEN(db[[#This Row],[H_QTY/ CTN]]))</f>
        <v>8</v>
      </c>
      <c r="S1027" s="91" t="str">
        <f>IF(db[[#This Row],[H_QTY/ CTN]]="","",LEFT(db[[#This Row],[H_QTY/ CTN]],db[[#This Row],[H_1]]-1))</f>
        <v>120 LSN</v>
      </c>
      <c r="T1027" s="91" t="str">
        <f>IF(NOT(db[[#This Row],[H_1]]=db[[#This Row],[H_2]]),MID(db[[#This Row],[H_QTY/ CTN]],db[[#This Row],[H_1]]+1,db[[#This Row],[H_2]]-db[[#This Row],[H_1]]-1),"")</f>
        <v/>
      </c>
      <c r="U1027" s="87" t="str">
        <f>IF(db[[#This Row],[QTY/ CTN B]]="","",LEFT(db[[#This Row],[QTY/ CTN B]],SEARCH(" ",db[[#This Row],[QTY/ CTN B]],1)-1))</f>
        <v>120</v>
      </c>
      <c r="V1027" s="87" t="str">
        <f>IF(db[[#This Row],[QTY/ CTN B]]="","",RIGHT(db[[#This Row],[QTY/ CTN B]],LEN(db[[#This Row],[QTY/ CTN B]])-SEARCH(" ",db[[#This Row],[QTY/ CTN B]],1)))</f>
        <v>LSN</v>
      </c>
      <c r="W1027" s="87">
        <f>IF(db[[#This Row],[QTY/ CTN TG]]="",IF(db[[#This Row],[STN TG]]="","",12),LEFT(db[[#This Row],[QTY/ CTN TG]],SEARCH(" ",db[[#This Row],[QTY/ CTN TG]],1)-1))</f>
        <v>12</v>
      </c>
      <c r="X10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7" s="87" t="str">
        <f>IF(db[[#This Row],[STN K]]="","",IF(db[[#This Row],[STN TG]]="LSN",12,""))</f>
        <v/>
      </c>
      <c r="Z1027" s="87" t="str">
        <f>IF(db[[#This Row],[STN TG]]="LSN","PCS","")</f>
        <v/>
      </c>
      <c r="AA1027" s="87">
        <f>db[[#This Row],[QTY B]]*IF(db[[#This Row],[QTY TG]]="",1,db[[#This Row],[QTY TG]])*IF(db[[#This Row],[QTY K]]="",1,db[[#This Row],[QTY K]])</f>
        <v>1440</v>
      </c>
      <c r="AB1027" s="87" t="str">
        <f>IF(db[[#This Row],[STN K]]="",IF(db[[#This Row],[STN TG]]="",db[[#This Row],[STN B]],db[[#This Row],[STN TG]]),db[[#This Row],[STN K]])</f>
        <v>PCS</v>
      </c>
      <c r="AC1027" s="87"/>
    </row>
    <row r="1028" spans="1:29" ht="16.5" customHeight="1" x14ac:dyDescent="0.25">
      <c r="A1028" s="87">
        <f>ROW()-1</f>
        <v>1027</v>
      </c>
      <c r="B1028" s="3" t="str">
        <f>LOWER(SUBSTITUTE(SUBSTITUTE(SUBSTITUTE(SUBSTITUTE(SUBSTITUTE(SUBSTITUTE(db[[#This Row],[NB BM]]," ",),".",""),"-",""),"(",""),")",""),"/",""))</f>
        <v>gelzhixin+refillg3112s3</v>
      </c>
      <c r="C1028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D1028" s="3" t="str">
        <f>LOWER(SUBSTITUTE(SUBSTITUTE(SUBSTITUTE(SUBSTITUTE(SUBSTITUTE(SUBSTITUTE(SUBSTITUTE(SUBSTITUTE(SUBSTITUTE(db[[#This Row],[NB PAJAK]]," ",""),"-",""),"(",""),")",""),".",""),",",""),"/",""),"""",""),"+",""))</f>
        <v/>
      </c>
      <c r="E1028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gelzhixinrefillg3112s3120lsn</v>
      </c>
      <c r="F10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gelzhixinrefillg3112s3120lsnuntana</v>
      </c>
      <c r="G1028" s="1" t="s">
        <v>3405</v>
      </c>
      <c r="H1028" s="4" t="s">
        <v>3630</v>
      </c>
      <c r="I1028" s="49"/>
      <c r="J1028" s="1" t="s">
        <v>1621</v>
      </c>
      <c r="K1028" s="28" t="e">
        <f>IF(db[[#This Row],[NB NOTA_C]]="","",COUNTIF([2]!B_MSK[concat],db[[#This Row],[NB NOTA_C]]))</f>
        <v>#REF!</v>
      </c>
      <c r="L1028" s="7" t="s">
        <v>2654</v>
      </c>
      <c r="M1028" s="3" t="s">
        <v>1723</v>
      </c>
      <c r="N1028" s="1" t="s">
        <v>2811</v>
      </c>
      <c r="O1028" s="3"/>
      <c r="P1028" s="3" t="str">
        <f>IF(db[[#This Row],[QTY/ CTN]]="","",SUBSTITUTE(SUBSTITUTE(SUBSTITUTE(db[[#This Row],[QTY/ CTN]]," ","_",2),"(",""),")","")&amp;"_")</f>
        <v>120 LSN_</v>
      </c>
      <c r="Q1028" s="3">
        <f>IF(db[[#This Row],[H_QTY/ CTN]]="","",SEARCH("_",db[[#This Row],[H_QTY/ CTN]]))</f>
        <v>8</v>
      </c>
      <c r="R1028" s="3">
        <f>IF(db[[#This Row],[H_QTY/ CTN]]="","",LEN(db[[#This Row],[H_QTY/ CTN]]))</f>
        <v>8</v>
      </c>
      <c r="S1028" s="87" t="str">
        <f>IF(db[[#This Row],[H_QTY/ CTN]]="","",LEFT(db[[#This Row],[H_QTY/ CTN]],db[[#This Row],[H_1]]-1))</f>
        <v>120 LSN</v>
      </c>
      <c r="T1028" s="87" t="str">
        <f>IF(NOT(db[[#This Row],[H_1]]=db[[#This Row],[H_2]]),MID(db[[#This Row],[H_QTY/ CTN]],db[[#This Row],[H_1]]+1,db[[#This Row],[H_2]]-db[[#This Row],[H_1]]-1),"")</f>
        <v/>
      </c>
      <c r="U1028" s="87" t="str">
        <f>IF(db[[#This Row],[QTY/ CTN B]]="","",LEFT(db[[#This Row],[QTY/ CTN B]],SEARCH(" ",db[[#This Row],[QTY/ CTN B]],1)-1))</f>
        <v>120</v>
      </c>
      <c r="V1028" s="87" t="str">
        <f>IF(db[[#This Row],[QTY/ CTN B]]="","",RIGHT(db[[#This Row],[QTY/ CTN B]],LEN(db[[#This Row],[QTY/ CTN B]])-SEARCH(" ",db[[#This Row],[QTY/ CTN B]],1)))</f>
        <v>LSN</v>
      </c>
      <c r="W1028" s="87">
        <f>IF(db[[#This Row],[QTY/ CTN TG]]="",IF(db[[#This Row],[STN TG]]="","",12),LEFT(db[[#This Row],[QTY/ CTN TG]],SEARCH(" ",db[[#This Row],[QTY/ CTN TG]],1)-1))</f>
        <v>12</v>
      </c>
      <c r="X10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8" s="87" t="str">
        <f>IF(db[[#This Row],[STN K]]="","",IF(db[[#This Row],[STN TG]]="LSN",12,""))</f>
        <v/>
      </c>
      <c r="Z1028" s="87" t="str">
        <f>IF(db[[#This Row],[STN TG]]="LSN","PCS","")</f>
        <v/>
      </c>
      <c r="AA1028" s="87">
        <f>db[[#This Row],[QTY B]]*IF(db[[#This Row],[QTY TG]]="",1,db[[#This Row],[QTY TG]])*IF(db[[#This Row],[QTY K]]="",1,db[[#This Row],[QTY K]])</f>
        <v>1440</v>
      </c>
      <c r="AB1028" s="87" t="str">
        <f>IF(db[[#This Row],[STN K]]="",IF(db[[#This Row],[STN TG]]="",db[[#This Row],[STN B]],db[[#This Row],[STN TG]]),db[[#This Row],[STN K]])</f>
        <v>PCS</v>
      </c>
      <c r="AC1028" s="87"/>
    </row>
    <row r="1029" spans="1:29" ht="16.5" customHeight="1" x14ac:dyDescent="0.25">
      <c r="A1029" s="87">
        <f>ROW()-1</f>
        <v>1028</v>
      </c>
      <c r="B1029" s="14" t="str">
        <f>LOWER(SUBSTITUTE(SUBSTITUTE(SUBSTITUTE(SUBSTITUTE(SUBSTITUTE(SUBSTITUTE(db[[#This Row],[NB BM]]," ",),".",""),"-",""),"(",""),")",""),"/",""))</f>
        <v>gelzhixin+refillg3115</v>
      </c>
      <c r="C1029" s="14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D1029" s="14" t="str">
        <f>LOWER(SUBSTITUTE(SUBSTITUTE(SUBSTITUTE(SUBSTITUTE(SUBSTITUTE(SUBSTITUTE(SUBSTITUTE(SUBSTITUTE(SUBSTITUTE(db[[#This Row],[NB PAJAK]]," ",""),"-",""),"(",""),")",""),".",""),",",""),"/",""),"""",""),"+",""))</f>
        <v/>
      </c>
      <c r="E1029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gelzhixinrefillg3115120lsn</v>
      </c>
      <c r="F102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gelzhixinrefillg3115120lsnuntana</v>
      </c>
      <c r="G1029" s="19" t="s">
        <v>4015</v>
      </c>
      <c r="H1029" s="19" t="s">
        <v>5552</v>
      </c>
      <c r="I1029" s="50"/>
      <c r="J1029" s="1" t="s">
        <v>1621</v>
      </c>
      <c r="K1029" s="27" t="e">
        <f>IF(db[[#This Row],[NB NOTA_C]]="","",COUNTIF([2]!B_MSK[concat],db[[#This Row],[NB NOTA_C]]))</f>
        <v>#REF!</v>
      </c>
      <c r="L1029" s="16" t="s">
        <v>2654</v>
      </c>
      <c r="M1029" s="14" t="s">
        <v>1723</v>
      </c>
      <c r="N1029" s="15" t="s">
        <v>2811</v>
      </c>
      <c r="O1029" s="14"/>
      <c r="P1029" s="14" t="str">
        <f>IF(db[[#This Row],[QTY/ CTN]]="","",SUBSTITUTE(SUBSTITUTE(SUBSTITUTE(db[[#This Row],[QTY/ CTN]]," ","_",2),"(",""),")","")&amp;"_")</f>
        <v>120 LSN_</v>
      </c>
      <c r="Q1029" s="14">
        <f>IF(db[[#This Row],[H_QTY/ CTN]]="","",SEARCH("_",db[[#This Row],[H_QTY/ CTN]]))</f>
        <v>8</v>
      </c>
      <c r="R1029" s="14">
        <f>IF(db[[#This Row],[H_QTY/ CTN]]="","",LEN(db[[#This Row],[H_QTY/ CTN]]))</f>
        <v>8</v>
      </c>
      <c r="S1029" s="91" t="str">
        <f>IF(db[[#This Row],[H_QTY/ CTN]]="","",LEFT(db[[#This Row],[H_QTY/ CTN]],db[[#This Row],[H_1]]-1))</f>
        <v>120 LSN</v>
      </c>
      <c r="T1029" s="91" t="str">
        <f>IF(NOT(db[[#This Row],[H_1]]=db[[#This Row],[H_2]]),MID(db[[#This Row],[H_QTY/ CTN]],db[[#This Row],[H_1]]+1,db[[#This Row],[H_2]]-db[[#This Row],[H_1]]-1),"")</f>
        <v/>
      </c>
      <c r="U1029" s="87" t="str">
        <f>IF(db[[#This Row],[QTY/ CTN B]]="","",LEFT(db[[#This Row],[QTY/ CTN B]],SEARCH(" ",db[[#This Row],[QTY/ CTN B]],1)-1))</f>
        <v>120</v>
      </c>
      <c r="V1029" s="87" t="str">
        <f>IF(db[[#This Row],[QTY/ CTN B]]="","",RIGHT(db[[#This Row],[QTY/ CTN B]],LEN(db[[#This Row],[QTY/ CTN B]])-SEARCH(" ",db[[#This Row],[QTY/ CTN B]],1)))</f>
        <v>LSN</v>
      </c>
      <c r="W1029" s="87">
        <f>IF(db[[#This Row],[QTY/ CTN TG]]="",IF(db[[#This Row],[STN TG]]="","",12),LEFT(db[[#This Row],[QTY/ CTN TG]],SEARCH(" ",db[[#This Row],[QTY/ CTN TG]],1)-1))</f>
        <v>12</v>
      </c>
      <c r="X10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29" s="87" t="str">
        <f>IF(db[[#This Row],[STN K]]="","",IF(db[[#This Row],[STN TG]]="LSN",12,""))</f>
        <v/>
      </c>
      <c r="Z1029" s="87" t="str">
        <f>IF(db[[#This Row],[STN TG]]="LSN","PCS","")</f>
        <v/>
      </c>
      <c r="AA1029" s="87">
        <f>db[[#This Row],[QTY B]]*IF(db[[#This Row],[QTY TG]]="",1,db[[#This Row],[QTY TG]])*IF(db[[#This Row],[QTY K]]="",1,db[[#This Row],[QTY K]])</f>
        <v>1440</v>
      </c>
      <c r="AB1029" s="87" t="str">
        <f>IF(db[[#This Row],[STN K]]="",IF(db[[#This Row],[STN TG]]="",db[[#This Row],[STN B]],db[[#This Row],[STN TG]]),db[[#This Row],[STN K]])</f>
        <v>PCS</v>
      </c>
      <c r="AC1029" s="87"/>
    </row>
    <row r="1030" spans="1:29" ht="16.5" customHeight="1" x14ac:dyDescent="0.25">
      <c r="A1030" s="87">
        <f>ROW()-1</f>
        <v>1029</v>
      </c>
      <c r="B1030" s="3" t="str">
        <f>LOWER(SUBSTITUTE(SUBSTITUTE(SUBSTITUTE(SUBSTITUTE(SUBSTITUTE(SUBSTITUTE(db[[#This Row],[NB BM]]," ",),".",""),"-",""),"(",""),")",""),"/",""))</f>
        <v>gelzhixin+refillg3116</v>
      </c>
      <c r="C1030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D1030" s="3" t="str">
        <f>LOWER(SUBSTITUTE(SUBSTITUTE(SUBSTITUTE(SUBSTITUTE(SUBSTITUTE(SUBSTITUTE(SUBSTITUTE(SUBSTITUTE(SUBSTITUTE(db[[#This Row],[NB PAJAK]]," ",""),"-",""),"(",""),")",""),".",""),",",""),"/",""),"""",""),"+",""))</f>
        <v/>
      </c>
      <c r="E103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gelzhixinrefillg3116120lsn</v>
      </c>
      <c r="F10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gelzhixinrefillg3116120lsnuntana</v>
      </c>
      <c r="G1030" s="1" t="s">
        <v>3407</v>
      </c>
      <c r="H1030" s="4" t="s">
        <v>3631</v>
      </c>
      <c r="I1030" s="49"/>
      <c r="J1030" s="1" t="s">
        <v>1621</v>
      </c>
      <c r="K1030" s="28" t="e">
        <f>IF(db[[#This Row],[NB NOTA_C]]="","",COUNTIF([2]!B_MSK[concat],db[[#This Row],[NB NOTA_C]]))</f>
        <v>#REF!</v>
      </c>
      <c r="L1030" s="7" t="s">
        <v>2654</v>
      </c>
      <c r="M1030" s="3" t="s">
        <v>1723</v>
      </c>
      <c r="N1030" s="1" t="s">
        <v>2811</v>
      </c>
      <c r="O1030" s="3"/>
      <c r="P1030" s="3" t="str">
        <f>IF(db[[#This Row],[QTY/ CTN]]="","",SUBSTITUTE(SUBSTITUTE(SUBSTITUTE(db[[#This Row],[QTY/ CTN]]," ","_",2),"(",""),")","")&amp;"_")</f>
        <v>120 LSN_</v>
      </c>
      <c r="Q1030" s="3">
        <f>IF(db[[#This Row],[H_QTY/ CTN]]="","",SEARCH("_",db[[#This Row],[H_QTY/ CTN]]))</f>
        <v>8</v>
      </c>
      <c r="R1030" s="3">
        <f>IF(db[[#This Row],[H_QTY/ CTN]]="","",LEN(db[[#This Row],[H_QTY/ CTN]]))</f>
        <v>8</v>
      </c>
      <c r="S1030" s="87" t="str">
        <f>IF(db[[#This Row],[H_QTY/ CTN]]="","",LEFT(db[[#This Row],[H_QTY/ CTN]],db[[#This Row],[H_1]]-1))</f>
        <v>120 LSN</v>
      </c>
      <c r="T1030" s="87" t="str">
        <f>IF(NOT(db[[#This Row],[H_1]]=db[[#This Row],[H_2]]),MID(db[[#This Row],[H_QTY/ CTN]],db[[#This Row],[H_1]]+1,db[[#This Row],[H_2]]-db[[#This Row],[H_1]]-1),"")</f>
        <v/>
      </c>
      <c r="U1030" s="87" t="str">
        <f>IF(db[[#This Row],[QTY/ CTN B]]="","",LEFT(db[[#This Row],[QTY/ CTN B]],SEARCH(" ",db[[#This Row],[QTY/ CTN B]],1)-1))</f>
        <v>120</v>
      </c>
      <c r="V1030" s="87" t="str">
        <f>IF(db[[#This Row],[QTY/ CTN B]]="","",RIGHT(db[[#This Row],[QTY/ CTN B]],LEN(db[[#This Row],[QTY/ CTN B]])-SEARCH(" ",db[[#This Row],[QTY/ CTN B]],1)))</f>
        <v>LSN</v>
      </c>
      <c r="W1030" s="87">
        <f>IF(db[[#This Row],[QTY/ CTN TG]]="",IF(db[[#This Row],[STN TG]]="","",12),LEFT(db[[#This Row],[QTY/ CTN TG]],SEARCH(" ",db[[#This Row],[QTY/ CTN TG]],1)-1))</f>
        <v>12</v>
      </c>
      <c r="X10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0" s="87" t="str">
        <f>IF(db[[#This Row],[STN K]]="","",IF(db[[#This Row],[STN TG]]="LSN",12,""))</f>
        <v/>
      </c>
      <c r="Z1030" s="87" t="str">
        <f>IF(db[[#This Row],[STN TG]]="LSN","PCS","")</f>
        <v/>
      </c>
      <c r="AA1030" s="87">
        <f>db[[#This Row],[QTY B]]*IF(db[[#This Row],[QTY TG]]="",1,db[[#This Row],[QTY TG]])*IF(db[[#This Row],[QTY K]]="",1,db[[#This Row],[QTY K]])</f>
        <v>1440</v>
      </c>
      <c r="AB1030" s="87" t="str">
        <f>IF(db[[#This Row],[STN K]]="",IF(db[[#This Row],[STN TG]]="",db[[#This Row],[STN B]],db[[#This Row],[STN TG]]),db[[#This Row],[STN K]])</f>
        <v>PCS</v>
      </c>
      <c r="AC1030" s="87"/>
    </row>
    <row r="1031" spans="1:29" ht="16.5" customHeight="1" x14ac:dyDescent="0.25">
      <c r="A1031" s="87">
        <f>ROW()-1</f>
        <v>1030</v>
      </c>
      <c r="B1031" s="3" t="str">
        <f>LOWER(SUBSTITUTE(SUBSTITUTE(SUBSTITUTE(SUBSTITUTE(SUBSTITUTE(SUBSTITUTE(db[[#This Row],[NB BM]]," ",),".",""),"-",""),"(",""),")",""),"/",""))</f>
        <v>gelzhixin+refillg3117</v>
      </c>
      <c r="C1031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D1031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E103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gelzhixinrefillg3117120lsn</v>
      </c>
      <c r="F10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gelzhixinrefillg3117120lsnuntana</v>
      </c>
      <c r="G1031" s="1" t="s">
        <v>3680</v>
      </c>
      <c r="H1031" s="4" t="s">
        <v>3677</v>
      </c>
      <c r="I1031" s="2" t="s">
        <v>5569</v>
      </c>
      <c r="J1031" s="1" t="s">
        <v>1621</v>
      </c>
      <c r="K1031" s="28" t="e">
        <f>IF(db[[#This Row],[NB NOTA_C]]="","",COUNTIF([2]!B_MSK[concat],db[[#This Row],[NB NOTA_C]]))</f>
        <v>#REF!</v>
      </c>
      <c r="L1031" s="7" t="s">
        <v>2654</v>
      </c>
      <c r="M1031" s="3" t="s">
        <v>1723</v>
      </c>
      <c r="N1031" s="1" t="s">
        <v>2811</v>
      </c>
      <c r="O1031" s="3"/>
      <c r="P1031" s="3" t="str">
        <f>IF(db[[#This Row],[QTY/ CTN]]="","",SUBSTITUTE(SUBSTITUTE(SUBSTITUTE(db[[#This Row],[QTY/ CTN]]," ","_",2),"(",""),")","")&amp;"_")</f>
        <v>120 LSN_</v>
      </c>
      <c r="Q1031" s="3">
        <f>IF(db[[#This Row],[H_QTY/ CTN]]="","",SEARCH("_",db[[#This Row],[H_QTY/ CTN]]))</f>
        <v>8</v>
      </c>
      <c r="R1031" s="3">
        <f>IF(db[[#This Row],[H_QTY/ CTN]]="","",LEN(db[[#This Row],[H_QTY/ CTN]]))</f>
        <v>8</v>
      </c>
      <c r="S1031" s="87" t="str">
        <f>IF(db[[#This Row],[H_QTY/ CTN]]="","",LEFT(db[[#This Row],[H_QTY/ CTN]],db[[#This Row],[H_1]]-1))</f>
        <v>120 LSN</v>
      </c>
      <c r="T1031" s="87" t="str">
        <f>IF(NOT(db[[#This Row],[H_1]]=db[[#This Row],[H_2]]),MID(db[[#This Row],[H_QTY/ CTN]],db[[#This Row],[H_1]]+1,db[[#This Row],[H_2]]-db[[#This Row],[H_1]]-1),"")</f>
        <v/>
      </c>
      <c r="U1031" s="87" t="str">
        <f>IF(db[[#This Row],[QTY/ CTN B]]="","",LEFT(db[[#This Row],[QTY/ CTN B]],SEARCH(" ",db[[#This Row],[QTY/ CTN B]],1)-1))</f>
        <v>120</v>
      </c>
      <c r="V1031" s="87" t="str">
        <f>IF(db[[#This Row],[QTY/ CTN B]]="","",RIGHT(db[[#This Row],[QTY/ CTN B]],LEN(db[[#This Row],[QTY/ CTN B]])-SEARCH(" ",db[[#This Row],[QTY/ CTN B]],1)))</f>
        <v>LSN</v>
      </c>
      <c r="W1031" s="87">
        <f>IF(db[[#This Row],[QTY/ CTN TG]]="",IF(db[[#This Row],[STN TG]]="","",12),LEFT(db[[#This Row],[QTY/ CTN TG]],SEARCH(" ",db[[#This Row],[QTY/ CTN TG]],1)-1))</f>
        <v>12</v>
      </c>
      <c r="X10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1" s="87" t="str">
        <f>IF(db[[#This Row],[STN K]]="","",IF(db[[#This Row],[STN TG]]="LSN",12,""))</f>
        <v/>
      </c>
      <c r="Z1031" s="87" t="str">
        <f>IF(db[[#This Row],[STN TG]]="LSN","PCS","")</f>
        <v/>
      </c>
      <c r="AA1031" s="87">
        <f>db[[#This Row],[QTY B]]*IF(db[[#This Row],[QTY TG]]="",1,db[[#This Row],[QTY TG]])*IF(db[[#This Row],[QTY K]]="",1,db[[#This Row],[QTY K]])</f>
        <v>1440</v>
      </c>
      <c r="AB1031" s="87" t="str">
        <f>IF(db[[#This Row],[STN K]]="",IF(db[[#This Row],[STN TG]]="",db[[#This Row],[STN B]],db[[#This Row],[STN TG]]),db[[#This Row],[STN K]])</f>
        <v>PCS</v>
      </c>
      <c r="AC1031" s="87"/>
    </row>
    <row r="1032" spans="1:29" ht="16.5" customHeight="1" x14ac:dyDescent="0.25">
      <c r="A1032" s="87">
        <f>ROW()-1</f>
        <v>1031</v>
      </c>
      <c r="B1032" s="3" t="str">
        <f>LOWER(SUBSTITUTE(SUBSTITUTE(SUBSTITUTE(SUBSTITUTE(SUBSTITUTE(SUBSTITUTE(db[[#This Row],[NB BM]]," ",),".",""),"-",""),"(",""),")",""),"/",""))</f>
        <v>gelzhixin+refillg3118</v>
      </c>
      <c r="C1032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D1032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E1032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gelzhixinrefillg3118120lsn</v>
      </c>
      <c r="F10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gelzhixinrefillg3118120lsnuntana</v>
      </c>
      <c r="G1032" s="1" t="s">
        <v>3403</v>
      </c>
      <c r="H1032" s="4" t="s">
        <v>3632</v>
      </c>
      <c r="I1032" s="2" t="s">
        <v>5066</v>
      </c>
      <c r="J1032" s="1" t="s">
        <v>1621</v>
      </c>
      <c r="K1032" s="28" t="e">
        <f>IF(db[[#This Row],[NB NOTA_C]]="","",COUNTIF([2]!B_MSK[concat],db[[#This Row],[NB NOTA_C]]))</f>
        <v>#REF!</v>
      </c>
      <c r="L1032" s="7" t="s">
        <v>2654</v>
      </c>
      <c r="M1032" s="3" t="s">
        <v>1723</v>
      </c>
      <c r="N1032" s="1" t="s">
        <v>2811</v>
      </c>
      <c r="O1032" s="3"/>
      <c r="P1032" s="3" t="str">
        <f>IF(db[[#This Row],[QTY/ CTN]]="","",SUBSTITUTE(SUBSTITUTE(SUBSTITUTE(db[[#This Row],[QTY/ CTN]]," ","_",2),"(",""),")","")&amp;"_")</f>
        <v>120 LSN_</v>
      </c>
      <c r="Q1032" s="3">
        <f>IF(db[[#This Row],[H_QTY/ CTN]]="","",SEARCH("_",db[[#This Row],[H_QTY/ CTN]]))</f>
        <v>8</v>
      </c>
      <c r="R1032" s="3">
        <f>IF(db[[#This Row],[H_QTY/ CTN]]="","",LEN(db[[#This Row],[H_QTY/ CTN]]))</f>
        <v>8</v>
      </c>
      <c r="S1032" s="87" t="str">
        <f>IF(db[[#This Row],[H_QTY/ CTN]]="","",LEFT(db[[#This Row],[H_QTY/ CTN]],db[[#This Row],[H_1]]-1))</f>
        <v>120 LSN</v>
      </c>
      <c r="T1032" s="87" t="str">
        <f>IF(NOT(db[[#This Row],[H_1]]=db[[#This Row],[H_2]]),MID(db[[#This Row],[H_QTY/ CTN]],db[[#This Row],[H_1]]+1,db[[#This Row],[H_2]]-db[[#This Row],[H_1]]-1),"")</f>
        <v/>
      </c>
      <c r="U1032" s="87" t="str">
        <f>IF(db[[#This Row],[QTY/ CTN B]]="","",LEFT(db[[#This Row],[QTY/ CTN B]],SEARCH(" ",db[[#This Row],[QTY/ CTN B]],1)-1))</f>
        <v>120</v>
      </c>
      <c r="V1032" s="87" t="str">
        <f>IF(db[[#This Row],[QTY/ CTN B]]="","",RIGHT(db[[#This Row],[QTY/ CTN B]],LEN(db[[#This Row],[QTY/ CTN B]])-SEARCH(" ",db[[#This Row],[QTY/ CTN B]],1)))</f>
        <v>LSN</v>
      </c>
      <c r="W1032" s="87">
        <f>IF(db[[#This Row],[QTY/ CTN TG]]="",IF(db[[#This Row],[STN TG]]="","",12),LEFT(db[[#This Row],[QTY/ CTN TG]],SEARCH(" ",db[[#This Row],[QTY/ CTN TG]],1)-1))</f>
        <v>12</v>
      </c>
      <c r="X10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2" s="87" t="str">
        <f>IF(db[[#This Row],[STN K]]="","",IF(db[[#This Row],[STN TG]]="LSN",12,""))</f>
        <v/>
      </c>
      <c r="Z1032" s="87" t="str">
        <f>IF(db[[#This Row],[STN TG]]="LSN","PCS","")</f>
        <v/>
      </c>
      <c r="AA1032" s="87">
        <f>db[[#This Row],[QTY B]]*IF(db[[#This Row],[QTY TG]]="",1,db[[#This Row],[QTY TG]])*IF(db[[#This Row],[QTY K]]="",1,db[[#This Row],[QTY K]])</f>
        <v>1440</v>
      </c>
      <c r="AB1032" s="87" t="str">
        <f>IF(db[[#This Row],[STN K]]="",IF(db[[#This Row],[STN TG]]="",db[[#This Row],[STN B]],db[[#This Row],[STN TG]]),db[[#This Row],[STN K]])</f>
        <v>PCS</v>
      </c>
      <c r="AC1032" s="87"/>
    </row>
    <row r="1033" spans="1:29" ht="16.5" customHeight="1" x14ac:dyDescent="0.25">
      <c r="A1033" s="87">
        <f>ROW()-1</f>
        <v>1032</v>
      </c>
      <c r="B1033" s="3" t="str">
        <f>LOWER(SUBSTITUTE(SUBSTITUTE(SUBSTITUTE(SUBSTITUTE(SUBSTITUTE(SUBSTITUTE(db[[#This Row],[NB BM]]," ",),".",""),"-",""),"(",""),")",""),"/",""))</f>
        <v>gelzhixin+refillg3119</v>
      </c>
      <c r="C1033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D1033" s="3" t="str">
        <f>LOWER(SUBSTITUTE(SUBSTITUTE(SUBSTITUTE(SUBSTITUTE(SUBSTITUTE(SUBSTITUTE(SUBSTITUTE(SUBSTITUTE(SUBSTITUTE(db[[#This Row],[NB PAJAK]]," ",""),"-",""),"(",""),")",""),".",""),",",""),"/",""),"""",""),"+",""))</f>
        <v/>
      </c>
      <c r="E103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gelzhixinrefillg3119120lsn</v>
      </c>
      <c r="F1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gelzhixinrefillg3119120lsnuntana</v>
      </c>
      <c r="G1033" s="1" t="s">
        <v>3402</v>
      </c>
      <c r="H1033" s="4" t="s">
        <v>3633</v>
      </c>
      <c r="I1033" s="49"/>
      <c r="J1033" s="1" t="s">
        <v>1621</v>
      </c>
      <c r="K1033" s="28" t="e">
        <f>IF(db[[#This Row],[NB NOTA_C]]="","",COUNTIF([2]!B_MSK[concat],db[[#This Row],[NB NOTA_C]]))</f>
        <v>#REF!</v>
      </c>
      <c r="L1033" s="7" t="s">
        <v>2654</v>
      </c>
      <c r="M1033" s="3" t="s">
        <v>1723</v>
      </c>
      <c r="N1033" s="1" t="s">
        <v>2811</v>
      </c>
      <c r="O1033" s="3"/>
      <c r="P1033" s="3" t="str">
        <f>IF(db[[#This Row],[QTY/ CTN]]="","",SUBSTITUTE(SUBSTITUTE(SUBSTITUTE(db[[#This Row],[QTY/ CTN]]," ","_",2),"(",""),")","")&amp;"_")</f>
        <v>120 LSN_</v>
      </c>
      <c r="Q1033" s="3">
        <f>IF(db[[#This Row],[H_QTY/ CTN]]="","",SEARCH("_",db[[#This Row],[H_QTY/ CTN]]))</f>
        <v>8</v>
      </c>
      <c r="R1033" s="3">
        <f>IF(db[[#This Row],[H_QTY/ CTN]]="","",LEN(db[[#This Row],[H_QTY/ CTN]]))</f>
        <v>8</v>
      </c>
      <c r="S1033" s="87" t="str">
        <f>IF(db[[#This Row],[H_QTY/ CTN]]="","",LEFT(db[[#This Row],[H_QTY/ CTN]],db[[#This Row],[H_1]]-1))</f>
        <v>120 LSN</v>
      </c>
      <c r="T1033" s="87" t="str">
        <f>IF(NOT(db[[#This Row],[H_1]]=db[[#This Row],[H_2]]),MID(db[[#This Row],[H_QTY/ CTN]],db[[#This Row],[H_1]]+1,db[[#This Row],[H_2]]-db[[#This Row],[H_1]]-1),"")</f>
        <v/>
      </c>
      <c r="U1033" s="87" t="str">
        <f>IF(db[[#This Row],[QTY/ CTN B]]="","",LEFT(db[[#This Row],[QTY/ CTN B]],SEARCH(" ",db[[#This Row],[QTY/ CTN B]],1)-1))</f>
        <v>120</v>
      </c>
      <c r="V1033" s="87" t="str">
        <f>IF(db[[#This Row],[QTY/ CTN B]]="","",RIGHT(db[[#This Row],[QTY/ CTN B]],LEN(db[[#This Row],[QTY/ CTN B]])-SEARCH(" ",db[[#This Row],[QTY/ CTN B]],1)))</f>
        <v>LSN</v>
      </c>
      <c r="W1033" s="87">
        <f>IF(db[[#This Row],[QTY/ CTN TG]]="",IF(db[[#This Row],[STN TG]]="","",12),LEFT(db[[#This Row],[QTY/ CTN TG]],SEARCH(" ",db[[#This Row],[QTY/ CTN TG]],1)-1))</f>
        <v>12</v>
      </c>
      <c r="X1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3" s="87" t="str">
        <f>IF(db[[#This Row],[STN K]]="","",IF(db[[#This Row],[STN TG]]="LSN",12,""))</f>
        <v/>
      </c>
      <c r="Z1033" s="87" t="str">
        <f>IF(db[[#This Row],[STN TG]]="LSN","PCS","")</f>
        <v/>
      </c>
      <c r="AA1033" s="87">
        <f>db[[#This Row],[QTY B]]*IF(db[[#This Row],[QTY TG]]="",1,db[[#This Row],[QTY TG]])*IF(db[[#This Row],[QTY K]]="",1,db[[#This Row],[QTY K]])</f>
        <v>1440</v>
      </c>
      <c r="AB1033" s="87" t="str">
        <f>IF(db[[#This Row],[STN K]]="",IF(db[[#This Row],[STN TG]]="",db[[#This Row],[STN B]],db[[#This Row],[STN TG]]),db[[#This Row],[STN K]])</f>
        <v>PCS</v>
      </c>
      <c r="AC1033" s="87"/>
    </row>
    <row r="1034" spans="1:29" ht="16.5" customHeight="1" x14ac:dyDescent="0.25">
      <c r="A1034" s="87">
        <f>ROW()-1</f>
        <v>1033</v>
      </c>
      <c r="B1034" s="3" t="str">
        <f>LOWER(SUBSTITUTE(SUBSTITUTE(SUBSTITUTE(SUBSTITUTE(SUBSTITUTE(SUBSTITUTE(db[[#This Row],[NB BM]]," ",),".",""),"-",""),"(",""),")",""),"/",""))</f>
        <v>gelzhixin+refillg3120</v>
      </c>
      <c r="C1034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D1034" s="3" t="str">
        <f>LOWER(SUBSTITUTE(SUBSTITUTE(SUBSTITUTE(SUBSTITUTE(SUBSTITUTE(SUBSTITUTE(SUBSTITUTE(SUBSTITUTE(SUBSTITUTE(db[[#This Row],[NB PAJAK]]," ",""),"-",""),"(",""),")",""),".",""),",",""),"/",""),"""",""),"+",""))</f>
        <v/>
      </c>
      <c r="E1034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gelzhixinrefillg3120120lsn</v>
      </c>
      <c r="F10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gelzhixinrefillg3120120lsnuntana</v>
      </c>
      <c r="G1034" s="1" t="s">
        <v>3401</v>
      </c>
      <c r="H1034" s="4" t="s">
        <v>3634</v>
      </c>
      <c r="I1034" s="49"/>
      <c r="J1034" s="1" t="s">
        <v>1621</v>
      </c>
      <c r="K1034" s="28" t="e">
        <f>IF(db[[#This Row],[NB NOTA_C]]="","",COUNTIF([2]!B_MSK[concat],db[[#This Row],[NB NOTA_C]]))</f>
        <v>#REF!</v>
      </c>
      <c r="L1034" s="7" t="s">
        <v>2654</v>
      </c>
      <c r="M1034" s="3" t="s">
        <v>1723</v>
      </c>
      <c r="N1034" s="1" t="s">
        <v>2811</v>
      </c>
      <c r="O1034" s="3"/>
      <c r="P1034" s="3" t="str">
        <f>IF(db[[#This Row],[QTY/ CTN]]="","",SUBSTITUTE(SUBSTITUTE(SUBSTITUTE(db[[#This Row],[QTY/ CTN]]," ","_",2),"(",""),")","")&amp;"_")</f>
        <v>120 LSN_</v>
      </c>
      <c r="Q1034" s="3">
        <f>IF(db[[#This Row],[H_QTY/ CTN]]="","",SEARCH("_",db[[#This Row],[H_QTY/ CTN]]))</f>
        <v>8</v>
      </c>
      <c r="R1034" s="3">
        <f>IF(db[[#This Row],[H_QTY/ CTN]]="","",LEN(db[[#This Row],[H_QTY/ CTN]]))</f>
        <v>8</v>
      </c>
      <c r="S1034" s="87" t="str">
        <f>IF(db[[#This Row],[H_QTY/ CTN]]="","",LEFT(db[[#This Row],[H_QTY/ CTN]],db[[#This Row],[H_1]]-1))</f>
        <v>120 LSN</v>
      </c>
      <c r="T1034" s="87" t="str">
        <f>IF(NOT(db[[#This Row],[H_1]]=db[[#This Row],[H_2]]),MID(db[[#This Row],[H_QTY/ CTN]],db[[#This Row],[H_1]]+1,db[[#This Row],[H_2]]-db[[#This Row],[H_1]]-1),"")</f>
        <v/>
      </c>
      <c r="U1034" s="87" t="str">
        <f>IF(db[[#This Row],[QTY/ CTN B]]="","",LEFT(db[[#This Row],[QTY/ CTN B]],SEARCH(" ",db[[#This Row],[QTY/ CTN B]],1)-1))</f>
        <v>120</v>
      </c>
      <c r="V1034" s="87" t="str">
        <f>IF(db[[#This Row],[QTY/ CTN B]]="","",RIGHT(db[[#This Row],[QTY/ CTN B]],LEN(db[[#This Row],[QTY/ CTN B]])-SEARCH(" ",db[[#This Row],[QTY/ CTN B]],1)))</f>
        <v>LSN</v>
      </c>
      <c r="W1034" s="87">
        <f>IF(db[[#This Row],[QTY/ CTN TG]]="",IF(db[[#This Row],[STN TG]]="","",12),LEFT(db[[#This Row],[QTY/ CTN TG]],SEARCH(" ",db[[#This Row],[QTY/ CTN TG]],1)-1))</f>
        <v>12</v>
      </c>
      <c r="X1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4" s="87" t="str">
        <f>IF(db[[#This Row],[STN K]]="","",IF(db[[#This Row],[STN TG]]="LSN",12,""))</f>
        <v/>
      </c>
      <c r="Z1034" s="87" t="str">
        <f>IF(db[[#This Row],[STN TG]]="LSN","PCS","")</f>
        <v/>
      </c>
      <c r="AA1034" s="87">
        <f>db[[#This Row],[QTY B]]*IF(db[[#This Row],[QTY TG]]="",1,db[[#This Row],[QTY TG]])*IF(db[[#This Row],[QTY K]]="",1,db[[#This Row],[QTY K]])</f>
        <v>1440</v>
      </c>
      <c r="AB1034" s="87" t="str">
        <f>IF(db[[#This Row],[STN K]]="",IF(db[[#This Row],[STN TG]]="",db[[#This Row],[STN B]],db[[#This Row],[STN TG]]),db[[#This Row],[STN K]])</f>
        <v>PCS</v>
      </c>
      <c r="AC1034" s="87"/>
    </row>
    <row r="1035" spans="1:29" ht="16.5" customHeight="1" x14ac:dyDescent="0.25">
      <c r="A1035" s="87">
        <f>ROW()-1</f>
        <v>1034</v>
      </c>
      <c r="B1035" s="14" t="str">
        <f>LOWER(SUBSTITUTE(SUBSTITUTE(SUBSTITUTE(SUBSTITUTE(SUBSTITUTE(SUBSTITUTE(db[[#This Row],[NB BM]]," ",),".",""),"-",""),"(",""),")",""),"/",""))</f>
        <v>gelzhixin+refillg3121</v>
      </c>
      <c r="C1035" s="14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D1035" s="14" t="str">
        <f>LOWER(SUBSTITUTE(SUBSTITUTE(SUBSTITUTE(SUBSTITUTE(SUBSTITUTE(SUBSTITUTE(SUBSTITUTE(SUBSTITUTE(SUBSTITUTE(db[[#This Row],[NB PAJAK]]," ",""),"-",""),"(",""),")",""),".",""),",",""),"/",""),"""",""),"+",""))</f>
        <v/>
      </c>
      <c r="E1035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gelzhixinrefillg3121120lsn</v>
      </c>
      <c r="F103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gelzhixinrefillg3121120lsnuntana</v>
      </c>
      <c r="G1035" s="19" t="s">
        <v>3925</v>
      </c>
      <c r="H1035" s="19" t="s">
        <v>5553</v>
      </c>
      <c r="I1035" s="50"/>
      <c r="J1035" s="1" t="s">
        <v>1621</v>
      </c>
      <c r="K1035" s="27" t="e">
        <f>IF(db[[#This Row],[NB NOTA_C]]="","",COUNTIF([2]!B_MSK[concat],db[[#This Row],[NB NOTA_C]]))</f>
        <v>#REF!</v>
      </c>
      <c r="L1035" s="16" t="s">
        <v>2654</v>
      </c>
      <c r="M1035" s="14" t="s">
        <v>1723</v>
      </c>
      <c r="N1035" s="15" t="s">
        <v>2811</v>
      </c>
      <c r="O1035" s="14"/>
      <c r="P1035" s="14" t="str">
        <f>IF(db[[#This Row],[QTY/ CTN]]="","",SUBSTITUTE(SUBSTITUTE(SUBSTITUTE(db[[#This Row],[QTY/ CTN]]," ","_",2),"(",""),")","")&amp;"_")</f>
        <v>120 LSN_</v>
      </c>
      <c r="Q1035" s="14">
        <f>IF(db[[#This Row],[H_QTY/ CTN]]="","",SEARCH("_",db[[#This Row],[H_QTY/ CTN]]))</f>
        <v>8</v>
      </c>
      <c r="R1035" s="14">
        <f>IF(db[[#This Row],[H_QTY/ CTN]]="","",LEN(db[[#This Row],[H_QTY/ CTN]]))</f>
        <v>8</v>
      </c>
      <c r="S1035" s="91" t="str">
        <f>IF(db[[#This Row],[H_QTY/ CTN]]="","",LEFT(db[[#This Row],[H_QTY/ CTN]],db[[#This Row],[H_1]]-1))</f>
        <v>120 LSN</v>
      </c>
      <c r="T1035" s="91" t="str">
        <f>IF(NOT(db[[#This Row],[H_1]]=db[[#This Row],[H_2]]),MID(db[[#This Row],[H_QTY/ CTN]],db[[#This Row],[H_1]]+1,db[[#This Row],[H_2]]-db[[#This Row],[H_1]]-1),"")</f>
        <v/>
      </c>
      <c r="U1035" s="87" t="str">
        <f>IF(db[[#This Row],[QTY/ CTN B]]="","",LEFT(db[[#This Row],[QTY/ CTN B]],SEARCH(" ",db[[#This Row],[QTY/ CTN B]],1)-1))</f>
        <v>120</v>
      </c>
      <c r="V1035" s="87" t="str">
        <f>IF(db[[#This Row],[QTY/ CTN B]]="","",RIGHT(db[[#This Row],[QTY/ CTN B]],LEN(db[[#This Row],[QTY/ CTN B]])-SEARCH(" ",db[[#This Row],[QTY/ CTN B]],1)))</f>
        <v>LSN</v>
      </c>
      <c r="W1035" s="87">
        <f>IF(db[[#This Row],[QTY/ CTN TG]]="",IF(db[[#This Row],[STN TG]]="","",12),LEFT(db[[#This Row],[QTY/ CTN TG]],SEARCH(" ",db[[#This Row],[QTY/ CTN TG]],1)-1))</f>
        <v>12</v>
      </c>
      <c r="X1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5" s="87" t="str">
        <f>IF(db[[#This Row],[STN K]]="","",IF(db[[#This Row],[STN TG]]="LSN",12,""))</f>
        <v/>
      </c>
      <c r="Z1035" s="87" t="str">
        <f>IF(db[[#This Row],[STN TG]]="LSN","PCS","")</f>
        <v/>
      </c>
      <c r="AA1035" s="87">
        <f>db[[#This Row],[QTY B]]*IF(db[[#This Row],[QTY TG]]="",1,db[[#This Row],[QTY TG]])*IF(db[[#This Row],[QTY K]]="",1,db[[#This Row],[QTY K]])</f>
        <v>1440</v>
      </c>
      <c r="AB1035" s="87" t="str">
        <f>IF(db[[#This Row],[STN K]]="",IF(db[[#This Row],[STN TG]]="",db[[#This Row],[STN B]],db[[#This Row],[STN TG]]),db[[#This Row],[STN K]])</f>
        <v>PCS</v>
      </c>
      <c r="AC1035" s="87"/>
    </row>
    <row r="1036" spans="1:29" ht="16.5" customHeight="1" x14ac:dyDescent="0.25">
      <c r="A1036" s="87">
        <f>ROW()-1</f>
        <v>1035</v>
      </c>
      <c r="B1036" s="3" t="str">
        <f>LOWER(SUBSTITUTE(SUBSTITUTE(SUBSTITUTE(SUBSTITUTE(SUBSTITUTE(SUBSTITUTE(db[[#This Row],[NB BM]]," ",),".",""),"-",""),"(",""),")",""),"/",""))</f>
        <v>gelzhixin+refillg3122</v>
      </c>
      <c r="C1036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D1036" s="3" t="str">
        <f>LOWER(SUBSTITUTE(SUBSTITUTE(SUBSTITUTE(SUBSTITUTE(SUBSTITUTE(SUBSTITUTE(SUBSTITUTE(SUBSTITUTE(SUBSTITUTE(db[[#This Row],[NB PAJAK]]," ",""),"-",""),"(",""),")",""),".",""),",",""),"/",""),"""",""),"+",""))</f>
        <v/>
      </c>
      <c r="E1036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gelzhixinrefillg3122120lsn</v>
      </c>
      <c r="F10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gelzhixinrefillg3122120lsnuntana</v>
      </c>
      <c r="G1036" s="1" t="s">
        <v>3400</v>
      </c>
      <c r="H1036" s="4" t="s">
        <v>3635</v>
      </c>
      <c r="I1036" s="49"/>
      <c r="J1036" s="1" t="s">
        <v>1621</v>
      </c>
      <c r="K1036" s="28" t="e">
        <f>IF(db[[#This Row],[NB NOTA_C]]="","",COUNTIF([2]!B_MSK[concat],db[[#This Row],[NB NOTA_C]]))</f>
        <v>#REF!</v>
      </c>
      <c r="L1036" s="7" t="s">
        <v>2654</v>
      </c>
      <c r="M1036" s="3" t="s">
        <v>1723</v>
      </c>
      <c r="N1036" s="1" t="s">
        <v>2811</v>
      </c>
      <c r="O1036" s="3"/>
      <c r="P1036" s="3" t="str">
        <f>IF(db[[#This Row],[QTY/ CTN]]="","",SUBSTITUTE(SUBSTITUTE(SUBSTITUTE(db[[#This Row],[QTY/ CTN]]," ","_",2),"(",""),")","")&amp;"_")</f>
        <v>120 LSN_</v>
      </c>
      <c r="Q1036" s="3">
        <f>IF(db[[#This Row],[H_QTY/ CTN]]="","",SEARCH("_",db[[#This Row],[H_QTY/ CTN]]))</f>
        <v>8</v>
      </c>
      <c r="R1036" s="3">
        <f>IF(db[[#This Row],[H_QTY/ CTN]]="","",LEN(db[[#This Row],[H_QTY/ CTN]]))</f>
        <v>8</v>
      </c>
      <c r="S1036" s="87" t="str">
        <f>IF(db[[#This Row],[H_QTY/ CTN]]="","",LEFT(db[[#This Row],[H_QTY/ CTN]],db[[#This Row],[H_1]]-1))</f>
        <v>120 LSN</v>
      </c>
      <c r="T1036" s="87" t="str">
        <f>IF(NOT(db[[#This Row],[H_1]]=db[[#This Row],[H_2]]),MID(db[[#This Row],[H_QTY/ CTN]],db[[#This Row],[H_1]]+1,db[[#This Row],[H_2]]-db[[#This Row],[H_1]]-1),"")</f>
        <v/>
      </c>
      <c r="U1036" s="87" t="str">
        <f>IF(db[[#This Row],[QTY/ CTN B]]="","",LEFT(db[[#This Row],[QTY/ CTN B]],SEARCH(" ",db[[#This Row],[QTY/ CTN B]],1)-1))</f>
        <v>120</v>
      </c>
      <c r="V1036" s="87" t="str">
        <f>IF(db[[#This Row],[QTY/ CTN B]]="","",RIGHT(db[[#This Row],[QTY/ CTN B]],LEN(db[[#This Row],[QTY/ CTN B]])-SEARCH(" ",db[[#This Row],[QTY/ CTN B]],1)))</f>
        <v>LSN</v>
      </c>
      <c r="W1036" s="87">
        <f>IF(db[[#This Row],[QTY/ CTN TG]]="",IF(db[[#This Row],[STN TG]]="","",12),LEFT(db[[#This Row],[QTY/ CTN TG]],SEARCH(" ",db[[#This Row],[QTY/ CTN TG]],1)-1))</f>
        <v>12</v>
      </c>
      <c r="X10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6" s="87" t="str">
        <f>IF(db[[#This Row],[STN K]]="","",IF(db[[#This Row],[STN TG]]="LSN",12,""))</f>
        <v/>
      </c>
      <c r="Z1036" s="87" t="str">
        <f>IF(db[[#This Row],[STN TG]]="LSN","PCS","")</f>
        <v/>
      </c>
      <c r="AA1036" s="87">
        <f>db[[#This Row],[QTY B]]*IF(db[[#This Row],[QTY TG]]="",1,db[[#This Row],[QTY TG]])*IF(db[[#This Row],[QTY K]]="",1,db[[#This Row],[QTY K]])</f>
        <v>1440</v>
      </c>
      <c r="AB1036" s="87" t="str">
        <f>IF(db[[#This Row],[STN K]]="",IF(db[[#This Row],[STN TG]]="",db[[#This Row],[STN B]],db[[#This Row],[STN TG]]),db[[#This Row],[STN K]])</f>
        <v>PCS</v>
      </c>
      <c r="AC1036" s="87"/>
    </row>
    <row r="1037" spans="1:29" ht="16.5" customHeight="1" x14ac:dyDescent="0.25">
      <c r="A1037" s="87">
        <f>ROW()-1</f>
        <v>1036</v>
      </c>
      <c r="B1037" s="3" t="str">
        <f>LOWER(SUBSTITUTE(SUBSTITUTE(SUBSTITUTE(SUBSTITUTE(SUBSTITUTE(SUBSTITUTE(db[[#This Row],[NB BM]]," ",),".",""),"-",""),"(",""),")",""),"/",""))</f>
        <v>gelzhixin+refillg3123</v>
      </c>
      <c r="C1037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D1037" s="3" t="str">
        <f>LOWER(SUBSTITUTE(SUBSTITUTE(SUBSTITUTE(SUBSTITUTE(SUBSTITUTE(SUBSTITUTE(SUBSTITUTE(SUBSTITUTE(SUBSTITUTE(db[[#This Row],[NB PAJAK]]," ",""),"-",""),"(",""),")",""),".",""),",",""),"/",""),"""",""),"+",""))</f>
        <v/>
      </c>
      <c r="E1037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gelzhixinrefillg3123120lsn</v>
      </c>
      <c r="F10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gelzhixinrefillg3123120lsnuntana</v>
      </c>
      <c r="G1037" s="1" t="s">
        <v>3399</v>
      </c>
      <c r="H1037" s="4" t="s">
        <v>3636</v>
      </c>
      <c r="I1037" s="49"/>
      <c r="J1037" s="1" t="s">
        <v>1621</v>
      </c>
      <c r="K1037" s="28" t="e">
        <f>IF(db[[#This Row],[NB NOTA_C]]="","",COUNTIF([2]!B_MSK[concat],db[[#This Row],[NB NOTA_C]]))</f>
        <v>#REF!</v>
      </c>
      <c r="L1037" s="7" t="s">
        <v>2654</v>
      </c>
      <c r="M1037" s="3" t="s">
        <v>1723</v>
      </c>
      <c r="N1037" s="1" t="s">
        <v>2811</v>
      </c>
      <c r="O1037" s="3"/>
      <c r="P1037" s="3" t="str">
        <f>IF(db[[#This Row],[QTY/ CTN]]="","",SUBSTITUTE(SUBSTITUTE(SUBSTITUTE(db[[#This Row],[QTY/ CTN]]," ","_",2),"(",""),")","")&amp;"_")</f>
        <v>120 LSN_</v>
      </c>
      <c r="Q1037" s="3">
        <f>IF(db[[#This Row],[H_QTY/ CTN]]="","",SEARCH("_",db[[#This Row],[H_QTY/ CTN]]))</f>
        <v>8</v>
      </c>
      <c r="R1037" s="3">
        <f>IF(db[[#This Row],[H_QTY/ CTN]]="","",LEN(db[[#This Row],[H_QTY/ CTN]]))</f>
        <v>8</v>
      </c>
      <c r="S1037" s="87" t="str">
        <f>IF(db[[#This Row],[H_QTY/ CTN]]="","",LEFT(db[[#This Row],[H_QTY/ CTN]],db[[#This Row],[H_1]]-1))</f>
        <v>120 LSN</v>
      </c>
      <c r="T1037" s="87" t="str">
        <f>IF(NOT(db[[#This Row],[H_1]]=db[[#This Row],[H_2]]),MID(db[[#This Row],[H_QTY/ CTN]],db[[#This Row],[H_1]]+1,db[[#This Row],[H_2]]-db[[#This Row],[H_1]]-1),"")</f>
        <v/>
      </c>
      <c r="U1037" s="87" t="str">
        <f>IF(db[[#This Row],[QTY/ CTN B]]="","",LEFT(db[[#This Row],[QTY/ CTN B]],SEARCH(" ",db[[#This Row],[QTY/ CTN B]],1)-1))</f>
        <v>120</v>
      </c>
      <c r="V1037" s="87" t="str">
        <f>IF(db[[#This Row],[QTY/ CTN B]]="","",RIGHT(db[[#This Row],[QTY/ CTN B]],LEN(db[[#This Row],[QTY/ CTN B]])-SEARCH(" ",db[[#This Row],[QTY/ CTN B]],1)))</f>
        <v>LSN</v>
      </c>
      <c r="W1037" s="87">
        <f>IF(db[[#This Row],[QTY/ CTN TG]]="",IF(db[[#This Row],[STN TG]]="","",12),LEFT(db[[#This Row],[QTY/ CTN TG]],SEARCH(" ",db[[#This Row],[QTY/ CTN TG]],1)-1))</f>
        <v>12</v>
      </c>
      <c r="X10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7" s="87" t="str">
        <f>IF(db[[#This Row],[STN K]]="","",IF(db[[#This Row],[STN TG]]="LSN",12,""))</f>
        <v/>
      </c>
      <c r="Z1037" s="87" t="str">
        <f>IF(db[[#This Row],[STN TG]]="LSN","PCS","")</f>
        <v/>
      </c>
      <c r="AA1037" s="87">
        <f>db[[#This Row],[QTY B]]*IF(db[[#This Row],[QTY TG]]="",1,db[[#This Row],[QTY TG]])*IF(db[[#This Row],[QTY K]]="",1,db[[#This Row],[QTY K]])</f>
        <v>1440</v>
      </c>
      <c r="AB1037" s="87" t="str">
        <f>IF(db[[#This Row],[STN K]]="",IF(db[[#This Row],[STN TG]]="",db[[#This Row],[STN B]],db[[#This Row],[STN TG]]),db[[#This Row],[STN K]])</f>
        <v>PCS</v>
      </c>
      <c r="AC1037" s="87"/>
    </row>
    <row r="1038" spans="1:29" ht="16.5" customHeight="1" x14ac:dyDescent="0.25">
      <c r="A1038" s="87">
        <f>ROW()-1</f>
        <v>1037</v>
      </c>
      <c r="B1038" s="3" t="str">
        <f>LOWER(SUBSTITUTE(SUBSTITUTE(SUBSTITUTE(SUBSTITUTE(SUBSTITUTE(SUBSTITUTE(db[[#This Row],[NB BM]]," ",),".",""),"-",""),"(",""),")",""),"/",""))</f>
        <v>gelzhixin+refillg3124</v>
      </c>
      <c r="C1038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D1038" s="3" t="str">
        <f>LOWER(SUBSTITUTE(SUBSTITUTE(SUBSTITUTE(SUBSTITUTE(SUBSTITUTE(SUBSTITUTE(SUBSTITUTE(SUBSTITUTE(SUBSTITUTE(db[[#This Row],[NB PAJAK]]," ",""),"-",""),"(",""),")",""),".",""),",",""),"/",""),"""",""),"+",""))</f>
        <v/>
      </c>
      <c r="E1038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gelzhixinrefillg3124120lsn</v>
      </c>
      <c r="F10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gelzhixinrefillg3124120lsnuntana</v>
      </c>
      <c r="G1038" s="1" t="s">
        <v>3398</v>
      </c>
      <c r="H1038" s="4" t="s">
        <v>3637</v>
      </c>
      <c r="I1038" s="49"/>
      <c r="J1038" s="1" t="s">
        <v>1621</v>
      </c>
      <c r="K1038" s="28" t="e">
        <f>IF(db[[#This Row],[NB NOTA_C]]="","",COUNTIF([2]!B_MSK[concat],db[[#This Row],[NB NOTA_C]]))</f>
        <v>#REF!</v>
      </c>
      <c r="L1038" s="7" t="s">
        <v>2654</v>
      </c>
      <c r="M1038" s="3" t="s">
        <v>1723</v>
      </c>
      <c r="N1038" s="1" t="s">
        <v>2811</v>
      </c>
      <c r="O1038" s="3"/>
      <c r="P1038" s="3" t="str">
        <f>IF(db[[#This Row],[QTY/ CTN]]="","",SUBSTITUTE(SUBSTITUTE(SUBSTITUTE(db[[#This Row],[QTY/ CTN]]," ","_",2),"(",""),")","")&amp;"_")</f>
        <v>120 LSN_</v>
      </c>
      <c r="Q1038" s="3">
        <f>IF(db[[#This Row],[H_QTY/ CTN]]="","",SEARCH("_",db[[#This Row],[H_QTY/ CTN]]))</f>
        <v>8</v>
      </c>
      <c r="R1038" s="3">
        <f>IF(db[[#This Row],[H_QTY/ CTN]]="","",LEN(db[[#This Row],[H_QTY/ CTN]]))</f>
        <v>8</v>
      </c>
      <c r="S1038" s="87" t="str">
        <f>IF(db[[#This Row],[H_QTY/ CTN]]="","",LEFT(db[[#This Row],[H_QTY/ CTN]],db[[#This Row],[H_1]]-1))</f>
        <v>120 LSN</v>
      </c>
      <c r="T1038" s="87" t="str">
        <f>IF(NOT(db[[#This Row],[H_1]]=db[[#This Row],[H_2]]),MID(db[[#This Row],[H_QTY/ CTN]],db[[#This Row],[H_1]]+1,db[[#This Row],[H_2]]-db[[#This Row],[H_1]]-1),"")</f>
        <v/>
      </c>
      <c r="U1038" s="87" t="str">
        <f>IF(db[[#This Row],[QTY/ CTN B]]="","",LEFT(db[[#This Row],[QTY/ CTN B]],SEARCH(" ",db[[#This Row],[QTY/ CTN B]],1)-1))</f>
        <v>120</v>
      </c>
      <c r="V1038" s="87" t="str">
        <f>IF(db[[#This Row],[QTY/ CTN B]]="","",RIGHT(db[[#This Row],[QTY/ CTN B]],LEN(db[[#This Row],[QTY/ CTN B]])-SEARCH(" ",db[[#This Row],[QTY/ CTN B]],1)))</f>
        <v>LSN</v>
      </c>
      <c r="W1038" s="87">
        <f>IF(db[[#This Row],[QTY/ CTN TG]]="",IF(db[[#This Row],[STN TG]]="","",12),LEFT(db[[#This Row],[QTY/ CTN TG]],SEARCH(" ",db[[#This Row],[QTY/ CTN TG]],1)-1))</f>
        <v>12</v>
      </c>
      <c r="X10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8" s="87" t="str">
        <f>IF(db[[#This Row],[STN K]]="","",IF(db[[#This Row],[STN TG]]="LSN",12,""))</f>
        <v/>
      </c>
      <c r="Z1038" s="87" t="str">
        <f>IF(db[[#This Row],[STN TG]]="LSN","PCS","")</f>
        <v/>
      </c>
      <c r="AA1038" s="87">
        <f>db[[#This Row],[QTY B]]*IF(db[[#This Row],[QTY TG]]="",1,db[[#This Row],[QTY TG]])*IF(db[[#This Row],[QTY K]]="",1,db[[#This Row],[QTY K]])</f>
        <v>1440</v>
      </c>
      <c r="AB1038" s="87" t="str">
        <f>IF(db[[#This Row],[STN K]]="",IF(db[[#This Row],[STN TG]]="",db[[#This Row],[STN B]],db[[#This Row],[STN TG]]),db[[#This Row],[STN K]])</f>
        <v>PCS</v>
      </c>
      <c r="AC1038" s="87"/>
    </row>
    <row r="1039" spans="1:29" ht="16.5" customHeight="1" x14ac:dyDescent="0.25">
      <c r="A1039" s="87">
        <f>ROW()-1</f>
        <v>1038</v>
      </c>
      <c r="B1039" s="14" t="str">
        <f>LOWER(SUBSTITUTE(SUBSTITUTE(SUBSTITUTE(SUBSTITUTE(SUBSTITUTE(SUBSTITUTE(db[[#This Row],[NB BM]]," ",),".",""),"-",""),"(",""),")",""),"/",""))</f>
        <v>gelzhixin+refillg3125</v>
      </c>
      <c r="C1039" s="14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D1039" s="14" t="str">
        <f>LOWER(SUBSTITUTE(SUBSTITUTE(SUBSTITUTE(SUBSTITUTE(SUBSTITUTE(SUBSTITUTE(SUBSTITUTE(SUBSTITUTE(SUBSTITUTE(db[[#This Row],[NB PAJAK]]," ",""),"-",""),"(",""),")",""),".",""),",",""),"/",""),"""",""),"+",""))</f>
        <v/>
      </c>
      <c r="E1039" s="1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gelzhixinrefillg3125120lsn</v>
      </c>
      <c r="F10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gelzhixinrefillg3125120lsnuntana</v>
      </c>
      <c r="G1039" s="19" t="s">
        <v>3926</v>
      </c>
      <c r="H1039" s="19" t="s">
        <v>5554</v>
      </c>
      <c r="I1039" s="50"/>
      <c r="J1039" s="1" t="s">
        <v>1621</v>
      </c>
      <c r="K1039" s="27" t="e">
        <f>IF(db[[#This Row],[NB NOTA_C]]="","",COUNTIF([2]!B_MSK[concat],db[[#This Row],[NB NOTA_C]]))</f>
        <v>#REF!</v>
      </c>
      <c r="L1039" s="16" t="s">
        <v>2654</v>
      </c>
      <c r="M1039" s="14" t="s">
        <v>1723</v>
      </c>
      <c r="N1039" s="15" t="s">
        <v>2811</v>
      </c>
      <c r="O1039" s="14"/>
      <c r="P1039" s="14" t="str">
        <f>IF(db[[#This Row],[QTY/ CTN]]="","",SUBSTITUTE(SUBSTITUTE(SUBSTITUTE(db[[#This Row],[QTY/ CTN]]," ","_",2),"(",""),")","")&amp;"_")</f>
        <v>120 LSN_</v>
      </c>
      <c r="Q1039" s="14">
        <f>IF(db[[#This Row],[H_QTY/ CTN]]="","",SEARCH("_",db[[#This Row],[H_QTY/ CTN]]))</f>
        <v>8</v>
      </c>
      <c r="R1039" s="14">
        <f>IF(db[[#This Row],[H_QTY/ CTN]]="","",LEN(db[[#This Row],[H_QTY/ CTN]]))</f>
        <v>8</v>
      </c>
      <c r="S1039" s="91" t="str">
        <f>IF(db[[#This Row],[H_QTY/ CTN]]="","",LEFT(db[[#This Row],[H_QTY/ CTN]],db[[#This Row],[H_1]]-1))</f>
        <v>120 LSN</v>
      </c>
      <c r="T1039" s="91" t="str">
        <f>IF(NOT(db[[#This Row],[H_1]]=db[[#This Row],[H_2]]),MID(db[[#This Row],[H_QTY/ CTN]],db[[#This Row],[H_1]]+1,db[[#This Row],[H_2]]-db[[#This Row],[H_1]]-1),"")</f>
        <v/>
      </c>
      <c r="U1039" s="87" t="str">
        <f>IF(db[[#This Row],[QTY/ CTN B]]="","",LEFT(db[[#This Row],[QTY/ CTN B]],SEARCH(" ",db[[#This Row],[QTY/ CTN B]],1)-1))</f>
        <v>120</v>
      </c>
      <c r="V1039" s="87" t="str">
        <f>IF(db[[#This Row],[QTY/ CTN B]]="","",RIGHT(db[[#This Row],[QTY/ CTN B]],LEN(db[[#This Row],[QTY/ CTN B]])-SEARCH(" ",db[[#This Row],[QTY/ CTN B]],1)))</f>
        <v>LSN</v>
      </c>
      <c r="W1039" s="87">
        <f>IF(db[[#This Row],[QTY/ CTN TG]]="",IF(db[[#This Row],[STN TG]]="","",12),LEFT(db[[#This Row],[QTY/ CTN TG]],SEARCH(" ",db[[#This Row],[QTY/ CTN TG]],1)-1))</f>
        <v>12</v>
      </c>
      <c r="X10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39" s="87" t="str">
        <f>IF(db[[#This Row],[STN K]]="","",IF(db[[#This Row],[STN TG]]="LSN",12,""))</f>
        <v/>
      </c>
      <c r="Z1039" s="87" t="str">
        <f>IF(db[[#This Row],[STN TG]]="LSN","PCS","")</f>
        <v/>
      </c>
      <c r="AA1039" s="87">
        <f>db[[#This Row],[QTY B]]*IF(db[[#This Row],[QTY TG]]="",1,db[[#This Row],[QTY TG]])*IF(db[[#This Row],[QTY K]]="",1,db[[#This Row],[QTY K]])</f>
        <v>1440</v>
      </c>
      <c r="AB1039" s="87" t="str">
        <f>IF(db[[#This Row],[STN K]]="",IF(db[[#This Row],[STN TG]]="",db[[#This Row],[STN B]],db[[#This Row],[STN TG]]),db[[#This Row],[STN K]])</f>
        <v>PCS</v>
      </c>
      <c r="AC1039" s="87"/>
    </row>
    <row r="1040" spans="1:29" ht="16.5" customHeight="1" x14ac:dyDescent="0.25">
      <c r="A1040" s="87">
        <f>ROW()-1</f>
        <v>1039</v>
      </c>
      <c r="B1040" s="3" t="str">
        <f>LOWER(SUBSTITUTE(SUBSTITUTE(SUBSTITUTE(SUBSTITUTE(SUBSTITUTE(SUBSTITUTE(db[[#This Row],[NB BM]]," ",),".",""),"-",""),"(",""),")",""),"/",""))</f>
        <v>gelzhixin+refillg3126</v>
      </c>
      <c r="C1040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D1040" s="3" t="str">
        <f>LOWER(SUBSTITUTE(SUBSTITUTE(SUBSTITUTE(SUBSTITUTE(SUBSTITUTE(SUBSTITUTE(SUBSTITUTE(SUBSTITUTE(SUBSTITUTE(db[[#This Row],[NB PAJAK]]," ",""),"-",""),"(",""),")",""),".",""),",",""),"/",""),"""",""),"+",""))</f>
        <v/>
      </c>
      <c r="E1040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gelzhixinrefillg3126120lsn</v>
      </c>
      <c r="F10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gelzhixinrefillg3126120lsnuntana</v>
      </c>
      <c r="G1040" s="1" t="s">
        <v>3681</v>
      </c>
      <c r="H1040" s="4" t="s">
        <v>3678</v>
      </c>
      <c r="I1040" s="49"/>
      <c r="J1040" s="1" t="s">
        <v>1621</v>
      </c>
      <c r="K1040" s="28" t="e">
        <f>IF(db[[#This Row],[NB NOTA_C]]="","",COUNTIF([2]!B_MSK[concat],db[[#This Row],[NB NOTA_C]]))</f>
        <v>#REF!</v>
      </c>
      <c r="L1040" s="7" t="s">
        <v>2654</v>
      </c>
      <c r="M1040" s="3" t="s">
        <v>1723</v>
      </c>
      <c r="N1040" s="1" t="s">
        <v>2811</v>
      </c>
      <c r="O1040" s="3"/>
      <c r="P1040" s="3" t="str">
        <f>IF(db[[#This Row],[QTY/ CTN]]="","",SUBSTITUTE(SUBSTITUTE(SUBSTITUTE(db[[#This Row],[QTY/ CTN]]," ","_",2),"(",""),")","")&amp;"_")</f>
        <v>120 LSN_</v>
      </c>
      <c r="Q1040" s="3">
        <f>IF(db[[#This Row],[H_QTY/ CTN]]="","",SEARCH("_",db[[#This Row],[H_QTY/ CTN]]))</f>
        <v>8</v>
      </c>
      <c r="R1040" s="3">
        <f>IF(db[[#This Row],[H_QTY/ CTN]]="","",LEN(db[[#This Row],[H_QTY/ CTN]]))</f>
        <v>8</v>
      </c>
      <c r="S1040" s="87" t="str">
        <f>IF(db[[#This Row],[H_QTY/ CTN]]="","",LEFT(db[[#This Row],[H_QTY/ CTN]],db[[#This Row],[H_1]]-1))</f>
        <v>120 LSN</v>
      </c>
      <c r="T1040" s="87" t="str">
        <f>IF(NOT(db[[#This Row],[H_1]]=db[[#This Row],[H_2]]),MID(db[[#This Row],[H_QTY/ CTN]],db[[#This Row],[H_1]]+1,db[[#This Row],[H_2]]-db[[#This Row],[H_1]]-1),"")</f>
        <v/>
      </c>
      <c r="U1040" s="87" t="str">
        <f>IF(db[[#This Row],[QTY/ CTN B]]="","",LEFT(db[[#This Row],[QTY/ CTN B]],SEARCH(" ",db[[#This Row],[QTY/ CTN B]],1)-1))</f>
        <v>120</v>
      </c>
      <c r="V1040" s="87" t="str">
        <f>IF(db[[#This Row],[QTY/ CTN B]]="","",RIGHT(db[[#This Row],[QTY/ CTN B]],LEN(db[[#This Row],[QTY/ CTN B]])-SEARCH(" ",db[[#This Row],[QTY/ CTN B]],1)))</f>
        <v>LSN</v>
      </c>
      <c r="W1040" s="87">
        <f>IF(db[[#This Row],[QTY/ CTN TG]]="",IF(db[[#This Row],[STN TG]]="","",12),LEFT(db[[#This Row],[QTY/ CTN TG]],SEARCH(" ",db[[#This Row],[QTY/ CTN TG]],1)-1))</f>
        <v>12</v>
      </c>
      <c r="X10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0" s="87" t="str">
        <f>IF(db[[#This Row],[STN K]]="","",IF(db[[#This Row],[STN TG]]="LSN",12,""))</f>
        <v/>
      </c>
      <c r="Z1040" s="87" t="str">
        <f>IF(db[[#This Row],[STN TG]]="LSN","PCS","")</f>
        <v/>
      </c>
      <c r="AA1040" s="87">
        <f>db[[#This Row],[QTY B]]*IF(db[[#This Row],[QTY TG]]="",1,db[[#This Row],[QTY TG]])*IF(db[[#This Row],[QTY K]]="",1,db[[#This Row],[QTY K]])</f>
        <v>1440</v>
      </c>
      <c r="AB1040" s="87" t="str">
        <f>IF(db[[#This Row],[STN K]]="",IF(db[[#This Row],[STN TG]]="",db[[#This Row],[STN B]],db[[#This Row],[STN TG]]),db[[#This Row],[STN K]])</f>
        <v>PCS</v>
      </c>
      <c r="AC1040" s="87"/>
    </row>
    <row r="1041" spans="1:29" ht="16.5" customHeight="1" x14ac:dyDescent="0.25">
      <c r="A1041" s="87">
        <f>ROW()-1</f>
        <v>1040</v>
      </c>
      <c r="B1041" s="45" t="str">
        <f>LOWER(SUBSTITUTE(SUBSTITUTE(SUBSTITUTE(SUBSTITUTE(SUBSTITUTE(SUBSTITUTE(db[[#This Row],[NB BM]]," ",),".",""),"-",""),"(",""),")",""),"/",""))</f>
        <v>gelzhixin+refillg3127</v>
      </c>
      <c r="C1041" s="45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D1041" s="45" t="str">
        <f>LOWER(SUBSTITUTE(SUBSTITUTE(SUBSTITUTE(SUBSTITUTE(SUBSTITUTE(SUBSTITUTE(SUBSTITUTE(SUBSTITUTE(SUBSTITUTE(db[[#This Row],[NB PAJAK]]," ",""),"-",""),"(",""),")",""),".",""),",",""),"/",""),"""",""),"+",""))</f>
        <v/>
      </c>
      <c r="E1041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gelzhixinrefillg3127120lsn</v>
      </c>
      <c r="F104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gelzhixinrefillg3127120lsnuntana</v>
      </c>
      <c r="G1041" s="4" t="s">
        <v>4728</v>
      </c>
      <c r="H1041" s="65" t="s">
        <v>5555</v>
      </c>
      <c r="I1041" s="58"/>
      <c r="J1041" s="1" t="s">
        <v>1621</v>
      </c>
      <c r="K1041" s="47" t="e">
        <f>IF(db[[#This Row],[NB NOTA_C]]="","",COUNTIF([2]!B_MSK[concat],db[[#This Row],[NB NOTA_C]]))</f>
        <v>#REF!</v>
      </c>
      <c r="L1041" s="16" t="s">
        <v>2654</v>
      </c>
      <c r="M1041" s="14" t="s">
        <v>1723</v>
      </c>
      <c r="N1041" s="15" t="s">
        <v>2811</v>
      </c>
      <c r="O1041" s="45"/>
      <c r="P1041" s="45" t="str">
        <f>IF(db[[#This Row],[QTY/ CTN]]="","",SUBSTITUTE(SUBSTITUTE(SUBSTITUTE(db[[#This Row],[QTY/ CTN]]," ","_",2),"(",""),")","")&amp;"_")</f>
        <v>120 LSN_</v>
      </c>
      <c r="Q1041" s="45">
        <f>IF(db[[#This Row],[H_QTY/ CTN]]="","",SEARCH("_",db[[#This Row],[H_QTY/ CTN]]))</f>
        <v>8</v>
      </c>
      <c r="R1041" s="45">
        <f>IF(db[[#This Row],[H_QTY/ CTN]]="","",LEN(db[[#This Row],[H_QTY/ CTN]]))</f>
        <v>8</v>
      </c>
      <c r="S1041" s="95" t="str">
        <f>IF(db[[#This Row],[H_QTY/ CTN]]="","",LEFT(db[[#This Row],[H_QTY/ CTN]],db[[#This Row],[H_1]]-1))</f>
        <v>120 LSN</v>
      </c>
      <c r="T1041" s="95" t="str">
        <f>IF(NOT(db[[#This Row],[H_1]]=db[[#This Row],[H_2]]),MID(db[[#This Row],[H_QTY/ CTN]],db[[#This Row],[H_1]]+1,db[[#This Row],[H_2]]-db[[#This Row],[H_1]]-1),"")</f>
        <v/>
      </c>
      <c r="U1041" s="87" t="str">
        <f>IF(db[[#This Row],[QTY/ CTN B]]="","",LEFT(db[[#This Row],[QTY/ CTN B]],SEARCH(" ",db[[#This Row],[QTY/ CTN B]],1)-1))</f>
        <v>120</v>
      </c>
      <c r="V1041" s="87" t="str">
        <f>IF(db[[#This Row],[QTY/ CTN B]]="","",RIGHT(db[[#This Row],[QTY/ CTN B]],LEN(db[[#This Row],[QTY/ CTN B]])-SEARCH(" ",db[[#This Row],[QTY/ CTN B]],1)))</f>
        <v>LSN</v>
      </c>
      <c r="W1041" s="87">
        <f>IF(db[[#This Row],[QTY/ CTN TG]]="",IF(db[[#This Row],[STN TG]]="","",12),LEFT(db[[#This Row],[QTY/ CTN TG]],SEARCH(" ",db[[#This Row],[QTY/ CTN TG]],1)-1))</f>
        <v>12</v>
      </c>
      <c r="X1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1" s="87" t="str">
        <f>IF(db[[#This Row],[STN K]]="","",IF(db[[#This Row],[STN TG]]="LSN",12,""))</f>
        <v/>
      </c>
      <c r="Z1041" s="87" t="str">
        <f>IF(db[[#This Row],[STN TG]]="LSN","PCS","")</f>
        <v/>
      </c>
      <c r="AA1041" s="87">
        <f>db[[#This Row],[QTY B]]*IF(db[[#This Row],[QTY TG]]="",1,db[[#This Row],[QTY TG]])*IF(db[[#This Row],[QTY K]]="",1,db[[#This Row],[QTY K]])</f>
        <v>1440</v>
      </c>
      <c r="AB1041" s="87" t="str">
        <f>IF(db[[#This Row],[STN K]]="",IF(db[[#This Row],[STN TG]]="",db[[#This Row],[STN B]],db[[#This Row],[STN TG]]),db[[#This Row],[STN K]])</f>
        <v>PCS</v>
      </c>
      <c r="AC1041" s="87"/>
    </row>
    <row r="1042" spans="1:29" ht="16.5" customHeight="1" x14ac:dyDescent="0.25">
      <c r="A1042" s="87">
        <f>ROW()-1</f>
        <v>1041</v>
      </c>
      <c r="B1042" s="45" t="str">
        <f>LOWER(SUBSTITUTE(SUBSTITUTE(SUBSTITUTE(SUBSTITUTE(SUBSTITUTE(SUBSTITUTE(db[[#This Row],[NB BM]]," ",),".",""),"-",""),"(",""),")",""),"/",""))</f>
        <v>gelzhixin+refillg3128</v>
      </c>
      <c r="C1042" s="45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D1042" s="45" t="str">
        <f>LOWER(SUBSTITUTE(SUBSTITUTE(SUBSTITUTE(SUBSTITUTE(SUBSTITUTE(SUBSTITUTE(SUBSTITUTE(SUBSTITUTE(SUBSTITUTE(db[[#This Row],[NB PAJAK]]," ",""),"-",""),"(",""),")",""),".",""),",",""),"/",""),"""",""),"+",""))</f>
        <v/>
      </c>
      <c r="E1042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gelzhixinrefillg3128120lsn</v>
      </c>
      <c r="F104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gelzhixinrefillg3128120lsnuntana</v>
      </c>
      <c r="G1042" s="65" t="s">
        <v>4727</v>
      </c>
      <c r="H1042" s="65" t="s">
        <v>5556</v>
      </c>
      <c r="I1042" s="58"/>
      <c r="J1042" s="1" t="s">
        <v>1621</v>
      </c>
      <c r="K1042" s="47" t="e">
        <f>IF(db[[#This Row],[NB NOTA_C]]="","",COUNTIF([2]!B_MSK[concat],db[[#This Row],[NB NOTA_C]]))</f>
        <v>#REF!</v>
      </c>
      <c r="L1042" s="16" t="s">
        <v>2654</v>
      </c>
      <c r="M1042" s="14" t="s">
        <v>1723</v>
      </c>
      <c r="N1042" s="15" t="s">
        <v>2811</v>
      </c>
      <c r="O1042" s="45"/>
      <c r="P1042" s="45" t="str">
        <f>IF(db[[#This Row],[QTY/ CTN]]="","",SUBSTITUTE(SUBSTITUTE(SUBSTITUTE(db[[#This Row],[QTY/ CTN]]," ","_",2),"(",""),")","")&amp;"_")</f>
        <v>120 LSN_</v>
      </c>
      <c r="Q1042" s="45">
        <f>IF(db[[#This Row],[H_QTY/ CTN]]="","",SEARCH("_",db[[#This Row],[H_QTY/ CTN]]))</f>
        <v>8</v>
      </c>
      <c r="R1042" s="45">
        <f>IF(db[[#This Row],[H_QTY/ CTN]]="","",LEN(db[[#This Row],[H_QTY/ CTN]]))</f>
        <v>8</v>
      </c>
      <c r="S1042" s="95" t="str">
        <f>IF(db[[#This Row],[H_QTY/ CTN]]="","",LEFT(db[[#This Row],[H_QTY/ CTN]],db[[#This Row],[H_1]]-1))</f>
        <v>120 LSN</v>
      </c>
      <c r="T1042" s="95" t="str">
        <f>IF(NOT(db[[#This Row],[H_1]]=db[[#This Row],[H_2]]),MID(db[[#This Row],[H_QTY/ CTN]],db[[#This Row],[H_1]]+1,db[[#This Row],[H_2]]-db[[#This Row],[H_1]]-1),"")</f>
        <v/>
      </c>
      <c r="U1042" s="87" t="str">
        <f>IF(db[[#This Row],[QTY/ CTN B]]="","",LEFT(db[[#This Row],[QTY/ CTN B]],SEARCH(" ",db[[#This Row],[QTY/ CTN B]],1)-1))</f>
        <v>120</v>
      </c>
      <c r="V1042" s="87" t="str">
        <f>IF(db[[#This Row],[QTY/ CTN B]]="","",RIGHT(db[[#This Row],[QTY/ CTN B]],LEN(db[[#This Row],[QTY/ CTN B]])-SEARCH(" ",db[[#This Row],[QTY/ CTN B]],1)))</f>
        <v>LSN</v>
      </c>
      <c r="W1042" s="87">
        <f>IF(db[[#This Row],[QTY/ CTN TG]]="",IF(db[[#This Row],[STN TG]]="","",12),LEFT(db[[#This Row],[QTY/ CTN TG]],SEARCH(" ",db[[#This Row],[QTY/ CTN TG]],1)-1))</f>
        <v>12</v>
      </c>
      <c r="X1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2" s="87" t="str">
        <f>IF(db[[#This Row],[STN K]]="","",IF(db[[#This Row],[STN TG]]="LSN",12,""))</f>
        <v/>
      </c>
      <c r="Z1042" s="87" t="str">
        <f>IF(db[[#This Row],[STN TG]]="LSN","PCS","")</f>
        <v/>
      </c>
      <c r="AA1042" s="87">
        <f>db[[#This Row],[QTY B]]*IF(db[[#This Row],[QTY TG]]="",1,db[[#This Row],[QTY TG]])*IF(db[[#This Row],[QTY K]]="",1,db[[#This Row],[QTY K]])</f>
        <v>1440</v>
      </c>
      <c r="AB1042" s="87" t="str">
        <f>IF(db[[#This Row],[STN K]]="",IF(db[[#This Row],[STN TG]]="",db[[#This Row],[STN B]],db[[#This Row],[STN TG]]),db[[#This Row],[STN K]])</f>
        <v>PCS</v>
      </c>
      <c r="AC1042" s="87"/>
    </row>
    <row r="1043" spans="1:29" ht="16.5" customHeight="1" x14ac:dyDescent="0.25">
      <c r="A1043" s="87">
        <f>ROW()-1</f>
        <v>1042</v>
      </c>
      <c r="B1043" s="3" t="str">
        <f>LOWER(SUBSTITUTE(SUBSTITUTE(SUBSTITUTE(SUBSTITUTE(SUBSTITUTE(SUBSTITUTE(db[[#This Row],[NB BM]]," ",),".",""),"-",""),"(",""),")",""),"/",""))</f>
        <v>gelzhixin+refillg3129</v>
      </c>
      <c r="C1043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D1043" s="3" t="str">
        <f>LOWER(SUBSTITUTE(SUBSTITUTE(SUBSTITUTE(SUBSTITUTE(SUBSTITUTE(SUBSTITUTE(SUBSTITUTE(SUBSTITUTE(SUBSTITUTE(db[[#This Row],[NB PAJAK]]," ",""),"-",""),"(",""),")",""),".",""),",",""),"/",""),"""",""),"+",""))</f>
        <v/>
      </c>
      <c r="E1043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gelzhixinrefillg3129120lsn</v>
      </c>
      <c r="F10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gelzhixinrefillg3129120lsnuntana</v>
      </c>
      <c r="G1043" s="1" t="s">
        <v>3682</v>
      </c>
      <c r="H1043" s="4" t="s">
        <v>3679</v>
      </c>
      <c r="I1043" s="49"/>
      <c r="J1043" s="1" t="s">
        <v>1621</v>
      </c>
      <c r="K1043" s="28" t="e">
        <f>IF(db[[#This Row],[NB NOTA_C]]="","",COUNTIF([2]!B_MSK[concat],db[[#This Row],[NB NOTA_C]]))</f>
        <v>#REF!</v>
      </c>
      <c r="L1043" s="7" t="s">
        <v>2654</v>
      </c>
      <c r="M1043" s="3" t="s">
        <v>1723</v>
      </c>
      <c r="N1043" s="1" t="s">
        <v>2811</v>
      </c>
      <c r="O1043" s="3"/>
      <c r="P1043" s="3" t="str">
        <f>IF(db[[#This Row],[QTY/ CTN]]="","",SUBSTITUTE(SUBSTITUTE(SUBSTITUTE(db[[#This Row],[QTY/ CTN]]," ","_",2),"(",""),")","")&amp;"_")</f>
        <v>120 LSN_</v>
      </c>
      <c r="Q1043" s="3">
        <f>IF(db[[#This Row],[H_QTY/ CTN]]="","",SEARCH("_",db[[#This Row],[H_QTY/ CTN]]))</f>
        <v>8</v>
      </c>
      <c r="R1043" s="3">
        <f>IF(db[[#This Row],[H_QTY/ CTN]]="","",LEN(db[[#This Row],[H_QTY/ CTN]]))</f>
        <v>8</v>
      </c>
      <c r="S1043" s="87" t="str">
        <f>IF(db[[#This Row],[H_QTY/ CTN]]="","",LEFT(db[[#This Row],[H_QTY/ CTN]],db[[#This Row],[H_1]]-1))</f>
        <v>120 LSN</v>
      </c>
      <c r="T1043" s="87" t="str">
        <f>IF(NOT(db[[#This Row],[H_1]]=db[[#This Row],[H_2]]),MID(db[[#This Row],[H_QTY/ CTN]],db[[#This Row],[H_1]]+1,db[[#This Row],[H_2]]-db[[#This Row],[H_1]]-1),"")</f>
        <v/>
      </c>
      <c r="U1043" s="87" t="str">
        <f>IF(db[[#This Row],[QTY/ CTN B]]="","",LEFT(db[[#This Row],[QTY/ CTN B]],SEARCH(" ",db[[#This Row],[QTY/ CTN B]],1)-1))</f>
        <v>120</v>
      </c>
      <c r="V1043" s="87" t="str">
        <f>IF(db[[#This Row],[QTY/ CTN B]]="","",RIGHT(db[[#This Row],[QTY/ CTN B]],LEN(db[[#This Row],[QTY/ CTN B]])-SEARCH(" ",db[[#This Row],[QTY/ CTN B]],1)))</f>
        <v>LSN</v>
      </c>
      <c r="W1043" s="87">
        <f>IF(db[[#This Row],[QTY/ CTN TG]]="",IF(db[[#This Row],[STN TG]]="","",12),LEFT(db[[#This Row],[QTY/ CTN TG]],SEARCH(" ",db[[#This Row],[QTY/ CTN TG]],1)-1))</f>
        <v>12</v>
      </c>
      <c r="X1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3" s="87" t="str">
        <f>IF(db[[#This Row],[STN K]]="","",IF(db[[#This Row],[STN TG]]="LSN",12,""))</f>
        <v/>
      </c>
      <c r="Z1043" s="87" t="str">
        <f>IF(db[[#This Row],[STN TG]]="LSN","PCS","")</f>
        <v/>
      </c>
      <c r="AA1043" s="87">
        <f>db[[#This Row],[QTY B]]*IF(db[[#This Row],[QTY TG]]="",1,db[[#This Row],[QTY TG]])*IF(db[[#This Row],[QTY K]]="",1,db[[#This Row],[QTY K]])</f>
        <v>1440</v>
      </c>
      <c r="AB1043" s="87" t="str">
        <f>IF(db[[#This Row],[STN K]]="",IF(db[[#This Row],[STN TG]]="",db[[#This Row],[STN B]],db[[#This Row],[STN TG]]),db[[#This Row],[STN K]])</f>
        <v>PCS</v>
      </c>
      <c r="AC1043" s="87"/>
    </row>
    <row r="1044" spans="1:29" ht="16.5" customHeight="1" x14ac:dyDescent="0.25">
      <c r="A1044" s="87">
        <f>ROW()-1</f>
        <v>1043</v>
      </c>
      <c r="B1044" s="74" t="str">
        <f>LOWER(SUBSTITUTE(SUBSTITUTE(SUBSTITUTE(SUBSTITUTE(SUBSTITUTE(SUBSTITUTE(db[[#This Row],[NB BM]]," ",),".",""),"-",""),"(",""),")",""),"/",""))</f>
        <v>gelzhixin+refillg3130</v>
      </c>
      <c r="C1044" s="74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D1044" s="74" t="str">
        <f>LOWER(SUBSTITUTE(SUBSTITUTE(SUBSTITUTE(SUBSTITUTE(SUBSTITUTE(SUBSTITUTE(SUBSTITUTE(SUBSTITUTE(SUBSTITUTE(db[[#This Row],[NB PAJAK]]," ",""),"-",""),"(",""),")",""),".",""),",",""),"/",""),"""",""),"+",""))</f>
        <v/>
      </c>
      <c r="E1044" s="7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gelzhixinrefillg3130120lsn</v>
      </c>
      <c r="F104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gelzhixinrefillg3130120lsnuntana</v>
      </c>
      <c r="G1044" s="75" t="s">
        <v>4886</v>
      </c>
      <c r="H1044" s="75" t="s">
        <v>5557</v>
      </c>
      <c r="I1044" s="76"/>
      <c r="J1044" s="1" t="s">
        <v>1621</v>
      </c>
      <c r="K1044" s="78" t="e">
        <f>IF(db[[#This Row],[NB NOTA_C]]="","",COUNTIF([2]!B_MSK[concat],db[[#This Row],[NB NOTA_C]]))</f>
        <v>#REF!</v>
      </c>
      <c r="L1044" s="79" t="s">
        <v>2654</v>
      </c>
      <c r="M1044" s="74" t="s">
        <v>1723</v>
      </c>
      <c r="N1044" s="77" t="s">
        <v>2811</v>
      </c>
      <c r="O1044" s="74"/>
      <c r="P1044" s="74" t="str">
        <f>IF(db[[#This Row],[QTY/ CTN]]="","",SUBSTITUTE(SUBSTITUTE(SUBSTITUTE(db[[#This Row],[QTY/ CTN]]," ","_",2),"(",""),")","")&amp;"_")</f>
        <v>120 LSN_</v>
      </c>
      <c r="Q1044" s="74">
        <f>IF(db[[#This Row],[H_QTY/ CTN]]="","",SEARCH("_",db[[#This Row],[H_QTY/ CTN]]))</f>
        <v>8</v>
      </c>
      <c r="R1044" s="74">
        <f>IF(db[[#This Row],[H_QTY/ CTN]]="","",LEN(db[[#This Row],[H_QTY/ CTN]]))</f>
        <v>8</v>
      </c>
      <c r="S1044" s="94" t="str">
        <f>IF(db[[#This Row],[H_QTY/ CTN]]="","",LEFT(db[[#This Row],[H_QTY/ CTN]],db[[#This Row],[H_1]]-1))</f>
        <v>120 LSN</v>
      </c>
      <c r="T1044" s="94" t="str">
        <f>IF(NOT(db[[#This Row],[H_1]]=db[[#This Row],[H_2]]),MID(db[[#This Row],[H_QTY/ CTN]],db[[#This Row],[H_1]]+1,db[[#This Row],[H_2]]-db[[#This Row],[H_1]]-1),"")</f>
        <v/>
      </c>
      <c r="U1044" s="87" t="str">
        <f>IF(db[[#This Row],[QTY/ CTN B]]="","",LEFT(db[[#This Row],[QTY/ CTN B]],SEARCH(" ",db[[#This Row],[QTY/ CTN B]],1)-1))</f>
        <v>120</v>
      </c>
      <c r="V1044" s="87" t="str">
        <f>IF(db[[#This Row],[QTY/ CTN B]]="","",RIGHT(db[[#This Row],[QTY/ CTN B]],LEN(db[[#This Row],[QTY/ CTN B]])-SEARCH(" ",db[[#This Row],[QTY/ CTN B]],1)))</f>
        <v>LSN</v>
      </c>
      <c r="W1044" s="87">
        <f>IF(db[[#This Row],[QTY/ CTN TG]]="",IF(db[[#This Row],[STN TG]]="","",12),LEFT(db[[#This Row],[QTY/ CTN TG]],SEARCH(" ",db[[#This Row],[QTY/ CTN TG]],1)-1))</f>
        <v>12</v>
      </c>
      <c r="X10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4" s="87" t="str">
        <f>IF(db[[#This Row],[STN K]]="","",IF(db[[#This Row],[STN TG]]="LSN",12,""))</f>
        <v/>
      </c>
      <c r="Z1044" s="87" t="str">
        <f>IF(db[[#This Row],[STN TG]]="LSN","PCS","")</f>
        <v/>
      </c>
      <c r="AA1044" s="87">
        <f>db[[#This Row],[QTY B]]*IF(db[[#This Row],[QTY TG]]="",1,db[[#This Row],[QTY TG]])*IF(db[[#This Row],[QTY K]]="",1,db[[#This Row],[QTY K]])</f>
        <v>1440</v>
      </c>
      <c r="AB1044" s="87" t="str">
        <f>IF(db[[#This Row],[STN K]]="",IF(db[[#This Row],[STN TG]]="",db[[#This Row],[STN B]],db[[#This Row],[STN TG]]),db[[#This Row],[STN K]])</f>
        <v>PCS</v>
      </c>
      <c r="AC1044" s="87"/>
    </row>
    <row r="1045" spans="1:29" ht="16.5" customHeight="1" x14ac:dyDescent="0.25">
      <c r="A1045" s="87">
        <f>ROW()-1</f>
        <v>1044</v>
      </c>
      <c r="B1045" s="45" t="str">
        <f>LOWER(SUBSTITUTE(SUBSTITUTE(SUBSTITUTE(SUBSTITUTE(SUBSTITUTE(SUBSTITUTE(db[[#This Row],[NB BM]]," ",),".",""),"-",""),"(",""),")",""),"/",""))</f>
        <v>gelzhixin+refillg3131</v>
      </c>
      <c r="C1045" s="45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D1045" s="45" t="str">
        <f>LOWER(SUBSTITUTE(SUBSTITUTE(SUBSTITUTE(SUBSTITUTE(SUBSTITUTE(SUBSTITUTE(SUBSTITUTE(SUBSTITUTE(SUBSTITUTE(db[[#This Row],[NB PAJAK]]," ",""),"-",""),"(",""),")",""),".",""),",",""),"/",""),"""",""),"+",""))</f>
        <v/>
      </c>
      <c r="E1045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gelzhixinrefillg3131120lsn</v>
      </c>
      <c r="F104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gelzhixinrefillg3131120lsnuntana</v>
      </c>
      <c r="G1045" s="65" t="s">
        <v>4729</v>
      </c>
      <c r="H1045" s="65" t="s">
        <v>5558</v>
      </c>
      <c r="I1045" s="58"/>
      <c r="J1045" s="1" t="s">
        <v>1621</v>
      </c>
      <c r="K1045" s="47" t="e">
        <f>IF(db[[#This Row],[NB NOTA_C]]="","",COUNTIF([2]!B_MSK[concat],db[[#This Row],[NB NOTA_C]]))</f>
        <v>#REF!</v>
      </c>
      <c r="L1045" s="16" t="s">
        <v>2654</v>
      </c>
      <c r="M1045" s="14" t="s">
        <v>1723</v>
      </c>
      <c r="N1045" s="15" t="s">
        <v>2811</v>
      </c>
      <c r="O1045" s="45"/>
      <c r="P1045" s="45" t="str">
        <f>IF(db[[#This Row],[QTY/ CTN]]="","",SUBSTITUTE(SUBSTITUTE(SUBSTITUTE(db[[#This Row],[QTY/ CTN]]," ","_",2),"(",""),")","")&amp;"_")</f>
        <v>120 LSN_</v>
      </c>
      <c r="Q1045" s="45">
        <f>IF(db[[#This Row],[H_QTY/ CTN]]="","",SEARCH("_",db[[#This Row],[H_QTY/ CTN]]))</f>
        <v>8</v>
      </c>
      <c r="R1045" s="45">
        <f>IF(db[[#This Row],[H_QTY/ CTN]]="","",LEN(db[[#This Row],[H_QTY/ CTN]]))</f>
        <v>8</v>
      </c>
      <c r="S1045" s="95" t="str">
        <f>IF(db[[#This Row],[H_QTY/ CTN]]="","",LEFT(db[[#This Row],[H_QTY/ CTN]],db[[#This Row],[H_1]]-1))</f>
        <v>120 LSN</v>
      </c>
      <c r="T1045" s="95" t="str">
        <f>IF(NOT(db[[#This Row],[H_1]]=db[[#This Row],[H_2]]),MID(db[[#This Row],[H_QTY/ CTN]],db[[#This Row],[H_1]]+1,db[[#This Row],[H_2]]-db[[#This Row],[H_1]]-1),"")</f>
        <v/>
      </c>
      <c r="U1045" s="87" t="str">
        <f>IF(db[[#This Row],[QTY/ CTN B]]="","",LEFT(db[[#This Row],[QTY/ CTN B]],SEARCH(" ",db[[#This Row],[QTY/ CTN B]],1)-1))</f>
        <v>120</v>
      </c>
      <c r="V1045" s="87" t="str">
        <f>IF(db[[#This Row],[QTY/ CTN B]]="","",RIGHT(db[[#This Row],[QTY/ CTN B]],LEN(db[[#This Row],[QTY/ CTN B]])-SEARCH(" ",db[[#This Row],[QTY/ CTN B]],1)))</f>
        <v>LSN</v>
      </c>
      <c r="W1045" s="87">
        <f>IF(db[[#This Row],[QTY/ CTN TG]]="",IF(db[[#This Row],[STN TG]]="","",12),LEFT(db[[#This Row],[QTY/ CTN TG]],SEARCH(" ",db[[#This Row],[QTY/ CTN TG]],1)-1))</f>
        <v>12</v>
      </c>
      <c r="X10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5" s="87" t="str">
        <f>IF(db[[#This Row],[STN K]]="","",IF(db[[#This Row],[STN TG]]="LSN",12,""))</f>
        <v/>
      </c>
      <c r="Z1045" s="87" t="str">
        <f>IF(db[[#This Row],[STN TG]]="LSN","PCS","")</f>
        <v/>
      </c>
      <c r="AA1045" s="87">
        <f>db[[#This Row],[QTY B]]*IF(db[[#This Row],[QTY TG]]="",1,db[[#This Row],[QTY TG]])*IF(db[[#This Row],[QTY K]]="",1,db[[#This Row],[QTY K]])</f>
        <v>1440</v>
      </c>
      <c r="AB1045" s="87" t="str">
        <f>IF(db[[#This Row],[STN K]]="",IF(db[[#This Row],[STN TG]]="",db[[#This Row],[STN B]],db[[#This Row],[STN TG]]),db[[#This Row],[STN K]])</f>
        <v>PCS</v>
      </c>
      <c r="AC1045" s="87"/>
    </row>
    <row r="1046" spans="1:29" ht="16.5" customHeight="1" x14ac:dyDescent="0.25">
      <c r="A1046" s="87">
        <f>ROW()-1</f>
        <v>1045</v>
      </c>
      <c r="B1046" s="45" t="str">
        <f>LOWER(SUBSTITUTE(SUBSTITUTE(SUBSTITUTE(SUBSTITUTE(SUBSTITUTE(SUBSTITUTE(db[[#This Row],[NB BM]]," ",),".",""),"-",""),"(",""),")",""),"/",""))</f>
        <v>gelzhixin+refillg3132</v>
      </c>
      <c r="C1046" s="45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D1046" s="45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E1046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gelzhixinrefillg3132120lsn</v>
      </c>
      <c r="F104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gelzhixinrefillg3132120lsnuntana</v>
      </c>
      <c r="G1046" s="65" t="s">
        <v>4730</v>
      </c>
      <c r="H1046" s="65" t="s">
        <v>5559</v>
      </c>
      <c r="I1046" s="49" t="s">
        <v>5541</v>
      </c>
      <c r="J1046" s="1" t="s">
        <v>1621</v>
      </c>
      <c r="K1046" s="47" t="e">
        <f>IF(db[[#This Row],[NB NOTA_C]]="","",COUNTIF([2]!B_MSK[concat],db[[#This Row],[NB NOTA_C]]))</f>
        <v>#REF!</v>
      </c>
      <c r="L1046" s="16" t="s">
        <v>2654</v>
      </c>
      <c r="M1046" s="14" t="s">
        <v>1723</v>
      </c>
      <c r="N1046" s="15" t="s">
        <v>2811</v>
      </c>
      <c r="O1046" s="45"/>
      <c r="P1046" s="45" t="str">
        <f>IF(db[[#This Row],[QTY/ CTN]]="","",SUBSTITUTE(SUBSTITUTE(SUBSTITUTE(db[[#This Row],[QTY/ CTN]]," ","_",2),"(",""),")","")&amp;"_")</f>
        <v>120 LSN_</v>
      </c>
      <c r="Q1046" s="45">
        <f>IF(db[[#This Row],[H_QTY/ CTN]]="","",SEARCH("_",db[[#This Row],[H_QTY/ CTN]]))</f>
        <v>8</v>
      </c>
      <c r="R1046" s="45">
        <f>IF(db[[#This Row],[H_QTY/ CTN]]="","",LEN(db[[#This Row],[H_QTY/ CTN]]))</f>
        <v>8</v>
      </c>
      <c r="S1046" s="95" t="str">
        <f>IF(db[[#This Row],[H_QTY/ CTN]]="","",LEFT(db[[#This Row],[H_QTY/ CTN]],db[[#This Row],[H_1]]-1))</f>
        <v>120 LSN</v>
      </c>
      <c r="T1046" s="95" t="str">
        <f>IF(NOT(db[[#This Row],[H_1]]=db[[#This Row],[H_2]]),MID(db[[#This Row],[H_QTY/ CTN]],db[[#This Row],[H_1]]+1,db[[#This Row],[H_2]]-db[[#This Row],[H_1]]-1),"")</f>
        <v/>
      </c>
      <c r="U1046" s="87" t="str">
        <f>IF(db[[#This Row],[QTY/ CTN B]]="","",LEFT(db[[#This Row],[QTY/ CTN B]],SEARCH(" ",db[[#This Row],[QTY/ CTN B]],1)-1))</f>
        <v>120</v>
      </c>
      <c r="V1046" s="87" t="str">
        <f>IF(db[[#This Row],[QTY/ CTN B]]="","",RIGHT(db[[#This Row],[QTY/ CTN B]],LEN(db[[#This Row],[QTY/ CTN B]])-SEARCH(" ",db[[#This Row],[QTY/ CTN B]],1)))</f>
        <v>LSN</v>
      </c>
      <c r="W1046" s="87">
        <f>IF(db[[#This Row],[QTY/ CTN TG]]="",IF(db[[#This Row],[STN TG]]="","",12),LEFT(db[[#This Row],[QTY/ CTN TG]],SEARCH(" ",db[[#This Row],[QTY/ CTN TG]],1)-1))</f>
        <v>12</v>
      </c>
      <c r="X10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6" s="87" t="str">
        <f>IF(db[[#This Row],[STN K]]="","",IF(db[[#This Row],[STN TG]]="LSN",12,""))</f>
        <v/>
      </c>
      <c r="Z1046" s="87" t="str">
        <f>IF(db[[#This Row],[STN TG]]="LSN","PCS","")</f>
        <v/>
      </c>
      <c r="AA1046" s="87">
        <f>db[[#This Row],[QTY B]]*IF(db[[#This Row],[QTY TG]]="",1,db[[#This Row],[QTY TG]])*IF(db[[#This Row],[QTY K]]="",1,db[[#This Row],[QTY K]])</f>
        <v>1440</v>
      </c>
      <c r="AB1046" s="87" t="str">
        <f>IF(db[[#This Row],[STN K]]="",IF(db[[#This Row],[STN TG]]="",db[[#This Row],[STN B]],db[[#This Row],[STN TG]]),db[[#This Row],[STN K]])</f>
        <v>PCS</v>
      </c>
      <c r="AC1046" s="87"/>
    </row>
    <row r="1047" spans="1:29" ht="16.5" customHeight="1" x14ac:dyDescent="0.25">
      <c r="A1047" s="87">
        <f>ROW()-1</f>
        <v>1046</v>
      </c>
      <c r="B1047" s="45" t="str">
        <f>LOWER(SUBSTITUTE(SUBSTITUTE(SUBSTITUTE(SUBSTITUTE(SUBSTITUTE(SUBSTITUTE(db[[#This Row],[NB BM]]," ",),".",""),"-",""),"(",""),")",""),"/",""))</f>
        <v>gelzhixin+refillg3133</v>
      </c>
      <c r="C1047" s="45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D1047" s="45" t="str">
        <f>LOWER(SUBSTITUTE(SUBSTITUTE(SUBSTITUTE(SUBSTITUTE(SUBSTITUTE(SUBSTITUTE(SUBSTITUTE(SUBSTITUTE(SUBSTITUTE(db[[#This Row],[NB PAJAK]]," ",""),"-",""),"(",""),")",""),".",""),",",""),"/",""),"""",""),"+",""))</f>
        <v/>
      </c>
      <c r="E1047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gelzhixinrefillg3133120lsn</v>
      </c>
      <c r="F104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gelzhixinrefillg3133120lsnuntana</v>
      </c>
      <c r="G1047" s="65" t="s">
        <v>4731</v>
      </c>
      <c r="H1047" s="65" t="s">
        <v>5560</v>
      </c>
      <c r="I1047" s="58"/>
      <c r="J1047" s="1" t="s">
        <v>1621</v>
      </c>
      <c r="K1047" s="47" t="e">
        <f>IF(db[[#This Row],[NB NOTA_C]]="","",COUNTIF([2]!B_MSK[concat],db[[#This Row],[NB NOTA_C]]))</f>
        <v>#REF!</v>
      </c>
      <c r="L1047" s="16" t="s">
        <v>2654</v>
      </c>
      <c r="M1047" s="14" t="s">
        <v>1723</v>
      </c>
      <c r="N1047" s="15" t="s">
        <v>2811</v>
      </c>
      <c r="O1047" s="45"/>
      <c r="P1047" s="45" t="str">
        <f>IF(db[[#This Row],[QTY/ CTN]]="","",SUBSTITUTE(SUBSTITUTE(SUBSTITUTE(db[[#This Row],[QTY/ CTN]]," ","_",2),"(",""),")","")&amp;"_")</f>
        <v>120 LSN_</v>
      </c>
      <c r="Q1047" s="45">
        <f>IF(db[[#This Row],[H_QTY/ CTN]]="","",SEARCH("_",db[[#This Row],[H_QTY/ CTN]]))</f>
        <v>8</v>
      </c>
      <c r="R1047" s="45">
        <f>IF(db[[#This Row],[H_QTY/ CTN]]="","",LEN(db[[#This Row],[H_QTY/ CTN]]))</f>
        <v>8</v>
      </c>
      <c r="S1047" s="95" t="str">
        <f>IF(db[[#This Row],[H_QTY/ CTN]]="","",LEFT(db[[#This Row],[H_QTY/ CTN]],db[[#This Row],[H_1]]-1))</f>
        <v>120 LSN</v>
      </c>
      <c r="T1047" s="95" t="str">
        <f>IF(NOT(db[[#This Row],[H_1]]=db[[#This Row],[H_2]]),MID(db[[#This Row],[H_QTY/ CTN]],db[[#This Row],[H_1]]+1,db[[#This Row],[H_2]]-db[[#This Row],[H_1]]-1),"")</f>
        <v/>
      </c>
      <c r="U1047" s="87" t="str">
        <f>IF(db[[#This Row],[QTY/ CTN B]]="","",LEFT(db[[#This Row],[QTY/ CTN B]],SEARCH(" ",db[[#This Row],[QTY/ CTN B]],1)-1))</f>
        <v>120</v>
      </c>
      <c r="V1047" s="87" t="str">
        <f>IF(db[[#This Row],[QTY/ CTN B]]="","",RIGHT(db[[#This Row],[QTY/ CTN B]],LEN(db[[#This Row],[QTY/ CTN B]])-SEARCH(" ",db[[#This Row],[QTY/ CTN B]],1)))</f>
        <v>LSN</v>
      </c>
      <c r="W1047" s="87">
        <f>IF(db[[#This Row],[QTY/ CTN TG]]="",IF(db[[#This Row],[STN TG]]="","",12),LEFT(db[[#This Row],[QTY/ CTN TG]],SEARCH(" ",db[[#This Row],[QTY/ CTN TG]],1)-1))</f>
        <v>12</v>
      </c>
      <c r="X10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7" s="87" t="str">
        <f>IF(db[[#This Row],[STN K]]="","",IF(db[[#This Row],[STN TG]]="LSN",12,""))</f>
        <v/>
      </c>
      <c r="Z1047" s="87" t="str">
        <f>IF(db[[#This Row],[STN TG]]="LSN","PCS","")</f>
        <v/>
      </c>
      <c r="AA1047" s="87">
        <f>db[[#This Row],[QTY B]]*IF(db[[#This Row],[QTY TG]]="",1,db[[#This Row],[QTY TG]])*IF(db[[#This Row],[QTY K]]="",1,db[[#This Row],[QTY K]])</f>
        <v>1440</v>
      </c>
      <c r="AB1047" s="87" t="str">
        <f>IF(db[[#This Row],[STN K]]="",IF(db[[#This Row],[STN TG]]="",db[[#This Row],[STN B]],db[[#This Row],[STN TG]]),db[[#This Row],[STN K]])</f>
        <v>PCS</v>
      </c>
      <c r="AC1047" s="87"/>
    </row>
    <row r="1048" spans="1:29" ht="16.5" customHeight="1" x14ac:dyDescent="0.25">
      <c r="A1048" s="87">
        <f>ROW()-1</f>
        <v>1047</v>
      </c>
      <c r="B1048" s="45" t="str">
        <f>LOWER(SUBSTITUTE(SUBSTITUTE(SUBSTITUTE(SUBSTITUTE(SUBSTITUTE(SUBSTITUTE(db[[#This Row],[NB BM]]," ",),".",""),"-",""),"(",""),")",""),"/",""))</f>
        <v>gelzhixin+refillg3135</v>
      </c>
      <c r="C1048" s="45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D1048" s="45" t="str">
        <f>LOWER(SUBSTITUTE(SUBSTITUTE(SUBSTITUTE(SUBSTITUTE(SUBSTITUTE(SUBSTITUTE(SUBSTITUTE(SUBSTITUTE(SUBSTITUTE(db[[#This Row],[NB PAJAK]]," ",""),"-",""),"(",""),")",""),".",""),",",""),"/",""),"""",""),"+",""))</f>
        <v/>
      </c>
      <c r="E1048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gelzhixinrefillg3135120lsn</v>
      </c>
      <c r="F104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gelzhixinrefillg3135120lsnuntana</v>
      </c>
      <c r="G1048" s="65" t="s">
        <v>4732</v>
      </c>
      <c r="H1048" s="65" t="s">
        <v>5561</v>
      </c>
      <c r="I1048" s="58"/>
      <c r="J1048" s="1" t="s">
        <v>1621</v>
      </c>
      <c r="K1048" s="47" t="e">
        <f>IF(db[[#This Row],[NB NOTA_C]]="","",COUNTIF([2]!B_MSK[concat],db[[#This Row],[NB NOTA_C]]))</f>
        <v>#REF!</v>
      </c>
      <c r="L1048" s="16" t="s">
        <v>2654</v>
      </c>
      <c r="M1048" s="14" t="s">
        <v>1723</v>
      </c>
      <c r="N1048" s="15" t="s">
        <v>2811</v>
      </c>
      <c r="O1048" s="45"/>
      <c r="P1048" s="45" t="str">
        <f>IF(db[[#This Row],[QTY/ CTN]]="","",SUBSTITUTE(SUBSTITUTE(SUBSTITUTE(db[[#This Row],[QTY/ CTN]]," ","_",2),"(",""),")","")&amp;"_")</f>
        <v>120 LSN_</v>
      </c>
      <c r="Q1048" s="45">
        <f>IF(db[[#This Row],[H_QTY/ CTN]]="","",SEARCH("_",db[[#This Row],[H_QTY/ CTN]]))</f>
        <v>8</v>
      </c>
      <c r="R1048" s="45">
        <f>IF(db[[#This Row],[H_QTY/ CTN]]="","",LEN(db[[#This Row],[H_QTY/ CTN]]))</f>
        <v>8</v>
      </c>
      <c r="S1048" s="95" t="str">
        <f>IF(db[[#This Row],[H_QTY/ CTN]]="","",LEFT(db[[#This Row],[H_QTY/ CTN]],db[[#This Row],[H_1]]-1))</f>
        <v>120 LSN</v>
      </c>
      <c r="T1048" s="95" t="str">
        <f>IF(NOT(db[[#This Row],[H_1]]=db[[#This Row],[H_2]]),MID(db[[#This Row],[H_QTY/ CTN]],db[[#This Row],[H_1]]+1,db[[#This Row],[H_2]]-db[[#This Row],[H_1]]-1),"")</f>
        <v/>
      </c>
      <c r="U1048" s="87" t="str">
        <f>IF(db[[#This Row],[QTY/ CTN B]]="","",LEFT(db[[#This Row],[QTY/ CTN B]],SEARCH(" ",db[[#This Row],[QTY/ CTN B]],1)-1))</f>
        <v>120</v>
      </c>
      <c r="V1048" s="87" t="str">
        <f>IF(db[[#This Row],[QTY/ CTN B]]="","",RIGHT(db[[#This Row],[QTY/ CTN B]],LEN(db[[#This Row],[QTY/ CTN B]])-SEARCH(" ",db[[#This Row],[QTY/ CTN B]],1)))</f>
        <v>LSN</v>
      </c>
      <c r="W1048" s="87">
        <f>IF(db[[#This Row],[QTY/ CTN TG]]="",IF(db[[#This Row],[STN TG]]="","",12),LEFT(db[[#This Row],[QTY/ CTN TG]],SEARCH(" ",db[[#This Row],[QTY/ CTN TG]],1)-1))</f>
        <v>12</v>
      </c>
      <c r="X10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8" s="87" t="str">
        <f>IF(db[[#This Row],[STN K]]="","",IF(db[[#This Row],[STN TG]]="LSN",12,""))</f>
        <v/>
      </c>
      <c r="Z1048" s="87" t="str">
        <f>IF(db[[#This Row],[STN TG]]="LSN","PCS","")</f>
        <v/>
      </c>
      <c r="AA1048" s="87">
        <f>db[[#This Row],[QTY B]]*IF(db[[#This Row],[QTY TG]]="",1,db[[#This Row],[QTY TG]])*IF(db[[#This Row],[QTY K]]="",1,db[[#This Row],[QTY K]])</f>
        <v>1440</v>
      </c>
      <c r="AB1048" s="87" t="str">
        <f>IF(db[[#This Row],[STN K]]="",IF(db[[#This Row],[STN TG]]="",db[[#This Row],[STN B]],db[[#This Row],[STN TG]]),db[[#This Row],[STN K]])</f>
        <v>PCS</v>
      </c>
      <c r="AC1048" s="87"/>
    </row>
    <row r="1049" spans="1:29" ht="16.5" customHeight="1" x14ac:dyDescent="0.25">
      <c r="A1049" s="87">
        <f>ROW()-1</f>
        <v>1048</v>
      </c>
      <c r="B1049" s="45" t="str">
        <f>LOWER(SUBSTITUTE(SUBSTITUTE(SUBSTITUTE(SUBSTITUTE(SUBSTITUTE(SUBSTITUTE(db[[#This Row],[NB BM]]," ",),".",""),"-",""),"(",""),")",""),"/",""))</f>
        <v>gelzhixin+refillg3136</v>
      </c>
      <c r="C1049" s="45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D1049" s="45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E1049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gelzhixinrefillg3136120lsn</v>
      </c>
      <c r="F104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gelzhixinrefillg3136120lsnuntana</v>
      </c>
      <c r="G1049" s="65" t="s">
        <v>4733</v>
      </c>
      <c r="H1049" s="65" t="s">
        <v>5562</v>
      </c>
      <c r="I1049" s="49" t="s">
        <v>5542</v>
      </c>
      <c r="J1049" s="1" t="s">
        <v>1621</v>
      </c>
      <c r="K1049" s="47" t="e">
        <f>IF(db[[#This Row],[NB NOTA_C]]="","",COUNTIF([2]!B_MSK[concat],db[[#This Row],[NB NOTA_C]]))</f>
        <v>#REF!</v>
      </c>
      <c r="L1049" s="16" t="s">
        <v>2654</v>
      </c>
      <c r="M1049" s="14" t="s">
        <v>1723</v>
      </c>
      <c r="N1049" s="15" t="s">
        <v>2811</v>
      </c>
      <c r="O1049" s="45"/>
      <c r="P1049" s="45" t="str">
        <f>IF(db[[#This Row],[QTY/ CTN]]="","",SUBSTITUTE(SUBSTITUTE(SUBSTITUTE(db[[#This Row],[QTY/ CTN]]," ","_",2),"(",""),")","")&amp;"_")</f>
        <v>120 LSN_</v>
      </c>
      <c r="Q1049" s="45">
        <f>IF(db[[#This Row],[H_QTY/ CTN]]="","",SEARCH("_",db[[#This Row],[H_QTY/ CTN]]))</f>
        <v>8</v>
      </c>
      <c r="R1049" s="45">
        <f>IF(db[[#This Row],[H_QTY/ CTN]]="","",LEN(db[[#This Row],[H_QTY/ CTN]]))</f>
        <v>8</v>
      </c>
      <c r="S1049" s="95" t="str">
        <f>IF(db[[#This Row],[H_QTY/ CTN]]="","",LEFT(db[[#This Row],[H_QTY/ CTN]],db[[#This Row],[H_1]]-1))</f>
        <v>120 LSN</v>
      </c>
      <c r="T1049" s="95" t="str">
        <f>IF(NOT(db[[#This Row],[H_1]]=db[[#This Row],[H_2]]),MID(db[[#This Row],[H_QTY/ CTN]],db[[#This Row],[H_1]]+1,db[[#This Row],[H_2]]-db[[#This Row],[H_1]]-1),"")</f>
        <v/>
      </c>
      <c r="U1049" s="87" t="str">
        <f>IF(db[[#This Row],[QTY/ CTN B]]="","",LEFT(db[[#This Row],[QTY/ CTN B]],SEARCH(" ",db[[#This Row],[QTY/ CTN B]],1)-1))</f>
        <v>120</v>
      </c>
      <c r="V1049" s="87" t="str">
        <f>IF(db[[#This Row],[QTY/ CTN B]]="","",RIGHT(db[[#This Row],[QTY/ CTN B]],LEN(db[[#This Row],[QTY/ CTN B]])-SEARCH(" ",db[[#This Row],[QTY/ CTN B]],1)))</f>
        <v>LSN</v>
      </c>
      <c r="W1049" s="87">
        <f>IF(db[[#This Row],[QTY/ CTN TG]]="",IF(db[[#This Row],[STN TG]]="","",12),LEFT(db[[#This Row],[QTY/ CTN TG]],SEARCH(" ",db[[#This Row],[QTY/ CTN TG]],1)-1))</f>
        <v>12</v>
      </c>
      <c r="X10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49" s="87" t="str">
        <f>IF(db[[#This Row],[STN K]]="","",IF(db[[#This Row],[STN TG]]="LSN",12,""))</f>
        <v/>
      </c>
      <c r="Z1049" s="87" t="str">
        <f>IF(db[[#This Row],[STN TG]]="LSN","PCS","")</f>
        <v/>
      </c>
      <c r="AA1049" s="87">
        <f>db[[#This Row],[QTY B]]*IF(db[[#This Row],[QTY TG]]="",1,db[[#This Row],[QTY TG]])*IF(db[[#This Row],[QTY K]]="",1,db[[#This Row],[QTY K]])</f>
        <v>1440</v>
      </c>
      <c r="AB1049" s="87" t="str">
        <f>IF(db[[#This Row],[STN K]]="",IF(db[[#This Row],[STN TG]]="",db[[#This Row],[STN B]],db[[#This Row],[STN TG]]),db[[#This Row],[STN K]])</f>
        <v>PCS</v>
      </c>
      <c r="AC1049" s="87"/>
    </row>
    <row r="1050" spans="1:29" ht="16.5" customHeight="1" x14ac:dyDescent="0.25">
      <c r="A1050" s="87">
        <f>ROW()-1</f>
        <v>1049</v>
      </c>
      <c r="B1050" s="45" t="str">
        <f>LOWER(SUBSTITUTE(SUBSTITUTE(SUBSTITUTE(SUBSTITUTE(SUBSTITUTE(SUBSTITUTE(db[[#This Row],[NB BM]]," ",),".",""),"-",""),"(",""),")",""),"/",""))</f>
        <v>gelzhixin+refillg3137</v>
      </c>
      <c r="C1050" s="45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D1050" s="45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E1050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gelzhixinrefillg3137120lsn</v>
      </c>
      <c r="F105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gelzhixinrefillg3137120lsnuntana</v>
      </c>
      <c r="G1050" s="65" t="s">
        <v>4734</v>
      </c>
      <c r="H1050" s="65" t="s">
        <v>5563</v>
      </c>
      <c r="I1050" s="49" t="s">
        <v>5543</v>
      </c>
      <c r="J1050" s="1" t="s">
        <v>1621</v>
      </c>
      <c r="K1050" s="47" t="e">
        <f>IF(db[[#This Row],[NB NOTA_C]]="","",COUNTIF([2]!B_MSK[concat],db[[#This Row],[NB NOTA_C]]))</f>
        <v>#REF!</v>
      </c>
      <c r="L1050" s="16" t="s">
        <v>2654</v>
      </c>
      <c r="M1050" s="14" t="s">
        <v>1723</v>
      </c>
      <c r="N1050" s="15" t="s">
        <v>2811</v>
      </c>
      <c r="O1050" s="45"/>
      <c r="P1050" s="45" t="str">
        <f>IF(db[[#This Row],[QTY/ CTN]]="","",SUBSTITUTE(SUBSTITUTE(SUBSTITUTE(db[[#This Row],[QTY/ CTN]]," ","_",2),"(",""),")","")&amp;"_")</f>
        <v>120 LSN_</v>
      </c>
      <c r="Q1050" s="45">
        <f>IF(db[[#This Row],[H_QTY/ CTN]]="","",SEARCH("_",db[[#This Row],[H_QTY/ CTN]]))</f>
        <v>8</v>
      </c>
      <c r="R1050" s="45">
        <f>IF(db[[#This Row],[H_QTY/ CTN]]="","",LEN(db[[#This Row],[H_QTY/ CTN]]))</f>
        <v>8</v>
      </c>
      <c r="S1050" s="95" t="str">
        <f>IF(db[[#This Row],[H_QTY/ CTN]]="","",LEFT(db[[#This Row],[H_QTY/ CTN]],db[[#This Row],[H_1]]-1))</f>
        <v>120 LSN</v>
      </c>
      <c r="T1050" s="95" t="str">
        <f>IF(NOT(db[[#This Row],[H_1]]=db[[#This Row],[H_2]]),MID(db[[#This Row],[H_QTY/ CTN]],db[[#This Row],[H_1]]+1,db[[#This Row],[H_2]]-db[[#This Row],[H_1]]-1),"")</f>
        <v/>
      </c>
      <c r="U1050" s="87" t="str">
        <f>IF(db[[#This Row],[QTY/ CTN B]]="","",LEFT(db[[#This Row],[QTY/ CTN B]],SEARCH(" ",db[[#This Row],[QTY/ CTN B]],1)-1))</f>
        <v>120</v>
      </c>
      <c r="V1050" s="87" t="str">
        <f>IF(db[[#This Row],[QTY/ CTN B]]="","",RIGHT(db[[#This Row],[QTY/ CTN B]],LEN(db[[#This Row],[QTY/ CTN B]])-SEARCH(" ",db[[#This Row],[QTY/ CTN B]],1)))</f>
        <v>LSN</v>
      </c>
      <c r="W1050" s="87">
        <f>IF(db[[#This Row],[QTY/ CTN TG]]="",IF(db[[#This Row],[STN TG]]="","",12),LEFT(db[[#This Row],[QTY/ CTN TG]],SEARCH(" ",db[[#This Row],[QTY/ CTN TG]],1)-1))</f>
        <v>12</v>
      </c>
      <c r="X10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0" s="87" t="str">
        <f>IF(db[[#This Row],[STN K]]="","",IF(db[[#This Row],[STN TG]]="LSN",12,""))</f>
        <v/>
      </c>
      <c r="Z1050" s="87" t="str">
        <f>IF(db[[#This Row],[STN TG]]="LSN","PCS","")</f>
        <v/>
      </c>
      <c r="AA1050" s="87">
        <f>db[[#This Row],[QTY B]]*IF(db[[#This Row],[QTY TG]]="",1,db[[#This Row],[QTY TG]])*IF(db[[#This Row],[QTY K]]="",1,db[[#This Row],[QTY K]])</f>
        <v>1440</v>
      </c>
      <c r="AB1050" s="87" t="str">
        <f>IF(db[[#This Row],[STN K]]="",IF(db[[#This Row],[STN TG]]="",db[[#This Row],[STN B]],db[[#This Row],[STN TG]]),db[[#This Row],[STN K]])</f>
        <v>PCS</v>
      </c>
      <c r="AC1050" s="87"/>
    </row>
    <row r="1051" spans="1:29" ht="16.5" customHeight="1" x14ac:dyDescent="0.25">
      <c r="A1051" s="87">
        <f>ROW()-1</f>
        <v>1050</v>
      </c>
      <c r="B1051" s="3" t="str">
        <f>LOWER(SUBSTITUTE(SUBSTITUTE(SUBSTITUTE(SUBSTITUTE(SUBSTITUTE(SUBSTITUTE(db[[#This Row],[NB BM]]," ",),".",""),"-",""),"(",""),")",""),"/",""))</f>
        <v>gelzhixin+refillg3555a</v>
      </c>
      <c r="C1051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D1051" s="3" t="str">
        <f>LOWER(SUBSTITUTE(SUBSTITUTE(SUBSTITUTE(SUBSTITUTE(SUBSTITUTE(SUBSTITUTE(SUBSTITUTE(SUBSTITUTE(SUBSTITUTE(db[[#This Row],[NB PAJAK]]," ",""),"-",""),"(",""),")",""),".",""),",",""),"/",""),"""",""),"+",""))</f>
        <v/>
      </c>
      <c r="E1051" s="3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gelzhixinrefillg3555a120lsn</v>
      </c>
      <c r="F10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gelzhixinrefillg3555a120lsnuntana</v>
      </c>
      <c r="G1051" s="1" t="s">
        <v>3410</v>
      </c>
      <c r="H1051" s="4" t="s">
        <v>3638</v>
      </c>
      <c r="I1051" s="49"/>
      <c r="J1051" s="1" t="s">
        <v>1621</v>
      </c>
      <c r="K1051" s="28" t="e">
        <f>IF(db[[#This Row],[NB NOTA_C]]="","",COUNTIF([2]!B_MSK[concat],db[[#This Row],[NB NOTA_C]]))</f>
        <v>#REF!</v>
      </c>
      <c r="L1051" s="7" t="s">
        <v>2654</v>
      </c>
      <c r="M1051" s="3" t="s">
        <v>1723</v>
      </c>
      <c r="N1051" s="1" t="s">
        <v>2811</v>
      </c>
      <c r="O1051" s="3"/>
      <c r="P1051" s="3" t="str">
        <f>IF(db[[#This Row],[QTY/ CTN]]="","",SUBSTITUTE(SUBSTITUTE(SUBSTITUTE(db[[#This Row],[QTY/ CTN]]," ","_",2),"(",""),")","")&amp;"_")</f>
        <v>120 LSN_</v>
      </c>
      <c r="Q1051" s="3">
        <f>IF(db[[#This Row],[H_QTY/ CTN]]="","",SEARCH("_",db[[#This Row],[H_QTY/ CTN]]))</f>
        <v>8</v>
      </c>
      <c r="R1051" s="3">
        <f>IF(db[[#This Row],[H_QTY/ CTN]]="","",LEN(db[[#This Row],[H_QTY/ CTN]]))</f>
        <v>8</v>
      </c>
      <c r="S1051" s="87" t="str">
        <f>IF(db[[#This Row],[H_QTY/ CTN]]="","",LEFT(db[[#This Row],[H_QTY/ CTN]],db[[#This Row],[H_1]]-1))</f>
        <v>120 LSN</v>
      </c>
      <c r="T1051" s="87" t="str">
        <f>IF(NOT(db[[#This Row],[H_1]]=db[[#This Row],[H_2]]),MID(db[[#This Row],[H_QTY/ CTN]],db[[#This Row],[H_1]]+1,db[[#This Row],[H_2]]-db[[#This Row],[H_1]]-1),"")</f>
        <v/>
      </c>
      <c r="U1051" s="87" t="str">
        <f>IF(db[[#This Row],[QTY/ CTN B]]="","",LEFT(db[[#This Row],[QTY/ CTN B]],SEARCH(" ",db[[#This Row],[QTY/ CTN B]],1)-1))</f>
        <v>120</v>
      </c>
      <c r="V1051" s="87" t="str">
        <f>IF(db[[#This Row],[QTY/ CTN B]]="","",RIGHT(db[[#This Row],[QTY/ CTN B]],LEN(db[[#This Row],[QTY/ CTN B]])-SEARCH(" ",db[[#This Row],[QTY/ CTN B]],1)))</f>
        <v>LSN</v>
      </c>
      <c r="W1051" s="87">
        <f>IF(db[[#This Row],[QTY/ CTN TG]]="",IF(db[[#This Row],[STN TG]]="","",12),LEFT(db[[#This Row],[QTY/ CTN TG]],SEARCH(" ",db[[#This Row],[QTY/ CTN TG]],1)-1))</f>
        <v>12</v>
      </c>
      <c r="X10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1" s="87" t="str">
        <f>IF(db[[#This Row],[STN K]]="","",IF(db[[#This Row],[STN TG]]="LSN",12,""))</f>
        <v/>
      </c>
      <c r="Z1051" s="87" t="str">
        <f>IF(db[[#This Row],[STN TG]]="LSN","PCS","")</f>
        <v/>
      </c>
      <c r="AA1051" s="87">
        <f>db[[#This Row],[QTY B]]*IF(db[[#This Row],[QTY TG]]="",1,db[[#This Row],[QTY TG]])*IF(db[[#This Row],[QTY K]]="",1,db[[#This Row],[QTY K]])</f>
        <v>1440</v>
      </c>
      <c r="AB1051" s="87" t="str">
        <f>IF(db[[#This Row],[STN K]]="",IF(db[[#This Row],[STN TG]]="",db[[#This Row],[STN B]],db[[#This Row],[STN TG]]),db[[#This Row],[STN K]])</f>
        <v>PCS</v>
      </c>
      <c r="AC1051" s="87"/>
    </row>
    <row r="1052" spans="1:29" ht="16.5" customHeight="1" x14ac:dyDescent="0.25">
      <c r="A1052" s="87">
        <f>ROW()-1</f>
        <v>1051</v>
      </c>
      <c r="B1052" s="74" t="str">
        <f>LOWER(SUBSTITUTE(SUBSTITUTE(SUBSTITUTE(SUBSTITUTE(SUBSTITUTE(SUBSTITUTE(db[[#This Row],[NB BM]]," ",),".",""),"-",""),"(",""),")",""),"/",""))</f>
        <v>gelzhixin+refillg355a</v>
      </c>
      <c r="C1052" s="74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D1052" s="74" t="str">
        <f>LOWER(SUBSTITUTE(SUBSTITUTE(SUBSTITUTE(SUBSTITUTE(SUBSTITUTE(SUBSTITUTE(SUBSTITUTE(SUBSTITUTE(SUBSTITUTE(db[[#This Row],[NB PAJAK]]," ",""),"-",""),"(",""),")",""),".",""),",",""),"/",""),"""",""),"+",""))</f>
        <v/>
      </c>
      <c r="E1052" s="7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gelzhixinrefillg355a120lsn</v>
      </c>
      <c r="F105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gelzhixinrefillg355a120lsnuntana</v>
      </c>
      <c r="G1052" s="75" t="s">
        <v>4887</v>
      </c>
      <c r="H1052" s="75" t="s">
        <v>5564</v>
      </c>
      <c r="I1052" s="76"/>
      <c r="J1052" s="1" t="s">
        <v>1621</v>
      </c>
      <c r="K1052" s="78" t="e">
        <f>IF(db[[#This Row],[NB NOTA_C]]="","",COUNTIF([2]!B_MSK[concat],db[[#This Row],[NB NOTA_C]]))</f>
        <v>#REF!</v>
      </c>
      <c r="L1052" s="79" t="s">
        <v>2654</v>
      </c>
      <c r="M1052" s="74" t="s">
        <v>1723</v>
      </c>
      <c r="N1052" s="77" t="s">
        <v>2811</v>
      </c>
      <c r="O1052" s="74"/>
      <c r="P1052" s="74" t="str">
        <f>IF(db[[#This Row],[QTY/ CTN]]="","",SUBSTITUTE(SUBSTITUTE(SUBSTITUTE(db[[#This Row],[QTY/ CTN]]," ","_",2),"(",""),")","")&amp;"_")</f>
        <v>120 LSN_</v>
      </c>
      <c r="Q1052" s="74">
        <f>IF(db[[#This Row],[H_QTY/ CTN]]="","",SEARCH("_",db[[#This Row],[H_QTY/ CTN]]))</f>
        <v>8</v>
      </c>
      <c r="R1052" s="74">
        <f>IF(db[[#This Row],[H_QTY/ CTN]]="","",LEN(db[[#This Row],[H_QTY/ CTN]]))</f>
        <v>8</v>
      </c>
      <c r="S1052" s="94" t="str">
        <f>IF(db[[#This Row],[H_QTY/ CTN]]="","",LEFT(db[[#This Row],[H_QTY/ CTN]],db[[#This Row],[H_1]]-1))</f>
        <v>120 LSN</v>
      </c>
      <c r="T1052" s="94" t="str">
        <f>IF(NOT(db[[#This Row],[H_1]]=db[[#This Row],[H_2]]),MID(db[[#This Row],[H_QTY/ CTN]],db[[#This Row],[H_1]]+1,db[[#This Row],[H_2]]-db[[#This Row],[H_1]]-1),"")</f>
        <v/>
      </c>
      <c r="U1052" s="87" t="str">
        <f>IF(db[[#This Row],[QTY/ CTN B]]="","",LEFT(db[[#This Row],[QTY/ CTN B]],SEARCH(" ",db[[#This Row],[QTY/ CTN B]],1)-1))</f>
        <v>120</v>
      </c>
      <c r="V1052" s="87" t="str">
        <f>IF(db[[#This Row],[QTY/ CTN B]]="","",RIGHT(db[[#This Row],[QTY/ CTN B]],LEN(db[[#This Row],[QTY/ CTN B]])-SEARCH(" ",db[[#This Row],[QTY/ CTN B]],1)))</f>
        <v>LSN</v>
      </c>
      <c r="W1052" s="87">
        <f>IF(db[[#This Row],[QTY/ CTN TG]]="",IF(db[[#This Row],[STN TG]]="","",12),LEFT(db[[#This Row],[QTY/ CTN TG]],SEARCH(" ",db[[#This Row],[QTY/ CTN TG]],1)-1))</f>
        <v>12</v>
      </c>
      <c r="X10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2" s="87" t="str">
        <f>IF(db[[#This Row],[STN K]]="","",IF(db[[#This Row],[STN TG]]="LSN",12,""))</f>
        <v/>
      </c>
      <c r="Z1052" s="87" t="str">
        <f>IF(db[[#This Row],[STN TG]]="LSN","PCS","")</f>
        <v/>
      </c>
      <c r="AA1052" s="87">
        <f>db[[#This Row],[QTY B]]*IF(db[[#This Row],[QTY TG]]="",1,db[[#This Row],[QTY TG]])*IF(db[[#This Row],[QTY K]]="",1,db[[#This Row],[QTY K]])</f>
        <v>1440</v>
      </c>
      <c r="AB1052" s="87" t="str">
        <f>IF(db[[#This Row],[STN K]]="",IF(db[[#This Row],[STN TG]]="",db[[#This Row],[STN B]],db[[#This Row],[STN TG]]),db[[#This Row],[STN K]])</f>
        <v>PCS</v>
      </c>
      <c r="AC1052" s="87"/>
    </row>
    <row r="1053" spans="1:29" ht="16.5" customHeight="1" x14ac:dyDescent="0.25">
      <c r="A1053" s="87">
        <f>ROW()-1</f>
        <v>1052</v>
      </c>
      <c r="B1053" s="45" t="str">
        <f>LOWER(SUBSTITUTE(SUBSTITUTE(SUBSTITUTE(SUBSTITUTE(SUBSTITUTE(SUBSTITUTE(db[[#This Row],[NB BM]]," ",),".",""),"-",""),"(",""),")",""),"/",""))</f>
        <v>gelzhixin+refillg5001</v>
      </c>
      <c r="C1053" s="45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D1053" s="45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E1053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gelzhixinrefillg5001120lsn</v>
      </c>
      <c r="F105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gelzhixinrefillg5001120lsnuntana</v>
      </c>
      <c r="G1053" s="65" t="s">
        <v>4735</v>
      </c>
      <c r="H1053" s="65" t="s">
        <v>5565</v>
      </c>
      <c r="I1053" s="49" t="s">
        <v>5539</v>
      </c>
      <c r="J1053" s="1" t="s">
        <v>1621</v>
      </c>
      <c r="K1053" s="47" t="e">
        <f>IF(db[[#This Row],[NB NOTA_C]]="","",COUNTIF([2]!B_MSK[concat],db[[#This Row],[NB NOTA_C]]))</f>
        <v>#REF!</v>
      </c>
      <c r="L1053" s="16" t="s">
        <v>2654</v>
      </c>
      <c r="M1053" s="14" t="s">
        <v>1723</v>
      </c>
      <c r="N1053" s="15" t="s">
        <v>2811</v>
      </c>
      <c r="O1053" s="45"/>
      <c r="P1053" s="45" t="str">
        <f>IF(db[[#This Row],[QTY/ CTN]]="","",SUBSTITUTE(SUBSTITUTE(SUBSTITUTE(db[[#This Row],[QTY/ CTN]]," ","_",2),"(",""),")","")&amp;"_")</f>
        <v>120 LSN_</v>
      </c>
      <c r="Q1053" s="45">
        <f>IF(db[[#This Row],[H_QTY/ CTN]]="","",SEARCH("_",db[[#This Row],[H_QTY/ CTN]]))</f>
        <v>8</v>
      </c>
      <c r="R1053" s="45">
        <f>IF(db[[#This Row],[H_QTY/ CTN]]="","",LEN(db[[#This Row],[H_QTY/ CTN]]))</f>
        <v>8</v>
      </c>
      <c r="S1053" s="95" t="str">
        <f>IF(db[[#This Row],[H_QTY/ CTN]]="","",LEFT(db[[#This Row],[H_QTY/ CTN]],db[[#This Row],[H_1]]-1))</f>
        <v>120 LSN</v>
      </c>
      <c r="T1053" s="95" t="str">
        <f>IF(NOT(db[[#This Row],[H_1]]=db[[#This Row],[H_2]]),MID(db[[#This Row],[H_QTY/ CTN]],db[[#This Row],[H_1]]+1,db[[#This Row],[H_2]]-db[[#This Row],[H_1]]-1),"")</f>
        <v/>
      </c>
      <c r="U1053" s="87" t="str">
        <f>IF(db[[#This Row],[QTY/ CTN B]]="","",LEFT(db[[#This Row],[QTY/ CTN B]],SEARCH(" ",db[[#This Row],[QTY/ CTN B]],1)-1))</f>
        <v>120</v>
      </c>
      <c r="V1053" s="87" t="str">
        <f>IF(db[[#This Row],[QTY/ CTN B]]="","",RIGHT(db[[#This Row],[QTY/ CTN B]],LEN(db[[#This Row],[QTY/ CTN B]])-SEARCH(" ",db[[#This Row],[QTY/ CTN B]],1)))</f>
        <v>LSN</v>
      </c>
      <c r="W1053" s="87">
        <f>IF(db[[#This Row],[QTY/ CTN TG]]="",IF(db[[#This Row],[STN TG]]="","",12),LEFT(db[[#This Row],[QTY/ CTN TG]],SEARCH(" ",db[[#This Row],[QTY/ CTN TG]],1)-1))</f>
        <v>12</v>
      </c>
      <c r="X10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3" s="87" t="str">
        <f>IF(db[[#This Row],[STN K]]="","",IF(db[[#This Row],[STN TG]]="LSN",12,""))</f>
        <v/>
      </c>
      <c r="Z1053" s="87" t="str">
        <f>IF(db[[#This Row],[STN TG]]="LSN","PCS","")</f>
        <v/>
      </c>
      <c r="AA1053" s="87">
        <f>db[[#This Row],[QTY B]]*IF(db[[#This Row],[QTY TG]]="",1,db[[#This Row],[QTY TG]])*IF(db[[#This Row],[QTY K]]="",1,db[[#This Row],[QTY K]])</f>
        <v>1440</v>
      </c>
      <c r="AB1053" s="87" t="str">
        <f>IF(db[[#This Row],[STN K]]="",IF(db[[#This Row],[STN TG]]="",db[[#This Row],[STN B]],db[[#This Row],[STN TG]]),db[[#This Row],[STN K]])</f>
        <v>PCS</v>
      </c>
      <c r="AC1053" s="87"/>
    </row>
    <row r="1054" spans="1:29" ht="16.5" customHeight="1" x14ac:dyDescent="0.25">
      <c r="A1054" s="87">
        <f>ROW()-1</f>
        <v>1053</v>
      </c>
      <c r="B1054" s="103" t="str">
        <f>LOWER(SUBSTITUTE(SUBSTITUTE(SUBSTITUTE(SUBSTITUTE(SUBSTITUTE(SUBSTITUTE(db[[#This Row],[NB BM]]," ",),".",""),"-",""),"(",""),")",""),"/",""))</f>
        <v>gelpenzhixin+refillg5002</v>
      </c>
      <c r="C1054" s="103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D1054" s="103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E1054" s="103" t="str">
        <f>LOWER(SUBSTITUTE(SUBSTITUTE(SUBSTITUTE(SUBSTITUTE(SUBSTITUTE(SUBSTITUTE(SUBSTITUTE(SUBSTITUTE(SUBSTITUTE(db[[#This Row],[NB BM]]&amp;db[[#This Row],[QTY/ CTN]]," ",),".",""),"-",""),"(",""),")",""),",",""),"/",""),"""",""),"+",""))</f>
        <v>gelpenzhixinrefillg5002120lsn</v>
      </c>
      <c r="F105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gelzhixinrefillg5002120lsnuntana</v>
      </c>
      <c r="G1054" s="104" t="s">
        <v>5252</v>
      </c>
      <c r="H1054" s="104" t="s">
        <v>5566</v>
      </c>
      <c r="I1054" s="49" t="s">
        <v>5544</v>
      </c>
      <c r="J1054" s="1" t="s">
        <v>1621</v>
      </c>
      <c r="K1054" s="107" t="e">
        <f>IF(db[[#This Row],[NB NOTA_C]]="","",COUNTIF([2]!B_MSK[concat],db[[#This Row],[NB NOTA_C]]))</f>
        <v>#REF!</v>
      </c>
      <c r="L1054" s="108" t="s">
        <v>2654</v>
      </c>
      <c r="M1054" s="103" t="s">
        <v>1723</v>
      </c>
      <c r="N1054" s="106" t="s">
        <v>2811</v>
      </c>
      <c r="O1054" s="103"/>
      <c r="P1054" s="103" t="str">
        <f>IF(db[[#This Row],[QTY/ CTN]]="","",SUBSTITUTE(SUBSTITUTE(SUBSTITUTE(db[[#This Row],[QTY/ CTN]]," ","_",2),"(",""),")","")&amp;"_")</f>
        <v>120 LSN_</v>
      </c>
      <c r="Q1054" s="103">
        <f>IF(db[[#This Row],[H_QTY/ CTN]]="","",SEARCH("_",db[[#This Row],[H_QTY/ CTN]]))</f>
        <v>8</v>
      </c>
      <c r="R1054" s="103">
        <f>IF(db[[#This Row],[H_QTY/ CTN]]="","",LEN(db[[#This Row],[H_QTY/ CTN]]))</f>
        <v>8</v>
      </c>
      <c r="S1054" s="109" t="str">
        <f>IF(db[[#This Row],[H_QTY/ CTN]]="","",LEFT(db[[#This Row],[H_QTY/ CTN]],db[[#This Row],[H_1]]-1))</f>
        <v>120 LSN</v>
      </c>
      <c r="T1054" s="109" t="str">
        <f>IF(NOT(db[[#This Row],[H_1]]=db[[#This Row],[H_2]]),MID(db[[#This Row],[H_QTY/ CTN]],db[[#This Row],[H_1]]+1,db[[#This Row],[H_2]]-db[[#This Row],[H_1]]-1),"")</f>
        <v/>
      </c>
      <c r="U1054" s="109" t="str">
        <f>IF(db[[#This Row],[QTY/ CTN B]]="","",LEFT(db[[#This Row],[QTY/ CTN B]],SEARCH(" ",db[[#This Row],[QTY/ CTN B]],1)-1))</f>
        <v>120</v>
      </c>
      <c r="V1054" s="109" t="str">
        <f>IF(db[[#This Row],[QTY/ CTN B]]="","",RIGHT(db[[#This Row],[QTY/ CTN B]],LEN(db[[#This Row],[QTY/ CTN B]])-SEARCH(" ",db[[#This Row],[QTY/ CTN B]],1)))</f>
        <v>LSN</v>
      </c>
      <c r="W1054" s="109">
        <f>IF(db[[#This Row],[QTY/ CTN TG]]="",IF(db[[#This Row],[STN TG]]="","",12),LEFT(db[[#This Row],[QTY/ CTN TG]],SEARCH(" ",db[[#This Row],[QTY/ CTN TG]],1)-1))</f>
        <v>12</v>
      </c>
      <c r="X105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4" s="109" t="str">
        <f>IF(db[[#This Row],[STN K]]="","",IF(db[[#This Row],[STN TG]]="LSN",12,""))</f>
        <v/>
      </c>
      <c r="Z1054" s="109" t="str">
        <f>IF(db[[#This Row],[STN TG]]="LSN","PCS","")</f>
        <v/>
      </c>
      <c r="AA1054" s="109">
        <f>db[[#This Row],[QTY B]]*IF(db[[#This Row],[QTY TG]]="",1,db[[#This Row],[QTY TG]])*IF(db[[#This Row],[QTY K]]="",1,db[[#This Row],[QTY K]])</f>
        <v>1440</v>
      </c>
      <c r="AB1054" s="109" t="str">
        <f>IF(db[[#This Row],[STN K]]="",IF(db[[#This Row],[STN TG]]="",db[[#This Row],[STN B]],db[[#This Row],[STN TG]]),db[[#This Row],[STN K]])</f>
        <v>PCS</v>
      </c>
      <c r="AC1054" s="87"/>
    </row>
    <row r="1055" spans="1:29" ht="16.5" customHeight="1" x14ac:dyDescent="0.25">
      <c r="A1055" s="87">
        <f>ROW()-1</f>
        <v>1054</v>
      </c>
      <c r="B1055" s="45" t="str">
        <f>LOWER(SUBSTITUTE(SUBSTITUTE(SUBSTITUTE(SUBSTITUTE(SUBSTITUTE(SUBSTITUTE(db[[#This Row],[NB BM]]," ",),".",""),"-",""),"(",""),")",""),"/",""))</f>
        <v>gelzhixin+refillg5004</v>
      </c>
      <c r="C1055" s="45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D1055" s="45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E1055" s="45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gelzhixinrefillg5004120lsn</v>
      </c>
      <c r="F105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gelzhixinrefillg5004120lsnuntana</v>
      </c>
      <c r="G1055" s="65" t="s">
        <v>4736</v>
      </c>
      <c r="H1055" s="65" t="s">
        <v>5567</v>
      </c>
      <c r="I1055" s="49" t="s">
        <v>5540</v>
      </c>
      <c r="J1055" s="1" t="s">
        <v>1621</v>
      </c>
      <c r="K1055" s="47" t="e">
        <f>IF(db[[#This Row],[NB NOTA_C]]="","",COUNTIF([2]!B_MSK[concat],db[[#This Row],[NB NOTA_C]]))</f>
        <v>#REF!</v>
      </c>
      <c r="L1055" s="16" t="s">
        <v>2654</v>
      </c>
      <c r="M1055" s="14" t="s">
        <v>1723</v>
      </c>
      <c r="N1055" s="15" t="s">
        <v>2811</v>
      </c>
      <c r="O1055" s="45"/>
      <c r="P1055" s="45" t="str">
        <f>IF(db[[#This Row],[QTY/ CTN]]="","",SUBSTITUTE(SUBSTITUTE(SUBSTITUTE(db[[#This Row],[QTY/ CTN]]," ","_",2),"(",""),")","")&amp;"_")</f>
        <v>120 LSN_</v>
      </c>
      <c r="Q1055" s="45">
        <f>IF(db[[#This Row],[H_QTY/ CTN]]="","",SEARCH("_",db[[#This Row],[H_QTY/ CTN]]))</f>
        <v>8</v>
      </c>
      <c r="R1055" s="45">
        <f>IF(db[[#This Row],[H_QTY/ CTN]]="","",LEN(db[[#This Row],[H_QTY/ CTN]]))</f>
        <v>8</v>
      </c>
      <c r="S1055" s="95" t="str">
        <f>IF(db[[#This Row],[H_QTY/ CTN]]="","",LEFT(db[[#This Row],[H_QTY/ CTN]],db[[#This Row],[H_1]]-1))</f>
        <v>120 LSN</v>
      </c>
      <c r="T1055" s="95" t="str">
        <f>IF(NOT(db[[#This Row],[H_1]]=db[[#This Row],[H_2]]),MID(db[[#This Row],[H_QTY/ CTN]],db[[#This Row],[H_1]]+1,db[[#This Row],[H_2]]-db[[#This Row],[H_1]]-1),"")</f>
        <v/>
      </c>
      <c r="U1055" s="87" t="str">
        <f>IF(db[[#This Row],[QTY/ CTN B]]="","",LEFT(db[[#This Row],[QTY/ CTN B]],SEARCH(" ",db[[#This Row],[QTY/ CTN B]],1)-1))</f>
        <v>120</v>
      </c>
      <c r="V1055" s="87" t="str">
        <f>IF(db[[#This Row],[QTY/ CTN B]]="","",RIGHT(db[[#This Row],[QTY/ CTN B]],LEN(db[[#This Row],[QTY/ CTN B]])-SEARCH(" ",db[[#This Row],[QTY/ CTN B]],1)))</f>
        <v>LSN</v>
      </c>
      <c r="W1055" s="87">
        <f>IF(db[[#This Row],[QTY/ CTN TG]]="",IF(db[[#This Row],[STN TG]]="","",12),LEFT(db[[#This Row],[QTY/ CTN TG]],SEARCH(" ",db[[#This Row],[QTY/ CTN TG]],1)-1))</f>
        <v>12</v>
      </c>
      <c r="X1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5" s="87" t="str">
        <f>IF(db[[#This Row],[STN K]]="","",IF(db[[#This Row],[STN TG]]="LSN",12,""))</f>
        <v/>
      </c>
      <c r="Z1055" s="87" t="str">
        <f>IF(db[[#This Row],[STN TG]]="LSN","PCS","")</f>
        <v/>
      </c>
      <c r="AA1055" s="87">
        <f>db[[#This Row],[QTY B]]*IF(db[[#This Row],[QTY TG]]="",1,db[[#This Row],[QTY TG]])*IF(db[[#This Row],[QTY K]]="",1,db[[#This Row],[QTY K]])</f>
        <v>1440</v>
      </c>
      <c r="AB1055" s="87" t="str">
        <f>IF(db[[#This Row],[STN K]]="",IF(db[[#This Row],[STN TG]]="",db[[#This Row],[STN B]],db[[#This Row],[STN TG]]),db[[#This Row],[STN K]])</f>
        <v>PCS</v>
      </c>
      <c r="AC1055" s="87"/>
    </row>
    <row r="1056" spans="1:29" ht="16.5" customHeight="1" x14ac:dyDescent="0.25">
      <c r="A1056" s="87">
        <f>ROW()-1</f>
        <v>1055</v>
      </c>
      <c r="B1056" s="74" t="str">
        <f>LOWER(SUBSTITUTE(SUBSTITUTE(SUBSTITUTE(SUBSTITUTE(SUBSTITUTE(SUBSTITUTE(db[[#This Row],[NB BM]]," ",),".",""),"-",""),"(",""),")",""),"/",""))</f>
        <v>gelzhixin+refillg5009</v>
      </c>
      <c r="C1056" s="74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D1056" s="74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E1056" s="74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gelzhixinrefillg5009120lsn</v>
      </c>
      <c r="F1056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gelzhixinrefillg5009120lsnuntana</v>
      </c>
      <c r="G1056" s="75" t="s">
        <v>4888</v>
      </c>
      <c r="H1056" s="75" t="s">
        <v>5568</v>
      </c>
      <c r="I1056" s="49" t="s">
        <v>5545</v>
      </c>
      <c r="J1056" s="1" t="s">
        <v>1621</v>
      </c>
      <c r="K1056" s="78" t="e">
        <f>IF(db[[#This Row],[NB NOTA_C]]="","",COUNTIF([2]!B_MSK[concat],db[[#This Row],[NB NOTA_C]]))</f>
        <v>#REF!</v>
      </c>
      <c r="L1056" s="79" t="s">
        <v>2654</v>
      </c>
      <c r="M1056" s="74" t="s">
        <v>1723</v>
      </c>
      <c r="N1056" s="77" t="s">
        <v>2811</v>
      </c>
      <c r="O1056" s="74"/>
      <c r="P1056" s="74" t="str">
        <f>IF(db[[#This Row],[QTY/ CTN]]="","",SUBSTITUTE(SUBSTITUTE(SUBSTITUTE(db[[#This Row],[QTY/ CTN]]," ","_",2),"(",""),")","")&amp;"_")</f>
        <v>120 LSN_</v>
      </c>
      <c r="Q1056" s="74">
        <f>IF(db[[#This Row],[H_QTY/ CTN]]="","",SEARCH("_",db[[#This Row],[H_QTY/ CTN]]))</f>
        <v>8</v>
      </c>
      <c r="R1056" s="74">
        <f>IF(db[[#This Row],[H_QTY/ CTN]]="","",LEN(db[[#This Row],[H_QTY/ CTN]]))</f>
        <v>8</v>
      </c>
      <c r="S1056" s="94" t="str">
        <f>IF(db[[#This Row],[H_QTY/ CTN]]="","",LEFT(db[[#This Row],[H_QTY/ CTN]],db[[#This Row],[H_1]]-1))</f>
        <v>120 LSN</v>
      </c>
      <c r="T1056" s="94" t="str">
        <f>IF(NOT(db[[#This Row],[H_1]]=db[[#This Row],[H_2]]),MID(db[[#This Row],[H_QTY/ CTN]],db[[#This Row],[H_1]]+1,db[[#This Row],[H_2]]-db[[#This Row],[H_1]]-1),"")</f>
        <v/>
      </c>
      <c r="U1056" s="87" t="str">
        <f>IF(db[[#This Row],[QTY/ CTN B]]="","",LEFT(db[[#This Row],[QTY/ CTN B]],SEARCH(" ",db[[#This Row],[QTY/ CTN B]],1)-1))</f>
        <v>120</v>
      </c>
      <c r="V1056" s="87" t="str">
        <f>IF(db[[#This Row],[QTY/ CTN B]]="","",RIGHT(db[[#This Row],[QTY/ CTN B]],LEN(db[[#This Row],[QTY/ CTN B]])-SEARCH(" ",db[[#This Row],[QTY/ CTN B]],1)))</f>
        <v>LSN</v>
      </c>
      <c r="W1056" s="87">
        <f>IF(db[[#This Row],[QTY/ CTN TG]]="",IF(db[[#This Row],[STN TG]]="","",12),LEFT(db[[#This Row],[QTY/ CTN TG]],SEARCH(" ",db[[#This Row],[QTY/ CTN TG]],1)-1))</f>
        <v>12</v>
      </c>
      <c r="X1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6" s="87" t="str">
        <f>IF(db[[#This Row],[STN K]]="","",IF(db[[#This Row],[STN TG]]="LSN",12,""))</f>
        <v/>
      </c>
      <c r="Z1056" s="87" t="str">
        <f>IF(db[[#This Row],[STN TG]]="LSN","PCS","")</f>
        <v/>
      </c>
      <c r="AA1056" s="87">
        <f>db[[#This Row],[QTY B]]*IF(db[[#This Row],[QTY TG]]="",1,db[[#This Row],[QTY TG]])*IF(db[[#This Row],[QTY K]]="",1,db[[#This Row],[QTY K]])</f>
        <v>1440</v>
      </c>
      <c r="AB1056" s="87" t="str">
        <f>IF(db[[#This Row],[STN K]]="",IF(db[[#This Row],[STN TG]]="",db[[#This Row],[STN B]],db[[#This Row],[STN TG]]),db[[#This Row],[STN K]])</f>
        <v>PCS</v>
      </c>
      <c r="AC1056" s="87"/>
    </row>
    <row r="1057" spans="1:29" ht="16.5" customHeight="1" x14ac:dyDescent="0.25">
      <c r="A1057" s="87">
        <f>ROW()-1</f>
        <v>1056</v>
      </c>
      <c r="B1057" s="117" t="str">
        <f>LOWER(SUBSTITUTE(SUBSTITUTE(SUBSTITUTE(SUBSTITUTE(SUBSTITUTE(SUBSTITUTE(db[[#This Row],[NB BM]]," ",),".",""),"-",""),"(",""),")",""),"/",""))</f>
        <v>gelzhixin+refillg5016l</v>
      </c>
      <c r="C1057" s="117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D1057" s="117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E1057" s="117" t="str">
        <f>LOWER(SUBSTITUTE(SUBSTITUTE(SUBSTITUTE(SUBSTITUTE(SUBSTITUTE(SUBSTITUTE(SUBSTITUTE(SUBSTITUTE(SUBSTITUTE(db[[#This Row],[NB BM]]&amp;db[[#This Row],[QTY/ CTN]]," ",),".",""),"-",""),"(",""),")",""),",",""),"/",""),"""",""),"+",""))</f>
        <v>gelzhixinrefillg5016l60lsn</v>
      </c>
      <c r="F105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gelzhixinrefillg5016l60lsnuntana</v>
      </c>
      <c r="G1057" s="118" t="s">
        <v>5574</v>
      </c>
      <c r="H1057" s="118" t="s">
        <v>5570</v>
      </c>
      <c r="I1057" s="119" t="s">
        <v>5572</v>
      </c>
      <c r="J1057" s="1" t="s">
        <v>1621</v>
      </c>
      <c r="K1057" s="121" t="e">
        <f>IF(db[[#This Row],[NB NOTA_C]]="","",COUNTIF([2]!B_MSK[concat],db[[#This Row],[NB NOTA_C]]))</f>
        <v>#REF!</v>
      </c>
      <c r="L1057" s="122" t="s">
        <v>2654</v>
      </c>
      <c r="M1057" s="117" t="s">
        <v>1670</v>
      </c>
      <c r="N1057" s="120" t="s">
        <v>2811</v>
      </c>
      <c r="O1057" s="117"/>
      <c r="P1057" s="117" t="str">
        <f>IF(db[[#This Row],[QTY/ CTN]]="","",SUBSTITUTE(SUBSTITUTE(SUBSTITUTE(db[[#This Row],[QTY/ CTN]]," ","_",2),"(",""),")","")&amp;"_")</f>
        <v>60 LSN_</v>
      </c>
      <c r="Q1057" s="117">
        <f>IF(db[[#This Row],[H_QTY/ CTN]]="","",SEARCH("_",db[[#This Row],[H_QTY/ CTN]]))</f>
        <v>7</v>
      </c>
      <c r="R1057" s="117">
        <f>IF(db[[#This Row],[H_QTY/ CTN]]="","",LEN(db[[#This Row],[H_QTY/ CTN]]))</f>
        <v>7</v>
      </c>
      <c r="S1057" s="123" t="str">
        <f>IF(db[[#This Row],[H_QTY/ CTN]]="","",LEFT(db[[#This Row],[H_QTY/ CTN]],db[[#This Row],[H_1]]-1))</f>
        <v>60 LSN</v>
      </c>
      <c r="T1057" s="123" t="str">
        <f>IF(NOT(db[[#This Row],[H_1]]=db[[#This Row],[H_2]]),MID(db[[#This Row],[H_QTY/ CTN]],db[[#This Row],[H_1]]+1,db[[#This Row],[H_2]]-db[[#This Row],[H_1]]-1),"")</f>
        <v/>
      </c>
      <c r="U1057" s="123" t="str">
        <f>IF(db[[#This Row],[QTY/ CTN B]]="","",LEFT(db[[#This Row],[QTY/ CTN B]],SEARCH(" ",db[[#This Row],[QTY/ CTN B]],1)-1))</f>
        <v>60</v>
      </c>
      <c r="V1057" s="123" t="str">
        <f>IF(db[[#This Row],[QTY/ CTN B]]="","",RIGHT(db[[#This Row],[QTY/ CTN B]],LEN(db[[#This Row],[QTY/ CTN B]])-SEARCH(" ",db[[#This Row],[QTY/ CTN B]],1)))</f>
        <v>LSN</v>
      </c>
      <c r="W1057" s="123">
        <f>IF(db[[#This Row],[QTY/ CTN TG]]="",IF(db[[#This Row],[STN TG]]="","",12),LEFT(db[[#This Row],[QTY/ CTN TG]],SEARCH(" ",db[[#This Row],[QTY/ CTN TG]],1)-1))</f>
        <v>12</v>
      </c>
      <c r="X105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7" s="123" t="str">
        <f>IF(db[[#This Row],[STN K]]="","",IF(db[[#This Row],[STN TG]]="LSN",12,""))</f>
        <v/>
      </c>
      <c r="Z1057" s="123" t="str">
        <f>IF(db[[#This Row],[STN TG]]="LSN","PCS","")</f>
        <v/>
      </c>
      <c r="AA1057" s="123">
        <f>db[[#This Row],[QTY B]]*IF(db[[#This Row],[QTY TG]]="",1,db[[#This Row],[QTY TG]])*IF(db[[#This Row],[QTY K]]="",1,db[[#This Row],[QTY K]])</f>
        <v>720</v>
      </c>
      <c r="AB1057" s="123" t="str">
        <f>IF(db[[#This Row],[STN K]]="",IF(db[[#This Row],[STN TG]]="",db[[#This Row],[STN B]],db[[#This Row],[STN TG]]),db[[#This Row],[STN K]])</f>
        <v>PCS</v>
      </c>
      <c r="AC1057" s="87"/>
    </row>
    <row r="1058" spans="1:29" ht="16.5" customHeight="1" x14ac:dyDescent="0.25">
      <c r="A1058" s="87">
        <f>ROW()-1</f>
        <v>1057</v>
      </c>
      <c r="B1058" s="3" t="str">
        <f>LOWER(SUBSTITUTE(SUBSTITUTE(SUBSTITUTE(SUBSTITUTE(SUBSTITUTE(SUBSTITUTE(db[[#This Row],[NB BM]]," ",),".",""),"-",""),"(",""),")",""),"/",""))</f>
        <v>gelpentrotg31060</v>
      </c>
      <c r="C1058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D1058" s="3" t="str">
        <f>LOWER(SUBSTITUTE(SUBSTITUTE(SUBSTITUTE(SUBSTITUTE(SUBSTITUTE(SUBSTITUTE(SUBSTITUTE(SUBSTITUTE(SUBSTITUTE(db[[#This Row],[NB PAJAK]]," ",""),"-",""),"(",""),")",""),".",""),",",""),"/",""),"""",""),"+",""))</f>
        <v/>
      </c>
      <c r="E105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gelpentrotg31060144lsn</v>
      </c>
      <c r="F10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gelpentrotg31060144lsnartomoro</v>
      </c>
      <c r="G1058" s="1" t="s">
        <v>3162</v>
      </c>
      <c r="H1058" s="4" t="s">
        <v>3161</v>
      </c>
      <c r="I1058" s="49"/>
      <c r="J1058" s="1" t="s">
        <v>1620</v>
      </c>
      <c r="K1058" s="26" t="e">
        <f>IF(db[[#This Row],[NB NOTA_C]]="","",COUNTIF([2]!B_MSK[concat],db[[#This Row],[NB NOTA_C]]))</f>
        <v>#REF!</v>
      </c>
      <c r="L1058" s="7">
        <v>99</v>
      </c>
      <c r="M1058" s="3" t="s">
        <v>1677</v>
      </c>
      <c r="N1058" s="1" t="s">
        <v>2811</v>
      </c>
      <c r="O1058" s="3"/>
      <c r="P1058" s="3" t="str">
        <f>IF(db[[#This Row],[QTY/ CTN]]="","",SUBSTITUTE(SUBSTITUTE(SUBSTITUTE(db[[#This Row],[QTY/ CTN]]," ","_",2),"(",""),")","")&amp;"_")</f>
        <v>144 LSN_</v>
      </c>
      <c r="Q1058" s="3">
        <f>IF(db[[#This Row],[H_QTY/ CTN]]="","",SEARCH("_",db[[#This Row],[H_QTY/ CTN]]))</f>
        <v>8</v>
      </c>
      <c r="R1058" s="3">
        <f>IF(db[[#This Row],[H_QTY/ CTN]]="","",LEN(db[[#This Row],[H_QTY/ CTN]]))</f>
        <v>8</v>
      </c>
      <c r="S1058" s="87" t="str">
        <f>IF(db[[#This Row],[H_QTY/ CTN]]="","",LEFT(db[[#This Row],[H_QTY/ CTN]],db[[#This Row],[H_1]]-1))</f>
        <v>144 LSN</v>
      </c>
      <c r="T1058" s="87" t="str">
        <f>IF(NOT(db[[#This Row],[H_1]]=db[[#This Row],[H_2]]),MID(db[[#This Row],[H_QTY/ CTN]],db[[#This Row],[H_1]]+1,db[[#This Row],[H_2]]-db[[#This Row],[H_1]]-1),"")</f>
        <v/>
      </c>
      <c r="U1058" s="87" t="str">
        <f>IF(db[[#This Row],[QTY/ CTN B]]="","",LEFT(db[[#This Row],[QTY/ CTN B]],SEARCH(" ",db[[#This Row],[QTY/ CTN B]],1)-1))</f>
        <v>144</v>
      </c>
      <c r="V1058" s="87" t="str">
        <f>IF(db[[#This Row],[QTY/ CTN B]]="","",RIGHT(db[[#This Row],[QTY/ CTN B]],LEN(db[[#This Row],[QTY/ CTN B]])-SEARCH(" ",db[[#This Row],[QTY/ CTN B]],1)))</f>
        <v>LSN</v>
      </c>
      <c r="W1058" s="87">
        <f>IF(db[[#This Row],[QTY/ CTN TG]]="",IF(db[[#This Row],[STN TG]]="","",12),LEFT(db[[#This Row],[QTY/ CTN TG]],SEARCH(" ",db[[#This Row],[QTY/ CTN TG]],1)-1))</f>
        <v>12</v>
      </c>
      <c r="X1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8" s="87" t="str">
        <f>IF(db[[#This Row],[STN K]]="","",IF(db[[#This Row],[STN TG]]="LSN",12,""))</f>
        <v/>
      </c>
      <c r="Z1058" s="87" t="str">
        <f>IF(db[[#This Row],[STN TG]]="LSN","PCS","")</f>
        <v/>
      </c>
      <c r="AA1058" s="87">
        <f>db[[#This Row],[QTY B]]*IF(db[[#This Row],[QTY TG]]="",1,db[[#This Row],[QTY TG]])*IF(db[[#This Row],[QTY K]]="",1,db[[#This Row],[QTY K]])</f>
        <v>1728</v>
      </c>
      <c r="AB1058" s="87" t="str">
        <f>IF(db[[#This Row],[STN K]]="",IF(db[[#This Row],[STN TG]]="",db[[#This Row],[STN B]],db[[#This Row],[STN TG]]),db[[#This Row],[STN K]])</f>
        <v>PCS</v>
      </c>
      <c r="AC1058" s="87"/>
    </row>
    <row r="1059" spans="1:29" ht="16.5" customHeight="1" x14ac:dyDescent="0.25">
      <c r="A1059" s="87">
        <f>ROW()-1</f>
        <v>1058</v>
      </c>
      <c r="B1059" s="3" t="str">
        <f>LOWER(SUBSTITUTE(SUBSTITUTE(SUBSTITUTE(SUBSTITUTE(SUBSTITUTE(SUBSTITUTE(db[[#This Row],[NB BM]]," ",),".",""),"-",""),"(",""),")",""),"/",""))</f>
        <v>jarumhijabgp50</v>
      </c>
      <c r="C1059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D1059" s="3" t="str">
        <f>LOWER(SUBSTITUTE(SUBSTITUTE(SUBSTITUTE(SUBSTITUTE(SUBSTITUTE(SUBSTITUTE(SUBSTITUTE(SUBSTITUTE(SUBSTITUTE(db[[#This Row],[NB PAJAK]]," ",""),"-",""),"(",""),")",""),".",""),",",""),"/",""),"""",""),"+",""))</f>
        <v/>
      </c>
      <c r="E1059" s="3" t="str">
        <f>LOWER(SUBSTITUTE(SUBSTITUTE(SUBSTITUTE(SUBSTITUTE(SUBSTITUTE(SUBSTITUTE(SUBSTITUTE(SUBSTITUTE(SUBSTITUTE(db[[#This Row],[NB BM]]&amp;db[[#This Row],[QTY/ CTN]]," ",),".",""),"-",""),"(",""),")",""),",",""),"/",""),"""",""),"+",""))</f>
        <v>jarumhijabgp501200box24pcs</v>
      </c>
      <c r="F10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glasspinsgp501200box24pcsartomoro</v>
      </c>
      <c r="G1059" s="1" t="s">
        <v>1924</v>
      </c>
      <c r="H1059" s="4" t="s">
        <v>2952</v>
      </c>
      <c r="I1059" s="2"/>
      <c r="J1059" s="1" t="s">
        <v>1620</v>
      </c>
      <c r="K1059" s="26" t="e">
        <f>IF(db[[#This Row],[NB NOTA_C]]="","",COUNTIF([2]!B_MSK[concat],db[[#This Row],[NB NOTA_C]]))</f>
        <v>#REF!</v>
      </c>
      <c r="L1059" s="7" t="s">
        <v>1657</v>
      </c>
      <c r="M1059" s="3" t="s">
        <v>2175</v>
      </c>
      <c r="N1059" s="1" t="s">
        <v>2797</v>
      </c>
      <c r="P1059" s="1" t="str">
        <f>IF(db[[#This Row],[QTY/ CTN]]="","",SUBSTITUTE(SUBSTITUTE(SUBSTITUTE(db[[#This Row],[QTY/ CTN]]," ","_",2),"(",""),")","")&amp;"_")</f>
        <v>1200 BOX_24 PCS_</v>
      </c>
      <c r="Q1059" s="1">
        <f>IF(db[[#This Row],[H_QTY/ CTN]]="","",SEARCH("_",db[[#This Row],[H_QTY/ CTN]]))</f>
        <v>9</v>
      </c>
      <c r="R1059" s="1">
        <f>IF(db[[#This Row],[H_QTY/ CTN]]="","",LEN(db[[#This Row],[H_QTY/ CTN]]))</f>
        <v>16</v>
      </c>
      <c r="S1059" s="90" t="str">
        <f>IF(db[[#This Row],[H_QTY/ CTN]]="","",LEFT(db[[#This Row],[H_QTY/ CTN]],db[[#This Row],[H_1]]-1))</f>
        <v>1200 BOX</v>
      </c>
      <c r="T1059" s="87" t="str">
        <f>IF(NOT(db[[#This Row],[H_1]]=db[[#This Row],[H_2]]),MID(db[[#This Row],[H_QTY/ CTN]],db[[#This Row],[H_1]]+1,db[[#This Row],[H_2]]-db[[#This Row],[H_1]]-1),"")</f>
        <v>24 PCS</v>
      </c>
      <c r="U1059" s="87" t="str">
        <f>IF(db[[#This Row],[QTY/ CTN B]]="","",LEFT(db[[#This Row],[QTY/ CTN B]],SEARCH(" ",db[[#This Row],[QTY/ CTN B]],1)-1))</f>
        <v>1200</v>
      </c>
      <c r="V1059" s="87" t="str">
        <f>IF(db[[#This Row],[QTY/ CTN B]]="","",RIGHT(db[[#This Row],[QTY/ CTN B]],LEN(db[[#This Row],[QTY/ CTN B]])-SEARCH(" ",db[[#This Row],[QTY/ CTN B]],1)))</f>
        <v>BOX</v>
      </c>
      <c r="W1059" s="87" t="str">
        <f>IF(db[[#This Row],[QTY/ CTN TG]]="",IF(db[[#This Row],[STN TG]]="","",12),LEFT(db[[#This Row],[QTY/ CTN TG]],SEARCH(" ",db[[#This Row],[QTY/ CTN TG]],1)-1))</f>
        <v>24</v>
      </c>
      <c r="X10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59" s="87" t="str">
        <f>IF(db[[#This Row],[STN K]]="","",IF(db[[#This Row],[STN TG]]="LSN",12,""))</f>
        <v/>
      </c>
      <c r="Z1059" s="87" t="str">
        <f>IF(db[[#This Row],[STN TG]]="LSN","PCS","")</f>
        <v/>
      </c>
      <c r="AA1059" s="87">
        <f>db[[#This Row],[QTY B]]*IF(db[[#This Row],[QTY TG]]="",1,db[[#This Row],[QTY TG]])*IF(db[[#This Row],[QTY K]]="",1,db[[#This Row],[QTY K]])</f>
        <v>28800</v>
      </c>
      <c r="AB1059" s="87" t="str">
        <f>IF(db[[#This Row],[STN K]]="",IF(db[[#This Row],[STN TG]]="",db[[#This Row],[STN B]],db[[#This Row],[STN TG]]),db[[#This Row],[STN K]])</f>
        <v>PCS</v>
      </c>
      <c r="AC1059" s="87"/>
    </row>
    <row r="1060" spans="1:29" ht="16.5" customHeight="1" x14ac:dyDescent="0.25">
      <c r="A1060" s="87">
        <f>ROW()-1</f>
        <v>1059</v>
      </c>
      <c r="B1060" s="1" t="str">
        <f>LOWER(SUBSTITUTE(SUBSTITUTE(SUBSTITUTE(SUBSTITUTE(SUBSTITUTE(SUBSTITUTE(db[[#This Row],[NB BM]]," ",),".",""),"-",""),"(",""),")",""),"/",""))</f>
        <v>lemjkgl30</v>
      </c>
      <c r="C1060" s="1" t="str">
        <f>LOWER(SUBSTITUTE(SUBSTITUTE(SUBSTITUTE(SUBSTITUTE(SUBSTITUTE(SUBSTITUTE(SUBSTITUTE(SUBSTITUTE(SUBSTITUTE(db[[#This Row],[NB NOTA]]," ",),".",""),"-",""),"(",""),")",""),",",""),"/",""),"""",""),"+",""))</f>
        <v>gluegl30jk</v>
      </c>
      <c r="D1060" s="1" t="str">
        <f>LOWER(SUBSTITUTE(SUBSTITUTE(SUBSTITUTE(SUBSTITUTE(SUBSTITUTE(SUBSTITUTE(SUBSTITUTE(SUBSTITUTE(SUBSTITUTE(db[[#This Row],[NB PAJAK]]," ",""),"-",""),"(",""),")",""),".",""),",",""),"/",""),"""",""),"+",""))</f>
        <v>lemliquidcairjoykogl30</v>
      </c>
      <c r="E1060" s="1" t="str">
        <f>LOWER(SUBSTITUTE(SUBSTITUTE(SUBSTITUTE(SUBSTITUTE(SUBSTITUTE(SUBSTITUTE(SUBSTITUTE(SUBSTITUTE(SUBSTITUTE(db[[#This Row],[NB BM]]&amp;db[[#This Row],[QTY/ CTN]]," ",),".",""),"-",""),"(",""),")",""),",",""),"/",""),"""",""),"+",""))</f>
        <v>lemjkgl3048lsn</v>
      </c>
      <c r="F10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gluegl30jk48lsnartomoro</v>
      </c>
      <c r="G1060" s="1" t="s">
        <v>6116</v>
      </c>
      <c r="H1060" s="4" t="s">
        <v>6115</v>
      </c>
      <c r="I1060" s="49" t="s">
        <v>6117</v>
      </c>
      <c r="J1060" s="1" t="s">
        <v>1620</v>
      </c>
      <c r="K1060" s="26" t="e">
        <f>IF(db[[#This Row],[NB NOTA_C]]="","",COUNTIF([2]!B_MSK[concat],db[[#This Row],[NB NOTA_C]]))</f>
        <v>#REF!</v>
      </c>
      <c r="L1060" s="6" t="s">
        <v>1631</v>
      </c>
      <c r="M1060" s="1" t="s">
        <v>1715</v>
      </c>
      <c r="N1060" s="1" t="s">
        <v>2804</v>
      </c>
      <c r="P1060" s="1" t="str">
        <f>IF(db[[#This Row],[QTY/ CTN]]="","",SUBSTITUTE(SUBSTITUTE(SUBSTITUTE(db[[#This Row],[QTY/ CTN]]," ","_",2),"(",""),")","")&amp;"_")</f>
        <v>48 LSN_</v>
      </c>
      <c r="Q1060" s="1">
        <f>IF(db[[#This Row],[H_QTY/ CTN]]="","",SEARCH("_",db[[#This Row],[H_QTY/ CTN]]))</f>
        <v>7</v>
      </c>
      <c r="R1060" s="1">
        <f>IF(db[[#This Row],[H_QTY/ CTN]]="","",LEN(db[[#This Row],[H_QTY/ CTN]]))</f>
        <v>7</v>
      </c>
      <c r="S1060" s="90" t="str">
        <f>IF(db[[#This Row],[H_QTY/ CTN]]="","",LEFT(db[[#This Row],[H_QTY/ CTN]],db[[#This Row],[H_1]]-1))</f>
        <v>48 LSN</v>
      </c>
      <c r="T1060" s="87" t="str">
        <f>IF(NOT(db[[#This Row],[H_1]]=db[[#This Row],[H_2]]),MID(db[[#This Row],[H_QTY/ CTN]],db[[#This Row],[H_1]]+1,db[[#This Row],[H_2]]-db[[#This Row],[H_1]]-1),"")</f>
        <v/>
      </c>
      <c r="U1060" s="87" t="str">
        <f>IF(db[[#This Row],[QTY/ CTN B]]="","",LEFT(db[[#This Row],[QTY/ CTN B]],SEARCH(" ",db[[#This Row],[QTY/ CTN B]],1)-1))</f>
        <v>48</v>
      </c>
      <c r="V1060" s="87" t="str">
        <f>IF(db[[#This Row],[QTY/ CTN B]]="","",RIGHT(db[[#This Row],[QTY/ CTN B]],LEN(db[[#This Row],[QTY/ CTN B]])-SEARCH(" ",db[[#This Row],[QTY/ CTN B]],1)))</f>
        <v>LSN</v>
      </c>
      <c r="W1060" s="87">
        <f>IF(db[[#This Row],[QTY/ CTN TG]]="",IF(db[[#This Row],[STN TG]]="","",12),LEFT(db[[#This Row],[QTY/ CTN TG]],SEARCH(" ",db[[#This Row],[QTY/ CTN TG]],1)-1))</f>
        <v>12</v>
      </c>
      <c r="X10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0" s="87" t="str">
        <f>IF(db[[#This Row],[STN K]]="","",IF(db[[#This Row],[STN TG]]="LSN",12,""))</f>
        <v/>
      </c>
      <c r="Z1060" s="87" t="str">
        <f>IF(db[[#This Row],[STN TG]]="LSN","PCS","")</f>
        <v/>
      </c>
      <c r="AA1060" s="87">
        <f>db[[#This Row],[QTY B]]*IF(db[[#This Row],[QTY TG]]="",1,db[[#This Row],[QTY TG]])*IF(db[[#This Row],[QTY K]]="",1,db[[#This Row],[QTY K]])</f>
        <v>576</v>
      </c>
      <c r="AB1060" s="87" t="str">
        <f>IF(db[[#This Row],[STN K]]="",IF(db[[#This Row],[STN TG]]="",db[[#This Row],[STN B]],db[[#This Row],[STN TG]]),db[[#This Row],[STN K]])</f>
        <v>PCS</v>
      </c>
      <c r="AC1060" s="87"/>
    </row>
    <row r="1061" spans="1:29" ht="16.5" customHeight="1" x14ac:dyDescent="0.25">
      <c r="A1061" s="87">
        <f>ROW()-1</f>
        <v>1060</v>
      </c>
      <c r="B1061" s="1" t="str">
        <f>LOWER(SUBSTITUTE(SUBSTITUTE(SUBSTITUTE(SUBSTITUTE(SUBSTITUTE(SUBSTITUTE(db[[#This Row],[NB BM]]," ",),".",""),"-",""),"(",""),")",""),"/",""))</f>
        <v>lemjkgl50</v>
      </c>
      <c r="C106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D106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E1061" s="1" t="str">
        <f>LOWER(SUBSTITUTE(SUBSTITUTE(SUBSTITUTE(SUBSTITUTE(SUBSTITUTE(SUBSTITUTE(SUBSTITUTE(SUBSTITUTE(SUBSTITUTE(db[[#This Row],[NB BM]]&amp;db[[#This Row],[QTY/ CTN]]," ",),".",""),"-",""),"(",""),")",""),",",""),"/",""),"""",""),"+",""))</f>
        <v>lemjkgl5024lsn</v>
      </c>
      <c r="F10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gluegl50jk24lsnartomoro</v>
      </c>
      <c r="G1061" s="1" t="s">
        <v>3216</v>
      </c>
      <c r="H1061" s="4" t="s">
        <v>3215</v>
      </c>
      <c r="I1061" s="49" t="s">
        <v>3217</v>
      </c>
      <c r="J1061" s="1" t="s">
        <v>1620</v>
      </c>
      <c r="K1061" s="26" t="e">
        <f>IF(db[[#This Row],[NB NOTA_C]]="","",COUNTIF([2]!B_MSK[concat],db[[#This Row],[NB NOTA_C]]))</f>
        <v>#REF!</v>
      </c>
      <c r="L1061" s="6" t="s">
        <v>1631</v>
      </c>
      <c r="M1061" s="1" t="s">
        <v>1721</v>
      </c>
      <c r="N1061" s="1" t="s">
        <v>2804</v>
      </c>
      <c r="P1061" s="1" t="str">
        <f>IF(db[[#This Row],[QTY/ CTN]]="","",SUBSTITUTE(SUBSTITUTE(SUBSTITUTE(db[[#This Row],[QTY/ CTN]]," ","_",2),"(",""),")","")&amp;"_")</f>
        <v>24 LSN_</v>
      </c>
      <c r="Q1061" s="1">
        <f>IF(db[[#This Row],[H_QTY/ CTN]]="","",SEARCH("_",db[[#This Row],[H_QTY/ CTN]]))</f>
        <v>7</v>
      </c>
      <c r="R1061" s="1">
        <f>IF(db[[#This Row],[H_QTY/ CTN]]="","",LEN(db[[#This Row],[H_QTY/ CTN]]))</f>
        <v>7</v>
      </c>
      <c r="S1061" s="90" t="str">
        <f>IF(db[[#This Row],[H_QTY/ CTN]]="","",LEFT(db[[#This Row],[H_QTY/ CTN]],db[[#This Row],[H_1]]-1))</f>
        <v>24 LSN</v>
      </c>
      <c r="T1061" s="87" t="str">
        <f>IF(NOT(db[[#This Row],[H_1]]=db[[#This Row],[H_2]]),MID(db[[#This Row],[H_QTY/ CTN]],db[[#This Row],[H_1]]+1,db[[#This Row],[H_2]]-db[[#This Row],[H_1]]-1),"")</f>
        <v/>
      </c>
      <c r="U1061" s="87" t="str">
        <f>IF(db[[#This Row],[QTY/ CTN B]]="","",LEFT(db[[#This Row],[QTY/ CTN B]],SEARCH(" ",db[[#This Row],[QTY/ CTN B]],1)-1))</f>
        <v>24</v>
      </c>
      <c r="V1061" s="87" t="str">
        <f>IF(db[[#This Row],[QTY/ CTN B]]="","",RIGHT(db[[#This Row],[QTY/ CTN B]],LEN(db[[#This Row],[QTY/ CTN B]])-SEARCH(" ",db[[#This Row],[QTY/ CTN B]],1)))</f>
        <v>LSN</v>
      </c>
      <c r="W1061" s="87">
        <f>IF(db[[#This Row],[QTY/ CTN TG]]="",IF(db[[#This Row],[STN TG]]="","",12),LEFT(db[[#This Row],[QTY/ CTN TG]],SEARCH(" ",db[[#This Row],[QTY/ CTN TG]],1)-1))</f>
        <v>12</v>
      </c>
      <c r="X1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1" s="87" t="str">
        <f>IF(db[[#This Row],[STN K]]="","",IF(db[[#This Row],[STN TG]]="LSN",12,""))</f>
        <v/>
      </c>
      <c r="Z1061" s="87" t="str">
        <f>IF(db[[#This Row],[STN TG]]="LSN","PCS","")</f>
        <v/>
      </c>
      <c r="AA1061" s="87">
        <f>db[[#This Row],[QTY B]]*IF(db[[#This Row],[QTY TG]]="",1,db[[#This Row],[QTY TG]])*IF(db[[#This Row],[QTY K]]="",1,db[[#This Row],[QTY K]])</f>
        <v>288</v>
      </c>
      <c r="AB1061" s="87" t="str">
        <f>IF(db[[#This Row],[STN K]]="",IF(db[[#This Row],[STN TG]]="",db[[#This Row],[STN B]],db[[#This Row],[STN TG]]),db[[#This Row],[STN K]])</f>
        <v>PCS</v>
      </c>
      <c r="AC1061" s="87"/>
    </row>
    <row r="1062" spans="1:29" ht="16.5" customHeight="1" x14ac:dyDescent="0.25">
      <c r="A1062" s="87">
        <f>ROW()-1</f>
        <v>1061</v>
      </c>
      <c r="B1062" s="1" t="str">
        <f>LOWER(SUBSTITUTE(SUBSTITUTE(SUBSTITUTE(SUBSTITUTE(SUBSTITUTE(SUBSTITUTE(db[[#This Row],[NB BM]]," ",),".",""),"-",""),"(",""),")",""),"/",""))</f>
        <v>lemjkglr35</v>
      </c>
      <c r="C106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D106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E1062" s="1" t="str">
        <f>LOWER(SUBSTITUTE(SUBSTITUTE(SUBSTITUTE(SUBSTITUTE(SUBSTITUTE(SUBSTITUTE(SUBSTITUTE(SUBSTITUTE(SUBSTITUTE(db[[#This Row],[NB BM]]&amp;db[[#This Row],[QTY/ CTN]]," ",),".",""),"-",""),"(",""),")",""),",",""),"/",""),"""",""),"+",""))</f>
        <v>lemjkglr3548lsn</v>
      </c>
      <c r="F10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glueglr35jk48lsnartomoro</v>
      </c>
      <c r="G1062" s="1" t="s">
        <v>307</v>
      </c>
      <c r="H1062" s="4" t="s">
        <v>308</v>
      </c>
      <c r="I1062" s="49" t="s">
        <v>309</v>
      </c>
      <c r="J1062" s="1" t="s">
        <v>1620</v>
      </c>
      <c r="K1062" s="26" t="e">
        <f>IF(db[[#This Row],[NB NOTA_C]]="","",COUNTIF([2]!B_MSK[concat],db[[#This Row],[NB NOTA_C]]))</f>
        <v>#REF!</v>
      </c>
      <c r="L1062" s="6" t="s">
        <v>1631</v>
      </c>
      <c r="M1062" s="1" t="s">
        <v>1715</v>
      </c>
      <c r="N1062" s="1" t="s">
        <v>2804</v>
      </c>
      <c r="O1062" s="86" t="s">
        <v>4988</v>
      </c>
      <c r="P1062" s="1" t="str">
        <f>IF(db[[#This Row],[QTY/ CTN]]="","",SUBSTITUTE(SUBSTITUTE(SUBSTITUTE(db[[#This Row],[QTY/ CTN]]," ","_",2),"(",""),")","")&amp;"_")</f>
        <v>48 LSN_</v>
      </c>
      <c r="Q1062" s="1">
        <f>IF(db[[#This Row],[H_QTY/ CTN]]="","",SEARCH("_",db[[#This Row],[H_QTY/ CTN]]))</f>
        <v>7</v>
      </c>
      <c r="R1062" s="1">
        <f>IF(db[[#This Row],[H_QTY/ CTN]]="","",LEN(db[[#This Row],[H_QTY/ CTN]]))</f>
        <v>7</v>
      </c>
      <c r="S1062" s="90" t="str">
        <f>IF(db[[#This Row],[H_QTY/ CTN]]="","",LEFT(db[[#This Row],[H_QTY/ CTN]],db[[#This Row],[H_1]]-1))</f>
        <v>48 LSN</v>
      </c>
      <c r="T1062" s="87" t="str">
        <f>IF(NOT(db[[#This Row],[H_1]]=db[[#This Row],[H_2]]),MID(db[[#This Row],[H_QTY/ CTN]],db[[#This Row],[H_1]]+1,db[[#This Row],[H_2]]-db[[#This Row],[H_1]]-1),"")</f>
        <v/>
      </c>
      <c r="U1062" s="87" t="str">
        <f>IF(db[[#This Row],[QTY/ CTN B]]="","",LEFT(db[[#This Row],[QTY/ CTN B]],SEARCH(" ",db[[#This Row],[QTY/ CTN B]],1)-1))</f>
        <v>48</v>
      </c>
      <c r="V1062" s="87" t="str">
        <f>IF(db[[#This Row],[QTY/ CTN B]]="","",RIGHT(db[[#This Row],[QTY/ CTN B]],LEN(db[[#This Row],[QTY/ CTN B]])-SEARCH(" ",db[[#This Row],[QTY/ CTN B]],1)))</f>
        <v>LSN</v>
      </c>
      <c r="W1062" s="87">
        <f>IF(db[[#This Row],[QTY/ CTN TG]]="",IF(db[[#This Row],[STN TG]]="","",12),LEFT(db[[#This Row],[QTY/ CTN TG]],SEARCH(" ",db[[#This Row],[QTY/ CTN TG]],1)-1))</f>
        <v>12</v>
      </c>
      <c r="X1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2" s="87" t="str">
        <f>IF(db[[#This Row],[STN K]]="","",IF(db[[#This Row],[STN TG]]="LSN",12,""))</f>
        <v/>
      </c>
      <c r="Z1062" s="87" t="str">
        <f>IF(db[[#This Row],[STN TG]]="LSN","PCS","")</f>
        <v/>
      </c>
      <c r="AA1062" s="87">
        <f>db[[#This Row],[QTY B]]*IF(db[[#This Row],[QTY TG]]="",1,db[[#This Row],[QTY TG]])*IF(db[[#This Row],[QTY K]]="",1,db[[#This Row],[QTY K]])</f>
        <v>576</v>
      </c>
      <c r="AB1062" s="87" t="str">
        <f>IF(db[[#This Row],[STN K]]="",IF(db[[#This Row],[STN TG]]="",db[[#This Row],[STN B]],db[[#This Row],[STN TG]]),db[[#This Row],[STN K]])</f>
        <v>PCS</v>
      </c>
      <c r="AC1062" s="87"/>
    </row>
    <row r="1063" spans="1:29" ht="16.5" customHeight="1" x14ac:dyDescent="0.25">
      <c r="A1063" s="87">
        <f>ROW()-1</f>
        <v>1062</v>
      </c>
      <c r="B1063" s="1" t="str">
        <f>LOWER(SUBSTITUTE(SUBSTITUTE(SUBSTITUTE(SUBSTITUTE(SUBSTITUTE(SUBSTITUTE(db[[#This Row],[NB BM]]," ",),".",""),"-",""),"(",""),")",""),"/",""))</f>
        <v>lemjkglr50</v>
      </c>
      <c r="C106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D106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E1063" s="1" t="str">
        <f>LOWER(SUBSTITUTE(SUBSTITUTE(SUBSTITUTE(SUBSTITUTE(SUBSTITUTE(SUBSTITUTE(SUBSTITUTE(SUBSTITUTE(SUBSTITUTE(db[[#This Row],[NB BM]]&amp;db[[#This Row],[QTY/ CTN]]," ",),".",""),"-",""),"(",""),")",""),",",""),"/",""),"""",""),"+",""))</f>
        <v>lemjkglr5024lsn</v>
      </c>
      <c r="F10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glueglr50jk24lsnartomoro</v>
      </c>
      <c r="G1063" s="1" t="s">
        <v>310</v>
      </c>
      <c r="H1063" s="4" t="s">
        <v>311</v>
      </c>
      <c r="I1063" s="49" t="s">
        <v>312</v>
      </c>
      <c r="J1063" s="1" t="s">
        <v>1620</v>
      </c>
      <c r="K1063" s="26" t="e">
        <f>IF(db[[#This Row],[NB NOTA_C]]="","",COUNTIF([2]!B_MSK[concat],db[[#This Row],[NB NOTA_C]]))</f>
        <v>#REF!</v>
      </c>
      <c r="L1063" s="6" t="s">
        <v>1631</v>
      </c>
      <c r="M1063" s="1" t="s">
        <v>1721</v>
      </c>
      <c r="N1063" s="1" t="s">
        <v>2804</v>
      </c>
      <c r="O1063" s="1" t="s">
        <v>4838</v>
      </c>
      <c r="P1063" s="1" t="str">
        <f>IF(db[[#This Row],[QTY/ CTN]]="","",SUBSTITUTE(SUBSTITUTE(SUBSTITUTE(db[[#This Row],[QTY/ CTN]]," ","_",2),"(",""),")","")&amp;"_")</f>
        <v>24 LSN_</v>
      </c>
      <c r="Q1063" s="1">
        <f>IF(db[[#This Row],[H_QTY/ CTN]]="","",SEARCH("_",db[[#This Row],[H_QTY/ CTN]]))</f>
        <v>7</v>
      </c>
      <c r="R1063" s="1">
        <f>IF(db[[#This Row],[H_QTY/ CTN]]="","",LEN(db[[#This Row],[H_QTY/ CTN]]))</f>
        <v>7</v>
      </c>
      <c r="S1063" s="90" t="str">
        <f>IF(db[[#This Row],[H_QTY/ CTN]]="","",LEFT(db[[#This Row],[H_QTY/ CTN]],db[[#This Row],[H_1]]-1))</f>
        <v>24 LSN</v>
      </c>
      <c r="T1063" s="87" t="str">
        <f>IF(NOT(db[[#This Row],[H_1]]=db[[#This Row],[H_2]]),MID(db[[#This Row],[H_QTY/ CTN]],db[[#This Row],[H_1]]+1,db[[#This Row],[H_2]]-db[[#This Row],[H_1]]-1),"")</f>
        <v/>
      </c>
      <c r="U1063" s="87" t="str">
        <f>IF(db[[#This Row],[QTY/ CTN B]]="","",LEFT(db[[#This Row],[QTY/ CTN B]],SEARCH(" ",db[[#This Row],[QTY/ CTN B]],1)-1))</f>
        <v>24</v>
      </c>
      <c r="V1063" s="87" t="str">
        <f>IF(db[[#This Row],[QTY/ CTN B]]="","",RIGHT(db[[#This Row],[QTY/ CTN B]],LEN(db[[#This Row],[QTY/ CTN B]])-SEARCH(" ",db[[#This Row],[QTY/ CTN B]],1)))</f>
        <v>LSN</v>
      </c>
      <c r="W1063" s="87">
        <f>IF(db[[#This Row],[QTY/ CTN TG]]="",IF(db[[#This Row],[STN TG]]="","",12),LEFT(db[[#This Row],[QTY/ CTN TG]],SEARCH(" ",db[[#This Row],[QTY/ CTN TG]],1)-1))</f>
        <v>12</v>
      </c>
      <c r="X1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3" s="87" t="str">
        <f>IF(db[[#This Row],[STN K]]="","",IF(db[[#This Row],[STN TG]]="LSN",12,""))</f>
        <v/>
      </c>
      <c r="Z1063" s="87" t="str">
        <f>IF(db[[#This Row],[STN TG]]="LSN","PCS","")</f>
        <v/>
      </c>
      <c r="AA1063" s="87">
        <f>db[[#This Row],[QTY B]]*IF(db[[#This Row],[QTY TG]]="",1,db[[#This Row],[QTY TG]])*IF(db[[#This Row],[QTY K]]="",1,db[[#This Row],[QTY K]])</f>
        <v>288</v>
      </c>
      <c r="AB1063" s="87" t="str">
        <f>IF(db[[#This Row],[STN K]]="",IF(db[[#This Row],[STN TG]]="",db[[#This Row],[STN B]],db[[#This Row],[STN TG]]),db[[#This Row],[STN K]])</f>
        <v>PCS</v>
      </c>
      <c r="AC1063" s="87"/>
    </row>
    <row r="1064" spans="1:29" ht="16.5" customHeight="1" x14ac:dyDescent="0.25">
      <c r="A1064" s="87">
        <f>ROW()-1</f>
        <v>1063</v>
      </c>
      <c r="B1064" s="3" t="str">
        <f>LOWER(SUBSTITUTE(SUBSTITUTE(SUBSTITUTE(SUBSTITUTE(SUBSTITUTE(SUBSTITUTE(db[[#This Row],[NB BM]]," ",),".",""),"-",""),"(",""),")",""),"/",""))</f>
        <v>lemjkglw01</v>
      </c>
      <c r="C1064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D1064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1064" s="3" t="str">
        <f>LOWER(SUBSTITUTE(SUBSTITUTE(SUBSTITUTE(SUBSTITUTE(SUBSTITUTE(SUBSTITUTE(SUBSTITUTE(SUBSTITUTE(SUBSTITUTE(db[[#This Row],[NB BM]]&amp;db[[#This Row],[QTY/ CTN]]," ",),".",""),"-",""),"(",""),")",""),",",""),"/",""),"""",""),"+",""))</f>
        <v>lemjkglw0124lsn</v>
      </c>
      <c r="F10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glueglw01jk24lsnartomoro</v>
      </c>
      <c r="G1064" s="4" t="s">
        <v>5285</v>
      </c>
      <c r="H1064" s="4" t="s">
        <v>5091</v>
      </c>
      <c r="I1064" s="49" t="s">
        <v>5093</v>
      </c>
      <c r="J1064" s="1" t="s">
        <v>1620</v>
      </c>
      <c r="K1064" s="28" t="e">
        <f>IF(db[[#This Row],[NB NOTA_C]]="","",COUNTIF([2]!B_MSK[concat],db[[#This Row],[NB NOTA_C]]))</f>
        <v>#REF!</v>
      </c>
      <c r="L1064" s="7" t="s">
        <v>1631</v>
      </c>
      <c r="M1064" s="3" t="s">
        <v>1721</v>
      </c>
      <c r="N1064" s="1" t="s">
        <v>2804</v>
      </c>
      <c r="O1064" s="3"/>
      <c r="P1064" s="3" t="str">
        <f>IF(db[[#This Row],[QTY/ CTN]]="","",SUBSTITUTE(SUBSTITUTE(SUBSTITUTE(db[[#This Row],[QTY/ CTN]]," ","_",2),"(",""),")","")&amp;"_")</f>
        <v>24 LSN_</v>
      </c>
      <c r="Q1064" s="3">
        <f>IF(db[[#This Row],[H_QTY/ CTN]]="","",SEARCH("_",db[[#This Row],[H_QTY/ CTN]]))</f>
        <v>7</v>
      </c>
      <c r="R1064" s="3">
        <f>IF(db[[#This Row],[H_QTY/ CTN]]="","",LEN(db[[#This Row],[H_QTY/ CTN]]))</f>
        <v>7</v>
      </c>
      <c r="S1064" s="87" t="str">
        <f>IF(db[[#This Row],[H_QTY/ CTN]]="","",LEFT(db[[#This Row],[H_QTY/ CTN]],db[[#This Row],[H_1]]-1))</f>
        <v>24 LSN</v>
      </c>
      <c r="T1064" s="87" t="str">
        <f>IF(NOT(db[[#This Row],[H_1]]=db[[#This Row],[H_2]]),MID(db[[#This Row],[H_QTY/ CTN]],db[[#This Row],[H_1]]+1,db[[#This Row],[H_2]]-db[[#This Row],[H_1]]-1),"")</f>
        <v/>
      </c>
      <c r="U1064" s="87" t="str">
        <f>IF(db[[#This Row],[QTY/ CTN B]]="","",LEFT(db[[#This Row],[QTY/ CTN B]],SEARCH(" ",db[[#This Row],[QTY/ CTN B]],1)-1))</f>
        <v>24</v>
      </c>
      <c r="V1064" s="87" t="str">
        <f>IF(db[[#This Row],[QTY/ CTN B]]="","",RIGHT(db[[#This Row],[QTY/ CTN B]],LEN(db[[#This Row],[QTY/ CTN B]])-SEARCH(" ",db[[#This Row],[QTY/ CTN B]],1)))</f>
        <v>LSN</v>
      </c>
      <c r="W1064" s="87">
        <f>IF(db[[#This Row],[QTY/ CTN TG]]="",IF(db[[#This Row],[STN TG]]="","",12),LEFT(db[[#This Row],[QTY/ CTN TG]],SEARCH(" ",db[[#This Row],[QTY/ CTN TG]],1)-1))</f>
        <v>12</v>
      </c>
      <c r="X10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4" s="87" t="str">
        <f>IF(db[[#This Row],[STN K]]="","",IF(db[[#This Row],[STN TG]]="LSN",12,""))</f>
        <v/>
      </c>
      <c r="Z1064" s="87" t="str">
        <f>IF(db[[#This Row],[STN TG]]="LSN","PCS","")</f>
        <v/>
      </c>
      <c r="AA1064" s="87">
        <f>db[[#This Row],[QTY B]]*IF(db[[#This Row],[QTY TG]]="",1,db[[#This Row],[QTY TG]])*IF(db[[#This Row],[QTY K]]="",1,db[[#This Row],[QTY K]])</f>
        <v>288</v>
      </c>
      <c r="AB1064" s="87" t="str">
        <f>IF(db[[#This Row],[STN K]]="",IF(db[[#This Row],[STN TG]]="",db[[#This Row],[STN B]],db[[#This Row],[STN TG]]),db[[#This Row],[STN K]])</f>
        <v>PCS</v>
      </c>
      <c r="AC1064" s="87"/>
    </row>
    <row r="1065" spans="1:29" ht="16.5" customHeight="1" x14ac:dyDescent="0.25">
      <c r="A1065" s="87">
        <f>ROW()-1</f>
        <v>1064</v>
      </c>
      <c r="B1065" s="1" t="str">
        <f>LOWER(SUBSTITUTE(SUBSTITUTE(SUBSTITUTE(SUBSTITUTE(SUBSTITUTE(SUBSTITUTE(db[[#This Row],[NB BM]]," ",),".",""),"-",""),"(",""),")",""),"/",""))</f>
        <v>lemjkglw02</v>
      </c>
      <c r="C1065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D1065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E1065" s="1" t="str">
        <f>LOWER(SUBSTITUTE(SUBSTITUTE(SUBSTITUTE(SUBSTITUTE(SUBSTITUTE(SUBSTITUTE(SUBSTITUTE(SUBSTITUTE(SUBSTITUTE(db[[#This Row],[NB BM]]&amp;db[[#This Row],[QTY/ CTN]]," ",),".",""),"-",""),"(",""),")",""),",",""),"/",""),"""",""),"+",""))</f>
        <v>lemjkglw0224lsn</v>
      </c>
      <c r="F10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glueglw02jk24lsnartomoro</v>
      </c>
      <c r="G1065" s="1" t="s">
        <v>313</v>
      </c>
      <c r="H1065" s="4" t="s">
        <v>314</v>
      </c>
      <c r="I1065" s="49" t="s">
        <v>315</v>
      </c>
      <c r="J1065" s="1" t="s">
        <v>1620</v>
      </c>
      <c r="K1065" s="26" t="e">
        <f>IF(db[[#This Row],[NB NOTA_C]]="","",COUNTIF([2]!B_MSK[concat],db[[#This Row],[NB NOTA_C]]))</f>
        <v>#REF!</v>
      </c>
      <c r="L1065" s="6" t="s">
        <v>1631</v>
      </c>
      <c r="M1065" s="1" t="s">
        <v>1721</v>
      </c>
      <c r="N1065" s="1" t="s">
        <v>2804</v>
      </c>
      <c r="P1065" s="1" t="str">
        <f>IF(db[[#This Row],[QTY/ CTN]]="","",SUBSTITUTE(SUBSTITUTE(SUBSTITUTE(db[[#This Row],[QTY/ CTN]]," ","_",2),"(",""),")","")&amp;"_")</f>
        <v>24 LSN_</v>
      </c>
      <c r="Q1065" s="1">
        <f>IF(db[[#This Row],[H_QTY/ CTN]]="","",SEARCH("_",db[[#This Row],[H_QTY/ CTN]]))</f>
        <v>7</v>
      </c>
      <c r="R1065" s="1">
        <f>IF(db[[#This Row],[H_QTY/ CTN]]="","",LEN(db[[#This Row],[H_QTY/ CTN]]))</f>
        <v>7</v>
      </c>
      <c r="S1065" s="90" t="str">
        <f>IF(db[[#This Row],[H_QTY/ CTN]]="","",LEFT(db[[#This Row],[H_QTY/ CTN]],db[[#This Row],[H_1]]-1))</f>
        <v>24 LSN</v>
      </c>
      <c r="T1065" s="87" t="str">
        <f>IF(NOT(db[[#This Row],[H_1]]=db[[#This Row],[H_2]]),MID(db[[#This Row],[H_QTY/ CTN]],db[[#This Row],[H_1]]+1,db[[#This Row],[H_2]]-db[[#This Row],[H_1]]-1),"")</f>
        <v/>
      </c>
      <c r="U1065" s="87" t="str">
        <f>IF(db[[#This Row],[QTY/ CTN B]]="","",LEFT(db[[#This Row],[QTY/ CTN B]],SEARCH(" ",db[[#This Row],[QTY/ CTN B]],1)-1))</f>
        <v>24</v>
      </c>
      <c r="V1065" s="87" t="str">
        <f>IF(db[[#This Row],[QTY/ CTN B]]="","",RIGHT(db[[#This Row],[QTY/ CTN B]],LEN(db[[#This Row],[QTY/ CTN B]])-SEARCH(" ",db[[#This Row],[QTY/ CTN B]],1)))</f>
        <v>LSN</v>
      </c>
      <c r="W1065" s="87">
        <f>IF(db[[#This Row],[QTY/ CTN TG]]="",IF(db[[#This Row],[STN TG]]="","",12),LEFT(db[[#This Row],[QTY/ CTN TG]],SEARCH(" ",db[[#This Row],[QTY/ CTN TG]],1)-1))</f>
        <v>12</v>
      </c>
      <c r="X1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5" s="87" t="str">
        <f>IF(db[[#This Row],[STN K]]="","",IF(db[[#This Row],[STN TG]]="LSN",12,""))</f>
        <v/>
      </c>
      <c r="Z1065" s="87" t="str">
        <f>IF(db[[#This Row],[STN TG]]="LSN","PCS","")</f>
        <v/>
      </c>
      <c r="AA1065" s="87">
        <f>db[[#This Row],[QTY B]]*IF(db[[#This Row],[QTY TG]]="",1,db[[#This Row],[QTY TG]])*IF(db[[#This Row],[QTY K]]="",1,db[[#This Row],[QTY K]])</f>
        <v>288</v>
      </c>
      <c r="AB1065" s="87" t="str">
        <f>IF(db[[#This Row],[STN K]]="",IF(db[[#This Row],[STN TG]]="",db[[#This Row],[STN B]],db[[#This Row],[STN TG]]),db[[#This Row],[STN K]])</f>
        <v>PCS</v>
      </c>
      <c r="AC1065" s="87"/>
    </row>
    <row r="1066" spans="1:29" ht="16.5" customHeight="1" x14ac:dyDescent="0.25">
      <c r="A1066" s="87">
        <f>ROW()-1</f>
        <v>1065</v>
      </c>
      <c r="B1066" s="3" t="str">
        <f>LOWER(SUBSTITUTE(SUBSTITUTE(SUBSTITUTE(SUBSTITUTE(SUBSTITUTE(SUBSTITUTE(db[[#This Row],[NB BM]]," ",),".",""),"-",""),"(",""),")",""),"/",""))</f>
        <v>lemstick11x29</v>
      </c>
      <c r="C1066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D1066" s="3" t="str">
        <f>LOWER(SUBSTITUTE(SUBSTITUTE(SUBSTITUTE(SUBSTITUTE(SUBSTITUTE(SUBSTITUTE(SUBSTITUTE(SUBSTITUTE(SUBSTITUTE(db[[#This Row],[NB PAJAK]]," ",""),"-",""),"(",""),")",""),".",""),",",""),"/",""),"""",""),"+",""))</f>
        <v/>
      </c>
      <c r="E1066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lemstick11x2925pcs</v>
      </c>
      <c r="F10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gluestick11x2925pcsuntana</v>
      </c>
      <c r="G1066" s="4" t="s">
        <v>5214</v>
      </c>
      <c r="H1066" s="4" t="s">
        <v>5206</v>
      </c>
      <c r="I1066" s="49"/>
      <c r="J1066" s="1" t="s">
        <v>1621</v>
      </c>
      <c r="K1066" s="28" t="e">
        <f>IF(db[[#This Row],[NB NOTA_C]]="","",COUNTIF([2]!B_MSK[concat],db[[#This Row],[NB NOTA_C]]))</f>
        <v>#REF!</v>
      </c>
      <c r="L1066" s="7" t="s">
        <v>2160</v>
      </c>
      <c r="M1066" s="3" t="s">
        <v>2189</v>
      </c>
      <c r="N1066" s="1" t="s">
        <v>2804</v>
      </c>
      <c r="O1066" s="3"/>
      <c r="P1066" s="3" t="str">
        <f>IF(db[[#This Row],[QTY/ CTN]]="","",SUBSTITUTE(SUBSTITUTE(SUBSTITUTE(db[[#This Row],[QTY/ CTN]]," ","_",2),"(",""),")","")&amp;"_")</f>
        <v>25 PCS_</v>
      </c>
      <c r="Q1066" s="3">
        <f>IF(db[[#This Row],[H_QTY/ CTN]]="","",SEARCH("_",db[[#This Row],[H_QTY/ CTN]]))</f>
        <v>7</v>
      </c>
      <c r="R1066" s="3">
        <f>IF(db[[#This Row],[H_QTY/ CTN]]="","",LEN(db[[#This Row],[H_QTY/ CTN]]))</f>
        <v>7</v>
      </c>
      <c r="S1066" s="87" t="str">
        <f>IF(db[[#This Row],[H_QTY/ CTN]]="","",LEFT(db[[#This Row],[H_QTY/ CTN]],db[[#This Row],[H_1]]-1))</f>
        <v>25 PCS</v>
      </c>
      <c r="T1066" s="87" t="str">
        <f>IF(NOT(db[[#This Row],[H_1]]=db[[#This Row],[H_2]]),MID(db[[#This Row],[H_QTY/ CTN]],db[[#This Row],[H_1]]+1,db[[#This Row],[H_2]]-db[[#This Row],[H_1]]-1),"")</f>
        <v/>
      </c>
      <c r="U1066" s="87" t="str">
        <f>IF(db[[#This Row],[QTY/ CTN B]]="","",LEFT(db[[#This Row],[QTY/ CTN B]],SEARCH(" ",db[[#This Row],[QTY/ CTN B]],1)-1))</f>
        <v>25</v>
      </c>
      <c r="V1066" s="87" t="str">
        <f>IF(db[[#This Row],[QTY/ CTN B]]="","",RIGHT(db[[#This Row],[QTY/ CTN B]],LEN(db[[#This Row],[QTY/ CTN B]])-SEARCH(" ",db[[#This Row],[QTY/ CTN B]],1)))</f>
        <v>PCS</v>
      </c>
      <c r="W1066" s="87" t="str">
        <f>IF(db[[#This Row],[QTY/ CTN TG]]="",IF(db[[#This Row],[STN TG]]="","",12),LEFT(db[[#This Row],[QTY/ CTN TG]],SEARCH(" ",db[[#This Row],[QTY/ CTN TG]],1)-1))</f>
        <v/>
      </c>
      <c r="X10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66" s="87" t="str">
        <f>IF(db[[#This Row],[STN K]]="","",IF(db[[#This Row],[STN TG]]="LSN",12,""))</f>
        <v/>
      </c>
      <c r="Z1066" s="87" t="str">
        <f>IF(db[[#This Row],[STN TG]]="LSN","PCS","")</f>
        <v/>
      </c>
      <c r="AA1066" s="87">
        <f>db[[#This Row],[QTY B]]*IF(db[[#This Row],[QTY TG]]="",1,db[[#This Row],[QTY TG]])*IF(db[[#This Row],[QTY K]]="",1,db[[#This Row],[QTY K]])</f>
        <v>25</v>
      </c>
      <c r="AB1066" s="87" t="str">
        <f>IF(db[[#This Row],[STN K]]="",IF(db[[#This Row],[STN TG]]="",db[[#This Row],[STN B]],db[[#This Row],[STN TG]]),db[[#This Row],[STN K]])</f>
        <v>PCS</v>
      </c>
      <c r="AC1066" s="87"/>
    </row>
    <row r="1067" spans="1:29" ht="16.5" customHeight="1" x14ac:dyDescent="0.25">
      <c r="A1067" s="87">
        <f>ROW()-1</f>
        <v>1066</v>
      </c>
      <c r="B1067" s="3" t="str">
        <f>LOWER(SUBSTITUTE(SUBSTITUTE(SUBSTITUTE(SUBSTITUTE(SUBSTITUTE(SUBSTITUTE(db[[#This Row],[NB BM]]," ",),".",""),"-",""),"(",""),")",""),"/",""))</f>
        <v>lemstick7x30</v>
      </c>
      <c r="C1067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D1067" s="3" t="str">
        <f>LOWER(SUBSTITUTE(SUBSTITUTE(SUBSTITUTE(SUBSTITUTE(SUBSTITUTE(SUBSTITUTE(SUBSTITUTE(SUBSTITUTE(SUBSTITUTE(db[[#This Row],[NB PAJAK]]," ",""),"-",""),"(",""),")",""),".",""),",",""),"/",""),"""",""),"+",""))</f>
        <v/>
      </c>
      <c r="E1067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lemstick7x3025pcs</v>
      </c>
      <c r="F10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gluestick7x3025pcsuntana</v>
      </c>
      <c r="G1067" s="4" t="s">
        <v>5213</v>
      </c>
      <c r="H1067" s="4" t="s">
        <v>5205</v>
      </c>
      <c r="I1067" s="49"/>
      <c r="J1067" s="1" t="s">
        <v>1621</v>
      </c>
      <c r="K1067" s="28" t="e">
        <f>IF(db[[#This Row],[NB NOTA_C]]="","",COUNTIF([2]!B_MSK[concat],db[[#This Row],[NB NOTA_C]]))</f>
        <v>#REF!</v>
      </c>
      <c r="L1067" s="7" t="s">
        <v>2160</v>
      </c>
      <c r="M1067" s="3" t="s">
        <v>2189</v>
      </c>
      <c r="N1067" s="1" t="s">
        <v>2804</v>
      </c>
      <c r="O1067" s="3"/>
      <c r="P1067" s="3" t="str">
        <f>IF(db[[#This Row],[QTY/ CTN]]="","",SUBSTITUTE(SUBSTITUTE(SUBSTITUTE(db[[#This Row],[QTY/ CTN]]," ","_",2),"(",""),")","")&amp;"_")</f>
        <v>25 PCS_</v>
      </c>
      <c r="Q1067" s="3">
        <f>IF(db[[#This Row],[H_QTY/ CTN]]="","",SEARCH("_",db[[#This Row],[H_QTY/ CTN]]))</f>
        <v>7</v>
      </c>
      <c r="R1067" s="3">
        <f>IF(db[[#This Row],[H_QTY/ CTN]]="","",LEN(db[[#This Row],[H_QTY/ CTN]]))</f>
        <v>7</v>
      </c>
      <c r="S1067" s="87" t="str">
        <f>IF(db[[#This Row],[H_QTY/ CTN]]="","",LEFT(db[[#This Row],[H_QTY/ CTN]],db[[#This Row],[H_1]]-1))</f>
        <v>25 PCS</v>
      </c>
      <c r="T1067" s="87" t="str">
        <f>IF(NOT(db[[#This Row],[H_1]]=db[[#This Row],[H_2]]),MID(db[[#This Row],[H_QTY/ CTN]],db[[#This Row],[H_1]]+1,db[[#This Row],[H_2]]-db[[#This Row],[H_1]]-1),"")</f>
        <v/>
      </c>
      <c r="U1067" s="87" t="str">
        <f>IF(db[[#This Row],[QTY/ CTN B]]="","",LEFT(db[[#This Row],[QTY/ CTN B]],SEARCH(" ",db[[#This Row],[QTY/ CTN B]],1)-1))</f>
        <v>25</v>
      </c>
      <c r="V1067" s="87" t="str">
        <f>IF(db[[#This Row],[QTY/ CTN B]]="","",RIGHT(db[[#This Row],[QTY/ CTN B]],LEN(db[[#This Row],[QTY/ CTN B]])-SEARCH(" ",db[[#This Row],[QTY/ CTN B]],1)))</f>
        <v>PCS</v>
      </c>
      <c r="W1067" s="87" t="str">
        <f>IF(db[[#This Row],[QTY/ CTN TG]]="",IF(db[[#This Row],[STN TG]]="","",12),LEFT(db[[#This Row],[QTY/ CTN TG]],SEARCH(" ",db[[#This Row],[QTY/ CTN TG]],1)-1))</f>
        <v/>
      </c>
      <c r="X10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67" s="87" t="str">
        <f>IF(db[[#This Row],[STN K]]="","",IF(db[[#This Row],[STN TG]]="LSN",12,""))</f>
        <v/>
      </c>
      <c r="Z1067" s="87" t="str">
        <f>IF(db[[#This Row],[STN TG]]="LSN","PCS","")</f>
        <v/>
      </c>
      <c r="AA1067" s="87">
        <f>db[[#This Row],[QTY B]]*IF(db[[#This Row],[QTY TG]]="",1,db[[#This Row],[QTY TG]])*IF(db[[#This Row],[QTY K]]="",1,db[[#This Row],[QTY K]])</f>
        <v>25</v>
      </c>
      <c r="AB1067" s="87" t="str">
        <f>IF(db[[#This Row],[STN K]]="",IF(db[[#This Row],[STN TG]]="",db[[#This Row],[STN B]],db[[#This Row],[STN TG]]),db[[#This Row],[STN K]])</f>
        <v>PCS</v>
      </c>
      <c r="AC1067" s="87"/>
    </row>
    <row r="1068" spans="1:29" ht="16.5" customHeight="1" x14ac:dyDescent="0.25">
      <c r="A1068" s="87">
        <f>ROW()-1</f>
        <v>1067</v>
      </c>
      <c r="B1068" s="3" t="str">
        <f>LOWER(SUBSTITUTE(SUBSTITUTE(SUBSTITUTE(SUBSTITUTE(SUBSTITUTE(SUBSTITUTE(db[[#This Row],[NB BM]]," ",),".",""),"-",""),"(",""),")",""),"/",""))</f>
        <v>lemstickwomy7x29</v>
      </c>
      <c r="C1068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D1068" s="3" t="str">
        <f>LOWER(SUBSTITUTE(SUBSTITUTE(SUBSTITUTE(SUBSTITUTE(SUBSTITUTE(SUBSTITUTE(SUBSTITUTE(SUBSTITUTE(SUBSTITUTE(db[[#This Row],[NB PAJAK]]," ",""),"-",""),"(",""),")",""),".",""),",",""),"/",""),"""",""),"+",""))</f>
        <v/>
      </c>
      <c r="E1068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lemstickwomy7x2925pcs</v>
      </c>
      <c r="F10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gluestick7x29@25womy25pcsuntana</v>
      </c>
      <c r="G1068" s="1" t="s">
        <v>1929</v>
      </c>
      <c r="H1068" s="21" t="s">
        <v>3274</v>
      </c>
      <c r="I1068" s="49"/>
      <c r="J1068" s="1" t="s">
        <v>1621</v>
      </c>
      <c r="K1068" s="26" t="e">
        <f>IF(db[[#This Row],[NB NOTA_C]]="","",COUNTIF([2]!B_MSK[concat],db[[#This Row],[NB NOTA_C]]))</f>
        <v>#REF!</v>
      </c>
      <c r="L1068" s="7" t="s">
        <v>2160</v>
      </c>
      <c r="M1068" s="3" t="s">
        <v>2189</v>
      </c>
      <c r="N1068" s="1" t="s">
        <v>2804</v>
      </c>
      <c r="P1068" s="1" t="str">
        <f>IF(db[[#This Row],[QTY/ CTN]]="","",SUBSTITUTE(SUBSTITUTE(SUBSTITUTE(db[[#This Row],[QTY/ CTN]]," ","_",2),"(",""),")","")&amp;"_")</f>
        <v>25 PCS_</v>
      </c>
      <c r="Q1068" s="1">
        <f>IF(db[[#This Row],[H_QTY/ CTN]]="","",SEARCH("_",db[[#This Row],[H_QTY/ CTN]]))</f>
        <v>7</v>
      </c>
      <c r="R1068" s="1">
        <f>IF(db[[#This Row],[H_QTY/ CTN]]="","",LEN(db[[#This Row],[H_QTY/ CTN]]))</f>
        <v>7</v>
      </c>
      <c r="S1068" s="90" t="str">
        <f>IF(db[[#This Row],[H_QTY/ CTN]]="","",LEFT(db[[#This Row],[H_QTY/ CTN]],db[[#This Row],[H_1]]-1))</f>
        <v>25 PCS</v>
      </c>
      <c r="T1068" s="87" t="str">
        <f>IF(NOT(db[[#This Row],[H_1]]=db[[#This Row],[H_2]]),MID(db[[#This Row],[H_QTY/ CTN]],db[[#This Row],[H_1]]+1,db[[#This Row],[H_2]]-db[[#This Row],[H_1]]-1),"")</f>
        <v/>
      </c>
      <c r="U1068" s="87" t="str">
        <f>IF(db[[#This Row],[QTY/ CTN B]]="","",LEFT(db[[#This Row],[QTY/ CTN B]],SEARCH(" ",db[[#This Row],[QTY/ CTN B]],1)-1))</f>
        <v>25</v>
      </c>
      <c r="V1068" s="87" t="str">
        <f>IF(db[[#This Row],[QTY/ CTN B]]="","",RIGHT(db[[#This Row],[QTY/ CTN B]],LEN(db[[#This Row],[QTY/ CTN B]])-SEARCH(" ",db[[#This Row],[QTY/ CTN B]],1)))</f>
        <v>PCS</v>
      </c>
      <c r="W1068" s="87" t="str">
        <f>IF(db[[#This Row],[QTY/ CTN TG]]="",IF(db[[#This Row],[STN TG]]="","",12),LEFT(db[[#This Row],[QTY/ CTN TG]],SEARCH(" ",db[[#This Row],[QTY/ CTN TG]],1)-1))</f>
        <v/>
      </c>
      <c r="X10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68" s="87" t="str">
        <f>IF(db[[#This Row],[STN K]]="","",IF(db[[#This Row],[STN TG]]="LSN",12,""))</f>
        <v/>
      </c>
      <c r="Z1068" s="87" t="str">
        <f>IF(db[[#This Row],[STN TG]]="LSN","PCS","")</f>
        <v/>
      </c>
      <c r="AA1068" s="87">
        <f>db[[#This Row],[QTY B]]*IF(db[[#This Row],[QTY TG]]="",1,db[[#This Row],[QTY TG]])*IF(db[[#This Row],[QTY K]]="",1,db[[#This Row],[QTY K]])</f>
        <v>25</v>
      </c>
      <c r="AB1068" s="87" t="str">
        <f>IF(db[[#This Row],[STN K]]="",IF(db[[#This Row],[STN TG]]="",db[[#This Row],[STN B]],db[[#This Row],[STN TG]]),db[[#This Row],[STN K]])</f>
        <v>PCS</v>
      </c>
      <c r="AC1068" s="87"/>
    </row>
    <row r="1069" spans="1:29" ht="16.5" customHeight="1" x14ac:dyDescent="0.25">
      <c r="A1069" s="87">
        <f>ROW()-1</f>
        <v>1068</v>
      </c>
      <c r="B1069" s="1" t="str">
        <f>LOWER(SUBSTITUTE(SUBSTITUTE(SUBSTITUTE(SUBSTITUTE(SUBSTITUTE(SUBSTITUTE(db[[#This Row],[NB BM]]," ",),".",""),"-",""),"(",""),")",""),"/",""))</f>
        <v>lemstickjkgs09</v>
      </c>
      <c r="C1069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D1069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E1069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lemstickjkgs0964lsn</v>
      </c>
      <c r="F10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gluestickgs098gramjk64lsnartomoro</v>
      </c>
      <c r="G1069" s="1" t="s">
        <v>316</v>
      </c>
      <c r="H1069" s="4" t="s">
        <v>317</v>
      </c>
      <c r="I1069" s="49" t="s">
        <v>318</v>
      </c>
      <c r="J1069" s="1" t="s">
        <v>1620</v>
      </c>
      <c r="K1069" s="26" t="e">
        <f>IF(db[[#This Row],[NB NOTA_C]]="","",COUNTIF([2]!B_MSK[concat],db[[#This Row],[NB NOTA_C]]))</f>
        <v>#REF!</v>
      </c>
      <c r="L1069" s="6" t="s">
        <v>1631</v>
      </c>
      <c r="M1069" s="1" t="s">
        <v>1774</v>
      </c>
      <c r="N1069" s="1" t="s">
        <v>2804</v>
      </c>
      <c r="O1069" s="1" t="s">
        <v>5525</v>
      </c>
      <c r="P1069" s="1" t="str">
        <f>IF(db[[#This Row],[QTY/ CTN]]="","",SUBSTITUTE(SUBSTITUTE(SUBSTITUTE(db[[#This Row],[QTY/ CTN]]," ","_",2),"(",""),")","")&amp;"_")</f>
        <v>64 LSN_</v>
      </c>
      <c r="Q1069" s="1">
        <f>IF(db[[#This Row],[H_QTY/ CTN]]="","",SEARCH("_",db[[#This Row],[H_QTY/ CTN]]))</f>
        <v>7</v>
      </c>
      <c r="R1069" s="1">
        <f>IF(db[[#This Row],[H_QTY/ CTN]]="","",LEN(db[[#This Row],[H_QTY/ CTN]]))</f>
        <v>7</v>
      </c>
      <c r="S1069" s="90" t="str">
        <f>IF(db[[#This Row],[H_QTY/ CTN]]="","",LEFT(db[[#This Row],[H_QTY/ CTN]],db[[#This Row],[H_1]]-1))</f>
        <v>64 LSN</v>
      </c>
      <c r="T1069" s="87" t="str">
        <f>IF(NOT(db[[#This Row],[H_1]]=db[[#This Row],[H_2]]),MID(db[[#This Row],[H_QTY/ CTN]],db[[#This Row],[H_1]]+1,db[[#This Row],[H_2]]-db[[#This Row],[H_1]]-1),"")</f>
        <v/>
      </c>
      <c r="U1069" s="87" t="str">
        <f>IF(db[[#This Row],[QTY/ CTN B]]="","",LEFT(db[[#This Row],[QTY/ CTN B]],SEARCH(" ",db[[#This Row],[QTY/ CTN B]],1)-1))</f>
        <v>64</v>
      </c>
      <c r="V1069" s="87" t="str">
        <f>IF(db[[#This Row],[QTY/ CTN B]]="","",RIGHT(db[[#This Row],[QTY/ CTN B]],LEN(db[[#This Row],[QTY/ CTN B]])-SEARCH(" ",db[[#This Row],[QTY/ CTN B]],1)))</f>
        <v>LSN</v>
      </c>
      <c r="W1069" s="87">
        <f>IF(db[[#This Row],[QTY/ CTN TG]]="",IF(db[[#This Row],[STN TG]]="","",12),LEFT(db[[#This Row],[QTY/ CTN TG]],SEARCH(" ",db[[#This Row],[QTY/ CTN TG]],1)-1))</f>
        <v>12</v>
      </c>
      <c r="X1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69" s="87" t="str">
        <f>IF(db[[#This Row],[STN K]]="","",IF(db[[#This Row],[STN TG]]="LSN",12,""))</f>
        <v/>
      </c>
      <c r="Z1069" s="87" t="str">
        <f>IF(db[[#This Row],[STN TG]]="LSN","PCS","")</f>
        <v/>
      </c>
      <c r="AA1069" s="87">
        <f>db[[#This Row],[QTY B]]*IF(db[[#This Row],[QTY TG]]="",1,db[[#This Row],[QTY TG]])*IF(db[[#This Row],[QTY K]]="",1,db[[#This Row],[QTY K]])</f>
        <v>768</v>
      </c>
      <c r="AB1069" s="87" t="str">
        <f>IF(db[[#This Row],[STN K]]="",IF(db[[#This Row],[STN TG]]="",db[[#This Row],[STN B]],db[[#This Row],[STN TG]]),db[[#This Row],[STN K]])</f>
        <v>PCS</v>
      </c>
      <c r="AC1069" s="87"/>
    </row>
    <row r="1070" spans="1:29" ht="16.5" customHeight="1" x14ac:dyDescent="0.25">
      <c r="A1070" s="87">
        <f>ROW()-1</f>
        <v>1069</v>
      </c>
      <c r="B1070" s="1" t="str">
        <f>LOWER(SUBSTITUTE(SUBSTITUTE(SUBSTITUTE(SUBSTITUTE(SUBSTITUTE(SUBSTITUTE(db[[#This Row],[NB BM]]," ",),".",""),"-",""),"(",""),")",""),"/",""))</f>
        <v>lemstickjkgs100</v>
      </c>
      <c r="C1070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D1070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E1070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lemstickjkgs10036box24pcs</v>
      </c>
      <c r="F10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gluestickgs1008gramjk36box24pcsartomoro</v>
      </c>
      <c r="G1070" s="1" t="s">
        <v>319</v>
      </c>
      <c r="H1070" s="4" t="s">
        <v>320</v>
      </c>
      <c r="I1070" s="49" t="s">
        <v>321</v>
      </c>
      <c r="J1070" s="1" t="s">
        <v>1620</v>
      </c>
      <c r="K1070" s="26" t="e">
        <f>IF(db[[#This Row],[NB NOTA_C]]="","",COUNTIF([2]!B_MSK[concat],db[[#This Row],[NB NOTA_C]]))</f>
        <v>#REF!</v>
      </c>
      <c r="L1070" s="6" t="s">
        <v>1631</v>
      </c>
      <c r="M1070" s="1" t="s">
        <v>1775</v>
      </c>
      <c r="N1070" s="1" t="s">
        <v>2804</v>
      </c>
      <c r="P1070" s="1" t="str">
        <f>IF(db[[#This Row],[QTY/ CTN]]="","",SUBSTITUTE(SUBSTITUTE(SUBSTITUTE(db[[#This Row],[QTY/ CTN]]," ","_",2),"(",""),")","")&amp;"_")</f>
        <v>36 BOX_24 PCS_</v>
      </c>
      <c r="Q1070" s="1">
        <f>IF(db[[#This Row],[H_QTY/ CTN]]="","",SEARCH("_",db[[#This Row],[H_QTY/ CTN]]))</f>
        <v>7</v>
      </c>
      <c r="R1070" s="1">
        <f>IF(db[[#This Row],[H_QTY/ CTN]]="","",LEN(db[[#This Row],[H_QTY/ CTN]]))</f>
        <v>14</v>
      </c>
      <c r="S1070" s="90" t="str">
        <f>IF(db[[#This Row],[H_QTY/ CTN]]="","",LEFT(db[[#This Row],[H_QTY/ CTN]],db[[#This Row],[H_1]]-1))</f>
        <v>36 BOX</v>
      </c>
      <c r="T1070" s="87" t="str">
        <f>IF(NOT(db[[#This Row],[H_1]]=db[[#This Row],[H_2]]),MID(db[[#This Row],[H_QTY/ CTN]],db[[#This Row],[H_1]]+1,db[[#This Row],[H_2]]-db[[#This Row],[H_1]]-1),"")</f>
        <v>24 PCS</v>
      </c>
      <c r="U1070" s="87" t="str">
        <f>IF(db[[#This Row],[QTY/ CTN B]]="","",LEFT(db[[#This Row],[QTY/ CTN B]],SEARCH(" ",db[[#This Row],[QTY/ CTN B]],1)-1))</f>
        <v>36</v>
      </c>
      <c r="V1070" s="87" t="str">
        <f>IF(db[[#This Row],[QTY/ CTN B]]="","",RIGHT(db[[#This Row],[QTY/ CTN B]],LEN(db[[#This Row],[QTY/ CTN B]])-SEARCH(" ",db[[#This Row],[QTY/ CTN B]],1)))</f>
        <v>BOX</v>
      </c>
      <c r="W1070" s="87" t="str">
        <f>IF(db[[#This Row],[QTY/ CTN TG]]="",IF(db[[#This Row],[STN TG]]="","",12),LEFT(db[[#This Row],[QTY/ CTN TG]],SEARCH(" ",db[[#This Row],[QTY/ CTN TG]],1)-1))</f>
        <v>24</v>
      </c>
      <c r="X1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0" s="87" t="str">
        <f>IF(db[[#This Row],[STN K]]="","",IF(db[[#This Row],[STN TG]]="LSN",12,""))</f>
        <v/>
      </c>
      <c r="Z1070" s="87" t="str">
        <f>IF(db[[#This Row],[STN TG]]="LSN","PCS","")</f>
        <v/>
      </c>
      <c r="AA1070" s="87">
        <f>db[[#This Row],[QTY B]]*IF(db[[#This Row],[QTY TG]]="",1,db[[#This Row],[QTY TG]])*IF(db[[#This Row],[QTY K]]="",1,db[[#This Row],[QTY K]])</f>
        <v>864</v>
      </c>
      <c r="AB1070" s="87" t="str">
        <f>IF(db[[#This Row],[STN K]]="",IF(db[[#This Row],[STN TG]]="",db[[#This Row],[STN B]],db[[#This Row],[STN TG]]),db[[#This Row],[STN K]])</f>
        <v>PCS</v>
      </c>
      <c r="AC1070" s="87"/>
    </row>
    <row r="1071" spans="1:29" ht="16.5" customHeight="1" x14ac:dyDescent="0.25">
      <c r="A1071" s="87">
        <f>ROW()-1</f>
        <v>1070</v>
      </c>
      <c r="B1071" s="3" t="str">
        <f>LOWER(SUBSTITUTE(SUBSTITUTE(SUBSTITUTE(SUBSTITUTE(SUBSTITUTE(SUBSTITUTE(db[[#This Row],[NB BM]]," ",),".",""),"-",""),"(",""),")",""),"/",""))</f>
        <v>lemstickjkgs102</v>
      </c>
      <c r="C1071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D1071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E1071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lemstickjkgs10224box24pcs</v>
      </c>
      <c r="F1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gluestickgs10215gramjk24box24pcsartomoro</v>
      </c>
      <c r="G1071" s="1" t="s">
        <v>4292</v>
      </c>
      <c r="H1071" s="4" t="s">
        <v>4289</v>
      </c>
      <c r="I1071" s="49" t="s">
        <v>5520</v>
      </c>
      <c r="J1071" s="1" t="s">
        <v>1620</v>
      </c>
      <c r="K1071" s="28" t="e">
        <f>IF(db[[#This Row],[NB NOTA_C]]="","",COUNTIF([2]!B_MSK[concat],db[[#This Row],[NB NOTA_C]]))</f>
        <v>#REF!</v>
      </c>
      <c r="L1071" s="7" t="s">
        <v>1631</v>
      </c>
      <c r="M1071" s="3" t="s">
        <v>1804</v>
      </c>
      <c r="N1071" s="1" t="s">
        <v>2804</v>
      </c>
      <c r="O1071" s="3"/>
      <c r="P1071" s="3" t="str">
        <f>IF(db[[#This Row],[QTY/ CTN]]="","",SUBSTITUTE(SUBSTITUTE(SUBSTITUTE(db[[#This Row],[QTY/ CTN]]," ","_",2),"(",""),")","")&amp;"_")</f>
        <v>24 BOX_24 PCS_</v>
      </c>
      <c r="Q1071" s="3">
        <f>IF(db[[#This Row],[H_QTY/ CTN]]="","",SEARCH("_",db[[#This Row],[H_QTY/ CTN]]))</f>
        <v>7</v>
      </c>
      <c r="R1071" s="3">
        <f>IF(db[[#This Row],[H_QTY/ CTN]]="","",LEN(db[[#This Row],[H_QTY/ CTN]]))</f>
        <v>14</v>
      </c>
      <c r="S1071" s="87" t="str">
        <f>IF(db[[#This Row],[H_QTY/ CTN]]="","",LEFT(db[[#This Row],[H_QTY/ CTN]],db[[#This Row],[H_1]]-1))</f>
        <v>24 BOX</v>
      </c>
      <c r="T1071" s="87" t="str">
        <f>IF(NOT(db[[#This Row],[H_1]]=db[[#This Row],[H_2]]),MID(db[[#This Row],[H_QTY/ CTN]],db[[#This Row],[H_1]]+1,db[[#This Row],[H_2]]-db[[#This Row],[H_1]]-1),"")</f>
        <v>24 PCS</v>
      </c>
      <c r="U1071" s="87" t="str">
        <f>IF(db[[#This Row],[QTY/ CTN B]]="","",LEFT(db[[#This Row],[QTY/ CTN B]],SEARCH(" ",db[[#This Row],[QTY/ CTN B]],1)-1))</f>
        <v>24</v>
      </c>
      <c r="V1071" s="87" t="str">
        <f>IF(db[[#This Row],[QTY/ CTN B]]="","",RIGHT(db[[#This Row],[QTY/ CTN B]],LEN(db[[#This Row],[QTY/ CTN B]])-SEARCH(" ",db[[#This Row],[QTY/ CTN B]],1)))</f>
        <v>BOX</v>
      </c>
      <c r="W1071" s="87" t="str">
        <f>IF(db[[#This Row],[QTY/ CTN TG]]="",IF(db[[#This Row],[STN TG]]="","",12),LEFT(db[[#This Row],[QTY/ CTN TG]],SEARCH(" ",db[[#This Row],[QTY/ CTN TG]],1)-1))</f>
        <v>24</v>
      </c>
      <c r="X1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1" s="87" t="str">
        <f>IF(db[[#This Row],[STN K]]="","",IF(db[[#This Row],[STN TG]]="LSN",12,""))</f>
        <v/>
      </c>
      <c r="Z1071" s="87" t="str">
        <f>IF(db[[#This Row],[STN TG]]="LSN","PCS","")</f>
        <v/>
      </c>
      <c r="AA1071" s="87">
        <f>db[[#This Row],[QTY B]]*IF(db[[#This Row],[QTY TG]]="",1,db[[#This Row],[QTY TG]])*IF(db[[#This Row],[QTY K]]="",1,db[[#This Row],[QTY K]])</f>
        <v>576</v>
      </c>
      <c r="AB1071" s="87" t="str">
        <f>IF(db[[#This Row],[STN K]]="",IF(db[[#This Row],[STN TG]]="",db[[#This Row],[STN B]],db[[#This Row],[STN TG]]),db[[#This Row],[STN K]])</f>
        <v>PCS</v>
      </c>
      <c r="AC1071" s="87"/>
    </row>
    <row r="1072" spans="1:29" ht="16.5" customHeight="1" x14ac:dyDescent="0.25">
      <c r="A1072" s="87">
        <f>ROW()-1</f>
        <v>1071</v>
      </c>
      <c r="B1072" s="1" t="str">
        <f>LOWER(SUBSTITUTE(SUBSTITUTE(SUBSTITUTE(SUBSTITUTE(SUBSTITUTE(SUBSTITUTE(db[[#This Row],[NB BM]]," ",),".",""),"-",""),"(",""),")",""),"/",""))</f>
        <v>lemstickjkgs103</v>
      </c>
      <c r="C1072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D1072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E1072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lemstickjkgs10336box24pcs</v>
      </c>
      <c r="F10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gluestickgs103batikjk36box24pcsartomoro</v>
      </c>
      <c r="G1072" s="1" t="s">
        <v>322</v>
      </c>
      <c r="H1072" s="4" t="s">
        <v>323</v>
      </c>
      <c r="I1072" s="49" t="s">
        <v>324</v>
      </c>
      <c r="J1072" s="1" t="s">
        <v>1620</v>
      </c>
      <c r="K1072" s="26" t="e">
        <f>IF(db[[#This Row],[NB NOTA_C]]="","",COUNTIF([2]!B_MSK[concat],db[[#This Row],[NB NOTA_C]]))</f>
        <v>#REF!</v>
      </c>
      <c r="L1072" s="6" t="s">
        <v>1631</v>
      </c>
      <c r="M1072" s="1" t="s">
        <v>1775</v>
      </c>
      <c r="N1072" s="1" t="s">
        <v>2804</v>
      </c>
      <c r="P1072" s="1" t="str">
        <f>IF(db[[#This Row],[QTY/ CTN]]="","",SUBSTITUTE(SUBSTITUTE(SUBSTITUTE(db[[#This Row],[QTY/ CTN]]," ","_",2),"(",""),")","")&amp;"_")</f>
        <v>36 BOX_24 PCS_</v>
      </c>
      <c r="Q1072" s="1">
        <f>IF(db[[#This Row],[H_QTY/ CTN]]="","",SEARCH("_",db[[#This Row],[H_QTY/ CTN]]))</f>
        <v>7</v>
      </c>
      <c r="R1072" s="1">
        <f>IF(db[[#This Row],[H_QTY/ CTN]]="","",LEN(db[[#This Row],[H_QTY/ CTN]]))</f>
        <v>14</v>
      </c>
      <c r="S1072" s="90" t="str">
        <f>IF(db[[#This Row],[H_QTY/ CTN]]="","",LEFT(db[[#This Row],[H_QTY/ CTN]],db[[#This Row],[H_1]]-1))</f>
        <v>36 BOX</v>
      </c>
      <c r="T1072" s="87" t="str">
        <f>IF(NOT(db[[#This Row],[H_1]]=db[[#This Row],[H_2]]),MID(db[[#This Row],[H_QTY/ CTN]],db[[#This Row],[H_1]]+1,db[[#This Row],[H_2]]-db[[#This Row],[H_1]]-1),"")</f>
        <v>24 PCS</v>
      </c>
      <c r="U1072" s="87" t="str">
        <f>IF(db[[#This Row],[QTY/ CTN B]]="","",LEFT(db[[#This Row],[QTY/ CTN B]],SEARCH(" ",db[[#This Row],[QTY/ CTN B]],1)-1))</f>
        <v>36</v>
      </c>
      <c r="V1072" s="87" t="str">
        <f>IF(db[[#This Row],[QTY/ CTN B]]="","",RIGHT(db[[#This Row],[QTY/ CTN B]],LEN(db[[#This Row],[QTY/ CTN B]])-SEARCH(" ",db[[#This Row],[QTY/ CTN B]],1)))</f>
        <v>BOX</v>
      </c>
      <c r="W1072" s="87" t="str">
        <f>IF(db[[#This Row],[QTY/ CTN TG]]="",IF(db[[#This Row],[STN TG]]="","",12),LEFT(db[[#This Row],[QTY/ CTN TG]],SEARCH(" ",db[[#This Row],[QTY/ CTN TG]],1)-1))</f>
        <v>24</v>
      </c>
      <c r="X1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2" s="87" t="str">
        <f>IF(db[[#This Row],[STN K]]="","",IF(db[[#This Row],[STN TG]]="LSN",12,""))</f>
        <v/>
      </c>
      <c r="Z1072" s="87" t="str">
        <f>IF(db[[#This Row],[STN TG]]="LSN","PCS","")</f>
        <v/>
      </c>
      <c r="AA1072" s="87">
        <f>db[[#This Row],[QTY B]]*IF(db[[#This Row],[QTY TG]]="",1,db[[#This Row],[QTY TG]])*IF(db[[#This Row],[QTY K]]="",1,db[[#This Row],[QTY K]])</f>
        <v>864</v>
      </c>
      <c r="AB1072" s="87" t="str">
        <f>IF(db[[#This Row],[STN K]]="",IF(db[[#This Row],[STN TG]]="",db[[#This Row],[STN B]],db[[#This Row],[STN TG]]),db[[#This Row],[STN K]])</f>
        <v>PCS</v>
      </c>
      <c r="AC1072" s="87"/>
    </row>
    <row r="1073" spans="1:29" ht="16.5" customHeight="1" x14ac:dyDescent="0.25">
      <c r="A1073" s="87">
        <f>ROW()-1</f>
        <v>1072</v>
      </c>
      <c r="B1073" s="1" t="str">
        <f>LOWER(SUBSTITUTE(SUBSTITUTE(SUBSTITUTE(SUBSTITUTE(SUBSTITUTE(SUBSTITUTE(db[[#This Row],[NB BM]]," ",),".",""),"-",""),"(",""),")",""),"/",""))</f>
        <v>lemstickjkgs104</v>
      </c>
      <c r="C1073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D1073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E1073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lemstickjkgs10436box24pcs</v>
      </c>
      <c r="F10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gluestickgs104animalkingdomjk36box24pcsartomoro</v>
      </c>
      <c r="G1073" s="1" t="s">
        <v>325</v>
      </c>
      <c r="H1073" s="4" t="s">
        <v>326</v>
      </c>
      <c r="I1073" s="49" t="s">
        <v>327</v>
      </c>
      <c r="J1073" s="1" t="s">
        <v>1620</v>
      </c>
      <c r="K1073" s="26" t="e">
        <f>IF(db[[#This Row],[NB NOTA_C]]="","",COUNTIF([2]!B_MSK[concat],db[[#This Row],[NB NOTA_C]]))</f>
        <v>#REF!</v>
      </c>
      <c r="L1073" s="6" t="s">
        <v>1631</v>
      </c>
      <c r="M1073" s="1" t="s">
        <v>1775</v>
      </c>
      <c r="N1073" s="1" t="s">
        <v>2804</v>
      </c>
      <c r="O1073" s="1" t="s">
        <v>4839</v>
      </c>
      <c r="P1073" s="1" t="str">
        <f>IF(db[[#This Row],[QTY/ CTN]]="","",SUBSTITUTE(SUBSTITUTE(SUBSTITUTE(db[[#This Row],[QTY/ CTN]]," ","_",2),"(",""),")","")&amp;"_")</f>
        <v>36 BOX_24 PCS_</v>
      </c>
      <c r="Q1073" s="1">
        <f>IF(db[[#This Row],[H_QTY/ CTN]]="","",SEARCH("_",db[[#This Row],[H_QTY/ CTN]]))</f>
        <v>7</v>
      </c>
      <c r="R1073" s="1">
        <f>IF(db[[#This Row],[H_QTY/ CTN]]="","",LEN(db[[#This Row],[H_QTY/ CTN]]))</f>
        <v>14</v>
      </c>
      <c r="S1073" s="90" t="str">
        <f>IF(db[[#This Row],[H_QTY/ CTN]]="","",LEFT(db[[#This Row],[H_QTY/ CTN]],db[[#This Row],[H_1]]-1))</f>
        <v>36 BOX</v>
      </c>
      <c r="T1073" s="87" t="str">
        <f>IF(NOT(db[[#This Row],[H_1]]=db[[#This Row],[H_2]]),MID(db[[#This Row],[H_QTY/ CTN]],db[[#This Row],[H_1]]+1,db[[#This Row],[H_2]]-db[[#This Row],[H_1]]-1),"")</f>
        <v>24 PCS</v>
      </c>
      <c r="U1073" s="87" t="str">
        <f>IF(db[[#This Row],[QTY/ CTN B]]="","",LEFT(db[[#This Row],[QTY/ CTN B]],SEARCH(" ",db[[#This Row],[QTY/ CTN B]],1)-1))</f>
        <v>36</v>
      </c>
      <c r="V1073" s="87" t="str">
        <f>IF(db[[#This Row],[QTY/ CTN B]]="","",RIGHT(db[[#This Row],[QTY/ CTN B]],LEN(db[[#This Row],[QTY/ CTN B]])-SEARCH(" ",db[[#This Row],[QTY/ CTN B]],1)))</f>
        <v>BOX</v>
      </c>
      <c r="W1073" s="87" t="str">
        <f>IF(db[[#This Row],[QTY/ CTN TG]]="",IF(db[[#This Row],[STN TG]]="","",12),LEFT(db[[#This Row],[QTY/ CTN TG]],SEARCH(" ",db[[#This Row],[QTY/ CTN TG]],1)-1))</f>
        <v>24</v>
      </c>
      <c r="X10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3" s="87" t="str">
        <f>IF(db[[#This Row],[STN K]]="","",IF(db[[#This Row],[STN TG]]="LSN",12,""))</f>
        <v/>
      </c>
      <c r="Z1073" s="87" t="str">
        <f>IF(db[[#This Row],[STN TG]]="LSN","PCS","")</f>
        <v/>
      </c>
      <c r="AA1073" s="87">
        <f>db[[#This Row],[QTY B]]*IF(db[[#This Row],[QTY TG]]="",1,db[[#This Row],[QTY TG]])*IF(db[[#This Row],[QTY K]]="",1,db[[#This Row],[QTY K]])</f>
        <v>864</v>
      </c>
      <c r="AB1073" s="87" t="str">
        <f>IF(db[[#This Row],[STN K]]="",IF(db[[#This Row],[STN TG]]="",db[[#This Row],[STN B]],db[[#This Row],[STN TG]]),db[[#This Row],[STN K]])</f>
        <v>PCS</v>
      </c>
      <c r="AC1073" s="87"/>
    </row>
    <row r="1074" spans="1:29" ht="16.5" customHeight="1" x14ac:dyDescent="0.25">
      <c r="A1074" s="87">
        <f>ROW()-1</f>
        <v>1073</v>
      </c>
      <c r="B1074" s="1" t="str">
        <f>LOWER(SUBSTITUTE(SUBSTITUTE(SUBSTITUTE(SUBSTITUTE(SUBSTITUTE(SUBSTITUTE(db[[#This Row],[NB BM]]," ",),".",""),"-",""),"(",""),")",""),"/",""))</f>
        <v>lemstickjkgs105</v>
      </c>
      <c r="C1074" s="1" t="str">
        <f>LOWER(SUBSTITUTE(SUBSTITUTE(SUBSTITUTE(SUBSTITUTE(SUBSTITUTE(SUBSTITUTE(SUBSTITUTE(SUBSTITUTE(SUBSTITUTE(db[[#This Row],[NB NOTA]]," ",),".",""),"-",""),"(",""),")",""),",",""),"/",""),"""",""),"+",""))</f>
        <v>gluestickgs105jk</v>
      </c>
      <c r="D1074" s="1" t="str">
        <f>LOWER(SUBSTITUTE(SUBSTITUTE(SUBSTITUTE(SUBSTITUTE(SUBSTITUTE(SUBSTITUTE(SUBSTITUTE(SUBSTITUTE(SUBSTITUTE(db[[#This Row],[NB PAJAK]]," ",""),"-",""),"(",""),")",""),".",""),",",""),"/",""),"""",""),"+",""))</f>
        <v>lemstickjoyko8grgs105isi24pc</v>
      </c>
      <c r="E1074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lemstickjkgs10536box24pcs</v>
      </c>
      <c r="F10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gluestickgs105jk36box24pcsartomoro</v>
      </c>
      <c r="G1074" s="1" t="s">
        <v>5887</v>
      </c>
      <c r="H1074" s="4" t="s">
        <v>5884</v>
      </c>
      <c r="I1074" s="49" t="s">
        <v>5885</v>
      </c>
      <c r="J1074" s="1" t="s">
        <v>1620</v>
      </c>
      <c r="K1074" s="26" t="e">
        <f>IF(db[[#This Row],[NB NOTA_C]]="","",COUNTIF([2]!B_MSK[concat],db[[#This Row],[NB NOTA_C]]))</f>
        <v>#REF!</v>
      </c>
      <c r="L1074" s="6" t="s">
        <v>1631</v>
      </c>
      <c r="M1074" s="1" t="s">
        <v>1775</v>
      </c>
      <c r="N1074" s="1" t="s">
        <v>2804</v>
      </c>
      <c r="O1074" s="1" t="s">
        <v>5886</v>
      </c>
      <c r="P1074" s="1" t="str">
        <f>IF(db[[#This Row],[QTY/ CTN]]="","",SUBSTITUTE(SUBSTITUTE(SUBSTITUTE(db[[#This Row],[QTY/ CTN]]," ","_",2),"(",""),")","")&amp;"_")</f>
        <v>36 BOX_24 PCS_</v>
      </c>
      <c r="Q1074" s="1">
        <f>IF(db[[#This Row],[H_QTY/ CTN]]="","",SEARCH("_",db[[#This Row],[H_QTY/ CTN]]))</f>
        <v>7</v>
      </c>
      <c r="R1074" s="1">
        <f>IF(db[[#This Row],[H_QTY/ CTN]]="","",LEN(db[[#This Row],[H_QTY/ CTN]]))</f>
        <v>14</v>
      </c>
      <c r="S1074" s="90" t="str">
        <f>IF(db[[#This Row],[H_QTY/ CTN]]="","",LEFT(db[[#This Row],[H_QTY/ CTN]],db[[#This Row],[H_1]]-1))</f>
        <v>36 BOX</v>
      </c>
      <c r="T1074" s="87" t="str">
        <f>IF(NOT(db[[#This Row],[H_1]]=db[[#This Row],[H_2]]),MID(db[[#This Row],[H_QTY/ CTN]],db[[#This Row],[H_1]]+1,db[[#This Row],[H_2]]-db[[#This Row],[H_1]]-1),"")</f>
        <v>24 PCS</v>
      </c>
      <c r="U1074" s="87" t="str">
        <f>IF(db[[#This Row],[QTY/ CTN B]]="","",LEFT(db[[#This Row],[QTY/ CTN B]],SEARCH(" ",db[[#This Row],[QTY/ CTN B]],1)-1))</f>
        <v>36</v>
      </c>
      <c r="V1074" s="87" t="str">
        <f>IF(db[[#This Row],[QTY/ CTN B]]="","",RIGHT(db[[#This Row],[QTY/ CTN B]],LEN(db[[#This Row],[QTY/ CTN B]])-SEARCH(" ",db[[#This Row],[QTY/ CTN B]],1)))</f>
        <v>BOX</v>
      </c>
      <c r="W1074" s="87" t="str">
        <f>IF(db[[#This Row],[QTY/ CTN TG]]="",IF(db[[#This Row],[STN TG]]="","",12),LEFT(db[[#This Row],[QTY/ CTN TG]],SEARCH(" ",db[[#This Row],[QTY/ CTN TG]],1)-1))</f>
        <v>24</v>
      </c>
      <c r="X10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4" s="87" t="str">
        <f>IF(db[[#This Row],[STN K]]="","",IF(db[[#This Row],[STN TG]]="LSN",12,""))</f>
        <v/>
      </c>
      <c r="Z1074" s="87" t="str">
        <f>IF(db[[#This Row],[STN TG]]="LSN","PCS","")</f>
        <v/>
      </c>
      <c r="AA1074" s="87">
        <f>db[[#This Row],[QTY B]]*IF(db[[#This Row],[QTY TG]]="",1,db[[#This Row],[QTY TG]])*IF(db[[#This Row],[QTY K]]="",1,db[[#This Row],[QTY K]])</f>
        <v>864</v>
      </c>
      <c r="AB1074" s="87" t="str">
        <f>IF(db[[#This Row],[STN K]]="",IF(db[[#This Row],[STN TG]]="",db[[#This Row],[STN B]],db[[#This Row],[STN TG]]),db[[#This Row],[STN K]])</f>
        <v>PCS</v>
      </c>
      <c r="AC1074" s="87"/>
    </row>
    <row r="1075" spans="1:29" ht="16.5" customHeight="1" x14ac:dyDescent="0.25">
      <c r="A1075" s="87">
        <f>ROW()-1</f>
        <v>1074</v>
      </c>
      <c r="B1075" s="1" t="str">
        <f>LOWER(SUBSTITUTE(SUBSTITUTE(SUBSTITUTE(SUBSTITUTE(SUBSTITUTE(SUBSTITUTE(db[[#This Row],[NB BM]]," ",),".",""),"-",""),"(",""),")",""),"/",""))</f>
        <v>lemstickjkgs15</v>
      </c>
      <c r="C1075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D1075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E1075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lemstickjkgs1554lsn</v>
      </c>
      <c r="F10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gluestickgs15jk54lsnartomoro</v>
      </c>
      <c r="G1075" s="1" t="s">
        <v>328</v>
      </c>
      <c r="H1075" s="4" t="s">
        <v>329</v>
      </c>
      <c r="I1075" s="49" t="s">
        <v>330</v>
      </c>
      <c r="J1075" s="1" t="s">
        <v>1620</v>
      </c>
      <c r="K1075" s="26" t="e">
        <f>IF(db[[#This Row],[NB NOTA_C]]="","",COUNTIF([2]!B_MSK[concat],db[[#This Row],[NB NOTA_C]]))</f>
        <v>#REF!</v>
      </c>
      <c r="L1075" s="6" t="s">
        <v>1631</v>
      </c>
      <c r="M1075" s="1" t="s">
        <v>1776</v>
      </c>
      <c r="N1075" s="1" t="s">
        <v>2804</v>
      </c>
      <c r="P1075" s="1" t="str">
        <f>IF(db[[#This Row],[QTY/ CTN]]="","",SUBSTITUTE(SUBSTITUTE(SUBSTITUTE(db[[#This Row],[QTY/ CTN]]," ","_",2),"(",""),")","")&amp;"_")</f>
        <v>54 LSN_</v>
      </c>
      <c r="Q1075" s="1">
        <f>IF(db[[#This Row],[H_QTY/ CTN]]="","",SEARCH("_",db[[#This Row],[H_QTY/ CTN]]))</f>
        <v>7</v>
      </c>
      <c r="R1075" s="1">
        <f>IF(db[[#This Row],[H_QTY/ CTN]]="","",LEN(db[[#This Row],[H_QTY/ CTN]]))</f>
        <v>7</v>
      </c>
      <c r="S1075" s="90" t="str">
        <f>IF(db[[#This Row],[H_QTY/ CTN]]="","",LEFT(db[[#This Row],[H_QTY/ CTN]],db[[#This Row],[H_1]]-1))</f>
        <v>54 LSN</v>
      </c>
      <c r="T1075" s="87" t="str">
        <f>IF(NOT(db[[#This Row],[H_1]]=db[[#This Row],[H_2]]),MID(db[[#This Row],[H_QTY/ CTN]],db[[#This Row],[H_1]]+1,db[[#This Row],[H_2]]-db[[#This Row],[H_1]]-1),"")</f>
        <v/>
      </c>
      <c r="U1075" s="87" t="str">
        <f>IF(db[[#This Row],[QTY/ CTN B]]="","",LEFT(db[[#This Row],[QTY/ CTN B]],SEARCH(" ",db[[#This Row],[QTY/ CTN B]],1)-1))</f>
        <v>54</v>
      </c>
      <c r="V1075" s="87" t="str">
        <f>IF(db[[#This Row],[QTY/ CTN B]]="","",RIGHT(db[[#This Row],[QTY/ CTN B]],LEN(db[[#This Row],[QTY/ CTN B]])-SEARCH(" ",db[[#This Row],[QTY/ CTN B]],1)))</f>
        <v>LSN</v>
      </c>
      <c r="W1075" s="87">
        <f>IF(db[[#This Row],[QTY/ CTN TG]]="",IF(db[[#This Row],[STN TG]]="","",12),LEFT(db[[#This Row],[QTY/ CTN TG]],SEARCH(" ",db[[#This Row],[QTY/ CTN TG]],1)-1))</f>
        <v>12</v>
      </c>
      <c r="X10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5" s="87" t="str">
        <f>IF(db[[#This Row],[STN K]]="","",IF(db[[#This Row],[STN TG]]="LSN",12,""))</f>
        <v/>
      </c>
      <c r="Z1075" s="87" t="str">
        <f>IF(db[[#This Row],[STN TG]]="LSN","PCS","")</f>
        <v/>
      </c>
      <c r="AA1075" s="87">
        <f>db[[#This Row],[QTY B]]*IF(db[[#This Row],[QTY TG]]="",1,db[[#This Row],[QTY TG]])*IF(db[[#This Row],[QTY K]]="",1,db[[#This Row],[QTY K]])</f>
        <v>648</v>
      </c>
      <c r="AB1075" s="87" t="str">
        <f>IF(db[[#This Row],[STN K]]="",IF(db[[#This Row],[STN TG]]="",db[[#This Row],[STN B]],db[[#This Row],[STN TG]]),db[[#This Row],[STN K]])</f>
        <v>PCS</v>
      </c>
      <c r="AC1075" s="87"/>
    </row>
    <row r="1076" spans="1:29" ht="16.5" customHeight="1" x14ac:dyDescent="0.25">
      <c r="A1076" s="87">
        <f>ROW()-1</f>
        <v>1075</v>
      </c>
      <c r="B1076" s="3" t="str">
        <f>LOWER(SUBSTITUTE(SUBSTITUTE(SUBSTITUTE(SUBSTITUTE(SUBSTITUTE(SUBSTITUTE(db[[#This Row],[NB BM]]," ",),".",""),"-",""),"(",""),")",""),"/",""))</f>
        <v>lemstickjkgs25</v>
      </c>
      <c r="C1076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D1076" s="3" t="str">
        <f>LOWER(SUBSTITUTE(SUBSTITUTE(SUBSTITUTE(SUBSTITUTE(SUBSTITUTE(SUBSTITUTE(SUBSTITUTE(SUBSTITUTE(SUBSTITUTE(db[[#This Row],[NB PAJAK]]," ",""),"-",""),"(",""),")",""),".",""),",",""),"/",""),"""",""),"+",""))</f>
        <v>lemstickjoyko25grgs25isi12pc</v>
      </c>
      <c r="E1076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lemstickjkgs2536box12pcs</v>
      </c>
      <c r="F10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gluestickgs25jk36box12pcsartomoro</v>
      </c>
      <c r="G1076" s="1" t="s">
        <v>3199</v>
      </c>
      <c r="H1076" s="4" t="s">
        <v>3198</v>
      </c>
      <c r="I1076" s="49" t="s">
        <v>6235</v>
      </c>
      <c r="J1076" s="1" t="s">
        <v>1620</v>
      </c>
      <c r="K1076" s="26" t="e">
        <f>IF(db[[#This Row],[NB NOTA_C]]="","",COUNTIF([2]!B_MSK[concat],db[[#This Row],[NB NOTA_C]]))</f>
        <v>#REF!</v>
      </c>
      <c r="L1076" s="7" t="s">
        <v>1631</v>
      </c>
      <c r="M1076" s="3" t="s">
        <v>3197</v>
      </c>
      <c r="N1076" s="1" t="s">
        <v>2804</v>
      </c>
      <c r="O1076" s="3"/>
      <c r="P1076" s="3" t="str">
        <f>IF(db[[#This Row],[QTY/ CTN]]="","",SUBSTITUTE(SUBSTITUTE(SUBSTITUTE(db[[#This Row],[QTY/ CTN]]," ","_",2),"(",""),")","")&amp;"_")</f>
        <v>36 BOX_12 PCS_</v>
      </c>
      <c r="Q1076" s="3">
        <f>IF(db[[#This Row],[H_QTY/ CTN]]="","",SEARCH("_",db[[#This Row],[H_QTY/ CTN]]))</f>
        <v>7</v>
      </c>
      <c r="R1076" s="3">
        <f>IF(db[[#This Row],[H_QTY/ CTN]]="","",LEN(db[[#This Row],[H_QTY/ CTN]]))</f>
        <v>14</v>
      </c>
      <c r="S1076" s="87" t="str">
        <f>IF(db[[#This Row],[H_QTY/ CTN]]="","",LEFT(db[[#This Row],[H_QTY/ CTN]],db[[#This Row],[H_1]]-1))</f>
        <v>36 BOX</v>
      </c>
      <c r="T1076" s="87" t="str">
        <f>IF(NOT(db[[#This Row],[H_1]]=db[[#This Row],[H_2]]),MID(db[[#This Row],[H_QTY/ CTN]],db[[#This Row],[H_1]]+1,db[[#This Row],[H_2]]-db[[#This Row],[H_1]]-1),"")</f>
        <v>12 PCS</v>
      </c>
      <c r="U1076" s="87" t="str">
        <f>IF(db[[#This Row],[QTY/ CTN B]]="","",LEFT(db[[#This Row],[QTY/ CTN B]],SEARCH(" ",db[[#This Row],[QTY/ CTN B]],1)-1))</f>
        <v>36</v>
      </c>
      <c r="V1076" s="87" t="str">
        <f>IF(db[[#This Row],[QTY/ CTN B]]="","",RIGHT(db[[#This Row],[QTY/ CTN B]],LEN(db[[#This Row],[QTY/ CTN B]])-SEARCH(" ",db[[#This Row],[QTY/ CTN B]],1)))</f>
        <v>BOX</v>
      </c>
      <c r="W1076" s="87" t="str">
        <f>IF(db[[#This Row],[QTY/ CTN TG]]="",IF(db[[#This Row],[STN TG]]="","",12),LEFT(db[[#This Row],[QTY/ CTN TG]],SEARCH(" ",db[[#This Row],[QTY/ CTN TG]],1)-1))</f>
        <v>12</v>
      </c>
      <c r="X10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6" s="87" t="str">
        <f>IF(db[[#This Row],[STN K]]="","",IF(db[[#This Row],[STN TG]]="LSN",12,""))</f>
        <v/>
      </c>
      <c r="Z1076" s="87" t="str">
        <f>IF(db[[#This Row],[STN TG]]="LSN","PCS","")</f>
        <v/>
      </c>
      <c r="AA1076" s="87">
        <f>db[[#This Row],[QTY B]]*IF(db[[#This Row],[QTY TG]]="",1,db[[#This Row],[QTY TG]])*IF(db[[#This Row],[QTY K]]="",1,db[[#This Row],[QTY K]])</f>
        <v>432</v>
      </c>
      <c r="AB1076" s="87" t="str">
        <f>IF(db[[#This Row],[STN K]]="",IF(db[[#This Row],[STN TG]]="",db[[#This Row],[STN B]],db[[#This Row],[STN TG]]),db[[#This Row],[STN K]])</f>
        <v>PCS</v>
      </c>
      <c r="AC1076" s="87"/>
    </row>
    <row r="1077" spans="1:29" ht="16.5" customHeight="1" x14ac:dyDescent="0.25">
      <c r="A1077" s="87">
        <f>ROW()-1</f>
        <v>1076</v>
      </c>
      <c r="B1077" s="103" t="str">
        <f>LOWER(SUBSTITUTE(SUBSTITUTE(SUBSTITUTE(SUBSTITUTE(SUBSTITUTE(SUBSTITUTE(db[[#This Row],[NB BM]]," ",),".",""),"-",""),"(",""),")",""),"/",""))</f>
        <v>gelpentizotg395f</v>
      </c>
      <c r="C1077" s="103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D1077" s="103" t="str">
        <f>LOWER(SUBSTITUTE(SUBSTITUTE(SUBSTITUTE(SUBSTITUTE(SUBSTITUTE(SUBSTITUTE(SUBSTITUTE(SUBSTITUTE(SUBSTITUTE(db[[#This Row],[NB PAJAK]]," ",""),"-",""),"(",""),")",""),".",""),",",""),"/",""),"""",""),"+",""))</f>
        <v/>
      </c>
      <c r="E1077" s="103" t="str">
        <f>LOWER(SUBSTITUTE(SUBSTITUTE(SUBSTITUTE(SUBSTITUTE(SUBSTITUTE(SUBSTITUTE(SUBSTITUTE(SUBSTITUTE(SUBSTITUTE(db[[#This Row],[NB BM]]&amp;db[[#This Row],[QTY/ CTN]]," ",),".",""),"-",""),"(",""),")",""),",",""),"/",""),"""",""),"+",""))</f>
        <v>gelpentizotg395f144lsn</v>
      </c>
      <c r="F107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gptizo395ftg395f144lsnuntana</v>
      </c>
      <c r="G1077" s="104" t="s">
        <v>5255</v>
      </c>
      <c r="H1077" s="104" t="s">
        <v>5251</v>
      </c>
      <c r="I1077" s="105"/>
      <c r="J1077" s="1" t="s">
        <v>1621</v>
      </c>
      <c r="K1077" s="107" t="e">
        <f>IF(db[[#This Row],[NB NOTA_C]]="","",COUNTIF([2]!B_MSK[concat],db[[#This Row],[NB NOTA_C]]))</f>
        <v>#REF!</v>
      </c>
      <c r="L1077" s="108" t="s">
        <v>2654</v>
      </c>
      <c r="M1077" s="103" t="s">
        <v>1677</v>
      </c>
      <c r="N1077" s="106" t="s">
        <v>2811</v>
      </c>
      <c r="O1077" s="103"/>
      <c r="P1077" s="103" t="str">
        <f>IF(db[[#This Row],[QTY/ CTN]]="","",SUBSTITUTE(SUBSTITUTE(SUBSTITUTE(db[[#This Row],[QTY/ CTN]]," ","_",2),"(",""),")","")&amp;"_")</f>
        <v>144 LSN_</v>
      </c>
      <c r="Q1077" s="103">
        <f>IF(db[[#This Row],[H_QTY/ CTN]]="","",SEARCH("_",db[[#This Row],[H_QTY/ CTN]]))</f>
        <v>8</v>
      </c>
      <c r="R1077" s="103">
        <f>IF(db[[#This Row],[H_QTY/ CTN]]="","",LEN(db[[#This Row],[H_QTY/ CTN]]))</f>
        <v>8</v>
      </c>
      <c r="S1077" s="109" t="str">
        <f>IF(db[[#This Row],[H_QTY/ CTN]]="","",LEFT(db[[#This Row],[H_QTY/ CTN]],db[[#This Row],[H_1]]-1))</f>
        <v>144 LSN</v>
      </c>
      <c r="T1077" s="109" t="str">
        <f>IF(NOT(db[[#This Row],[H_1]]=db[[#This Row],[H_2]]),MID(db[[#This Row],[H_QTY/ CTN]],db[[#This Row],[H_1]]+1,db[[#This Row],[H_2]]-db[[#This Row],[H_1]]-1),"")</f>
        <v/>
      </c>
      <c r="U1077" s="109" t="str">
        <f>IF(db[[#This Row],[QTY/ CTN B]]="","",LEFT(db[[#This Row],[QTY/ CTN B]],SEARCH(" ",db[[#This Row],[QTY/ CTN B]],1)-1))</f>
        <v>144</v>
      </c>
      <c r="V1077" s="109" t="str">
        <f>IF(db[[#This Row],[QTY/ CTN B]]="","",RIGHT(db[[#This Row],[QTY/ CTN B]],LEN(db[[#This Row],[QTY/ CTN B]])-SEARCH(" ",db[[#This Row],[QTY/ CTN B]],1)))</f>
        <v>LSN</v>
      </c>
      <c r="W1077" s="109">
        <f>IF(db[[#This Row],[QTY/ CTN TG]]="",IF(db[[#This Row],[STN TG]]="","",12),LEFT(db[[#This Row],[QTY/ CTN TG]],SEARCH(" ",db[[#This Row],[QTY/ CTN TG]],1)-1))</f>
        <v>12</v>
      </c>
      <c r="X107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7" s="109" t="str">
        <f>IF(db[[#This Row],[STN K]]="","",IF(db[[#This Row],[STN TG]]="LSN",12,""))</f>
        <v/>
      </c>
      <c r="Z1077" s="109" t="str">
        <f>IF(db[[#This Row],[STN TG]]="LSN","PCS","")</f>
        <v/>
      </c>
      <c r="AA1077" s="109">
        <f>db[[#This Row],[QTY B]]*IF(db[[#This Row],[QTY TG]]="",1,db[[#This Row],[QTY TG]])*IF(db[[#This Row],[QTY K]]="",1,db[[#This Row],[QTY K]])</f>
        <v>1728</v>
      </c>
      <c r="AB1077" s="109" t="str">
        <f>IF(db[[#This Row],[STN K]]="",IF(db[[#This Row],[STN TG]]="",db[[#This Row],[STN B]],db[[#This Row],[STN TG]]),db[[#This Row],[STN K]])</f>
        <v>PCS</v>
      </c>
      <c r="AC1077" s="87"/>
    </row>
    <row r="1078" spans="1:29" ht="16.5" customHeight="1" x14ac:dyDescent="0.25">
      <c r="A1078" s="87">
        <f>ROW()-1</f>
        <v>1077</v>
      </c>
      <c r="B1078" s="3" t="str">
        <f>LOWER(SUBSTITUTE(SUBSTITUTE(SUBSTITUTE(SUBSTITUTE(SUBSTITUTE(SUBSTITUTE(db[[#This Row],[NB BM]]," ",),".",""),"-",""),"(",""),")",""),"/",""))</f>
        <v>gelpendebozz05+refilldb550</v>
      </c>
      <c r="C107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D1078" s="3" t="str">
        <f>LOWER(SUBSTITUTE(SUBSTITUTE(SUBSTITUTE(SUBSTITUTE(SUBSTITUTE(SUBSTITUTE(SUBSTITUTE(SUBSTITUTE(SUBSTITUTE(db[[#This Row],[NB PAJAK]]," ",""),"-",""),"(",""),")",""),".",""),",",""),"/",""),"""",""),"+",""))</f>
        <v/>
      </c>
      <c r="E107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gelpendebozz05refilldb550120lsn</v>
      </c>
      <c r="F10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gpdebozz05refilldb550120lsnuntana</v>
      </c>
      <c r="G1078" s="1" t="s">
        <v>1097</v>
      </c>
      <c r="H1078" s="4" t="s">
        <v>1393</v>
      </c>
      <c r="I1078" s="49"/>
      <c r="J1078" s="1" t="s">
        <v>1621</v>
      </c>
      <c r="K1078" s="26" t="e">
        <f>IF(db[[#This Row],[NB NOTA_C]]="","",COUNTIF([2]!B_MSK[concat],db[[#This Row],[NB NOTA_C]]))</f>
        <v>#REF!</v>
      </c>
      <c r="L1078" s="6" t="s">
        <v>1634</v>
      </c>
      <c r="M1078" s="1" t="s">
        <v>1723</v>
      </c>
      <c r="N1078" s="1" t="s">
        <v>2811</v>
      </c>
      <c r="P1078" s="1" t="str">
        <f>IF(db[[#This Row],[QTY/ CTN]]="","",SUBSTITUTE(SUBSTITUTE(SUBSTITUTE(db[[#This Row],[QTY/ CTN]]," ","_",2),"(",""),")","")&amp;"_")</f>
        <v>120 LSN_</v>
      </c>
      <c r="Q1078" s="1">
        <f>IF(db[[#This Row],[H_QTY/ CTN]]="","",SEARCH("_",db[[#This Row],[H_QTY/ CTN]]))</f>
        <v>8</v>
      </c>
      <c r="R1078" s="1">
        <f>IF(db[[#This Row],[H_QTY/ CTN]]="","",LEN(db[[#This Row],[H_QTY/ CTN]]))</f>
        <v>8</v>
      </c>
      <c r="S1078" s="90" t="str">
        <f>IF(db[[#This Row],[H_QTY/ CTN]]="","",LEFT(db[[#This Row],[H_QTY/ CTN]],db[[#This Row],[H_1]]-1))</f>
        <v>120 LSN</v>
      </c>
      <c r="T1078" s="87" t="str">
        <f>IF(NOT(db[[#This Row],[H_1]]=db[[#This Row],[H_2]]),MID(db[[#This Row],[H_QTY/ CTN]],db[[#This Row],[H_1]]+1,db[[#This Row],[H_2]]-db[[#This Row],[H_1]]-1),"")</f>
        <v/>
      </c>
      <c r="U1078" s="87" t="str">
        <f>IF(db[[#This Row],[QTY/ CTN B]]="","",LEFT(db[[#This Row],[QTY/ CTN B]],SEARCH(" ",db[[#This Row],[QTY/ CTN B]],1)-1))</f>
        <v>120</v>
      </c>
      <c r="V1078" s="87" t="str">
        <f>IF(db[[#This Row],[QTY/ CTN B]]="","",RIGHT(db[[#This Row],[QTY/ CTN B]],LEN(db[[#This Row],[QTY/ CTN B]])-SEARCH(" ",db[[#This Row],[QTY/ CTN B]],1)))</f>
        <v>LSN</v>
      </c>
      <c r="W1078" s="87">
        <f>IF(db[[#This Row],[QTY/ CTN TG]]="",IF(db[[#This Row],[STN TG]]="","",12),LEFT(db[[#This Row],[QTY/ CTN TG]],SEARCH(" ",db[[#This Row],[QTY/ CTN TG]],1)-1))</f>
        <v>12</v>
      </c>
      <c r="X10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78" s="87" t="str">
        <f>IF(db[[#This Row],[STN K]]="","",IF(db[[#This Row],[STN TG]]="LSN",12,""))</f>
        <v/>
      </c>
      <c r="Z1078" s="87" t="str">
        <f>IF(db[[#This Row],[STN TG]]="LSN","PCS","")</f>
        <v/>
      </c>
      <c r="AA1078" s="87">
        <f>db[[#This Row],[QTY B]]*IF(db[[#This Row],[QTY TG]]="",1,db[[#This Row],[QTY TG]])*IF(db[[#This Row],[QTY K]]="",1,db[[#This Row],[QTY K]])</f>
        <v>1440</v>
      </c>
      <c r="AB1078" s="87" t="str">
        <f>IF(db[[#This Row],[STN K]]="",IF(db[[#This Row],[STN TG]]="",db[[#This Row],[STN B]],db[[#This Row],[STN TG]]),db[[#This Row],[STN K]])</f>
        <v>PCS</v>
      </c>
      <c r="AC1078" s="87"/>
    </row>
    <row r="1079" spans="1:29" ht="16.5" customHeight="1" x14ac:dyDescent="0.25">
      <c r="A1079" s="87">
        <f>ROW()-1</f>
        <v>1078</v>
      </c>
      <c r="B1079" s="3" t="str">
        <f>LOWER(SUBSTITUTE(SUBSTITUTE(SUBSTITUTE(SUBSTITUTE(SUBSTITUTE(SUBSTITUTE(db[[#This Row],[NB BM]]," ",),".",""),"-",""),"(",""),")",""),"/",""))</f>
        <v>pcgp9315</v>
      </c>
      <c r="C107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D1079" s="3" t="str">
        <f>LOWER(SUBSTITUTE(SUBSTITUTE(SUBSTITUTE(SUBSTITUTE(SUBSTITUTE(SUBSTITUTE(SUBSTITUTE(SUBSTITUTE(SUBSTITUTE(db[[#This Row],[NB PAJAK]]," ",""),"-",""),"(",""),")",""),".",""),",",""),"/",""),"""",""),"+",""))</f>
        <v/>
      </c>
      <c r="E1079" s="3" t="str">
        <f>LOWER(SUBSTITUTE(SUBSTITUTE(SUBSTITUTE(SUBSTITUTE(SUBSTITUTE(SUBSTITUTE(SUBSTITUTE(SUBSTITUTE(SUBSTITUTE(db[[#This Row],[NB BM]]&amp;db[[#This Row],[QTY/ CTN]]," ",),".",""),"-",""),"(",""),")",""),",",""),"/",""),"""",""),"+",""))</f>
        <v>pcgp9315240pcs</v>
      </c>
      <c r="F1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gp9315pcase240pcsuntana</v>
      </c>
      <c r="G1079" s="1" t="s">
        <v>6432</v>
      </c>
      <c r="H1079" s="4" t="s">
        <v>2946</v>
      </c>
      <c r="I1079" s="49"/>
      <c r="J1079" s="1" t="s">
        <v>1621</v>
      </c>
      <c r="K1079" s="26" t="e">
        <f>IF(db[[#This Row],[NB NOTA_C]]="","",COUNTIF([2]!B_MSK[concat],db[[#This Row],[NB NOTA_C]]))</f>
        <v>#REF!</v>
      </c>
      <c r="L1079" s="7" t="s">
        <v>2156</v>
      </c>
      <c r="M1079" s="3" t="s">
        <v>1698</v>
      </c>
      <c r="N1079" s="1" t="s">
        <v>2810</v>
      </c>
      <c r="P1079" s="1" t="str">
        <f>IF(db[[#This Row],[QTY/ CTN]]="","",SUBSTITUTE(SUBSTITUTE(SUBSTITUTE(db[[#This Row],[QTY/ CTN]]," ","_",2),"(",""),")","")&amp;"_")</f>
        <v>240 PCS_</v>
      </c>
      <c r="Q1079" s="1">
        <f>IF(db[[#This Row],[H_QTY/ CTN]]="","",SEARCH("_",db[[#This Row],[H_QTY/ CTN]]))</f>
        <v>8</v>
      </c>
      <c r="R1079" s="1">
        <f>IF(db[[#This Row],[H_QTY/ CTN]]="","",LEN(db[[#This Row],[H_QTY/ CTN]]))</f>
        <v>8</v>
      </c>
      <c r="S1079" s="90" t="str">
        <f>IF(db[[#This Row],[H_QTY/ CTN]]="","",LEFT(db[[#This Row],[H_QTY/ CTN]],db[[#This Row],[H_1]]-1))</f>
        <v>240 PCS</v>
      </c>
      <c r="T1079" s="87" t="str">
        <f>IF(NOT(db[[#This Row],[H_1]]=db[[#This Row],[H_2]]),MID(db[[#This Row],[H_QTY/ CTN]],db[[#This Row],[H_1]]+1,db[[#This Row],[H_2]]-db[[#This Row],[H_1]]-1),"")</f>
        <v/>
      </c>
      <c r="U1079" s="87" t="str">
        <f>IF(db[[#This Row],[QTY/ CTN B]]="","",LEFT(db[[#This Row],[QTY/ CTN B]],SEARCH(" ",db[[#This Row],[QTY/ CTN B]],1)-1))</f>
        <v>240</v>
      </c>
      <c r="V1079" s="87" t="str">
        <f>IF(db[[#This Row],[QTY/ CTN B]]="","",RIGHT(db[[#This Row],[QTY/ CTN B]],LEN(db[[#This Row],[QTY/ CTN B]])-SEARCH(" ",db[[#This Row],[QTY/ CTN B]],1)))</f>
        <v>PCS</v>
      </c>
      <c r="W1079" s="87" t="str">
        <f>IF(db[[#This Row],[QTY/ CTN TG]]="",IF(db[[#This Row],[STN TG]]="","",12),LEFT(db[[#This Row],[QTY/ CTN TG]],SEARCH(" ",db[[#This Row],[QTY/ CTN TG]],1)-1))</f>
        <v/>
      </c>
      <c r="X1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79" s="87" t="str">
        <f>IF(db[[#This Row],[STN K]]="","",IF(db[[#This Row],[STN TG]]="LSN",12,""))</f>
        <v/>
      </c>
      <c r="Z1079" s="87" t="str">
        <f>IF(db[[#This Row],[STN TG]]="LSN","PCS","")</f>
        <v/>
      </c>
      <c r="AA1079" s="87">
        <f>db[[#This Row],[QTY B]]*IF(db[[#This Row],[QTY TG]]="",1,db[[#This Row],[QTY TG]])*IF(db[[#This Row],[QTY K]]="",1,db[[#This Row],[QTY K]])</f>
        <v>240</v>
      </c>
      <c r="AB1079" s="87" t="str">
        <f>IF(db[[#This Row],[STN K]]="",IF(db[[#This Row],[STN TG]]="",db[[#This Row],[STN B]],db[[#This Row],[STN TG]]),db[[#This Row],[STN K]])</f>
        <v>PCS</v>
      </c>
      <c r="AC1079" s="87"/>
    </row>
    <row r="1080" spans="1:29" ht="16.5" customHeight="1" x14ac:dyDescent="0.25">
      <c r="A1080" s="87">
        <f>ROW()-1</f>
        <v>1079</v>
      </c>
      <c r="B1080" s="3" t="str">
        <f>LOWER(SUBSTITUTE(SUBSTITUTE(SUBSTITUTE(SUBSTITUTE(SUBSTITUTE(SUBSTITUTE(db[[#This Row],[NB BM]]," ",),".",""),"-",""),"(",""),")",""),"/",""))</f>
        <v>garisansablon190</v>
      </c>
      <c r="C108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D1080" s="3" t="str">
        <f>LOWER(SUBSTITUTE(SUBSTITUTE(SUBSTITUTE(SUBSTITUTE(SUBSTITUTE(SUBSTITUTE(SUBSTITUTE(SUBSTITUTE(SUBSTITUTE(db[[#This Row],[NB PAJAK]]," ",""),"-",""),"(",""),")",""),".",""),",",""),"/",""),"""",""),"+",""))</f>
        <v/>
      </c>
      <c r="E108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garisansablon19080lsn</v>
      </c>
      <c r="F1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grssablon19080lsnuntana</v>
      </c>
      <c r="G1080" s="1" t="s">
        <v>1081</v>
      </c>
      <c r="H1080" s="4" t="s">
        <v>1383</v>
      </c>
      <c r="I1080" s="49"/>
      <c r="J1080" s="1" t="s">
        <v>1621</v>
      </c>
      <c r="K1080" s="26" t="e">
        <f>IF(db[[#This Row],[NB NOTA_C]]="","",COUNTIF([2]!B_MSK[concat],db[[#This Row],[NB NOTA_C]]))</f>
        <v>#REF!</v>
      </c>
      <c r="L1080" s="6" t="s">
        <v>1651</v>
      </c>
      <c r="M1080" s="1" t="s">
        <v>1705</v>
      </c>
      <c r="N1080" s="1" t="s">
        <v>2792</v>
      </c>
      <c r="P1080" s="1" t="str">
        <f>IF(db[[#This Row],[QTY/ CTN]]="","",SUBSTITUTE(SUBSTITUTE(SUBSTITUTE(db[[#This Row],[QTY/ CTN]]," ","_",2),"(",""),")","")&amp;"_")</f>
        <v>80 LSN_</v>
      </c>
      <c r="Q1080" s="1">
        <f>IF(db[[#This Row],[H_QTY/ CTN]]="","",SEARCH("_",db[[#This Row],[H_QTY/ CTN]]))</f>
        <v>7</v>
      </c>
      <c r="R1080" s="1">
        <f>IF(db[[#This Row],[H_QTY/ CTN]]="","",LEN(db[[#This Row],[H_QTY/ CTN]]))</f>
        <v>7</v>
      </c>
      <c r="S1080" s="90" t="str">
        <f>IF(db[[#This Row],[H_QTY/ CTN]]="","",LEFT(db[[#This Row],[H_QTY/ CTN]],db[[#This Row],[H_1]]-1))</f>
        <v>80 LSN</v>
      </c>
      <c r="T1080" s="87" t="str">
        <f>IF(NOT(db[[#This Row],[H_1]]=db[[#This Row],[H_2]]),MID(db[[#This Row],[H_QTY/ CTN]],db[[#This Row],[H_1]]+1,db[[#This Row],[H_2]]-db[[#This Row],[H_1]]-1),"")</f>
        <v/>
      </c>
      <c r="U1080" s="87" t="str">
        <f>IF(db[[#This Row],[QTY/ CTN B]]="","",LEFT(db[[#This Row],[QTY/ CTN B]],SEARCH(" ",db[[#This Row],[QTY/ CTN B]],1)-1))</f>
        <v>80</v>
      </c>
      <c r="V1080" s="87" t="str">
        <f>IF(db[[#This Row],[QTY/ CTN B]]="","",RIGHT(db[[#This Row],[QTY/ CTN B]],LEN(db[[#This Row],[QTY/ CTN B]])-SEARCH(" ",db[[#This Row],[QTY/ CTN B]],1)))</f>
        <v>LSN</v>
      </c>
      <c r="W1080" s="87">
        <f>IF(db[[#This Row],[QTY/ CTN TG]]="",IF(db[[#This Row],[STN TG]]="","",12),LEFT(db[[#This Row],[QTY/ CTN TG]],SEARCH(" ",db[[#This Row],[QTY/ CTN TG]],1)-1))</f>
        <v>12</v>
      </c>
      <c r="X1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0" s="87" t="str">
        <f>IF(db[[#This Row],[STN K]]="","",IF(db[[#This Row],[STN TG]]="LSN",12,""))</f>
        <v/>
      </c>
      <c r="Z1080" s="87" t="str">
        <f>IF(db[[#This Row],[STN TG]]="LSN","PCS","")</f>
        <v/>
      </c>
      <c r="AA1080" s="87">
        <f>db[[#This Row],[QTY B]]*IF(db[[#This Row],[QTY TG]]="",1,db[[#This Row],[QTY TG]])*IF(db[[#This Row],[QTY K]]="",1,db[[#This Row],[QTY K]])</f>
        <v>960</v>
      </c>
      <c r="AB1080" s="87" t="str">
        <f>IF(db[[#This Row],[STN K]]="",IF(db[[#This Row],[STN TG]]="",db[[#This Row],[STN B]],db[[#This Row],[STN TG]]),db[[#This Row],[STN K]])</f>
        <v>PCS</v>
      </c>
      <c r="AC1080" s="87"/>
    </row>
    <row r="1081" spans="1:29" ht="16.5" customHeight="1" x14ac:dyDescent="0.25">
      <c r="A1081" s="87">
        <f>ROW()-1</f>
        <v>1080</v>
      </c>
      <c r="B1081" s="3" t="str">
        <f>LOWER(SUBSTITUTE(SUBSTITUTE(SUBSTITUTE(SUBSTITUTE(SUBSTITUTE(SUBSTITUTE(db[[#This Row],[NB BM]]," ",),".",""),"-",""),"(",""),")",""),"/",""))</f>
        <v>garisansablon250</v>
      </c>
      <c r="C108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D1081" s="3" t="str">
        <f>LOWER(SUBSTITUTE(SUBSTITUTE(SUBSTITUTE(SUBSTITUTE(SUBSTITUTE(SUBSTITUTE(SUBSTITUTE(SUBSTITUTE(SUBSTITUTE(db[[#This Row],[NB PAJAK]]," ",""),"-",""),"(",""),")",""),".",""),",",""),"/",""),"""",""),"+",""))</f>
        <v/>
      </c>
      <c r="E108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garisansablon250160lsn</v>
      </c>
      <c r="F1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grssablon250160lsnuntana</v>
      </c>
      <c r="G1081" s="1" t="s">
        <v>1082</v>
      </c>
      <c r="H1081" s="4" t="s">
        <v>1384</v>
      </c>
      <c r="I1081" s="49"/>
      <c r="J1081" s="1" t="s">
        <v>1621</v>
      </c>
      <c r="K1081" s="26" t="e">
        <f>IF(db[[#This Row],[NB NOTA_C]]="","",COUNTIF([2]!B_MSK[concat],db[[#This Row],[NB NOTA_C]]))</f>
        <v>#REF!</v>
      </c>
      <c r="L1081" s="6" t="s">
        <v>1651</v>
      </c>
      <c r="M1081" s="1" t="s">
        <v>1734</v>
      </c>
      <c r="N1081" s="1" t="s">
        <v>2792</v>
      </c>
      <c r="P1081" s="1" t="str">
        <f>IF(db[[#This Row],[QTY/ CTN]]="","",SUBSTITUTE(SUBSTITUTE(SUBSTITUTE(db[[#This Row],[QTY/ CTN]]," ","_",2),"(",""),")","")&amp;"_")</f>
        <v>160 LSN_</v>
      </c>
      <c r="Q1081" s="1">
        <f>IF(db[[#This Row],[H_QTY/ CTN]]="","",SEARCH("_",db[[#This Row],[H_QTY/ CTN]]))</f>
        <v>8</v>
      </c>
      <c r="R1081" s="1">
        <f>IF(db[[#This Row],[H_QTY/ CTN]]="","",LEN(db[[#This Row],[H_QTY/ CTN]]))</f>
        <v>8</v>
      </c>
      <c r="S1081" s="90" t="str">
        <f>IF(db[[#This Row],[H_QTY/ CTN]]="","",LEFT(db[[#This Row],[H_QTY/ CTN]],db[[#This Row],[H_1]]-1))</f>
        <v>160 LSN</v>
      </c>
      <c r="T1081" s="87" t="str">
        <f>IF(NOT(db[[#This Row],[H_1]]=db[[#This Row],[H_2]]),MID(db[[#This Row],[H_QTY/ CTN]],db[[#This Row],[H_1]]+1,db[[#This Row],[H_2]]-db[[#This Row],[H_1]]-1),"")</f>
        <v/>
      </c>
      <c r="U1081" s="87" t="str">
        <f>IF(db[[#This Row],[QTY/ CTN B]]="","",LEFT(db[[#This Row],[QTY/ CTN B]],SEARCH(" ",db[[#This Row],[QTY/ CTN B]],1)-1))</f>
        <v>160</v>
      </c>
      <c r="V1081" s="87" t="str">
        <f>IF(db[[#This Row],[QTY/ CTN B]]="","",RIGHT(db[[#This Row],[QTY/ CTN B]],LEN(db[[#This Row],[QTY/ CTN B]])-SEARCH(" ",db[[#This Row],[QTY/ CTN B]],1)))</f>
        <v>LSN</v>
      </c>
      <c r="W1081" s="87">
        <f>IF(db[[#This Row],[QTY/ CTN TG]]="",IF(db[[#This Row],[STN TG]]="","",12),LEFT(db[[#This Row],[QTY/ CTN TG]],SEARCH(" ",db[[#This Row],[QTY/ CTN TG]],1)-1))</f>
        <v>12</v>
      </c>
      <c r="X1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1" s="87" t="str">
        <f>IF(db[[#This Row],[STN K]]="","",IF(db[[#This Row],[STN TG]]="LSN",12,""))</f>
        <v/>
      </c>
      <c r="Z1081" s="87" t="str">
        <f>IF(db[[#This Row],[STN TG]]="LSN","PCS","")</f>
        <v/>
      </c>
      <c r="AA1081" s="87">
        <f>db[[#This Row],[QTY B]]*IF(db[[#This Row],[QTY TG]]="",1,db[[#This Row],[QTY TG]])*IF(db[[#This Row],[QTY K]]="",1,db[[#This Row],[QTY K]])</f>
        <v>1920</v>
      </c>
      <c r="AB1081" s="87" t="str">
        <f>IF(db[[#This Row],[STN K]]="",IF(db[[#This Row],[STN TG]]="",db[[#This Row],[STN B]],db[[#This Row],[STN TG]]),db[[#This Row],[STN K]])</f>
        <v>PCS</v>
      </c>
      <c r="AC1081" s="87"/>
    </row>
    <row r="1082" spans="1:29" ht="16.5" customHeight="1" x14ac:dyDescent="0.25">
      <c r="A1082" s="87">
        <f>ROW()-1</f>
        <v>1081</v>
      </c>
      <c r="B1082" s="3" t="str">
        <f>LOWER(SUBSTITUTE(SUBSTITUTE(SUBSTITUTE(SUBSTITUTE(SUBSTITUTE(SUBSTITUTE(db[[#This Row],[NB BM]]," ",),".",""),"-",""),"(",""),")",""),"/",""))</f>
        <v>garisansablon270</v>
      </c>
      <c r="C108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D1082" s="3" t="str">
        <f>LOWER(SUBSTITUTE(SUBSTITUTE(SUBSTITUTE(SUBSTITUTE(SUBSTITUTE(SUBSTITUTE(SUBSTITUTE(SUBSTITUTE(SUBSTITUTE(db[[#This Row],[NB PAJAK]]," ",""),"-",""),"(",""),")",""),".",""),",",""),"/",""),"""",""),"+",""))</f>
        <v/>
      </c>
      <c r="E108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garisansablon27090lsn</v>
      </c>
      <c r="F10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grssablon27090lsnuntana</v>
      </c>
      <c r="G1082" s="1" t="s">
        <v>1083</v>
      </c>
      <c r="H1082" s="4" t="s">
        <v>1385</v>
      </c>
      <c r="I1082" s="49"/>
      <c r="J1082" s="1" t="s">
        <v>1621</v>
      </c>
      <c r="K1082" s="26" t="e">
        <f>IF(db[[#This Row],[NB NOTA_C]]="","",COUNTIF([2]!B_MSK[concat],db[[#This Row],[NB NOTA_C]]))</f>
        <v>#REF!</v>
      </c>
      <c r="L1082" s="6" t="s">
        <v>1651</v>
      </c>
      <c r="M1082" s="1" t="s">
        <v>1735</v>
      </c>
      <c r="N1082" s="1" t="s">
        <v>2792</v>
      </c>
      <c r="P1082" s="1" t="str">
        <f>IF(db[[#This Row],[QTY/ CTN]]="","",SUBSTITUTE(SUBSTITUTE(SUBSTITUTE(db[[#This Row],[QTY/ CTN]]," ","_",2),"(",""),")","")&amp;"_")</f>
        <v>90 LSN_</v>
      </c>
      <c r="Q1082" s="1">
        <f>IF(db[[#This Row],[H_QTY/ CTN]]="","",SEARCH("_",db[[#This Row],[H_QTY/ CTN]]))</f>
        <v>7</v>
      </c>
      <c r="R1082" s="1">
        <f>IF(db[[#This Row],[H_QTY/ CTN]]="","",LEN(db[[#This Row],[H_QTY/ CTN]]))</f>
        <v>7</v>
      </c>
      <c r="S1082" s="90" t="str">
        <f>IF(db[[#This Row],[H_QTY/ CTN]]="","",LEFT(db[[#This Row],[H_QTY/ CTN]],db[[#This Row],[H_1]]-1))</f>
        <v>90 LSN</v>
      </c>
      <c r="T1082" s="87" t="str">
        <f>IF(NOT(db[[#This Row],[H_1]]=db[[#This Row],[H_2]]),MID(db[[#This Row],[H_QTY/ CTN]],db[[#This Row],[H_1]]+1,db[[#This Row],[H_2]]-db[[#This Row],[H_1]]-1),"")</f>
        <v/>
      </c>
      <c r="U1082" s="87" t="str">
        <f>IF(db[[#This Row],[QTY/ CTN B]]="","",LEFT(db[[#This Row],[QTY/ CTN B]],SEARCH(" ",db[[#This Row],[QTY/ CTN B]],1)-1))</f>
        <v>90</v>
      </c>
      <c r="V1082" s="87" t="str">
        <f>IF(db[[#This Row],[QTY/ CTN B]]="","",RIGHT(db[[#This Row],[QTY/ CTN B]],LEN(db[[#This Row],[QTY/ CTN B]])-SEARCH(" ",db[[#This Row],[QTY/ CTN B]],1)))</f>
        <v>LSN</v>
      </c>
      <c r="W1082" s="87">
        <f>IF(db[[#This Row],[QTY/ CTN TG]]="",IF(db[[#This Row],[STN TG]]="","",12),LEFT(db[[#This Row],[QTY/ CTN TG]],SEARCH(" ",db[[#This Row],[QTY/ CTN TG]],1)-1))</f>
        <v>12</v>
      </c>
      <c r="X10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2" s="87" t="str">
        <f>IF(db[[#This Row],[STN K]]="","",IF(db[[#This Row],[STN TG]]="LSN",12,""))</f>
        <v/>
      </c>
      <c r="Z1082" s="87" t="str">
        <f>IF(db[[#This Row],[STN TG]]="LSN","PCS","")</f>
        <v/>
      </c>
      <c r="AA1082" s="87">
        <f>db[[#This Row],[QTY B]]*IF(db[[#This Row],[QTY TG]]="",1,db[[#This Row],[QTY TG]])*IF(db[[#This Row],[QTY K]]="",1,db[[#This Row],[QTY K]])</f>
        <v>1080</v>
      </c>
      <c r="AB1082" s="87" t="str">
        <f>IF(db[[#This Row],[STN K]]="",IF(db[[#This Row],[STN TG]]="",db[[#This Row],[STN B]],db[[#This Row],[STN TG]]),db[[#This Row],[STN K]])</f>
        <v>PCS</v>
      </c>
      <c r="AC1082" s="87"/>
    </row>
    <row r="1083" spans="1:29" ht="16.5" customHeight="1" x14ac:dyDescent="0.25">
      <c r="A1083" s="87">
        <f>ROW()-1</f>
        <v>1082</v>
      </c>
      <c r="B1083" s="3" t="str">
        <f>LOWER(SUBSTITUTE(SUBSTITUTE(SUBSTITUTE(SUBSTITUTE(SUBSTITUTE(SUBSTITUTE(db[[#This Row],[NB BM]]," ",),".",""),"-",""),"(",""),")",""),"/",""))</f>
        <v>garisansablon280</v>
      </c>
      <c r="C108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D1083" s="3" t="str">
        <f>LOWER(SUBSTITUTE(SUBSTITUTE(SUBSTITUTE(SUBSTITUTE(SUBSTITUTE(SUBSTITUTE(SUBSTITUTE(SUBSTITUTE(SUBSTITUTE(db[[#This Row],[NB PAJAK]]," ",""),"-",""),"(",""),")",""),".",""),",",""),"/",""),"""",""),"+",""))</f>
        <v/>
      </c>
      <c r="E108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garisansablon28066lsn</v>
      </c>
      <c r="F10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grssablon28066lsnuntana</v>
      </c>
      <c r="G1083" s="1" t="s">
        <v>1084</v>
      </c>
      <c r="H1083" s="4" t="s">
        <v>1386</v>
      </c>
      <c r="I1083" s="2"/>
      <c r="J1083" s="1" t="s">
        <v>1621</v>
      </c>
      <c r="K1083" s="26" t="e">
        <f>IF(db[[#This Row],[NB NOTA_C]]="","",COUNTIF([2]!B_MSK[concat],db[[#This Row],[NB NOTA_C]]))</f>
        <v>#REF!</v>
      </c>
      <c r="L1083" s="6" t="s">
        <v>1651</v>
      </c>
      <c r="M1083" s="1" t="s">
        <v>1736</v>
      </c>
      <c r="N1083" s="1" t="s">
        <v>2792</v>
      </c>
      <c r="P1083" s="1" t="str">
        <f>IF(db[[#This Row],[QTY/ CTN]]="","",SUBSTITUTE(SUBSTITUTE(SUBSTITUTE(db[[#This Row],[QTY/ CTN]]," ","_",2),"(",""),")","")&amp;"_")</f>
        <v>66 LSN_</v>
      </c>
      <c r="Q1083" s="1">
        <f>IF(db[[#This Row],[H_QTY/ CTN]]="","",SEARCH("_",db[[#This Row],[H_QTY/ CTN]]))</f>
        <v>7</v>
      </c>
      <c r="R1083" s="1">
        <f>IF(db[[#This Row],[H_QTY/ CTN]]="","",LEN(db[[#This Row],[H_QTY/ CTN]]))</f>
        <v>7</v>
      </c>
      <c r="S1083" s="90" t="str">
        <f>IF(db[[#This Row],[H_QTY/ CTN]]="","",LEFT(db[[#This Row],[H_QTY/ CTN]],db[[#This Row],[H_1]]-1))</f>
        <v>66 LSN</v>
      </c>
      <c r="T1083" s="87" t="str">
        <f>IF(NOT(db[[#This Row],[H_1]]=db[[#This Row],[H_2]]),MID(db[[#This Row],[H_QTY/ CTN]],db[[#This Row],[H_1]]+1,db[[#This Row],[H_2]]-db[[#This Row],[H_1]]-1),"")</f>
        <v/>
      </c>
      <c r="U1083" s="87" t="str">
        <f>IF(db[[#This Row],[QTY/ CTN B]]="","",LEFT(db[[#This Row],[QTY/ CTN B]],SEARCH(" ",db[[#This Row],[QTY/ CTN B]],1)-1))</f>
        <v>66</v>
      </c>
      <c r="V1083" s="87" t="str">
        <f>IF(db[[#This Row],[QTY/ CTN B]]="","",RIGHT(db[[#This Row],[QTY/ CTN B]],LEN(db[[#This Row],[QTY/ CTN B]])-SEARCH(" ",db[[#This Row],[QTY/ CTN B]],1)))</f>
        <v>LSN</v>
      </c>
      <c r="W1083" s="87">
        <f>IF(db[[#This Row],[QTY/ CTN TG]]="",IF(db[[#This Row],[STN TG]]="","",12),LEFT(db[[#This Row],[QTY/ CTN TG]],SEARCH(" ",db[[#This Row],[QTY/ CTN TG]],1)-1))</f>
        <v>12</v>
      </c>
      <c r="X10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3" s="87" t="str">
        <f>IF(db[[#This Row],[STN K]]="","",IF(db[[#This Row],[STN TG]]="LSN",12,""))</f>
        <v/>
      </c>
      <c r="Z1083" s="87" t="str">
        <f>IF(db[[#This Row],[STN TG]]="LSN","PCS","")</f>
        <v/>
      </c>
      <c r="AA1083" s="87">
        <f>db[[#This Row],[QTY B]]*IF(db[[#This Row],[QTY TG]]="",1,db[[#This Row],[QTY TG]])*IF(db[[#This Row],[QTY K]]="",1,db[[#This Row],[QTY K]])</f>
        <v>792</v>
      </c>
      <c r="AB1083" s="87" t="str">
        <f>IF(db[[#This Row],[STN K]]="",IF(db[[#This Row],[STN TG]]="",db[[#This Row],[STN B]],db[[#This Row],[STN TG]]),db[[#This Row],[STN K]])</f>
        <v>PCS</v>
      </c>
      <c r="AC1083" s="87"/>
    </row>
    <row r="1084" spans="1:29" ht="16.5" customHeight="1" x14ac:dyDescent="0.25">
      <c r="A1084" s="87">
        <f>ROW()-1</f>
        <v>1083</v>
      </c>
      <c r="B1084" s="3" t="str">
        <f>LOWER(SUBSTITUTE(SUBSTITUTE(SUBSTITUTE(SUBSTITUTE(SUBSTITUTE(SUBSTITUTE(db[[#This Row],[NB BM]]," ",),".",""),"-",""),"(",""),")",""),"/",""))</f>
        <v>garisansablon300</v>
      </c>
      <c r="C1084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D1084" s="3" t="str">
        <f>LOWER(SUBSTITUTE(SUBSTITUTE(SUBSTITUTE(SUBSTITUTE(SUBSTITUTE(SUBSTITUTE(SUBSTITUTE(SUBSTITUTE(SUBSTITUTE(db[[#This Row],[NB PAJAK]]," ",""),"-",""),"(",""),")",""),".",""),",",""),"/",""),"""",""),"+",""))</f>
        <v/>
      </c>
      <c r="E108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garisansablon300280lsn</v>
      </c>
      <c r="F10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grssablon300280lsnuntana</v>
      </c>
      <c r="G1084" s="4" t="s">
        <v>5431</v>
      </c>
      <c r="H1084" s="4" t="s">
        <v>5390</v>
      </c>
      <c r="I1084" s="49"/>
      <c r="J1084" s="1" t="s">
        <v>1621</v>
      </c>
      <c r="K1084" s="28" t="e">
        <f>IF(db[[#This Row],[NB NOTA_C]]="","",COUNTIF([2]!B_MSK[concat],db[[#This Row],[NB NOTA_C]]))</f>
        <v>#REF!</v>
      </c>
      <c r="L1084" s="7" t="s">
        <v>1651</v>
      </c>
      <c r="M1084" s="3" t="s">
        <v>5415</v>
      </c>
      <c r="N1084" s="1" t="s">
        <v>2792</v>
      </c>
      <c r="O1084" s="3"/>
      <c r="P1084" s="3" t="str">
        <f>IF(db[[#This Row],[QTY/ CTN]]="","",SUBSTITUTE(SUBSTITUTE(SUBSTITUTE(db[[#This Row],[QTY/ CTN]]," ","_",2),"(",""),")","")&amp;"_")</f>
        <v>280 LSN_</v>
      </c>
      <c r="Q1084" s="3">
        <f>IF(db[[#This Row],[H_QTY/ CTN]]="","",SEARCH("_",db[[#This Row],[H_QTY/ CTN]]))</f>
        <v>8</v>
      </c>
      <c r="R1084" s="3">
        <f>IF(db[[#This Row],[H_QTY/ CTN]]="","",LEN(db[[#This Row],[H_QTY/ CTN]]))</f>
        <v>8</v>
      </c>
      <c r="S1084" s="87" t="str">
        <f>IF(db[[#This Row],[H_QTY/ CTN]]="","",LEFT(db[[#This Row],[H_QTY/ CTN]],db[[#This Row],[H_1]]-1))</f>
        <v>280 LSN</v>
      </c>
      <c r="T1084" s="87" t="str">
        <f>IF(NOT(db[[#This Row],[H_1]]=db[[#This Row],[H_2]]),MID(db[[#This Row],[H_QTY/ CTN]],db[[#This Row],[H_1]]+1,db[[#This Row],[H_2]]-db[[#This Row],[H_1]]-1),"")</f>
        <v/>
      </c>
      <c r="U1084" s="87" t="str">
        <f>IF(db[[#This Row],[QTY/ CTN B]]="","",LEFT(db[[#This Row],[QTY/ CTN B]],SEARCH(" ",db[[#This Row],[QTY/ CTN B]],1)-1))</f>
        <v>280</v>
      </c>
      <c r="V1084" s="87" t="str">
        <f>IF(db[[#This Row],[QTY/ CTN B]]="","",RIGHT(db[[#This Row],[QTY/ CTN B]],LEN(db[[#This Row],[QTY/ CTN B]])-SEARCH(" ",db[[#This Row],[QTY/ CTN B]],1)))</f>
        <v>LSN</v>
      </c>
      <c r="W1084" s="87">
        <f>IF(db[[#This Row],[QTY/ CTN TG]]="",IF(db[[#This Row],[STN TG]]="","",12),LEFT(db[[#This Row],[QTY/ CTN TG]],SEARCH(" ",db[[#This Row],[QTY/ CTN TG]],1)-1))</f>
        <v>12</v>
      </c>
      <c r="X10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4" s="87" t="str">
        <f>IF(db[[#This Row],[STN K]]="","",IF(db[[#This Row],[STN TG]]="LSN",12,""))</f>
        <v/>
      </c>
      <c r="Z1084" s="87" t="str">
        <f>IF(db[[#This Row],[STN TG]]="LSN","PCS","")</f>
        <v/>
      </c>
      <c r="AA1084" s="87">
        <f>db[[#This Row],[QTY B]]*IF(db[[#This Row],[QTY TG]]="",1,db[[#This Row],[QTY TG]])*IF(db[[#This Row],[QTY K]]="",1,db[[#This Row],[QTY K]])</f>
        <v>3360</v>
      </c>
      <c r="AB1084" s="87" t="str">
        <f>IF(db[[#This Row],[STN K]]="",IF(db[[#This Row],[STN TG]]="",db[[#This Row],[STN B]],db[[#This Row],[STN TG]]),db[[#This Row],[STN K]])</f>
        <v>PCS</v>
      </c>
      <c r="AC1084" s="87"/>
    </row>
    <row r="1085" spans="1:29" ht="16.5" customHeight="1" x14ac:dyDescent="0.25">
      <c r="A1085" s="87">
        <f>ROW()-1</f>
        <v>1084</v>
      </c>
      <c r="B1085" s="3" t="str">
        <f>LOWER(SUBSTITUTE(SUBSTITUTE(SUBSTITUTE(SUBSTITUTE(SUBSTITUTE(SUBSTITUTE(db[[#This Row],[NB BM]]," ",),".",""),"-",""),"(",""),")",""),"/",""))</f>
        <v>garisansablon350</v>
      </c>
      <c r="C1085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D1085" s="3" t="str">
        <f>LOWER(SUBSTITUTE(SUBSTITUTE(SUBSTITUTE(SUBSTITUTE(SUBSTITUTE(SUBSTITUTE(SUBSTITUTE(SUBSTITUTE(SUBSTITUTE(db[[#This Row],[NB PAJAK]]," ",""),"-",""),"(",""),")",""),".",""),",",""),"/",""),"""",""),"+",""))</f>
        <v/>
      </c>
      <c r="E108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garisansablon350300lsn</v>
      </c>
      <c r="F10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grssablon350300lsnuntana</v>
      </c>
      <c r="G1085" s="4" t="s">
        <v>5430</v>
      </c>
      <c r="H1085" s="4" t="s">
        <v>5391</v>
      </c>
      <c r="I1085" s="49"/>
      <c r="J1085" s="1" t="s">
        <v>1621</v>
      </c>
      <c r="K1085" s="28" t="e">
        <f>IF(db[[#This Row],[NB NOTA_C]]="","",COUNTIF([2]!B_MSK[concat],db[[#This Row],[NB NOTA_C]]))</f>
        <v>#REF!</v>
      </c>
      <c r="L1085" s="7" t="s">
        <v>1651</v>
      </c>
      <c r="M1085" s="3" t="s">
        <v>5416</v>
      </c>
      <c r="N1085" s="1" t="s">
        <v>2792</v>
      </c>
      <c r="O1085" s="3"/>
      <c r="P1085" s="3" t="str">
        <f>IF(db[[#This Row],[QTY/ CTN]]="","",SUBSTITUTE(SUBSTITUTE(SUBSTITUTE(db[[#This Row],[QTY/ CTN]]," ","_",2),"(",""),")","")&amp;"_")</f>
        <v>300 LSN_</v>
      </c>
      <c r="Q1085" s="3">
        <f>IF(db[[#This Row],[H_QTY/ CTN]]="","",SEARCH("_",db[[#This Row],[H_QTY/ CTN]]))</f>
        <v>8</v>
      </c>
      <c r="R1085" s="3">
        <f>IF(db[[#This Row],[H_QTY/ CTN]]="","",LEN(db[[#This Row],[H_QTY/ CTN]]))</f>
        <v>8</v>
      </c>
      <c r="S1085" s="87" t="str">
        <f>IF(db[[#This Row],[H_QTY/ CTN]]="","",LEFT(db[[#This Row],[H_QTY/ CTN]],db[[#This Row],[H_1]]-1))</f>
        <v>300 LSN</v>
      </c>
      <c r="T1085" s="87" t="str">
        <f>IF(NOT(db[[#This Row],[H_1]]=db[[#This Row],[H_2]]),MID(db[[#This Row],[H_QTY/ CTN]],db[[#This Row],[H_1]]+1,db[[#This Row],[H_2]]-db[[#This Row],[H_1]]-1),"")</f>
        <v/>
      </c>
      <c r="U1085" s="87" t="str">
        <f>IF(db[[#This Row],[QTY/ CTN B]]="","",LEFT(db[[#This Row],[QTY/ CTN B]],SEARCH(" ",db[[#This Row],[QTY/ CTN B]],1)-1))</f>
        <v>300</v>
      </c>
      <c r="V1085" s="87" t="str">
        <f>IF(db[[#This Row],[QTY/ CTN B]]="","",RIGHT(db[[#This Row],[QTY/ CTN B]],LEN(db[[#This Row],[QTY/ CTN B]])-SEARCH(" ",db[[#This Row],[QTY/ CTN B]],1)))</f>
        <v>LSN</v>
      </c>
      <c r="W1085" s="87">
        <f>IF(db[[#This Row],[QTY/ CTN TG]]="",IF(db[[#This Row],[STN TG]]="","",12),LEFT(db[[#This Row],[QTY/ CTN TG]],SEARCH(" ",db[[#This Row],[QTY/ CTN TG]],1)-1))</f>
        <v>12</v>
      </c>
      <c r="X10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5" s="87" t="str">
        <f>IF(db[[#This Row],[STN K]]="","",IF(db[[#This Row],[STN TG]]="LSN",12,""))</f>
        <v/>
      </c>
      <c r="Z1085" s="87" t="str">
        <f>IF(db[[#This Row],[STN TG]]="LSN","PCS","")</f>
        <v/>
      </c>
      <c r="AA1085" s="87">
        <f>db[[#This Row],[QTY B]]*IF(db[[#This Row],[QTY TG]]="",1,db[[#This Row],[QTY TG]])*IF(db[[#This Row],[QTY K]]="",1,db[[#This Row],[QTY K]])</f>
        <v>3600</v>
      </c>
      <c r="AB1085" s="87" t="str">
        <f>IF(db[[#This Row],[STN K]]="",IF(db[[#This Row],[STN TG]]="",db[[#This Row],[STN B]],db[[#This Row],[STN TG]]),db[[#This Row],[STN K]])</f>
        <v>PCS</v>
      </c>
      <c r="AC1085" s="87"/>
    </row>
    <row r="1086" spans="1:29" ht="16.5" customHeight="1" x14ac:dyDescent="0.25">
      <c r="A1086" s="87">
        <f>ROW()-1</f>
        <v>1085</v>
      </c>
      <c r="B1086" s="3" t="str">
        <f>LOWER(SUBSTITUTE(SUBSTITUTE(SUBSTITUTE(SUBSTITUTE(SUBSTITUTE(SUBSTITUTE(db[[#This Row],[NB BM]]," ",),".",""),"-",""),"(",""),")",""),"/",""))</f>
        <v>guntinggunindoflcoklat</v>
      </c>
      <c r="C1086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D1086" s="3" t="str">
        <f>LOWER(SUBSTITUTE(SUBSTITUTE(SUBSTITUTE(SUBSTITUTE(SUBSTITUTE(SUBSTITUTE(SUBSTITUTE(SUBSTITUTE(SUBSTITUTE(db[[#This Row],[NB PAJAK]]," ",""),"-",""),"(",""),")",""),".",""),",",""),"/",""),"""",""),"+",""))</f>
        <v/>
      </c>
      <c r="E1086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guntinggunindoflcoklat20lsn</v>
      </c>
      <c r="F10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gunindoflcoklat20lsnuntana</v>
      </c>
      <c r="G1086" s="1" t="s">
        <v>6722</v>
      </c>
      <c r="H1086" s="4" t="s">
        <v>4100</v>
      </c>
      <c r="I1086" s="49"/>
      <c r="J1086" s="1" t="s">
        <v>1621</v>
      </c>
      <c r="K1086" s="26" t="e">
        <f>IF(db[[#This Row],[NB NOTA_C]]="","",COUNTIF([2]!B_MSK[concat],db[[#This Row],[NB NOTA_C]]))</f>
        <v>#REF!</v>
      </c>
      <c r="L1086" s="6" t="s">
        <v>1648</v>
      </c>
      <c r="M1086" s="1" t="s">
        <v>1718</v>
      </c>
      <c r="N1086" s="1" t="s">
        <v>2793</v>
      </c>
      <c r="P1086" s="1" t="str">
        <f>IF(db[[#This Row],[QTY/ CTN]]="","",SUBSTITUTE(SUBSTITUTE(SUBSTITUTE(db[[#This Row],[QTY/ CTN]]," ","_",2),"(",""),")","")&amp;"_")</f>
        <v>20 LSN_</v>
      </c>
      <c r="Q1086" s="1">
        <f>IF(db[[#This Row],[H_QTY/ CTN]]="","",SEARCH("_",db[[#This Row],[H_QTY/ CTN]]))</f>
        <v>7</v>
      </c>
      <c r="R1086" s="1">
        <f>IF(db[[#This Row],[H_QTY/ CTN]]="","",LEN(db[[#This Row],[H_QTY/ CTN]]))</f>
        <v>7</v>
      </c>
      <c r="S1086" s="90" t="str">
        <f>IF(db[[#This Row],[H_QTY/ CTN]]="","",LEFT(db[[#This Row],[H_QTY/ CTN]],db[[#This Row],[H_1]]-1))</f>
        <v>20 LSN</v>
      </c>
      <c r="T1086" s="87" t="str">
        <f>IF(NOT(db[[#This Row],[H_1]]=db[[#This Row],[H_2]]),MID(db[[#This Row],[H_QTY/ CTN]],db[[#This Row],[H_1]]+1,db[[#This Row],[H_2]]-db[[#This Row],[H_1]]-1),"")</f>
        <v/>
      </c>
      <c r="U1086" s="87" t="str">
        <f>IF(db[[#This Row],[QTY/ CTN B]]="","",LEFT(db[[#This Row],[QTY/ CTN B]],SEARCH(" ",db[[#This Row],[QTY/ CTN B]],1)-1))</f>
        <v>20</v>
      </c>
      <c r="V1086" s="87" t="str">
        <f>IF(db[[#This Row],[QTY/ CTN B]]="","",RIGHT(db[[#This Row],[QTY/ CTN B]],LEN(db[[#This Row],[QTY/ CTN B]])-SEARCH(" ",db[[#This Row],[QTY/ CTN B]],1)))</f>
        <v>LSN</v>
      </c>
      <c r="W1086" s="87">
        <f>IF(db[[#This Row],[QTY/ CTN TG]]="",IF(db[[#This Row],[STN TG]]="","",12),LEFT(db[[#This Row],[QTY/ CTN TG]],SEARCH(" ",db[[#This Row],[QTY/ CTN TG]],1)-1))</f>
        <v>12</v>
      </c>
      <c r="X1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6" s="87" t="str">
        <f>IF(db[[#This Row],[STN K]]="","",IF(db[[#This Row],[STN TG]]="LSN",12,""))</f>
        <v/>
      </c>
      <c r="Z1086" s="87" t="str">
        <f>IF(db[[#This Row],[STN TG]]="LSN","PCS","")</f>
        <v/>
      </c>
      <c r="AA1086" s="87">
        <f>db[[#This Row],[QTY B]]*IF(db[[#This Row],[QTY TG]]="",1,db[[#This Row],[QTY TG]])*IF(db[[#This Row],[QTY K]]="",1,db[[#This Row],[QTY K]])</f>
        <v>240</v>
      </c>
      <c r="AB1086" s="87" t="str">
        <f>IF(db[[#This Row],[STN K]]="",IF(db[[#This Row],[STN TG]]="",db[[#This Row],[STN B]],db[[#This Row],[STN TG]]),db[[#This Row],[STN K]])</f>
        <v>PCS</v>
      </c>
      <c r="AC1086" s="87"/>
    </row>
    <row r="1087" spans="1:29" ht="16.5" customHeight="1" x14ac:dyDescent="0.25">
      <c r="A1087" s="87">
        <f>ROW()-1</f>
        <v>1086</v>
      </c>
      <c r="B1087" s="3" t="str">
        <f>LOWER(SUBSTITUTE(SUBSTITUTE(SUBSTITUTE(SUBSTITUTE(SUBSTITUTE(SUBSTITUTE(db[[#This Row],[NB BM]]," ",),".",""),"-",""),"(",""),")",""),"/",""))</f>
        <v>guntinggunindoflcoklat</v>
      </c>
      <c r="C1087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D1087" s="3" t="str">
        <f>LOWER(SUBSTITUTE(SUBSTITUTE(SUBSTITUTE(SUBSTITUTE(SUBSTITUTE(SUBSTITUTE(SUBSTITUTE(SUBSTITUTE(SUBSTITUTE(db[[#This Row],[NB PAJAK]]," ",""),"-",""),"(",""),")",""),".",""),",",""),"/",""),"""",""),"+",""))</f>
        <v/>
      </c>
      <c r="E1087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guntinggunindoflcoklat20lsn</v>
      </c>
      <c r="F1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gunindoflcoklatlp20dzct20lsnuntana</v>
      </c>
      <c r="G1087" s="1" t="s">
        <v>6722</v>
      </c>
      <c r="H1087" s="4" t="s">
        <v>3123</v>
      </c>
      <c r="I1087" s="49"/>
      <c r="J1087" s="1" t="s">
        <v>1621</v>
      </c>
      <c r="K1087" s="26" t="e">
        <f>IF(db[[#This Row],[NB NOTA_C]]="","",COUNTIF([2]!B_MSK[concat],db[[#This Row],[NB NOTA_C]]))</f>
        <v>#REF!</v>
      </c>
      <c r="L1087" s="6" t="s">
        <v>1648</v>
      </c>
      <c r="M1087" s="1" t="s">
        <v>1718</v>
      </c>
      <c r="N1087" s="1" t="s">
        <v>2793</v>
      </c>
      <c r="P1087" s="1" t="str">
        <f>IF(db[[#This Row],[QTY/ CTN]]="","",SUBSTITUTE(SUBSTITUTE(SUBSTITUTE(db[[#This Row],[QTY/ CTN]]," ","_",2),"(",""),")","")&amp;"_")</f>
        <v>20 LSN_</v>
      </c>
      <c r="Q1087" s="1">
        <f>IF(db[[#This Row],[H_QTY/ CTN]]="","",SEARCH("_",db[[#This Row],[H_QTY/ CTN]]))</f>
        <v>7</v>
      </c>
      <c r="R1087" s="1">
        <f>IF(db[[#This Row],[H_QTY/ CTN]]="","",LEN(db[[#This Row],[H_QTY/ CTN]]))</f>
        <v>7</v>
      </c>
      <c r="S1087" s="90" t="str">
        <f>IF(db[[#This Row],[H_QTY/ CTN]]="","",LEFT(db[[#This Row],[H_QTY/ CTN]],db[[#This Row],[H_1]]-1))</f>
        <v>20 LSN</v>
      </c>
      <c r="T1087" s="87" t="str">
        <f>IF(NOT(db[[#This Row],[H_1]]=db[[#This Row],[H_2]]),MID(db[[#This Row],[H_QTY/ CTN]],db[[#This Row],[H_1]]+1,db[[#This Row],[H_2]]-db[[#This Row],[H_1]]-1),"")</f>
        <v/>
      </c>
      <c r="U1087" s="87" t="str">
        <f>IF(db[[#This Row],[QTY/ CTN B]]="","",LEFT(db[[#This Row],[QTY/ CTN B]],SEARCH(" ",db[[#This Row],[QTY/ CTN B]],1)-1))</f>
        <v>20</v>
      </c>
      <c r="V1087" s="87" t="str">
        <f>IF(db[[#This Row],[QTY/ CTN B]]="","",RIGHT(db[[#This Row],[QTY/ CTN B]],LEN(db[[#This Row],[QTY/ CTN B]])-SEARCH(" ",db[[#This Row],[QTY/ CTN B]],1)))</f>
        <v>LSN</v>
      </c>
      <c r="W1087" s="87">
        <f>IF(db[[#This Row],[QTY/ CTN TG]]="",IF(db[[#This Row],[STN TG]]="","",12),LEFT(db[[#This Row],[QTY/ CTN TG]],SEARCH(" ",db[[#This Row],[QTY/ CTN TG]],1)-1))</f>
        <v>12</v>
      </c>
      <c r="X1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7" s="87" t="str">
        <f>IF(db[[#This Row],[STN K]]="","",IF(db[[#This Row],[STN TG]]="LSN",12,""))</f>
        <v/>
      </c>
      <c r="Z1087" s="87" t="str">
        <f>IF(db[[#This Row],[STN TG]]="LSN","PCS","")</f>
        <v/>
      </c>
      <c r="AA1087" s="87">
        <f>db[[#This Row],[QTY B]]*IF(db[[#This Row],[QTY TG]]="",1,db[[#This Row],[QTY TG]])*IF(db[[#This Row],[QTY K]]="",1,db[[#This Row],[QTY K]])</f>
        <v>240</v>
      </c>
      <c r="AB1087" s="87" t="str">
        <f>IF(db[[#This Row],[STN K]]="",IF(db[[#This Row],[STN TG]]="",db[[#This Row],[STN B]],db[[#This Row],[STN TG]]),db[[#This Row],[STN K]])</f>
        <v>PCS</v>
      </c>
      <c r="AC1087" s="87"/>
    </row>
    <row r="1088" spans="1:29" ht="16.5" customHeight="1" x14ac:dyDescent="0.25">
      <c r="A1088" s="87">
        <f>ROW()-1</f>
        <v>1087</v>
      </c>
      <c r="B1088" s="3" t="str">
        <f>LOWER(SUBSTITUTE(SUBSTITUTE(SUBSTITUTE(SUBSTITUTE(SUBSTITUTE(SUBSTITUTE(db[[#This Row],[NB BM]]," ",),".",""),"-",""),"(",""),")",""),"/",""))</f>
        <v>guntinggunindofmcoklat</v>
      </c>
      <c r="C1088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D1088" s="3" t="str">
        <f>LOWER(SUBSTITUTE(SUBSTITUTE(SUBSTITUTE(SUBSTITUTE(SUBSTITUTE(SUBSTITUTE(SUBSTITUTE(SUBSTITUTE(SUBSTITUTE(db[[#This Row],[NB PAJAK]]," ",""),"-",""),"(",""),")",""),".",""),",",""),"/",""),"""",""),"+",""))</f>
        <v/>
      </c>
      <c r="E1088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guntinggunindofmcoklat30lsn</v>
      </c>
      <c r="F1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gunindofmcoklat30lsnuntana</v>
      </c>
      <c r="G1088" s="1" t="s">
        <v>6723</v>
      </c>
      <c r="H1088" s="4" t="s">
        <v>4923</v>
      </c>
      <c r="I1088" s="49"/>
      <c r="J1088" s="1" t="s">
        <v>1621</v>
      </c>
      <c r="K1088" s="26" t="e">
        <f>IF(db[[#This Row],[NB NOTA_C]]="","",COUNTIF([2]!B_MSK[concat],db[[#This Row],[NB NOTA_C]]))</f>
        <v>#REF!</v>
      </c>
      <c r="L1088" s="6" t="s">
        <v>1648</v>
      </c>
      <c r="M1088" s="1" t="s">
        <v>1722</v>
      </c>
      <c r="N1088" s="1" t="s">
        <v>2793</v>
      </c>
      <c r="P1088" s="1" t="str">
        <f>IF(db[[#This Row],[QTY/ CTN]]="","",SUBSTITUTE(SUBSTITUTE(SUBSTITUTE(db[[#This Row],[QTY/ CTN]]," ","_",2),"(",""),")","")&amp;"_")</f>
        <v>30 LSN_</v>
      </c>
      <c r="Q1088" s="1">
        <f>IF(db[[#This Row],[H_QTY/ CTN]]="","",SEARCH("_",db[[#This Row],[H_QTY/ CTN]]))</f>
        <v>7</v>
      </c>
      <c r="R1088" s="1">
        <f>IF(db[[#This Row],[H_QTY/ CTN]]="","",LEN(db[[#This Row],[H_QTY/ CTN]]))</f>
        <v>7</v>
      </c>
      <c r="S1088" s="90" t="str">
        <f>IF(db[[#This Row],[H_QTY/ CTN]]="","",LEFT(db[[#This Row],[H_QTY/ CTN]],db[[#This Row],[H_1]]-1))</f>
        <v>30 LSN</v>
      </c>
      <c r="T1088" s="87" t="str">
        <f>IF(NOT(db[[#This Row],[H_1]]=db[[#This Row],[H_2]]),MID(db[[#This Row],[H_QTY/ CTN]],db[[#This Row],[H_1]]+1,db[[#This Row],[H_2]]-db[[#This Row],[H_1]]-1),"")</f>
        <v/>
      </c>
      <c r="U1088" s="87" t="str">
        <f>IF(db[[#This Row],[QTY/ CTN B]]="","",LEFT(db[[#This Row],[QTY/ CTN B]],SEARCH(" ",db[[#This Row],[QTY/ CTN B]],1)-1))</f>
        <v>30</v>
      </c>
      <c r="V1088" s="87" t="str">
        <f>IF(db[[#This Row],[QTY/ CTN B]]="","",RIGHT(db[[#This Row],[QTY/ CTN B]],LEN(db[[#This Row],[QTY/ CTN B]])-SEARCH(" ",db[[#This Row],[QTY/ CTN B]],1)))</f>
        <v>LSN</v>
      </c>
      <c r="W1088" s="87">
        <f>IF(db[[#This Row],[QTY/ CTN TG]]="",IF(db[[#This Row],[STN TG]]="","",12),LEFT(db[[#This Row],[QTY/ CTN TG]],SEARCH(" ",db[[#This Row],[QTY/ CTN TG]],1)-1))</f>
        <v>12</v>
      </c>
      <c r="X1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8" s="87" t="str">
        <f>IF(db[[#This Row],[STN K]]="","",IF(db[[#This Row],[STN TG]]="LSN",12,""))</f>
        <v/>
      </c>
      <c r="Z1088" s="87" t="str">
        <f>IF(db[[#This Row],[STN TG]]="LSN","PCS","")</f>
        <v/>
      </c>
      <c r="AA1088" s="87">
        <f>db[[#This Row],[QTY B]]*IF(db[[#This Row],[QTY TG]]="",1,db[[#This Row],[QTY TG]])*IF(db[[#This Row],[QTY K]]="",1,db[[#This Row],[QTY K]])</f>
        <v>360</v>
      </c>
      <c r="AB1088" s="87" t="str">
        <f>IF(db[[#This Row],[STN K]]="",IF(db[[#This Row],[STN TG]]="",db[[#This Row],[STN B]],db[[#This Row],[STN TG]]),db[[#This Row],[STN K]])</f>
        <v>PCS</v>
      </c>
      <c r="AC1088" s="87"/>
    </row>
    <row r="1089" spans="1:29" ht="16.5" customHeight="1" x14ac:dyDescent="0.25">
      <c r="A1089" s="87">
        <f>ROW()-1</f>
        <v>1088</v>
      </c>
      <c r="B1089" s="3" t="str">
        <f>LOWER(SUBSTITUTE(SUBSTITUTE(SUBSTITUTE(SUBSTITUTE(SUBSTITUTE(SUBSTITUTE(db[[#This Row],[NB BM]]," ",),".",""),"-",""),"(",""),")",""),"/",""))</f>
        <v>guntinggunindofmcoklat</v>
      </c>
      <c r="C1089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D1089" s="3" t="str">
        <f>LOWER(SUBSTITUTE(SUBSTITUTE(SUBSTITUTE(SUBSTITUTE(SUBSTITUTE(SUBSTITUTE(SUBSTITUTE(SUBSTITUTE(SUBSTITUTE(db[[#This Row],[NB PAJAK]]," ",""),"-",""),"(",""),")",""),".",""),",",""),"/",""),"""",""),"+",""))</f>
        <v/>
      </c>
      <c r="E1089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guntinggunindofmcoklat30lsn</v>
      </c>
      <c r="F10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gunindofmcoklatlp30dzct30lsnuntana</v>
      </c>
      <c r="G1089" s="1" t="s">
        <v>6723</v>
      </c>
      <c r="H1089" s="4" t="s">
        <v>1448</v>
      </c>
      <c r="I1089" s="49"/>
      <c r="J1089" s="1" t="s">
        <v>1621</v>
      </c>
      <c r="K1089" s="26" t="e">
        <f>IF(db[[#This Row],[NB NOTA_C]]="","",COUNTIF([2]!B_MSK[concat],db[[#This Row],[NB NOTA_C]]))</f>
        <v>#REF!</v>
      </c>
      <c r="L1089" s="6" t="s">
        <v>1648</v>
      </c>
      <c r="M1089" s="1" t="s">
        <v>1722</v>
      </c>
      <c r="N1089" s="1" t="s">
        <v>2793</v>
      </c>
      <c r="P1089" s="1" t="str">
        <f>IF(db[[#This Row],[QTY/ CTN]]="","",SUBSTITUTE(SUBSTITUTE(SUBSTITUTE(db[[#This Row],[QTY/ CTN]]," ","_",2),"(",""),")","")&amp;"_")</f>
        <v>30 LSN_</v>
      </c>
      <c r="Q1089" s="1">
        <f>IF(db[[#This Row],[H_QTY/ CTN]]="","",SEARCH("_",db[[#This Row],[H_QTY/ CTN]]))</f>
        <v>7</v>
      </c>
      <c r="R1089" s="1">
        <f>IF(db[[#This Row],[H_QTY/ CTN]]="","",LEN(db[[#This Row],[H_QTY/ CTN]]))</f>
        <v>7</v>
      </c>
      <c r="S1089" s="90" t="str">
        <f>IF(db[[#This Row],[H_QTY/ CTN]]="","",LEFT(db[[#This Row],[H_QTY/ CTN]],db[[#This Row],[H_1]]-1))</f>
        <v>30 LSN</v>
      </c>
      <c r="T1089" s="87" t="str">
        <f>IF(NOT(db[[#This Row],[H_1]]=db[[#This Row],[H_2]]),MID(db[[#This Row],[H_QTY/ CTN]],db[[#This Row],[H_1]]+1,db[[#This Row],[H_2]]-db[[#This Row],[H_1]]-1),"")</f>
        <v/>
      </c>
      <c r="U1089" s="87" t="str">
        <f>IF(db[[#This Row],[QTY/ CTN B]]="","",LEFT(db[[#This Row],[QTY/ CTN B]],SEARCH(" ",db[[#This Row],[QTY/ CTN B]],1)-1))</f>
        <v>30</v>
      </c>
      <c r="V1089" s="87" t="str">
        <f>IF(db[[#This Row],[QTY/ CTN B]]="","",RIGHT(db[[#This Row],[QTY/ CTN B]],LEN(db[[#This Row],[QTY/ CTN B]])-SEARCH(" ",db[[#This Row],[QTY/ CTN B]],1)))</f>
        <v>LSN</v>
      </c>
      <c r="W1089" s="87">
        <f>IF(db[[#This Row],[QTY/ CTN TG]]="",IF(db[[#This Row],[STN TG]]="","",12),LEFT(db[[#This Row],[QTY/ CTN TG]],SEARCH(" ",db[[#This Row],[QTY/ CTN TG]],1)-1))</f>
        <v>12</v>
      </c>
      <c r="X10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89" s="87" t="str">
        <f>IF(db[[#This Row],[STN K]]="","",IF(db[[#This Row],[STN TG]]="LSN",12,""))</f>
        <v/>
      </c>
      <c r="Z1089" s="87" t="str">
        <f>IF(db[[#This Row],[STN TG]]="LSN","PCS","")</f>
        <v/>
      </c>
      <c r="AA1089" s="87">
        <f>db[[#This Row],[QTY B]]*IF(db[[#This Row],[QTY TG]]="",1,db[[#This Row],[QTY TG]])*IF(db[[#This Row],[QTY K]]="",1,db[[#This Row],[QTY K]])</f>
        <v>360</v>
      </c>
      <c r="AB1089" s="87" t="str">
        <f>IF(db[[#This Row],[STN K]]="",IF(db[[#This Row],[STN TG]]="",db[[#This Row],[STN B]],db[[#This Row],[STN TG]]),db[[#This Row],[STN K]])</f>
        <v>PCS</v>
      </c>
      <c r="AC1089" s="87"/>
    </row>
    <row r="1090" spans="1:29" ht="16.5" customHeight="1" x14ac:dyDescent="0.25">
      <c r="A1090" s="87">
        <f>ROW()-1</f>
        <v>1089</v>
      </c>
      <c r="B1090" s="3" t="str">
        <f>LOWER(SUBSTITUTE(SUBSTITUTE(SUBSTITUTE(SUBSTITUTE(SUBSTITUTE(SUBSTITUTE(db[[#This Row],[NB BM]]," ",),".",""),"-",""),"(",""),")",""),"/",""))</f>
        <v>guntinggunindosplcoklat</v>
      </c>
      <c r="C1090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D1090" s="3" t="str">
        <f>LOWER(SUBSTITUTE(SUBSTITUTE(SUBSTITUTE(SUBSTITUTE(SUBSTITUTE(SUBSTITUTE(SUBSTITUTE(SUBSTITUTE(SUBSTITUTE(db[[#This Row],[NB PAJAK]]," ",""),"-",""),"(",""),")",""),".",""),",",""),"/",""),"""",""),"+",""))</f>
        <v/>
      </c>
      <c r="E1090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guntinggunindosplcoklat30lsn</v>
      </c>
      <c r="F10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gunindosplcoklat30lsnuntana</v>
      </c>
      <c r="G1090" s="1" t="s">
        <v>6724</v>
      </c>
      <c r="H1090" s="4" t="s">
        <v>4785</v>
      </c>
      <c r="I1090" s="49"/>
      <c r="J1090" s="1" t="s">
        <v>1621</v>
      </c>
      <c r="K1090" s="26" t="e">
        <f>IF(db[[#This Row],[NB NOTA_C]]="","",COUNTIF([2]!B_MSK[concat],db[[#This Row],[NB NOTA_C]]))</f>
        <v>#REF!</v>
      </c>
      <c r="L1090" s="6" t="s">
        <v>1648</v>
      </c>
      <c r="M1090" s="1" t="s">
        <v>1722</v>
      </c>
      <c r="N1090" s="1" t="s">
        <v>2793</v>
      </c>
      <c r="P1090" s="1" t="str">
        <f>IF(db[[#This Row],[QTY/ CTN]]="","",SUBSTITUTE(SUBSTITUTE(SUBSTITUTE(db[[#This Row],[QTY/ CTN]]," ","_",2),"(",""),")","")&amp;"_")</f>
        <v>30 LSN_</v>
      </c>
      <c r="Q1090" s="1">
        <f>IF(db[[#This Row],[H_QTY/ CTN]]="","",SEARCH("_",db[[#This Row],[H_QTY/ CTN]]))</f>
        <v>7</v>
      </c>
      <c r="R1090" s="1">
        <f>IF(db[[#This Row],[H_QTY/ CTN]]="","",LEN(db[[#This Row],[H_QTY/ CTN]]))</f>
        <v>7</v>
      </c>
      <c r="S1090" s="90" t="str">
        <f>IF(db[[#This Row],[H_QTY/ CTN]]="","",LEFT(db[[#This Row],[H_QTY/ CTN]],db[[#This Row],[H_1]]-1))</f>
        <v>30 LSN</v>
      </c>
      <c r="T1090" s="87" t="str">
        <f>IF(NOT(db[[#This Row],[H_1]]=db[[#This Row],[H_2]]),MID(db[[#This Row],[H_QTY/ CTN]],db[[#This Row],[H_1]]+1,db[[#This Row],[H_2]]-db[[#This Row],[H_1]]-1),"")</f>
        <v/>
      </c>
      <c r="U1090" s="87" t="str">
        <f>IF(db[[#This Row],[QTY/ CTN B]]="","",LEFT(db[[#This Row],[QTY/ CTN B]],SEARCH(" ",db[[#This Row],[QTY/ CTN B]],1)-1))</f>
        <v>30</v>
      </c>
      <c r="V1090" s="87" t="str">
        <f>IF(db[[#This Row],[QTY/ CTN B]]="","",RIGHT(db[[#This Row],[QTY/ CTN B]],LEN(db[[#This Row],[QTY/ CTN B]])-SEARCH(" ",db[[#This Row],[QTY/ CTN B]],1)))</f>
        <v>LSN</v>
      </c>
      <c r="W1090" s="87">
        <f>IF(db[[#This Row],[QTY/ CTN TG]]="",IF(db[[#This Row],[STN TG]]="","",12),LEFT(db[[#This Row],[QTY/ CTN TG]],SEARCH(" ",db[[#This Row],[QTY/ CTN TG]],1)-1))</f>
        <v>12</v>
      </c>
      <c r="X10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0" s="87" t="str">
        <f>IF(db[[#This Row],[STN K]]="","",IF(db[[#This Row],[STN TG]]="LSN",12,""))</f>
        <v/>
      </c>
      <c r="Z1090" s="87" t="str">
        <f>IF(db[[#This Row],[STN TG]]="LSN","PCS","")</f>
        <v/>
      </c>
      <c r="AA1090" s="87">
        <f>db[[#This Row],[QTY B]]*IF(db[[#This Row],[QTY TG]]="",1,db[[#This Row],[QTY TG]])*IF(db[[#This Row],[QTY K]]="",1,db[[#This Row],[QTY K]])</f>
        <v>360</v>
      </c>
      <c r="AB1090" s="87" t="str">
        <f>IF(db[[#This Row],[STN K]]="",IF(db[[#This Row],[STN TG]]="",db[[#This Row],[STN B]],db[[#This Row],[STN TG]]),db[[#This Row],[STN K]])</f>
        <v>PCS</v>
      </c>
      <c r="AC1090" s="87"/>
    </row>
    <row r="1091" spans="1:29" ht="16.5" customHeight="1" x14ac:dyDescent="0.25">
      <c r="A1091" s="87">
        <f>ROW()-1</f>
        <v>1090</v>
      </c>
      <c r="B1091" s="3" t="str">
        <f>LOWER(SUBSTITUTE(SUBSTITUTE(SUBSTITUTE(SUBSTITUTE(SUBSTITUTE(SUBSTITUTE(db[[#This Row],[NB BM]]," ",),".",""),"-",""),"(",""),")",""),"/",""))</f>
        <v>guntinggunindosplcoklat</v>
      </c>
      <c r="C1091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D1091" s="3" t="str">
        <f>LOWER(SUBSTITUTE(SUBSTITUTE(SUBSTITUTE(SUBSTITUTE(SUBSTITUTE(SUBSTITUTE(SUBSTITUTE(SUBSTITUTE(SUBSTITUTE(db[[#This Row],[NB PAJAK]]," ",""),"-",""),"(",""),")",""),".",""),",",""),"/",""),"""",""),"+",""))</f>
        <v/>
      </c>
      <c r="E1091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guntinggunindosplcoklat30lsn</v>
      </c>
      <c r="F10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gunindosplcoklatlp30lsnuntana</v>
      </c>
      <c r="G1091" s="1" t="s">
        <v>6724</v>
      </c>
      <c r="H1091" s="4" t="s">
        <v>4278</v>
      </c>
      <c r="I1091" s="49"/>
      <c r="J1091" s="1" t="s">
        <v>1621</v>
      </c>
      <c r="K1091" s="26" t="e">
        <f>IF(db[[#This Row],[NB NOTA_C]]="","",COUNTIF([2]!B_MSK[concat],db[[#This Row],[NB NOTA_C]]))</f>
        <v>#REF!</v>
      </c>
      <c r="L1091" s="6" t="s">
        <v>1648</v>
      </c>
      <c r="M1091" s="1" t="s">
        <v>1722</v>
      </c>
      <c r="N1091" s="1" t="s">
        <v>2793</v>
      </c>
      <c r="P1091" s="1" t="str">
        <f>IF(db[[#This Row],[QTY/ CTN]]="","",SUBSTITUTE(SUBSTITUTE(SUBSTITUTE(db[[#This Row],[QTY/ CTN]]," ","_",2),"(",""),")","")&amp;"_")</f>
        <v>30 LSN_</v>
      </c>
      <c r="Q1091" s="1">
        <f>IF(db[[#This Row],[H_QTY/ CTN]]="","",SEARCH("_",db[[#This Row],[H_QTY/ CTN]]))</f>
        <v>7</v>
      </c>
      <c r="R1091" s="1">
        <f>IF(db[[#This Row],[H_QTY/ CTN]]="","",LEN(db[[#This Row],[H_QTY/ CTN]]))</f>
        <v>7</v>
      </c>
      <c r="S1091" s="90" t="str">
        <f>IF(db[[#This Row],[H_QTY/ CTN]]="","",LEFT(db[[#This Row],[H_QTY/ CTN]],db[[#This Row],[H_1]]-1))</f>
        <v>30 LSN</v>
      </c>
      <c r="T1091" s="87" t="str">
        <f>IF(NOT(db[[#This Row],[H_1]]=db[[#This Row],[H_2]]),MID(db[[#This Row],[H_QTY/ CTN]],db[[#This Row],[H_1]]+1,db[[#This Row],[H_2]]-db[[#This Row],[H_1]]-1),"")</f>
        <v/>
      </c>
      <c r="U1091" s="87" t="str">
        <f>IF(db[[#This Row],[QTY/ CTN B]]="","",LEFT(db[[#This Row],[QTY/ CTN B]],SEARCH(" ",db[[#This Row],[QTY/ CTN B]],1)-1))</f>
        <v>30</v>
      </c>
      <c r="V1091" s="87" t="str">
        <f>IF(db[[#This Row],[QTY/ CTN B]]="","",RIGHT(db[[#This Row],[QTY/ CTN B]],LEN(db[[#This Row],[QTY/ CTN B]])-SEARCH(" ",db[[#This Row],[QTY/ CTN B]],1)))</f>
        <v>LSN</v>
      </c>
      <c r="W1091" s="87">
        <f>IF(db[[#This Row],[QTY/ CTN TG]]="",IF(db[[#This Row],[STN TG]]="","",12),LEFT(db[[#This Row],[QTY/ CTN TG]],SEARCH(" ",db[[#This Row],[QTY/ CTN TG]],1)-1))</f>
        <v>12</v>
      </c>
      <c r="X1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1" s="87" t="str">
        <f>IF(db[[#This Row],[STN K]]="","",IF(db[[#This Row],[STN TG]]="LSN",12,""))</f>
        <v/>
      </c>
      <c r="Z1091" s="87" t="str">
        <f>IF(db[[#This Row],[STN TG]]="LSN","PCS","")</f>
        <v/>
      </c>
      <c r="AA1091" s="87">
        <f>db[[#This Row],[QTY B]]*IF(db[[#This Row],[QTY TG]]="",1,db[[#This Row],[QTY TG]])*IF(db[[#This Row],[QTY K]]="",1,db[[#This Row],[QTY K]])</f>
        <v>360</v>
      </c>
      <c r="AB1091" s="87" t="str">
        <f>IF(db[[#This Row],[STN K]]="",IF(db[[#This Row],[STN TG]]="",db[[#This Row],[STN B]],db[[#This Row],[STN TG]]),db[[#This Row],[STN K]])</f>
        <v>PCS</v>
      </c>
      <c r="AC1091" s="87"/>
    </row>
    <row r="1092" spans="1:29" ht="16.5" customHeight="1" x14ac:dyDescent="0.25">
      <c r="A1092" s="87">
        <f>ROW()-1</f>
        <v>1091</v>
      </c>
      <c r="B1092" s="3" t="str">
        <f>LOWER(SUBSTITUTE(SUBSTITUTE(SUBSTITUTE(SUBSTITUTE(SUBSTITUTE(SUBSTITUTE(db[[#This Row],[NB BM]]," ",),".",""),"-",""),"(",""),")",""),"/",""))</f>
        <v>guntinggunindosplcoklat</v>
      </c>
      <c r="C1092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D1092" s="3" t="str">
        <f>LOWER(SUBSTITUTE(SUBSTITUTE(SUBSTITUTE(SUBSTITUTE(SUBSTITUTE(SUBSTITUTE(SUBSTITUTE(SUBSTITUTE(SUBSTITUTE(db[[#This Row],[NB PAJAK]]," ",""),"-",""),"(",""),")",""),".",""),",",""),"/",""),"""",""),"+",""))</f>
        <v/>
      </c>
      <c r="E1092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guntinggunindosplcoklat30lsn</v>
      </c>
      <c r="F10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gunindosplcoklatlp30dzct30lsnuntana</v>
      </c>
      <c r="G1092" s="1" t="s">
        <v>6724</v>
      </c>
      <c r="H1092" s="4" t="s">
        <v>1452</v>
      </c>
      <c r="I1092" s="49"/>
      <c r="J1092" s="1" t="s">
        <v>1621</v>
      </c>
      <c r="K1092" s="26" t="e">
        <f>IF(db[[#This Row],[NB NOTA_C]]="","",COUNTIF([2]!B_MSK[concat],db[[#This Row],[NB NOTA_C]]))</f>
        <v>#REF!</v>
      </c>
      <c r="L1092" s="6" t="s">
        <v>1648</v>
      </c>
      <c r="M1092" s="1" t="s">
        <v>1722</v>
      </c>
      <c r="N1092" s="1" t="s">
        <v>2793</v>
      </c>
      <c r="P1092" s="1" t="str">
        <f>IF(db[[#This Row],[QTY/ CTN]]="","",SUBSTITUTE(SUBSTITUTE(SUBSTITUTE(db[[#This Row],[QTY/ CTN]]," ","_",2),"(",""),")","")&amp;"_")</f>
        <v>30 LSN_</v>
      </c>
      <c r="Q1092" s="1">
        <f>IF(db[[#This Row],[H_QTY/ CTN]]="","",SEARCH("_",db[[#This Row],[H_QTY/ CTN]]))</f>
        <v>7</v>
      </c>
      <c r="R1092" s="1">
        <f>IF(db[[#This Row],[H_QTY/ CTN]]="","",LEN(db[[#This Row],[H_QTY/ CTN]]))</f>
        <v>7</v>
      </c>
      <c r="S1092" s="90" t="str">
        <f>IF(db[[#This Row],[H_QTY/ CTN]]="","",LEFT(db[[#This Row],[H_QTY/ CTN]],db[[#This Row],[H_1]]-1))</f>
        <v>30 LSN</v>
      </c>
      <c r="T1092" s="87" t="str">
        <f>IF(NOT(db[[#This Row],[H_1]]=db[[#This Row],[H_2]]),MID(db[[#This Row],[H_QTY/ CTN]],db[[#This Row],[H_1]]+1,db[[#This Row],[H_2]]-db[[#This Row],[H_1]]-1),"")</f>
        <v/>
      </c>
      <c r="U1092" s="87" t="str">
        <f>IF(db[[#This Row],[QTY/ CTN B]]="","",LEFT(db[[#This Row],[QTY/ CTN B]],SEARCH(" ",db[[#This Row],[QTY/ CTN B]],1)-1))</f>
        <v>30</v>
      </c>
      <c r="V1092" s="87" t="str">
        <f>IF(db[[#This Row],[QTY/ CTN B]]="","",RIGHT(db[[#This Row],[QTY/ CTN B]],LEN(db[[#This Row],[QTY/ CTN B]])-SEARCH(" ",db[[#This Row],[QTY/ CTN B]],1)))</f>
        <v>LSN</v>
      </c>
      <c r="W1092" s="87">
        <f>IF(db[[#This Row],[QTY/ CTN TG]]="",IF(db[[#This Row],[STN TG]]="","",12),LEFT(db[[#This Row],[QTY/ CTN TG]],SEARCH(" ",db[[#This Row],[QTY/ CTN TG]],1)-1))</f>
        <v>12</v>
      </c>
      <c r="X1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2" s="87" t="str">
        <f>IF(db[[#This Row],[STN K]]="","",IF(db[[#This Row],[STN TG]]="LSN",12,""))</f>
        <v/>
      </c>
      <c r="Z1092" s="87" t="str">
        <f>IF(db[[#This Row],[STN TG]]="LSN","PCS","")</f>
        <v/>
      </c>
      <c r="AA1092" s="87">
        <f>db[[#This Row],[QTY B]]*IF(db[[#This Row],[QTY TG]]="",1,db[[#This Row],[QTY TG]])*IF(db[[#This Row],[QTY K]]="",1,db[[#This Row],[QTY K]])</f>
        <v>360</v>
      </c>
      <c r="AB1092" s="87" t="str">
        <f>IF(db[[#This Row],[STN K]]="",IF(db[[#This Row],[STN TG]]="",db[[#This Row],[STN B]],db[[#This Row],[STN TG]]),db[[#This Row],[STN K]])</f>
        <v>PCS</v>
      </c>
      <c r="AC1092" s="87"/>
    </row>
    <row r="1093" spans="1:29" ht="16.5" customHeight="1" x14ac:dyDescent="0.25">
      <c r="A1093" s="87">
        <f>ROW()-1</f>
        <v>1092</v>
      </c>
      <c r="B1093" s="3" t="str">
        <f>LOWER(SUBSTITUTE(SUBSTITUTE(SUBSTITUTE(SUBSTITUTE(SUBSTITUTE(SUBSTITUTE(db[[#This Row],[NB BM]]," ",),".",""),"-",""),"(",""),")",""),"/",""))</f>
        <v>guntinggunindospmcoklat</v>
      </c>
      <c r="C1093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D1093" s="3" t="str">
        <f>LOWER(SUBSTITUTE(SUBSTITUTE(SUBSTITUTE(SUBSTITUTE(SUBSTITUTE(SUBSTITUTE(SUBSTITUTE(SUBSTITUTE(SUBSTITUTE(db[[#This Row],[NB PAJAK]]," ",""),"-",""),"(",""),")",""),".",""),",",""),"/",""),"""",""),"+",""))</f>
        <v/>
      </c>
      <c r="E1093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guntinggunindospmcoklat60lsn</v>
      </c>
      <c r="F10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gunindospmcoklat60lsnuntana</v>
      </c>
      <c r="G1093" s="1" t="s">
        <v>6725</v>
      </c>
      <c r="H1093" s="4" t="s">
        <v>4922</v>
      </c>
      <c r="I1093" s="49"/>
      <c r="J1093" s="1" t="s">
        <v>1621</v>
      </c>
      <c r="K1093" s="26" t="e">
        <f>IF(db[[#This Row],[NB NOTA_C]]="","",COUNTIF([2]!B_MSK[concat],db[[#This Row],[NB NOTA_C]]))</f>
        <v>#REF!</v>
      </c>
      <c r="L1093" s="6" t="s">
        <v>1648</v>
      </c>
      <c r="M1093" s="1" t="s">
        <v>1670</v>
      </c>
      <c r="N1093" s="1" t="s">
        <v>2793</v>
      </c>
      <c r="P1093" s="1" t="str">
        <f>IF(db[[#This Row],[QTY/ CTN]]="","",SUBSTITUTE(SUBSTITUTE(SUBSTITUTE(db[[#This Row],[QTY/ CTN]]," ","_",2),"(",""),")","")&amp;"_")</f>
        <v>60 LSN_</v>
      </c>
      <c r="Q1093" s="1">
        <f>IF(db[[#This Row],[H_QTY/ CTN]]="","",SEARCH("_",db[[#This Row],[H_QTY/ CTN]]))</f>
        <v>7</v>
      </c>
      <c r="R1093" s="1">
        <f>IF(db[[#This Row],[H_QTY/ CTN]]="","",LEN(db[[#This Row],[H_QTY/ CTN]]))</f>
        <v>7</v>
      </c>
      <c r="S1093" s="90" t="str">
        <f>IF(db[[#This Row],[H_QTY/ CTN]]="","",LEFT(db[[#This Row],[H_QTY/ CTN]],db[[#This Row],[H_1]]-1))</f>
        <v>60 LSN</v>
      </c>
      <c r="T1093" s="87" t="str">
        <f>IF(NOT(db[[#This Row],[H_1]]=db[[#This Row],[H_2]]),MID(db[[#This Row],[H_QTY/ CTN]],db[[#This Row],[H_1]]+1,db[[#This Row],[H_2]]-db[[#This Row],[H_1]]-1),"")</f>
        <v/>
      </c>
      <c r="U1093" s="87" t="str">
        <f>IF(db[[#This Row],[QTY/ CTN B]]="","",LEFT(db[[#This Row],[QTY/ CTN B]],SEARCH(" ",db[[#This Row],[QTY/ CTN B]],1)-1))</f>
        <v>60</v>
      </c>
      <c r="V1093" s="87" t="str">
        <f>IF(db[[#This Row],[QTY/ CTN B]]="","",RIGHT(db[[#This Row],[QTY/ CTN B]],LEN(db[[#This Row],[QTY/ CTN B]])-SEARCH(" ",db[[#This Row],[QTY/ CTN B]],1)))</f>
        <v>LSN</v>
      </c>
      <c r="W1093" s="87">
        <f>IF(db[[#This Row],[QTY/ CTN TG]]="",IF(db[[#This Row],[STN TG]]="","",12),LEFT(db[[#This Row],[QTY/ CTN TG]],SEARCH(" ",db[[#This Row],[QTY/ CTN TG]],1)-1))</f>
        <v>12</v>
      </c>
      <c r="X1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3" s="87" t="str">
        <f>IF(db[[#This Row],[STN K]]="","",IF(db[[#This Row],[STN TG]]="LSN",12,""))</f>
        <v/>
      </c>
      <c r="Z1093" s="87" t="str">
        <f>IF(db[[#This Row],[STN TG]]="LSN","PCS","")</f>
        <v/>
      </c>
      <c r="AA1093" s="87">
        <f>db[[#This Row],[QTY B]]*IF(db[[#This Row],[QTY TG]]="",1,db[[#This Row],[QTY TG]])*IF(db[[#This Row],[QTY K]]="",1,db[[#This Row],[QTY K]])</f>
        <v>720</v>
      </c>
      <c r="AB1093" s="87" t="str">
        <f>IF(db[[#This Row],[STN K]]="",IF(db[[#This Row],[STN TG]]="",db[[#This Row],[STN B]],db[[#This Row],[STN TG]]),db[[#This Row],[STN K]])</f>
        <v>PCS</v>
      </c>
      <c r="AC1093" s="87"/>
    </row>
    <row r="1094" spans="1:29" ht="16.5" customHeight="1" x14ac:dyDescent="0.25">
      <c r="A1094" s="87">
        <f>ROW()-1</f>
        <v>1093</v>
      </c>
      <c r="B1094" s="1" t="str">
        <f>LOWER(SUBSTITUTE(SUBSTITUTE(SUBSTITUTE(SUBSTITUTE(SUBSTITUTE(SUBSTITUTE(db[[#This Row],[NB BM]]," ",),".",""),"-",""),"(",""),")",""),"/",""))</f>
        <v>guntackerjkgt700</v>
      </c>
      <c r="C1094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D1094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E1094" s="1" t="str">
        <f>LOWER(SUBSTITUTE(SUBSTITUTE(SUBSTITUTE(SUBSTITUTE(SUBSTITUTE(SUBSTITUTE(SUBSTITUTE(SUBSTITUTE(SUBSTITUTE(db[[#This Row],[NB BM]]&amp;db[[#This Row],[QTY/ CTN]]," ",),".",""),"-",""),"(",""),")",""),",",""),"/",""),"""",""),"+",""))</f>
        <v>guntackerjkgt7006lsn</v>
      </c>
      <c r="F10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guntackergt700jk6lsnartomoro</v>
      </c>
      <c r="G1094" s="1" t="s">
        <v>2525</v>
      </c>
      <c r="H1094" s="4" t="s">
        <v>2523</v>
      </c>
      <c r="I1094" s="49" t="s">
        <v>2524</v>
      </c>
      <c r="J1094" s="1" t="s">
        <v>1620</v>
      </c>
      <c r="K1094" s="26" t="e">
        <f>IF(db[[#This Row],[NB NOTA_C]]="","",COUNTIF([2]!B_MSK[concat],db[[#This Row],[NB NOTA_C]]))</f>
        <v>#REF!</v>
      </c>
      <c r="L1094" s="6" t="s">
        <v>1631</v>
      </c>
      <c r="M1094" s="1" t="s">
        <v>1700</v>
      </c>
      <c r="N1094" s="1" t="s">
        <v>2818</v>
      </c>
      <c r="O1094" s="1" t="s">
        <v>5025</v>
      </c>
      <c r="P1094" s="1" t="str">
        <f>IF(db[[#This Row],[QTY/ CTN]]="","",SUBSTITUTE(SUBSTITUTE(SUBSTITUTE(db[[#This Row],[QTY/ CTN]]," ","_",2),"(",""),")","")&amp;"_")</f>
        <v>6 LSN_</v>
      </c>
      <c r="Q1094" s="1">
        <f>IF(db[[#This Row],[H_QTY/ CTN]]="","",SEARCH("_",db[[#This Row],[H_QTY/ CTN]]))</f>
        <v>6</v>
      </c>
      <c r="R1094" s="1">
        <f>IF(db[[#This Row],[H_QTY/ CTN]]="","",LEN(db[[#This Row],[H_QTY/ CTN]]))</f>
        <v>6</v>
      </c>
      <c r="S1094" s="90" t="str">
        <f>IF(db[[#This Row],[H_QTY/ CTN]]="","",LEFT(db[[#This Row],[H_QTY/ CTN]],db[[#This Row],[H_1]]-1))</f>
        <v>6 LSN</v>
      </c>
      <c r="T1094" s="87" t="str">
        <f>IF(NOT(db[[#This Row],[H_1]]=db[[#This Row],[H_2]]),MID(db[[#This Row],[H_QTY/ CTN]],db[[#This Row],[H_1]]+1,db[[#This Row],[H_2]]-db[[#This Row],[H_1]]-1),"")</f>
        <v/>
      </c>
      <c r="U1094" s="87" t="str">
        <f>IF(db[[#This Row],[QTY/ CTN B]]="","",LEFT(db[[#This Row],[QTY/ CTN B]],SEARCH(" ",db[[#This Row],[QTY/ CTN B]],1)-1))</f>
        <v>6</v>
      </c>
      <c r="V1094" s="87" t="str">
        <f>IF(db[[#This Row],[QTY/ CTN B]]="","",RIGHT(db[[#This Row],[QTY/ CTN B]],LEN(db[[#This Row],[QTY/ CTN B]])-SEARCH(" ",db[[#This Row],[QTY/ CTN B]],1)))</f>
        <v>LSN</v>
      </c>
      <c r="W1094" s="87">
        <f>IF(db[[#This Row],[QTY/ CTN TG]]="",IF(db[[#This Row],[STN TG]]="","",12),LEFT(db[[#This Row],[QTY/ CTN TG]],SEARCH(" ",db[[#This Row],[QTY/ CTN TG]],1)-1))</f>
        <v>12</v>
      </c>
      <c r="X10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4" s="87" t="str">
        <f>IF(db[[#This Row],[STN K]]="","",IF(db[[#This Row],[STN TG]]="LSN",12,""))</f>
        <v/>
      </c>
      <c r="Z1094" s="87" t="str">
        <f>IF(db[[#This Row],[STN TG]]="LSN","PCS","")</f>
        <v/>
      </c>
      <c r="AA1094" s="87">
        <f>db[[#This Row],[QTY B]]*IF(db[[#This Row],[QTY TG]]="",1,db[[#This Row],[QTY TG]])*IF(db[[#This Row],[QTY K]]="",1,db[[#This Row],[QTY K]])</f>
        <v>72</v>
      </c>
      <c r="AB1094" s="87" t="str">
        <f>IF(db[[#This Row],[STN K]]="",IF(db[[#This Row],[STN TG]]="",db[[#This Row],[STN B]],db[[#This Row],[STN TG]]),db[[#This Row],[STN K]])</f>
        <v>PCS</v>
      </c>
      <c r="AC1094" s="87"/>
    </row>
    <row r="1095" spans="1:29" ht="16.5" customHeight="1" x14ac:dyDescent="0.25">
      <c r="A1095" s="87">
        <f>ROW()-1</f>
        <v>1094</v>
      </c>
      <c r="B1095" s="1" t="str">
        <f>LOWER(SUBSTITUTE(SUBSTITUTE(SUBSTITUTE(SUBSTITUTE(SUBSTITUTE(SUBSTITUTE(db[[#This Row],[NB BM]]," ",),".",""),"-",""),"(",""),")",""),"/",""))</f>
        <v>guntackerjkgt701</v>
      </c>
      <c r="C1095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D1095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E1095" s="1" t="str">
        <f>LOWER(SUBSTITUTE(SUBSTITUTE(SUBSTITUTE(SUBSTITUTE(SUBSTITUTE(SUBSTITUTE(SUBSTITUTE(SUBSTITUTE(SUBSTITUTE(db[[#This Row],[NB BM]]&amp;db[[#This Row],[QTY/ CTN]]," ",),".",""),"-",""),"(",""),")",""),",",""),"/",""),"""",""),"+",""))</f>
        <v>guntackerjkgt70124pcs</v>
      </c>
      <c r="F10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guntackergt701jk24pcsartomoro</v>
      </c>
      <c r="G1095" s="1" t="s">
        <v>331</v>
      </c>
      <c r="H1095" s="4" t="s">
        <v>332</v>
      </c>
      <c r="I1095" s="49" t="s">
        <v>2522</v>
      </c>
      <c r="J1095" s="1" t="s">
        <v>1620</v>
      </c>
      <c r="K1095" s="26" t="e">
        <f>IF(db[[#This Row],[NB NOTA_C]]="","",COUNTIF([2]!B_MSK[concat],db[[#This Row],[NB NOTA_C]]))</f>
        <v>#REF!</v>
      </c>
      <c r="L1095" s="6" t="s">
        <v>1631</v>
      </c>
      <c r="M1095" s="1" t="s">
        <v>1695</v>
      </c>
      <c r="N1095" s="1" t="s">
        <v>2818</v>
      </c>
      <c r="P1095" s="1" t="str">
        <f>IF(db[[#This Row],[QTY/ CTN]]="","",SUBSTITUTE(SUBSTITUTE(SUBSTITUTE(db[[#This Row],[QTY/ CTN]]," ","_",2),"(",""),")","")&amp;"_")</f>
        <v>24 PCS_</v>
      </c>
      <c r="Q1095" s="1">
        <f>IF(db[[#This Row],[H_QTY/ CTN]]="","",SEARCH("_",db[[#This Row],[H_QTY/ CTN]]))</f>
        <v>7</v>
      </c>
      <c r="R1095" s="1">
        <f>IF(db[[#This Row],[H_QTY/ CTN]]="","",LEN(db[[#This Row],[H_QTY/ CTN]]))</f>
        <v>7</v>
      </c>
      <c r="S1095" s="90" t="str">
        <f>IF(db[[#This Row],[H_QTY/ CTN]]="","",LEFT(db[[#This Row],[H_QTY/ CTN]],db[[#This Row],[H_1]]-1))</f>
        <v>24 PCS</v>
      </c>
      <c r="T1095" s="87" t="str">
        <f>IF(NOT(db[[#This Row],[H_1]]=db[[#This Row],[H_2]]),MID(db[[#This Row],[H_QTY/ CTN]],db[[#This Row],[H_1]]+1,db[[#This Row],[H_2]]-db[[#This Row],[H_1]]-1),"")</f>
        <v/>
      </c>
      <c r="U1095" s="87" t="str">
        <f>IF(db[[#This Row],[QTY/ CTN B]]="","",LEFT(db[[#This Row],[QTY/ CTN B]],SEARCH(" ",db[[#This Row],[QTY/ CTN B]],1)-1))</f>
        <v>24</v>
      </c>
      <c r="V1095" s="87" t="str">
        <f>IF(db[[#This Row],[QTY/ CTN B]]="","",RIGHT(db[[#This Row],[QTY/ CTN B]],LEN(db[[#This Row],[QTY/ CTN B]])-SEARCH(" ",db[[#This Row],[QTY/ CTN B]],1)))</f>
        <v>PCS</v>
      </c>
      <c r="W1095" s="87" t="str">
        <f>IF(db[[#This Row],[QTY/ CTN TG]]="",IF(db[[#This Row],[STN TG]]="","",12),LEFT(db[[#This Row],[QTY/ CTN TG]],SEARCH(" ",db[[#This Row],[QTY/ CTN TG]],1)-1))</f>
        <v/>
      </c>
      <c r="X10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095" s="87" t="str">
        <f>IF(db[[#This Row],[STN K]]="","",IF(db[[#This Row],[STN TG]]="LSN",12,""))</f>
        <v/>
      </c>
      <c r="Z1095" s="87" t="str">
        <f>IF(db[[#This Row],[STN TG]]="LSN","PCS","")</f>
        <v/>
      </c>
      <c r="AA1095" s="87">
        <f>db[[#This Row],[QTY B]]*IF(db[[#This Row],[QTY TG]]="",1,db[[#This Row],[QTY TG]])*IF(db[[#This Row],[QTY K]]="",1,db[[#This Row],[QTY K]])</f>
        <v>24</v>
      </c>
      <c r="AB1095" s="87" t="str">
        <f>IF(db[[#This Row],[STN K]]="",IF(db[[#This Row],[STN TG]]="",db[[#This Row],[STN B]],db[[#This Row],[STN TG]]),db[[#This Row],[STN K]])</f>
        <v>PCS</v>
      </c>
      <c r="AC1095" s="87"/>
    </row>
    <row r="1096" spans="1:29" ht="16.5" customHeight="1" x14ac:dyDescent="0.25">
      <c r="A1096" s="87">
        <f>ROW()-1</f>
        <v>1095</v>
      </c>
      <c r="B1096" s="3" t="str">
        <f>LOWER(SUBSTITUTE(SUBSTITUTE(SUBSTITUTE(SUBSTITUTE(SUBSTITUTE(SUBSTITUTE(db[[#This Row],[NB BM]]," ",),".",""),"-",""),"(",""),")",""),"/",""))</f>
        <v>guntingidealk300</v>
      </c>
      <c r="C1096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D1096" s="3" t="str">
        <f>LOWER(SUBSTITUTE(SUBSTITUTE(SUBSTITUTE(SUBSTITUTE(SUBSTITUTE(SUBSTITUTE(SUBSTITUTE(SUBSTITUTE(SUBSTITUTE(db[[#This Row],[NB PAJAK]]," ",""),"-",""),"(",""),")",""),".",""),",",""),"/",""),"""",""),"+",""))</f>
        <v/>
      </c>
      <c r="E1096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guntingidealk30024lsn</v>
      </c>
      <c r="F10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guntingidealk30024lsnuntana</v>
      </c>
      <c r="G1096" s="4" t="s">
        <v>5146</v>
      </c>
      <c r="H1096" s="4" t="s">
        <v>5143</v>
      </c>
      <c r="I1096" s="49"/>
      <c r="J1096" s="1" t="s">
        <v>1621</v>
      </c>
      <c r="K1096" s="28" t="e">
        <f>IF(db[[#This Row],[NB NOTA_C]]="","",COUNTIF([2]!B_MSK[concat],db[[#This Row],[NB NOTA_C]]))</f>
        <v>#REF!</v>
      </c>
      <c r="L1096" s="7" t="s">
        <v>1625</v>
      </c>
      <c r="M1096" s="3" t="s">
        <v>1721</v>
      </c>
      <c r="N1096" s="1" t="s">
        <v>2793</v>
      </c>
      <c r="O1096" s="3"/>
      <c r="P1096" s="3" t="str">
        <f>IF(db[[#This Row],[QTY/ CTN]]="","",SUBSTITUTE(SUBSTITUTE(SUBSTITUTE(db[[#This Row],[QTY/ CTN]]," ","_",2),"(",""),")","")&amp;"_")</f>
        <v>24 LSN_</v>
      </c>
      <c r="Q1096" s="3">
        <f>IF(db[[#This Row],[H_QTY/ CTN]]="","",SEARCH("_",db[[#This Row],[H_QTY/ CTN]]))</f>
        <v>7</v>
      </c>
      <c r="R1096" s="3">
        <f>IF(db[[#This Row],[H_QTY/ CTN]]="","",LEN(db[[#This Row],[H_QTY/ CTN]]))</f>
        <v>7</v>
      </c>
      <c r="S1096" s="87" t="str">
        <f>IF(db[[#This Row],[H_QTY/ CTN]]="","",LEFT(db[[#This Row],[H_QTY/ CTN]],db[[#This Row],[H_1]]-1))</f>
        <v>24 LSN</v>
      </c>
      <c r="T1096" s="87" t="str">
        <f>IF(NOT(db[[#This Row],[H_1]]=db[[#This Row],[H_2]]),MID(db[[#This Row],[H_QTY/ CTN]],db[[#This Row],[H_1]]+1,db[[#This Row],[H_2]]-db[[#This Row],[H_1]]-1),"")</f>
        <v/>
      </c>
      <c r="U1096" s="87" t="str">
        <f>IF(db[[#This Row],[QTY/ CTN B]]="","",LEFT(db[[#This Row],[QTY/ CTN B]],SEARCH(" ",db[[#This Row],[QTY/ CTN B]],1)-1))</f>
        <v>24</v>
      </c>
      <c r="V1096" s="87" t="str">
        <f>IF(db[[#This Row],[QTY/ CTN B]]="","",RIGHT(db[[#This Row],[QTY/ CTN B]],LEN(db[[#This Row],[QTY/ CTN B]])-SEARCH(" ",db[[#This Row],[QTY/ CTN B]],1)))</f>
        <v>LSN</v>
      </c>
      <c r="W1096" s="87">
        <f>IF(db[[#This Row],[QTY/ CTN TG]]="",IF(db[[#This Row],[STN TG]]="","",12),LEFT(db[[#This Row],[QTY/ CTN TG]],SEARCH(" ",db[[#This Row],[QTY/ CTN TG]],1)-1))</f>
        <v>12</v>
      </c>
      <c r="X10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6" s="87" t="str">
        <f>IF(db[[#This Row],[STN K]]="","",IF(db[[#This Row],[STN TG]]="LSN",12,""))</f>
        <v/>
      </c>
      <c r="Z1096" s="87" t="str">
        <f>IF(db[[#This Row],[STN TG]]="LSN","PCS","")</f>
        <v/>
      </c>
      <c r="AA1096" s="87">
        <f>db[[#This Row],[QTY B]]*IF(db[[#This Row],[QTY TG]]="",1,db[[#This Row],[QTY TG]])*IF(db[[#This Row],[QTY K]]="",1,db[[#This Row],[QTY K]])</f>
        <v>288</v>
      </c>
      <c r="AB1096" s="87" t="str">
        <f>IF(db[[#This Row],[STN K]]="",IF(db[[#This Row],[STN TG]]="",db[[#This Row],[STN B]],db[[#This Row],[STN TG]]),db[[#This Row],[STN K]])</f>
        <v>PCS</v>
      </c>
      <c r="AC1096" s="87"/>
    </row>
    <row r="1097" spans="1:29" ht="16.5" customHeight="1" x14ac:dyDescent="0.25">
      <c r="A1097" s="87">
        <f>ROW()-1</f>
        <v>1096</v>
      </c>
      <c r="B1097" s="3" t="str">
        <f>LOWER(SUBSTITUTE(SUBSTITUTE(SUBSTITUTE(SUBSTITUTE(SUBSTITUTE(SUBSTITUTE(db[[#This Row],[NB BM]]," ",),".",""),"-",""),"(",""),")",""),"/",""))</f>
        <v>guntingidealk500</v>
      </c>
      <c r="C1097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D1097" s="3" t="str">
        <f>LOWER(SUBSTITUTE(SUBSTITUTE(SUBSTITUTE(SUBSTITUTE(SUBSTITUTE(SUBSTITUTE(SUBSTITUTE(SUBSTITUTE(SUBSTITUTE(db[[#This Row],[NB PAJAK]]," ",""),"-",""),"(",""),")",""),".",""),",",""),"/",""),"""",""),"+",""))</f>
        <v/>
      </c>
      <c r="E1097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guntingidealk50024lsn</v>
      </c>
      <c r="F10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guntingidealk50024lsnuntana</v>
      </c>
      <c r="G1097" s="4" t="s">
        <v>5145</v>
      </c>
      <c r="H1097" s="4" t="s">
        <v>5142</v>
      </c>
      <c r="I1097" s="49"/>
      <c r="J1097" s="1" t="s">
        <v>1621</v>
      </c>
      <c r="K1097" s="28" t="e">
        <f>IF(db[[#This Row],[NB NOTA_C]]="","",COUNTIF([2]!B_MSK[concat],db[[#This Row],[NB NOTA_C]]))</f>
        <v>#REF!</v>
      </c>
      <c r="L1097" s="7" t="s">
        <v>1625</v>
      </c>
      <c r="M1097" s="3" t="s">
        <v>1721</v>
      </c>
      <c r="N1097" s="1" t="s">
        <v>2793</v>
      </c>
      <c r="O1097" s="3"/>
      <c r="P1097" s="3" t="str">
        <f>IF(db[[#This Row],[QTY/ CTN]]="","",SUBSTITUTE(SUBSTITUTE(SUBSTITUTE(db[[#This Row],[QTY/ CTN]]," ","_",2),"(",""),")","")&amp;"_")</f>
        <v>24 LSN_</v>
      </c>
      <c r="Q1097" s="3">
        <f>IF(db[[#This Row],[H_QTY/ CTN]]="","",SEARCH("_",db[[#This Row],[H_QTY/ CTN]]))</f>
        <v>7</v>
      </c>
      <c r="R1097" s="3">
        <f>IF(db[[#This Row],[H_QTY/ CTN]]="","",LEN(db[[#This Row],[H_QTY/ CTN]]))</f>
        <v>7</v>
      </c>
      <c r="S1097" s="87" t="str">
        <f>IF(db[[#This Row],[H_QTY/ CTN]]="","",LEFT(db[[#This Row],[H_QTY/ CTN]],db[[#This Row],[H_1]]-1))</f>
        <v>24 LSN</v>
      </c>
      <c r="T1097" s="87" t="str">
        <f>IF(NOT(db[[#This Row],[H_1]]=db[[#This Row],[H_2]]),MID(db[[#This Row],[H_QTY/ CTN]],db[[#This Row],[H_1]]+1,db[[#This Row],[H_2]]-db[[#This Row],[H_1]]-1),"")</f>
        <v/>
      </c>
      <c r="U1097" s="87" t="str">
        <f>IF(db[[#This Row],[QTY/ CTN B]]="","",LEFT(db[[#This Row],[QTY/ CTN B]],SEARCH(" ",db[[#This Row],[QTY/ CTN B]],1)-1))</f>
        <v>24</v>
      </c>
      <c r="V1097" s="87" t="str">
        <f>IF(db[[#This Row],[QTY/ CTN B]]="","",RIGHT(db[[#This Row],[QTY/ CTN B]],LEN(db[[#This Row],[QTY/ CTN B]])-SEARCH(" ",db[[#This Row],[QTY/ CTN B]],1)))</f>
        <v>LSN</v>
      </c>
      <c r="W1097" s="87">
        <f>IF(db[[#This Row],[QTY/ CTN TG]]="",IF(db[[#This Row],[STN TG]]="","",12),LEFT(db[[#This Row],[QTY/ CTN TG]],SEARCH(" ",db[[#This Row],[QTY/ CTN TG]],1)-1))</f>
        <v>12</v>
      </c>
      <c r="X10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7" s="87" t="str">
        <f>IF(db[[#This Row],[STN K]]="","",IF(db[[#This Row],[STN TG]]="LSN",12,""))</f>
        <v/>
      </c>
      <c r="Z1097" s="87" t="str">
        <f>IF(db[[#This Row],[STN TG]]="LSN","PCS","")</f>
        <v/>
      </c>
      <c r="AA1097" s="87">
        <f>db[[#This Row],[QTY B]]*IF(db[[#This Row],[QTY TG]]="",1,db[[#This Row],[QTY TG]])*IF(db[[#This Row],[QTY K]]="",1,db[[#This Row],[QTY K]])</f>
        <v>288</v>
      </c>
      <c r="AB1097" s="87" t="str">
        <f>IF(db[[#This Row],[STN K]]="",IF(db[[#This Row],[STN TG]]="",db[[#This Row],[STN B]],db[[#This Row],[STN TG]]),db[[#This Row],[STN K]])</f>
        <v>PCS</v>
      </c>
      <c r="AC1097" s="87"/>
    </row>
    <row r="1098" spans="1:29" ht="16.5" customHeight="1" x14ac:dyDescent="0.25">
      <c r="A1098" s="87">
        <f>ROW()-1</f>
        <v>1097</v>
      </c>
      <c r="B1098" s="3" t="str">
        <f>LOWER(SUBSTITUTE(SUBSTITUTE(SUBSTITUTE(SUBSTITUTE(SUBSTITUTE(SUBSTITUTE(db[[#This Row],[NB BM]]," ",),".",""),"-",""),"(",""),")",""),"/",""))</f>
        <v>guntingjuniorj100</v>
      </c>
      <c r="C1098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D1098" s="3" t="str">
        <f>LOWER(SUBSTITUTE(SUBSTITUTE(SUBSTITUTE(SUBSTITUTE(SUBSTITUTE(SUBSTITUTE(SUBSTITUTE(SUBSTITUTE(SUBSTITUTE(db[[#This Row],[NB PAJAK]]," ",""),"-",""),"(",""),")",""),".",""),",",""),"/",""),"""",""),"+",""))</f>
        <v/>
      </c>
      <c r="E1098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guntingjuniorj10048lsn</v>
      </c>
      <c r="F10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guntingjuniorj100junior48lsnuntana</v>
      </c>
      <c r="G1098" s="1" t="s">
        <v>1169</v>
      </c>
      <c r="H1098" s="4" t="s">
        <v>2700</v>
      </c>
      <c r="I1098" s="2"/>
      <c r="J1098" s="1" t="s">
        <v>1621</v>
      </c>
      <c r="K1098" s="26" t="e">
        <f>IF(db[[#This Row],[NB NOTA_C]]="","",COUNTIF([2]!B_MSK[concat],db[[#This Row],[NB NOTA_C]]))</f>
        <v>#REF!</v>
      </c>
      <c r="L1098" s="6" t="s">
        <v>1625</v>
      </c>
      <c r="M1098" s="1" t="s">
        <v>1715</v>
      </c>
      <c r="N1098" s="1" t="s">
        <v>2793</v>
      </c>
      <c r="P1098" s="1" t="str">
        <f>IF(db[[#This Row],[QTY/ CTN]]="","",SUBSTITUTE(SUBSTITUTE(SUBSTITUTE(db[[#This Row],[QTY/ CTN]]," ","_",2),"(",""),")","")&amp;"_")</f>
        <v>48 LSN_</v>
      </c>
      <c r="Q1098" s="1">
        <f>IF(db[[#This Row],[H_QTY/ CTN]]="","",SEARCH("_",db[[#This Row],[H_QTY/ CTN]]))</f>
        <v>7</v>
      </c>
      <c r="R1098" s="1">
        <f>IF(db[[#This Row],[H_QTY/ CTN]]="","",LEN(db[[#This Row],[H_QTY/ CTN]]))</f>
        <v>7</v>
      </c>
      <c r="S1098" s="90" t="str">
        <f>IF(db[[#This Row],[H_QTY/ CTN]]="","",LEFT(db[[#This Row],[H_QTY/ CTN]],db[[#This Row],[H_1]]-1))</f>
        <v>48 LSN</v>
      </c>
      <c r="T1098" s="87" t="str">
        <f>IF(NOT(db[[#This Row],[H_1]]=db[[#This Row],[H_2]]),MID(db[[#This Row],[H_QTY/ CTN]],db[[#This Row],[H_1]]+1,db[[#This Row],[H_2]]-db[[#This Row],[H_1]]-1),"")</f>
        <v/>
      </c>
      <c r="U1098" s="87" t="str">
        <f>IF(db[[#This Row],[QTY/ CTN B]]="","",LEFT(db[[#This Row],[QTY/ CTN B]],SEARCH(" ",db[[#This Row],[QTY/ CTN B]],1)-1))</f>
        <v>48</v>
      </c>
      <c r="V1098" s="87" t="str">
        <f>IF(db[[#This Row],[QTY/ CTN B]]="","",RIGHT(db[[#This Row],[QTY/ CTN B]],LEN(db[[#This Row],[QTY/ CTN B]])-SEARCH(" ",db[[#This Row],[QTY/ CTN B]],1)))</f>
        <v>LSN</v>
      </c>
      <c r="W1098" s="87">
        <f>IF(db[[#This Row],[QTY/ CTN TG]]="",IF(db[[#This Row],[STN TG]]="","",12),LEFT(db[[#This Row],[QTY/ CTN TG]],SEARCH(" ",db[[#This Row],[QTY/ CTN TG]],1)-1))</f>
        <v>12</v>
      </c>
      <c r="X10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8" s="87" t="str">
        <f>IF(db[[#This Row],[STN K]]="","",IF(db[[#This Row],[STN TG]]="LSN",12,""))</f>
        <v/>
      </c>
      <c r="Z1098" s="87" t="str">
        <f>IF(db[[#This Row],[STN TG]]="LSN","PCS","")</f>
        <v/>
      </c>
      <c r="AA1098" s="87">
        <f>db[[#This Row],[QTY B]]*IF(db[[#This Row],[QTY TG]]="",1,db[[#This Row],[QTY TG]])*IF(db[[#This Row],[QTY K]]="",1,db[[#This Row],[QTY K]])</f>
        <v>576</v>
      </c>
      <c r="AB1098" s="87" t="str">
        <f>IF(db[[#This Row],[STN K]]="",IF(db[[#This Row],[STN TG]]="",db[[#This Row],[STN B]],db[[#This Row],[STN TG]]),db[[#This Row],[STN K]])</f>
        <v>PCS</v>
      </c>
      <c r="AC1098" s="87"/>
    </row>
    <row r="1099" spans="1:29" ht="16.5" customHeight="1" x14ac:dyDescent="0.25">
      <c r="A1099" s="87">
        <f>ROW()-1</f>
        <v>1098</v>
      </c>
      <c r="B1099" s="3" t="str">
        <f>LOWER(SUBSTITUTE(SUBSTITUTE(SUBSTITUTE(SUBSTITUTE(SUBSTITUTE(SUBSTITUTE(db[[#This Row],[NB BM]]," ",),".",""),"-",""),"(",""),")",""),"/",""))</f>
        <v>guntingjuniorj200</v>
      </c>
      <c r="C1099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D1099" s="3" t="str">
        <f>LOWER(SUBSTITUTE(SUBSTITUTE(SUBSTITUTE(SUBSTITUTE(SUBSTITUTE(SUBSTITUTE(SUBSTITUTE(SUBSTITUTE(SUBSTITUTE(db[[#This Row],[NB PAJAK]]," ",""),"-",""),"(",""),")",""),".",""),",",""),"/",""),"""",""),"+",""))</f>
        <v/>
      </c>
      <c r="E1099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guntingjuniorj20048lsn</v>
      </c>
      <c r="F10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guntingjuniorj200junior48lsnuntana</v>
      </c>
      <c r="G1099" s="1" t="s">
        <v>1170</v>
      </c>
      <c r="H1099" s="4" t="s">
        <v>2701</v>
      </c>
      <c r="I1099" s="49"/>
      <c r="J1099" s="1" t="s">
        <v>1621</v>
      </c>
      <c r="K1099" s="26" t="e">
        <f>IF(db[[#This Row],[NB NOTA_C]]="","",COUNTIF([2]!B_MSK[concat],db[[#This Row],[NB NOTA_C]]))</f>
        <v>#REF!</v>
      </c>
      <c r="L1099" s="6" t="s">
        <v>1625</v>
      </c>
      <c r="M1099" s="1" t="s">
        <v>1715</v>
      </c>
      <c r="N1099" s="1" t="s">
        <v>2793</v>
      </c>
      <c r="P1099" s="1" t="str">
        <f>IF(db[[#This Row],[QTY/ CTN]]="","",SUBSTITUTE(SUBSTITUTE(SUBSTITUTE(db[[#This Row],[QTY/ CTN]]," ","_",2),"(",""),")","")&amp;"_")</f>
        <v>48 LSN_</v>
      </c>
      <c r="Q1099" s="1">
        <f>IF(db[[#This Row],[H_QTY/ CTN]]="","",SEARCH("_",db[[#This Row],[H_QTY/ CTN]]))</f>
        <v>7</v>
      </c>
      <c r="R1099" s="1">
        <f>IF(db[[#This Row],[H_QTY/ CTN]]="","",LEN(db[[#This Row],[H_QTY/ CTN]]))</f>
        <v>7</v>
      </c>
      <c r="S1099" s="90" t="str">
        <f>IF(db[[#This Row],[H_QTY/ CTN]]="","",LEFT(db[[#This Row],[H_QTY/ CTN]],db[[#This Row],[H_1]]-1))</f>
        <v>48 LSN</v>
      </c>
      <c r="T1099" s="87" t="str">
        <f>IF(NOT(db[[#This Row],[H_1]]=db[[#This Row],[H_2]]),MID(db[[#This Row],[H_QTY/ CTN]],db[[#This Row],[H_1]]+1,db[[#This Row],[H_2]]-db[[#This Row],[H_1]]-1),"")</f>
        <v/>
      </c>
      <c r="U1099" s="87" t="str">
        <f>IF(db[[#This Row],[QTY/ CTN B]]="","",LEFT(db[[#This Row],[QTY/ CTN B]],SEARCH(" ",db[[#This Row],[QTY/ CTN B]],1)-1))</f>
        <v>48</v>
      </c>
      <c r="V1099" s="87" t="str">
        <f>IF(db[[#This Row],[QTY/ CTN B]]="","",RIGHT(db[[#This Row],[QTY/ CTN B]],LEN(db[[#This Row],[QTY/ CTN B]])-SEARCH(" ",db[[#This Row],[QTY/ CTN B]],1)))</f>
        <v>LSN</v>
      </c>
      <c r="W1099" s="87">
        <f>IF(db[[#This Row],[QTY/ CTN TG]]="",IF(db[[#This Row],[STN TG]]="","",12),LEFT(db[[#This Row],[QTY/ CTN TG]],SEARCH(" ",db[[#This Row],[QTY/ CTN TG]],1)-1))</f>
        <v>12</v>
      </c>
      <c r="X10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099" s="87" t="str">
        <f>IF(db[[#This Row],[STN K]]="","",IF(db[[#This Row],[STN TG]]="LSN",12,""))</f>
        <v/>
      </c>
      <c r="Z1099" s="87" t="str">
        <f>IF(db[[#This Row],[STN TG]]="LSN","PCS","")</f>
        <v/>
      </c>
      <c r="AA1099" s="87">
        <f>db[[#This Row],[QTY B]]*IF(db[[#This Row],[QTY TG]]="",1,db[[#This Row],[QTY TG]])*IF(db[[#This Row],[QTY K]]="",1,db[[#This Row],[QTY K]])</f>
        <v>576</v>
      </c>
      <c r="AB1099" s="87" t="str">
        <f>IF(db[[#This Row],[STN K]]="",IF(db[[#This Row],[STN TG]]="",db[[#This Row],[STN B]],db[[#This Row],[STN TG]]),db[[#This Row],[STN K]])</f>
        <v>PCS</v>
      </c>
      <c r="AC1099" s="87"/>
    </row>
    <row r="1100" spans="1:29" ht="16.5" customHeight="1" x14ac:dyDescent="0.25">
      <c r="A1100" s="87">
        <f>ROW()-1</f>
        <v>1099</v>
      </c>
      <c r="B1100" s="3" t="str">
        <f>LOWER(SUBSTITUTE(SUBSTITUTE(SUBSTITUTE(SUBSTITUTE(SUBSTITUTE(SUBSTITUTE(db[[#This Row],[NB BM]]," ",),".",""),"-",""),"(",""),")",""),"/",""))</f>
        <v>guntingjuniorj300</v>
      </c>
      <c r="C1100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D1100" s="3" t="str">
        <f>LOWER(SUBSTITUTE(SUBSTITUTE(SUBSTITUTE(SUBSTITUTE(SUBSTITUTE(SUBSTITUTE(SUBSTITUTE(SUBSTITUTE(SUBSTITUTE(db[[#This Row],[NB PAJAK]]," ",""),"-",""),"(",""),")",""),".",""),",",""),"/",""),"""",""),"+",""))</f>
        <v/>
      </c>
      <c r="E1100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guntingjuniorj30024lsn</v>
      </c>
      <c r="F1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guntingjuniorj300junior24lsnuntana</v>
      </c>
      <c r="G1100" s="1" t="s">
        <v>1171</v>
      </c>
      <c r="H1100" s="4" t="s">
        <v>2702</v>
      </c>
      <c r="I1100" s="49"/>
      <c r="J1100" s="1" t="s">
        <v>1621</v>
      </c>
      <c r="K1100" s="26" t="e">
        <f>IF(db[[#This Row],[NB NOTA_C]]="","",COUNTIF([2]!B_MSK[concat],db[[#This Row],[NB NOTA_C]]))</f>
        <v>#REF!</v>
      </c>
      <c r="L1100" s="6" t="s">
        <v>1625</v>
      </c>
      <c r="M1100" s="1" t="s">
        <v>1721</v>
      </c>
      <c r="N1100" s="1" t="s">
        <v>2793</v>
      </c>
      <c r="P1100" s="1" t="str">
        <f>IF(db[[#This Row],[QTY/ CTN]]="","",SUBSTITUTE(SUBSTITUTE(SUBSTITUTE(db[[#This Row],[QTY/ CTN]]," ","_",2),"(",""),")","")&amp;"_")</f>
        <v>24 LSN_</v>
      </c>
      <c r="Q1100" s="1">
        <f>IF(db[[#This Row],[H_QTY/ CTN]]="","",SEARCH("_",db[[#This Row],[H_QTY/ CTN]]))</f>
        <v>7</v>
      </c>
      <c r="R1100" s="1">
        <f>IF(db[[#This Row],[H_QTY/ CTN]]="","",LEN(db[[#This Row],[H_QTY/ CTN]]))</f>
        <v>7</v>
      </c>
      <c r="S1100" s="90" t="str">
        <f>IF(db[[#This Row],[H_QTY/ CTN]]="","",LEFT(db[[#This Row],[H_QTY/ CTN]],db[[#This Row],[H_1]]-1))</f>
        <v>24 LSN</v>
      </c>
      <c r="T1100" s="87" t="str">
        <f>IF(NOT(db[[#This Row],[H_1]]=db[[#This Row],[H_2]]),MID(db[[#This Row],[H_QTY/ CTN]],db[[#This Row],[H_1]]+1,db[[#This Row],[H_2]]-db[[#This Row],[H_1]]-1),"")</f>
        <v/>
      </c>
      <c r="U1100" s="87" t="str">
        <f>IF(db[[#This Row],[QTY/ CTN B]]="","",LEFT(db[[#This Row],[QTY/ CTN B]],SEARCH(" ",db[[#This Row],[QTY/ CTN B]],1)-1))</f>
        <v>24</v>
      </c>
      <c r="V1100" s="87" t="str">
        <f>IF(db[[#This Row],[QTY/ CTN B]]="","",RIGHT(db[[#This Row],[QTY/ CTN B]],LEN(db[[#This Row],[QTY/ CTN B]])-SEARCH(" ",db[[#This Row],[QTY/ CTN B]],1)))</f>
        <v>LSN</v>
      </c>
      <c r="W1100" s="87">
        <f>IF(db[[#This Row],[QTY/ CTN TG]]="",IF(db[[#This Row],[STN TG]]="","",12),LEFT(db[[#This Row],[QTY/ CTN TG]],SEARCH(" ",db[[#This Row],[QTY/ CTN TG]],1)-1))</f>
        <v>12</v>
      </c>
      <c r="X1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0" s="87" t="str">
        <f>IF(db[[#This Row],[STN K]]="","",IF(db[[#This Row],[STN TG]]="LSN",12,""))</f>
        <v/>
      </c>
      <c r="Z1100" s="87" t="str">
        <f>IF(db[[#This Row],[STN TG]]="LSN","PCS","")</f>
        <v/>
      </c>
      <c r="AA1100" s="87">
        <f>db[[#This Row],[QTY B]]*IF(db[[#This Row],[QTY TG]]="",1,db[[#This Row],[QTY TG]])*IF(db[[#This Row],[QTY K]]="",1,db[[#This Row],[QTY K]])</f>
        <v>288</v>
      </c>
      <c r="AB1100" s="87" t="str">
        <f>IF(db[[#This Row],[STN K]]="",IF(db[[#This Row],[STN TG]]="",db[[#This Row],[STN B]],db[[#This Row],[STN TG]]),db[[#This Row],[STN K]])</f>
        <v>PCS</v>
      </c>
      <c r="AC1100" s="87"/>
    </row>
    <row r="1101" spans="1:29" ht="16.5" customHeight="1" x14ac:dyDescent="0.25">
      <c r="A1101" s="87">
        <f>ROW()-1</f>
        <v>1100</v>
      </c>
      <c r="B1101" s="3" t="str">
        <f>LOWER(SUBSTITUTE(SUBSTITUTE(SUBSTITUTE(SUBSTITUTE(SUBSTITUTE(SUBSTITUTE(db[[#This Row],[NB BM]]," ",),".",""),"-",""),"(",""),")",""),"/",""))</f>
        <v>guntingjuniorj400</v>
      </c>
      <c r="C1101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D1101" s="3" t="str">
        <f>LOWER(SUBSTITUTE(SUBSTITUTE(SUBSTITUTE(SUBSTITUTE(SUBSTITUTE(SUBSTITUTE(SUBSTITUTE(SUBSTITUTE(SUBSTITUTE(db[[#This Row],[NB PAJAK]]," ",""),"-",""),"(",""),")",""),".",""),",",""),"/",""),"""",""),"+",""))</f>
        <v/>
      </c>
      <c r="E1101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guntingjuniorj40024lsn</v>
      </c>
      <c r="F1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guntingjuniorj400junior24lsnuntana</v>
      </c>
      <c r="G1101" s="1" t="s">
        <v>1172</v>
      </c>
      <c r="H1101" s="4" t="s">
        <v>2703</v>
      </c>
      <c r="I1101" s="49"/>
      <c r="J1101" s="1" t="s">
        <v>1621</v>
      </c>
      <c r="K1101" s="26" t="e">
        <f>IF(db[[#This Row],[NB NOTA_C]]="","",COUNTIF([2]!B_MSK[concat],db[[#This Row],[NB NOTA_C]]))</f>
        <v>#REF!</v>
      </c>
      <c r="L1101" s="6" t="s">
        <v>1625</v>
      </c>
      <c r="M1101" s="1" t="s">
        <v>1721</v>
      </c>
      <c r="N1101" s="1" t="s">
        <v>2793</v>
      </c>
      <c r="P1101" s="1" t="str">
        <f>IF(db[[#This Row],[QTY/ CTN]]="","",SUBSTITUTE(SUBSTITUTE(SUBSTITUTE(db[[#This Row],[QTY/ CTN]]," ","_",2),"(",""),")","")&amp;"_")</f>
        <v>24 LSN_</v>
      </c>
      <c r="Q1101" s="1">
        <f>IF(db[[#This Row],[H_QTY/ CTN]]="","",SEARCH("_",db[[#This Row],[H_QTY/ CTN]]))</f>
        <v>7</v>
      </c>
      <c r="R1101" s="1">
        <f>IF(db[[#This Row],[H_QTY/ CTN]]="","",LEN(db[[#This Row],[H_QTY/ CTN]]))</f>
        <v>7</v>
      </c>
      <c r="S1101" s="90" t="str">
        <f>IF(db[[#This Row],[H_QTY/ CTN]]="","",LEFT(db[[#This Row],[H_QTY/ CTN]],db[[#This Row],[H_1]]-1))</f>
        <v>24 LSN</v>
      </c>
      <c r="T1101" s="87" t="str">
        <f>IF(NOT(db[[#This Row],[H_1]]=db[[#This Row],[H_2]]),MID(db[[#This Row],[H_QTY/ CTN]],db[[#This Row],[H_1]]+1,db[[#This Row],[H_2]]-db[[#This Row],[H_1]]-1),"")</f>
        <v/>
      </c>
      <c r="U1101" s="87" t="str">
        <f>IF(db[[#This Row],[QTY/ CTN B]]="","",LEFT(db[[#This Row],[QTY/ CTN B]],SEARCH(" ",db[[#This Row],[QTY/ CTN B]],1)-1))</f>
        <v>24</v>
      </c>
      <c r="V1101" s="87" t="str">
        <f>IF(db[[#This Row],[QTY/ CTN B]]="","",RIGHT(db[[#This Row],[QTY/ CTN B]],LEN(db[[#This Row],[QTY/ CTN B]])-SEARCH(" ",db[[#This Row],[QTY/ CTN B]],1)))</f>
        <v>LSN</v>
      </c>
      <c r="W1101" s="87">
        <f>IF(db[[#This Row],[QTY/ CTN TG]]="",IF(db[[#This Row],[STN TG]]="","",12),LEFT(db[[#This Row],[QTY/ CTN TG]],SEARCH(" ",db[[#This Row],[QTY/ CTN TG]],1)-1))</f>
        <v>12</v>
      </c>
      <c r="X1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1" s="87" t="str">
        <f>IF(db[[#This Row],[STN K]]="","",IF(db[[#This Row],[STN TG]]="LSN",12,""))</f>
        <v/>
      </c>
      <c r="Z1101" s="87" t="str">
        <f>IF(db[[#This Row],[STN TG]]="LSN","PCS","")</f>
        <v/>
      </c>
      <c r="AA1101" s="87">
        <f>db[[#This Row],[QTY B]]*IF(db[[#This Row],[QTY TG]]="",1,db[[#This Row],[QTY TG]])*IF(db[[#This Row],[QTY K]]="",1,db[[#This Row],[QTY K]])</f>
        <v>288</v>
      </c>
      <c r="AB1101" s="87" t="str">
        <f>IF(db[[#This Row],[STN K]]="",IF(db[[#This Row],[STN TG]]="",db[[#This Row],[STN B]],db[[#This Row],[STN TG]]),db[[#This Row],[STN K]])</f>
        <v>PCS</v>
      </c>
      <c r="AC1101" s="87"/>
    </row>
    <row r="1102" spans="1:29" ht="16.5" customHeight="1" x14ac:dyDescent="0.25">
      <c r="A1102" s="87">
        <f>ROW()-1</f>
        <v>1101</v>
      </c>
      <c r="B1102" s="3" t="str">
        <f>LOWER(SUBSTITUTE(SUBSTITUTE(SUBSTITUTE(SUBSTITUTE(SUBSTITUTE(SUBSTITUTE(db[[#This Row],[NB BM]]," ",),".",""),"-",""),"(",""),")",""),"/",""))</f>
        <v>guntingjuniorj500</v>
      </c>
      <c r="C1102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D1102" s="3" t="str">
        <f>LOWER(SUBSTITUTE(SUBSTITUTE(SUBSTITUTE(SUBSTITUTE(SUBSTITUTE(SUBSTITUTE(SUBSTITUTE(SUBSTITUTE(SUBSTITUTE(db[[#This Row],[NB PAJAK]]," ",""),"-",""),"(",""),")",""),".",""),",",""),"/",""),"""",""),"+",""))</f>
        <v/>
      </c>
      <c r="E1102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guntingjuniorj50020lsn</v>
      </c>
      <c r="F1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guntingjuniorj500junior20lsnuntana</v>
      </c>
      <c r="G1102" s="1" t="s">
        <v>1173</v>
      </c>
      <c r="H1102" s="4" t="s">
        <v>2704</v>
      </c>
      <c r="I1102" s="49"/>
      <c r="J1102" s="1" t="s">
        <v>1621</v>
      </c>
      <c r="K1102" s="26" t="e">
        <f>IF(db[[#This Row],[NB NOTA_C]]="","",COUNTIF([2]!B_MSK[concat],db[[#This Row],[NB NOTA_C]]))</f>
        <v>#REF!</v>
      </c>
      <c r="L1102" s="6" t="s">
        <v>1625</v>
      </c>
      <c r="M1102" s="1" t="s">
        <v>1718</v>
      </c>
      <c r="N1102" s="1" t="s">
        <v>2793</v>
      </c>
      <c r="P1102" s="1" t="str">
        <f>IF(db[[#This Row],[QTY/ CTN]]="","",SUBSTITUTE(SUBSTITUTE(SUBSTITUTE(db[[#This Row],[QTY/ CTN]]," ","_",2),"(",""),")","")&amp;"_")</f>
        <v>20 LSN_</v>
      </c>
      <c r="Q1102" s="1">
        <f>IF(db[[#This Row],[H_QTY/ CTN]]="","",SEARCH("_",db[[#This Row],[H_QTY/ CTN]]))</f>
        <v>7</v>
      </c>
      <c r="R1102" s="1">
        <f>IF(db[[#This Row],[H_QTY/ CTN]]="","",LEN(db[[#This Row],[H_QTY/ CTN]]))</f>
        <v>7</v>
      </c>
      <c r="S1102" s="90" t="str">
        <f>IF(db[[#This Row],[H_QTY/ CTN]]="","",LEFT(db[[#This Row],[H_QTY/ CTN]],db[[#This Row],[H_1]]-1))</f>
        <v>20 LSN</v>
      </c>
      <c r="T1102" s="87" t="str">
        <f>IF(NOT(db[[#This Row],[H_1]]=db[[#This Row],[H_2]]),MID(db[[#This Row],[H_QTY/ CTN]],db[[#This Row],[H_1]]+1,db[[#This Row],[H_2]]-db[[#This Row],[H_1]]-1),"")</f>
        <v/>
      </c>
      <c r="U1102" s="87" t="str">
        <f>IF(db[[#This Row],[QTY/ CTN B]]="","",LEFT(db[[#This Row],[QTY/ CTN B]],SEARCH(" ",db[[#This Row],[QTY/ CTN B]],1)-1))</f>
        <v>20</v>
      </c>
      <c r="V1102" s="87" t="str">
        <f>IF(db[[#This Row],[QTY/ CTN B]]="","",RIGHT(db[[#This Row],[QTY/ CTN B]],LEN(db[[#This Row],[QTY/ CTN B]])-SEARCH(" ",db[[#This Row],[QTY/ CTN B]],1)))</f>
        <v>LSN</v>
      </c>
      <c r="W1102" s="87">
        <f>IF(db[[#This Row],[QTY/ CTN TG]]="",IF(db[[#This Row],[STN TG]]="","",12),LEFT(db[[#This Row],[QTY/ CTN TG]],SEARCH(" ",db[[#This Row],[QTY/ CTN TG]],1)-1))</f>
        <v>12</v>
      </c>
      <c r="X1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2" s="87" t="str">
        <f>IF(db[[#This Row],[STN K]]="","",IF(db[[#This Row],[STN TG]]="LSN",12,""))</f>
        <v/>
      </c>
      <c r="Z1102" s="87" t="str">
        <f>IF(db[[#This Row],[STN TG]]="LSN","PCS","")</f>
        <v/>
      </c>
      <c r="AA1102" s="87">
        <f>db[[#This Row],[QTY B]]*IF(db[[#This Row],[QTY TG]]="",1,db[[#This Row],[QTY TG]])*IF(db[[#This Row],[QTY K]]="",1,db[[#This Row],[QTY K]])</f>
        <v>240</v>
      </c>
      <c r="AB1102" s="87" t="str">
        <f>IF(db[[#This Row],[STN K]]="",IF(db[[#This Row],[STN TG]]="",db[[#This Row],[STN B]],db[[#This Row],[STN TG]]),db[[#This Row],[STN K]])</f>
        <v>PCS</v>
      </c>
      <c r="AC1102" s="87"/>
    </row>
    <row r="1103" spans="1:29" ht="16.5" customHeight="1" x14ac:dyDescent="0.25">
      <c r="A1103" s="87">
        <f>ROW()-1</f>
        <v>1102</v>
      </c>
      <c r="B1103" s="3" t="str">
        <f>LOWER(SUBSTITUTE(SUBSTITUTE(SUBSTITUTE(SUBSTITUTE(SUBSTITUTE(SUBSTITUTE(db[[#This Row],[NB BM]]," ",),".",""),"-",""),"(",""),")",""),"/",""))</f>
        <v>guntingtrendss</v>
      </c>
      <c r="C1103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D1103" s="3" t="str">
        <f>LOWER(SUBSTITUTE(SUBSTITUTE(SUBSTITUTE(SUBSTITUTE(SUBSTITUTE(SUBSTITUTE(SUBSTITUTE(SUBSTITUTE(SUBSTITUTE(db[[#This Row],[NB PAJAK]]," ",""),"-",""),"(",""),")",""),".",""),",",""),"/",""),"""",""),"+",""))</f>
        <v/>
      </c>
      <c r="E1103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guntingtrendss60lsn</v>
      </c>
      <c r="F1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guntingtrendss60lsnuntana</v>
      </c>
      <c r="G1103" s="4" t="s">
        <v>5147</v>
      </c>
      <c r="H1103" s="4" t="s">
        <v>5144</v>
      </c>
      <c r="I1103" s="49"/>
      <c r="J1103" s="1" t="s">
        <v>1621</v>
      </c>
      <c r="K1103" s="28" t="e">
        <f>IF(db[[#This Row],[NB NOTA_C]]="","",COUNTIF([2]!B_MSK[concat],db[[#This Row],[NB NOTA_C]]))</f>
        <v>#REF!</v>
      </c>
      <c r="L1103" s="7" t="s">
        <v>1625</v>
      </c>
      <c r="M1103" s="3" t="s">
        <v>1670</v>
      </c>
      <c r="N1103" s="1" t="s">
        <v>2793</v>
      </c>
      <c r="O1103" s="3"/>
      <c r="P1103" s="3" t="str">
        <f>IF(db[[#This Row],[QTY/ CTN]]="","",SUBSTITUTE(SUBSTITUTE(SUBSTITUTE(db[[#This Row],[QTY/ CTN]]," ","_",2),"(",""),")","")&amp;"_")</f>
        <v>60 LSN_</v>
      </c>
      <c r="Q1103" s="3">
        <f>IF(db[[#This Row],[H_QTY/ CTN]]="","",SEARCH("_",db[[#This Row],[H_QTY/ CTN]]))</f>
        <v>7</v>
      </c>
      <c r="R1103" s="3">
        <f>IF(db[[#This Row],[H_QTY/ CTN]]="","",LEN(db[[#This Row],[H_QTY/ CTN]]))</f>
        <v>7</v>
      </c>
      <c r="S1103" s="87" t="str">
        <f>IF(db[[#This Row],[H_QTY/ CTN]]="","",LEFT(db[[#This Row],[H_QTY/ CTN]],db[[#This Row],[H_1]]-1))</f>
        <v>60 LSN</v>
      </c>
      <c r="T1103" s="87" t="str">
        <f>IF(NOT(db[[#This Row],[H_1]]=db[[#This Row],[H_2]]),MID(db[[#This Row],[H_QTY/ CTN]],db[[#This Row],[H_1]]+1,db[[#This Row],[H_2]]-db[[#This Row],[H_1]]-1),"")</f>
        <v/>
      </c>
      <c r="U1103" s="87" t="str">
        <f>IF(db[[#This Row],[QTY/ CTN B]]="","",LEFT(db[[#This Row],[QTY/ CTN B]],SEARCH(" ",db[[#This Row],[QTY/ CTN B]],1)-1))</f>
        <v>60</v>
      </c>
      <c r="V1103" s="87" t="str">
        <f>IF(db[[#This Row],[QTY/ CTN B]]="","",RIGHT(db[[#This Row],[QTY/ CTN B]],LEN(db[[#This Row],[QTY/ CTN B]])-SEARCH(" ",db[[#This Row],[QTY/ CTN B]],1)))</f>
        <v>LSN</v>
      </c>
      <c r="W1103" s="87">
        <f>IF(db[[#This Row],[QTY/ CTN TG]]="",IF(db[[#This Row],[STN TG]]="","",12),LEFT(db[[#This Row],[QTY/ CTN TG]],SEARCH(" ",db[[#This Row],[QTY/ CTN TG]],1)-1))</f>
        <v>12</v>
      </c>
      <c r="X1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3" s="87" t="str">
        <f>IF(db[[#This Row],[STN K]]="","",IF(db[[#This Row],[STN TG]]="LSN",12,""))</f>
        <v/>
      </c>
      <c r="Z1103" s="87" t="str">
        <f>IF(db[[#This Row],[STN TG]]="LSN","PCS","")</f>
        <v/>
      </c>
      <c r="AA1103" s="87">
        <f>db[[#This Row],[QTY B]]*IF(db[[#This Row],[QTY TG]]="",1,db[[#This Row],[QTY TG]])*IF(db[[#This Row],[QTY K]]="",1,db[[#This Row],[QTY K]])</f>
        <v>720</v>
      </c>
      <c r="AB1103" s="87" t="str">
        <f>IF(db[[#This Row],[STN K]]="",IF(db[[#This Row],[STN TG]]="",db[[#This Row],[STN B]],db[[#This Row],[STN TG]]),db[[#This Row],[STN K]])</f>
        <v>PCS</v>
      </c>
      <c r="AC1103" s="87"/>
    </row>
    <row r="1104" spans="1:29" ht="16.5" customHeight="1" x14ac:dyDescent="0.25">
      <c r="A1104" s="87">
        <f>ROW()-1</f>
        <v>1103</v>
      </c>
      <c r="B1104" s="3" t="str">
        <f>LOWER(SUBSTITUTE(SUBSTITUTE(SUBSTITUTE(SUBSTITUTE(SUBSTITUTE(SUBSTITUTE(db[[#This Row],[NB BM]]," ",),".",""),"-",""),"(",""),")",""),"/",""))</f>
        <v>taskarungxy70x70x27tegak</v>
      </c>
      <c r="C1104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D1104" s="3" t="str">
        <f>LOWER(SUBSTITUTE(SUBSTITUTE(SUBSTITUTE(SUBSTITUTE(SUBSTITUTE(SUBSTITUTE(SUBSTITUTE(SUBSTITUTE(SUBSTITUTE(db[[#This Row],[NB PAJAK]]," ",""),"-",""),"(",""),")",""),".",""),",",""),"/",""),"""",""),"+",""))</f>
        <v/>
      </c>
      <c r="E1104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taskarungxy70x70x27tegak10lsn</v>
      </c>
      <c r="F1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hbagkarungxy70x7010lsnuntana</v>
      </c>
      <c r="G1104" s="1" t="s">
        <v>2486</v>
      </c>
      <c r="H1104" s="4" t="s">
        <v>2470</v>
      </c>
      <c r="I1104" s="49"/>
      <c r="J1104" s="1" t="s">
        <v>1621</v>
      </c>
      <c r="K1104" s="26" t="e">
        <f>IF(db[[#This Row],[NB NOTA_C]]="","",COUNTIF([2]!B_MSK[concat],db[[#This Row],[NB NOTA_C]]))</f>
        <v>#REF!</v>
      </c>
      <c r="L1104" s="7" t="s">
        <v>1637</v>
      </c>
      <c r="M1104" s="3" t="s">
        <v>1728</v>
      </c>
      <c r="N1104" s="1" t="s">
        <v>2820</v>
      </c>
      <c r="P1104" s="1" t="str">
        <f>IF(db[[#This Row],[QTY/ CTN]]="","",SUBSTITUTE(SUBSTITUTE(SUBSTITUTE(db[[#This Row],[QTY/ CTN]]," ","_",2),"(",""),")","")&amp;"_")</f>
        <v>10 LSN_</v>
      </c>
      <c r="Q1104" s="1">
        <f>IF(db[[#This Row],[H_QTY/ CTN]]="","",SEARCH("_",db[[#This Row],[H_QTY/ CTN]]))</f>
        <v>7</v>
      </c>
      <c r="R1104" s="1">
        <f>IF(db[[#This Row],[H_QTY/ CTN]]="","",LEN(db[[#This Row],[H_QTY/ CTN]]))</f>
        <v>7</v>
      </c>
      <c r="S1104" s="90" t="str">
        <f>IF(db[[#This Row],[H_QTY/ CTN]]="","",LEFT(db[[#This Row],[H_QTY/ CTN]],db[[#This Row],[H_1]]-1))</f>
        <v>10 LSN</v>
      </c>
      <c r="T1104" s="87" t="str">
        <f>IF(NOT(db[[#This Row],[H_1]]=db[[#This Row],[H_2]]),MID(db[[#This Row],[H_QTY/ CTN]],db[[#This Row],[H_1]]+1,db[[#This Row],[H_2]]-db[[#This Row],[H_1]]-1),"")</f>
        <v/>
      </c>
      <c r="U1104" s="87" t="str">
        <f>IF(db[[#This Row],[QTY/ CTN B]]="","",LEFT(db[[#This Row],[QTY/ CTN B]],SEARCH(" ",db[[#This Row],[QTY/ CTN B]],1)-1))</f>
        <v>10</v>
      </c>
      <c r="V1104" s="87" t="str">
        <f>IF(db[[#This Row],[QTY/ CTN B]]="","",RIGHT(db[[#This Row],[QTY/ CTN B]],LEN(db[[#This Row],[QTY/ CTN B]])-SEARCH(" ",db[[#This Row],[QTY/ CTN B]],1)))</f>
        <v>LSN</v>
      </c>
      <c r="W1104" s="87">
        <f>IF(db[[#This Row],[QTY/ CTN TG]]="",IF(db[[#This Row],[STN TG]]="","",12),LEFT(db[[#This Row],[QTY/ CTN TG]],SEARCH(" ",db[[#This Row],[QTY/ CTN TG]],1)-1))</f>
        <v>12</v>
      </c>
      <c r="X1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4" s="87" t="str">
        <f>IF(db[[#This Row],[STN K]]="","",IF(db[[#This Row],[STN TG]]="LSN",12,""))</f>
        <v/>
      </c>
      <c r="Z1104" s="87" t="str">
        <f>IF(db[[#This Row],[STN TG]]="LSN","PCS","")</f>
        <v/>
      </c>
      <c r="AA1104" s="87">
        <f>db[[#This Row],[QTY B]]*IF(db[[#This Row],[QTY TG]]="",1,db[[#This Row],[QTY TG]])*IF(db[[#This Row],[QTY K]]="",1,db[[#This Row],[QTY K]])</f>
        <v>120</v>
      </c>
      <c r="AB1104" s="87" t="str">
        <f>IF(db[[#This Row],[STN K]]="",IF(db[[#This Row],[STN TG]]="",db[[#This Row],[STN B]],db[[#This Row],[STN TG]]),db[[#This Row],[STN K]])</f>
        <v>PCS</v>
      </c>
      <c r="AC1104" s="87"/>
    </row>
    <row r="1105" spans="1:29" ht="16.5" customHeight="1" x14ac:dyDescent="0.25">
      <c r="A1105" s="87">
        <f>ROW()-1</f>
        <v>1104</v>
      </c>
      <c r="B1105" s="3" t="str">
        <f>LOWER(SUBSTITUTE(SUBSTITUTE(SUBSTITUTE(SUBSTITUTE(SUBSTITUTE(SUBSTITUTE(db[[#This Row],[NB BM]]," ",),".",""),"-",""),"(",""),")",""),"/",""))</f>
        <v>stipdebozzdbb40</v>
      </c>
      <c r="C1105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D1105" s="3" t="str">
        <f>LOWER(SUBSTITUTE(SUBSTITUTE(SUBSTITUTE(SUBSTITUTE(SUBSTITUTE(SUBSTITUTE(SUBSTITUTE(SUBSTITUTE(SUBSTITUTE(db[[#This Row],[NB PAJAK]]," ",""),"-",""),"(",""),")",""),".",""),",",""),"/",""),"""",""),"+",""))</f>
        <v/>
      </c>
      <c r="E1105" s="3" t="str">
        <f>LOWER(SUBSTITUTE(SUBSTITUTE(SUBSTITUTE(SUBSTITUTE(SUBSTITUTE(SUBSTITUTE(SUBSTITUTE(SUBSTITUTE(SUBSTITUTE(db[[#This Row],[NB BM]]&amp;db[[#This Row],[QTY/ CTN]]," ",),".",""),"-",""),"(",""),")",""),",",""),"/",""),"""",""),"+",""))</f>
        <v>stipdebozzdbb4050pcs</v>
      </c>
      <c r="F1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hapusanb40debozzdbb4050pcsuntana</v>
      </c>
      <c r="G1105" s="1" t="s">
        <v>3396</v>
      </c>
      <c r="H1105" s="4" t="s">
        <v>3393</v>
      </c>
      <c r="I1105" s="49"/>
      <c r="J1105" s="1" t="s">
        <v>1621</v>
      </c>
      <c r="K1105" s="28" t="e">
        <f>IF(db[[#This Row],[NB NOTA_C]]="","",COUNTIF([2]!B_MSK[concat],db[[#This Row],[NB NOTA_C]]))</f>
        <v>#REF!</v>
      </c>
      <c r="L1105" s="7" t="s">
        <v>2654</v>
      </c>
      <c r="M1105" s="3" t="s">
        <v>1750</v>
      </c>
      <c r="N1105" s="1" t="s">
        <v>2819</v>
      </c>
      <c r="O1105" s="3"/>
      <c r="P1105" s="3" t="str">
        <f>IF(db[[#This Row],[QTY/ CTN]]="","",SUBSTITUTE(SUBSTITUTE(SUBSTITUTE(db[[#This Row],[QTY/ CTN]]," ","_",2),"(",""),")","")&amp;"_")</f>
        <v>50 PCS_</v>
      </c>
      <c r="Q1105" s="3">
        <f>IF(db[[#This Row],[H_QTY/ CTN]]="","",SEARCH("_",db[[#This Row],[H_QTY/ CTN]]))</f>
        <v>7</v>
      </c>
      <c r="R1105" s="3">
        <f>IF(db[[#This Row],[H_QTY/ CTN]]="","",LEN(db[[#This Row],[H_QTY/ CTN]]))</f>
        <v>7</v>
      </c>
      <c r="S1105" s="87" t="str">
        <f>IF(db[[#This Row],[H_QTY/ CTN]]="","",LEFT(db[[#This Row],[H_QTY/ CTN]],db[[#This Row],[H_1]]-1))</f>
        <v>50 PCS</v>
      </c>
      <c r="T1105" s="87" t="str">
        <f>IF(NOT(db[[#This Row],[H_1]]=db[[#This Row],[H_2]]),MID(db[[#This Row],[H_QTY/ CTN]],db[[#This Row],[H_1]]+1,db[[#This Row],[H_2]]-db[[#This Row],[H_1]]-1),"")</f>
        <v/>
      </c>
      <c r="U1105" s="87" t="str">
        <f>IF(db[[#This Row],[QTY/ CTN B]]="","",LEFT(db[[#This Row],[QTY/ CTN B]],SEARCH(" ",db[[#This Row],[QTY/ CTN B]],1)-1))</f>
        <v>50</v>
      </c>
      <c r="V1105" s="87" t="str">
        <f>IF(db[[#This Row],[QTY/ CTN B]]="","",RIGHT(db[[#This Row],[QTY/ CTN B]],LEN(db[[#This Row],[QTY/ CTN B]])-SEARCH(" ",db[[#This Row],[QTY/ CTN B]],1)))</f>
        <v>PCS</v>
      </c>
      <c r="W1105" s="87" t="str">
        <f>IF(db[[#This Row],[QTY/ CTN TG]]="",IF(db[[#This Row],[STN TG]]="","",12),LEFT(db[[#This Row],[QTY/ CTN TG]],SEARCH(" ",db[[#This Row],[QTY/ CTN TG]],1)-1))</f>
        <v/>
      </c>
      <c r="X1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05" s="87" t="str">
        <f>IF(db[[#This Row],[STN K]]="","",IF(db[[#This Row],[STN TG]]="LSN",12,""))</f>
        <v/>
      </c>
      <c r="Z1105" s="87" t="str">
        <f>IF(db[[#This Row],[STN TG]]="LSN","PCS","")</f>
        <v/>
      </c>
      <c r="AA1105" s="87">
        <f>db[[#This Row],[QTY B]]*IF(db[[#This Row],[QTY TG]]="",1,db[[#This Row],[QTY TG]])*IF(db[[#This Row],[QTY K]]="",1,db[[#This Row],[QTY K]])</f>
        <v>50</v>
      </c>
      <c r="AB1105" s="87" t="str">
        <f>IF(db[[#This Row],[STN K]]="",IF(db[[#This Row],[STN TG]]="",db[[#This Row],[STN B]],db[[#This Row],[STN TG]]),db[[#This Row],[STN K]])</f>
        <v>PCS</v>
      </c>
      <c r="AC1105" s="87"/>
    </row>
    <row r="1106" spans="1:29" ht="16.5" customHeight="1" x14ac:dyDescent="0.25">
      <c r="A1106" s="87">
        <f>ROW()-1</f>
        <v>1105</v>
      </c>
      <c r="B1106" s="3" t="str">
        <f>LOWER(SUBSTITUTE(SUBSTITUTE(SUBSTITUTE(SUBSTITUTE(SUBSTITUTE(SUBSTITUTE(db[[#This Row],[NB BM]]," ",),".",""),"-",""),"(",""),")",""),"/",""))</f>
        <v>stipdebozz20dbb20b48hitam</v>
      </c>
      <c r="C1106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D1106" s="3" t="str">
        <f>LOWER(SUBSTITUTE(SUBSTITUTE(SUBSTITUTE(SUBSTITUTE(SUBSTITUTE(SUBSTITUTE(SUBSTITUTE(SUBSTITUTE(SUBSTITUTE(db[[#This Row],[NB PAJAK]]," ",""),"-",""),"(",""),")",""),".",""),",",""),"/",""),"""",""),"+",""))</f>
        <v/>
      </c>
      <c r="E1106" s="3" t="str">
        <f>LOWER(SUBSTITUTE(SUBSTITUTE(SUBSTITUTE(SUBSTITUTE(SUBSTITUTE(SUBSTITUTE(SUBSTITUTE(SUBSTITUTE(SUBSTITUTE(db[[#This Row],[NB BM]]&amp;db[[#This Row],[QTY/ CTN]]," ",),".",""),"-",""),"(",""),")",""),",",""),"/",""),"""",""),"+",""))</f>
        <v>stipdebozz20dbb20b48hitam48pcs</v>
      </c>
      <c r="F1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hapusandebozz20hitamdbb20b4848pcsuntana</v>
      </c>
      <c r="G1106" s="1" t="s">
        <v>3397</v>
      </c>
      <c r="H1106" s="4" t="s">
        <v>3394</v>
      </c>
      <c r="I1106" s="49"/>
      <c r="J1106" s="1" t="s">
        <v>1621</v>
      </c>
      <c r="K1106" s="28" t="e">
        <f>IF(db[[#This Row],[NB NOTA_C]]="","",COUNTIF([2]!B_MSK[concat],db[[#This Row],[NB NOTA_C]]))</f>
        <v>#REF!</v>
      </c>
      <c r="L1106" s="7" t="s">
        <v>2654</v>
      </c>
      <c r="M1106" s="3" t="s">
        <v>1669</v>
      </c>
      <c r="N1106" s="1" t="s">
        <v>2819</v>
      </c>
      <c r="O1106" s="3"/>
      <c r="P1106" s="3" t="str">
        <f>IF(db[[#This Row],[QTY/ CTN]]="","",SUBSTITUTE(SUBSTITUTE(SUBSTITUTE(db[[#This Row],[QTY/ CTN]]," ","_",2),"(",""),")","")&amp;"_")</f>
        <v>48 PCS_</v>
      </c>
      <c r="Q1106" s="3">
        <f>IF(db[[#This Row],[H_QTY/ CTN]]="","",SEARCH("_",db[[#This Row],[H_QTY/ CTN]]))</f>
        <v>7</v>
      </c>
      <c r="R1106" s="3">
        <f>IF(db[[#This Row],[H_QTY/ CTN]]="","",LEN(db[[#This Row],[H_QTY/ CTN]]))</f>
        <v>7</v>
      </c>
      <c r="S1106" s="87" t="str">
        <f>IF(db[[#This Row],[H_QTY/ CTN]]="","",LEFT(db[[#This Row],[H_QTY/ CTN]],db[[#This Row],[H_1]]-1))</f>
        <v>48 PCS</v>
      </c>
      <c r="T1106" s="87" t="str">
        <f>IF(NOT(db[[#This Row],[H_1]]=db[[#This Row],[H_2]]),MID(db[[#This Row],[H_QTY/ CTN]],db[[#This Row],[H_1]]+1,db[[#This Row],[H_2]]-db[[#This Row],[H_1]]-1),"")</f>
        <v/>
      </c>
      <c r="U1106" s="87" t="str">
        <f>IF(db[[#This Row],[QTY/ CTN B]]="","",LEFT(db[[#This Row],[QTY/ CTN B]],SEARCH(" ",db[[#This Row],[QTY/ CTN B]],1)-1))</f>
        <v>48</v>
      </c>
      <c r="V1106" s="87" t="str">
        <f>IF(db[[#This Row],[QTY/ CTN B]]="","",RIGHT(db[[#This Row],[QTY/ CTN B]],LEN(db[[#This Row],[QTY/ CTN B]])-SEARCH(" ",db[[#This Row],[QTY/ CTN B]],1)))</f>
        <v>PCS</v>
      </c>
      <c r="W1106" s="87" t="str">
        <f>IF(db[[#This Row],[QTY/ CTN TG]]="",IF(db[[#This Row],[STN TG]]="","",12),LEFT(db[[#This Row],[QTY/ CTN TG]],SEARCH(" ",db[[#This Row],[QTY/ CTN TG]],1)-1))</f>
        <v/>
      </c>
      <c r="X1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06" s="87" t="str">
        <f>IF(db[[#This Row],[STN K]]="","",IF(db[[#This Row],[STN TG]]="LSN",12,""))</f>
        <v/>
      </c>
      <c r="Z1106" s="87" t="str">
        <f>IF(db[[#This Row],[STN TG]]="LSN","PCS","")</f>
        <v/>
      </c>
      <c r="AA1106" s="87">
        <f>db[[#This Row],[QTY B]]*IF(db[[#This Row],[QTY TG]]="",1,db[[#This Row],[QTY TG]])*IF(db[[#This Row],[QTY K]]="",1,db[[#This Row],[QTY K]])</f>
        <v>48</v>
      </c>
      <c r="AB1106" s="87" t="str">
        <f>IF(db[[#This Row],[STN K]]="",IF(db[[#This Row],[STN TG]]="",db[[#This Row],[STN B]],db[[#This Row],[STN TG]]),db[[#This Row],[STN K]])</f>
        <v>PCS</v>
      </c>
      <c r="AC1106" s="87"/>
    </row>
    <row r="1107" spans="1:29" ht="16.5" customHeight="1" x14ac:dyDescent="0.25">
      <c r="A1107" s="87">
        <f>ROW()-1</f>
        <v>1106</v>
      </c>
      <c r="B1107" s="3" t="str">
        <f>LOWER(SUBSTITUTE(SUBSTITUTE(SUBSTITUTE(SUBSTITUTE(SUBSTITUTE(SUBSTITUTE(db[[#This Row],[NB BM]]," ",),".",""),"-",""),"(",""),")",""),"/",""))</f>
        <v>stipdebozzdbh40hhitam</v>
      </c>
      <c r="C1107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D1107" s="3" t="str">
        <f>LOWER(SUBSTITUTE(SUBSTITUTE(SUBSTITUTE(SUBSTITUTE(SUBSTITUTE(SUBSTITUTE(SUBSTITUTE(SUBSTITUTE(SUBSTITUTE(db[[#This Row],[NB PAJAK]]," ",""),"-",""),"(",""),")",""),".",""),",",""),"/",""),"""",""),"+",""))</f>
        <v/>
      </c>
      <c r="E1107" s="3" t="str">
        <f>LOWER(SUBSTITUTE(SUBSTITUTE(SUBSTITUTE(SUBSTITUTE(SUBSTITUTE(SUBSTITUTE(SUBSTITUTE(SUBSTITUTE(SUBSTITUTE(db[[#This Row],[NB BM]]&amp;db[[#This Row],[QTY/ CTN]]," ",),".",""),"-",""),"(",""),")",""),",",""),"/",""),"""",""),"+",""))</f>
        <v>stipdebozzdbh40hhitam40pcs</v>
      </c>
      <c r="F11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hapusandebozzhitamdbh40h40pcsuntana</v>
      </c>
      <c r="G1107" s="1" t="s">
        <v>3395</v>
      </c>
      <c r="H1107" s="4" t="s">
        <v>3392</v>
      </c>
      <c r="I1107" s="49"/>
      <c r="J1107" s="1" t="s">
        <v>1621</v>
      </c>
      <c r="K1107" s="28" t="e">
        <f>IF(db[[#This Row],[NB NOTA_C]]="","",COUNTIF([2]!B_MSK[concat],db[[#This Row],[NB NOTA_C]]))</f>
        <v>#REF!</v>
      </c>
      <c r="L1107" s="7" t="s">
        <v>2654</v>
      </c>
      <c r="M1107" s="3" t="s">
        <v>1696</v>
      </c>
      <c r="N1107" s="1" t="s">
        <v>2819</v>
      </c>
      <c r="O1107" s="3"/>
      <c r="P1107" s="3" t="str">
        <f>IF(db[[#This Row],[QTY/ CTN]]="","",SUBSTITUTE(SUBSTITUTE(SUBSTITUTE(db[[#This Row],[QTY/ CTN]]," ","_",2),"(",""),")","")&amp;"_")</f>
        <v>40 PCS_</v>
      </c>
      <c r="Q1107" s="3">
        <f>IF(db[[#This Row],[H_QTY/ CTN]]="","",SEARCH("_",db[[#This Row],[H_QTY/ CTN]]))</f>
        <v>7</v>
      </c>
      <c r="R1107" s="3">
        <f>IF(db[[#This Row],[H_QTY/ CTN]]="","",LEN(db[[#This Row],[H_QTY/ CTN]]))</f>
        <v>7</v>
      </c>
      <c r="S1107" s="87" t="str">
        <f>IF(db[[#This Row],[H_QTY/ CTN]]="","",LEFT(db[[#This Row],[H_QTY/ CTN]],db[[#This Row],[H_1]]-1))</f>
        <v>40 PCS</v>
      </c>
      <c r="T1107" s="87" t="str">
        <f>IF(NOT(db[[#This Row],[H_1]]=db[[#This Row],[H_2]]),MID(db[[#This Row],[H_QTY/ CTN]],db[[#This Row],[H_1]]+1,db[[#This Row],[H_2]]-db[[#This Row],[H_1]]-1),"")</f>
        <v/>
      </c>
      <c r="U1107" s="87" t="str">
        <f>IF(db[[#This Row],[QTY/ CTN B]]="","",LEFT(db[[#This Row],[QTY/ CTN B]],SEARCH(" ",db[[#This Row],[QTY/ CTN B]],1)-1))</f>
        <v>40</v>
      </c>
      <c r="V1107" s="87" t="str">
        <f>IF(db[[#This Row],[QTY/ CTN B]]="","",RIGHT(db[[#This Row],[QTY/ CTN B]],LEN(db[[#This Row],[QTY/ CTN B]])-SEARCH(" ",db[[#This Row],[QTY/ CTN B]],1)))</f>
        <v>PCS</v>
      </c>
      <c r="W1107" s="87" t="str">
        <f>IF(db[[#This Row],[QTY/ CTN TG]]="",IF(db[[#This Row],[STN TG]]="","",12),LEFT(db[[#This Row],[QTY/ CTN TG]],SEARCH(" ",db[[#This Row],[QTY/ CTN TG]],1)-1))</f>
        <v/>
      </c>
      <c r="X1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07" s="87" t="str">
        <f>IF(db[[#This Row],[STN K]]="","",IF(db[[#This Row],[STN TG]]="LSN",12,""))</f>
        <v/>
      </c>
      <c r="Z1107" s="87" t="str">
        <f>IF(db[[#This Row],[STN TG]]="LSN","PCS","")</f>
        <v/>
      </c>
      <c r="AA1107" s="87">
        <f>db[[#This Row],[QTY B]]*IF(db[[#This Row],[QTY TG]]="",1,db[[#This Row],[QTY TG]])*IF(db[[#This Row],[QTY K]]="",1,db[[#This Row],[QTY K]])</f>
        <v>40</v>
      </c>
      <c r="AB1107" s="87" t="str">
        <f>IF(db[[#This Row],[STN K]]="",IF(db[[#This Row],[STN TG]]="",db[[#This Row],[STN B]],db[[#This Row],[STN TG]]),db[[#This Row],[STN K]])</f>
        <v>PCS</v>
      </c>
      <c r="AC1107" s="87"/>
    </row>
    <row r="1108" spans="1:29" ht="16.5" customHeight="1" x14ac:dyDescent="0.25">
      <c r="A1108" s="87">
        <f>ROW()-1</f>
        <v>1107</v>
      </c>
      <c r="B1108" s="117" t="str">
        <f>LOWER(SUBSTITUTE(SUBSTITUTE(SUBSTITUTE(SUBSTITUTE(SUBSTITUTE(SUBSTITUTE(db[[#This Row],[NB BM]]," ",),".",""),"-",""),"(",""),")",""),"/",""))</f>
        <v>guntinggunindohb60</v>
      </c>
      <c r="C1108" s="117" t="str">
        <f>LOWER(SUBSTITUTE(SUBSTITUTE(SUBSTITUTE(SUBSTITUTE(SUBSTITUTE(SUBSTITUTE(SUBSTITUTE(SUBSTITUTE(SUBSTITUTE(db[[#This Row],[NB NOTA]]," ",),".",""),"-",""),"(",""),")",""),",",""),"/",""),"""",""),"+",""))</f>
        <v>hb60gunindo</v>
      </c>
      <c r="D1108" s="117" t="str">
        <f>LOWER(SUBSTITUTE(SUBSTITUTE(SUBSTITUTE(SUBSTITUTE(SUBSTITUTE(SUBSTITUTE(SUBSTITUTE(SUBSTITUTE(SUBSTITUTE(db[[#This Row],[NB PAJAK]]," ",""),"-",""),"(",""),")",""),".",""),",",""),"/",""),"""",""),"+",""))</f>
        <v/>
      </c>
      <c r="E1108" s="117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guntinggunindohb6030lsn</v>
      </c>
      <c r="F110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hb60gunindo30lsnuntana</v>
      </c>
      <c r="G1108" s="4" t="s">
        <v>6728</v>
      </c>
      <c r="H1108" s="10" t="s">
        <v>5616</v>
      </c>
      <c r="I1108" s="119"/>
      <c r="J1108" s="1" t="s">
        <v>1621</v>
      </c>
      <c r="K1108" s="121" t="e">
        <f>IF(db[[#This Row],[NB NOTA_C]]="","",COUNTIF([2]!B_MSK[concat],db[[#This Row],[NB NOTA_C]]))</f>
        <v>#REF!</v>
      </c>
      <c r="L1108" s="7" t="s">
        <v>1648</v>
      </c>
      <c r="M1108" s="3" t="s">
        <v>1722</v>
      </c>
      <c r="N1108" s="1" t="s">
        <v>2793</v>
      </c>
      <c r="O1108" s="117"/>
      <c r="P1108" s="117" t="str">
        <f>IF(db[[#This Row],[QTY/ CTN]]="","",SUBSTITUTE(SUBSTITUTE(SUBSTITUTE(db[[#This Row],[QTY/ CTN]]," ","_",2),"(",""),")","")&amp;"_")</f>
        <v>30 LSN_</v>
      </c>
      <c r="Q1108" s="117">
        <f>IF(db[[#This Row],[H_QTY/ CTN]]="","",SEARCH("_",db[[#This Row],[H_QTY/ CTN]]))</f>
        <v>7</v>
      </c>
      <c r="R1108" s="117">
        <f>IF(db[[#This Row],[H_QTY/ CTN]]="","",LEN(db[[#This Row],[H_QTY/ CTN]]))</f>
        <v>7</v>
      </c>
      <c r="S1108" s="123" t="str">
        <f>IF(db[[#This Row],[H_QTY/ CTN]]="","",LEFT(db[[#This Row],[H_QTY/ CTN]],db[[#This Row],[H_1]]-1))</f>
        <v>30 LSN</v>
      </c>
      <c r="T1108" s="123" t="str">
        <f>IF(NOT(db[[#This Row],[H_1]]=db[[#This Row],[H_2]]),MID(db[[#This Row],[H_QTY/ CTN]],db[[#This Row],[H_1]]+1,db[[#This Row],[H_2]]-db[[#This Row],[H_1]]-1),"")</f>
        <v/>
      </c>
      <c r="U1108" s="123" t="str">
        <f>IF(db[[#This Row],[QTY/ CTN B]]="","",LEFT(db[[#This Row],[QTY/ CTN B]],SEARCH(" ",db[[#This Row],[QTY/ CTN B]],1)-1))</f>
        <v>30</v>
      </c>
      <c r="V1108" s="123" t="str">
        <f>IF(db[[#This Row],[QTY/ CTN B]]="","",RIGHT(db[[#This Row],[QTY/ CTN B]],LEN(db[[#This Row],[QTY/ CTN B]])-SEARCH(" ",db[[#This Row],[QTY/ CTN B]],1)))</f>
        <v>LSN</v>
      </c>
      <c r="W1108" s="123">
        <f>IF(db[[#This Row],[QTY/ CTN TG]]="",IF(db[[#This Row],[STN TG]]="","",12),LEFT(db[[#This Row],[QTY/ CTN TG]],SEARCH(" ",db[[#This Row],[QTY/ CTN TG]],1)-1))</f>
        <v>12</v>
      </c>
      <c r="X110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8" s="123" t="str">
        <f>IF(db[[#This Row],[STN K]]="","",IF(db[[#This Row],[STN TG]]="LSN",12,""))</f>
        <v/>
      </c>
      <c r="Z1108" s="123" t="str">
        <f>IF(db[[#This Row],[STN TG]]="LSN","PCS","")</f>
        <v/>
      </c>
      <c r="AA1108" s="123">
        <f>db[[#This Row],[QTY B]]*IF(db[[#This Row],[QTY TG]]="",1,db[[#This Row],[QTY TG]])*IF(db[[#This Row],[QTY K]]="",1,db[[#This Row],[QTY K]])</f>
        <v>360</v>
      </c>
      <c r="AB1108" s="123" t="str">
        <f>IF(db[[#This Row],[STN K]]="",IF(db[[#This Row],[STN TG]]="",db[[#This Row],[STN B]],db[[#This Row],[STN TG]]),db[[#This Row],[STN K]])</f>
        <v>PCS</v>
      </c>
      <c r="AC1108" s="87"/>
    </row>
    <row r="1109" spans="1:29" ht="16.5" customHeight="1" x14ac:dyDescent="0.25">
      <c r="A1109" s="87">
        <f>ROW()-1</f>
        <v>1108</v>
      </c>
      <c r="B1109" s="3" t="str">
        <f>LOWER(SUBSTITUTE(SUBSTITUTE(SUBSTITUTE(SUBSTITUTE(SUBSTITUTE(SUBSTITUTE(db[[#This Row],[NB BM]]," ",),".",""),"-",""),"(",""),")",""),"/",""))</f>
        <v>guntinggunindohb65</v>
      </c>
      <c r="C1109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D1109" s="3" t="str">
        <f>LOWER(SUBSTITUTE(SUBSTITUTE(SUBSTITUTE(SUBSTITUTE(SUBSTITUTE(SUBSTITUTE(SUBSTITUTE(SUBSTITUTE(SUBSTITUTE(db[[#This Row],[NB PAJAK]]," ",""),"-",""),"(",""),")",""),".",""),",",""),"/",""),"""",""),"+",""))</f>
        <v/>
      </c>
      <c r="E1109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guntinggunindohb6530lsn</v>
      </c>
      <c r="F11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hb65gunindo30lsnuntana</v>
      </c>
      <c r="G1109" s="1" t="s">
        <v>6729</v>
      </c>
      <c r="H1109" s="4" t="s">
        <v>4010</v>
      </c>
      <c r="I1109" s="49"/>
      <c r="J1109" s="1" t="s">
        <v>1621</v>
      </c>
      <c r="K1109" s="26" t="e">
        <f>IF(db[[#This Row],[NB NOTA_C]]="","",COUNTIF([2]!B_MSK[concat],db[[#This Row],[NB NOTA_C]]))</f>
        <v>#REF!</v>
      </c>
      <c r="L1109" s="6" t="s">
        <v>1648</v>
      </c>
      <c r="M1109" s="1" t="s">
        <v>1722</v>
      </c>
      <c r="N1109" s="1" t="s">
        <v>2793</v>
      </c>
      <c r="P1109" s="1" t="str">
        <f>IF(db[[#This Row],[QTY/ CTN]]="","",SUBSTITUTE(SUBSTITUTE(SUBSTITUTE(db[[#This Row],[QTY/ CTN]]," ","_",2),"(",""),")","")&amp;"_")</f>
        <v>30 LSN_</v>
      </c>
      <c r="Q1109" s="1">
        <f>IF(db[[#This Row],[H_QTY/ CTN]]="","",SEARCH("_",db[[#This Row],[H_QTY/ CTN]]))</f>
        <v>7</v>
      </c>
      <c r="R1109" s="1">
        <f>IF(db[[#This Row],[H_QTY/ CTN]]="","",LEN(db[[#This Row],[H_QTY/ CTN]]))</f>
        <v>7</v>
      </c>
      <c r="S1109" s="90" t="str">
        <f>IF(db[[#This Row],[H_QTY/ CTN]]="","",LEFT(db[[#This Row],[H_QTY/ CTN]],db[[#This Row],[H_1]]-1))</f>
        <v>30 LSN</v>
      </c>
      <c r="T1109" s="87" t="str">
        <f>IF(NOT(db[[#This Row],[H_1]]=db[[#This Row],[H_2]]),MID(db[[#This Row],[H_QTY/ CTN]],db[[#This Row],[H_1]]+1,db[[#This Row],[H_2]]-db[[#This Row],[H_1]]-1),"")</f>
        <v/>
      </c>
      <c r="U1109" s="87" t="str">
        <f>IF(db[[#This Row],[QTY/ CTN B]]="","",LEFT(db[[#This Row],[QTY/ CTN B]],SEARCH(" ",db[[#This Row],[QTY/ CTN B]],1)-1))</f>
        <v>30</v>
      </c>
      <c r="V1109" s="87" t="str">
        <f>IF(db[[#This Row],[QTY/ CTN B]]="","",RIGHT(db[[#This Row],[QTY/ CTN B]],LEN(db[[#This Row],[QTY/ CTN B]])-SEARCH(" ",db[[#This Row],[QTY/ CTN B]],1)))</f>
        <v>LSN</v>
      </c>
      <c r="W1109" s="87">
        <f>IF(db[[#This Row],[QTY/ CTN TG]]="",IF(db[[#This Row],[STN TG]]="","",12),LEFT(db[[#This Row],[QTY/ CTN TG]],SEARCH(" ",db[[#This Row],[QTY/ CTN TG]],1)-1))</f>
        <v>12</v>
      </c>
      <c r="X1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09" s="87" t="str">
        <f>IF(db[[#This Row],[STN K]]="","",IF(db[[#This Row],[STN TG]]="LSN",12,""))</f>
        <v/>
      </c>
      <c r="Z1109" s="87" t="str">
        <f>IF(db[[#This Row],[STN TG]]="LSN","PCS","")</f>
        <v/>
      </c>
      <c r="AA1109" s="87">
        <f>db[[#This Row],[QTY B]]*IF(db[[#This Row],[QTY TG]]="",1,db[[#This Row],[QTY TG]])*IF(db[[#This Row],[QTY K]]="",1,db[[#This Row],[QTY K]])</f>
        <v>360</v>
      </c>
      <c r="AB1109" s="87" t="str">
        <f>IF(db[[#This Row],[STN K]]="",IF(db[[#This Row],[STN TG]]="",db[[#This Row],[STN B]],db[[#This Row],[STN TG]]),db[[#This Row],[STN K]])</f>
        <v>PCS</v>
      </c>
      <c r="AC1109" s="87"/>
    </row>
    <row r="1110" spans="1:29" ht="16.5" customHeight="1" x14ac:dyDescent="0.25">
      <c r="A1110" s="87">
        <f>ROW()-1</f>
        <v>1109</v>
      </c>
      <c r="B1110" s="3" t="str">
        <f>LOWER(SUBSTITUTE(SUBSTITUTE(SUBSTITUTE(SUBSTITUTE(SUBSTITUTE(SUBSTITUTE(db[[#This Row],[NB BM]]," ",),".",""),"-",""),"(",""),")",""),"/",""))</f>
        <v>guntinggunindohb65</v>
      </c>
      <c r="C1110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D1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10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guntinggunindohb6530lsn</v>
      </c>
      <c r="F1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hb65gunindolp30dzct30lsnuntana</v>
      </c>
      <c r="G1110" s="1" t="s">
        <v>6729</v>
      </c>
      <c r="H1110" s="4" t="s">
        <v>3263</v>
      </c>
      <c r="I1110" s="49"/>
      <c r="J1110" s="1" t="s">
        <v>1621</v>
      </c>
      <c r="K1110" s="26" t="e">
        <f>IF(db[[#This Row],[NB NOTA_C]]="","",COUNTIF([2]!B_MSK[concat],db[[#This Row],[NB NOTA_C]]))</f>
        <v>#REF!</v>
      </c>
      <c r="L1110" s="6" t="s">
        <v>1648</v>
      </c>
      <c r="M1110" s="1" t="s">
        <v>1722</v>
      </c>
      <c r="N1110" s="1" t="s">
        <v>2793</v>
      </c>
      <c r="P1110" s="1" t="str">
        <f>IF(db[[#This Row],[QTY/ CTN]]="","",SUBSTITUTE(SUBSTITUTE(SUBSTITUTE(db[[#This Row],[QTY/ CTN]]," ","_",2),"(",""),")","")&amp;"_")</f>
        <v>30 LSN_</v>
      </c>
      <c r="Q1110" s="1">
        <f>IF(db[[#This Row],[H_QTY/ CTN]]="","",SEARCH("_",db[[#This Row],[H_QTY/ CTN]]))</f>
        <v>7</v>
      </c>
      <c r="R1110" s="1">
        <f>IF(db[[#This Row],[H_QTY/ CTN]]="","",LEN(db[[#This Row],[H_QTY/ CTN]]))</f>
        <v>7</v>
      </c>
      <c r="S1110" s="90" t="str">
        <f>IF(db[[#This Row],[H_QTY/ CTN]]="","",LEFT(db[[#This Row],[H_QTY/ CTN]],db[[#This Row],[H_1]]-1))</f>
        <v>30 LSN</v>
      </c>
      <c r="T1110" s="87" t="str">
        <f>IF(NOT(db[[#This Row],[H_1]]=db[[#This Row],[H_2]]),MID(db[[#This Row],[H_QTY/ CTN]],db[[#This Row],[H_1]]+1,db[[#This Row],[H_2]]-db[[#This Row],[H_1]]-1),"")</f>
        <v/>
      </c>
      <c r="U1110" s="87" t="str">
        <f>IF(db[[#This Row],[QTY/ CTN B]]="","",LEFT(db[[#This Row],[QTY/ CTN B]],SEARCH(" ",db[[#This Row],[QTY/ CTN B]],1)-1))</f>
        <v>30</v>
      </c>
      <c r="V1110" s="87" t="str">
        <f>IF(db[[#This Row],[QTY/ CTN B]]="","",RIGHT(db[[#This Row],[QTY/ CTN B]],LEN(db[[#This Row],[QTY/ CTN B]])-SEARCH(" ",db[[#This Row],[QTY/ CTN B]],1)))</f>
        <v>LSN</v>
      </c>
      <c r="W1110" s="87">
        <f>IF(db[[#This Row],[QTY/ CTN TG]]="",IF(db[[#This Row],[STN TG]]="","",12),LEFT(db[[#This Row],[QTY/ CTN TG]],SEARCH(" ",db[[#This Row],[QTY/ CTN TG]],1)-1))</f>
        <v>12</v>
      </c>
      <c r="X1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0" s="87" t="str">
        <f>IF(db[[#This Row],[STN K]]="","",IF(db[[#This Row],[STN TG]]="LSN",12,""))</f>
        <v/>
      </c>
      <c r="Z1110" s="87" t="str">
        <f>IF(db[[#This Row],[STN TG]]="LSN","PCS","")</f>
        <v/>
      </c>
      <c r="AA1110" s="87">
        <f>db[[#This Row],[QTY B]]*IF(db[[#This Row],[QTY TG]]="",1,db[[#This Row],[QTY TG]])*IF(db[[#This Row],[QTY K]]="",1,db[[#This Row],[QTY K]])</f>
        <v>360</v>
      </c>
      <c r="AB1110" s="87" t="str">
        <f>IF(db[[#This Row],[STN K]]="",IF(db[[#This Row],[STN TG]]="",db[[#This Row],[STN B]],db[[#This Row],[STN TG]]),db[[#This Row],[STN K]])</f>
        <v>PCS</v>
      </c>
      <c r="AC1110" s="87"/>
    </row>
    <row r="1111" spans="1:29" ht="16.5" customHeight="1" x14ac:dyDescent="0.25">
      <c r="A1111" s="87">
        <f>ROW()-1</f>
        <v>1110</v>
      </c>
      <c r="B1111" s="3" t="str">
        <f>LOWER(SUBSTITUTE(SUBSTITUTE(SUBSTITUTE(SUBSTITUTE(SUBSTITUTE(SUBSTITUTE(db[[#This Row],[NB BM]]," ",),".",""),"-",""),"(",""),")",""),"/",""))</f>
        <v>guntinggunindohb75</v>
      </c>
      <c r="C1111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D1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1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guntinggunindohb7520lsn</v>
      </c>
      <c r="F11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hb75gunindo20lsnuntana</v>
      </c>
      <c r="G1111" s="1" t="s">
        <v>6730</v>
      </c>
      <c r="H1111" s="4" t="s">
        <v>4011</v>
      </c>
      <c r="I1111" s="49"/>
      <c r="J1111" s="1" t="s">
        <v>1621</v>
      </c>
      <c r="K1111" s="26" t="e">
        <f>IF(db[[#This Row],[NB NOTA_C]]="","",COUNTIF([2]!B_MSK[concat],db[[#This Row],[NB NOTA_C]]))</f>
        <v>#REF!</v>
      </c>
      <c r="L1111" s="6" t="s">
        <v>1648</v>
      </c>
      <c r="M1111" s="1" t="s">
        <v>1718</v>
      </c>
      <c r="N1111" s="1" t="s">
        <v>2793</v>
      </c>
      <c r="P1111" s="1" t="str">
        <f>IF(db[[#This Row],[QTY/ CTN]]="","",SUBSTITUTE(SUBSTITUTE(SUBSTITUTE(db[[#This Row],[QTY/ CTN]]," ","_",2),"(",""),")","")&amp;"_")</f>
        <v>20 LSN_</v>
      </c>
      <c r="Q1111" s="1">
        <f>IF(db[[#This Row],[H_QTY/ CTN]]="","",SEARCH("_",db[[#This Row],[H_QTY/ CTN]]))</f>
        <v>7</v>
      </c>
      <c r="R1111" s="1">
        <f>IF(db[[#This Row],[H_QTY/ CTN]]="","",LEN(db[[#This Row],[H_QTY/ CTN]]))</f>
        <v>7</v>
      </c>
      <c r="S1111" s="90" t="str">
        <f>IF(db[[#This Row],[H_QTY/ CTN]]="","",LEFT(db[[#This Row],[H_QTY/ CTN]],db[[#This Row],[H_1]]-1))</f>
        <v>20 LSN</v>
      </c>
      <c r="T1111" s="87" t="str">
        <f>IF(NOT(db[[#This Row],[H_1]]=db[[#This Row],[H_2]]),MID(db[[#This Row],[H_QTY/ CTN]],db[[#This Row],[H_1]]+1,db[[#This Row],[H_2]]-db[[#This Row],[H_1]]-1),"")</f>
        <v/>
      </c>
      <c r="U1111" s="87" t="str">
        <f>IF(db[[#This Row],[QTY/ CTN B]]="","",LEFT(db[[#This Row],[QTY/ CTN B]],SEARCH(" ",db[[#This Row],[QTY/ CTN B]],1)-1))</f>
        <v>20</v>
      </c>
      <c r="V1111" s="87" t="str">
        <f>IF(db[[#This Row],[QTY/ CTN B]]="","",RIGHT(db[[#This Row],[QTY/ CTN B]],LEN(db[[#This Row],[QTY/ CTN B]])-SEARCH(" ",db[[#This Row],[QTY/ CTN B]],1)))</f>
        <v>LSN</v>
      </c>
      <c r="W1111" s="87">
        <f>IF(db[[#This Row],[QTY/ CTN TG]]="",IF(db[[#This Row],[STN TG]]="","",12),LEFT(db[[#This Row],[QTY/ CTN TG]],SEARCH(" ",db[[#This Row],[QTY/ CTN TG]],1)-1))</f>
        <v>12</v>
      </c>
      <c r="X1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1" s="87" t="str">
        <f>IF(db[[#This Row],[STN K]]="","",IF(db[[#This Row],[STN TG]]="LSN",12,""))</f>
        <v/>
      </c>
      <c r="Z1111" s="87" t="str">
        <f>IF(db[[#This Row],[STN TG]]="LSN","PCS","")</f>
        <v/>
      </c>
      <c r="AA1111" s="87">
        <f>db[[#This Row],[QTY B]]*IF(db[[#This Row],[QTY TG]]="",1,db[[#This Row],[QTY TG]])*IF(db[[#This Row],[QTY K]]="",1,db[[#This Row],[QTY K]])</f>
        <v>240</v>
      </c>
      <c r="AB1111" s="87" t="str">
        <f>IF(db[[#This Row],[STN K]]="",IF(db[[#This Row],[STN TG]]="",db[[#This Row],[STN B]],db[[#This Row],[STN TG]]),db[[#This Row],[STN K]])</f>
        <v>PCS</v>
      </c>
      <c r="AC1111" s="87"/>
    </row>
    <row r="1112" spans="1:29" ht="16.5" customHeight="1" x14ac:dyDescent="0.25">
      <c r="A1112" s="87">
        <f>ROW()-1</f>
        <v>1111</v>
      </c>
      <c r="B1112" s="3" t="str">
        <f>LOWER(SUBSTITUTE(SUBSTITUTE(SUBSTITUTE(SUBSTITUTE(SUBSTITUTE(SUBSTITUTE(db[[#This Row],[NB BM]]," ",),".",""),"-",""),"(",""),")",""),"/",""))</f>
        <v>guntinggunindohb75</v>
      </c>
      <c r="C1112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D1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12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guntinggunindohb7520lsn</v>
      </c>
      <c r="F1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hb75gunindolp20dzct20lsnuntana</v>
      </c>
      <c r="G1112" s="1" t="s">
        <v>6730</v>
      </c>
      <c r="H1112" s="4" t="s">
        <v>4013</v>
      </c>
      <c r="I1112" s="49"/>
      <c r="J1112" s="1" t="s">
        <v>1621</v>
      </c>
      <c r="K1112" s="26" t="e">
        <f>IF(db[[#This Row],[NB NOTA_C]]="","",COUNTIF([2]!B_MSK[concat],db[[#This Row],[NB NOTA_C]]))</f>
        <v>#REF!</v>
      </c>
      <c r="L1112" s="6" t="s">
        <v>1648</v>
      </c>
      <c r="M1112" s="1" t="s">
        <v>1718</v>
      </c>
      <c r="N1112" s="1" t="s">
        <v>2793</v>
      </c>
      <c r="P1112" s="1" t="str">
        <f>IF(db[[#This Row],[QTY/ CTN]]="","",SUBSTITUTE(SUBSTITUTE(SUBSTITUTE(db[[#This Row],[QTY/ CTN]]," ","_",2),"(",""),")","")&amp;"_")</f>
        <v>20 LSN_</v>
      </c>
      <c r="Q1112" s="1">
        <f>IF(db[[#This Row],[H_QTY/ CTN]]="","",SEARCH("_",db[[#This Row],[H_QTY/ CTN]]))</f>
        <v>7</v>
      </c>
      <c r="R1112" s="1">
        <f>IF(db[[#This Row],[H_QTY/ CTN]]="","",LEN(db[[#This Row],[H_QTY/ CTN]]))</f>
        <v>7</v>
      </c>
      <c r="S1112" s="90" t="str">
        <f>IF(db[[#This Row],[H_QTY/ CTN]]="","",LEFT(db[[#This Row],[H_QTY/ CTN]],db[[#This Row],[H_1]]-1))</f>
        <v>20 LSN</v>
      </c>
      <c r="T1112" s="87" t="str">
        <f>IF(NOT(db[[#This Row],[H_1]]=db[[#This Row],[H_2]]),MID(db[[#This Row],[H_QTY/ CTN]],db[[#This Row],[H_1]]+1,db[[#This Row],[H_2]]-db[[#This Row],[H_1]]-1),"")</f>
        <v/>
      </c>
      <c r="U1112" s="87" t="str">
        <f>IF(db[[#This Row],[QTY/ CTN B]]="","",LEFT(db[[#This Row],[QTY/ CTN B]],SEARCH(" ",db[[#This Row],[QTY/ CTN B]],1)-1))</f>
        <v>20</v>
      </c>
      <c r="V1112" s="87" t="str">
        <f>IF(db[[#This Row],[QTY/ CTN B]]="","",RIGHT(db[[#This Row],[QTY/ CTN B]],LEN(db[[#This Row],[QTY/ CTN B]])-SEARCH(" ",db[[#This Row],[QTY/ CTN B]],1)))</f>
        <v>LSN</v>
      </c>
      <c r="W1112" s="87">
        <f>IF(db[[#This Row],[QTY/ CTN TG]]="",IF(db[[#This Row],[STN TG]]="","",12),LEFT(db[[#This Row],[QTY/ CTN TG]],SEARCH(" ",db[[#This Row],[QTY/ CTN TG]],1)-1))</f>
        <v>12</v>
      </c>
      <c r="X1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2" s="87" t="str">
        <f>IF(db[[#This Row],[STN K]]="","",IF(db[[#This Row],[STN TG]]="LSN",12,""))</f>
        <v/>
      </c>
      <c r="Z1112" s="87" t="str">
        <f>IF(db[[#This Row],[STN TG]]="LSN","PCS","")</f>
        <v/>
      </c>
      <c r="AA1112" s="87">
        <f>db[[#This Row],[QTY B]]*IF(db[[#This Row],[QTY TG]]="",1,db[[#This Row],[QTY TG]])*IF(db[[#This Row],[QTY K]]="",1,db[[#This Row],[QTY K]])</f>
        <v>240</v>
      </c>
      <c r="AB1112" s="87" t="str">
        <f>IF(db[[#This Row],[STN K]]="",IF(db[[#This Row],[STN TG]]="",db[[#This Row],[STN B]],db[[#This Row],[STN TG]]),db[[#This Row],[STN K]])</f>
        <v>PCS</v>
      </c>
      <c r="AC1112" s="87"/>
    </row>
    <row r="1113" spans="1:29" ht="16.5" customHeight="1" x14ac:dyDescent="0.25">
      <c r="A1113" s="87">
        <f>ROW()-1</f>
        <v>1112</v>
      </c>
      <c r="B1113" s="3" t="str">
        <f>LOWER(SUBSTITUTE(SUBSTITUTE(SUBSTITUTE(SUBSTITUTE(SUBSTITUTE(SUBSTITUTE(db[[#This Row],[NB BM]]," ",),".",""),"-",""),"(",""),")",""),"/",""))</f>
        <v>guntinggunindohb85</v>
      </c>
      <c r="C1113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D1113" s="3" t="str">
        <f>LOWER(SUBSTITUTE(SUBSTITUTE(SUBSTITUTE(SUBSTITUTE(SUBSTITUTE(SUBSTITUTE(SUBSTITUTE(SUBSTITUTE(SUBSTITUTE(db[[#This Row],[NB PAJAK]]," ",""),"-",""),"(",""),")",""),".",""),",",""),"/",""),"""",""),"+",""))</f>
        <v/>
      </c>
      <c r="E1113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guntinggunindohb8520lsn</v>
      </c>
      <c r="F11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hb85gunindo20lsnuntana</v>
      </c>
      <c r="G1113" s="1" t="s">
        <v>6731</v>
      </c>
      <c r="H1113" s="4" t="s">
        <v>4012</v>
      </c>
      <c r="I1113" s="49"/>
      <c r="J1113" s="1" t="s">
        <v>1621</v>
      </c>
      <c r="K1113" s="26" t="e">
        <f>IF(db[[#This Row],[NB NOTA_C]]="","",COUNTIF([2]!B_MSK[concat],db[[#This Row],[NB NOTA_C]]))</f>
        <v>#REF!</v>
      </c>
      <c r="L1113" s="7" t="s">
        <v>1648</v>
      </c>
      <c r="M1113" s="3" t="s">
        <v>1718</v>
      </c>
      <c r="N1113" s="1" t="s">
        <v>2793</v>
      </c>
      <c r="P1113" s="1" t="str">
        <f>IF(db[[#This Row],[QTY/ CTN]]="","",SUBSTITUTE(SUBSTITUTE(SUBSTITUTE(db[[#This Row],[QTY/ CTN]]," ","_",2),"(",""),")","")&amp;"_")</f>
        <v>20 LSN_</v>
      </c>
      <c r="Q1113" s="1">
        <f>IF(db[[#This Row],[H_QTY/ CTN]]="","",SEARCH("_",db[[#This Row],[H_QTY/ CTN]]))</f>
        <v>7</v>
      </c>
      <c r="R1113" s="1">
        <f>IF(db[[#This Row],[H_QTY/ CTN]]="","",LEN(db[[#This Row],[H_QTY/ CTN]]))</f>
        <v>7</v>
      </c>
      <c r="S1113" s="90" t="str">
        <f>IF(db[[#This Row],[H_QTY/ CTN]]="","",LEFT(db[[#This Row],[H_QTY/ CTN]],db[[#This Row],[H_1]]-1))</f>
        <v>20 LSN</v>
      </c>
      <c r="T1113" s="87" t="str">
        <f>IF(NOT(db[[#This Row],[H_1]]=db[[#This Row],[H_2]]),MID(db[[#This Row],[H_QTY/ CTN]],db[[#This Row],[H_1]]+1,db[[#This Row],[H_2]]-db[[#This Row],[H_1]]-1),"")</f>
        <v/>
      </c>
      <c r="U1113" s="87" t="str">
        <f>IF(db[[#This Row],[QTY/ CTN B]]="","",LEFT(db[[#This Row],[QTY/ CTN B]],SEARCH(" ",db[[#This Row],[QTY/ CTN B]],1)-1))</f>
        <v>20</v>
      </c>
      <c r="V1113" s="87" t="str">
        <f>IF(db[[#This Row],[QTY/ CTN B]]="","",RIGHT(db[[#This Row],[QTY/ CTN B]],LEN(db[[#This Row],[QTY/ CTN B]])-SEARCH(" ",db[[#This Row],[QTY/ CTN B]],1)))</f>
        <v>LSN</v>
      </c>
      <c r="W1113" s="87">
        <f>IF(db[[#This Row],[QTY/ CTN TG]]="",IF(db[[#This Row],[STN TG]]="","",12),LEFT(db[[#This Row],[QTY/ CTN TG]],SEARCH(" ",db[[#This Row],[QTY/ CTN TG]],1)-1))</f>
        <v>12</v>
      </c>
      <c r="X1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3" s="87" t="str">
        <f>IF(db[[#This Row],[STN K]]="","",IF(db[[#This Row],[STN TG]]="LSN",12,""))</f>
        <v/>
      </c>
      <c r="Z1113" s="87" t="str">
        <f>IF(db[[#This Row],[STN TG]]="LSN","PCS","")</f>
        <v/>
      </c>
      <c r="AA1113" s="87">
        <f>db[[#This Row],[QTY B]]*IF(db[[#This Row],[QTY TG]]="",1,db[[#This Row],[QTY TG]])*IF(db[[#This Row],[QTY K]]="",1,db[[#This Row],[QTY K]])</f>
        <v>240</v>
      </c>
      <c r="AB1113" s="87" t="str">
        <f>IF(db[[#This Row],[STN K]]="",IF(db[[#This Row],[STN TG]]="",db[[#This Row],[STN B]],db[[#This Row],[STN TG]]),db[[#This Row],[STN K]])</f>
        <v>PCS</v>
      </c>
      <c r="AC1113" s="87"/>
    </row>
    <row r="1114" spans="1:29" ht="16.5" customHeight="1" x14ac:dyDescent="0.25">
      <c r="A1114" s="87">
        <f>ROW()-1</f>
        <v>1113</v>
      </c>
      <c r="B1114" s="3" t="str">
        <f>LOWER(SUBSTITUTE(SUBSTITUTE(SUBSTITUTE(SUBSTITUTE(SUBSTITUTE(SUBSTITUTE(db[[#This Row],[NB BM]]," ",),".",""),"-",""),"(",""),")",""),"/",""))</f>
        <v>guntinggunindohb85</v>
      </c>
      <c r="C1114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D1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14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guntinggunindohb8520lsn</v>
      </c>
      <c r="F1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hb85gunindolp20dzct20lsnuntana</v>
      </c>
      <c r="G1114" s="1" t="s">
        <v>6731</v>
      </c>
      <c r="H1114" s="4" t="s">
        <v>3264</v>
      </c>
      <c r="I1114" s="49"/>
      <c r="J1114" s="1" t="s">
        <v>1621</v>
      </c>
      <c r="K1114" s="26" t="e">
        <f>IF(db[[#This Row],[NB NOTA_C]]="","",COUNTIF([2]!B_MSK[concat],db[[#This Row],[NB NOTA_C]]))</f>
        <v>#REF!</v>
      </c>
      <c r="L1114" s="7" t="s">
        <v>1648</v>
      </c>
      <c r="M1114" s="3" t="s">
        <v>1718</v>
      </c>
      <c r="N1114" s="1" t="s">
        <v>2793</v>
      </c>
      <c r="P1114" s="1" t="str">
        <f>IF(db[[#This Row],[QTY/ CTN]]="","",SUBSTITUTE(SUBSTITUTE(SUBSTITUTE(db[[#This Row],[QTY/ CTN]]," ","_",2),"(",""),")","")&amp;"_")</f>
        <v>20 LSN_</v>
      </c>
      <c r="Q1114" s="1">
        <f>IF(db[[#This Row],[H_QTY/ CTN]]="","",SEARCH("_",db[[#This Row],[H_QTY/ CTN]]))</f>
        <v>7</v>
      </c>
      <c r="R1114" s="1">
        <f>IF(db[[#This Row],[H_QTY/ CTN]]="","",LEN(db[[#This Row],[H_QTY/ CTN]]))</f>
        <v>7</v>
      </c>
      <c r="S1114" s="90" t="str">
        <f>IF(db[[#This Row],[H_QTY/ CTN]]="","",LEFT(db[[#This Row],[H_QTY/ CTN]],db[[#This Row],[H_1]]-1))</f>
        <v>20 LSN</v>
      </c>
      <c r="T1114" s="87" t="str">
        <f>IF(NOT(db[[#This Row],[H_1]]=db[[#This Row],[H_2]]),MID(db[[#This Row],[H_QTY/ CTN]],db[[#This Row],[H_1]]+1,db[[#This Row],[H_2]]-db[[#This Row],[H_1]]-1),"")</f>
        <v/>
      </c>
      <c r="U1114" s="87" t="str">
        <f>IF(db[[#This Row],[QTY/ CTN B]]="","",LEFT(db[[#This Row],[QTY/ CTN B]],SEARCH(" ",db[[#This Row],[QTY/ CTN B]],1)-1))</f>
        <v>20</v>
      </c>
      <c r="V1114" s="87" t="str">
        <f>IF(db[[#This Row],[QTY/ CTN B]]="","",RIGHT(db[[#This Row],[QTY/ CTN B]],LEN(db[[#This Row],[QTY/ CTN B]])-SEARCH(" ",db[[#This Row],[QTY/ CTN B]],1)))</f>
        <v>LSN</v>
      </c>
      <c r="W1114" s="87">
        <f>IF(db[[#This Row],[QTY/ CTN TG]]="",IF(db[[#This Row],[STN TG]]="","",12),LEFT(db[[#This Row],[QTY/ CTN TG]],SEARCH(" ",db[[#This Row],[QTY/ CTN TG]],1)-1))</f>
        <v>12</v>
      </c>
      <c r="X1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14" s="87" t="str">
        <f>IF(db[[#This Row],[STN K]]="","",IF(db[[#This Row],[STN TG]]="LSN",12,""))</f>
        <v/>
      </c>
      <c r="Z1114" s="87" t="str">
        <f>IF(db[[#This Row],[STN TG]]="LSN","PCS","")</f>
        <v/>
      </c>
      <c r="AA1114" s="87">
        <f>db[[#This Row],[QTY B]]*IF(db[[#This Row],[QTY TG]]="",1,db[[#This Row],[QTY TG]])*IF(db[[#This Row],[QTY K]]="",1,db[[#This Row],[QTY K]])</f>
        <v>240</v>
      </c>
      <c r="AB1114" s="87" t="str">
        <f>IF(db[[#This Row],[STN K]]="",IF(db[[#This Row],[STN TG]]="",db[[#This Row],[STN B]],db[[#This Row],[STN TG]]),db[[#This Row],[STN K]])</f>
        <v>PCS</v>
      </c>
      <c r="AC1114" s="87"/>
    </row>
    <row r="1115" spans="1:29" ht="16.5" customHeight="1" x14ac:dyDescent="0.25">
      <c r="A1115" s="87">
        <f>ROW()-1</f>
        <v>1114</v>
      </c>
      <c r="B1115" s="3" t="str">
        <f>LOWER(SUBSTITUTE(SUBSTITUTE(SUBSTITUTE(SUBSTITUTE(SUBSTITUTE(SUBSTITUTE(db[[#This Row],[NB BM]]," ",),".",""),"-",""),"(",""),")",""),"/",""))</f>
        <v>tashbagluxmy02a</v>
      </c>
      <c r="C1115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D1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15" s="3" t="str">
        <f>LOWER(SUBSTITUTE(SUBSTITUTE(SUBSTITUTE(SUBSTITUTE(SUBSTITUTE(SUBSTITUTE(SUBSTITUTE(SUBSTITUTE(SUBSTITUTE(db[[#This Row],[NB BM]]&amp;db[[#This Row],[QTY/ CTN]]," ",),".",""),"-",""),"(",""),")",""),",",""),"/",""),"""",""),"+",""))</f>
        <v>tashbagluxmy02a1ctn</v>
      </c>
      <c r="F1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hbagluxmy02a1ctnuntana</v>
      </c>
      <c r="G1115" s="4" t="s">
        <v>5200</v>
      </c>
      <c r="H1115" s="4" t="s">
        <v>5194</v>
      </c>
      <c r="I1115" s="49"/>
      <c r="J1115" s="1" t="s">
        <v>1621</v>
      </c>
      <c r="K1115" s="28" t="e">
        <f>IF(db[[#This Row],[NB NOTA_C]]="","",COUNTIF([2]!B_MSK[concat],db[[#This Row],[NB NOTA_C]]))</f>
        <v>#REF!</v>
      </c>
      <c r="L1115" s="7" t="s">
        <v>1637</v>
      </c>
      <c r="M1115" s="3" t="s">
        <v>4482</v>
      </c>
      <c r="N1115" s="1" t="s">
        <v>2820</v>
      </c>
      <c r="O1115" s="3"/>
      <c r="P1115" s="3" t="str">
        <f>IF(db[[#This Row],[QTY/ CTN]]="","",SUBSTITUTE(SUBSTITUTE(SUBSTITUTE(db[[#This Row],[QTY/ CTN]]," ","_",2),"(",""),")","")&amp;"_")</f>
        <v>1 CTN_</v>
      </c>
      <c r="Q1115" s="3">
        <f>IF(db[[#This Row],[H_QTY/ CTN]]="","",SEARCH("_",db[[#This Row],[H_QTY/ CTN]]))</f>
        <v>6</v>
      </c>
      <c r="R1115" s="3">
        <f>IF(db[[#This Row],[H_QTY/ CTN]]="","",LEN(db[[#This Row],[H_QTY/ CTN]]))</f>
        <v>6</v>
      </c>
      <c r="S1115" s="87" t="str">
        <f>IF(db[[#This Row],[H_QTY/ CTN]]="","",LEFT(db[[#This Row],[H_QTY/ CTN]],db[[#This Row],[H_1]]-1))</f>
        <v>1 CTN</v>
      </c>
      <c r="T1115" s="87" t="str">
        <f>IF(NOT(db[[#This Row],[H_1]]=db[[#This Row],[H_2]]),MID(db[[#This Row],[H_QTY/ CTN]],db[[#This Row],[H_1]]+1,db[[#This Row],[H_2]]-db[[#This Row],[H_1]]-1),"")</f>
        <v/>
      </c>
      <c r="U1115" s="87" t="str">
        <f>IF(db[[#This Row],[QTY/ CTN B]]="","",LEFT(db[[#This Row],[QTY/ CTN B]],SEARCH(" ",db[[#This Row],[QTY/ CTN B]],1)-1))</f>
        <v>1</v>
      </c>
      <c r="V1115" s="87" t="str">
        <f>IF(db[[#This Row],[QTY/ CTN B]]="","",RIGHT(db[[#This Row],[QTY/ CTN B]],LEN(db[[#This Row],[QTY/ CTN B]])-SEARCH(" ",db[[#This Row],[QTY/ CTN B]],1)))</f>
        <v>CTN</v>
      </c>
      <c r="W1115" s="87" t="str">
        <f>IF(db[[#This Row],[QTY/ CTN TG]]="",IF(db[[#This Row],[STN TG]]="","",12),LEFT(db[[#This Row],[QTY/ CTN TG]],SEARCH(" ",db[[#This Row],[QTY/ CTN TG]],1)-1))</f>
        <v/>
      </c>
      <c r="X1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15" s="87" t="str">
        <f>IF(db[[#This Row],[STN K]]="","",IF(db[[#This Row],[STN TG]]="LSN",12,""))</f>
        <v/>
      </c>
      <c r="Z1115" s="87" t="str">
        <f>IF(db[[#This Row],[STN TG]]="LSN","PCS","")</f>
        <v/>
      </c>
      <c r="AA1115" s="87">
        <f>db[[#This Row],[QTY B]]*IF(db[[#This Row],[QTY TG]]="",1,db[[#This Row],[QTY TG]])*IF(db[[#This Row],[QTY K]]="",1,db[[#This Row],[QTY K]])</f>
        <v>1</v>
      </c>
      <c r="AB1115" s="87" t="str">
        <f>IF(db[[#This Row],[STN K]]="",IF(db[[#This Row],[STN TG]]="",db[[#This Row],[STN B]],db[[#This Row],[STN TG]]),db[[#This Row],[STN K]])</f>
        <v>CTN</v>
      </c>
      <c r="AC1115" s="87"/>
    </row>
    <row r="1116" spans="1:29" ht="16.5" customHeight="1" x14ac:dyDescent="0.25">
      <c r="A1116" s="87">
        <f>ROW()-1</f>
        <v>1115</v>
      </c>
      <c r="B1116" s="3" t="str">
        <f>LOWER(SUBSTITUTE(SUBSTITUTE(SUBSTITUTE(SUBSTITUTE(SUBSTITUTE(SUBSTITUTE(db[[#This Row],[NB BM]]," ",),".",""),"-",""),"(",""),")",""),"/",""))</f>
        <v>tasluxteslats20l36x30x10l</v>
      </c>
      <c r="C111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D1116" s="3" t="str">
        <f>LOWER(SUBSTITUTE(SUBSTITUTE(SUBSTITUTE(SUBSTITUTE(SUBSTITUTE(SUBSTITUTE(SUBSTITUTE(SUBSTITUTE(SUBSTITUTE(db[[#This Row],[NB PAJAK]]," ",""),"-",""),"(",""),")",""),".",""),",",""),"/",""),"""",""),"+",""))</f>
        <v/>
      </c>
      <c r="E1116" s="3" t="str">
        <f>LOWER(SUBSTITUTE(SUBSTITUTE(SUBSTITUTE(SUBSTITUTE(SUBSTITUTE(SUBSTITUTE(SUBSTITUTE(SUBSTITUTE(SUBSTITUTE(db[[#This Row],[NB BM]]&amp;db[[#This Row],[QTY/ CTN]]," ",),".",""),"-",""),"(",""),")",""),",",""),"/",""),"""",""),"+",""))</f>
        <v>tasluxteslats20l36x30x10l180pcs</v>
      </c>
      <c r="F1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hbagluxteslats20l36x30x10l180pcsuntana</v>
      </c>
      <c r="G1116" s="1" t="s">
        <v>2030</v>
      </c>
      <c r="H1116" s="4" t="s">
        <v>2970</v>
      </c>
      <c r="I1116" s="49"/>
      <c r="J1116" s="1" t="s">
        <v>1621</v>
      </c>
      <c r="K1116" s="26" t="e">
        <f>IF(db[[#This Row],[NB NOTA_C]]="","",COUNTIF([2]!B_MSK[concat],db[[#This Row],[NB NOTA_C]]))</f>
        <v>#REF!</v>
      </c>
      <c r="L1116" s="7" t="s">
        <v>1637</v>
      </c>
      <c r="M1116" s="3" t="s">
        <v>1781</v>
      </c>
      <c r="N1116" s="1" t="s">
        <v>2820</v>
      </c>
      <c r="P1116" s="1" t="str">
        <f>IF(db[[#This Row],[QTY/ CTN]]="","",SUBSTITUTE(SUBSTITUTE(SUBSTITUTE(db[[#This Row],[QTY/ CTN]]," ","_",2),"(",""),")","")&amp;"_")</f>
        <v>180 PCS_</v>
      </c>
      <c r="Q1116" s="1">
        <f>IF(db[[#This Row],[H_QTY/ CTN]]="","",SEARCH("_",db[[#This Row],[H_QTY/ CTN]]))</f>
        <v>8</v>
      </c>
      <c r="R1116" s="1">
        <f>IF(db[[#This Row],[H_QTY/ CTN]]="","",LEN(db[[#This Row],[H_QTY/ CTN]]))</f>
        <v>8</v>
      </c>
      <c r="S1116" s="90" t="str">
        <f>IF(db[[#This Row],[H_QTY/ CTN]]="","",LEFT(db[[#This Row],[H_QTY/ CTN]],db[[#This Row],[H_1]]-1))</f>
        <v>180 PCS</v>
      </c>
      <c r="T1116" s="87" t="str">
        <f>IF(NOT(db[[#This Row],[H_1]]=db[[#This Row],[H_2]]),MID(db[[#This Row],[H_QTY/ CTN]],db[[#This Row],[H_1]]+1,db[[#This Row],[H_2]]-db[[#This Row],[H_1]]-1),"")</f>
        <v/>
      </c>
      <c r="U1116" s="87" t="str">
        <f>IF(db[[#This Row],[QTY/ CTN B]]="","",LEFT(db[[#This Row],[QTY/ CTN B]],SEARCH(" ",db[[#This Row],[QTY/ CTN B]],1)-1))</f>
        <v>180</v>
      </c>
      <c r="V1116" s="87" t="str">
        <f>IF(db[[#This Row],[QTY/ CTN B]]="","",RIGHT(db[[#This Row],[QTY/ CTN B]],LEN(db[[#This Row],[QTY/ CTN B]])-SEARCH(" ",db[[#This Row],[QTY/ CTN B]],1)))</f>
        <v>PCS</v>
      </c>
      <c r="W1116" s="87" t="str">
        <f>IF(db[[#This Row],[QTY/ CTN TG]]="",IF(db[[#This Row],[STN TG]]="","",12),LEFT(db[[#This Row],[QTY/ CTN TG]],SEARCH(" ",db[[#This Row],[QTY/ CTN TG]],1)-1))</f>
        <v/>
      </c>
      <c r="X1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16" s="87" t="str">
        <f>IF(db[[#This Row],[STN K]]="","",IF(db[[#This Row],[STN TG]]="LSN",12,""))</f>
        <v/>
      </c>
      <c r="Z1116" s="87" t="str">
        <f>IF(db[[#This Row],[STN TG]]="LSN","PCS","")</f>
        <v/>
      </c>
      <c r="AA1116" s="87">
        <f>db[[#This Row],[QTY B]]*IF(db[[#This Row],[QTY TG]]="",1,db[[#This Row],[QTY TG]])*IF(db[[#This Row],[QTY K]]="",1,db[[#This Row],[QTY K]])</f>
        <v>180</v>
      </c>
      <c r="AB1116" s="87" t="str">
        <f>IF(db[[#This Row],[STN K]]="",IF(db[[#This Row],[STN TG]]="",db[[#This Row],[STN B]],db[[#This Row],[STN TG]]),db[[#This Row],[STN K]])</f>
        <v>PCS</v>
      </c>
      <c r="AC1116" s="87"/>
    </row>
    <row r="1117" spans="1:29" ht="16.5" customHeight="1" x14ac:dyDescent="0.25">
      <c r="A1117" s="87">
        <f>ROW()-1</f>
        <v>1116</v>
      </c>
      <c r="B1117" s="3" t="str">
        <f>LOWER(SUBSTITUTE(SUBSTITUTE(SUBSTITUTE(SUBSTITUTE(SUBSTITUTE(SUBSTITUTE(db[[#This Row],[NB BM]]," ",),".",""),"-",""),"(",""),")",""),"/",""))</f>
        <v>tasluxteslats20m27x32x9m</v>
      </c>
      <c r="C111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D1117" s="3" t="str">
        <f>LOWER(SUBSTITUTE(SUBSTITUTE(SUBSTITUTE(SUBSTITUTE(SUBSTITUTE(SUBSTITUTE(SUBSTITUTE(SUBSTITUTE(SUBSTITUTE(db[[#This Row],[NB PAJAK]]," ",""),"-",""),"(",""),")",""),".",""),",",""),"/",""),"""",""),"+",""))</f>
        <v/>
      </c>
      <c r="E1117" s="3" t="str">
        <f>LOWER(SUBSTITUTE(SUBSTITUTE(SUBSTITUTE(SUBSTITUTE(SUBSTITUTE(SUBSTITUTE(SUBSTITUTE(SUBSTITUTE(SUBSTITUTE(db[[#This Row],[NB BM]]&amp;db[[#This Row],[QTY/ CTN]]," ",),".",""),"-",""),"(",""),")",""),",",""),"/",""),"""",""),"+",""))</f>
        <v>tasluxteslats20m27x32x9m240pcs</v>
      </c>
      <c r="F1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hbagluxteslats20m27x32x9m240pcsuntana</v>
      </c>
      <c r="G1117" s="1" t="s">
        <v>2031</v>
      </c>
      <c r="H1117" s="4" t="s">
        <v>2971</v>
      </c>
      <c r="I1117" s="49"/>
      <c r="J1117" s="1" t="s">
        <v>1621</v>
      </c>
      <c r="K1117" s="26" t="e">
        <f>IF(db[[#This Row],[NB NOTA_C]]="","",COUNTIF([2]!B_MSK[concat],db[[#This Row],[NB NOTA_C]]))</f>
        <v>#REF!</v>
      </c>
      <c r="L1117" s="7" t="s">
        <v>1637</v>
      </c>
      <c r="M1117" s="3" t="s">
        <v>1698</v>
      </c>
      <c r="N1117" s="1" t="s">
        <v>2820</v>
      </c>
      <c r="P1117" s="1" t="str">
        <f>IF(db[[#This Row],[QTY/ CTN]]="","",SUBSTITUTE(SUBSTITUTE(SUBSTITUTE(db[[#This Row],[QTY/ CTN]]," ","_",2),"(",""),")","")&amp;"_")</f>
        <v>240 PCS_</v>
      </c>
      <c r="Q1117" s="1">
        <f>IF(db[[#This Row],[H_QTY/ CTN]]="","",SEARCH("_",db[[#This Row],[H_QTY/ CTN]]))</f>
        <v>8</v>
      </c>
      <c r="R1117" s="1">
        <f>IF(db[[#This Row],[H_QTY/ CTN]]="","",LEN(db[[#This Row],[H_QTY/ CTN]]))</f>
        <v>8</v>
      </c>
      <c r="S1117" s="90" t="str">
        <f>IF(db[[#This Row],[H_QTY/ CTN]]="","",LEFT(db[[#This Row],[H_QTY/ CTN]],db[[#This Row],[H_1]]-1))</f>
        <v>240 PCS</v>
      </c>
      <c r="T1117" s="87" t="str">
        <f>IF(NOT(db[[#This Row],[H_1]]=db[[#This Row],[H_2]]),MID(db[[#This Row],[H_QTY/ CTN]],db[[#This Row],[H_1]]+1,db[[#This Row],[H_2]]-db[[#This Row],[H_1]]-1),"")</f>
        <v/>
      </c>
      <c r="U1117" s="87" t="str">
        <f>IF(db[[#This Row],[QTY/ CTN B]]="","",LEFT(db[[#This Row],[QTY/ CTN B]],SEARCH(" ",db[[#This Row],[QTY/ CTN B]],1)-1))</f>
        <v>240</v>
      </c>
      <c r="V1117" s="87" t="str">
        <f>IF(db[[#This Row],[QTY/ CTN B]]="","",RIGHT(db[[#This Row],[QTY/ CTN B]],LEN(db[[#This Row],[QTY/ CTN B]])-SEARCH(" ",db[[#This Row],[QTY/ CTN B]],1)))</f>
        <v>PCS</v>
      </c>
      <c r="W1117" s="87" t="str">
        <f>IF(db[[#This Row],[QTY/ CTN TG]]="",IF(db[[#This Row],[STN TG]]="","",12),LEFT(db[[#This Row],[QTY/ CTN TG]],SEARCH(" ",db[[#This Row],[QTY/ CTN TG]],1)-1))</f>
        <v/>
      </c>
      <c r="X1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17" s="87" t="str">
        <f>IF(db[[#This Row],[STN K]]="","",IF(db[[#This Row],[STN TG]]="LSN",12,""))</f>
        <v/>
      </c>
      <c r="Z1117" s="87" t="str">
        <f>IF(db[[#This Row],[STN TG]]="LSN","PCS","")</f>
        <v/>
      </c>
      <c r="AA1117" s="87">
        <f>db[[#This Row],[QTY B]]*IF(db[[#This Row],[QTY TG]]="",1,db[[#This Row],[QTY TG]])*IF(db[[#This Row],[QTY K]]="",1,db[[#This Row],[QTY K]])</f>
        <v>240</v>
      </c>
      <c r="AB1117" s="87" t="str">
        <f>IF(db[[#This Row],[STN K]]="",IF(db[[#This Row],[STN TG]]="",db[[#This Row],[STN B]],db[[#This Row],[STN TG]]),db[[#This Row],[STN K]])</f>
        <v>PCS</v>
      </c>
      <c r="AC1117" s="87"/>
    </row>
    <row r="1118" spans="1:29" ht="16.5" customHeight="1" x14ac:dyDescent="0.25">
      <c r="A1118" s="87">
        <f>ROW()-1</f>
        <v>1117</v>
      </c>
      <c r="B1118" s="1" t="str">
        <f>LOWER(SUBSTITUTE(SUBSTITUTE(SUBSTITUTE(SUBSTITUTE(SUBSTITUTE(SUBSTITUTE(db[[#This Row],[NB BM]]," ",),".",""),"-",""),"(",""),")",""),"/",""))</f>
        <v>staplerjkhd12a13</v>
      </c>
      <c r="C111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D111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E1118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staplerjkhd12a1312pcs</v>
      </c>
      <c r="F11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hdstaplerhd12a13jk12pcsartomoro</v>
      </c>
      <c r="G1118" s="1" t="s">
        <v>333</v>
      </c>
      <c r="H1118" s="4" t="s">
        <v>334</v>
      </c>
      <c r="I1118" s="49" t="s">
        <v>335</v>
      </c>
      <c r="J1118" s="1" t="s">
        <v>1620</v>
      </c>
      <c r="K1118" s="26" t="e">
        <f>IF(db[[#This Row],[NB NOTA_C]]="","",COUNTIF([2]!B_MSK[concat],db[[#This Row],[NB NOTA_C]]))</f>
        <v>#REF!</v>
      </c>
      <c r="L1118" s="6" t="s">
        <v>1631</v>
      </c>
      <c r="M1118" s="1" t="s">
        <v>1792</v>
      </c>
      <c r="N1118" s="1" t="s">
        <v>2818</v>
      </c>
      <c r="P1118" s="1" t="str">
        <f>IF(db[[#This Row],[QTY/ CTN]]="","",SUBSTITUTE(SUBSTITUTE(SUBSTITUTE(db[[#This Row],[QTY/ CTN]]," ","_",2),"(",""),")","")&amp;"_")</f>
        <v>12 PCS_</v>
      </c>
      <c r="Q1118" s="1">
        <f>IF(db[[#This Row],[H_QTY/ CTN]]="","",SEARCH("_",db[[#This Row],[H_QTY/ CTN]]))</f>
        <v>7</v>
      </c>
      <c r="R1118" s="1">
        <f>IF(db[[#This Row],[H_QTY/ CTN]]="","",LEN(db[[#This Row],[H_QTY/ CTN]]))</f>
        <v>7</v>
      </c>
      <c r="S1118" s="90" t="str">
        <f>IF(db[[#This Row],[H_QTY/ CTN]]="","",LEFT(db[[#This Row],[H_QTY/ CTN]],db[[#This Row],[H_1]]-1))</f>
        <v>12 PCS</v>
      </c>
      <c r="T1118" s="87" t="str">
        <f>IF(NOT(db[[#This Row],[H_1]]=db[[#This Row],[H_2]]),MID(db[[#This Row],[H_QTY/ CTN]],db[[#This Row],[H_1]]+1,db[[#This Row],[H_2]]-db[[#This Row],[H_1]]-1),"")</f>
        <v/>
      </c>
      <c r="U1118" s="87" t="str">
        <f>IF(db[[#This Row],[QTY/ CTN B]]="","",LEFT(db[[#This Row],[QTY/ CTN B]],SEARCH(" ",db[[#This Row],[QTY/ CTN B]],1)-1))</f>
        <v>12</v>
      </c>
      <c r="V1118" s="87" t="str">
        <f>IF(db[[#This Row],[QTY/ CTN B]]="","",RIGHT(db[[#This Row],[QTY/ CTN B]],LEN(db[[#This Row],[QTY/ CTN B]])-SEARCH(" ",db[[#This Row],[QTY/ CTN B]],1)))</f>
        <v>PCS</v>
      </c>
      <c r="W1118" s="87" t="str">
        <f>IF(db[[#This Row],[QTY/ CTN TG]]="",IF(db[[#This Row],[STN TG]]="","",12),LEFT(db[[#This Row],[QTY/ CTN TG]],SEARCH(" ",db[[#This Row],[QTY/ CTN TG]],1)-1))</f>
        <v/>
      </c>
      <c r="X1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18" s="87" t="str">
        <f>IF(db[[#This Row],[STN K]]="","",IF(db[[#This Row],[STN TG]]="LSN",12,""))</f>
        <v/>
      </c>
      <c r="Z1118" s="87" t="str">
        <f>IF(db[[#This Row],[STN TG]]="LSN","PCS","")</f>
        <v/>
      </c>
      <c r="AA1118" s="87">
        <f>db[[#This Row],[QTY B]]*IF(db[[#This Row],[QTY TG]]="",1,db[[#This Row],[QTY TG]])*IF(db[[#This Row],[QTY K]]="",1,db[[#This Row],[QTY K]])</f>
        <v>12</v>
      </c>
      <c r="AB1118" s="87" t="str">
        <f>IF(db[[#This Row],[STN K]]="",IF(db[[#This Row],[STN TG]]="",db[[#This Row],[STN B]],db[[#This Row],[STN TG]]),db[[#This Row],[STN K]])</f>
        <v>PCS</v>
      </c>
      <c r="AC1118" s="87"/>
    </row>
    <row r="1119" spans="1:29" ht="16.5" customHeight="1" x14ac:dyDescent="0.25">
      <c r="A1119" s="87">
        <f>ROW()-1</f>
        <v>1118</v>
      </c>
      <c r="B1119" s="1" t="str">
        <f>LOWER(SUBSTITUTE(SUBSTITUTE(SUBSTITUTE(SUBSTITUTE(SUBSTITUTE(SUBSTITUTE(db[[#This Row],[NB BM]]," ",),".",""),"-",""),"(",""),")",""),"/",""))</f>
        <v>staplerjkhd12n13</v>
      </c>
      <c r="C111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D111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E1119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staplerjkhd12n1312pcs</v>
      </c>
      <c r="F11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hdstaplerhd12n13jk12pcsartomoro</v>
      </c>
      <c r="G1119" s="1" t="s">
        <v>336</v>
      </c>
      <c r="H1119" s="4" t="s">
        <v>337</v>
      </c>
      <c r="I1119" s="49" t="s">
        <v>338</v>
      </c>
      <c r="J1119" s="1" t="s">
        <v>1620</v>
      </c>
      <c r="K1119" s="26" t="e">
        <f>IF(db[[#This Row],[NB NOTA_C]]="","",COUNTIF([2]!B_MSK[concat],db[[#This Row],[NB NOTA_C]]))</f>
        <v>#REF!</v>
      </c>
      <c r="L1119" s="6" t="s">
        <v>1631</v>
      </c>
      <c r="M1119" s="1" t="s">
        <v>1792</v>
      </c>
      <c r="N1119" s="1" t="s">
        <v>2818</v>
      </c>
      <c r="O1119" s="86" t="s">
        <v>5007</v>
      </c>
      <c r="P1119" s="1" t="str">
        <f>IF(db[[#This Row],[QTY/ CTN]]="","",SUBSTITUTE(SUBSTITUTE(SUBSTITUTE(db[[#This Row],[QTY/ CTN]]," ","_",2),"(",""),")","")&amp;"_")</f>
        <v>12 PCS_</v>
      </c>
      <c r="Q1119" s="1">
        <f>IF(db[[#This Row],[H_QTY/ CTN]]="","",SEARCH("_",db[[#This Row],[H_QTY/ CTN]]))</f>
        <v>7</v>
      </c>
      <c r="R1119" s="1">
        <f>IF(db[[#This Row],[H_QTY/ CTN]]="","",LEN(db[[#This Row],[H_QTY/ CTN]]))</f>
        <v>7</v>
      </c>
      <c r="S1119" s="90" t="str">
        <f>IF(db[[#This Row],[H_QTY/ CTN]]="","",LEFT(db[[#This Row],[H_QTY/ CTN]],db[[#This Row],[H_1]]-1))</f>
        <v>12 PCS</v>
      </c>
      <c r="T1119" s="87" t="str">
        <f>IF(NOT(db[[#This Row],[H_1]]=db[[#This Row],[H_2]]),MID(db[[#This Row],[H_QTY/ CTN]],db[[#This Row],[H_1]]+1,db[[#This Row],[H_2]]-db[[#This Row],[H_1]]-1),"")</f>
        <v/>
      </c>
      <c r="U1119" s="87" t="str">
        <f>IF(db[[#This Row],[QTY/ CTN B]]="","",LEFT(db[[#This Row],[QTY/ CTN B]],SEARCH(" ",db[[#This Row],[QTY/ CTN B]],1)-1))</f>
        <v>12</v>
      </c>
      <c r="V1119" s="87" t="str">
        <f>IF(db[[#This Row],[QTY/ CTN B]]="","",RIGHT(db[[#This Row],[QTY/ CTN B]],LEN(db[[#This Row],[QTY/ CTN B]])-SEARCH(" ",db[[#This Row],[QTY/ CTN B]],1)))</f>
        <v>PCS</v>
      </c>
      <c r="W1119" s="87" t="str">
        <f>IF(db[[#This Row],[QTY/ CTN TG]]="",IF(db[[#This Row],[STN TG]]="","",12),LEFT(db[[#This Row],[QTY/ CTN TG]],SEARCH(" ",db[[#This Row],[QTY/ CTN TG]],1)-1))</f>
        <v/>
      </c>
      <c r="X1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19" s="87" t="str">
        <f>IF(db[[#This Row],[STN K]]="","",IF(db[[#This Row],[STN TG]]="LSN",12,""))</f>
        <v/>
      </c>
      <c r="Z1119" s="87" t="str">
        <f>IF(db[[#This Row],[STN TG]]="LSN","PCS","")</f>
        <v/>
      </c>
      <c r="AA1119" s="87">
        <f>db[[#This Row],[QTY B]]*IF(db[[#This Row],[QTY TG]]="",1,db[[#This Row],[QTY TG]])*IF(db[[#This Row],[QTY K]]="",1,db[[#This Row],[QTY K]])</f>
        <v>12</v>
      </c>
      <c r="AB1119" s="87" t="str">
        <f>IF(db[[#This Row],[STN K]]="",IF(db[[#This Row],[STN TG]]="",db[[#This Row],[STN B]],db[[#This Row],[STN TG]]),db[[#This Row],[STN K]])</f>
        <v>PCS</v>
      </c>
      <c r="AC1119" s="87"/>
    </row>
    <row r="1120" spans="1:29" ht="16.5" customHeight="1" x14ac:dyDescent="0.25">
      <c r="A1120" s="87">
        <f>ROW()-1</f>
        <v>1119</v>
      </c>
      <c r="B1120" s="3" t="str">
        <f>LOWER(SUBSTITUTE(SUBSTITUTE(SUBSTITUTE(SUBSTITUTE(SUBSTITUTE(SUBSTITUTE(db[[#This Row],[NB BM]]," ",),".",""),"-",""),"(",""),")",""),"/",""))</f>
        <v>stabillohighlightertf61624pcs</v>
      </c>
      <c r="C112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120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120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stabillohighlightertf61624pcs32pak24pcs</v>
      </c>
      <c r="F1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highlighter24pcstf61632pak24pcsartomoro</v>
      </c>
      <c r="G1120" s="1" t="s">
        <v>1251</v>
      </c>
      <c r="H1120" s="4" t="s">
        <v>2548</v>
      </c>
      <c r="I1120" s="49" t="s">
        <v>5477</v>
      </c>
      <c r="J1120" s="1" t="s">
        <v>1620</v>
      </c>
      <c r="K1120" s="26" t="e">
        <f>IF(db[[#This Row],[NB NOTA_C]]="","",COUNTIF([2]!B_MSK[concat],db[[#This Row],[NB NOTA_C]]))</f>
        <v>#REF!</v>
      </c>
      <c r="L1120" s="6">
        <v>99</v>
      </c>
      <c r="M1120" s="1" t="s">
        <v>1821</v>
      </c>
      <c r="N1120" s="1" t="s">
        <v>2816</v>
      </c>
      <c r="P1120" s="1" t="str">
        <f>IF(db[[#This Row],[QTY/ CTN]]="","",SUBSTITUTE(SUBSTITUTE(SUBSTITUTE(db[[#This Row],[QTY/ CTN]]," ","_",2),"(",""),")","")&amp;"_")</f>
        <v>32 PAK_24 PCS_</v>
      </c>
      <c r="Q1120" s="1">
        <f>IF(db[[#This Row],[H_QTY/ CTN]]="","",SEARCH("_",db[[#This Row],[H_QTY/ CTN]]))</f>
        <v>7</v>
      </c>
      <c r="R1120" s="1">
        <f>IF(db[[#This Row],[H_QTY/ CTN]]="","",LEN(db[[#This Row],[H_QTY/ CTN]]))</f>
        <v>14</v>
      </c>
      <c r="S1120" s="90" t="str">
        <f>IF(db[[#This Row],[H_QTY/ CTN]]="","",LEFT(db[[#This Row],[H_QTY/ CTN]],db[[#This Row],[H_1]]-1))</f>
        <v>32 PAK</v>
      </c>
      <c r="T1120" s="87" t="str">
        <f>IF(NOT(db[[#This Row],[H_1]]=db[[#This Row],[H_2]]),MID(db[[#This Row],[H_QTY/ CTN]],db[[#This Row],[H_1]]+1,db[[#This Row],[H_2]]-db[[#This Row],[H_1]]-1),"")</f>
        <v>24 PCS</v>
      </c>
      <c r="U1120" s="87" t="str">
        <f>IF(db[[#This Row],[QTY/ CTN B]]="","",LEFT(db[[#This Row],[QTY/ CTN B]],SEARCH(" ",db[[#This Row],[QTY/ CTN B]],1)-1))</f>
        <v>32</v>
      </c>
      <c r="V1120" s="87" t="str">
        <f>IF(db[[#This Row],[QTY/ CTN B]]="","",RIGHT(db[[#This Row],[QTY/ CTN B]],LEN(db[[#This Row],[QTY/ CTN B]])-SEARCH(" ",db[[#This Row],[QTY/ CTN B]],1)))</f>
        <v>PAK</v>
      </c>
      <c r="W1120" s="87" t="str">
        <f>IF(db[[#This Row],[QTY/ CTN TG]]="",IF(db[[#This Row],[STN TG]]="","",12),LEFT(db[[#This Row],[QTY/ CTN TG]],SEARCH(" ",db[[#This Row],[QTY/ CTN TG]],1)-1))</f>
        <v>24</v>
      </c>
      <c r="X1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0" s="87" t="str">
        <f>IF(db[[#This Row],[STN K]]="","",IF(db[[#This Row],[STN TG]]="LSN",12,""))</f>
        <v/>
      </c>
      <c r="Z1120" s="87" t="str">
        <f>IF(db[[#This Row],[STN TG]]="LSN","PCS","")</f>
        <v/>
      </c>
      <c r="AA1120" s="87">
        <f>db[[#This Row],[QTY B]]*IF(db[[#This Row],[QTY TG]]="",1,db[[#This Row],[QTY TG]])*IF(db[[#This Row],[QTY K]]="",1,db[[#This Row],[QTY K]])</f>
        <v>768</v>
      </c>
      <c r="AB1120" s="87" t="str">
        <f>IF(db[[#This Row],[STN K]]="",IF(db[[#This Row],[STN TG]]="",db[[#This Row],[STN B]],db[[#This Row],[STN TG]]),db[[#This Row],[STN K]])</f>
        <v>PCS</v>
      </c>
      <c r="AC1120" s="87"/>
    </row>
    <row r="1121" spans="1:29" ht="16.5" customHeight="1" x14ac:dyDescent="0.25">
      <c r="A1121" s="87">
        <f>ROW()-1</f>
        <v>1120</v>
      </c>
      <c r="B1121" s="14" t="str">
        <f>LOWER(SUBSTITUTE(SUBSTITUTE(SUBSTITUTE(SUBSTITUTE(SUBSTITUTE(SUBSTITUTE(db[[#This Row],[NB BM]]," ",),".",""),"-",""),"(",""),")",""),"/",""))</f>
        <v>stabillohighlighterdebozzdbsb007</v>
      </c>
      <c r="C1121" s="14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D1121" s="14" t="str">
        <f>LOWER(SUBSTITUTE(SUBSTITUTE(SUBSTITUTE(SUBSTITUTE(SUBSTITUTE(SUBSTITUTE(SUBSTITUTE(SUBSTITUTE(SUBSTITUTE(db[[#This Row],[NB PAJAK]]," ",""),"-",""),"(",""),")",""),".",""),",",""),"/",""),"""",""),"+",""))</f>
        <v/>
      </c>
      <c r="E1121" s="14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stabillohighlighterdebozzdbsb00772lsn</v>
      </c>
      <c r="F11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highlighterdebozzdbsb00772lsnuntana</v>
      </c>
      <c r="G1121" s="15" t="s">
        <v>4050</v>
      </c>
      <c r="H1121" s="19" t="s">
        <v>4043</v>
      </c>
      <c r="I1121" s="50"/>
      <c r="J1121" s="1" t="s">
        <v>1621</v>
      </c>
      <c r="K1121" s="27" t="e">
        <f>IF(db[[#This Row],[NB NOTA_C]]="","",COUNTIF([2]!B_MSK[concat],db[[#This Row],[NB NOTA_C]]))</f>
        <v>#REF!</v>
      </c>
      <c r="L1121" s="16" t="s">
        <v>2654</v>
      </c>
      <c r="M1121" s="14" t="s">
        <v>1743</v>
      </c>
      <c r="N1121" s="15" t="s">
        <v>2816</v>
      </c>
      <c r="O1121" s="14"/>
      <c r="P1121" s="14" t="str">
        <f>IF(db[[#This Row],[QTY/ CTN]]="","",SUBSTITUTE(SUBSTITUTE(SUBSTITUTE(db[[#This Row],[QTY/ CTN]]," ","_",2),"(",""),")","")&amp;"_")</f>
        <v>72 LSN_</v>
      </c>
      <c r="Q1121" s="14">
        <f>IF(db[[#This Row],[H_QTY/ CTN]]="","",SEARCH("_",db[[#This Row],[H_QTY/ CTN]]))</f>
        <v>7</v>
      </c>
      <c r="R1121" s="14">
        <f>IF(db[[#This Row],[H_QTY/ CTN]]="","",LEN(db[[#This Row],[H_QTY/ CTN]]))</f>
        <v>7</v>
      </c>
      <c r="S1121" s="91" t="str">
        <f>IF(db[[#This Row],[H_QTY/ CTN]]="","",LEFT(db[[#This Row],[H_QTY/ CTN]],db[[#This Row],[H_1]]-1))</f>
        <v>72 LSN</v>
      </c>
      <c r="T1121" s="91" t="str">
        <f>IF(NOT(db[[#This Row],[H_1]]=db[[#This Row],[H_2]]),MID(db[[#This Row],[H_QTY/ CTN]],db[[#This Row],[H_1]]+1,db[[#This Row],[H_2]]-db[[#This Row],[H_1]]-1),"")</f>
        <v/>
      </c>
      <c r="U1121" s="87" t="str">
        <f>IF(db[[#This Row],[QTY/ CTN B]]="","",LEFT(db[[#This Row],[QTY/ CTN B]],SEARCH(" ",db[[#This Row],[QTY/ CTN B]],1)-1))</f>
        <v>72</v>
      </c>
      <c r="V1121" s="87" t="str">
        <f>IF(db[[#This Row],[QTY/ CTN B]]="","",RIGHT(db[[#This Row],[QTY/ CTN B]],LEN(db[[#This Row],[QTY/ CTN B]])-SEARCH(" ",db[[#This Row],[QTY/ CTN B]],1)))</f>
        <v>LSN</v>
      </c>
      <c r="W1121" s="87">
        <f>IF(db[[#This Row],[QTY/ CTN TG]]="",IF(db[[#This Row],[STN TG]]="","",12),LEFT(db[[#This Row],[QTY/ CTN TG]],SEARCH(" ",db[[#This Row],[QTY/ CTN TG]],1)-1))</f>
        <v>12</v>
      </c>
      <c r="X1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1" s="87" t="str">
        <f>IF(db[[#This Row],[STN K]]="","",IF(db[[#This Row],[STN TG]]="LSN",12,""))</f>
        <v/>
      </c>
      <c r="Z1121" s="87" t="str">
        <f>IF(db[[#This Row],[STN TG]]="LSN","PCS","")</f>
        <v/>
      </c>
      <c r="AA1121" s="87">
        <f>db[[#This Row],[QTY B]]*IF(db[[#This Row],[QTY TG]]="",1,db[[#This Row],[QTY TG]])*IF(db[[#This Row],[QTY K]]="",1,db[[#This Row],[QTY K]])</f>
        <v>864</v>
      </c>
      <c r="AB1121" s="87" t="str">
        <f>IF(db[[#This Row],[STN K]]="",IF(db[[#This Row],[STN TG]]="",db[[#This Row],[STN B]],db[[#This Row],[STN TG]]),db[[#This Row],[STN K]])</f>
        <v>PCS</v>
      </c>
      <c r="AC1121" s="87"/>
    </row>
    <row r="1122" spans="1:29" ht="16.5" customHeight="1" x14ac:dyDescent="0.25">
      <c r="A1122" s="87">
        <f>ROW()-1</f>
        <v>1121</v>
      </c>
      <c r="B1122" s="1" t="str">
        <f>LOWER(SUBSTITUTE(SUBSTITUTE(SUBSTITUTE(SUBSTITUTE(SUBSTITUTE(SUBSTITUTE(db[[#This Row],[NB BM]]," ",),".",""),"-",""),"(",""),")",""),"/",""))</f>
        <v>stabillohighlighterjkhl1kuning</v>
      </c>
      <c r="C112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D112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E1122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stabillohighlighterjkhl1kuning72box10pcs</v>
      </c>
      <c r="F11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highlighterhl1yellowjk72box10pcsartomoro</v>
      </c>
      <c r="G1122" s="1" t="s">
        <v>339</v>
      </c>
      <c r="H1122" s="4" t="s">
        <v>340</v>
      </c>
      <c r="I1122" s="2" t="s">
        <v>2289</v>
      </c>
      <c r="J1122" s="1" t="s">
        <v>1620</v>
      </c>
      <c r="K1122" s="26" t="e">
        <f>IF(db[[#This Row],[NB NOTA_C]]="","",COUNTIF([2]!B_MSK[concat],db[[#This Row],[NB NOTA_C]]))</f>
        <v>#REF!</v>
      </c>
      <c r="L1122" s="6" t="s">
        <v>1631</v>
      </c>
      <c r="M1122" s="1" t="s">
        <v>1819</v>
      </c>
      <c r="N1122" s="1" t="s">
        <v>2816</v>
      </c>
      <c r="O1122" s="1" t="s">
        <v>6217</v>
      </c>
      <c r="P1122" s="1" t="str">
        <f>IF(db[[#This Row],[QTY/ CTN]]="","",SUBSTITUTE(SUBSTITUTE(SUBSTITUTE(db[[#This Row],[QTY/ CTN]]," ","_",2),"(",""),")","")&amp;"_")</f>
        <v>72 BOX_10 PCS_</v>
      </c>
      <c r="Q1122" s="1">
        <f>IF(db[[#This Row],[H_QTY/ CTN]]="","",SEARCH("_",db[[#This Row],[H_QTY/ CTN]]))</f>
        <v>7</v>
      </c>
      <c r="R1122" s="1">
        <f>IF(db[[#This Row],[H_QTY/ CTN]]="","",LEN(db[[#This Row],[H_QTY/ CTN]]))</f>
        <v>14</v>
      </c>
      <c r="S1122" s="90" t="str">
        <f>IF(db[[#This Row],[H_QTY/ CTN]]="","",LEFT(db[[#This Row],[H_QTY/ CTN]],db[[#This Row],[H_1]]-1))</f>
        <v>72 BOX</v>
      </c>
      <c r="T1122" s="87" t="str">
        <f>IF(NOT(db[[#This Row],[H_1]]=db[[#This Row],[H_2]]),MID(db[[#This Row],[H_QTY/ CTN]],db[[#This Row],[H_1]]+1,db[[#This Row],[H_2]]-db[[#This Row],[H_1]]-1),"")</f>
        <v>10 PCS</v>
      </c>
      <c r="U1122" s="87" t="str">
        <f>IF(db[[#This Row],[QTY/ CTN B]]="","",LEFT(db[[#This Row],[QTY/ CTN B]],SEARCH(" ",db[[#This Row],[QTY/ CTN B]],1)-1))</f>
        <v>72</v>
      </c>
      <c r="V1122" s="87" t="str">
        <f>IF(db[[#This Row],[QTY/ CTN B]]="","",RIGHT(db[[#This Row],[QTY/ CTN B]],LEN(db[[#This Row],[QTY/ CTN B]])-SEARCH(" ",db[[#This Row],[QTY/ CTN B]],1)))</f>
        <v>BOX</v>
      </c>
      <c r="W1122" s="87" t="str">
        <f>IF(db[[#This Row],[QTY/ CTN TG]]="",IF(db[[#This Row],[STN TG]]="","",12),LEFT(db[[#This Row],[QTY/ CTN TG]],SEARCH(" ",db[[#This Row],[QTY/ CTN TG]],1)-1))</f>
        <v>10</v>
      </c>
      <c r="X1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2" s="87" t="str">
        <f>IF(db[[#This Row],[STN K]]="","",IF(db[[#This Row],[STN TG]]="LSN",12,""))</f>
        <v/>
      </c>
      <c r="Z1122" s="87" t="str">
        <f>IF(db[[#This Row],[STN TG]]="LSN","PCS","")</f>
        <v/>
      </c>
      <c r="AA1122" s="87">
        <f>db[[#This Row],[QTY B]]*IF(db[[#This Row],[QTY TG]]="",1,db[[#This Row],[QTY TG]])*IF(db[[#This Row],[QTY K]]="",1,db[[#This Row],[QTY K]])</f>
        <v>720</v>
      </c>
      <c r="AB1122" s="87" t="str">
        <f>IF(db[[#This Row],[STN K]]="",IF(db[[#This Row],[STN TG]]="",db[[#This Row],[STN B]],db[[#This Row],[STN TG]]),db[[#This Row],[STN K]])</f>
        <v>PCS</v>
      </c>
      <c r="AC1122" s="87"/>
    </row>
    <row r="1123" spans="1:29" ht="16.5" customHeight="1" x14ac:dyDescent="0.25">
      <c r="A1123" s="87">
        <f>ROW()-1</f>
        <v>1122</v>
      </c>
      <c r="B1123" s="1" t="str">
        <f>LOWER(SUBSTITUTE(SUBSTITUTE(SUBSTITUTE(SUBSTITUTE(SUBSTITUTE(SUBSTITUTE(db[[#This Row],[NB BM]]," ",),".",""),"-",""),"(",""),")",""),"/",""))</f>
        <v>stabillohighlighterjkhl2hijau</v>
      </c>
      <c r="C112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D112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E1123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stabillohighlighterjkhl2hijau72box10pcs</v>
      </c>
      <c r="F11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highlighterhl2greenjk72box10pcsartomoro</v>
      </c>
      <c r="G1123" s="1" t="s">
        <v>341</v>
      </c>
      <c r="H1123" s="4" t="s">
        <v>342</v>
      </c>
      <c r="I1123" s="49" t="s">
        <v>343</v>
      </c>
      <c r="J1123" s="1" t="s">
        <v>1620</v>
      </c>
      <c r="K1123" s="26" t="e">
        <f>IF(db[[#This Row],[NB NOTA_C]]="","",COUNTIF([2]!B_MSK[concat],db[[#This Row],[NB NOTA_C]]))</f>
        <v>#REF!</v>
      </c>
      <c r="L1123" s="6" t="s">
        <v>1631</v>
      </c>
      <c r="M1123" s="1" t="s">
        <v>1819</v>
      </c>
      <c r="N1123" s="1" t="s">
        <v>2816</v>
      </c>
      <c r="P1123" s="1" t="str">
        <f>IF(db[[#This Row],[QTY/ CTN]]="","",SUBSTITUTE(SUBSTITUTE(SUBSTITUTE(db[[#This Row],[QTY/ CTN]]," ","_",2),"(",""),")","")&amp;"_")</f>
        <v>72 BOX_10 PCS_</v>
      </c>
      <c r="Q1123" s="1">
        <f>IF(db[[#This Row],[H_QTY/ CTN]]="","",SEARCH("_",db[[#This Row],[H_QTY/ CTN]]))</f>
        <v>7</v>
      </c>
      <c r="R1123" s="1">
        <f>IF(db[[#This Row],[H_QTY/ CTN]]="","",LEN(db[[#This Row],[H_QTY/ CTN]]))</f>
        <v>14</v>
      </c>
      <c r="S1123" s="90" t="str">
        <f>IF(db[[#This Row],[H_QTY/ CTN]]="","",LEFT(db[[#This Row],[H_QTY/ CTN]],db[[#This Row],[H_1]]-1))</f>
        <v>72 BOX</v>
      </c>
      <c r="T1123" s="87" t="str">
        <f>IF(NOT(db[[#This Row],[H_1]]=db[[#This Row],[H_2]]),MID(db[[#This Row],[H_QTY/ CTN]],db[[#This Row],[H_1]]+1,db[[#This Row],[H_2]]-db[[#This Row],[H_1]]-1),"")</f>
        <v>10 PCS</v>
      </c>
      <c r="U1123" s="87" t="str">
        <f>IF(db[[#This Row],[QTY/ CTN B]]="","",LEFT(db[[#This Row],[QTY/ CTN B]],SEARCH(" ",db[[#This Row],[QTY/ CTN B]],1)-1))</f>
        <v>72</v>
      </c>
      <c r="V1123" s="87" t="str">
        <f>IF(db[[#This Row],[QTY/ CTN B]]="","",RIGHT(db[[#This Row],[QTY/ CTN B]],LEN(db[[#This Row],[QTY/ CTN B]])-SEARCH(" ",db[[#This Row],[QTY/ CTN B]],1)))</f>
        <v>BOX</v>
      </c>
      <c r="W1123" s="87" t="str">
        <f>IF(db[[#This Row],[QTY/ CTN TG]]="",IF(db[[#This Row],[STN TG]]="","",12),LEFT(db[[#This Row],[QTY/ CTN TG]],SEARCH(" ",db[[#This Row],[QTY/ CTN TG]],1)-1))</f>
        <v>10</v>
      </c>
      <c r="X1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3" s="87" t="str">
        <f>IF(db[[#This Row],[STN K]]="","",IF(db[[#This Row],[STN TG]]="LSN",12,""))</f>
        <v/>
      </c>
      <c r="Z1123" s="87" t="str">
        <f>IF(db[[#This Row],[STN TG]]="LSN","PCS","")</f>
        <v/>
      </c>
      <c r="AA1123" s="87">
        <f>db[[#This Row],[QTY B]]*IF(db[[#This Row],[QTY TG]]="",1,db[[#This Row],[QTY TG]])*IF(db[[#This Row],[QTY K]]="",1,db[[#This Row],[QTY K]])</f>
        <v>720</v>
      </c>
      <c r="AB1123" s="87" t="str">
        <f>IF(db[[#This Row],[STN K]]="",IF(db[[#This Row],[STN TG]]="",db[[#This Row],[STN B]],db[[#This Row],[STN TG]]),db[[#This Row],[STN K]])</f>
        <v>PCS</v>
      </c>
      <c r="AC1123" s="87"/>
    </row>
    <row r="1124" spans="1:29" ht="16.5" customHeight="1" x14ac:dyDescent="0.25">
      <c r="A1124" s="87">
        <f>ROW()-1</f>
        <v>1123</v>
      </c>
      <c r="B1124" s="1" t="str">
        <f>LOWER(SUBSTITUTE(SUBSTITUTE(SUBSTITUTE(SUBSTITUTE(SUBSTITUTE(SUBSTITUTE(db[[#This Row],[NB BM]]," ",),".",""),"-",""),"(",""),")",""),"/",""))</f>
        <v>stabillohighlighterjkhl3biru</v>
      </c>
      <c r="C112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D112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E1124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stabillohighlighterjkhl3biru72box10pcs</v>
      </c>
      <c r="F11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highlighterhl3bluejk72box10pcsartomoro</v>
      </c>
      <c r="G1124" s="1" t="s">
        <v>344</v>
      </c>
      <c r="H1124" s="4" t="s">
        <v>345</v>
      </c>
      <c r="I1124" s="49" t="s">
        <v>346</v>
      </c>
      <c r="J1124" s="1" t="s">
        <v>1620</v>
      </c>
      <c r="K1124" s="26" t="e">
        <f>IF(db[[#This Row],[NB NOTA_C]]="","",COUNTIF([2]!B_MSK[concat],db[[#This Row],[NB NOTA_C]]))</f>
        <v>#REF!</v>
      </c>
      <c r="L1124" s="6" t="s">
        <v>1631</v>
      </c>
      <c r="M1124" s="1" t="s">
        <v>1819</v>
      </c>
      <c r="N1124" s="1" t="s">
        <v>2816</v>
      </c>
      <c r="O1124" s="1" t="s">
        <v>6216</v>
      </c>
      <c r="P1124" s="1" t="str">
        <f>IF(db[[#This Row],[QTY/ CTN]]="","",SUBSTITUTE(SUBSTITUTE(SUBSTITUTE(db[[#This Row],[QTY/ CTN]]," ","_",2),"(",""),")","")&amp;"_")</f>
        <v>72 BOX_10 PCS_</v>
      </c>
      <c r="Q1124" s="1">
        <f>IF(db[[#This Row],[H_QTY/ CTN]]="","",SEARCH("_",db[[#This Row],[H_QTY/ CTN]]))</f>
        <v>7</v>
      </c>
      <c r="R1124" s="1">
        <f>IF(db[[#This Row],[H_QTY/ CTN]]="","",LEN(db[[#This Row],[H_QTY/ CTN]]))</f>
        <v>14</v>
      </c>
      <c r="S1124" s="90" t="str">
        <f>IF(db[[#This Row],[H_QTY/ CTN]]="","",LEFT(db[[#This Row],[H_QTY/ CTN]],db[[#This Row],[H_1]]-1))</f>
        <v>72 BOX</v>
      </c>
      <c r="T1124" s="87" t="str">
        <f>IF(NOT(db[[#This Row],[H_1]]=db[[#This Row],[H_2]]),MID(db[[#This Row],[H_QTY/ CTN]],db[[#This Row],[H_1]]+1,db[[#This Row],[H_2]]-db[[#This Row],[H_1]]-1),"")</f>
        <v>10 PCS</v>
      </c>
      <c r="U1124" s="87" t="str">
        <f>IF(db[[#This Row],[QTY/ CTN B]]="","",LEFT(db[[#This Row],[QTY/ CTN B]],SEARCH(" ",db[[#This Row],[QTY/ CTN B]],1)-1))</f>
        <v>72</v>
      </c>
      <c r="V1124" s="87" t="str">
        <f>IF(db[[#This Row],[QTY/ CTN B]]="","",RIGHT(db[[#This Row],[QTY/ CTN B]],LEN(db[[#This Row],[QTY/ CTN B]])-SEARCH(" ",db[[#This Row],[QTY/ CTN B]],1)))</f>
        <v>BOX</v>
      </c>
      <c r="W1124" s="87" t="str">
        <f>IF(db[[#This Row],[QTY/ CTN TG]]="",IF(db[[#This Row],[STN TG]]="","",12),LEFT(db[[#This Row],[QTY/ CTN TG]],SEARCH(" ",db[[#This Row],[QTY/ CTN TG]],1)-1))</f>
        <v>10</v>
      </c>
      <c r="X1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4" s="87" t="str">
        <f>IF(db[[#This Row],[STN K]]="","",IF(db[[#This Row],[STN TG]]="LSN",12,""))</f>
        <v/>
      </c>
      <c r="Z1124" s="87" t="str">
        <f>IF(db[[#This Row],[STN TG]]="LSN","PCS","")</f>
        <v/>
      </c>
      <c r="AA1124" s="87">
        <f>db[[#This Row],[QTY B]]*IF(db[[#This Row],[QTY TG]]="",1,db[[#This Row],[QTY TG]])*IF(db[[#This Row],[QTY K]]="",1,db[[#This Row],[QTY K]])</f>
        <v>720</v>
      </c>
      <c r="AB1124" s="87" t="str">
        <f>IF(db[[#This Row],[STN K]]="",IF(db[[#This Row],[STN TG]]="",db[[#This Row],[STN B]],db[[#This Row],[STN TG]]),db[[#This Row],[STN K]])</f>
        <v>PCS</v>
      </c>
      <c r="AC1124" s="87"/>
    </row>
    <row r="1125" spans="1:29" ht="16.5" customHeight="1" x14ac:dyDescent="0.25">
      <c r="A1125" s="87">
        <f>ROW()-1</f>
        <v>1124</v>
      </c>
      <c r="B1125" s="1" t="str">
        <f>LOWER(SUBSTITUTE(SUBSTITUTE(SUBSTITUTE(SUBSTITUTE(SUBSTITUTE(SUBSTITUTE(db[[#This Row],[NB BM]]," ",),".",""),"-",""),"(",""),")",""),"/",""))</f>
        <v>stabillohighlighterjkhl4pink</v>
      </c>
      <c r="C112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D112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E1125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stabillohighlighterjkhl4pink72box10pcs</v>
      </c>
      <c r="F11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highlighterhl4pinkjk72box10pcsartomoro</v>
      </c>
      <c r="G1125" s="1" t="s">
        <v>347</v>
      </c>
      <c r="H1125" s="4" t="s">
        <v>348</v>
      </c>
      <c r="I1125" s="49" t="s">
        <v>2290</v>
      </c>
      <c r="J1125" s="1" t="s">
        <v>1620</v>
      </c>
      <c r="K1125" s="26" t="e">
        <f>IF(db[[#This Row],[NB NOTA_C]]="","",COUNTIF([2]!B_MSK[concat],db[[#This Row],[NB NOTA_C]]))</f>
        <v>#REF!</v>
      </c>
      <c r="L1125" s="6" t="s">
        <v>1631</v>
      </c>
      <c r="M1125" s="1" t="s">
        <v>1819</v>
      </c>
      <c r="N1125" s="1" t="s">
        <v>2816</v>
      </c>
      <c r="P1125" s="1" t="str">
        <f>IF(db[[#This Row],[QTY/ CTN]]="","",SUBSTITUTE(SUBSTITUTE(SUBSTITUTE(db[[#This Row],[QTY/ CTN]]," ","_",2),"(",""),")","")&amp;"_")</f>
        <v>72 BOX_10 PCS_</v>
      </c>
      <c r="Q1125" s="1">
        <f>IF(db[[#This Row],[H_QTY/ CTN]]="","",SEARCH("_",db[[#This Row],[H_QTY/ CTN]]))</f>
        <v>7</v>
      </c>
      <c r="R1125" s="1">
        <f>IF(db[[#This Row],[H_QTY/ CTN]]="","",LEN(db[[#This Row],[H_QTY/ CTN]]))</f>
        <v>14</v>
      </c>
      <c r="S1125" s="90" t="str">
        <f>IF(db[[#This Row],[H_QTY/ CTN]]="","",LEFT(db[[#This Row],[H_QTY/ CTN]],db[[#This Row],[H_1]]-1))</f>
        <v>72 BOX</v>
      </c>
      <c r="T1125" s="87" t="str">
        <f>IF(NOT(db[[#This Row],[H_1]]=db[[#This Row],[H_2]]),MID(db[[#This Row],[H_QTY/ CTN]],db[[#This Row],[H_1]]+1,db[[#This Row],[H_2]]-db[[#This Row],[H_1]]-1),"")</f>
        <v>10 PCS</v>
      </c>
      <c r="U1125" s="87" t="str">
        <f>IF(db[[#This Row],[QTY/ CTN B]]="","",LEFT(db[[#This Row],[QTY/ CTN B]],SEARCH(" ",db[[#This Row],[QTY/ CTN B]],1)-1))</f>
        <v>72</v>
      </c>
      <c r="V1125" s="87" t="str">
        <f>IF(db[[#This Row],[QTY/ CTN B]]="","",RIGHT(db[[#This Row],[QTY/ CTN B]],LEN(db[[#This Row],[QTY/ CTN B]])-SEARCH(" ",db[[#This Row],[QTY/ CTN B]],1)))</f>
        <v>BOX</v>
      </c>
      <c r="W1125" s="87" t="str">
        <f>IF(db[[#This Row],[QTY/ CTN TG]]="",IF(db[[#This Row],[STN TG]]="","",12),LEFT(db[[#This Row],[QTY/ CTN TG]],SEARCH(" ",db[[#This Row],[QTY/ CTN TG]],1)-1))</f>
        <v>10</v>
      </c>
      <c r="X1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5" s="87" t="str">
        <f>IF(db[[#This Row],[STN K]]="","",IF(db[[#This Row],[STN TG]]="LSN",12,""))</f>
        <v/>
      </c>
      <c r="Z1125" s="87" t="str">
        <f>IF(db[[#This Row],[STN TG]]="LSN","PCS","")</f>
        <v/>
      </c>
      <c r="AA1125" s="87">
        <f>db[[#This Row],[QTY B]]*IF(db[[#This Row],[QTY TG]]="",1,db[[#This Row],[QTY TG]])*IF(db[[#This Row],[QTY K]]="",1,db[[#This Row],[QTY K]])</f>
        <v>720</v>
      </c>
      <c r="AB1125" s="87" t="str">
        <f>IF(db[[#This Row],[STN K]]="",IF(db[[#This Row],[STN TG]]="",db[[#This Row],[STN B]],db[[#This Row],[STN TG]]),db[[#This Row],[STN K]])</f>
        <v>PCS</v>
      </c>
      <c r="AC1125" s="87"/>
    </row>
    <row r="1126" spans="1:29" ht="16.5" customHeight="1" x14ac:dyDescent="0.25">
      <c r="A1126" s="87">
        <f>ROW()-1</f>
        <v>1125</v>
      </c>
      <c r="B1126" s="1" t="str">
        <f>LOWER(SUBSTITUTE(SUBSTITUTE(SUBSTITUTE(SUBSTITUTE(SUBSTITUTE(SUBSTITUTE(db[[#This Row],[NB BM]]," ",),".",""),"-",""),"(",""),")",""),"/",""))</f>
        <v>stabillohighlighterjkhl5orange</v>
      </c>
      <c r="C112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D112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E1126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stabillohighlighterjkhl5orange72box10pcs</v>
      </c>
      <c r="F11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highlighterhl5orangejk72box10pcsartomoro</v>
      </c>
      <c r="G1126" s="1" t="s">
        <v>349</v>
      </c>
      <c r="H1126" s="4" t="s">
        <v>350</v>
      </c>
      <c r="I1126" s="49" t="s">
        <v>2291</v>
      </c>
      <c r="J1126" s="1" t="s">
        <v>1620</v>
      </c>
      <c r="K1126" s="26" t="e">
        <f>IF(db[[#This Row],[NB NOTA_C]]="","",COUNTIF([2]!B_MSK[concat],db[[#This Row],[NB NOTA_C]]))</f>
        <v>#REF!</v>
      </c>
      <c r="L1126" s="6" t="s">
        <v>1631</v>
      </c>
      <c r="M1126" s="1" t="s">
        <v>1819</v>
      </c>
      <c r="N1126" s="1" t="s">
        <v>2816</v>
      </c>
      <c r="O1126" s="74"/>
      <c r="P1126" s="74" t="str">
        <f>IF(db[[#This Row],[QTY/ CTN]]="","",SUBSTITUTE(SUBSTITUTE(SUBSTITUTE(db[[#This Row],[QTY/ CTN]]," ","_",2),"(",""),")","")&amp;"_")</f>
        <v>72 BOX_10 PCS_</v>
      </c>
      <c r="Q1126" s="74">
        <f>IF(db[[#This Row],[H_QTY/ CTN]]="","",SEARCH("_",db[[#This Row],[H_QTY/ CTN]]))</f>
        <v>7</v>
      </c>
      <c r="R1126" s="74">
        <f>IF(db[[#This Row],[H_QTY/ CTN]]="","",LEN(db[[#This Row],[H_QTY/ CTN]]))</f>
        <v>14</v>
      </c>
      <c r="S1126" s="90" t="str">
        <f>IF(db[[#This Row],[H_QTY/ CTN]]="","",LEFT(db[[#This Row],[H_QTY/ CTN]],db[[#This Row],[H_1]]-1))</f>
        <v>72 BOX</v>
      </c>
      <c r="T1126" s="87" t="str">
        <f>IF(NOT(db[[#This Row],[H_1]]=db[[#This Row],[H_2]]),MID(db[[#This Row],[H_QTY/ CTN]],db[[#This Row],[H_1]]+1,db[[#This Row],[H_2]]-db[[#This Row],[H_1]]-1),"")</f>
        <v>10 PCS</v>
      </c>
      <c r="U1126" s="87" t="str">
        <f>IF(db[[#This Row],[QTY/ CTN B]]="","",LEFT(db[[#This Row],[QTY/ CTN B]],SEARCH(" ",db[[#This Row],[QTY/ CTN B]],1)-1))</f>
        <v>72</v>
      </c>
      <c r="V1126" s="87" t="str">
        <f>IF(db[[#This Row],[QTY/ CTN B]]="","",RIGHT(db[[#This Row],[QTY/ CTN B]],LEN(db[[#This Row],[QTY/ CTN B]])-SEARCH(" ",db[[#This Row],[QTY/ CTN B]],1)))</f>
        <v>BOX</v>
      </c>
      <c r="W1126" s="87" t="str">
        <f>IF(db[[#This Row],[QTY/ CTN TG]]="",IF(db[[#This Row],[STN TG]]="","",12),LEFT(db[[#This Row],[QTY/ CTN TG]],SEARCH(" ",db[[#This Row],[QTY/ CTN TG]],1)-1))</f>
        <v>10</v>
      </c>
      <c r="X1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6" s="87" t="str">
        <f>IF(db[[#This Row],[STN K]]="","",IF(db[[#This Row],[STN TG]]="LSN",12,""))</f>
        <v/>
      </c>
      <c r="Z1126" s="87" t="str">
        <f>IF(db[[#This Row],[STN TG]]="LSN","PCS","")</f>
        <v/>
      </c>
      <c r="AA1126" s="87">
        <f>db[[#This Row],[QTY B]]*IF(db[[#This Row],[QTY TG]]="",1,db[[#This Row],[QTY TG]])*IF(db[[#This Row],[QTY K]]="",1,db[[#This Row],[QTY K]])</f>
        <v>720</v>
      </c>
      <c r="AB1126" s="87" t="str">
        <f>IF(db[[#This Row],[STN K]]="",IF(db[[#This Row],[STN TG]]="",db[[#This Row],[STN B]],db[[#This Row],[STN TG]]),db[[#This Row],[STN K]])</f>
        <v>PCS</v>
      </c>
      <c r="AC1126" s="87"/>
    </row>
    <row r="1127" spans="1:29" ht="16.5" customHeight="1" x14ac:dyDescent="0.25">
      <c r="A1127" s="87">
        <f>ROW()-1</f>
        <v>1126</v>
      </c>
      <c r="B1127" s="134" t="str">
        <f>LOWER(SUBSTITUTE(SUBSTITUTE(SUBSTITUTE(SUBSTITUTE(SUBSTITUTE(SUBSTITUTE(db[[#This Row],[NB BM]]," ",),".",""),"-",""),"(",""),")",""),"/",""))</f>
        <v>tasspunbound30x40x8hjstabillowsg</v>
      </c>
      <c r="C1127" s="134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D1127" s="134" t="str">
        <f>LOWER(SUBSTITUTE(SUBSTITUTE(SUBSTITUTE(SUBSTITUTE(SUBSTITUTE(SUBSTITUTE(SUBSTITUTE(SUBSTITUTE(SUBSTITUTE(db[[#This Row],[NB PAJAK]]," ",""),"-",""),"(",""),")",""),".",""),",",""),"/",""),"""",""),"+",""))</f>
        <v/>
      </c>
      <c r="E1127" s="134" t="str">
        <f>LOWER(SUBSTITUTE(SUBSTITUTE(SUBSTITUTE(SUBSTITUTE(SUBSTITUTE(SUBSTITUTE(SUBSTITUTE(SUBSTITUTE(SUBSTITUTE(db[[#This Row],[NB BM]]&amp;db[[#This Row],[QTY/ CTN]]," ",),".",""),"-",""),"(",""),")",""),",",""),"/",""),"""",""),"+",""))</f>
        <v>tasspunbound30x40x8hjstabillowsg50lsn</v>
      </c>
      <c r="F112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hlsifl30x40x8hijaustabilowsg50lsnuntana</v>
      </c>
      <c r="G1127" s="135" t="s">
        <v>5744</v>
      </c>
      <c r="H1127" s="135" t="s">
        <v>5740</v>
      </c>
      <c r="I1127" s="136"/>
      <c r="J1127" s="1" t="s">
        <v>1621</v>
      </c>
      <c r="K1127" s="138" t="e">
        <f>IF(db[[#This Row],[NB NOTA_C]]="","",COUNTIF([2]!B_MSK[concat],db[[#This Row],[NB NOTA_C]]))</f>
        <v>#REF!</v>
      </c>
      <c r="L1127" s="139" t="s">
        <v>5656</v>
      </c>
      <c r="M1127" s="134" t="s">
        <v>1738</v>
      </c>
      <c r="N1127" s="137" t="s">
        <v>2820</v>
      </c>
      <c r="O1127" s="134"/>
      <c r="P1127" s="134" t="str">
        <f>IF(db[[#This Row],[QTY/ CTN]]="","",SUBSTITUTE(SUBSTITUTE(SUBSTITUTE(db[[#This Row],[QTY/ CTN]]," ","_",2),"(",""),")","")&amp;"_")</f>
        <v>50 LSN_</v>
      </c>
      <c r="Q1127" s="134">
        <f>IF(db[[#This Row],[H_QTY/ CTN]]="","",SEARCH("_",db[[#This Row],[H_QTY/ CTN]]))</f>
        <v>7</v>
      </c>
      <c r="R1127" s="134">
        <f>IF(db[[#This Row],[H_QTY/ CTN]]="","",LEN(db[[#This Row],[H_QTY/ CTN]]))</f>
        <v>7</v>
      </c>
      <c r="S1127" s="140" t="str">
        <f>IF(db[[#This Row],[H_QTY/ CTN]]="","",LEFT(db[[#This Row],[H_QTY/ CTN]],db[[#This Row],[H_1]]-1))</f>
        <v>50 LSN</v>
      </c>
      <c r="T1127" s="140" t="str">
        <f>IF(NOT(db[[#This Row],[H_1]]=db[[#This Row],[H_2]]),MID(db[[#This Row],[H_QTY/ CTN]],db[[#This Row],[H_1]]+1,db[[#This Row],[H_2]]-db[[#This Row],[H_1]]-1),"")</f>
        <v/>
      </c>
      <c r="U1127" s="140" t="str">
        <f>IF(db[[#This Row],[QTY/ CTN B]]="","",LEFT(db[[#This Row],[QTY/ CTN B]],SEARCH(" ",db[[#This Row],[QTY/ CTN B]],1)-1))</f>
        <v>50</v>
      </c>
      <c r="V1127" s="140" t="str">
        <f>IF(db[[#This Row],[QTY/ CTN B]]="","",RIGHT(db[[#This Row],[QTY/ CTN B]],LEN(db[[#This Row],[QTY/ CTN B]])-SEARCH(" ",db[[#This Row],[QTY/ CTN B]],1)))</f>
        <v>LSN</v>
      </c>
      <c r="W1127" s="140">
        <f>IF(db[[#This Row],[QTY/ CTN TG]]="",IF(db[[#This Row],[STN TG]]="","",12),LEFT(db[[#This Row],[QTY/ CTN TG]],SEARCH(" ",db[[#This Row],[QTY/ CTN TG]],1)-1))</f>
        <v>12</v>
      </c>
      <c r="X112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7" s="140" t="str">
        <f>IF(db[[#This Row],[STN K]]="","",IF(db[[#This Row],[STN TG]]="LSN",12,""))</f>
        <v/>
      </c>
      <c r="Z1127" s="140" t="str">
        <f>IF(db[[#This Row],[STN TG]]="LSN","PCS","")</f>
        <v/>
      </c>
      <c r="AA1127" s="140">
        <f>db[[#This Row],[QTY B]]*IF(db[[#This Row],[QTY TG]]="",1,db[[#This Row],[QTY TG]])*IF(db[[#This Row],[QTY K]]="",1,db[[#This Row],[QTY K]])</f>
        <v>600</v>
      </c>
      <c r="AB1127" s="140" t="str">
        <f>IF(db[[#This Row],[STN K]]="",IF(db[[#This Row],[STN TG]]="",db[[#This Row],[STN B]],db[[#This Row],[STN TG]]),db[[#This Row],[STN K]])</f>
        <v>PCS</v>
      </c>
      <c r="AC1127" s="87"/>
    </row>
    <row r="1128" spans="1:29" ht="16.5" customHeight="1" x14ac:dyDescent="0.25">
      <c r="A1128" s="87">
        <f>ROW()-1</f>
        <v>1127</v>
      </c>
      <c r="B1128" s="134" t="str">
        <f>LOWER(SUBSTITUTE(SUBSTITUTE(SUBSTITUTE(SUBSTITUTE(SUBSTITUTE(SUBSTITUTE(db[[#This Row],[NB BM]]," ",),".",""),"-",""),"(",""),")",""),"/",""))</f>
        <v>tasspunbound30x40x8kuningwby</v>
      </c>
      <c r="C1128" s="134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D1128" s="134" t="str">
        <f>LOWER(SUBSTITUTE(SUBSTITUTE(SUBSTITUTE(SUBSTITUTE(SUBSTITUTE(SUBSTITUTE(SUBSTITUTE(SUBSTITUTE(SUBSTITUTE(db[[#This Row],[NB PAJAK]]," ",""),"-",""),"(",""),")",""),".",""),",",""),"/",""),"""",""),"+",""))</f>
        <v/>
      </c>
      <c r="E1128" s="134" t="str">
        <f>LOWER(SUBSTITUTE(SUBSTITUTE(SUBSTITUTE(SUBSTITUTE(SUBSTITUTE(SUBSTITUTE(SUBSTITUTE(SUBSTITUTE(SUBSTITUTE(db[[#This Row],[NB BM]]&amp;db[[#This Row],[QTY/ CTN]]," ",),".",""),"-",""),"(",""),")",""),",",""),"/",""),"""",""),"+",""))</f>
        <v>tasspunbound30x40x8kuningwby50lsn</v>
      </c>
      <c r="F112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hlsifl30x40x8kuningwby50lsnuntana</v>
      </c>
      <c r="G1128" s="135" t="s">
        <v>5743</v>
      </c>
      <c r="H1128" s="135" t="s">
        <v>5739</v>
      </c>
      <c r="I1128" s="136"/>
      <c r="J1128" s="1" t="s">
        <v>1621</v>
      </c>
      <c r="K1128" s="138" t="e">
        <f>IF(db[[#This Row],[NB NOTA_C]]="","",COUNTIF([2]!B_MSK[concat],db[[#This Row],[NB NOTA_C]]))</f>
        <v>#REF!</v>
      </c>
      <c r="L1128" s="139" t="s">
        <v>5656</v>
      </c>
      <c r="M1128" s="134" t="s">
        <v>1738</v>
      </c>
      <c r="N1128" s="137" t="s">
        <v>2820</v>
      </c>
      <c r="O1128" s="134"/>
      <c r="P1128" s="134" t="str">
        <f>IF(db[[#This Row],[QTY/ CTN]]="","",SUBSTITUTE(SUBSTITUTE(SUBSTITUTE(db[[#This Row],[QTY/ CTN]]," ","_",2),"(",""),")","")&amp;"_")</f>
        <v>50 LSN_</v>
      </c>
      <c r="Q1128" s="134">
        <f>IF(db[[#This Row],[H_QTY/ CTN]]="","",SEARCH("_",db[[#This Row],[H_QTY/ CTN]]))</f>
        <v>7</v>
      </c>
      <c r="R1128" s="134">
        <f>IF(db[[#This Row],[H_QTY/ CTN]]="","",LEN(db[[#This Row],[H_QTY/ CTN]]))</f>
        <v>7</v>
      </c>
      <c r="S1128" s="140" t="str">
        <f>IF(db[[#This Row],[H_QTY/ CTN]]="","",LEFT(db[[#This Row],[H_QTY/ CTN]],db[[#This Row],[H_1]]-1))</f>
        <v>50 LSN</v>
      </c>
      <c r="T1128" s="140" t="str">
        <f>IF(NOT(db[[#This Row],[H_1]]=db[[#This Row],[H_2]]),MID(db[[#This Row],[H_QTY/ CTN]],db[[#This Row],[H_1]]+1,db[[#This Row],[H_2]]-db[[#This Row],[H_1]]-1),"")</f>
        <v/>
      </c>
      <c r="U1128" s="140" t="str">
        <f>IF(db[[#This Row],[QTY/ CTN B]]="","",LEFT(db[[#This Row],[QTY/ CTN B]],SEARCH(" ",db[[#This Row],[QTY/ CTN B]],1)-1))</f>
        <v>50</v>
      </c>
      <c r="V1128" s="140" t="str">
        <f>IF(db[[#This Row],[QTY/ CTN B]]="","",RIGHT(db[[#This Row],[QTY/ CTN B]],LEN(db[[#This Row],[QTY/ CTN B]])-SEARCH(" ",db[[#This Row],[QTY/ CTN B]],1)))</f>
        <v>LSN</v>
      </c>
      <c r="W1128" s="140">
        <f>IF(db[[#This Row],[QTY/ CTN TG]]="",IF(db[[#This Row],[STN TG]]="","",12),LEFT(db[[#This Row],[QTY/ CTN TG]],SEARCH(" ",db[[#This Row],[QTY/ CTN TG]],1)-1))</f>
        <v>12</v>
      </c>
      <c r="X112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8" s="140" t="str">
        <f>IF(db[[#This Row],[STN K]]="","",IF(db[[#This Row],[STN TG]]="LSN",12,""))</f>
        <v/>
      </c>
      <c r="Z1128" s="140" t="str">
        <f>IF(db[[#This Row],[STN TG]]="LSN","PCS","")</f>
        <v/>
      </c>
      <c r="AA1128" s="140">
        <f>db[[#This Row],[QTY B]]*IF(db[[#This Row],[QTY TG]]="",1,db[[#This Row],[QTY TG]])*IF(db[[#This Row],[QTY K]]="",1,db[[#This Row],[QTY K]])</f>
        <v>600</v>
      </c>
      <c r="AB1128" s="140" t="str">
        <f>IF(db[[#This Row],[STN K]]="",IF(db[[#This Row],[STN TG]]="",db[[#This Row],[STN B]],db[[#This Row],[STN TG]]),db[[#This Row],[STN K]])</f>
        <v>PCS</v>
      </c>
      <c r="AC1128" s="87"/>
    </row>
    <row r="1129" spans="1:29" ht="16.5" customHeight="1" x14ac:dyDescent="0.25">
      <c r="A1129" s="87">
        <f>ROW()-1</f>
        <v>1128</v>
      </c>
      <c r="B1129" s="134" t="str">
        <f>LOWER(SUBSTITUTE(SUBSTITUTE(SUBSTITUTE(SUBSTITUTE(SUBSTITUTE(SUBSTITUTE(db[[#This Row],[NB BM]]," ",),".",""),"-",""),"(",""),")",""),"/",""))</f>
        <v>tasspunbound38x45x8hj</v>
      </c>
      <c r="C1129" s="134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D1129" s="134" t="str">
        <f>LOWER(SUBSTITUTE(SUBSTITUTE(SUBSTITUTE(SUBSTITUTE(SUBSTITUTE(SUBSTITUTE(SUBSTITUTE(SUBSTITUTE(SUBSTITUTE(db[[#This Row],[NB PAJAK]]," ",""),"-",""),"(",""),")",""),".",""),",",""),"/",""),"""",""),"+",""))</f>
        <v/>
      </c>
      <c r="E1129" s="134" t="str">
        <f>LOWER(SUBSTITUTE(SUBSTITUTE(SUBSTITUTE(SUBSTITUTE(SUBSTITUTE(SUBSTITUTE(SUBSTITUTE(SUBSTITUTE(SUBSTITUTE(db[[#This Row],[NB BM]]&amp;db[[#This Row],[QTY/ CTN]]," ",),".",""),"-",""),"(",""),")",""),",",""),"/",""),"""",""),"+",""))</f>
        <v>tasspunbound38x45x8hj50lsn</v>
      </c>
      <c r="F112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hlsifl38x45x8hijau50lsnuntana</v>
      </c>
      <c r="G1129" s="135" t="s">
        <v>5746</v>
      </c>
      <c r="H1129" s="135" t="s">
        <v>5742</v>
      </c>
      <c r="I1129" s="136"/>
      <c r="J1129" s="1" t="s">
        <v>1621</v>
      </c>
      <c r="K1129" s="138" t="e">
        <f>IF(db[[#This Row],[NB NOTA_C]]="","",COUNTIF([2]!B_MSK[concat],db[[#This Row],[NB NOTA_C]]))</f>
        <v>#REF!</v>
      </c>
      <c r="L1129" s="139" t="s">
        <v>5656</v>
      </c>
      <c r="M1129" s="134" t="s">
        <v>1738</v>
      </c>
      <c r="N1129" s="137" t="s">
        <v>2820</v>
      </c>
      <c r="O1129" s="134"/>
      <c r="P1129" s="134" t="str">
        <f>IF(db[[#This Row],[QTY/ CTN]]="","",SUBSTITUTE(SUBSTITUTE(SUBSTITUTE(db[[#This Row],[QTY/ CTN]]," ","_",2),"(",""),")","")&amp;"_")</f>
        <v>50 LSN_</v>
      </c>
      <c r="Q1129" s="134">
        <f>IF(db[[#This Row],[H_QTY/ CTN]]="","",SEARCH("_",db[[#This Row],[H_QTY/ CTN]]))</f>
        <v>7</v>
      </c>
      <c r="R1129" s="134">
        <f>IF(db[[#This Row],[H_QTY/ CTN]]="","",LEN(db[[#This Row],[H_QTY/ CTN]]))</f>
        <v>7</v>
      </c>
      <c r="S1129" s="140" t="str">
        <f>IF(db[[#This Row],[H_QTY/ CTN]]="","",LEFT(db[[#This Row],[H_QTY/ CTN]],db[[#This Row],[H_1]]-1))</f>
        <v>50 LSN</v>
      </c>
      <c r="T1129" s="140" t="str">
        <f>IF(NOT(db[[#This Row],[H_1]]=db[[#This Row],[H_2]]),MID(db[[#This Row],[H_QTY/ CTN]],db[[#This Row],[H_1]]+1,db[[#This Row],[H_2]]-db[[#This Row],[H_1]]-1),"")</f>
        <v/>
      </c>
      <c r="U1129" s="140" t="str">
        <f>IF(db[[#This Row],[QTY/ CTN B]]="","",LEFT(db[[#This Row],[QTY/ CTN B]],SEARCH(" ",db[[#This Row],[QTY/ CTN B]],1)-1))</f>
        <v>50</v>
      </c>
      <c r="V1129" s="140" t="str">
        <f>IF(db[[#This Row],[QTY/ CTN B]]="","",RIGHT(db[[#This Row],[QTY/ CTN B]],LEN(db[[#This Row],[QTY/ CTN B]])-SEARCH(" ",db[[#This Row],[QTY/ CTN B]],1)))</f>
        <v>LSN</v>
      </c>
      <c r="W1129" s="140">
        <f>IF(db[[#This Row],[QTY/ CTN TG]]="",IF(db[[#This Row],[STN TG]]="","",12),LEFT(db[[#This Row],[QTY/ CTN TG]],SEARCH(" ",db[[#This Row],[QTY/ CTN TG]],1)-1))</f>
        <v>12</v>
      </c>
      <c r="X112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29" s="140" t="str">
        <f>IF(db[[#This Row],[STN K]]="","",IF(db[[#This Row],[STN TG]]="LSN",12,""))</f>
        <v/>
      </c>
      <c r="Z1129" s="140" t="str">
        <f>IF(db[[#This Row],[STN TG]]="LSN","PCS","")</f>
        <v/>
      </c>
      <c r="AA1129" s="140">
        <f>db[[#This Row],[QTY B]]*IF(db[[#This Row],[QTY TG]]="",1,db[[#This Row],[QTY TG]])*IF(db[[#This Row],[QTY K]]="",1,db[[#This Row],[QTY K]])</f>
        <v>600</v>
      </c>
      <c r="AB1129" s="140" t="str">
        <f>IF(db[[#This Row],[STN K]]="",IF(db[[#This Row],[STN TG]]="",db[[#This Row],[STN B]],db[[#This Row],[STN TG]]),db[[#This Row],[STN K]])</f>
        <v>PCS</v>
      </c>
      <c r="AC1129" s="87"/>
    </row>
    <row r="1130" spans="1:29" ht="16.5" customHeight="1" x14ac:dyDescent="0.25">
      <c r="A1130" s="87">
        <f>ROW()-1</f>
        <v>1129</v>
      </c>
      <c r="B1130" s="134" t="str">
        <f>LOWER(SUBSTITUTE(SUBSTITUTE(SUBSTITUTE(SUBSTITUTE(SUBSTITUTE(SUBSTITUTE(db[[#This Row],[NB BM]]," ",),".",""),"-",""),"(",""),")",""),"/",""))</f>
        <v>tasspunbound38x45x8kuningwby</v>
      </c>
      <c r="C1130" s="134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D1130" s="134" t="str">
        <f>LOWER(SUBSTITUTE(SUBSTITUTE(SUBSTITUTE(SUBSTITUTE(SUBSTITUTE(SUBSTITUTE(SUBSTITUTE(SUBSTITUTE(SUBSTITUTE(db[[#This Row],[NB PAJAK]]," ",""),"-",""),"(",""),")",""),".",""),",",""),"/",""),"""",""),"+",""))</f>
        <v/>
      </c>
      <c r="E1130" s="134" t="str">
        <f>LOWER(SUBSTITUTE(SUBSTITUTE(SUBSTITUTE(SUBSTITUTE(SUBSTITUTE(SUBSTITUTE(SUBSTITUTE(SUBSTITUTE(SUBSTITUTE(db[[#This Row],[NB BM]]&amp;db[[#This Row],[QTY/ CTN]]," ",),".",""),"-",""),"(",""),")",""),",",""),"/",""),"""",""),"+",""))</f>
        <v>tasspunbound38x45x8kuningwby50lsn</v>
      </c>
      <c r="F113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hlsifl38x45x8kuningwby50lsnuntana</v>
      </c>
      <c r="G1130" s="135" t="s">
        <v>5745</v>
      </c>
      <c r="H1130" s="135" t="s">
        <v>5741</v>
      </c>
      <c r="I1130" s="136"/>
      <c r="J1130" s="1" t="s">
        <v>1621</v>
      </c>
      <c r="K1130" s="138" t="e">
        <f>IF(db[[#This Row],[NB NOTA_C]]="","",COUNTIF([2]!B_MSK[concat],db[[#This Row],[NB NOTA_C]]))</f>
        <v>#REF!</v>
      </c>
      <c r="L1130" s="139" t="s">
        <v>5656</v>
      </c>
      <c r="M1130" s="134" t="s">
        <v>1738</v>
      </c>
      <c r="N1130" s="137" t="s">
        <v>2820</v>
      </c>
      <c r="O1130" s="134"/>
      <c r="P1130" s="134" t="str">
        <f>IF(db[[#This Row],[QTY/ CTN]]="","",SUBSTITUTE(SUBSTITUTE(SUBSTITUTE(db[[#This Row],[QTY/ CTN]]," ","_",2),"(",""),")","")&amp;"_")</f>
        <v>50 LSN_</v>
      </c>
      <c r="Q1130" s="134">
        <f>IF(db[[#This Row],[H_QTY/ CTN]]="","",SEARCH("_",db[[#This Row],[H_QTY/ CTN]]))</f>
        <v>7</v>
      </c>
      <c r="R1130" s="134">
        <f>IF(db[[#This Row],[H_QTY/ CTN]]="","",LEN(db[[#This Row],[H_QTY/ CTN]]))</f>
        <v>7</v>
      </c>
      <c r="S1130" s="140" t="str">
        <f>IF(db[[#This Row],[H_QTY/ CTN]]="","",LEFT(db[[#This Row],[H_QTY/ CTN]],db[[#This Row],[H_1]]-1))</f>
        <v>50 LSN</v>
      </c>
      <c r="T1130" s="140" t="str">
        <f>IF(NOT(db[[#This Row],[H_1]]=db[[#This Row],[H_2]]),MID(db[[#This Row],[H_QTY/ CTN]],db[[#This Row],[H_1]]+1,db[[#This Row],[H_2]]-db[[#This Row],[H_1]]-1),"")</f>
        <v/>
      </c>
      <c r="U1130" s="140" t="str">
        <f>IF(db[[#This Row],[QTY/ CTN B]]="","",LEFT(db[[#This Row],[QTY/ CTN B]],SEARCH(" ",db[[#This Row],[QTY/ CTN B]],1)-1))</f>
        <v>50</v>
      </c>
      <c r="V1130" s="140" t="str">
        <f>IF(db[[#This Row],[QTY/ CTN B]]="","",RIGHT(db[[#This Row],[QTY/ CTN B]],LEN(db[[#This Row],[QTY/ CTN B]])-SEARCH(" ",db[[#This Row],[QTY/ CTN B]],1)))</f>
        <v>LSN</v>
      </c>
      <c r="W1130" s="140">
        <f>IF(db[[#This Row],[QTY/ CTN TG]]="",IF(db[[#This Row],[STN TG]]="","",12),LEFT(db[[#This Row],[QTY/ CTN TG]],SEARCH(" ",db[[#This Row],[QTY/ CTN TG]],1)-1))</f>
        <v>12</v>
      </c>
      <c r="X113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0" s="140" t="str">
        <f>IF(db[[#This Row],[STN K]]="","",IF(db[[#This Row],[STN TG]]="LSN",12,""))</f>
        <v/>
      </c>
      <c r="Z1130" s="140" t="str">
        <f>IF(db[[#This Row],[STN TG]]="LSN","PCS","")</f>
        <v/>
      </c>
      <c r="AA1130" s="140">
        <f>db[[#This Row],[QTY B]]*IF(db[[#This Row],[QTY TG]]="",1,db[[#This Row],[QTY TG]])*IF(db[[#This Row],[QTY K]]="",1,db[[#This Row],[QTY K]])</f>
        <v>600</v>
      </c>
      <c r="AB1130" s="140" t="str">
        <f>IF(db[[#This Row],[STN K]]="",IF(db[[#This Row],[STN TG]]="",db[[#This Row],[STN B]],db[[#This Row],[STN TG]]),db[[#This Row],[STN K]])</f>
        <v>PCS</v>
      </c>
      <c r="AC1130" s="87"/>
    </row>
    <row r="1131" spans="1:29" ht="16.5" customHeight="1" x14ac:dyDescent="0.25">
      <c r="A1131" s="87">
        <f>ROW()-1</f>
        <v>1130</v>
      </c>
      <c r="B1131" s="3" t="str">
        <f>LOWER(SUBSTITUTE(SUBSTITUTE(SUBSTITUTE(SUBSTITUTE(SUBSTITUTE(SUBSTITUTE(db[[#This Row],[NB BM]]," ",),".",""),"-",""),"(",""),")",""),"/",""))</f>
        <v>idcardtalicantolplkbiru</v>
      </c>
      <c r="C1131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D1131" s="3" t="str">
        <f>LOWER(SUBSTITUTE(SUBSTITUTE(SUBSTITUTE(SUBSTITUTE(SUBSTITUTE(SUBSTITUTE(SUBSTITUTE(SUBSTITUTE(SUBSTITUTE(db[[#This Row],[NB PAJAK]]," ",""),"-",""),"(",""),")",""),".",""),",",""),"/",""),"""",""),"+",""))</f>
        <v/>
      </c>
      <c r="E1131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idcardtalicantolplkbiru50pak100pcs</v>
      </c>
      <c r="F1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idcardtalicantolplkbiru50pak100pcsuntana</v>
      </c>
      <c r="G1131" s="1" t="s">
        <v>1919</v>
      </c>
      <c r="H1131" s="4" t="s">
        <v>2061</v>
      </c>
      <c r="I1131" s="49"/>
      <c r="J1131" s="1" t="s">
        <v>1621</v>
      </c>
      <c r="K1131" s="26" t="e">
        <f>IF(db[[#This Row],[NB NOTA_C]]="","",COUNTIF([2]!B_MSK[concat],db[[#This Row],[NB NOTA_C]]))</f>
        <v>#REF!</v>
      </c>
      <c r="L1131" s="7" t="s">
        <v>1637</v>
      </c>
      <c r="M1131" s="3" t="s">
        <v>1744</v>
      </c>
      <c r="N1131" s="1" t="s">
        <v>2800</v>
      </c>
      <c r="P1131" s="1" t="str">
        <f>IF(db[[#This Row],[QTY/ CTN]]="","",SUBSTITUTE(SUBSTITUTE(SUBSTITUTE(db[[#This Row],[QTY/ CTN]]," ","_",2),"(",""),")","")&amp;"_")</f>
        <v>50 PAK_100 PCS_</v>
      </c>
      <c r="Q1131" s="1">
        <f>IF(db[[#This Row],[H_QTY/ CTN]]="","",SEARCH("_",db[[#This Row],[H_QTY/ CTN]]))</f>
        <v>7</v>
      </c>
      <c r="R1131" s="1">
        <f>IF(db[[#This Row],[H_QTY/ CTN]]="","",LEN(db[[#This Row],[H_QTY/ CTN]]))</f>
        <v>15</v>
      </c>
      <c r="S1131" s="90" t="str">
        <f>IF(db[[#This Row],[H_QTY/ CTN]]="","",LEFT(db[[#This Row],[H_QTY/ CTN]],db[[#This Row],[H_1]]-1))</f>
        <v>50 PAK</v>
      </c>
      <c r="T1131" s="87" t="str">
        <f>IF(NOT(db[[#This Row],[H_1]]=db[[#This Row],[H_2]]),MID(db[[#This Row],[H_QTY/ CTN]],db[[#This Row],[H_1]]+1,db[[#This Row],[H_2]]-db[[#This Row],[H_1]]-1),"")</f>
        <v>100 PCS</v>
      </c>
      <c r="U1131" s="87" t="str">
        <f>IF(db[[#This Row],[QTY/ CTN B]]="","",LEFT(db[[#This Row],[QTY/ CTN B]],SEARCH(" ",db[[#This Row],[QTY/ CTN B]],1)-1))</f>
        <v>50</v>
      </c>
      <c r="V1131" s="87" t="str">
        <f>IF(db[[#This Row],[QTY/ CTN B]]="","",RIGHT(db[[#This Row],[QTY/ CTN B]],LEN(db[[#This Row],[QTY/ CTN B]])-SEARCH(" ",db[[#This Row],[QTY/ CTN B]],1)))</f>
        <v>PAK</v>
      </c>
      <c r="W1131" s="87" t="str">
        <f>IF(db[[#This Row],[QTY/ CTN TG]]="",IF(db[[#This Row],[STN TG]]="","",12),LEFT(db[[#This Row],[QTY/ CTN TG]],SEARCH(" ",db[[#This Row],[QTY/ CTN TG]],1)-1))</f>
        <v>100</v>
      </c>
      <c r="X1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1" s="87" t="str">
        <f>IF(db[[#This Row],[STN K]]="","",IF(db[[#This Row],[STN TG]]="LSN",12,""))</f>
        <v/>
      </c>
      <c r="Z1131" s="87" t="str">
        <f>IF(db[[#This Row],[STN TG]]="LSN","PCS","")</f>
        <v/>
      </c>
      <c r="AA1131" s="87">
        <f>db[[#This Row],[QTY B]]*IF(db[[#This Row],[QTY TG]]="",1,db[[#This Row],[QTY TG]])*IF(db[[#This Row],[QTY K]]="",1,db[[#This Row],[QTY K]])</f>
        <v>5000</v>
      </c>
      <c r="AB1131" s="87" t="str">
        <f>IF(db[[#This Row],[STN K]]="",IF(db[[#This Row],[STN TG]]="",db[[#This Row],[STN B]],db[[#This Row],[STN TG]]),db[[#This Row],[STN K]])</f>
        <v>PCS</v>
      </c>
      <c r="AC1131" s="87"/>
    </row>
    <row r="1132" spans="1:29" ht="16.5" customHeight="1" x14ac:dyDescent="0.25">
      <c r="A1132" s="87">
        <f>ROW()-1</f>
        <v>1131</v>
      </c>
      <c r="B1132" s="3" t="str">
        <f>LOWER(SUBSTITUTE(SUBSTITUTE(SUBSTITUTE(SUBSTITUTE(SUBSTITUTE(SUBSTITUTE(db[[#This Row],[NB BM]]," ",),".",""),"-",""),"(",""),")",""),"/",""))</f>
        <v>idcardtalicantolplkbiru007</v>
      </c>
      <c r="C1132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D1132" s="3" t="str">
        <f>LOWER(SUBSTITUTE(SUBSTITUTE(SUBSTITUTE(SUBSTITUTE(SUBSTITUTE(SUBSTITUTE(SUBSTITUTE(SUBSTITUTE(SUBSTITUTE(db[[#This Row],[NB PAJAK]]," ",""),"-",""),"(",""),")",""),".",""),",",""),"/",""),"""",""),"+",""))</f>
        <v/>
      </c>
      <c r="E1132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idcardtalicantolplkbiru00750pak100pcs</v>
      </c>
      <c r="F1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idcardtalicantolplkbiru00750pak100pcsuntana</v>
      </c>
      <c r="G1132" s="1" t="s">
        <v>3735</v>
      </c>
      <c r="H1132" s="4" t="s">
        <v>3702</v>
      </c>
      <c r="I1132" s="49"/>
      <c r="J1132" s="1" t="s">
        <v>1621</v>
      </c>
      <c r="K1132" s="28" t="e">
        <f>IF(db[[#This Row],[NB NOTA_C]]="","",COUNTIF([2]!B_MSK[concat],db[[#This Row],[NB NOTA_C]]))</f>
        <v>#REF!</v>
      </c>
      <c r="L1132" s="7" t="s">
        <v>1637</v>
      </c>
      <c r="M1132" s="3" t="s">
        <v>1744</v>
      </c>
      <c r="N1132" s="1" t="s">
        <v>2800</v>
      </c>
      <c r="O1132" s="3"/>
      <c r="P1132" s="3" t="str">
        <f>IF(db[[#This Row],[QTY/ CTN]]="","",SUBSTITUTE(SUBSTITUTE(SUBSTITUTE(db[[#This Row],[QTY/ CTN]]," ","_",2),"(",""),")","")&amp;"_")</f>
        <v>50 PAK_100 PCS_</v>
      </c>
      <c r="Q1132" s="3">
        <f>IF(db[[#This Row],[H_QTY/ CTN]]="","",SEARCH("_",db[[#This Row],[H_QTY/ CTN]]))</f>
        <v>7</v>
      </c>
      <c r="R1132" s="3">
        <f>IF(db[[#This Row],[H_QTY/ CTN]]="","",LEN(db[[#This Row],[H_QTY/ CTN]]))</f>
        <v>15</v>
      </c>
      <c r="S1132" s="87" t="str">
        <f>IF(db[[#This Row],[H_QTY/ CTN]]="","",LEFT(db[[#This Row],[H_QTY/ CTN]],db[[#This Row],[H_1]]-1))</f>
        <v>50 PAK</v>
      </c>
      <c r="T1132" s="87" t="str">
        <f>IF(NOT(db[[#This Row],[H_1]]=db[[#This Row],[H_2]]),MID(db[[#This Row],[H_QTY/ CTN]],db[[#This Row],[H_1]]+1,db[[#This Row],[H_2]]-db[[#This Row],[H_1]]-1),"")</f>
        <v>100 PCS</v>
      </c>
      <c r="U1132" s="87" t="str">
        <f>IF(db[[#This Row],[QTY/ CTN B]]="","",LEFT(db[[#This Row],[QTY/ CTN B]],SEARCH(" ",db[[#This Row],[QTY/ CTN B]],1)-1))</f>
        <v>50</v>
      </c>
      <c r="V1132" s="87" t="str">
        <f>IF(db[[#This Row],[QTY/ CTN B]]="","",RIGHT(db[[#This Row],[QTY/ CTN B]],LEN(db[[#This Row],[QTY/ CTN B]])-SEARCH(" ",db[[#This Row],[QTY/ CTN B]],1)))</f>
        <v>PAK</v>
      </c>
      <c r="W1132" s="87" t="str">
        <f>IF(db[[#This Row],[QTY/ CTN TG]]="",IF(db[[#This Row],[STN TG]]="","",12),LEFT(db[[#This Row],[QTY/ CTN TG]],SEARCH(" ",db[[#This Row],[QTY/ CTN TG]],1)-1))</f>
        <v>100</v>
      </c>
      <c r="X1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2" s="87" t="str">
        <f>IF(db[[#This Row],[STN K]]="","",IF(db[[#This Row],[STN TG]]="LSN",12,""))</f>
        <v/>
      </c>
      <c r="Z1132" s="87" t="str">
        <f>IF(db[[#This Row],[STN TG]]="LSN","PCS","")</f>
        <v/>
      </c>
      <c r="AA1132" s="87">
        <f>db[[#This Row],[QTY B]]*IF(db[[#This Row],[QTY TG]]="",1,db[[#This Row],[QTY TG]])*IF(db[[#This Row],[QTY K]]="",1,db[[#This Row],[QTY K]])</f>
        <v>5000</v>
      </c>
      <c r="AB1132" s="87" t="str">
        <f>IF(db[[#This Row],[STN K]]="",IF(db[[#This Row],[STN TG]]="",db[[#This Row],[STN B]],db[[#This Row],[STN TG]]),db[[#This Row],[STN K]])</f>
        <v>PCS</v>
      </c>
      <c r="AC1132" s="87"/>
    </row>
    <row r="1133" spans="1:29" ht="16.5" customHeight="1" x14ac:dyDescent="0.25">
      <c r="A1133" s="87">
        <f>ROW()-1</f>
        <v>1132</v>
      </c>
      <c r="B1133" s="3" t="str">
        <f>LOWER(SUBSTITUTE(SUBSTITUTE(SUBSTITUTE(SUBSTITUTE(SUBSTITUTE(SUBSTITUTE(db[[#This Row],[NB BM]]," ",),".",""),"-",""),"(",""),")",""),"/",""))</f>
        <v>idcardtalicantolplkhijau008</v>
      </c>
      <c r="C1133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D1133" s="3" t="str">
        <f>LOWER(SUBSTITUTE(SUBSTITUTE(SUBSTITUTE(SUBSTITUTE(SUBSTITUTE(SUBSTITUTE(SUBSTITUTE(SUBSTITUTE(SUBSTITUTE(db[[#This Row],[NB PAJAK]]," ",""),"-",""),"(",""),")",""),".",""),",",""),"/",""),"""",""),"+",""))</f>
        <v/>
      </c>
      <c r="E1133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idcardtalicantolplkhijau00850pak100pcs</v>
      </c>
      <c r="F1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idcardtalicantolplkhijau00850pak100pcsuntana</v>
      </c>
      <c r="G1133" s="1" t="s">
        <v>3734</v>
      </c>
      <c r="H1133" s="4" t="s">
        <v>3703</v>
      </c>
      <c r="I1133" s="49"/>
      <c r="J1133" s="1" t="s">
        <v>1621</v>
      </c>
      <c r="K1133" s="28" t="e">
        <f>IF(db[[#This Row],[NB NOTA_C]]="","",COUNTIF([2]!B_MSK[concat],db[[#This Row],[NB NOTA_C]]))</f>
        <v>#REF!</v>
      </c>
      <c r="L1133" s="7" t="s">
        <v>1637</v>
      </c>
      <c r="M1133" s="3" t="s">
        <v>1744</v>
      </c>
      <c r="N1133" s="1" t="s">
        <v>2800</v>
      </c>
      <c r="O1133" s="3"/>
      <c r="P1133" s="3" t="str">
        <f>IF(db[[#This Row],[QTY/ CTN]]="","",SUBSTITUTE(SUBSTITUTE(SUBSTITUTE(db[[#This Row],[QTY/ CTN]]," ","_",2),"(",""),")","")&amp;"_")</f>
        <v>50 PAK_100 PCS_</v>
      </c>
      <c r="Q1133" s="3">
        <f>IF(db[[#This Row],[H_QTY/ CTN]]="","",SEARCH("_",db[[#This Row],[H_QTY/ CTN]]))</f>
        <v>7</v>
      </c>
      <c r="R1133" s="3">
        <f>IF(db[[#This Row],[H_QTY/ CTN]]="","",LEN(db[[#This Row],[H_QTY/ CTN]]))</f>
        <v>15</v>
      </c>
      <c r="S1133" s="87" t="str">
        <f>IF(db[[#This Row],[H_QTY/ CTN]]="","",LEFT(db[[#This Row],[H_QTY/ CTN]],db[[#This Row],[H_1]]-1))</f>
        <v>50 PAK</v>
      </c>
      <c r="T1133" s="87" t="str">
        <f>IF(NOT(db[[#This Row],[H_1]]=db[[#This Row],[H_2]]),MID(db[[#This Row],[H_QTY/ CTN]],db[[#This Row],[H_1]]+1,db[[#This Row],[H_2]]-db[[#This Row],[H_1]]-1),"")</f>
        <v>100 PCS</v>
      </c>
      <c r="U1133" s="87" t="str">
        <f>IF(db[[#This Row],[QTY/ CTN B]]="","",LEFT(db[[#This Row],[QTY/ CTN B]],SEARCH(" ",db[[#This Row],[QTY/ CTN B]],1)-1))</f>
        <v>50</v>
      </c>
      <c r="V1133" s="87" t="str">
        <f>IF(db[[#This Row],[QTY/ CTN B]]="","",RIGHT(db[[#This Row],[QTY/ CTN B]],LEN(db[[#This Row],[QTY/ CTN B]])-SEARCH(" ",db[[#This Row],[QTY/ CTN B]],1)))</f>
        <v>PAK</v>
      </c>
      <c r="W1133" s="87" t="str">
        <f>IF(db[[#This Row],[QTY/ CTN TG]]="",IF(db[[#This Row],[STN TG]]="","",12),LEFT(db[[#This Row],[QTY/ CTN TG]],SEARCH(" ",db[[#This Row],[QTY/ CTN TG]],1)-1))</f>
        <v>100</v>
      </c>
      <c r="X1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3" s="87" t="str">
        <f>IF(db[[#This Row],[STN K]]="","",IF(db[[#This Row],[STN TG]]="LSN",12,""))</f>
        <v/>
      </c>
      <c r="Z1133" s="87" t="str">
        <f>IF(db[[#This Row],[STN TG]]="LSN","PCS","")</f>
        <v/>
      </c>
      <c r="AA1133" s="87">
        <f>db[[#This Row],[QTY B]]*IF(db[[#This Row],[QTY TG]]="",1,db[[#This Row],[QTY TG]])*IF(db[[#This Row],[QTY K]]="",1,db[[#This Row],[QTY K]])</f>
        <v>5000</v>
      </c>
      <c r="AB1133" s="87" t="str">
        <f>IF(db[[#This Row],[STN K]]="",IF(db[[#This Row],[STN TG]]="",db[[#This Row],[STN B]],db[[#This Row],[STN TG]]),db[[#This Row],[STN K]])</f>
        <v>PCS</v>
      </c>
      <c r="AC1133" s="87"/>
    </row>
    <row r="1134" spans="1:29" ht="16.5" customHeight="1" x14ac:dyDescent="0.25">
      <c r="A1134" s="87">
        <f>ROW()-1</f>
        <v>1133</v>
      </c>
      <c r="B1134" s="3" t="str">
        <f>LOWER(SUBSTITUTE(SUBSTITUTE(SUBSTITUTE(SUBSTITUTE(SUBSTITUTE(SUBSTITUTE(db[[#This Row],[NB BM]]," ",),".",""),"-",""),"(",""),")",""),"/",""))</f>
        <v>idcardtalicantolplkhitam</v>
      </c>
      <c r="C1134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D1134" s="3" t="str">
        <f>LOWER(SUBSTITUTE(SUBSTITUTE(SUBSTITUTE(SUBSTITUTE(SUBSTITUTE(SUBSTITUTE(SUBSTITUTE(SUBSTITUTE(SUBSTITUTE(db[[#This Row],[NB PAJAK]]," ",""),"-",""),"(",""),")",""),".",""),",",""),"/",""),"""",""),"+",""))</f>
        <v/>
      </c>
      <c r="E1134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idcardtalicantolplkhitam50pak100pcs</v>
      </c>
      <c r="F1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idcardtalicantolplkhitam50pak100pcsuntana</v>
      </c>
      <c r="G1134" s="1" t="s">
        <v>1920</v>
      </c>
      <c r="H1134" s="17" t="s">
        <v>2062</v>
      </c>
      <c r="I1134" s="2"/>
      <c r="J1134" s="1" t="s">
        <v>1621</v>
      </c>
      <c r="K1134" s="26" t="e">
        <f>IF(db[[#This Row],[NB NOTA_C]]="","",COUNTIF([2]!B_MSK[concat],db[[#This Row],[NB NOTA_C]]))</f>
        <v>#REF!</v>
      </c>
      <c r="L1134" s="7" t="s">
        <v>1637</v>
      </c>
      <c r="M1134" s="3" t="s">
        <v>1744</v>
      </c>
      <c r="N1134" s="1" t="s">
        <v>2800</v>
      </c>
      <c r="P1134" s="1" t="str">
        <f>IF(db[[#This Row],[QTY/ CTN]]="","",SUBSTITUTE(SUBSTITUTE(SUBSTITUTE(db[[#This Row],[QTY/ CTN]]," ","_",2),"(",""),")","")&amp;"_")</f>
        <v>50 PAK_100 PCS_</v>
      </c>
      <c r="Q1134" s="1">
        <f>IF(db[[#This Row],[H_QTY/ CTN]]="","",SEARCH("_",db[[#This Row],[H_QTY/ CTN]]))</f>
        <v>7</v>
      </c>
      <c r="R1134" s="1">
        <f>IF(db[[#This Row],[H_QTY/ CTN]]="","",LEN(db[[#This Row],[H_QTY/ CTN]]))</f>
        <v>15</v>
      </c>
      <c r="S1134" s="90" t="str">
        <f>IF(db[[#This Row],[H_QTY/ CTN]]="","",LEFT(db[[#This Row],[H_QTY/ CTN]],db[[#This Row],[H_1]]-1))</f>
        <v>50 PAK</v>
      </c>
      <c r="T1134" s="87" t="str">
        <f>IF(NOT(db[[#This Row],[H_1]]=db[[#This Row],[H_2]]),MID(db[[#This Row],[H_QTY/ CTN]],db[[#This Row],[H_1]]+1,db[[#This Row],[H_2]]-db[[#This Row],[H_1]]-1),"")</f>
        <v>100 PCS</v>
      </c>
      <c r="U1134" s="87" t="str">
        <f>IF(db[[#This Row],[QTY/ CTN B]]="","",LEFT(db[[#This Row],[QTY/ CTN B]],SEARCH(" ",db[[#This Row],[QTY/ CTN B]],1)-1))</f>
        <v>50</v>
      </c>
      <c r="V1134" s="87" t="str">
        <f>IF(db[[#This Row],[QTY/ CTN B]]="","",RIGHT(db[[#This Row],[QTY/ CTN B]],LEN(db[[#This Row],[QTY/ CTN B]])-SEARCH(" ",db[[#This Row],[QTY/ CTN B]],1)))</f>
        <v>PAK</v>
      </c>
      <c r="W1134" s="87" t="str">
        <f>IF(db[[#This Row],[QTY/ CTN TG]]="",IF(db[[#This Row],[STN TG]]="","",12),LEFT(db[[#This Row],[QTY/ CTN TG]],SEARCH(" ",db[[#This Row],[QTY/ CTN TG]],1)-1))</f>
        <v>100</v>
      </c>
      <c r="X1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4" s="87" t="str">
        <f>IF(db[[#This Row],[STN K]]="","",IF(db[[#This Row],[STN TG]]="LSN",12,""))</f>
        <v/>
      </c>
      <c r="Z1134" s="87" t="str">
        <f>IF(db[[#This Row],[STN TG]]="LSN","PCS","")</f>
        <v/>
      </c>
      <c r="AA1134" s="87">
        <f>db[[#This Row],[QTY B]]*IF(db[[#This Row],[QTY TG]]="",1,db[[#This Row],[QTY TG]])*IF(db[[#This Row],[QTY K]]="",1,db[[#This Row],[QTY K]])</f>
        <v>5000</v>
      </c>
      <c r="AB1134" s="87" t="str">
        <f>IF(db[[#This Row],[STN K]]="",IF(db[[#This Row],[STN TG]]="",db[[#This Row],[STN B]],db[[#This Row],[STN TG]]),db[[#This Row],[STN K]])</f>
        <v>PCS</v>
      </c>
      <c r="AC1134" s="87"/>
    </row>
    <row r="1135" spans="1:29" ht="16.5" customHeight="1" x14ac:dyDescent="0.25">
      <c r="A1135" s="87">
        <f>ROW()-1</f>
        <v>1134</v>
      </c>
      <c r="B1135" s="3" t="str">
        <f>LOWER(SUBSTITUTE(SUBSTITUTE(SUBSTITUTE(SUBSTITUTE(SUBSTITUTE(SUBSTITUTE(db[[#This Row],[NB BM]]," ",),".",""),"-",""),"(",""),")",""),"/",""))</f>
        <v>idcardtalicantolplkhitam009</v>
      </c>
      <c r="C1135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D1135" s="3" t="str">
        <f>LOWER(SUBSTITUTE(SUBSTITUTE(SUBSTITUTE(SUBSTITUTE(SUBSTITUTE(SUBSTITUTE(SUBSTITUTE(SUBSTITUTE(SUBSTITUTE(db[[#This Row],[NB PAJAK]]," ",""),"-",""),"(",""),")",""),".",""),",",""),"/",""),"""",""),"+",""))</f>
        <v/>
      </c>
      <c r="E1135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idcardtalicantolplkhitam00950pak100pcs</v>
      </c>
      <c r="F1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idcardtalicantolplkhitam00950pak100pcsuntana</v>
      </c>
      <c r="G1135" s="1" t="s">
        <v>3736</v>
      </c>
      <c r="H1135" s="4" t="s">
        <v>3704</v>
      </c>
      <c r="I1135" s="49"/>
      <c r="J1135" s="1" t="s">
        <v>1621</v>
      </c>
      <c r="K1135" s="28" t="e">
        <f>IF(db[[#This Row],[NB NOTA_C]]="","",COUNTIF([2]!B_MSK[concat],db[[#This Row],[NB NOTA_C]]))</f>
        <v>#REF!</v>
      </c>
      <c r="L1135" s="7" t="s">
        <v>1637</v>
      </c>
      <c r="M1135" s="3" t="s">
        <v>1744</v>
      </c>
      <c r="N1135" s="1" t="s">
        <v>2800</v>
      </c>
      <c r="O1135" s="3"/>
      <c r="P1135" s="3" t="str">
        <f>IF(db[[#This Row],[QTY/ CTN]]="","",SUBSTITUTE(SUBSTITUTE(SUBSTITUTE(db[[#This Row],[QTY/ CTN]]," ","_",2),"(",""),")","")&amp;"_")</f>
        <v>50 PAK_100 PCS_</v>
      </c>
      <c r="Q1135" s="3">
        <f>IF(db[[#This Row],[H_QTY/ CTN]]="","",SEARCH("_",db[[#This Row],[H_QTY/ CTN]]))</f>
        <v>7</v>
      </c>
      <c r="R1135" s="3">
        <f>IF(db[[#This Row],[H_QTY/ CTN]]="","",LEN(db[[#This Row],[H_QTY/ CTN]]))</f>
        <v>15</v>
      </c>
      <c r="S1135" s="87" t="str">
        <f>IF(db[[#This Row],[H_QTY/ CTN]]="","",LEFT(db[[#This Row],[H_QTY/ CTN]],db[[#This Row],[H_1]]-1))</f>
        <v>50 PAK</v>
      </c>
      <c r="T1135" s="87" t="str">
        <f>IF(NOT(db[[#This Row],[H_1]]=db[[#This Row],[H_2]]),MID(db[[#This Row],[H_QTY/ CTN]],db[[#This Row],[H_1]]+1,db[[#This Row],[H_2]]-db[[#This Row],[H_1]]-1),"")</f>
        <v>100 PCS</v>
      </c>
      <c r="U1135" s="87" t="str">
        <f>IF(db[[#This Row],[QTY/ CTN B]]="","",LEFT(db[[#This Row],[QTY/ CTN B]],SEARCH(" ",db[[#This Row],[QTY/ CTN B]],1)-1))</f>
        <v>50</v>
      </c>
      <c r="V1135" s="87" t="str">
        <f>IF(db[[#This Row],[QTY/ CTN B]]="","",RIGHT(db[[#This Row],[QTY/ CTN B]],LEN(db[[#This Row],[QTY/ CTN B]])-SEARCH(" ",db[[#This Row],[QTY/ CTN B]],1)))</f>
        <v>PAK</v>
      </c>
      <c r="W1135" s="87" t="str">
        <f>IF(db[[#This Row],[QTY/ CTN TG]]="",IF(db[[#This Row],[STN TG]]="","",12),LEFT(db[[#This Row],[QTY/ CTN TG]],SEARCH(" ",db[[#This Row],[QTY/ CTN TG]],1)-1))</f>
        <v>100</v>
      </c>
      <c r="X1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5" s="87" t="str">
        <f>IF(db[[#This Row],[STN K]]="","",IF(db[[#This Row],[STN TG]]="LSN",12,""))</f>
        <v/>
      </c>
      <c r="Z1135" s="87" t="str">
        <f>IF(db[[#This Row],[STN TG]]="LSN","PCS","")</f>
        <v/>
      </c>
      <c r="AA1135" s="87">
        <f>db[[#This Row],[QTY B]]*IF(db[[#This Row],[QTY TG]]="",1,db[[#This Row],[QTY TG]])*IF(db[[#This Row],[QTY K]]="",1,db[[#This Row],[QTY K]])</f>
        <v>5000</v>
      </c>
      <c r="AB1135" s="87" t="str">
        <f>IF(db[[#This Row],[STN K]]="",IF(db[[#This Row],[STN TG]]="",db[[#This Row],[STN B]],db[[#This Row],[STN TG]]),db[[#This Row],[STN K]])</f>
        <v>PCS</v>
      </c>
      <c r="AC1135" s="87"/>
    </row>
    <row r="1136" spans="1:29" ht="16.5" customHeight="1" x14ac:dyDescent="0.25">
      <c r="A1136" s="87">
        <f>ROW()-1</f>
        <v>1135</v>
      </c>
      <c r="B1136" s="3" t="str">
        <f>LOWER(SUBSTITUTE(SUBSTITUTE(SUBSTITUTE(SUBSTITUTE(SUBSTITUTE(SUBSTITUTE(db[[#This Row],[NB BM]]," ",),".",""),"-",""),"(",""),")",""),"/",""))</f>
        <v>idcardb2</v>
      </c>
      <c r="C1136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D1136" s="3" t="str">
        <f>LOWER(SUBSTITUTE(SUBSTITUTE(SUBSTITUTE(SUBSTITUTE(SUBSTITUTE(SUBSTITUTE(SUBSTITUTE(SUBSTITUTE(SUBSTITUTE(db[[#This Row],[NB PAJAK]]," ",""),"-",""),"(",""),")",""),".",""),",",""),"/",""),"""",""),"+",""))</f>
        <v/>
      </c>
      <c r="E1136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idcardb2250pak20pcs</v>
      </c>
      <c r="F1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idcardb2250pak20pcsuntana</v>
      </c>
      <c r="G1136" s="1" t="s">
        <v>1917</v>
      </c>
      <c r="H1136" s="4" t="s">
        <v>3278</v>
      </c>
      <c r="I1136" s="49"/>
      <c r="J1136" s="1" t="s">
        <v>1621</v>
      </c>
      <c r="K1136" s="26" t="e">
        <f>IF(db[[#This Row],[NB NOTA_C]]="","",COUNTIF([2]!B_MSK[concat],db[[#This Row],[NB NOTA_C]]))</f>
        <v>#REF!</v>
      </c>
      <c r="L1136" s="7" t="s">
        <v>1637</v>
      </c>
      <c r="M1136" s="3" t="s">
        <v>2182</v>
      </c>
      <c r="N1136" s="1" t="s">
        <v>2800</v>
      </c>
      <c r="P1136" s="1" t="str">
        <f>IF(db[[#This Row],[QTY/ CTN]]="","",SUBSTITUTE(SUBSTITUTE(SUBSTITUTE(db[[#This Row],[QTY/ CTN]]," ","_",2),"(",""),")","")&amp;"_")</f>
        <v>250 PAK_20 PCS_</v>
      </c>
      <c r="Q1136" s="1">
        <f>IF(db[[#This Row],[H_QTY/ CTN]]="","",SEARCH("_",db[[#This Row],[H_QTY/ CTN]]))</f>
        <v>8</v>
      </c>
      <c r="R1136" s="1">
        <f>IF(db[[#This Row],[H_QTY/ CTN]]="","",LEN(db[[#This Row],[H_QTY/ CTN]]))</f>
        <v>15</v>
      </c>
      <c r="S1136" s="90" t="str">
        <f>IF(db[[#This Row],[H_QTY/ CTN]]="","",LEFT(db[[#This Row],[H_QTY/ CTN]],db[[#This Row],[H_1]]-1))</f>
        <v>250 PAK</v>
      </c>
      <c r="T1136" s="87" t="str">
        <f>IF(NOT(db[[#This Row],[H_1]]=db[[#This Row],[H_2]]),MID(db[[#This Row],[H_QTY/ CTN]],db[[#This Row],[H_1]]+1,db[[#This Row],[H_2]]-db[[#This Row],[H_1]]-1),"")</f>
        <v>20 PCS</v>
      </c>
      <c r="U1136" s="87" t="str">
        <f>IF(db[[#This Row],[QTY/ CTN B]]="","",LEFT(db[[#This Row],[QTY/ CTN B]],SEARCH(" ",db[[#This Row],[QTY/ CTN B]],1)-1))</f>
        <v>250</v>
      </c>
      <c r="V1136" s="87" t="str">
        <f>IF(db[[#This Row],[QTY/ CTN B]]="","",RIGHT(db[[#This Row],[QTY/ CTN B]],LEN(db[[#This Row],[QTY/ CTN B]])-SEARCH(" ",db[[#This Row],[QTY/ CTN B]],1)))</f>
        <v>PAK</v>
      </c>
      <c r="W1136" s="87" t="str">
        <f>IF(db[[#This Row],[QTY/ CTN TG]]="",IF(db[[#This Row],[STN TG]]="","",12),LEFT(db[[#This Row],[QTY/ CTN TG]],SEARCH(" ",db[[#This Row],[QTY/ CTN TG]],1)-1))</f>
        <v>20</v>
      </c>
      <c r="X1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36" s="87" t="str">
        <f>IF(db[[#This Row],[STN K]]="","",IF(db[[#This Row],[STN TG]]="LSN",12,""))</f>
        <v/>
      </c>
      <c r="Z1136" s="87" t="str">
        <f>IF(db[[#This Row],[STN TG]]="LSN","PCS","")</f>
        <v/>
      </c>
      <c r="AA1136" s="87">
        <f>db[[#This Row],[QTY B]]*IF(db[[#This Row],[QTY TG]]="",1,db[[#This Row],[QTY TG]])*IF(db[[#This Row],[QTY K]]="",1,db[[#This Row],[QTY K]])</f>
        <v>5000</v>
      </c>
      <c r="AB1136" s="87" t="str">
        <f>IF(db[[#This Row],[STN K]]="",IF(db[[#This Row],[STN TG]]="",db[[#This Row],[STN B]],db[[#This Row],[STN TG]]),db[[#This Row],[STN K]])</f>
        <v>PCS</v>
      </c>
      <c r="AC1136" s="87"/>
    </row>
    <row r="1137" spans="1:29" ht="16.5" customHeight="1" x14ac:dyDescent="0.25">
      <c r="A1137" s="87">
        <f>ROW()-1</f>
        <v>1136</v>
      </c>
      <c r="B1137" s="3" t="str">
        <f>LOWER(SUBSTITUTE(SUBSTITUTE(SUBSTITUTE(SUBSTITUTE(SUBSTITUTE(SUBSTITUTE(db[[#This Row],[NB BM]]," ",),".",""),"-",""),"(",""),")",""),"/",""))</f>
        <v>idcarddbs1057biru</v>
      </c>
      <c r="C1137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D1137" s="3" t="str">
        <f>LOWER(SUBSTITUTE(SUBSTITUTE(SUBSTITUTE(SUBSTITUTE(SUBSTITUTE(SUBSTITUTE(SUBSTITUTE(SUBSTITUTE(SUBSTITUTE(db[[#This Row],[NB PAJAK]]," ",""),"-",""),"(",""),")",""),".",""),",",""),"/",""),"""",""),"+",""))</f>
        <v/>
      </c>
      <c r="E1137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idcarddbs1057biru3000pcs</v>
      </c>
      <c r="F1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idcardjbs1057biru3000pcsuntana</v>
      </c>
      <c r="G1137" s="1" t="s">
        <v>3365</v>
      </c>
      <c r="H1137" s="4" t="s">
        <v>3364</v>
      </c>
      <c r="I1137" s="49"/>
      <c r="J1137" s="1" t="s">
        <v>1621</v>
      </c>
      <c r="K1137" s="28" t="e">
        <f>IF(db[[#This Row],[NB NOTA_C]]="","",COUNTIF([2]!B_MSK[concat],db[[#This Row],[NB NOTA_C]]))</f>
        <v>#REF!</v>
      </c>
      <c r="L1137" s="7" t="s">
        <v>1628</v>
      </c>
      <c r="M1137" s="3" t="s">
        <v>1745</v>
      </c>
      <c r="N1137" s="1" t="s">
        <v>2800</v>
      </c>
      <c r="O1137" s="3"/>
      <c r="P1137" s="3" t="str">
        <f>IF(db[[#This Row],[QTY/ CTN]]="","",SUBSTITUTE(SUBSTITUTE(SUBSTITUTE(db[[#This Row],[QTY/ CTN]]," ","_",2),"(",""),")","")&amp;"_")</f>
        <v>3000 PCS_</v>
      </c>
      <c r="Q1137" s="3">
        <f>IF(db[[#This Row],[H_QTY/ CTN]]="","",SEARCH("_",db[[#This Row],[H_QTY/ CTN]]))</f>
        <v>9</v>
      </c>
      <c r="R1137" s="3">
        <f>IF(db[[#This Row],[H_QTY/ CTN]]="","",LEN(db[[#This Row],[H_QTY/ CTN]]))</f>
        <v>9</v>
      </c>
      <c r="S1137" s="87" t="str">
        <f>IF(db[[#This Row],[H_QTY/ CTN]]="","",LEFT(db[[#This Row],[H_QTY/ CTN]],db[[#This Row],[H_1]]-1))</f>
        <v>3000 PCS</v>
      </c>
      <c r="T1137" s="87" t="str">
        <f>IF(NOT(db[[#This Row],[H_1]]=db[[#This Row],[H_2]]),MID(db[[#This Row],[H_QTY/ CTN]],db[[#This Row],[H_1]]+1,db[[#This Row],[H_2]]-db[[#This Row],[H_1]]-1),"")</f>
        <v/>
      </c>
      <c r="U1137" s="87" t="str">
        <f>IF(db[[#This Row],[QTY/ CTN B]]="","",LEFT(db[[#This Row],[QTY/ CTN B]],SEARCH(" ",db[[#This Row],[QTY/ CTN B]],1)-1))</f>
        <v>3000</v>
      </c>
      <c r="V1137" s="87" t="str">
        <f>IF(db[[#This Row],[QTY/ CTN B]]="","",RIGHT(db[[#This Row],[QTY/ CTN B]],LEN(db[[#This Row],[QTY/ CTN B]])-SEARCH(" ",db[[#This Row],[QTY/ CTN B]],1)))</f>
        <v>PCS</v>
      </c>
      <c r="W1137" s="87" t="str">
        <f>IF(db[[#This Row],[QTY/ CTN TG]]="",IF(db[[#This Row],[STN TG]]="","",12),LEFT(db[[#This Row],[QTY/ CTN TG]],SEARCH(" ",db[[#This Row],[QTY/ CTN TG]],1)-1))</f>
        <v/>
      </c>
      <c r="X1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37" s="87" t="str">
        <f>IF(db[[#This Row],[STN K]]="","",IF(db[[#This Row],[STN TG]]="LSN",12,""))</f>
        <v/>
      </c>
      <c r="Z1137" s="87" t="str">
        <f>IF(db[[#This Row],[STN TG]]="LSN","PCS","")</f>
        <v/>
      </c>
      <c r="AA1137" s="87">
        <f>db[[#This Row],[QTY B]]*IF(db[[#This Row],[QTY TG]]="",1,db[[#This Row],[QTY TG]])*IF(db[[#This Row],[QTY K]]="",1,db[[#This Row],[QTY K]])</f>
        <v>3000</v>
      </c>
      <c r="AB1137" s="87" t="str">
        <f>IF(db[[#This Row],[STN K]]="",IF(db[[#This Row],[STN TG]]="",db[[#This Row],[STN B]],db[[#This Row],[STN TG]]),db[[#This Row],[STN K]])</f>
        <v>PCS</v>
      </c>
      <c r="AC1137" s="87"/>
    </row>
    <row r="1138" spans="1:29" ht="16.5" customHeight="1" x14ac:dyDescent="0.25">
      <c r="A1138" s="87">
        <f>ROW()-1</f>
        <v>1137</v>
      </c>
      <c r="B1138" s="3" t="str">
        <f>LOWER(SUBSTITUTE(SUBSTITUTE(SUBSTITUTE(SUBSTITUTE(SUBSTITUTE(SUBSTITUTE(db[[#This Row],[NB BM]]," ",),".",""),"-",""),"(",""),")",""),"/",""))</f>
        <v>idcardjbs107transparan</v>
      </c>
      <c r="C1138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D1138" s="3" t="str">
        <f>LOWER(SUBSTITUTE(SUBSTITUTE(SUBSTITUTE(SUBSTITUTE(SUBSTITUTE(SUBSTITUTE(SUBSTITUTE(SUBSTITUTE(SUBSTITUTE(db[[#This Row],[NB PAJAK]]," ",""),"-",""),"(",""),")",""),".",""),",",""),"/",""),"""",""),"+",""))</f>
        <v/>
      </c>
      <c r="E1138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idcardjbs107transparan3000pcs</v>
      </c>
      <c r="F11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idcardjbs107trans3000pcsuntana</v>
      </c>
      <c r="G1138" s="1" t="s">
        <v>1175</v>
      </c>
      <c r="H1138" s="4" t="s">
        <v>1453</v>
      </c>
      <c r="I1138" s="49"/>
      <c r="J1138" s="1" t="s">
        <v>1621</v>
      </c>
      <c r="K1138" s="26" t="e">
        <f>IF(db[[#This Row],[NB NOTA_C]]="","",COUNTIF([2]!B_MSK[concat],db[[#This Row],[NB NOTA_C]]))</f>
        <v>#REF!</v>
      </c>
      <c r="L1138" s="6" t="s">
        <v>1628</v>
      </c>
      <c r="M1138" s="1" t="s">
        <v>1745</v>
      </c>
      <c r="N1138" s="1" t="s">
        <v>2800</v>
      </c>
      <c r="P1138" s="1" t="str">
        <f>IF(db[[#This Row],[QTY/ CTN]]="","",SUBSTITUTE(SUBSTITUTE(SUBSTITUTE(db[[#This Row],[QTY/ CTN]]," ","_",2),"(",""),")","")&amp;"_")</f>
        <v>3000 PCS_</v>
      </c>
      <c r="Q1138" s="1">
        <f>IF(db[[#This Row],[H_QTY/ CTN]]="","",SEARCH("_",db[[#This Row],[H_QTY/ CTN]]))</f>
        <v>9</v>
      </c>
      <c r="R1138" s="1">
        <f>IF(db[[#This Row],[H_QTY/ CTN]]="","",LEN(db[[#This Row],[H_QTY/ CTN]]))</f>
        <v>9</v>
      </c>
      <c r="S1138" s="90" t="str">
        <f>IF(db[[#This Row],[H_QTY/ CTN]]="","",LEFT(db[[#This Row],[H_QTY/ CTN]],db[[#This Row],[H_1]]-1))</f>
        <v>3000 PCS</v>
      </c>
      <c r="T1138" s="87" t="str">
        <f>IF(NOT(db[[#This Row],[H_1]]=db[[#This Row],[H_2]]),MID(db[[#This Row],[H_QTY/ CTN]],db[[#This Row],[H_1]]+1,db[[#This Row],[H_2]]-db[[#This Row],[H_1]]-1),"")</f>
        <v/>
      </c>
      <c r="U1138" s="87" t="str">
        <f>IF(db[[#This Row],[QTY/ CTN B]]="","",LEFT(db[[#This Row],[QTY/ CTN B]],SEARCH(" ",db[[#This Row],[QTY/ CTN B]],1)-1))</f>
        <v>3000</v>
      </c>
      <c r="V1138" s="87" t="str">
        <f>IF(db[[#This Row],[QTY/ CTN B]]="","",RIGHT(db[[#This Row],[QTY/ CTN B]],LEN(db[[#This Row],[QTY/ CTN B]])-SEARCH(" ",db[[#This Row],[QTY/ CTN B]],1)))</f>
        <v>PCS</v>
      </c>
      <c r="W1138" s="87" t="str">
        <f>IF(db[[#This Row],[QTY/ CTN TG]]="",IF(db[[#This Row],[STN TG]]="","",12),LEFT(db[[#This Row],[QTY/ CTN TG]],SEARCH(" ",db[[#This Row],[QTY/ CTN TG]],1)-1))</f>
        <v/>
      </c>
      <c r="X1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38" s="87" t="str">
        <f>IF(db[[#This Row],[STN K]]="","",IF(db[[#This Row],[STN TG]]="LSN",12,""))</f>
        <v/>
      </c>
      <c r="Z1138" s="87" t="str">
        <f>IF(db[[#This Row],[STN TG]]="LSN","PCS","")</f>
        <v/>
      </c>
      <c r="AA1138" s="87">
        <f>db[[#This Row],[QTY B]]*IF(db[[#This Row],[QTY TG]]="",1,db[[#This Row],[QTY TG]])*IF(db[[#This Row],[QTY K]]="",1,db[[#This Row],[QTY K]])</f>
        <v>3000</v>
      </c>
      <c r="AB1138" s="87" t="str">
        <f>IF(db[[#This Row],[STN K]]="",IF(db[[#This Row],[STN TG]]="",db[[#This Row],[STN B]],db[[#This Row],[STN TG]]),db[[#This Row],[STN K]])</f>
        <v>PCS</v>
      </c>
      <c r="AC1138" s="87"/>
    </row>
    <row r="1139" spans="1:29" ht="16.5" customHeight="1" x14ac:dyDescent="0.25">
      <c r="A1139" s="87">
        <f>ROW()-1</f>
        <v>1138</v>
      </c>
      <c r="B1139" s="3" t="str">
        <f>LOWER(SUBSTITUTE(SUBSTITUTE(SUBSTITUTE(SUBSTITUTE(SUBSTITUTE(SUBSTITUTE(db[[#This Row],[NB BM]]," ",),".",""),"-",""),"(",""),")",""),"/",""))</f>
        <v>idcardplastikukurana2</v>
      </c>
      <c r="C1139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D1139" s="3" t="str">
        <f>LOWER(SUBSTITUTE(SUBSTITUTE(SUBSTITUTE(SUBSTITUTE(SUBSTITUTE(SUBSTITUTE(SUBSTITUTE(SUBSTITUTE(SUBSTITUTE(db[[#This Row],[NB PAJAK]]," ",""),"-",""),"(",""),")",""),".",""),",",""),"/",""),"""",""),"+",""))</f>
        <v/>
      </c>
      <c r="E1139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idcardplastikukurana26000pcs</v>
      </c>
      <c r="F1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idcardplastikukurana26000pcsuntana</v>
      </c>
      <c r="G1139" s="4" t="s">
        <v>5370</v>
      </c>
      <c r="H1139" s="4" t="s">
        <v>5371</v>
      </c>
      <c r="I1139" s="49"/>
      <c r="J1139" s="1" t="s">
        <v>1621</v>
      </c>
      <c r="K1139" s="28" t="e">
        <f>IF(db[[#This Row],[NB NOTA_C]]="","",COUNTIF([2]!B_MSK[concat],db[[#This Row],[NB NOTA_C]]))</f>
        <v>#REF!</v>
      </c>
      <c r="L1139" s="7" t="s">
        <v>3560</v>
      </c>
      <c r="M1139" s="3" t="s">
        <v>5372</v>
      </c>
      <c r="N1139" s="1" t="s">
        <v>2790</v>
      </c>
      <c r="O1139" s="3"/>
      <c r="P1139" s="3" t="str">
        <f>IF(db[[#This Row],[QTY/ CTN]]="","",SUBSTITUTE(SUBSTITUTE(SUBSTITUTE(db[[#This Row],[QTY/ CTN]]," ","_",2),"(",""),")","")&amp;"_")</f>
        <v>6000 PCS_</v>
      </c>
      <c r="Q1139" s="3">
        <f>IF(db[[#This Row],[H_QTY/ CTN]]="","",SEARCH("_",db[[#This Row],[H_QTY/ CTN]]))</f>
        <v>9</v>
      </c>
      <c r="R1139" s="3">
        <f>IF(db[[#This Row],[H_QTY/ CTN]]="","",LEN(db[[#This Row],[H_QTY/ CTN]]))</f>
        <v>9</v>
      </c>
      <c r="S1139" s="87" t="str">
        <f>IF(db[[#This Row],[H_QTY/ CTN]]="","",LEFT(db[[#This Row],[H_QTY/ CTN]],db[[#This Row],[H_1]]-1))</f>
        <v>6000 PCS</v>
      </c>
      <c r="T1139" s="87" t="str">
        <f>IF(NOT(db[[#This Row],[H_1]]=db[[#This Row],[H_2]]),MID(db[[#This Row],[H_QTY/ CTN]],db[[#This Row],[H_1]]+1,db[[#This Row],[H_2]]-db[[#This Row],[H_1]]-1),"")</f>
        <v/>
      </c>
      <c r="U1139" s="87" t="str">
        <f>IF(db[[#This Row],[QTY/ CTN B]]="","",LEFT(db[[#This Row],[QTY/ CTN B]],SEARCH(" ",db[[#This Row],[QTY/ CTN B]],1)-1))</f>
        <v>6000</v>
      </c>
      <c r="V1139" s="87" t="str">
        <f>IF(db[[#This Row],[QTY/ CTN B]]="","",RIGHT(db[[#This Row],[QTY/ CTN B]],LEN(db[[#This Row],[QTY/ CTN B]])-SEARCH(" ",db[[#This Row],[QTY/ CTN B]],1)))</f>
        <v>PCS</v>
      </c>
      <c r="W1139" s="87" t="str">
        <f>IF(db[[#This Row],[QTY/ CTN TG]]="",IF(db[[#This Row],[STN TG]]="","",12),LEFT(db[[#This Row],[QTY/ CTN TG]],SEARCH(" ",db[[#This Row],[QTY/ CTN TG]],1)-1))</f>
        <v/>
      </c>
      <c r="X1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39" s="87" t="str">
        <f>IF(db[[#This Row],[STN K]]="","",IF(db[[#This Row],[STN TG]]="LSN",12,""))</f>
        <v/>
      </c>
      <c r="Z1139" s="87" t="str">
        <f>IF(db[[#This Row],[STN TG]]="LSN","PCS","")</f>
        <v/>
      </c>
      <c r="AA1139" s="87">
        <f>db[[#This Row],[QTY B]]*IF(db[[#This Row],[QTY TG]]="",1,db[[#This Row],[QTY TG]])*IF(db[[#This Row],[QTY K]]="",1,db[[#This Row],[QTY K]])</f>
        <v>6000</v>
      </c>
      <c r="AB1139" s="87" t="str">
        <f>IF(db[[#This Row],[STN K]]="",IF(db[[#This Row],[STN TG]]="",db[[#This Row],[STN B]],db[[#This Row],[STN TG]]),db[[#This Row],[STN K]])</f>
        <v>PCS</v>
      </c>
      <c r="AC1139" s="87"/>
    </row>
    <row r="1140" spans="1:29" ht="16.5" customHeight="1" x14ac:dyDescent="0.25">
      <c r="A1140" s="87">
        <f>ROW()-1</f>
        <v>1139</v>
      </c>
      <c r="B1140" s="3" t="str">
        <f>LOWER(SUBSTITUTE(SUBSTITUTE(SUBSTITUTE(SUBSTITUTE(SUBSTITUTE(SUBSTITUTE(db[[#This Row],[NB BM]]," ",),".",""),"-",""),"(",""),")",""),"/",""))</f>
        <v>idcardtalicantolplkhitam</v>
      </c>
      <c r="C1140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D1140" s="3" t="str">
        <f>LOWER(SUBSTITUTE(SUBSTITUTE(SUBSTITUTE(SUBSTITUTE(SUBSTITUTE(SUBSTITUTE(SUBSTITUTE(SUBSTITUTE(SUBSTITUTE(db[[#This Row],[NB PAJAK]]," ",""),"-",""),"(",""),")",""),".",""),",",""),"/",""),"""",""),"+",""))</f>
        <v/>
      </c>
      <c r="E1140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idcardtalicantolplkhitam5000pcs</v>
      </c>
      <c r="F1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idcardtalicantolhitam5000pcsuntana</v>
      </c>
      <c r="G1140" s="1" t="s">
        <v>1920</v>
      </c>
      <c r="H1140" s="4" t="s">
        <v>2506</v>
      </c>
      <c r="I1140" s="49"/>
      <c r="J1140" s="1" t="s">
        <v>1621</v>
      </c>
      <c r="K1140" s="26" t="e">
        <f>IF(db[[#This Row],[NB NOTA_C]]="","",COUNTIF([2]!B_MSK[concat],db[[#This Row],[NB NOTA_C]]))</f>
        <v>#REF!</v>
      </c>
      <c r="L1140" s="7" t="s">
        <v>1637</v>
      </c>
      <c r="M1140" s="3" t="s">
        <v>1789</v>
      </c>
      <c r="N1140" s="1" t="s">
        <v>2800</v>
      </c>
      <c r="P1140" s="1" t="str">
        <f>IF(db[[#This Row],[QTY/ CTN]]="","",SUBSTITUTE(SUBSTITUTE(SUBSTITUTE(db[[#This Row],[QTY/ CTN]]," ","_",2),"(",""),")","")&amp;"_")</f>
        <v>5000 PCS_</v>
      </c>
      <c r="Q1140" s="1">
        <f>IF(db[[#This Row],[H_QTY/ CTN]]="","",SEARCH("_",db[[#This Row],[H_QTY/ CTN]]))</f>
        <v>9</v>
      </c>
      <c r="R1140" s="1">
        <f>IF(db[[#This Row],[H_QTY/ CTN]]="","",LEN(db[[#This Row],[H_QTY/ CTN]]))</f>
        <v>9</v>
      </c>
      <c r="S1140" s="90" t="str">
        <f>IF(db[[#This Row],[H_QTY/ CTN]]="","",LEFT(db[[#This Row],[H_QTY/ CTN]],db[[#This Row],[H_1]]-1))</f>
        <v>5000 PCS</v>
      </c>
      <c r="T1140" s="87" t="str">
        <f>IF(NOT(db[[#This Row],[H_1]]=db[[#This Row],[H_2]]),MID(db[[#This Row],[H_QTY/ CTN]],db[[#This Row],[H_1]]+1,db[[#This Row],[H_2]]-db[[#This Row],[H_1]]-1),"")</f>
        <v/>
      </c>
      <c r="U1140" s="87" t="str">
        <f>IF(db[[#This Row],[QTY/ CTN B]]="","",LEFT(db[[#This Row],[QTY/ CTN B]],SEARCH(" ",db[[#This Row],[QTY/ CTN B]],1)-1))</f>
        <v>5000</v>
      </c>
      <c r="V1140" s="87" t="str">
        <f>IF(db[[#This Row],[QTY/ CTN B]]="","",RIGHT(db[[#This Row],[QTY/ CTN B]],LEN(db[[#This Row],[QTY/ CTN B]])-SEARCH(" ",db[[#This Row],[QTY/ CTN B]],1)))</f>
        <v>PCS</v>
      </c>
      <c r="W1140" s="87" t="str">
        <f>IF(db[[#This Row],[QTY/ CTN TG]]="",IF(db[[#This Row],[STN TG]]="","",12),LEFT(db[[#This Row],[QTY/ CTN TG]],SEARCH(" ",db[[#This Row],[QTY/ CTN TG]],1)-1))</f>
        <v/>
      </c>
      <c r="X1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0" s="87" t="str">
        <f>IF(db[[#This Row],[STN K]]="","",IF(db[[#This Row],[STN TG]]="LSN",12,""))</f>
        <v/>
      </c>
      <c r="Z1140" s="87" t="str">
        <f>IF(db[[#This Row],[STN TG]]="LSN","PCS","")</f>
        <v/>
      </c>
      <c r="AA1140" s="87">
        <f>db[[#This Row],[QTY B]]*IF(db[[#This Row],[QTY TG]]="",1,db[[#This Row],[QTY TG]])*IF(db[[#This Row],[QTY K]]="",1,db[[#This Row],[QTY K]])</f>
        <v>5000</v>
      </c>
      <c r="AB1140" s="87" t="str">
        <f>IF(db[[#This Row],[STN K]]="",IF(db[[#This Row],[STN TG]]="",db[[#This Row],[STN B]],db[[#This Row],[STN TG]]),db[[#This Row],[STN K]])</f>
        <v>PCS</v>
      </c>
      <c r="AC1140" s="87"/>
    </row>
    <row r="1141" spans="1:29" ht="16.5" customHeight="1" x14ac:dyDescent="0.25">
      <c r="A1141" s="87">
        <f>ROW()-1</f>
        <v>1140</v>
      </c>
      <c r="B1141" s="3" t="str">
        <f>LOWER(SUBSTITUTE(SUBSTITUTE(SUBSTITUTE(SUBSTITUTE(SUBSTITUTE(SUBSTITUTE(db[[#This Row],[NB BM]]," ",),".",""),"-",""),"(",""),")",""),"/",""))</f>
        <v>idcardtalicantolplkputih</v>
      </c>
      <c r="C1141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D1141" s="3" t="str">
        <f>LOWER(SUBSTITUTE(SUBSTITUTE(SUBSTITUTE(SUBSTITUTE(SUBSTITUTE(SUBSTITUTE(SUBSTITUTE(SUBSTITUTE(SUBSTITUTE(db[[#This Row],[NB PAJAK]]," ",""),"-",""),"(",""),")",""),".",""),",",""),"/",""),"""",""),"+",""))</f>
        <v/>
      </c>
      <c r="E1141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idcardtalicantolplkputih5000pcs</v>
      </c>
      <c r="F1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idcardtalicantolputih5000pcsuntana</v>
      </c>
      <c r="G1141" s="1" t="s">
        <v>3450</v>
      </c>
      <c r="H1141" s="4" t="s">
        <v>3449</v>
      </c>
      <c r="I1141" s="2"/>
      <c r="J1141" s="1" t="s">
        <v>1621</v>
      </c>
      <c r="K1141" s="26" t="e">
        <f>IF(db[[#This Row],[NB NOTA_C]]="","",COUNTIF([2]!B_MSK[concat],db[[#This Row],[NB NOTA_C]]))</f>
        <v>#REF!</v>
      </c>
      <c r="L1141" s="7" t="s">
        <v>1637</v>
      </c>
      <c r="M1141" s="3" t="s">
        <v>1789</v>
      </c>
      <c r="N1141" s="1" t="s">
        <v>2800</v>
      </c>
      <c r="P1141" s="1" t="str">
        <f>IF(db[[#This Row],[QTY/ CTN]]="","",SUBSTITUTE(SUBSTITUTE(SUBSTITUTE(db[[#This Row],[QTY/ CTN]]," ","_",2),"(",""),")","")&amp;"_")</f>
        <v>5000 PCS_</v>
      </c>
      <c r="Q1141" s="1">
        <f>IF(db[[#This Row],[H_QTY/ CTN]]="","",SEARCH("_",db[[#This Row],[H_QTY/ CTN]]))</f>
        <v>9</v>
      </c>
      <c r="R1141" s="1">
        <f>IF(db[[#This Row],[H_QTY/ CTN]]="","",LEN(db[[#This Row],[H_QTY/ CTN]]))</f>
        <v>9</v>
      </c>
      <c r="S1141" s="90" t="str">
        <f>IF(db[[#This Row],[H_QTY/ CTN]]="","",LEFT(db[[#This Row],[H_QTY/ CTN]],db[[#This Row],[H_1]]-1))</f>
        <v>5000 PCS</v>
      </c>
      <c r="T1141" s="87" t="str">
        <f>IF(NOT(db[[#This Row],[H_1]]=db[[#This Row],[H_2]]),MID(db[[#This Row],[H_QTY/ CTN]],db[[#This Row],[H_1]]+1,db[[#This Row],[H_2]]-db[[#This Row],[H_1]]-1),"")</f>
        <v/>
      </c>
      <c r="U1141" s="87" t="str">
        <f>IF(db[[#This Row],[QTY/ CTN B]]="","",LEFT(db[[#This Row],[QTY/ CTN B]],SEARCH(" ",db[[#This Row],[QTY/ CTN B]],1)-1))</f>
        <v>5000</v>
      </c>
      <c r="V1141" s="87" t="str">
        <f>IF(db[[#This Row],[QTY/ CTN B]]="","",RIGHT(db[[#This Row],[QTY/ CTN B]],LEN(db[[#This Row],[QTY/ CTN B]])-SEARCH(" ",db[[#This Row],[QTY/ CTN B]],1)))</f>
        <v>PCS</v>
      </c>
      <c r="W1141" s="87" t="str">
        <f>IF(db[[#This Row],[QTY/ CTN TG]]="",IF(db[[#This Row],[STN TG]]="","",12),LEFT(db[[#This Row],[QTY/ CTN TG]],SEARCH(" ",db[[#This Row],[QTY/ CTN TG]],1)-1))</f>
        <v/>
      </c>
      <c r="X1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1" s="87" t="str">
        <f>IF(db[[#This Row],[STN K]]="","",IF(db[[#This Row],[STN TG]]="LSN",12,""))</f>
        <v/>
      </c>
      <c r="Z1141" s="87" t="str">
        <f>IF(db[[#This Row],[STN TG]]="LSN","PCS","")</f>
        <v/>
      </c>
      <c r="AA1141" s="87">
        <f>db[[#This Row],[QTY B]]*IF(db[[#This Row],[QTY TG]]="",1,db[[#This Row],[QTY TG]])*IF(db[[#This Row],[QTY K]]="",1,db[[#This Row],[QTY K]])</f>
        <v>5000</v>
      </c>
      <c r="AB1141" s="87" t="str">
        <f>IF(db[[#This Row],[STN K]]="",IF(db[[#This Row],[STN TG]]="",db[[#This Row],[STN B]],db[[#This Row],[STN TG]]),db[[#This Row],[STN K]])</f>
        <v>PCS</v>
      </c>
      <c r="AC1141" s="87"/>
    </row>
    <row r="1142" spans="1:29" ht="16.5" customHeight="1" x14ac:dyDescent="0.25">
      <c r="A1142" s="87">
        <f>ROW()-1</f>
        <v>1141</v>
      </c>
      <c r="B1142" s="1" t="str">
        <f>LOWER(SUBSTITUTE(SUBSTITUTE(SUBSTITUTE(SUBSTITUTE(SUBSTITUTE(SUBSTITUTE(db[[#This Row],[NB BM]]," ",),".",""),"-",""),"(",""),")",""),"/",""))</f>
        <v>indexdanmemoom45kertaskotak</v>
      </c>
      <c r="C1142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D1142" s="1" t="str">
        <f>LOWER(SUBSTITUTE(SUBSTITUTE(SUBSTITUTE(SUBSTITUTE(SUBSTITUTE(SUBSTITUTE(SUBSTITUTE(SUBSTITUTE(SUBSTITUTE(db[[#This Row],[NB PAJAK]]," ",""),"-",""),"(",""),")",""),".",""),",",""),"/",""),"""",""),"+",""))</f>
        <v/>
      </c>
      <c r="E1142" s="1" t="str">
        <f>LOWER(SUBSTITUTE(SUBSTITUTE(SUBSTITUTE(SUBSTITUTE(SUBSTITUTE(SUBSTITUTE(SUBSTITUTE(SUBSTITUTE(SUBSTITUTE(db[[#This Row],[NB BM]]&amp;db[[#This Row],[QTY/ CTN]]," ",),".",""),"-",""),"(",""),")",""),",",""),"/",""),"""",""),"+",""))</f>
        <v>indexdanmemoom45kertaskotak36box30set</v>
      </c>
      <c r="F11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index&amp;memoom45kertaskotakjk36box30setartomoro</v>
      </c>
      <c r="G1142" s="1" t="s">
        <v>351</v>
      </c>
      <c r="H1142" s="4" t="s">
        <v>352</v>
      </c>
      <c r="I1142" s="49"/>
      <c r="J1142" s="1" t="s">
        <v>1620</v>
      </c>
      <c r="K1142" s="26" t="e">
        <f>IF(db[[#This Row],[NB NOTA_C]]="","",COUNTIF([2]!B_MSK[concat],db[[#This Row],[NB NOTA_C]]))</f>
        <v>#REF!</v>
      </c>
      <c r="L1142" s="6" t="s">
        <v>1631</v>
      </c>
      <c r="M1142" s="1" t="s">
        <v>1746</v>
      </c>
      <c r="N1142" s="1" t="s">
        <v>2809</v>
      </c>
      <c r="P1142" s="1" t="str">
        <f>IF(db[[#This Row],[QTY/ CTN]]="","",SUBSTITUTE(SUBSTITUTE(SUBSTITUTE(db[[#This Row],[QTY/ CTN]]," ","_",2),"(",""),")","")&amp;"_")</f>
        <v>36 BOX_30 SET_</v>
      </c>
      <c r="Q1142" s="1">
        <f>IF(db[[#This Row],[H_QTY/ CTN]]="","",SEARCH("_",db[[#This Row],[H_QTY/ CTN]]))</f>
        <v>7</v>
      </c>
      <c r="R1142" s="1">
        <f>IF(db[[#This Row],[H_QTY/ CTN]]="","",LEN(db[[#This Row],[H_QTY/ CTN]]))</f>
        <v>14</v>
      </c>
      <c r="S1142" s="90" t="str">
        <f>IF(db[[#This Row],[H_QTY/ CTN]]="","",LEFT(db[[#This Row],[H_QTY/ CTN]],db[[#This Row],[H_1]]-1))</f>
        <v>36 BOX</v>
      </c>
      <c r="T1142" s="87" t="str">
        <f>IF(NOT(db[[#This Row],[H_1]]=db[[#This Row],[H_2]]),MID(db[[#This Row],[H_QTY/ CTN]],db[[#This Row],[H_1]]+1,db[[#This Row],[H_2]]-db[[#This Row],[H_1]]-1),"")</f>
        <v>30 SET</v>
      </c>
      <c r="U1142" s="87" t="str">
        <f>IF(db[[#This Row],[QTY/ CTN B]]="","",LEFT(db[[#This Row],[QTY/ CTN B]],SEARCH(" ",db[[#This Row],[QTY/ CTN B]],1)-1))</f>
        <v>36</v>
      </c>
      <c r="V1142" s="87" t="str">
        <f>IF(db[[#This Row],[QTY/ CTN B]]="","",RIGHT(db[[#This Row],[QTY/ CTN B]],LEN(db[[#This Row],[QTY/ CTN B]])-SEARCH(" ",db[[#This Row],[QTY/ CTN B]],1)))</f>
        <v>BOX</v>
      </c>
      <c r="W1142" s="87" t="str">
        <f>IF(db[[#This Row],[QTY/ CTN TG]]="",IF(db[[#This Row],[STN TG]]="","",12),LEFT(db[[#This Row],[QTY/ CTN TG]],SEARCH(" ",db[[#This Row],[QTY/ CTN TG]],1)-1))</f>
        <v>30</v>
      </c>
      <c r="X1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142" s="87" t="str">
        <f>IF(db[[#This Row],[STN K]]="","",IF(db[[#This Row],[STN TG]]="LSN",12,""))</f>
        <v/>
      </c>
      <c r="Z1142" s="87" t="str">
        <f>IF(db[[#This Row],[STN TG]]="LSN","PCS","")</f>
        <v/>
      </c>
      <c r="AA1142" s="87">
        <f>db[[#This Row],[QTY B]]*IF(db[[#This Row],[QTY TG]]="",1,db[[#This Row],[QTY TG]])*IF(db[[#This Row],[QTY K]]="",1,db[[#This Row],[QTY K]])</f>
        <v>1080</v>
      </c>
      <c r="AB1142" s="87" t="str">
        <f>IF(db[[#This Row],[STN K]]="",IF(db[[#This Row],[STN TG]]="",db[[#This Row],[STN B]],db[[#This Row],[STN TG]]),db[[#This Row],[STN K]])</f>
        <v>SET</v>
      </c>
      <c r="AC1142" s="87"/>
    </row>
    <row r="1143" spans="1:29" ht="16.5" customHeight="1" x14ac:dyDescent="0.25">
      <c r="A1143" s="87">
        <f>ROW()-1</f>
        <v>1142</v>
      </c>
      <c r="B1143" s="3" t="str">
        <f>LOWER(SUBSTITUTE(SUBSTITUTE(SUBSTITUTE(SUBSTITUTE(SUBSTITUTE(SUBSTITUTE(db[[#This Row],[NB BM]]," ",),".",""),"-",""),"(",""),")",""),"/",""))</f>
        <v>isigel10tg308arbbiru</v>
      </c>
      <c r="C1143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D1143" s="3" t="str">
        <f>LOWER(SUBSTITUTE(SUBSTITUTE(SUBSTITUTE(SUBSTITUTE(SUBSTITUTE(SUBSTITUTE(SUBSTITUTE(SUBSTITUTE(SUBSTITUTE(db[[#This Row],[NB PAJAK]]," ",""),"-",""),"(",""),")",""),".",""),",",""),"/",""),"""",""),"+",""))</f>
        <v/>
      </c>
      <c r="E1143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isigel10tg308arbbiru80pcs</v>
      </c>
      <c r="F1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isigel10birutg308arb80pcsuntana</v>
      </c>
      <c r="G1143" s="1" t="s">
        <v>4784</v>
      </c>
      <c r="H1143" s="4" t="s">
        <v>1455</v>
      </c>
      <c r="I1143" s="49"/>
      <c r="J1143" s="1" t="s">
        <v>1621</v>
      </c>
      <c r="K1143" s="26" t="e">
        <f>IF(db[[#This Row],[NB NOTA_C]]="","",COUNTIF([2]!B_MSK[concat],db[[#This Row],[NB NOTA_C]]))</f>
        <v>#REF!</v>
      </c>
      <c r="L1143" s="6" t="s">
        <v>1634</v>
      </c>
      <c r="M1143" s="1" t="s">
        <v>1747</v>
      </c>
      <c r="N1143" s="1" t="s">
        <v>2794</v>
      </c>
      <c r="P1143" s="1" t="str">
        <f>IF(db[[#This Row],[QTY/ CTN]]="","",SUBSTITUTE(SUBSTITUTE(SUBSTITUTE(db[[#This Row],[QTY/ CTN]]," ","_",2),"(",""),")","")&amp;"_")</f>
        <v>80 PCS_</v>
      </c>
      <c r="Q1143" s="1">
        <f>IF(db[[#This Row],[H_QTY/ CTN]]="","",SEARCH("_",db[[#This Row],[H_QTY/ CTN]]))</f>
        <v>7</v>
      </c>
      <c r="R1143" s="1">
        <f>IF(db[[#This Row],[H_QTY/ CTN]]="","",LEN(db[[#This Row],[H_QTY/ CTN]]))</f>
        <v>7</v>
      </c>
      <c r="S1143" s="90" t="str">
        <f>IF(db[[#This Row],[H_QTY/ CTN]]="","",LEFT(db[[#This Row],[H_QTY/ CTN]],db[[#This Row],[H_1]]-1))</f>
        <v>80 PCS</v>
      </c>
      <c r="T1143" s="87" t="str">
        <f>IF(NOT(db[[#This Row],[H_1]]=db[[#This Row],[H_2]]),MID(db[[#This Row],[H_QTY/ CTN]],db[[#This Row],[H_1]]+1,db[[#This Row],[H_2]]-db[[#This Row],[H_1]]-1),"")</f>
        <v/>
      </c>
      <c r="U1143" s="87" t="str">
        <f>IF(db[[#This Row],[QTY/ CTN B]]="","",LEFT(db[[#This Row],[QTY/ CTN B]],SEARCH(" ",db[[#This Row],[QTY/ CTN B]],1)-1))</f>
        <v>80</v>
      </c>
      <c r="V1143" s="87" t="str">
        <f>IF(db[[#This Row],[QTY/ CTN B]]="","",RIGHT(db[[#This Row],[QTY/ CTN B]],LEN(db[[#This Row],[QTY/ CTN B]])-SEARCH(" ",db[[#This Row],[QTY/ CTN B]],1)))</f>
        <v>PCS</v>
      </c>
      <c r="W1143" s="87" t="str">
        <f>IF(db[[#This Row],[QTY/ CTN TG]]="",IF(db[[#This Row],[STN TG]]="","",12),LEFT(db[[#This Row],[QTY/ CTN TG]],SEARCH(" ",db[[#This Row],[QTY/ CTN TG]],1)-1))</f>
        <v/>
      </c>
      <c r="X1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3" s="87" t="str">
        <f>IF(db[[#This Row],[STN K]]="","",IF(db[[#This Row],[STN TG]]="LSN",12,""))</f>
        <v/>
      </c>
      <c r="Z1143" s="87" t="str">
        <f>IF(db[[#This Row],[STN TG]]="LSN","PCS","")</f>
        <v/>
      </c>
      <c r="AA1143" s="87">
        <f>db[[#This Row],[QTY B]]*IF(db[[#This Row],[QTY TG]]="",1,db[[#This Row],[QTY TG]])*IF(db[[#This Row],[QTY K]]="",1,db[[#This Row],[QTY K]])</f>
        <v>80</v>
      </c>
      <c r="AB1143" s="87" t="str">
        <f>IF(db[[#This Row],[STN K]]="",IF(db[[#This Row],[STN TG]]="",db[[#This Row],[STN B]],db[[#This Row],[STN TG]]),db[[#This Row],[STN K]])</f>
        <v>PCS</v>
      </c>
      <c r="AC1143" s="87"/>
    </row>
    <row r="1144" spans="1:29" ht="16.5" customHeight="1" x14ac:dyDescent="0.25">
      <c r="A1144" s="87">
        <f>ROW()-1</f>
        <v>1143</v>
      </c>
      <c r="B1144" s="14" t="str">
        <f>LOWER(SUBSTITUTE(SUBSTITUTE(SUBSTITUTE(SUBSTITUTE(SUBSTITUTE(SUBSTITUTE(db[[#This Row],[NB BM]]," ",),".",""),"-",""),"(",""),")",""),"/",""))</f>
        <v>isigel10tg308</v>
      </c>
      <c r="C1144" s="14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D1144" s="14" t="str">
        <f>LOWER(SUBSTITUTE(SUBSTITUTE(SUBSTITUTE(SUBSTITUTE(SUBSTITUTE(SUBSTITUTE(SUBSTITUTE(SUBSTITUTE(SUBSTITUTE(db[[#This Row],[NB PAJAK]]," ",""),"-",""),"(",""),")",""),".",""),",",""),"/",""),"""",""),"+",""))</f>
        <v/>
      </c>
      <c r="E1144" s="14" t="str">
        <f>LOWER(SUBSTITUTE(SUBSTITUTE(SUBSTITUTE(SUBSTITUTE(SUBSTITUTE(SUBSTITUTE(SUBSTITUTE(SUBSTITUTE(SUBSTITUTE(db[[#This Row],[NB BM]]&amp;db[[#This Row],[QTY/ CTN]]," ",),".",""),"-",""),"(",""),")",""),",",""),"/",""),"""",""),"+",""))</f>
        <v>isigel10tg30880pcs</v>
      </c>
      <c r="F114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isigel10tg30880pcsuntana</v>
      </c>
      <c r="G1144" s="15" t="s">
        <v>4053</v>
      </c>
      <c r="H1144" s="19" t="s">
        <v>4045</v>
      </c>
      <c r="I1144" s="50"/>
      <c r="J1144" s="1" t="s">
        <v>1621</v>
      </c>
      <c r="K1144" s="27" t="e">
        <f>IF(db[[#This Row],[NB NOTA_C]]="","",COUNTIF([2]!B_MSK[concat],db[[#This Row],[NB NOTA_C]]))</f>
        <v>#REF!</v>
      </c>
      <c r="L1144" s="16" t="s">
        <v>2654</v>
      </c>
      <c r="M1144" s="14" t="s">
        <v>1747</v>
      </c>
      <c r="N1144" s="1" t="s">
        <v>2794</v>
      </c>
      <c r="O1144" s="14"/>
      <c r="P1144" s="14" t="str">
        <f>IF(db[[#This Row],[QTY/ CTN]]="","",SUBSTITUTE(SUBSTITUTE(SUBSTITUTE(db[[#This Row],[QTY/ CTN]]," ","_",2),"(",""),")","")&amp;"_")</f>
        <v>80 PCS_</v>
      </c>
      <c r="Q1144" s="14">
        <f>IF(db[[#This Row],[H_QTY/ CTN]]="","",SEARCH("_",db[[#This Row],[H_QTY/ CTN]]))</f>
        <v>7</v>
      </c>
      <c r="R1144" s="14">
        <f>IF(db[[#This Row],[H_QTY/ CTN]]="","",LEN(db[[#This Row],[H_QTY/ CTN]]))</f>
        <v>7</v>
      </c>
      <c r="S1144" s="91" t="str">
        <f>IF(db[[#This Row],[H_QTY/ CTN]]="","",LEFT(db[[#This Row],[H_QTY/ CTN]],db[[#This Row],[H_1]]-1))</f>
        <v>80 PCS</v>
      </c>
      <c r="T1144" s="91" t="str">
        <f>IF(NOT(db[[#This Row],[H_1]]=db[[#This Row],[H_2]]),MID(db[[#This Row],[H_QTY/ CTN]],db[[#This Row],[H_1]]+1,db[[#This Row],[H_2]]-db[[#This Row],[H_1]]-1),"")</f>
        <v/>
      </c>
      <c r="U1144" s="87" t="str">
        <f>IF(db[[#This Row],[QTY/ CTN B]]="","",LEFT(db[[#This Row],[QTY/ CTN B]],SEARCH(" ",db[[#This Row],[QTY/ CTN B]],1)-1))</f>
        <v>80</v>
      </c>
      <c r="V1144" s="87" t="str">
        <f>IF(db[[#This Row],[QTY/ CTN B]]="","",RIGHT(db[[#This Row],[QTY/ CTN B]],LEN(db[[#This Row],[QTY/ CTN B]])-SEARCH(" ",db[[#This Row],[QTY/ CTN B]],1)))</f>
        <v>PCS</v>
      </c>
      <c r="W1144" s="87" t="str">
        <f>IF(db[[#This Row],[QTY/ CTN TG]]="",IF(db[[#This Row],[STN TG]]="","",12),LEFT(db[[#This Row],[QTY/ CTN TG]],SEARCH(" ",db[[#This Row],[QTY/ CTN TG]],1)-1))</f>
        <v/>
      </c>
      <c r="X1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4" s="87" t="str">
        <f>IF(db[[#This Row],[STN K]]="","",IF(db[[#This Row],[STN TG]]="LSN",12,""))</f>
        <v/>
      </c>
      <c r="Z1144" s="87" t="str">
        <f>IF(db[[#This Row],[STN TG]]="LSN","PCS","")</f>
        <v/>
      </c>
      <c r="AA1144" s="87">
        <f>db[[#This Row],[QTY B]]*IF(db[[#This Row],[QTY TG]]="",1,db[[#This Row],[QTY TG]])*IF(db[[#This Row],[QTY K]]="",1,db[[#This Row],[QTY K]])</f>
        <v>80</v>
      </c>
      <c r="AB1144" s="87" t="str">
        <f>IF(db[[#This Row],[STN K]]="",IF(db[[#This Row],[STN TG]]="",db[[#This Row],[STN B]],db[[#This Row],[STN TG]]),db[[#This Row],[STN K]])</f>
        <v>PCS</v>
      </c>
      <c r="AC1144" s="87"/>
    </row>
    <row r="1145" spans="1:29" ht="16.5" customHeight="1" x14ac:dyDescent="0.25">
      <c r="A1145" s="87">
        <f>ROW()-1</f>
        <v>1144</v>
      </c>
      <c r="B1145" s="3" t="str">
        <f>LOWER(SUBSTITUTE(SUBSTITUTE(SUBSTITUTE(SUBSTITUTE(SUBSTITUTE(SUBSTITUTE(db[[#This Row],[NB BM]]," ",),".",""),"-",""),"(",""),")",""),"/",""))</f>
        <v>isigel10tg308arhitam</v>
      </c>
      <c r="C1145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D1145" s="3" t="str">
        <f>LOWER(SUBSTITUTE(SUBSTITUTE(SUBSTITUTE(SUBSTITUTE(SUBSTITUTE(SUBSTITUTE(SUBSTITUTE(SUBSTITUTE(SUBSTITUTE(db[[#This Row],[NB PAJAK]]," ",""),"-",""),"(",""),")",""),".",""),",",""),"/",""),"""",""),"+",""))</f>
        <v/>
      </c>
      <c r="E1145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isigel10tg308arhitam80pcs</v>
      </c>
      <c r="F1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isigel10tg308tg308ar80pcsuntana</v>
      </c>
      <c r="G1145" s="1" t="s">
        <v>4782</v>
      </c>
      <c r="H1145" s="4" t="s">
        <v>1454</v>
      </c>
      <c r="I1145" s="49"/>
      <c r="J1145" s="1" t="s">
        <v>1621</v>
      </c>
      <c r="K1145" s="26" t="e">
        <f>IF(db[[#This Row],[NB NOTA_C]]="","",COUNTIF([2]!B_MSK[concat],db[[#This Row],[NB NOTA_C]]))</f>
        <v>#REF!</v>
      </c>
      <c r="L1145" s="6" t="s">
        <v>1634</v>
      </c>
      <c r="M1145" s="1" t="s">
        <v>1747</v>
      </c>
      <c r="N1145" s="1" t="s">
        <v>2794</v>
      </c>
      <c r="P1145" s="1" t="str">
        <f>IF(db[[#This Row],[QTY/ CTN]]="","",SUBSTITUTE(SUBSTITUTE(SUBSTITUTE(db[[#This Row],[QTY/ CTN]]," ","_",2),"(",""),")","")&amp;"_")</f>
        <v>80 PCS_</v>
      </c>
      <c r="Q1145" s="1">
        <f>IF(db[[#This Row],[H_QTY/ CTN]]="","",SEARCH("_",db[[#This Row],[H_QTY/ CTN]]))</f>
        <v>7</v>
      </c>
      <c r="R1145" s="1">
        <f>IF(db[[#This Row],[H_QTY/ CTN]]="","",LEN(db[[#This Row],[H_QTY/ CTN]]))</f>
        <v>7</v>
      </c>
      <c r="S1145" s="90" t="str">
        <f>IF(db[[#This Row],[H_QTY/ CTN]]="","",LEFT(db[[#This Row],[H_QTY/ CTN]],db[[#This Row],[H_1]]-1))</f>
        <v>80 PCS</v>
      </c>
      <c r="T1145" s="87" t="str">
        <f>IF(NOT(db[[#This Row],[H_1]]=db[[#This Row],[H_2]]),MID(db[[#This Row],[H_QTY/ CTN]],db[[#This Row],[H_1]]+1,db[[#This Row],[H_2]]-db[[#This Row],[H_1]]-1),"")</f>
        <v/>
      </c>
      <c r="U1145" s="87" t="str">
        <f>IF(db[[#This Row],[QTY/ CTN B]]="","",LEFT(db[[#This Row],[QTY/ CTN B]],SEARCH(" ",db[[#This Row],[QTY/ CTN B]],1)-1))</f>
        <v>80</v>
      </c>
      <c r="V1145" s="87" t="str">
        <f>IF(db[[#This Row],[QTY/ CTN B]]="","",RIGHT(db[[#This Row],[QTY/ CTN B]],LEN(db[[#This Row],[QTY/ CTN B]])-SEARCH(" ",db[[#This Row],[QTY/ CTN B]],1)))</f>
        <v>PCS</v>
      </c>
      <c r="W1145" s="87" t="str">
        <f>IF(db[[#This Row],[QTY/ CTN TG]]="",IF(db[[#This Row],[STN TG]]="","",12),LEFT(db[[#This Row],[QTY/ CTN TG]],SEARCH(" ",db[[#This Row],[QTY/ CTN TG]],1)-1))</f>
        <v/>
      </c>
      <c r="X1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5" s="87" t="str">
        <f>IF(db[[#This Row],[STN K]]="","",IF(db[[#This Row],[STN TG]]="LSN",12,""))</f>
        <v/>
      </c>
      <c r="Z1145" s="87" t="str">
        <f>IF(db[[#This Row],[STN TG]]="LSN","PCS","")</f>
        <v/>
      </c>
      <c r="AA1145" s="87">
        <f>db[[#This Row],[QTY B]]*IF(db[[#This Row],[QTY TG]]="",1,db[[#This Row],[QTY TG]])*IF(db[[#This Row],[QTY K]]="",1,db[[#This Row],[QTY K]])</f>
        <v>80</v>
      </c>
      <c r="AB1145" s="87" t="str">
        <f>IF(db[[#This Row],[STN K]]="",IF(db[[#This Row],[STN TG]]="",db[[#This Row],[STN B]],db[[#This Row],[STN TG]]),db[[#This Row],[STN K]])</f>
        <v>PCS</v>
      </c>
      <c r="AC1145" s="87"/>
    </row>
    <row r="1146" spans="1:29" ht="16.5" customHeight="1" x14ac:dyDescent="0.25">
      <c r="A1146" s="87">
        <f>ROW()-1</f>
        <v>1145</v>
      </c>
      <c r="B1146" s="3" t="str">
        <f>LOWER(SUBSTITUTE(SUBSTITUTE(SUBSTITUTE(SUBSTITUTE(SUBSTITUTE(SUBSTITUTE(db[[#This Row],[NB BM]]," ",),".",""),"-",""),"(",""),")",""),"/",""))</f>
        <v>isigel10tg308ar</v>
      </c>
      <c r="C1146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D1146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E1146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isigel10tg308ar80pak</v>
      </c>
      <c r="F1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isigel10tg308ar80pakartomoro</v>
      </c>
      <c r="G1146" s="1" t="s">
        <v>4783</v>
      </c>
      <c r="H1146" s="4" t="s">
        <v>4781</v>
      </c>
      <c r="I1146" s="49" t="s">
        <v>5498</v>
      </c>
      <c r="J1146" s="1" t="s">
        <v>1620</v>
      </c>
      <c r="K1146" s="26" t="e">
        <f>IF(db[[#This Row],[NB NOTA_C]]="","",COUNTIF([2]!B_MSK[concat],db[[#This Row],[NB NOTA_C]]))</f>
        <v>#REF!</v>
      </c>
      <c r="L1146" s="6">
        <v>99</v>
      </c>
      <c r="M1146" s="1" t="s">
        <v>1766</v>
      </c>
      <c r="N1146" s="1" t="s">
        <v>2794</v>
      </c>
      <c r="P1146" s="1" t="str">
        <f>IF(db[[#This Row],[QTY/ CTN]]="","",SUBSTITUTE(SUBSTITUTE(SUBSTITUTE(db[[#This Row],[QTY/ CTN]]," ","_",2),"(",""),")","")&amp;"_")</f>
        <v>80 PAK_</v>
      </c>
      <c r="Q1146" s="1">
        <f>IF(db[[#This Row],[H_QTY/ CTN]]="","",SEARCH("_",db[[#This Row],[H_QTY/ CTN]]))</f>
        <v>7</v>
      </c>
      <c r="R1146" s="1">
        <f>IF(db[[#This Row],[H_QTY/ CTN]]="","",LEN(db[[#This Row],[H_QTY/ CTN]]))</f>
        <v>7</v>
      </c>
      <c r="S1146" s="90" t="str">
        <f>IF(db[[#This Row],[H_QTY/ CTN]]="","",LEFT(db[[#This Row],[H_QTY/ CTN]],db[[#This Row],[H_1]]-1))</f>
        <v>80 PAK</v>
      </c>
      <c r="T1146" s="87" t="str">
        <f>IF(NOT(db[[#This Row],[H_1]]=db[[#This Row],[H_2]]),MID(db[[#This Row],[H_QTY/ CTN]],db[[#This Row],[H_1]]+1,db[[#This Row],[H_2]]-db[[#This Row],[H_1]]-1),"")</f>
        <v/>
      </c>
      <c r="U1146" s="87" t="str">
        <f>IF(db[[#This Row],[QTY/ CTN B]]="","",LEFT(db[[#This Row],[QTY/ CTN B]],SEARCH(" ",db[[#This Row],[QTY/ CTN B]],1)-1))</f>
        <v>80</v>
      </c>
      <c r="V1146" s="87" t="str">
        <f>IF(db[[#This Row],[QTY/ CTN B]]="","",RIGHT(db[[#This Row],[QTY/ CTN B]],LEN(db[[#This Row],[QTY/ CTN B]])-SEARCH(" ",db[[#This Row],[QTY/ CTN B]],1)))</f>
        <v>PAK</v>
      </c>
      <c r="W1146" s="87" t="str">
        <f>IF(db[[#This Row],[QTY/ CTN TG]]="",IF(db[[#This Row],[STN TG]]="","",12),LEFT(db[[#This Row],[QTY/ CTN TG]],SEARCH(" ",db[[#This Row],[QTY/ CTN TG]],1)-1))</f>
        <v/>
      </c>
      <c r="X1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6" s="87" t="str">
        <f>IF(db[[#This Row],[STN K]]="","",IF(db[[#This Row],[STN TG]]="LSN",12,""))</f>
        <v/>
      </c>
      <c r="Z1146" s="87" t="str">
        <f>IF(db[[#This Row],[STN TG]]="LSN","PCS","")</f>
        <v/>
      </c>
      <c r="AA1146" s="87">
        <f>db[[#This Row],[QTY B]]*IF(db[[#This Row],[QTY TG]]="",1,db[[#This Row],[QTY TG]])*IF(db[[#This Row],[QTY K]]="",1,db[[#This Row],[QTY K]])</f>
        <v>80</v>
      </c>
      <c r="AB1146" s="87" t="str">
        <f>IF(db[[#This Row],[STN K]]="",IF(db[[#This Row],[STN TG]]="",db[[#This Row],[STN B]],db[[#This Row],[STN TG]]),db[[#This Row],[STN K]])</f>
        <v>PAK</v>
      </c>
      <c r="AC1146" s="87"/>
    </row>
    <row r="1147" spans="1:29" ht="16.5" customHeight="1" x14ac:dyDescent="0.25">
      <c r="A1147" s="87">
        <f>ROW()-1</f>
        <v>1146</v>
      </c>
      <c r="B1147" s="3" t="str">
        <f>LOWER(SUBSTITUTE(SUBSTITUTE(SUBSTITUTE(SUBSTITUTE(SUBSTITUTE(SUBSTITUTE(db[[#This Row],[NB BM]]," ",),".",""),"-",""),"(",""),")",""),"/",""))</f>
        <v>isigeltz501r</v>
      </c>
      <c r="C1147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D1147" s="3" t="str">
        <f>LOWER(SUBSTITUTE(SUBSTITUTE(SUBSTITUTE(SUBSTITUTE(SUBSTITUTE(SUBSTITUTE(SUBSTITUTE(SUBSTITUTE(SUBSTITUTE(db[[#This Row],[NB PAJAK]]," ",""),"-",""),"(",""),")",""),".",""),",",""),"/",""),"""",""),"+",""))</f>
        <v/>
      </c>
      <c r="E1147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isigeltz501r96lsn</v>
      </c>
      <c r="F1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isigelinktz501r96lsnuntana</v>
      </c>
      <c r="G1147" s="1" t="s">
        <v>1177</v>
      </c>
      <c r="H1147" s="4" t="s">
        <v>1457</v>
      </c>
      <c r="I1147" s="49"/>
      <c r="J1147" s="1" t="s">
        <v>1621</v>
      </c>
      <c r="K1147" s="26" t="e">
        <f>IF(db[[#This Row],[NB NOTA_C]]="","",COUNTIF([2]!B_MSK[concat],db[[#This Row],[NB NOTA_C]]))</f>
        <v>#REF!</v>
      </c>
      <c r="L1147" s="6" t="s">
        <v>1634</v>
      </c>
      <c r="M1147" s="1" t="s">
        <v>1678</v>
      </c>
      <c r="N1147" s="1" t="s">
        <v>2794</v>
      </c>
      <c r="P1147" s="1" t="str">
        <f>IF(db[[#This Row],[QTY/ CTN]]="","",SUBSTITUTE(SUBSTITUTE(SUBSTITUTE(db[[#This Row],[QTY/ CTN]]," ","_",2),"(",""),")","")&amp;"_")</f>
        <v>96 LSN_</v>
      </c>
      <c r="Q1147" s="1">
        <f>IF(db[[#This Row],[H_QTY/ CTN]]="","",SEARCH("_",db[[#This Row],[H_QTY/ CTN]]))</f>
        <v>7</v>
      </c>
      <c r="R1147" s="1">
        <f>IF(db[[#This Row],[H_QTY/ CTN]]="","",LEN(db[[#This Row],[H_QTY/ CTN]]))</f>
        <v>7</v>
      </c>
      <c r="S1147" s="90" t="str">
        <f>IF(db[[#This Row],[H_QTY/ CTN]]="","",LEFT(db[[#This Row],[H_QTY/ CTN]],db[[#This Row],[H_1]]-1))</f>
        <v>96 LSN</v>
      </c>
      <c r="T1147" s="87" t="str">
        <f>IF(NOT(db[[#This Row],[H_1]]=db[[#This Row],[H_2]]),MID(db[[#This Row],[H_QTY/ CTN]],db[[#This Row],[H_1]]+1,db[[#This Row],[H_2]]-db[[#This Row],[H_1]]-1),"")</f>
        <v/>
      </c>
      <c r="U1147" s="87" t="str">
        <f>IF(db[[#This Row],[QTY/ CTN B]]="","",LEFT(db[[#This Row],[QTY/ CTN B]],SEARCH(" ",db[[#This Row],[QTY/ CTN B]],1)-1))</f>
        <v>96</v>
      </c>
      <c r="V1147" s="87" t="str">
        <f>IF(db[[#This Row],[QTY/ CTN B]]="","",RIGHT(db[[#This Row],[QTY/ CTN B]],LEN(db[[#This Row],[QTY/ CTN B]])-SEARCH(" ",db[[#This Row],[QTY/ CTN B]],1)))</f>
        <v>LSN</v>
      </c>
      <c r="W1147" s="87">
        <f>IF(db[[#This Row],[QTY/ CTN TG]]="",IF(db[[#This Row],[STN TG]]="","",12),LEFT(db[[#This Row],[QTY/ CTN TG]],SEARCH(" ",db[[#This Row],[QTY/ CTN TG]],1)-1))</f>
        <v>12</v>
      </c>
      <c r="X1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47" s="87" t="str">
        <f>IF(db[[#This Row],[STN K]]="","",IF(db[[#This Row],[STN TG]]="LSN",12,""))</f>
        <v/>
      </c>
      <c r="Z1147" s="87" t="str">
        <f>IF(db[[#This Row],[STN TG]]="LSN","PCS","")</f>
        <v/>
      </c>
      <c r="AA1147" s="87">
        <f>db[[#This Row],[QTY B]]*IF(db[[#This Row],[QTY TG]]="",1,db[[#This Row],[QTY TG]])*IF(db[[#This Row],[QTY K]]="",1,db[[#This Row],[QTY K]])</f>
        <v>1152</v>
      </c>
      <c r="AB1147" s="87" t="str">
        <f>IF(db[[#This Row],[STN K]]="",IF(db[[#This Row],[STN TG]]="",db[[#This Row],[STN B]],db[[#This Row],[STN TG]]),db[[#This Row],[STN K]])</f>
        <v>PCS</v>
      </c>
      <c r="AC1147" s="87"/>
    </row>
    <row r="1148" spans="1:29" ht="16.5" customHeight="1" x14ac:dyDescent="0.25">
      <c r="A1148" s="87">
        <f>ROW()-1</f>
        <v>1147</v>
      </c>
      <c r="B1148" s="3" t="str">
        <f>LOWER(SUBSTITUTE(SUBSTITUTE(SUBSTITUTE(SUBSTITUTE(SUBSTITUTE(SUBSTITUTE(db[[#This Row],[NB BM]]," ",),".",""),"-",""),"(",""),")",""),"/",""))</f>
        <v>isigelretractdbgr900</v>
      </c>
      <c r="C1148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D1148" s="3" t="str">
        <f>LOWER(SUBSTITUTE(SUBSTITUTE(SUBSTITUTE(SUBSTITUTE(SUBSTITUTE(SUBSTITUTE(SUBSTITUTE(SUBSTITUTE(SUBSTITUTE(db[[#This Row],[NB PAJAK]]," ",""),"-",""),"(",""),")",""),".",""),",",""),"/",""),"""",""),"+",""))</f>
        <v/>
      </c>
      <c r="E1148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isigelretractdbgr900144lsn</v>
      </c>
      <c r="F1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isigelretractdbgr900144lsnuntana</v>
      </c>
      <c r="G1148" s="1" t="s">
        <v>1176</v>
      </c>
      <c r="H1148" s="4" t="s">
        <v>1456</v>
      </c>
      <c r="I1148" s="49"/>
      <c r="J1148" s="1" t="s">
        <v>1621</v>
      </c>
      <c r="K1148" s="26" t="e">
        <f>IF(db[[#This Row],[NB NOTA_C]]="","",COUNTIF([2]!B_MSK[concat],db[[#This Row],[NB NOTA_C]]))</f>
        <v>#REF!</v>
      </c>
      <c r="L1148" s="6" t="s">
        <v>1634</v>
      </c>
      <c r="M1148" s="1" t="s">
        <v>1677</v>
      </c>
      <c r="N1148" s="1" t="s">
        <v>2794</v>
      </c>
      <c r="P1148" s="1" t="str">
        <f>IF(db[[#This Row],[QTY/ CTN]]="","",SUBSTITUTE(SUBSTITUTE(SUBSTITUTE(db[[#This Row],[QTY/ CTN]]," ","_",2),"(",""),")","")&amp;"_")</f>
        <v>144 LSN_</v>
      </c>
      <c r="Q1148" s="1">
        <f>IF(db[[#This Row],[H_QTY/ CTN]]="","",SEARCH("_",db[[#This Row],[H_QTY/ CTN]]))</f>
        <v>8</v>
      </c>
      <c r="R1148" s="1">
        <f>IF(db[[#This Row],[H_QTY/ CTN]]="","",LEN(db[[#This Row],[H_QTY/ CTN]]))</f>
        <v>8</v>
      </c>
      <c r="S1148" s="90" t="str">
        <f>IF(db[[#This Row],[H_QTY/ CTN]]="","",LEFT(db[[#This Row],[H_QTY/ CTN]],db[[#This Row],[H_1]]-1))</f>
        <v>144 LSN</v>
      </c>
      <c r="T1148" s="87" t="str">
        <f>IF(NOT(db[[#This Row],[H_1]]=db[[#This Row],[H_2]]),MID(db[[#This Row],[H_QTY/ CTN]],db[[#This Row],[H_1]]+1,db[[#This Row],[H_2]]-db[[#This Row],[H_1]]-1),"")</f>
        <v/>
      </c>
      <c r="U1148" s="87" t="str">
        <f>IF(db[[#This Row],[QTY/ CTN B]]="","",LEFT(db[[#This Row],[QTY/ CTN B]],SEARCH(" ",db[[#This Row],[QTY/ CTN B]],1)-1))</f>
        <v>144</v>
      </c>
      <c r="V1148" s="87" t="str">
        <f>IF(db[[#This Row],[QTY/ CTN B]]="","",RIGHT(db[[#This Row],[QTY/ CTN B]],LEN(db[[#This Row],[QTY/ CTN B]])-SEARCH(" ",db[[#This Row],[QTY/ CTN B]],1)))</f>
        <v>LSN</v>
      </c>
      <c r="W1148" s="87">
        <f>IF(db[[#This Row],[QTY/ CTN TG]]="",IF(db[[#This Row],[STN TG]]="","",12),LEFT(db[[#This Row],[QTY/ CTN TG]],SEARCH(" ",db[[#This Row],[QTY/ CTN TG]],1)-1))</f>
        <v>12</v>
      </c>
      <c r="X1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48" s="87" t="str">
        <f>IF(db[[#This Row],[STN K]]="","",IF(db[[#This Row],[STN TG]]="LSN",12,""))</f>
        <v/>
      </c>
      <c r="Z1148" s="87" t="str">
        <f>IF(db[[#This Row],[STN TG]]="LSN","PCS","")</f>
        <v/>
      </c>
      <c r="AA1148" s="87">
        <f>db[[#This Row],[QTY B]]*IF(db[[#This Row],[QTY TG]]="",1,db[[#This Row],[QTY TG]])*IF(db[[#This Row],[QTY K]]="",1,db[[#This Row],[QTY K]])</f>
        <v>1728</v>
      </c>
      <c r="AB1148" s="87" t="str">
        <f>IF(db[[#This Row],[STN K]]="",IF(db[[#This Row],[STN TG]]="",db[[#This Row],[STN B]],db[[#This Row],[STN TG]]),db[[#This Row],[STN K]])</f>
        <v>PCS</v>
      </c>
      <c r="AC1148" s="87"/>
    </row>
    <row r="1149" spans="1:29" ht="16.5" customHeight="1" x14ac:dyDescent="0.25">
      <c r="A1149" s="87">
        <f>ROW()-1</f>
        <v>1148</v>
      </c>
      <c r="B1149" s="3" t="str">
        <f>LOWER(SUBSTITUTE(SUBSTITUTE(SUBSTITUTE(SUBSTITUTE(SUBSTITUTE(SUBSTITUTE(db[[#This Row],[NB BM]]," ",),".",""),"-",""),"(",""),")",""),"/",""))</f>
        <v>isigwno10</v>
      </c>
      <c r="C1149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D1149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E1149" s="3" t="str">
        <f>LOWER(SUBSTITUTE(SUBSTITUTE(SUBSTITUTE(SUBSTITUTE(SUBSTITUTE(SUBSTITUTE(SUBSTITUTE(SUBSTITUTE(SUBSTITUTE(db[[#This Row],[NB BM]]&amp;db[[#This Row],[QTY/ CTN]]," ",),".",""),"-",""),"(",""),")",""),",",""),"/",""),"""",""),"+",""))</f>
        <v>isigwno10100pak</v>
      </c>
      <c r="F1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isigwno10100pakartomoro</v>
      </c>
      <c r="G1149" s="1" t="s">
        <v>1922</v>
      </c>
      <c r="H1149" s="4" t="s">
        <v>2516</v>
      </c>
      <c r="I1149" s="49" t="s">
        <v>5103</v>
      </c>
      <c r="J1149" s="1" t="s">
        <v>1620</v>
      </c>
      <c r="K1149" s="26" t="e">
        <f>IF(db[[#This Row],[NB NOTA_C]]="","",COUNTIF([2]!B_MSK[concat],db[[#This Row],[NB NOTA_C]]))</f>
        <v>#REF!</v>
      </c>
      <c r="L1149" s="7" t="s">
        <v>2152</v>
      </c>
      <c r="M1149" s="3" t="s">
        <v>1753</v>
      </c>
      <c r="N1149" s="1" t="s">
        <v>2794</v>
      </c>
      <c r="O1149" s="1" t="s">
        <v>5470</v>
      </c>
      <c r="P1149" s="1" t="str">
        <f>IF(db[[#This Row],[QTY/ CTN]]="","",SUBSTITUTE(SUBSTITUTE(SUBSTITUTE(db[[#This Row],[QTY/ CTN]]," ","_",2),"(",""),")","")&amp;"_")</f>
        <v>100 PAK_</v>
      </c>
      <c r="Q1149" s="1">
        <f>IF(db[[#This Row],[H_QTY/ CTN]]="","",SEARCH("_",db[[#This Row],[H_QTY/ CTN]]))</f>
        <v>8</v>
      </c>
      <c r="R1149" s="1">
        <f>IF(db[[#This Row],[H_QTY/ CTN]]="","",LEN(db[[#This Row],[H_QTY/ CTN]]))</f>
        <v>8</v>
      </c>
      <c r="S1149" s="90" t="str">
        <f>IF(db[[#This Row],[H_QTY/ CTN]]="","",LEFT(db[[#This Row],[H_QTY/ CTN]],db[[#This Row],[H_1]]-1))</f>
        <v>100 PAK</v>
      </c>
      <c r="T1149" s="87" t="str">
        <f>IF(NOT(db[[#This Row],[H_1]]=db[[#This Row],[H_2]]),MID(db[[#This Row],[H_QTY/ CTN]],db[[#This Row],[H_1]]+1,db[[#This Row],[H_2]]-db[[#This Row],[H_1]]-1),"")</f>
        <v/>
      </c>
      <c r="U1149" s="87" t="str">
        <f>IF(db[[#This Row],[QTY/ CTN B]]="","",LEFT(db[[#This Row],[QTY/ CTN B]],SEARCH(" ",db[[#This Row],[QTY/ CTN B]],1)-1))</f>
        <v>100</v>
      </c>
      <c r="V1149" s="87" t="str">
        <f>IF(db[[#This Row],[QTY/ CTN B]]="","",RIGHT(db[[#This Row],[QTY/ CTN B]],LEN(db[[#This Row],[QTY/ CTN B]])-SEARCH(" ",db[[#This Row],[QTY/ CTN B]],1)))</f>
        <v>PAK</v>
      </c>
      <c r="W1149" s="87" t="str">
        <f>IF(db[[#This Row],[QTY/ CTN TG]]="",IF(db[[#This Row],[STN TG]]="","",12),LEFT(db[[#This Row],[QTY/ CTN TG]],SEARCH(" ",db[[#This Row],[QTY/ CTN TG]],1)-1))</f>
        <v/>
      </c>
      <c r="X1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49" s="87" t="str">
        <f>IF(db[[#This Row],[STN K]]="","",IF(db[[#This Row],[STN TG]]="LSN",12,""))</f>
        <v/>
      </c>
      <c r="Z1149" s="87" t="str">
        <f>IF(db[[#This Row],[STN TG]]="LSN","PCS","")</f>
        <v/>
      </c>
      <c r="AA1149" s="87">
        <f>db[[#This Row],[QTY B]]*IF(db[[#This Row],[QTY TG]]="",1,db[[#This Row],[QTY TG]])*IF(db[[#This Row],[QTY K]]="",1,db[[#This Row],[QTY K]])</f>
        <v>100</v>
      </c>
      <c r="AB1149" s="87" t="str">
        <f>IF(db[[#This Row],[STN K]]="",IF(db[[#This Row],[STN TG]]="",db[[#This Row],[STN B]],db[[#This Row],[STN TG]]),db[[#This Row],[STN K]])</f>
        <v>PAK</v>
      </c>
      <c r="AC1149" s="87"/>
    </row>
    <row r="1150" spans="1:29" ht="16.5" customHeight="1" x14ac:dyDescent="0.25">
      <c r="A1150" s="87">
        <f>ROW()-1</f>
        <v>1149</v>
      </c>
      <c r="B1150" s="3" t="str">
        <f>LOWER(SUBSTITUTE(SUBSTITUTE(SUBSTITUTE(SUBSTITUTE(SUBSTITUTE(SUBSTITUTE(db[[#This Row],[NB BM]]," ",),".",""),"-",""),"(",""),")",""),"/",""))</f>
        <v>isigwno369</v>
      </c>
      <c r="C1150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D1150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E1150" s="3" t="str">
        <f>LOWER(SUBSTITUTE(SUBSTITUTE(SUBSTITUTE(SUBSTITUTE(SUBSTITUTE(SUBSTITUTE(SUBSTITUTE(SUBSTITUTE(SUBSTITUTE(db[[#This Row],[NB BM]]&amp;db[[#This Row],[QTY/ CTN]]," ",),".",""),"-",""),"(",""),")",""),",",""),"/",""),"""",""),"+",""))</f>
        <v>isigwno36950pak</v>
      </c>
      <c r="F11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isigwno36950pakartomoro</v>
      </c>
      <c r="G1150" s="1" t="s">
        <v>2852</v>
      </c>
      <c r="H1150" s="4" t="s">
        <v>2851</v>
      </c>
      <c r="I1150" s="49" t="s">
        <v>5104</v>
      </c>
      <c r="J1150" s="1" t="s">
        <v>1620</v>
      </c>
      <c r="K1150" s="26" t="e">
        <f>IF(db[[#This Row],[NB NOTA_C]]="","",COUNTIF([2]!B_MSK[concat],db[[#This Row],[NB NOTA_C]]))</f>
        <v>#REF!</v>
      </c>
      <c r="L1150" s="7" t="s">
        <v>2152</v>
      </c>
      <c r="M1150" s="3" t="s">
        <v>1772</v>
      </c>
      <c r="N1150" s="1" t="s">
        <v>2794</v>
      </c>
      <c r="P1150" s="1" t="str">
        <f>IF(db[[#This Row],[QTY/ CTN]]="","",SUBSTITUTE(SUBSTITUTE(SUBSTITUTE(db[[#This Row],[QTY/ CTN]]," ","_",2),"(",""),")","")&amp;"_")</f>
        <v>50 PAK_</v>
      </c>
      <c r="Q1150" s="1">
        <f>IF(db[[#This Row],[H_QTY/ CTN]]="","",SEARCH("_",db[[#This Row],[H_QTY/ CTN]]))</f>
        <v>7</v>
      </c>
      <c r="R1150" s="1">
        <f>IF(db[[#This Row],[H_QTY/ CTN]]="","",LEN(db[[#This Row],[H_QTY/ CTN]]))</f>
        <v>7</v>
      </c>
      <c r="S1150" s="90" t="str">
        <f>IF(db[[#This Row],[H_QTY/ CTN]]="","",LEFT(db[[#This Row],[H_QTY/ CTN]],db[[#This Row],[H_1]]-1))</f>
        <v>50 PAK</v>
      </c>
      <c r="T1150" s="87" t="str">
        <f>IF(NOT(db[[#This Row],[H_1]]=db[[#This Row],[H_2]]),MID(db[[#This Row],[H_QTY/ CTN]],db[[#This Row],[H_1]]+1,db[[#This Row],[H_2]]-db[[#This Row],[H_1]]-1),"")</f>
        <v/>
      </c>
      <c r="U1150" s="87" t="str">
        <f>IF(db[[#This Row],[QTY/ CTN B]]="","",LEFT(db[[#This Row],[QTY/ CTN B]],SEARCH(" ",db[[#This Row],[QTY/ CTN B]],1)-1))</f>
        <v>50</v>
      </c>
      <c r="V1150" s="87" t="str">
        <f>IF(db[[#This Row],[QTY/ CTN B]]="","",RIGHT(db[[#This Row],[QTY/ CTN B]],LEN(db[[#This Row],[QTY/ CTN B]])-SEARCH(" ",db[[#This Row],[QTY/ CTN B]],1)))</f>
        <v>PAK</v>
      </c>
      <c r="W1150" s="87" t="str">
        <f>IF(db[[#This Row],[QTY/ CTN TG]]="",IF(db[[#This Row],[STN TG]]="","",12),LEFT(db[[#This Row],[QTY/ CTN TG]],SEARCH(" ",db[[#This Row],[QTY/ CTN TG]],1)-1))</f>
        <v/>
      </c>
      <c r="X1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50" s="87" t="str">
        <f>IF(db[[#This Row],[STN K]]="","",IF(db[[#This Row],[STN TG]]="LSN",12,""))</f>
        <v/>
      </c>
      <c r="Z1150" s="87" t="str">
        <f>IF(db[[#This Row],[STN TG]]="LSN","PCS","")</f>
        <v/>
      </c>
      <c r="AA1150" s="87">
        <f>db[[#This Row],[QTY B]]*IF(db[[#This Row],[QTY TG]]="",1,db[[#This Row],[QTY TG]])*IF(db[[#This Row],[QTY K]]="",1,db[[#This Row],[QTY K]])</f>
        <v>50</v>
      </c>
      <c r="AB1150" s="87" t="str">
        <f>IF(db[[#This Row],[STN K]]="",IF(db[[#This Row],[STN TG]]="",db[[#This Row],[STN B]],db[[#This Row],[STN TG]]),db[[#This Row],[STN K]])</f>
        <v>PAK</v>
      </c>
      <c r="AC1150" s="87"/>
    </row>
    <row r="1151" spans="1:29" ht="16.5" customHeight="1" x14ac:dyDescent="0.25">
      <c r="A1151" s="87">
        <f>ROW()-1</f>
        <v>1150</v>
      </c>
      <c r="B1151" s="45" t="str">
        <f>LOWER(SUBSTITUTE(SUBSTITUTE(SUBSTITUTE(SUBSTITUTE(SUBSTITUTE(SUBSTITUTE(db[[#This Row],[NB BM]]," ",),".",""),"-",""),"(",""),")",""),"/",""))</f>
        <v>isimechpen09mm</v>
      </c>
      <c r="C1151" s="45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D1151" s="45" t="str">
        <f>LOWER(SUBSTITUTE(SUBSTITUTE(SUBSTITUTE(SUBSTITUTE(SUBSTITUTE(SUBSTITUTE(SUBSTITUTE(SUBSTITUTE(SUBSTITUTE(db[[#This Row],[NB PAJAK]]," ",""),"-",""),"(",""),")",""),".",""),",",""),"/",""),"""",""),"+",""))</f>
        <v/>
      </c>
      <c r="E1151" s="45" t="str">
        <f>LOWER(SUBSTITUTE(SUBSTITUTE(SUBSTITUTE(SUBSTITUTE(SUBSTITUTE(SUBSTITUTE(SUBSTITUTE(SUBSTITUTE(SUBSTITUTE(db[[#This Row],[NB BM]]&amp;db[[#This Row],[QTY/ CTN]]," ",),".",""),"-",""),"(",""),")",""),",",""),"/",""),"""",""),"+",""))</f>
        <v>isimechpen09mm120lsn</v>
      </c>
      <c r="F115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isimekanik09mm120lsnuntana</v>
      </c>
      <c r="G1151" s="65" t="s">
        <v>4737</v>
      </c>
      <c r="H1151" s="65" t="s">
        <v>4712</v>
      </c>
      <c r="I1151" s="58"/>
      <c r="J1151" s="1" t="s">
        <v>1621</v>
      </c>
      <c r="K1151" s="47" t="e">
        <f>IF(db[[#This Row],[NB NOTA_C]]="","",COUNTIF([2]!B_MSK[concat],db[[#This Row],[NB NOTA_C]]))</f>
        <v>#REF!</v>
      </c>
      <c r="L1151" s="48" t="s">
        <v>2654</v>
      </c>
      <c r="M1151" s="45" t="s">
        <v>1723</v>
      </c>
      <c r="N1151" s="46" t="s">
        <v>2794</v>
      </c>
      <c r="O1151" s="45"/>
      <c r="P1151" s="45" t="str">
        <f>IF(db[[#This Row],[QTY/ CTN]]="","",SUBSTITUTE(SUBSTITUTE(SUBSTITUTE(db[[#This Row],[QTY/ CTN]]," ","_",2),"(",""),")","")&amp;"_")</f>
        <v>120 LSN_</v>
      </c>
      <c r="Q1151" s="45">
        <f>IF(db[[#This Row],[H_QTY/ CTN]]="","",SEARCH("_",db[[#This Row],[H_QTY/ CTN]]))</f>
        <v>8</v>
      </c>
      <c r="R1151" s="45">
        <f>IF(db[[#This Row],[H_QTY/ CTN]]="","",LEN(db[[#This Row],[H_QTY/ CTN]]))</f>
        <v>8</v>
      </c>
      <c r="S1151" s="95" t="str">
        <f>IF(db[[#This Row],[H_QTY/ CTN]]="","",LEFT(db[[#This Row],[H_QTY/ CTN]],db[[#This Row],[H_1]]-1))</f>
        <v>120 LSN</v>
      </c>
      <c r="T1151" s="95" t="str">
        <f>IF(NOT(db[[#This Row],[H_1]]=db[[#This Row],[H_2]]),MID(db[[#This Row],[H_QTY/ CTN]],db[[#This Row],[H_1]]+1,db[[#This Row],[H_2]]-db[[#This Row],[H_1]]-1),"")</f>
        <v/>
      </c>
      <c r="U1151" s="87" t="str">
        <f>IF(db[[#This Row],[QTY/ CTN B]]="","",LEFT(db[[#This Row],[QTY/ CTN B]],SEARCH(" ",db[[#This Row],[QTY/ CTN B]],1)-1))</f>
        <v>120</v>
      </c>
      <c r="V1151" s="87" t="str">
        <f>IF(db[[#This Row],[QTY/ CTN B]]="","",RIGHT(db[[#This Row],[QTY/ CTN B]],LEN(db[[#This Row],[QTY/ CTN B]])-SEARCH(" ",db[[#This Row],[QTY/ CTN B]],1)))</f>
        <v>LSN</v>
      </c>
      <c r="W1151" s="87">
        <f>IF(db[[#This Row],[QTY/ CTN TG]]="",IF(db[[#This Row],[STN TG]]="","",12),LEFT(db[[#This Row],[QTY/ CTN TG]],SEARCH(" ",db[[#This Row],[QTY/ CTN TG]],1)-1))</f>
        <v>12</v>
      </c>
      <c r="X1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1" s="87" t="str">
        <f>IF(db[[#This Row],[STN K]]="","",IF(db[[#This Row],[STN TG]]="LSN",12,""))</f>
        <v/>
      </c>
      <c r="Z1151" s="87" t="str">
        <f>IF(db[[#This Row],[STN TG]]="LSN","PCS","")</f>
        <v/>
      </c>
      <c r="AA1151" s="87">
        <f>db[[#This Row],[QTY B]]*IF(db[[#This Row],[QTY TG]]="",1,db[[#This Row],[QTY TG]])*IF(db[[#This Row],[QTY K]]="",1,db[[#This Row],[QTY K]])</f>
        <v>1440</v>
      </c>
      <c r="AB1151" s="87" t="str">
        <f>IF(db[[#This Row],[STN K]]="",IF(db[[#This Row],[STN TG]]="",db[[#This Row],[STN B]],db[[#This Row],[STN TG]]),db[[#This Row],[STN K]])</f>
        <v>PCS</v>
      </c>
      <c r="AC1151" s="87"/>
    </row>
    <row r="1152" spans="1:29" ht="16.5" customHeight="1" x14ac:dyDescent="0.25">
      <c r="A1152" s="87">
        <f>ROW()-1</f>
        <v>1151</v>
      </c>
      <c r="B1152" s="3" t="str">
        <f>LOWER(SUBSTITUTE(SUBSTITUTE(SUBSTITUTE(SUBSTITUTE(SUBSTITUTE(SUBSTITUTE(db[[#This Row],[NB BM]]," ",),".",""),"-",""),"(",""),")",""),"/",""))</f>
        <v>isipensiltf602120mmx2mm</v>
      </c>
      <c r="C1152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D1152" s="3" t="str">
        <f>LOWER(SUBSTITUTE(SUBSTITUTE(SUBSTITUTE(SUBSTITUTE(SUBSTITUTE(SUBSTITUTE(SUBSTITUTE(SUBSTITUTE(SUBSTITUTE(db[[#This Row],[NB PAJAK]]," ",""),"-",""),"(",""),")",""),".",""),",",""),"/",""),"""",""),"+",""))</f>
        <v/>
      </c>
      <c r="E1152" s="3" t="str">
        <f>LOWER(SUBSTITUTE(SUBSTITUTE(SUBSTITUTE(SUBSTITUTE(SUBSTITUTE(SUBSTITUTE(SUBSTITUTE(SUBSTITUTE(SUBSTITUTE(db[[#This Row],[NB BM]]&amp;db[[#This Row],[QTY/ CTN]]," ",),".",""),"-",""),"(",""),")",""),",",""),"/",""),"""",""),"+",""))</f>
        <v>isipensiltf602120mmx2mm96lsn</v>
      </c>
      <c r="F1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isipenciltf602120mmx2mm96lsnuntana</v>
      </c>
      <c r="G1152" s="1" t="s">
        <v>3242</v>
      </c>
      <c r="H1152" s="4" t="s">
        <v>3232</v>
      </c>
      <c r="I1152" s="49"/>
      <c r="J1152" s="1" t="s">
        <v>1621</v>
      </c>
      <c r="K1152" s="26" t="e">
        <f>IF(db[[#This Row],[NB NOTA_C]]="","",COUNTIF([2]!B_MSK[concat],db[[#This Row],[NB NOTA_C]]))</f>
        <v>#REF!</v>
      </c>
      <c r="L1152" s="7" t="s">
        <v>1627</v>
      </c>
      <c r="M1152" s="3" t="s">
        <v>1678</v>
      </c>
      <c r="N1152" s="1" t="s">
        <v>2794</v>
      </c>
      <c r="O1152" s="3"/>
      <c r="P1152" s="3" t="str">
        <f>IF(db[[#This Row],[QTY/ CTN]]="","",SUBSTITUTE(SUBSTITUTE(SUBSTITUTE(db[[#This Row],[QTY/ CTN]]," ","_",2),"(",""),")","")&amp;"_")</f>
        <v>96 LSN_</v>
      </c>
      <c r="Q1152" s="3">
        <f>IF(db[[#This Row],[H_QTY/ CTN]]="","",SEARCH("_",db[[#This Row],[H_QTY/ CTN]]))</f>
        <v>7</v>
      </c>
      <c r="R1152" s="3">
        <f>IF(db[[#This Row],[H_QTY/ CTN]]="","",LEN(db[[#This Row],[H_QTY/ CTN]]))</f>
        <v>7</v>
      </c>
      <c r="S1152" s="87" t="str">
        <f>IF(db[[#This Row],[H_QTY/ CTN]]="","",LEFT(db[[#This Row],[H_QTY/ CTN]],db[[#This Row],[H_1]]-1))</f>
        <v>96 LSN</v>
      </c>
      <c r="T1152" s="87" t="str">
        <f>IF(NOT(db[[#This Row],[H_1]]=db[[#This Row],[H_2]]),MID(db[[#This Row],[H_QTY/ CTN]],db[[#This Row],[H_1]]+1,db[[#This Row],[H_2]]-db[[#This Row],[H_1]]-1),"")</f>
        <v/>
      </c>
      <c r="U1152" s="87" t="str">
        <f>IF(db[[#This Row],[QTY/ CTN B]]="","",LEFT(db[[#This Row],[QTY/ CTN B]],SEARCH(" ",db[[#This Row],[QTY/ CTN B]],1)-1))</f>
        <v>96</v>
      </c>
      <c r="V1152" s="87" t="str">
        <f>IF(db[[#This Row],[QTY/ CTN B]]="","",RIGHT(db[[#This Row],[QTY/ CTN B]],LEN(db[[#This Row],[QTY/ CTN B]])-SEARCH(" ",db[[#This Row],[QTY/ CTN B]],1)))</f>
        <v>LSN</v>
      </c>
      <c r="W1152" s="87">
        <f>IF(db[[#This Row],[QTY/ CTN TG]]="",IF(db[[#This Row],[STN TG]]="","",12),LEFT(db[[#This Row],[QTY/ CTN TG]],SEARCH(" ",db[[#This Row],[QTY/ CTN TG]],1)-1))</f>
        <v>12</v>
      </c>
      <c r="X1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2" s="87" t="str">
        <f>IF(db[[#This Row],[STN K]]="","",IF(db[[#This Row],[STN TG]]="LSN",12,""))</f>
        <v/>
      </c>
      <c r="Z1152" s="87" t="str">
        <f>IF(db[[#This Row],[STN TG]]="LSN","PCS","")</f>
        <v/>
      </c>
      <c r="AA1152" s="87">
        <f>db[[#This Row],[QTY B]]*IF(db[[#This Row],[QTY TG]]="",1,db[[#This Row],[QTY TG]])*IF(db[[#This Row],[QTY K]]="",1,db[[#This Row],[QTY K]])</f>
        <v>1152</v>
      </c>
      <c r="AB1152" s="87" t="str">
        <f>IF(db[[#This Row],[STN K]]="",IF(db[[#This Row],[STN TG]]="",db[[#This Row],[STN B]],db[[#This Row],[STN TG]]),db[[#This Row],[STN K]])</f>
        <v>PCS</v>
      </c>
      <c r="AC1152" s="87"/>
    </row>
    <row r="1153" spans="1:29" x14ac:dyDescent="0.25">
      <c r="A1153" s="87">
        <f>ROW()-1</f>
        <v>1152</v>
      </c>
      <c r="B1153" s="14" t="str">
        <f>LOWER(SUBSTITUTE(SUBSTITUTE(SUBSTITUTE(SUBSTITUTE(SUBSTITUTE(SUBSTITUTE(db[[#This Row],[NB BM]]," ",),".",""),"-",""),"(",""),")",""),"/",""))</f>
        <v>isipensil2b20dbimp062</v>
      </c>
      <c r="C1153" s="14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D1153" s="14" t="str">
        <f>LOWER(SUBSTITUTE(SUBSTITUTE(SUBSTITUTE(SUBSTITUTE(SUBSTITUTE(SUBSTITUTE(SUBSTITUTE(SUBSTITUTE(SUBSTITUTE(db[[#This Row],[NB PAJAK]]," ",""),"-",""),"(",""),")",""),".",""),",",""),"/",""),"""",""),"+",""))</f>
        <v/>
      </c>
      <c r="E1153" s="14" t="str">
        <f>LOWER(SUBSTITUTE(SUBSTITUTE(SUBSTITUTE(SUBSTITUTE(SUBSTITUTE(SUBSTITUTE(SUBSTITUTE(SUBSTITUTE(SUBSTITUTE(db[[#This Row],[NB BM]]&amp;db[[#This Row],[QTY/ CTN]]," ",),".",""),"-",""),"(",""),")",""),",",""),"/",""),"""",""),"+",""))</f>
        <v>isipensil2b20dbimp062120lsn</v>
      </c>
      <c r="F11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isipensil2b20dbimp062120lsnuntana</v>
      </c>
      <c r="G1153" s="15" t="s">
        <v>4054</v>
      </c>
      <c r="H1153" s="19" t="s">
        <v>4046</v>
      </c>
      <c r="I1153" s="50"/>
      <c r="J1153" s="1" t="s">
        <v>1621</v>
      </c>
      <c r="K1153" s="27" t="e">
        <f>IF(db[[#This Row],[NB NOTA_C]]="","",COUNTIF([2]!B_MSK[concat],db[[#This Row],[NB NOTA_C]]))</f>
        <v>#REF!</v>
      </c>
      <c r="L1153" s="16" t="s">
        <v>2654</v>
      </c>
      <c r="M1153" s="14" t="s">
        <v>1723</v>
      </c>
      <c r="N1153" s="15" t="s">
        <v>2794</v>
      </c>
      <c r="O1153" s="14"/>
      <c r="P1153" s="14" t="str">
        <f>IF(db[[#This Row],[QTY/ CTN]]="","",SUBSTITUTE(SUBSTITUTE(SUBSTITUTE(db[[#This Row],[QTY/ CTN]]," ","_",2),"(",""),")","")&amp;"_")</f>
        <v>120 LSN_</v>
      </c>
      <c r="Q1153" s="14">
        <f>IF(db[[#This Row],[H_QTY/ CTN]]="","",SEARCH("_",db[[#This Row],[H_QTY/ CTN]]))</f>
        <v>8</v>
      </c>
      <c r="R1153" s="14">
        <f>IF(db[[#This Row],[H_QTY/ CTN]]="","",LEN(db[[#This Row],[H_QTY/ CTN]]))</f>
        <v>8</v>
      </c>
      <c r="S1153" s="91" t="str">
        <f>IF(db[[#This Row],[H_QTY/ CTN]]="","",LEFT(db[[#This Row],[H_QTY/ CTN]],db[[#This Row],[H_1]]-1))</f>
        <v>120 LSN</v>
      </c>
      <c r="T1153" s="91" t="str">
        <f>IF(NOT(db[[#This Row],[H_1]]=db[[#This Row],[H_2]]),MID(db[[#This Row],[H_QTY/ CTN]],db[[#This Row],[H_1]]+1,db[[#This Row],[H_2]]-db[[#This Row],[H_1]]-1),"")</f>
        <v/>
      </c>
      <c r="U1153" s="87" t="str">
        <f>IF(db[[#This Row],[QTY/ CTN B]]="","",LEFT(db[[#This Row],[QTY/ CTN B]],SEARCH(" ",db[[#This Row],[QTY/ CTN B]],1)-1))</f>
        <v>120</v>
      </c>
      <c r="V1153" s="87" t="str">
        <f>IF(db[[#This Row],[QTY/ CTN B]]="","",RIGHT(db[[#This Row],[QTY/ CTN B]],LEN(db[[#This Row],[QTY/ CTN B]])-SEARCH(" ",db[[#This Row],[QTY/ CTN B]],1)))</f>
        <v>LSN</v>
      </c>
      <c r="W1153" s="87">
        <f>IF(db[[#This Row],[QTY/ CTN TG]]="",IF(db[[#This Row],[STN TG]]="","",12),LEFT(db[[#This Row],[QTY/ CTN TG]],SEARCH(" ",db[[#This Row],[QTY/ CTN TG]],1)-1))</f>
        <v>12</v>
      </c>
      <c r="X1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3" s="87" t="str">
        <f>IF(db[[#This Row],[STN K]]="","",IF(db[[#This Row],[STN TG]]="LSN",12,""))</f>
        <v/>
      </c>
      <c r="Z1153" s="87" t="str">
        <f>IF(db[[#This Row],[STN TG]]="LSN","PCS","")</f>
        <v/>
      </c>
      <c r="AA1153" s="87">
        <f>db[[#This Row],[QTY B]]*IF(db[[#This Row],[QTY TG]]="",1,db[[#This Row],[QTY TG]])*IF(db[[#This Row],[QTY K]]="",1,db[[#This Row],[QTY K]])</f>
        <v>1440</v>
      </c>
      <c r="AB1153" s="87" t="str">
        <f>IF(db[[#This Row],[STN K]]="",IF(db[[#This Row],[STN TG]]="",db[[#This Row],[STN B]],db[[#This Row],[STN TG]]),db[[#This Row],[STN K]])</f>
        <v>PCS</v>
      </c>
      <c r="AC1153" s="87"/>
    </row>
    <row r="1154" spans="1:29" x14ac:dyDescent="0.25">
      <c r="A1154" s="87">
        <f>ROW()-1</f>
        <v>1153</v>
      </c>
      <c r="B1154" s="14" t="str">
        <f>LOWER(SUBSTITUTE(SUBSTITUTE(SUBSTITUTE(SUBSTITUTE(SUBSTITUTE(SUBSTITUTE(db[[#This Row],[NB BM]]," ",),".",""),"-",""),"(",""),")",""),"/",""))</f>
        <v>isolasisinarkota</v>
      </c>
      <c r="C1154" s="14" t="str">
        <f>LOWER(SUBSTITUTE(SUBSTITUTE(SUBSTITUTE(SUBSTITUTE(SUBSTITUTE(SUBSTITUTE(SUBSTITUTE(SUBSTITUTE(SUBSTITUTE(db[[#This Row],[NB NOTA]]," ",),".",""),"-",""),"(",""),")",""),",",""),"/",""),"""",""),"+",""))</f>
        <v>isolasi</v>
      </c>
      <c r="D1154" s="14" t="str">
        <f>LOWER(SUBSTITUTE(SUBSTITUTE(SUBSTITUTE(SUBSTITUTE(SUBSTITUTE(SUBSTITUTE(SUBSTITUTE(SUBSTITUTE(SUBSTITUTE(db[[#This Row],[NB PAJAK]]," ",""),"-",""),"(",""),")",""),".",""),",",""),"/",""),"""",""),"+",""))</f>
        <v/>
      </c>
      <c r="E1154" s="14" t="str">
        <f>LOWER(SUBSTITUTE(SUBSTITUTE(SUBSTITUTE(SUBSTITUTE(SUBSTITUTE(SUBSTITUTE(SUBSTITUTE(SUBSTITUTE(SUBSTITUTE(db[[#This Row],[NB BM]]&amp;db[[#This Row],[QTY/ CTN]]," ",),".",""),"-",""),"(",""),")",""),",",""),"/",""),"""",""),"+",""))</f>
        <v>isolasisinarkota200pcs</v>
      </c>
      <c r="F11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isolasi200pcsuntana</v>
      </c>
      <c r="G1154" s="15" t="s">
        <v>3559</v>
      </c>
      <c r="H1154" s="19" t="s">
        <v>3557</v>
      </c>
      <c r="I1154" s="50"/>
      <c r="J1154" s="1" t="s">
        <v>1621</v>
      </c>
      <c r="K1154" s="27" t="e">
        <f>IF(db[[#This Row],[NB NOTA_C]]="","",COUNTIF([2]!B_MSK[concat],db[[#This Row],[NB NOTA_C]]))</f>
        <v>#REF!</v>
      </c>
      <c r="L1154" s="16" t="s">
        <v>3560</v>
      </c>
      <c r="M1154" s="14" t="s">
        <v>1831</v>
      </c>
      <c r="N1154" s="15" t="s">
        <v>2795</v>
      </c>
      <c r="O1154" s="14"/>
      <c r="P1154" s="14" t="str">
        <f>IF(db[[#This Row],[QTY/ CTN]]="","",SUBSTITUTE(SUBSTITUTE(SUBSTITUTE(db[[#This Row],[QTY/ CTN]]," ","_",2),"(",""),")","")&amp;"_")</f>
        <v>200 PCS_</v>
      </c>
      <c r="Q1154" s="14">
        <f>IF(db[[#This Row],[H_QTY/ CTN]]="","",SEARCH("_",db[[#This Row],[H_QTY/ CTN]]))</f>
        <v>8</v>
      </c>
      <c r="R1154" s="14">
        <f>IF(db[[#This Row],[H_QTY/ CTN]]="","",LEN(db[[#This Row],[H_QTY/ CTN]]))</f>
        <v>8</v>
      </c>
      <c r="S1154" s="91" t="str">
        <f>IF(db[[#This Row],[H_QTY/ CTN]]="","",LEFT(db[[#This Row],[H_QTY/ CTN]],db[[#This Row],[H_1]]-1))</f>
        <v>200 PCS</v>
      </c>
      <c r="T1154" s="91" t="str">
        <f>IF(NOT(db[[#This Row],[H_1]]=db[[#This Row],[H_2]]),MID(db[[#This Row],[H_QTY/ CTN]],db[[#This Row],[H_1]]+1,db[[#This Row],[H_2]]-db[[#This Row],[H_1]]-1),"")</f>
        <v/>
      </c>
      <c r="U1154" s="87" t="str">
        <f>IF(db[[#This Row],[QTY/ CTN B]]="","",LEFT(db[[#This Row],[QTY/ CTN B]],SEARCH(" ",db[[#This Row],[QTY/ CTN B]],1)-1))</f>
        <v>200</v>
      </c>
      <c r="V1154" s="87" t="str">
        <f>IF(db[[#This Row],[QTY/ CTN B]]="","",RIGHT(db[[#This Row],[QTY/ CTN B]],LEN(db[[#This Row],[QTY/ CTN B]])-SEARCH(" ",db[[#This Row],[QTY/ CTN B]],1)))</f>
        <v>PCS</v>
      </c>
      <c r="W1154" s="87" t="str">
        <f>IF(db[[#This Row],[QTY/ CTN TG]]="",IF(db[[#This Row],[STN TG]]="","",12),LEFT(db[[#This Row],[QTY/ CTN TG]],SEARCH(" ",db[[#This Row],[QTY/ CTN TG]],1)-1))</f>
        <v/>
      </c>
      <c r="X1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54" s="87" t="str">
        <f>IF(db[[#This Row],[STN K]]="","",IF(db[[#This Row],[STN TG]]="LSN",12,""))</f>
        <v/>
      </c>
      <c r="Z1154" s="87" t="str">
        <f>IF(db[[#This Row],[STN TG]]="LSN","PCS","")</f>
        <v/>
      </c>
      <c r="AA1154" s="87">
        <f>db[[#This Row],[QTY B]]*IF(db[[#This Row],[QTY TG]]="",1,db[[#This Row],[QTY TG]])*IF(db[[#This Row],[QTY K]]="",1,db[[#This Row],[QTY K]])</f>
        <v>200</v>
      </c>
      <c r="AB1154" s="87" t="str">
        <f>IF(db[[#This Row],[STN K]]="",IF(db[[#This Row],[STN TG]]="",db[[#This Row],[STN B]],db[[#This Row],[STN TG]]),db[[#This Row],[STN K]])</f>
        <v>PCS</v>
      </c>
      <c r="AC1154" s="87"/>
    </row>
    <row r="1155" spans="1:29" x14ac:dyDescent="0.25">
      <c r="A1155" s="87">
        <f>ROW()-1</f>
        <v>1154</v>
      </c>
      <c r="B1155" s="103" t="str">
        <f>LOWER(SUBSTITUTE(SUBSTITUTE(SUBSTITUTE(SUBSTITUTE(SUBSTITUTE(SUBSTITUTE(db[[#This Row],[NB BM]]," ",),".",""),"-",""),"(",""),")",""),"/",""))</f>
        <v>isolasifancy</v>
      </c>
      <c r="C1155" s="103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D1155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5" s="103" t="str">
        <f>LOWER(SUBSTITUTE(SUBSTITUTE(SUBSTITUTE(SUBSTITUTE(SUBSTITUTE(SUBSTITUTE(SUBSTITUTE(SUBSTITUTE(SUBSTITUTE(db[[#This Row],[NB BM]]&amp;db[[#This Row],[QTY/ CTN]]," ",),".",""),"-",""),"(",""),")",""),",",""),"/",""),"""",""),"+",""))</f>
        <v>isolasifancy200slop</v>
      </c>
      <c r="F115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isolasifancy200slopuntana</v>
      </c>
      <c r="G1155" s="104" t="s">
        <v>5259</v>
      </c>
      <c r="H1155" s="104" t="s">
        <v>5258</v>
      </c>
      <c r="I1155" s="125"/>
      <c r="J1155" s="1" t="s">
        <v>1621</v>
      </c>
      <c r="K1155" s="107" t="e">
        <f>IF(db[[#This Row],[NB NOTA_C]]="","",COUNTIF([2]!B_MSK[concat],db[[#This Row],[NB NOTA_C]]))</f>
        <v>#REF!</v>
      </c>
      <c r="L1155" s="108" t="s">
        <v>1636</v>
      </c>
      <c r="M1155" s="103" t="s">
        <v>5260</v>
      </c>
      <c r="N1155" s="106" t="s">
        <v>2795</v>
      </c>
      <c r="O1155" s="103"/>
      <c r="P1155" s="103" t="str">
        <f>IF(db[[#This Row],[QTY/ CTN]]="","",SUBSTITUTE(SUBSTITUTE(SUBSTITUTE(db[[#This Row],[QTY/ CTN]]," ","_",2),"(",""),")","")&amp;"_")</f>
        <v>200 SLOP_</v>
      </c>
      <c r="Q1155" s="103">
        <f>IF(db[[#This Row],[H_QTY/ CTN]]="","",SEARCH("_",db[[#This Row],[H_QTY/ CTN]]))</f>
        <v>9</v>
      </c>
      <c r="R1155" s="103">
        <f>IF(db[[#This Row],[H_QTY/ CTN]]="","",LEN(db[[#This Row],[H_QTY/ CTN]]))</f>
        <v>9</v>
      </c>
      <c r="S1155" s="109" t="str">
        <f>IF(db[[#This Row],[H_QTY/ CTN]]="","",LEFT(db[[#This Row],[H_QTY/ CTN]],db[[#This Row],[H_1]]-1))</f>
        <v>200 SLOP</v>
      </c>
      <c r="T1155" s="109" t="str">
        <f>IF(NOT(db[[#This Row],[H_1]]=db[[#This Row],[H_2]]),MID(db[[#This Row],[H_QTY/ CTN]],db[[#This Row],[H_1]]+1,db[[#This Row],[H_2]]-db[[#This Row],[H_1]]-1),"")</f>
        <v/>
      </c>
      <c r="U1155" s="109" t="str">
        <f>IF(db[[#This Row],[QTY/ CTN B]]="","",LEFT(db[[#This Row],[QTY/ CTN B]],SEARCH(" ",db[[#This Row],[QTY/ CTN B]],1)-1))</f>
        <v>200</v>
      </c>
      <c r="V1155" s="109" t="str">
        <f>IF(db[[#This Row],[QTY/ CTN B]]="","",RIGHT(db[[#This Row],[QTY/ CTN B]],LEN(db[[#This Row],[QTY/ CTN B]])-SEARCH(" ",db[[#This Row],[QTY/ CTN B]],1)))</f>
        <v>SLOP</v>
      </c>
      <c r="W1155" s="109" t="str">
        <f>IF(db[[#This Row],[QTY/ CTN TG]]="",IF(db[[#This Row],[STN TG]]="","",12),LEFT(db[[#This Row],[QTY/ CTN TG]],SEARCH(" ",db[[#This Row],[QTY/ CTN TG]],1)-1))</f>
        <v/>
      </c>
      <c r="X115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55" s="109" t="str">
        <f>IF(db[[#This Row],[STN K]]="","",IF(db[[#This Row],[STN TG]]="LSN",12,""))</f>
        <v/>
      </c>
      <c r="Z1155" s="109" t="str">
        <f>IF(db[[#This Row],[STN TG]]="LSN","PCS","")</f>
        <v/>
      </c>
      <c r="AA1155" s="109">
        <f>db[[#This Row],[QTY B]]*IF(db[[#This Row],[QTY TG]]="",1,db[[#This Row],[QTY TG]])*IF(db[[#This Row],[QTY K]]="",1,db[[#This Row],[QTY K]])</f>
        <v>200</v>
      </c>
      <c r="AB1155" s="109" t="str">
        <f>IF(db[[#This Row],[STN K]]="",IF(db[[#This Row],[STN TG]]="",db[[#This Row],[STN B]],db[[#This Row],[STN TG]]),db[[#This Row],[STN K]])</f>
        <v>SLOP</v>
      </c>
      <c r="AC1155" s="87"/>
    </row>
    <row r="1156" spans="1:29" ht="16.5" customHeight="1" x14ac:dyDescent="0.25">
      <c r="A1156" s="87">
        <f>ROW()-1</f>
        <v>1155</v>
      </c>
      <c r="B1156" s="3" t="str">
        <f>LOWER(SUBSTITUTE(SUBSTITUTE(SUBSTITUTE(SUBSTITUTE(SUBSTITUTE(SUBSTITUTE(db[[#This Row],[NB BM]]," ",),".",""),"-",""),"(",""),")",""),"/",""))</f>
        <v>jangkabesidbc4001</v>
      </c>
      <c r="C1156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D1156" s="3" t="str">
        <f>LOWER(SUBSTITUTE(SUBSTITUTE(SUBSTITUTE(SUBSTITUTE(SUBSTITUTE(SUBSTITUTE(SUBSTITUTE(SUBSTITUTE(SUBSTITUTE(db[[#This Row],[NB PAJAK]]," ",""),"-",""),"(",""),")",""),".",""),",",""),"/",""),"""",""),"+",""))</f>
        <v/>
      </c>
      <c r="E1156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jangkabesidbc4001288pcs</v>
      </c>
      <c r="F1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jangkabesidbc4001288pcsuntana</v>
      </c>
      <c r="G1156" s="1" t="s">
        <v>1178</v>
      </c>
      <c r="H1156" s="4" t="s">
        <v>1458</v>
      </c>
      <c r="I1156" s="49"/>
      <c r="J1156" s="1" t="s">
        <v>1621</v>
      </c>
      <c r="K1156" s="26" t="e">
        <f>IF(db[[#This Row],[NB NOTA_C]]="","",COUNTIF([2]!B_MSK[concat],db[[#This Row],[NB NOTA_C]]))</f>
        <v>#REF!</v>
      </c>
      <c r="L1156" s="6" t="s">
        <v>1634</v>
      </c>
      <c r="M1156" s="1" t="s">
        <v>1672</v>
      </c>
      <c r="N1156" s="1" t="s">
        <v>2796</v>
      </c>
      <c r="P1156" s="1" t="str">
        <f>IF(db[[#This Row],[QTY/ CTN]]="","",SUBSTITUTE(SUBSTITUTE(SUBSTITUTE(db[[#This Row],[QTY/ CTN]]," ","_",2),"(",""),")","")&amp;"_")</f>
        <v>288 PCS_</v>
      </c>
      <c r="Q1156" s="1">
        <f>IF(db[[#This Row],[H_QTY/ CTN]]="","",SEARCH("_",db[[#This Row],[H_QTY/ CTN]]))</f>
        <v>8</v>
      </c>
      <c r="R1156" s="1">
        <f>IF(db[[#This Row],[H_QTY/ CTN]]="","",LEN(db[[#This Row],[H_QTY/ CTN]]))</f>
        <v>8</v>
      </c>
      <c r="S1156" s="90" t="str">
        <f>IF(db[[#This Row],[H_QTY/ CTN]]="","",LEFT(db[[#This Row],[H_QTY/ CTN]],db[[#This Row],[H_1]]-1))</f>
        <v>288 PCS</v>
      </c>
      <c r="T1156" s="87" t="str">
        <f>IF(NOT(db[[#This Row],[H_1]]=db[[#This Row],[H_2]]),MID(db[[#This Row],[H_QTY/ CTN]],db[[#This Row],[H_1]]+1,db[[#This Row],[H_2]]-db[[#This Row],[H_1]]-1),"")</f>
        <v/>
      </c>
      <c r="U1156" s="87" t="str">
        <f>IF(db[[#This Row],[QTY/ CTN B]]="","",LEFT(db[[#This Row],[QTY/ CTN B]],SEARCH(" ",db[[#This Row],[QTY/ CTN B]],1)-1))</f>
        <v>288</v>
      </c>
      <c r="V1156" s="87" t="str">
        <f>IF(db[[#This Row],[QTY/ CTN B]]="","",RIGHT(db[[#This Row],[QTY/ CTN B]],LEN(db[[#This Row],[QTY/ CTN B]])-SEARCH(" ",db[[#This Row],[QTY/ CTN B]],1)))</f>
        <v>PCS</v>
      </c>
      <c r="W1156" s="87" t="str">
        <f>IF(db[[#This Row],[QTY/ CTN TG]]="",IF(db[[#This Row],[STN TG]]="","",12),LEFT(db[[#This Row],[QTY/ CTN TG]],SEARCH(" ",db[[#This Row],[QTY/ CTN TG]],1)-1))</f>
        <v/>
      </c>
      <c r="X1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56" s="87" t="str">
        <f>IF(db[[#This Row],[STN K]]="","",IF(db[[#This Row],[STN TG]]="LSN",12,""))</f>
        <v/>
      </c>
      <c r="Z1156" s="87" t="str">
        <f>IF(db[[#This Row],[STN TG]]="LSN","PCS","")</f>
        <v/>
      </c>
      <c r="AA1156" s="87">
        <f>db[[#This Row],[QTY B]]*IF(db[[#This Row],[QTY TG]]="",1,db[[#This Row],[QTY TG]])*IF(db[[#This Row],[QTY K]]="",1,db[[#This Row],[QTY K]])</f>
        <v>288</v>
      </c>
      <c r="AB1156" s="87" t="str">
        <f>IF(db[[#This Row],[STN K]]="",IF(db[[#This Row],[STN TG]]="",db[[#This Row],[STN B]],db[[#This Row],[STN TG]]),db[[#This Row],[STN K]])</f>
        <v>PCS</v>
      </c>
      <c r="AC1156" s="87"/>
    </row>
    <row r="1157" spans="1:29" x14ac:dyDescent="0.25">
      <c r="A1157" s="87">
        <f>ROW()-1</f>
        <v>1156</v>
      </c>
      <c r="B1157" s="3" t="str">
        <f>LOWER(SUBSTITUTE(SUBSTITUTE(SUBSTITUTE(SUBSTITUTE(SUBSTITUTE(SUBSTITUTE(db[[#This Row],[NB BM]]," ",),".",""),"-",""),"(",""),")",""),"/",""))</f>
        <v>jangkakompasjf8021</v>
      </c>
      <c r="C1157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D1157" s="3" t="str">
        <f>LOWER(SUBSTITUTE(SUBSTITUTE(SUBSTITUTE(SUBSTITUTE(SUBSTITUTE(SUBSTITUTE(SUBSTITUTE(SUBSTITUTE(SUBSTITUTE(db[[#This Row],[NB PAJAK]]," ",""),"-",""),"(",""),")",""),".",""),",",""),"/",""),"""",""),"+",""))</f>
        <v/>
      </c>
      <c r="E1157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jangkakompasjf802124lsn</v>
      </c>
      <c r="F1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jangkacompassjf802124lsnuntana</v>
      </c>
      <c r="G1157" s="1" t="s">
        <v>1923</v>
      </c>
      <c r="H1157" s="4" t="s">
        <v>3128</v>
      </c>
      <c r="I1157" s="49"/>
      <c r="J1157" s="1" t="s">
        <v>1621</v>
      </c>
      <c r="K1157" s="26" t="e">
        <f>IF(db[[#This Row],[NB NOTA_C]]="","",COUNTIF([2]!B_MSK[concat],db[[#This Row],[NB NOTA_C]]))</f>
        <v>#REF!</v>
      </c>
      <c r="L1157" s="7" t="s">
        <v>1632</v>
      </c>
      <c r="M1157" s="3" t="s">
        <v>1721</v>
      </c>
      <c r="N1157" s="1" t="s">
        <v>2796</v>
      </c>
      <c r="P1157" s="1" t="str">
        <f>IF(db[[#This Row],[QTY/ CTN]]="","",SUBSTITUTE(SUBSTITUTE(SUBSTITUTE(db[[#This Row],[QTY/ CTN]]," ","_",2),"(",""),")","")&amp;"_")</f>
        <v>24 LSN_</v>
      </c>
      <c r="Q1157" s="1">
        <f>IF(db[[#This Row],[H_QTY/ CTN]]="","",SEARCH("_",db[[#This Row],[H_QTY/ CTN]]))</f>
        <v>7</v>
      </c>
      <c r="R1157" s="1">
        <f>IF(db[[#This Row],[H_QTY/ CTN]]="","",LEN(db[[#This Row],[H_QTY/ CTN]]))</f>
        <v>7</v>
      </c>
      <c r="S1157" s="90" t="str">
        <f>IF(db[[#This Row],[H_QTY/ CTN]]="","",LEFT(db[[#This Row],[H_QTY/ CTN]],db[[#This Row],[H_1]]-1))</f>
        <v>24 LSN</v>
      </c>
      <c r="T1157" s="87" t="str">
        <f>IF(NOT(db[[#This Row],[H_1]]=db[[#This Row],[H_2]]),MID(db[[#This Row],[H_QTY/ CTN]],db[[#This Row],[H_1]]+1,db[[#This Row],[H_2]]-db[[#This Row],[H_1]]-1),"")</f>
        <v/>
      </c>
      <c r="U1157" s="87" t="str">
        <f>IF(db[[#This Row],[QTY/ CTN B]]="","",LEFT(db[[#This Row],[QTY/ CTN B]],SEARCH(" ",db[[#This Row],[QTY/ CTN B]],1)-1))</f>
        <v>24</v>
      </c>
      <c r="V1157" s="87" t="str">
        <f>IF(db[[#This Row],[QTY/ CTN B]]="","",RIGHT(db[[#This Row],[QTY/ CTN B]],LEN(db[[#This Row],[QTY/ CTN B]])-SEARCH(" ",db[[#This Row],[QTY/ CTN B]],1)))</f>
        <v>LSN</v>
      </c>
      <c r="W1157" s="87">
        <f>IF(db[[#This Row],[QTY/ CTN TG]]="",IF(db[[#This Row],[STN TG]]="","",12),LEFT(db[[#This Row],[QTY/ CTN TG]],SEARCH(" ",db[[#This Row],[QTY/ CTN TG]],1)-1))</f>
        <v>12</v>
      </c>
      <c r="X1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7" s="87" t="str">
        <f>IF(db[[#This Row],[STN K]]="","",IF(db[[#This Row],[STN TG]]="LSN",12,""))</f>
        <v/>
      </c>
      <c r="Z1157" s="87" t="str">
        <f>IF(db[[#This Row],[STN TG]]="LSN","PCS","")</f>
        <v/>
      </c>
      <c r="AA1157" s="87">
        <f>db[[#This Row],[QTY B]]*IF(db[[#This Row],[QTY TG]]="",1,db[[#This Row],[QTY TG]])*IF(db[[#This Row],[QTY K]]="",1,db[[#This Row],[QTY K]])</f>
        <v>288</v>
      </c>
      <c r="AB1157" s="87" t="str">
        <f>IF(db[[#This Row],[STN K]]="",IF(db[[#This Row],[STN TG]]="",db[[#This Row],[STN B]],db[[#This Row],[STN TG]]),db[[#This Row],[STN K]])</f>
        <v>PCS</v>
      </c>
      <c r="AC1157" s="87"/>
    </row>
    <row r="1158" spans="1:29" ht="16.5" customHeight="1" x14ac:dyDescent="0.25">
      <c r="A1158" s="87">
        <f>ROW()-1</f>
        <v>1157</v>
      </c>
      <c r="B1158" s="117" t="str">
        <f>LOWER(SUBSTITUTE(SUBSTITUTE(SUBSTITUTE(SUBSTITUTE(SUBSTITUTE(SUBSTITUTE(db[[#This Row],[NB BM]]," ",),".",""),"-",""),"(",""),")",""),"/",""))</f>
        <v>jangkadebozzdbc300</v>
      </c>
      <c r="C1158" s="117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D1158" s="117" t="str">
        <f>LOWER(SUBSTITUTE(SUBSTITUTE(SUBSTITUTE(SUBSTITUTE(SUBSTITUTE(SUBSTITUTE(SUBSTITUTE(SUBSTITUTE(SUBSTITUTE(db[[#This Row],[NB PAJAK]]," ",""),"-",""),"(",""),")",""),".",""),",",""),"/",""),"""",""),"+",""))</f>
        <v/>
      </c>
      <c r="E1158" s="117" t="str">
        <f>LOWER(SUBSTITUTE(SUBSTITUTE(SUBSTITUTE(SUBSTITUTE(SUBSTITUTE(SUBSTITUTE(SUBSTITUTE(SUBSTITUTE(SUBSTITUTE(db[[#This Row],[NB BM]]&amp;db[[#This Row],[QTY/ CTN]]," ",),".",""),"-",""),"(",""),")",""),",",""),"/",""),"""",""),"+",""))</f>
        <v>jangkadebozzdbc300144lsn</v>
      </c>
      <c r="F115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jangkadebozz300dbc300144lsnuntana</v>
      </c>
      <c r="G1158" s="4" t="s">
        <v>5638</v>
      </c>
      <c r="H1158" s="10" t="s">
        <v>5614</v>
      </c>
      <c r="I1158" s="119"/>
      <c r="J1158" s="1" t="s">
        <v>1621</v>
      </c>
      <c r="K1158" s="121" t="e">
        <f>IF(db[[#This Row],[NB NOTA_C]]="","",COUNTIF([2]!B_MSK[concat],db[[#This Row],[NB NOTA_C]]))</f>
        <v>#REF!</v>
      </c>
      <c r="L1158" s="7" t="s">
        <v>2654</v>
      </c>
      <c r="M1158" s="3" t="s">
        <v>1677</v>
      </c>
      <c r="N1158" s="1" t="s">
        <v>2796</v>
      </c>
      <c r="O1158" s="117"/>
      <c r="P1158" s="117" t="str">
        <f>IF(db[[#This Row],[QTY/ CTN]]="","",SUBSTITUTE(SUBSTITUTE(SUBSTITUTE(db[[#This Row],[QTY/ CTN]]," ","_",2),"(",""),")","")&amp;"_")</f>
        <v>144 LSN_</v>
      </c>
      <c r="Q1158" s="117">
        <f>IF(db[[#This Row],[H_QTY/ CTN]]="","",SEARCH("_",db[[#This Row],[H_QTY/ CTN]]))</f>
        <v>8</v>
      </c>
      <c r="R1158" s="117">
        <f>IF(db[[#This Row],[H_QTY/ CTN]]="","",LEN(db[[#This Row],[H_QTY/ CTN]]))</f>
        <v>8</v>
      </c>
      <c r="S1158" s="123" t="str">
        <f>IF(db[[#This Row],[H_QTY/ CTN]]="","",LEFT(db[[#This Row],[H_QTY/ CTN]],db[[#This Row],[H_1]]-1))</f>
        <v>144 LSN</v>
      </c>
      <c r="T1158" s="123" t="str">
        <f>IF(NOT(db[[#This Row],[H_1]]=db[[#This Row],[H_2]]),MID(db[[#This Row],[H_QTY/ CTN]],db[[#This Row],[H_1]]+1,db[[#This Row],[H_2]]-db[[#This Row],[H_1]]-1),"")</f>
        <v/>
      </c>
      <c r="U1158" s="123" t="str">
        <f>IF(db[[#This Row],[QTY/ CTN B]]="","",LEFT(db[[#This Row],[QTY/ CTN B]],SEARCH(" ",db[[#This Row],[QTY/ CTN B]],1)-1))</f>
        <v>144</v>
      </c>
      <c r="V1158" s="123" t="str">
        <f>IF(db[[#This Row],[QTY/ CTN B]]="","",RIGHT(db[[#This Row],[QTY/ CTN B]],LEN(db[[#This Row],[QTY/ CTN B]])-SEARCH(" ",db[[#This Row],[QTY/ CTN B]],1)))</f>
        <v>LSN</v>
      </c>
      <c r="W1158" s="123">
        <f>IF(db[[#This Row],[QTY/ CTN TG]]="",IF(db[[#This Row],[STN TG]]="","",12),LEFT(db[[#This Row],[QTY/ CTN TG]],SEARCH(" ",db[[#This Row],[QTY/ CTN TG]],1)-1))</f>
        <v>12</v>
      </c>
      <c r="X115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8" s="123" t="str">
        <f>IF(db[[#This Row],[STN K]]="","",IF(db[[#This Row],[STN TG]]="LSN",12,""))</f>
        <v/>
      </c>
      <c r="Z1158" s="123" t="str">
        <f>IF(db[[#This Row],[STN TG]]="LSN","PCS","")</f>
        <v/>
      </c>
      <c r="AA1158" s="123">
        <f>db[[#This Row],[QTY B]]*IF(db[[#This Row],[QTY TG]]="",1,db[[#This Row],[QTY TG]])*IF(db[[#This Row],[QTY K]]="",1,db[[#This Row],[QTY K]])</f>
        <v>1728</v>
      </c>
      <c r="AB1158" s="123" t="str">
        <f>IF(db[[#This Row],[STN K]]="",IF(db[[#This Row],[STN TG]]="",db[[#This Row],[STN B]],db[[#This Row],[STN TG]]),db[[#This Row],[STN K]])</f>
        <v>PCS</v>
      </c>
      <c r="AC1158" s="87"/>
    </row>
    <row r="1159" spans="1:29" ht="16.5" customHeight="1" x14ac:dyDescent="0.25">
      <c r="A1159" s="87">
        <f>ROW()-1</f>
        <v>1158</v>
      </c>
      <c r="B1159" s="3" t="str">
        <f>LOWER(SUBSTITUTE(SUBSTITUTE(SUBSTITUTE(SUBSTITUTE(SUBSTITUTE(SUBSTITUTE(db[[#This Row],[NB BM]]," ",),".",""),"-",""),"(",""),")",""),"/",""))</f>
        <v>jangkatz4001</v>
      </c>
      <c r="C1159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D1159" s="3" t="str">
        <f>LOWER(SUBSTITUTE(SUBSTITUTE(SUBSTITUTE(SUBSTITUTE(SUBSTITUTE(SUBSTITUTE(SUBSTITUTE(SUBSTITUTE(SUBSTITUTE(db[[#This Row],[NB PAJAK]]," ",""),"-",""),"(",""),")",""),".",""),",",""),"/",""),"""",""),"+",""))</f>
        <v/>
      </c>
      <c r="E1159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jangkatz400124lsn</v>
      </c>
      <c r="F11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jangkatz400124lsnuntana</v>
      </c>
      <c r="G1159" s="1" t="s">
        <v>2719</v>
      </c>
      <c r="H1159" s="4" t="s">
        <v>2718</v>
      </c>
      <c r="I1159" s="49"/>
      <c r="J1159" s="1" t="s">
        <v>1621</v>
      </c>
      <c r="K1159" s="26" t="e">
        <f>IF(db[[#This Row],[NB NOTA_C]]="","",COUNTIF([2]!B_MSK[concat],db[[#This Row],[NB NOTA_C]]))</f>
        <v>#REF!</v>
      </c>
      <c r="L1159" s="7" t="s">
        <v>2156</v>
      </c>
      <c r="M1159" s="3" t="s">
        <v>1721</v>
      </c>
      <c r="N1159" s="1" t="s">
        <v>2796</v>
      </c>
      <c r="P1159" s="1" t="str">
        <f>IF(db[[#This Row],[QTY/ CTN]]="","",SUBSTITUTE(SUBSTITUTE(SUBSTITUTE(db[[#This Row],[QTY/ CTN]]," ","_",2),"(",""),")","")&amp;"_")</f>
        <v>24 LSN_</v>
      </c>
      <c r="Q1159" s="1">
        <f>IF(db[[#This Row],[H_QTY/ CTN]]="","",SEARCH("_",db[[#This Row],[H_QTY/ CTN]]))</f>
        <v>7</v>
      </c>
      <c r="R1159" s="1">
        <f>IF(db[[#This Row],[H_QTY/ CTN]]="","",LEN(db[[#This Row],[H_QTY/ CTN]]))</f>
        <v>7</v>
      </c>
      <c r="S1159" s="90" t="str">
        <f>IF(db[[#This Row],[H_QTY/ CTN]]="","",LEFT(db[[#This Row],[H_QTY/ CTN]],db[[#This Row],[H_1]]-1))</f>
        <v>24 LSN</v>
      </c>
      <c r="T1159" s="87" t="str">
        <f>IF(NOT(db[[#This Row],[H_1]]=db[[#This Row],[H_2]]),MID(db[[#This Row],[H_QTY/ CTN]],db[[#This Row],[H_1]]+1,db[[#This Row],[H_2]]-db[[#This Row],[H_1]]-1),"")</f>
        <v/>
      </c>
      <c r="U1159" s="87" t="str">
        <f>IF(db[[#This Row],[QTY/ CTN B]]="","",LEFT(db[[#This Row],[QTY/ CTN B]],SEARCH(" ",db[[#This Row],[QTY/ CTN B]],1)-1))</f>
        <v>24</v>
      </c>
      <c r="V1159" s="87" t="str">
        <f>IF(db[[#This Row],[QTY/ CTN B]]="","",RIGHT(db[[#This Row],[QTY/ CTN B]],LEN(db[[#This Row],[QTY/ CTN B]])-SEARCH(" ",db[[#This Row],[QTY/ CTN B]],1)))</f>
        <v>LSN</v>
      </c>
      <c r="W1159" s="87">
        <f>IF(db[[#This Row],[QTY/ CTN TG]]="",IF(db[[#This Row],[STN TG]]="","",12),LEFT(db[[#This Row],[QTY/ CTN TG]],SEARCH(" ",db[[#This Row],[QTY/ CTN TG]],1)-1))</f>
        <v>12</v>
      </c>
      <c r="X1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59" s="87" t="str">
        <f>IF(db[[#This Row],[STN K]]="","",IF(db[[#This Row],[STN TG]]="LSN",12,""))</f>
        <v/>
      </c>
      <c r="Z1159" s="87" t="str">
        <f>IF(db[[#This Row],[STN TG]]="LSN","PCS","")</f>
        <v/>
      </c>
      <c r="AA1159" s="87">
        <f>db[[#This Row],[QTY B]]*IF(db[[#This Row],[QTY TG]]="",1,db[[#This Row],[QTY TG]])*IF(db[[#This Row],[QTY K]]="",1,db[[#This Row],[QTY K]])</f>
        <v>288</v>
      </c>
      <c r="AB1159" s="87" t="str">
        <f>IF(db[[#This Row],[STN K]]="",IF(db[[#This Row],[STN TG]]="",db[[#This Row],[STN B]],db[[#This Row],[STN TG]]),db[[#This Row],[STN K]])</f>
        <v>PCS</v>
      </c>
      <c r="AC1159" s="87"/>
    </row>
    <row r="1160" spans="1:29" ht="16.5" customHeight="1" x14ac:dyDescent="0.25">
      <c r="A1160" s="87">
        <f>ROW()-1</f>
        <v>1159</v>
      </c>
      <c r="B1160" s="14" t="str">
        <f>LOWER(SUBSTITUTE(SUBSTITUTE(SUBSTITUTE(SUBSTITUTE(SUBSTITUTE(SUBSTITUTE(db[[#This Row],[NB BM]]," ",),".",""),"-",""),"(",""),")",""),"/",""))</f>
        <v>jangkatz8186</v>
      </c>
      <c r="C1160" s="14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D1160" s="14" t="str">
        <f>LOWER(SUBSTITUTE(SUBSTITUTE(SUBSTITUTE(SUBSTITUTE(SUBSTITUTE(SUBSTITUTE(SUBSTITUTE(SUBSTITUTE(SUBSTITUTE(db[[#This Row],[NB PAJAK]]," ",""),"-",""),"(",""),")",""),".",""),",",""),"/",""),"""",""),"+",""))</f>
        <v/>
      </c>
      <c r="E1160" s="14" t="str">
        <f>LOWER(SUBSTITUTE(SUBSTITUTE(SUBSTITUTE(SUBSTITUTE(SUBSTITUTE(SUBSTITUTE(SUBSTITUTE(SUBSTITUTE(SUBSTITUTE(db[[#This Row],[NB BM]]&amp;db[[#This Row],[QTY/ CTN]]," ",),".",""),"-",""),"(",""),")",""),",",""),"/",""),"""",""),"+",""))</f>
        <v>jangkatz818624lsn</v>
      </c>
      <c r="F11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jangkatz818624lsnuntana</v>
      </c>
      <c r="G1160" s="15" t="s">
        <v>4086</v>
      </c>
      <c r="H1160" s="19" t="s">
        <v>4080</v>
      </c>
      <c r="I1160" s="50"/>
      <c r="J1160" s="1" t="s">
        <v>1621</v>
      </c>
      <c r="K1160" s="27" t="e">
        <f>IF(db[[#This Row],[NB NOTA_C]]="","",COUNTIF([2]!B_MSK[concat],db[[#This Row],[NB NOTA_C]]))</f>
        <v>#REF!</v>
      </c>
      <c r="L1160" s="16" t="s">
        <v>2156</v>
      </c>
      <c r="M1160" s="14" t="s">
        <v>1721</v>
      </c>
      <c r="N1160" s="15" t="s">
        <v>2796</v>
      </c>
      <c r="O1160" s="14"/>
      <c r="P1160" s="14" t="str">
        <f>IF(db[[#This Row],[QTY/ CTN]]="","",SUBSTITUTE(SUBSTITUTE(SUBSTITUTE(db[[#This Row],[QTY/ CTN]]," ","_",2),"(",""),")","")&amp;"_")</f>
        <v>24 LSN_</v>
      </c>
      <c r="Q1160" s="14">
        <f>IF(db[[#This Row],[H_QTY/ CTN]]="","",SEARCH("_",db[[#This Row],[H_QTY/ CTN]]))</f>
        <v>7</v>
      </c>
      <c r="R1160" s="14">
        <f>IF(db[[#This Row],[H_QTY/ CTN]]="","",LEN(db[[#This Row],[H_QTY/ CTN]]))</f>
        <v>7</v>
      </c>
      <c r="S1160" s="91" t="str">
        <f>IF(db[[#This Row],[H_QTY/ CTN]]="","",LEFT(db[[#This Row],[H_QTY/ CTN]],db[[#This Row],[H_1]]-1))</f>
        <v>24 LSN</v>
      </c>
      <c r="T1160" s="91" t="str">
        <f>IF(NOT(db[[#This Row],[H_1]]=db[[#This Row],[H_2]]),MID(db[[#This Row],[H_QTY/ CTN]],db[[#This Row],[H_1]]+1,db[[#This Row],[H_2]]-db[[#This Row],[H_1]]-1),"")</f>
        <v/>
      </c>
      <c r="U1160" s="87" t="str">
        <f>IF(db[[#This Row],[QTY/ CTN B]]="","",LEFT(db[[#This Row],[QTY/ CTN B]],SEARCH(" ",db[[#This Row],[QTY/ CTN B]],1)-1))</f>
        <v>24</v>
      </c>
      <c r="V1160" s="87" t="str">
        <f>IF(db[[#This Row],[QTY/ CTN B]]="","",RIGHT(db[[#This Row],[QTY/ CTN B]],LEN(db[[#This Row],[QTY/ CTN B]])-SEARCH(" ",db[[#This Row],[QTY/ CTN B]],1)))</f>
        <v>LSN</v>
      </c>
      <c r="W1160" s="87">
        <f>IF(db[[#This Row],[QTY/ CTN TG]]="",IF(db[[#This Row],[STN TG]]="","",12),LEFT(db[[#This Row],[QTY/ CTN TG]],SEARCH(" ",db[[#This Row],[QTY/ CTN TG]],1)-1))</f>
        <v>12</v>
      </c>
      <c r="X1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60" s="87" t="str">
        <f>IF(db[[#This Row],[STN K]]="","",IF(db[[#This Row],[STN TG]]="LSN",12,""))</f>
        <v/>
      </c>
      <c r="Z1160" s="87" t="str">
        <f>IF(db[[#This Row],[STN TG]]="LSN","PCS","")</f>
        <v/>
      </c>
      <c r="AA1160" s="87">
        <f>db[[#This Row],[QTY B]]*IF(db[[#This Row],[QTY TG]]="",1,db[[#This Row],[QTY TG]])*IF(db[[#This Row],[QTY K]]="",1,db[[#This Row],[QTY K]])</f>
        <v>288</v>
      </c>
      <c r="AB1160" s="87" t="str">
        <f>IF(db[[#This Row],[STN K]]="",IF(db[[#This Row],[STN TG]]="",db[[#This Row],[STN B]],db[[#This Row],[STN TG]]),db[[#This Row],[STN K]])</f>
        <v>PCS</v>
      </c>
      <c r="AC1160" s="87"/>
    </row>
    <row r="1161" spans="1:29" ht="16.5" customHeight="1" x14ac:dyDescent="0.25">
      <c r="A1161" s="87">
        <f>ROW()-1</f>
        <v>1160</v>
      </c>
      <c r="B1161" s="134" t="str">
        <f>LOWER(SUBSTITUTE(SUBSTITUTE(SUBSTITUTE(SUBSTITUTE(SUBSTITUTE(SUBSTITUTE(db[[#This Row],[NB BM]]," ",),".",""),"-",""),"(",""),")",""),"/",""))</f>
        <v>jarumpentolbungano1</v>
      </c>
      <c r="C1161" s="134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D1161" s="134" t="str">
        <f>LOWER(SUBSTITUTE(SUBSTITUTE(SUBSTITUTE(SUBSTITUTE(SUBSTITUTE(SUBSTITUTE(SUBSTITUTE(SUBSTITUTE(SUBSTITUTE(db[[#This Row],[NB PAJAK]]," ",""),"-",""),"(",""),")",""),".",""),",",""),"/",""),"""",""),"+",""))</f>
        <v/>
      </c>
      <c r="E1161" s="134" t="str">
        <f>LOWER(SUBSTITUTE(SUBSTITUTE(SUBSTITUTE(SUBSTITUTE(SUBSTITUTE(SUBSTITUTE(SUBSTITUTE(SUBSTITUTE(SUBSTITUTE(db[[#This Row],[NB BM]]&amp;db[[#This Row],[QTY/ CTN]]," ",),".",""),"-",""),"(",""),")",""),",",""),"/",""),"""",""),"+",""))</f>
        <v>jarumpentolbungano1500pak</v>
      </c>
      <c r="F116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jarumpentolbungano1500pakuntana</v>
      </c>
      <c r="G1161" s="135" t="s">
        <v>5758</v>
      </c>
      <c r="H1161" s="135" t="s">
        <v>5756</v>
      </c>
      <c r="I1161" s="136"/>
      <c r="J1161" s="1" t="s">
        <v>1621</v>
      </c>
      <c r="K1161" s="138" t="e">
        <f>IF(db[[#This Row],[NB NOTA_C]]="","",COUNTIF([2]!B_MSK[concat],db[[#This Row],[NB NOTA_C]]))</f>
        <v>#REF!</v>
      </c>
      <c r="L1161" s="139" t="s">
        <v>3560</v>
      </c>
      <c r="M1161" s="134" t="s">
        <v>5759</v>
      </c>
      <c r="N1161" s="137" t="s">
        <v>2790</v>
      </c>
      <c r="O1161" s="134"/>
      <c r="P1161" s="134" t="str">
        <f>IF(db[[#This Row],[QTY/ CTN]]="","",SUBSTITUTE(SUBSTITUTE(SUBSTITUTE(db[[#This Row],[QTY/ CTN]]," ","_",2),"(",""),")","")&amp;"_")</f>
        <v>500 PAK_</v>
      </c>
      <c r="Q1161" s="134">
        <f>IF(db[[#This Row],[H_QTY/ CTN]]="","",SEARCH("_",db[[#This Row],[H_QTY/ CTN]]))</f>
        <v>8</v>
      </c>
      <c r="R1161" s="134">
        <f>IF(db[[#This Row],[H_QTY/ CTN]]="","",LEN(db[[#This Row],[H_QTY/ CTN]]))</f>
        <v>8</v>
      </c>
      <c r="S1161" s="140" t="str">
        <f>IF(db[[#This Row],[H_QTY/ CTN]]="","",LEFT(db[[#This Row],[H_QTY/ CTN]],db[[#This Row],[H_1]]-1))</f>
        <v>500 PAK</v>
      </c>
      <c r="T1161" s="140" t="str">
        <f>IF(NOT(db[[#This Row],[H_1]]=db[[#This Row],[H_2]]),MID(db[[#This Row],[H_QTY/ CTN]],db[[#This Row],[H_1]]+1,db[[#This Row],[H_2]]-db[[#This Row],[H_1]]-1),"")</f>
        <v/>
      </c>
      <c r="U1161" s="140" t="str">
        <f>IF(db[[#This Row],[QTY/ CTN B]]="","",LEFT(db[[#This Row],[QTY/ CTN B]],SEARCH(" ",db[[#This Row],[QTY/ CTN B]],1)-1))</f>
        <v>500</v>
      </c>
      <c r="V1161" s="140" t="str">
        <f>IF(db[[#This Row],[QTY/ CTN B]]="","",RIGHT(db[[#This Row],[QTY/ CTN B]],LEN(db[[#This Row],[QTY/ CTN B]])-SEARCH(" ",db[[#This Row],[QTY/ CTN B]],1)))</f>
        <v>PAK</v>
      </c>
      <c r="W1161" s="140" t="str">
        <f>IF(db[[#This Row],[QTY/ CTN TG]]="",IF(db[[#This Row],[STN TG]]="","",12),LEFT(db[[#This Row],[QTY/ CTN TG]],SEARCH(" ",db[[#This Row],[QTY/ CTN TG]],1)-1))</f>
        <v/>
      </c>
      <c r="X116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1" s="140" t="str">
        <f>IF(db[[#This Row],[STN K]]="","",IF(db[[#This Row],[STN TG]]="LSN",12,""))</f>
        <v/>
      </c>
      <c r="Z1161" s="140" t="str">
        <f>IF(db[[#This Row],[STN TG]]="LSN","PCS","")</f>
        <v/>
      </c>
      <c r="AA1161" s="140">
        <f>db[[#This Row],[QTY B]]*IF(db[[#This Row],[QTY TG]]="",1,db[[#This Row],[QTY TG]])*IF(db[[#This Row],[QTY K]]="",1,db[[#This Row],[QTY K]])</f>
        <v>500</v>
      </c>
      <c r="AB1161" s="140" t="str">
        <f>IF(db[[#This Row],[STN K]]="",IF(db[[#This Row],[STN TG]]="",db[[#This Row],[STN B]],db[[#This Row],[STN TG]]),db[[#This Row],[STN K]])</f>
        <v>PAK</v>
      </c>
      <c r="AC1161" s="87"/>
    </row>
    <row r="1162" spans="1:29" ht="16.5" customHeight="1" x14ac:dyDescent="0.25">
      <c r="A1162" s="87">
        <f>ROW()-1</f>
        <v>1161</v>
      </c>
      <c r="B1162" s="103" t="str">
        <f>LOWER(SUBSTITUTE(SUBSTITUTE(SUBSTITUTE(SUBSTITUTE(SUBSTITUTE(SUBSTITUTE(db[[#This Row],[NB BM]]," ",),".",""),"-",""),"(",""),")",""),"/",""))</f>
        <v>jarumpentolmika38mm</v>
      </c>
      <c r="C1162" s="103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D1162" s="103" t="str">
        <f>LOWER(SUBSTITUTE(SUBSTITUTE(SUBSTITUTE(SUBSTITUTE(SUBSTITUTE(SUBSTITUTE(SUBSTITUTE(SUBSTITUTE(SUBSTITUTE(db[[#This Row],[NB PAJAK]]," ",""),"-",""),"(",""),")",""),".",""),",",""),"/",""),"""",""),"+",""))</f>
        <v/>
      </c>
      <c r="E1162" s="103" t="str">
        <f>LOWER(SUBSTITUTE(SUBSTITUTE(SUBSTITUTE(SUBSTITUTE(SUBSTITUTE(SUBSTITUTE(SUBSTITUTE(SUBSTITUTE(SUBSTITUTE(db[[#This Row],[NB BM]]&amp;db[[#This Row],[QTY/ CTN]]," ",),".",""),"-",""),"(",""),")",""),",",""),"/",""),"""",""),"+",""))</f>
        <v>jarumpentolmika38mm1000box</v>
      </c>
      <c r="F116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jarumpentolmika38mmisi401000boxuntana</v>
      </c>
      <c r="G1162" s="104" t="s">
        <v>5264</v>
      </c>
      <c r="H1162" s="104" t="s">
        <v>5263</v>
      </c>
      <c r="I1162" s="105"/>
      <c r="J1162" s="1" t="s">
        <v>1621</v>
      </c>
      <c r="K1162" s="107" t="e">
        <f>IF(db[[#This Row],[NB NOTA_C]]="","",COUNTIF([2]!B_MSK[concat],db[[#This Row],[NB NOTA_C]]))</f>
        <v>#REF!</v>
      </c>
      <c r="L1162" s="108" t="s">
        <v>5265</v>
      </c>
      <c r="M1162" s="103" t="s">
        <v>5266</v>
      </c>
      <c r="N1162" s="106" t="s">
        <v>2797</v>
      </c>
      <c r="O1162" s="103"/>
      <c r="P1162" s="103" t="str">
        <f>IF(db[[#This Row],[QTY/ CTN]]="","",SUBSTITUTE(SUBSTITUTE(SUBSTITUTE(db[[#This Row],[QTY/ CTN]]," ","_",2),"(",""),")","")&amp;"_")</f>
        <v>1000 BOX_</v>
      </c>
      <c r="Q1162" s="103">
        <f>IF(db[[#This Row],[H_QTY/ CTN]]="","",SEARCH("_",db[[#This Row],[H_QTY/ CTN]]))</f>
        <v>9</v>
      </c>
      <c r="R1162" s="103">
        <f>IF(db[[#This Row],[H_QTY/ CTN]]="","",LEN(db[[#This Row],[H_QTY/ CTN]]))</f>
        <v>9</v>
      </c>
      <c r="S1162" s="109" t="str">
        <f>IF(db[[#This Row],[H_QTY/ CTN]]="","",LEFT(db[[#This Row],[H_QTY/ CTN]],db[[#This Row],[H_1]]-1))</f>
        <v>1000 BOX</v>
      </c>
      <c r="T1162" s="109" t="str">
        <f>IF(NOT(db[[#This Row],[H_1]]=db[[#This Row],[H_2]]),MID(db[[#This Row],[H_QTY/ CTN]],db[[#This Row],[H_1]]+1,db[[#This Row],[H_2]]-db[[#This Row],[H_1]]-1),"")</f>
        <v/>
      </c>
      <c r="U1162" s="109" t="str">
        <f>IF(db[[#This Row],[QTY/ CTN B]]="","",LEFT(db[[#This Row],[QTY/ CTN B]],SEARCH(" ",db[[#This Row],[QTY/ CTN B]],1)-1))</f>
        <v>1000</v>
      </c>
      <c r="V1162" s="109" t="str">
        <f>IF(db[[#This Row],[QTY/ CTN B]]="","",RIGHT(db[[#This Row],[QTY/ CTN B]],LEN(db[[#This Row],[QTY/ CTN B]])-SEARCH(" ",db[[#This Row],[QTY/ CTN B]],1)))</f>
        <v>BOX</v>
      </c>
      <c r="W1162" s="109" t="str">
        <f>IF(db[[#This Row],[QTY/ CTN TG]]="",IF(db[[#This Row],[STN TG]]="","",12),LEFT(db[[#This Row],[QTY/ CTN TG]],SEARCH(" ",db[[#This Row],[QTY/ CTN TG]],1)-1))</f>
        <v/>
      </c>
      <c r="X116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2" s="109" t="str">
        <f>IF(db[[#This Row],[STN K]]="","",IF(db[[#This Row],[STN TG]]="LSN",12,""))</f>
        <v/>
      </c>
      <c r="Z1162" s="109" t="str">
        <f>IF(db[[#This Row],[STN TG]]="LSN","PCS","")</f>
        <v/>
      </c>
      <c r="AA1162" s="109">
        <f>db[[#This Row],[QTY B]]*IF(db[[#This Row],[QTY TG]]="",1,db[[#This Row],[QTY TG]])*IF(db[[#This Row],[QTY K]]="",1,db[[#This Row],[QTY K]])</f>
        <v>1000</v>
      </c>
      <c r="AB1162" s="109" t="str">
        <f>IF(db[[#This Row],[STN K]]="",IF(db[[#This Row],[STN TG]]="",db[[#This Row],[STN B]],db[[#This Row],[STN TG]]),db[[#This Row],[STN K]])</f>
        <v>BOX</v>
      </c>
      <c r="AC1162" s="87"/>
    </row>
    <row r="1163" spans="1:29" ht="16.5" customHeight="1" x14ac:dyDescent="0.25">
      <c r="A1163" s="87">
        <f>ROW()-1</f>
        <v>1162</v>
      </c>
      <c r="B1163" s="74" t="str">
        <f>LOWER(SUBSTITUTE(SUBSTITUTE(SUBSTITUTE(SUBSTITUTE(SUBSTITUTE(SUBSTITUTE(db[[#This Row],[NB BM]]," ",),".",""),"-",""),"(",""),")",""),"/",""))</f>
        <v>kartustockkwartoputih</v>
      </c>
      <c r="C1163" s="74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D1163" s="74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E1163" s="74" t="str">
        <f>LOWER(SUBSTITUTE(SUBSTITUTE(SUBSTITUTE(SUBSTITUTE(SUBSTITUTE(SUBSTITUTE(SUBSTITUTE(SUBSTITUTE(SUBSTITUTE(db[[#This Row],[NB BM]]&amp;db[[#This Row],[QTY/ CTN]]," ",),".",""),"-",""),"(",""),")",""),",",""),"/",""),"""",""),"+",""))</f>
        <v>kartustockkwartoputih10pak</v>
      </c>
      <c r="F116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kstockfoliop10pakartomoro</v>
      </c>
      <c r="G1163" s="75" t="s">
        <v>4904</v>
      </c>
      <c r="H1163" s="75" t="s">
        <v>4897</v>
      </c>
      <c r="I1163" s="76" t="s">
        <v>4903</v>
      </c>
      <c r="J1163" s="77" t="s">
        <v>1620</v>
      </c>
      <c r="K1163" s="78" t="e">
        <f>IF(db[[#This Row],[NB NOTA_C]]="","",COUNTIF([2]!B_MSK[concat],db[[#This Row],[NB NOTA_C]]))</f>
        <v>#REF!</v>
      </c>
      <c r="L1163" s="79" t="s">
        <v>2153</v>
      </c>
      <c r="M1163" s="74" t="s">
        <v>2174</v>
      </c>
      <c r="N1163" s="77" t="s">
        <v>2800</v>
      </c>
      <c r="O1163" s="3" t="s">
        <v>5812</v>
      </c>
      <c r="P1163" s="74" t="str">
        <f>IF(db[[#This Row],[QTY/ CTN]]="","",SUBSTITUTE(SUBSTITUTE(SUBSTITUTE(db[[#This Row],[QTY/ CTN]]," ","_",2),"(",""),")","")&amp;"_")</f>
        <v>10 PAK_</v>
      </c>
      <c r="Q1163" s="74">
        <f>IF(db[[#This Row],[H_QTY/ CTN]]="","",SEARCH("_",db[[#This Row],[H_QTY/ CTN]]))</f>
        <v>7</v>
      </c>
      <c r="R1163" s="74">
        <f>IF(db[[#This Row],[H_QTY/ CTN]]="","",LEN(db[[#This Row],[H_QTY/ CTN]]))</f>
        <v>7</v>
      </c>
      <c r="S1163" s="94" t="str">
        <f>IF(db[[#This Row],[H_QTY/ CTN]]="","",LEFT(db[[#This Row],[H_QTY/ CTN]],db[[#This Row],[H_1]]-1))</f>
        <v>10 PAK</v>
      </c>
      <c r="T1163" s="94" t="str">
        <f>IF(NOT(db[[#This Row],[H_1]]=db[[#This Row],[H_2]]),MID(db[[#This Row],[H_QTY/ CTN]],db[[#This Row],[H_1]]+1,db[[#This Row],[H_2]]-db[[#This Row],[H_1]]-1),"")</f>
        <v/>
      </c>
      <c r="U1163" s="87" t="str">
        <f>IF(db[[#This Row],[QTY/ CTN B]]="","",LEFT(db[[#This Row],[QTY/ CTN B]],SEARCH(" ",db[[#This Row],[QTY/ CTN B]],1)-1))</f>
        <v>10</v>
      </c>
      <c r="V1163" s="87" t="str">
        <f>IF(db[[#This Row],[QTY/ CTN B]]="","",RIGHT(db[[#This Row],[QTY/ CTN B]],LEN(db[[#This Row],[QTY/ CTN B]])-SEARCH(" ",db[[#This Row],[QTY/ CTN B]],1)))</f>
        <v>PAK</v>
      </c>
      <c r="W1163" s="87" t="str">
        <f>IF(db[[#This Row],[QTY/ CTN TG]]="",IF(db[[#This Row],[STN TG]]="","",12),LEFT(db[[#This Row],[QTY/ CTN TG]],SEARCH(" ",db[[#This Row],[QTY/ CTN TG]],1)-1))</f>
        <v/>
      </c>
      <c r="X1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3" s="87" t="str">
        <f>IF(db[[#This Row],[STN K]]="","",IF(db[[#This Row],[STN TG]]="LSN",12,""))</f>
        <v/>
      </c>
      <c r="Z1163" s="87" t="str">
        <f>IF(db[[#This Row],[STN TG]]="LSN","PCS","")</f>
        <v/>
      </c>
      <c r="AA1163" s="87">
        <f>db[[#This Row],[QTY B]]*IF(db[[#This Row],[QTY TG]]="",1,db[[#This Row],[QTY TG]])*IF(db[[#This Row],[QTY K]]="",1,db[[#This Row],[QTY K]])</f>
        <v>10</v>
      </c>
      <c r="AB1163" s="87" t="str">
        <f>IF(db[[#This Row],[STN K]]="",IF(db[[#This Row],[STN TG]]="",db[[#This Row],[STN B]],db[[#This Row],[STN TG]]),db[[#This Row],[STN K]])</f>
        <v>PAK</v>
      </c>
      <c r="AC1163" s="87"/>
    </row>
    <row r="1164" spans="1:29" x14ac:dyDescent="0.25">
      <c r="A1164" s="87">
        <f>ROW()-1</f>
        <v>1163</v>
      </c>
      <c r="B1164" s="74" t="str">
        <f>LOWER(SUBSTITUTE(SUBSTITUTE(SUBSTITUTE(SUBSTITUTE(SUBSTITUTE(SUBSTITUTE(db[[#This Row],[NB BM]]," ",),".",""),"-",""),"(",""),")",""),"/",""))</f>
        <v>kartustockkwartoputih</v>
      </c>
      <c r="C1164" s="74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D1164" s="74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E1164" s="74" t="str">
        <f>LOWER(SUBSTITUTE(SUBSTITUTE(SUBSTITUTE(SUBSTITUTE(SUBSTITUTE(SUBSTITUTE(SUBSTITUTE(SUBSTITUTE(SUBSTITUTE(db[[#This Row],[NB BM]]&amp;db[[#This Row],[QTY/ CTN]]," ",),".",""),"-",""),"(",""),")",""),",",""),"/",""),"""",""),"+",""))</f>
        <v>kartustockkwartoputih20pak</v>
      </c>
      <c r="F116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kstockkwtputih20pakartomoro</v>
      </c>
      <c r="G1164" s="75" t="s">
        <v>4904</v>
      </c>
      <c r="H1164" s="75" t="s">
        <v>4896</v>
      </c>
      <c r="I1164" s="49" t="s">
        <v>4902</v>
      </c>
      <c r="J1164" s="77" t="s">
        <v>1620</v>
      </c>
      <c r="K1164" s="78" t="e">
        <f>IF(db[[#This Row],[NB NOTA_C]]="","",COUNTIF([2]!B_MSK[concat],db[[#This Row],[NB NOTA_C]]))</f>
        <v>#REF!</v>
      </c>
      <c r="L1164" s="79" t="s">
        <v>2153</v>
      </c>
      <c r="M1164" s="74" t="s">
        <v>2173</v>
      </c>
      <c r="N1164" s="77" t="s">
        <v>2800</v>
      </c>
      <c r="O1164" s="74" t="s">
        <v>5811</v>
      </c>
      <c r="P1164" s="74" t="str">
        <f>IF(db[[#This Row],[QTY/ CTN]]="","",SUBSTITUTE(SUBSTITUTE(SUBSTITUTE(db[[#This Row],[QTY/ CTN]]," ","_",2),"(",""),")","")&amp;"_")</f>
        <v>20 PAK_</v>
      </c>
      <c r="Q1164" s="74">
        <f>IF(db[[#This Row],[H_QTY/ CTN]]="","",SEARCH("_",db[[#This Row],[H_QTY/ CTN]]))</f>
        <v>7</v>
      </c>
      <c r="R1164" s="74">
        <f>IF(db[[#This Row],[H_QTY/ CTN]]="","",LEN(db[[#This Row],[H_QTY/ CTN]]))</f>
        <v>7</v>
      </c>
      <c r="S1164" s="94" t="str">
        <f>IF(db[[#This Row],[H_QTY/ CTN]]="","",LEFT(db[[#This Row],[H_QTY/ CTN]],db[[#This Row],[H_1]]-1))</f>
        <v>20 PAK</v>
      </c>
      <c r="T1164" s="94" t="str">
        <f>IF(NOT(db[[#This Row],[H_1]]=db[[#This Row],[H_2]]),MID(db[[#This Row],[H_QTY/ CTN]],db[[#This Row],[H_1]]+1,db[[#This Row],[H_2]]-db[[#This Row],[H_1]]-1),"")</f>
        <v/>
      </c>
      <c r="U1164" s="87" t="str">
        <f>IF(db[[#This Row],[QTY/ CTN B]]="","",LEFT(db[[#This Row],[QTY/ CTN B]],SEARCH(" ",db[[#This Row],[QTY/ CTN B]],1)-1))</f>
        <v>20</v>
      </c>
      <c r="V1164" s="87" t="str">
        <f>IF(db[[#This Row],[QTY/ CTN B]]="","",RIGHT(db[[#This Row],[QTY/ CTN B]],LEN(db[[#This Row],[QTY/ CTN B]])-SEARCH(" ",db[[#This Row],[QTY/ CTN B]],1)))</f>
        <v>PAK</v>
      </c>
      <c r="W1164" s="87" t="str">
        <f>IF(db[[#This Row],[QTY/ CTN TG]]="",IF(db[[#This Row],[STN TG]]="","",12),LEFT(db[[#This Row],[QTY/ CTN TG]],SEARCH(" ",db[[#This Row],[QTY/ CTN TG]],1)-1))</f>
        <v/>
      </c>
      <c r="X1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4" s="87" t="str">
        <f>IF(db[[#This Row],[STN K]]="","",IF(db[[#This Row],[STN TG]]="LSN",12,""))</f>
        <v/>
      </c>
      <c r="Z1164" s="87" t="str">
        <f>IF(db[[#This Row],[STN TG]]="LSN","PCS","")</f>
        <v/>
      </c>
      <c r="AA1164" s="87">
        <f>db[[#This Row],[QTY B]]*IF(db[[#This Row],[QTY TG]]="",1,db[[#This Row],[QTY TG]])*IF(db[[#This Row],[QTY K]]="",1,db[[#This Row],[QTY K]])</f>
        <v>20</v>
      </c>
      <c r="AB1164" s="87" t="str">
        <f>IF(db[[#This Row],[STN K]]="",IF(db[[#This Row],[STN TG]]="",db[[#This Row],[STN B]],db[[#This Row],[STN TG]]),db[[#This Row],[STN K]])</f>
        <v>PAK</v>
      </c>
      <c r="AC1164" s="87"/>
    </row>
    <row r="1165" spans="1:29" x14ac:dyDescent="0.25">
      <c r="A1165" s="87">
        <f>ROW()-1</f>
        <v>1164</v>
      </c>
      <c r="B1165" s="3" t="str">
        <f>LOWER(SUBSTITUTE(SUBSTITUTE(SUBSTITUTE(SUBSTITUTE(SUBSTITUTE(SUBSTITUTE(db[[#This Row],[NB BM]]," ",),".",""),"-",""),"(",""),")",""),"/",""))</f>
        <v>kartuundangananakanak</v>
      </c>
      <c r="C1165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D1165" s="3" t="str">
        <f>LOWER(SUBSTITUTE(SUBSTITUTE(SUBSTITUTE(SUBSTITUTE(SUBSTITUTE(SUBSTITUTE(SUBSTITUTE(SUBSTITUTE(SUBSTITUTE(db[[#This Row],[NB PAJAK]]," ",""),"-",""),"(",""),")",""),".",""),",",""),"/",""),"""",""),"+",""))</f>
        <v/>
      </c>
      <c r="E1165" s="3" t="str">
        <f>LOWER(SUBSTITUTE(SUBSTITUTE(SUBSTITUTE(SUBSTITUTE(SUBSTITUTE(SUBSTITUTE(SUBSTITUTE(SUBSTITUTE(SUBSTITUTE(db[[#This Row],[NB BM]]&amp;db[[#This Row],[QTY/ CTN]]," ",),".",""),"-",""),"(",""),")",""),",",""),"/",""),"""",""),"+",""))</f>
        <v>kartuundangananakanak26pak100pcs</v>
      </c>
      <c r="F11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kundangananak''26pak100pcsuntana</v>
      </c>
      <c r="G1165" s="1" t="s">
        <v>1183</v>
      </c>
      <c r="H1165" s="4" t="s">
        <v>1461</v>
      </c>
      <c r="I1165" s="49"/>
      <c r="J1165" s="1" t="s">
        <v>1621</v>
      </c>
      <c r="K1165" s="26" t="e">
        <f>IF(db[[#This Row],[NB NOTA_C]]="","",COUNTIF([2]!B_MSK[concat],db[[#This Row],[NB NOTA_C]]))</f>
        <v>#REF!</v>
      </c>
      <c r="L1165" s="6" t="s">
        <v>1640</v>
      </c>
      <c r="M1165" s="1" t="s">
        <v>1754</v>
      </c>
      <c r="N1165" s="1" t="s">
        <v>2800</v>
      </c>
      <c r="P1165" s="1" t="str">
        <f>IF(db[[#This Row],[QTY/ CTN]]="","",SUBSTITUTE(SUBSTITUTE(SUBSTITUTE(db[[#This Row],[QTY/ CTN]]," ","_",2),"(",""),")","")&amp;"_")</f>
        <v>26 PAK_100 PCS_</v>
      </c>
      <c r="Q1165" s="1">
        <f>IF(db[[#This Row],[H_QTY/ CTN]]="","",SEARCH("_",db[[#This Row],[H_QTY/ CTN]]))</f>
        <v>7</v>
      </c>
      <c r="R1165" s="1">
        <f>IF(db[[#This Row],[H_QTY/ CTN]]="","",LEN(db[[#This Row],[H_QTY/ CTN]]))</f>
        <v>15</v>
      </c>
      <c r="S1165" s="90" t="str">
        <f>IF(db[[#This Row],[H_QTY/ CTN]]="","",LEFT(db[[#This Row],[H_QTY/ CTN]],db[[#This Row],[H_1]]-1))</f>
        <v>26 PAK</v>
      </c>
      <c r="T1165" s="87" t="str">
        <f>IF(NOT(db[[#This Row],[H_1]]=db[[#This Row],[H_2]]),MID(db[[#This Row],[H_QTY/ CTN]],db[[#This Row],[H_1]]+1,db[[#This Row],[H_2]]-db[[#This Row],[H_1]]-1),"")</f>
        <v>100 PCS</v>
      </c>
      <c r="U1165" s="87" t="str">
        <f>IF(db[[#This Row],[QTY/ CTN B]]="","",LEFT(db[[#This Row],[QTY/ CTN B]],SEARCH(" ",db[[#This Row],[QTY/ CTN B]],1)-1))</f>
        <v>26</v>
      </c>
      <c r="V1165" s="87" t="str">
        <f>IF(db[[#This Row],[QTY/ CTN B]]="","",RIGHT(db[[#This Row],[QTY/ CTN B]],LEN(db[[#This Row],[QTY/ CTN B]])-SEARCH(" ",db[[#This Row],[QTY/ CTN B]],1)))</f>
        <v>PAK</v>
      </c>
      <c r="W1165" s="87" t="str">
        <f>IF(db[[#This Row],[QTY/ CTN TG]]="",IF(db[[#This Row],[STN TG]]="","",12),LEFT(db[[#This Row],[QTY/ CTN TG]],SEARCH(" ",db[[#This Row],[QTY/ CTN TG]],1)-1))</f>
        <v>100</v>
      </c>
      <c r="X1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65" s="87" t="str">
        <f>IF(db[[#This Row],[STN K]]="","",IF(db[[#This Row],[STN TG]]="LSN",12,""))</f>
        <v/>
      </c>
      <c r="Z1165" s="87" t="str">
        <f>IF(db[[#This Row],[STN TG]]="LSN","PCS","")</f>
        <v/>
      </c>
      <c r="AA1165" s="87">
        <f>db[[#This Row],[QTY B]]*IF(db[[#This Row],[QTY TG]]="",1,db[[#This Row],[QTY TG]])*IF(db[[#This Row],[QTY K]]="",1,db[[#This Row],[QTY K]])</f>
        <v>2600</v>
      </c>
      <c r="AB1165" s="87" t="str">
        <f>IF(db[[#This Row],[STN K]]="",IF(db[[#This Row],[STN TG]]="",db[[#This Row],[STN B]],db[[#This Row],[STN TG]]),db[[#This Row],[STN K]])</f>
        <v>PCS</v>
      </c>
      <c r="AC1165" s="87"/>
    </row>
    <row r="1166" spans="1:29" x14ac:dyDescent="0.25">
      <c r="A1166" s="87">
        <f>ROW()-1</f>
        <v>1165</v>
      </c>
      <c r="B1166" s="3" t="str">
        <f>LOWER(SUBSTITUTE(SUBSTITUTE(SUBSTITUTE(SUBSTITUTE(SUBSTITUTE(SUBSTITUTE(db[[#This Row],[NB BM]]," ",),".",""),"-",""),"(",""),")",""),"/",""))</f>
        <v>kartuundangananakanakbesar</v>
      </c>
      <c r="C1166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D1166" s="3" t="str">
        <f>LOWER(SUBSTITUTE(SUBSTITUTE(SUBSTITUTE(SUBSTITUTE(SUBSTITUTE(SUBSTITUTE(SUBSTITUTE(SUBSTITUTE(SUBSTITUTE(db[[#This Row],[NB PAJAK]]," ",""),"-",""),"(",""),")",""),".",""),",",""),"/",""),"""",""),"+",""))</f>
        <v/>
      </c>
      <c r="E1166" s="3" t="str">
        <f>LOWER(SUBSTITUTE(SUBSTITUTE(SUBSTITUTE(SUBSTITUTE(SUBSTITUTE(SUBSTITUTE(SUBSTITUTE(SUBSTITUTE(SUBSTITUTE(db[[#This Row],[NB BM]]&amp;db[[#This Row],[QTY/ CTN]]," ",),".",""),"-",""),"(",""),")",""),",",""),"/",""),"""",""),"+",""))</f>
        <v>kartuundangananakanakbesar2600pak</v>
      </c>
      <c r="F11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kundangananakb2600pakuntana</v>
      </c>
      <c r="G1166" s="1" t="s">
        <v>2735</v>
      </c>
      <c r="H1166" s="4" t="s">
        <v>2734</v>
      </c>
      <c r="I1166" s="49"/>
      <c r="J1166" s="1" t="s">
        <v>1621</v>
      </c>
      <c r="K1166" s="26" t="e">
        <f>IF(db[[#This Row],[NB NOTA_C]]="","",COUNTIF([2]!B_MSK[concat],db[[#This Row],[NB NOTA_C]]))</f>
        <v>#REF!</v>
      </c>
      <c r="L1166" s="7" t="s">
        <v>1640</v>
      </c>
      <c r="M1166" s="3" t="s">
        <v>2736</v>
      </c>
      <c r="N1166" s="1" t="s">
        <v>2800</v>
      </c>
      <c r="P1166" s="1" t="str">
        <f>IF(db[[#This Row],[QTY/ CTN]]="","",SUBSTITUTE(SUBSTITUTE(SUBSTITUTE(db[[#This Row],[QTY/ CTN]]," ","_",2),"(",""),")","")&amp;"_")</f>
        <v>2600 PAK_</v>
      </c>
      <c r="Q1166" s="1">
        <f>IF(db[[#This Row],[H_QTY/ CTN]]="","",SEARCH("_",db[[#This Row],[H_QTY/ CTN]]))</f>
        <v>9</v>
      </c>
      <c r="R1166" s="1">
        <f>IF(db[[#This Row],[H_QTY/ CTN]]="","",LEN(db[[#This Row],[H_QTY/ CTN]]))</f>
        <v>9</v>
      </c>
      <c r="S1166" s="90" t="str">
        <f>IF(db[[#This Row],[H_QTY/ CTN]]="","",LEFT(db[[#This Row],[H_QTY/ CTN]],db[[#This Row],[H_1]]-1))</f>
        <v>2600 PAK</v>
      </c>
      <c r="T1166" s="87" t="str">
        <f>IF(NOT(db[[#This Row],[H_1]]=db[[#This Row],[H_2]]),MID(db[[#This Row],[H_QTY/ CTN]],db[[#This Row],[H_1]]+1,db[[#This Row],[H_2]]-db[[#This Row],[H_1]]-1),"")</f>
        <v/>
      </c>
      <c r="U1166" s="87" t="str">
        <f>IF(db[[#This Row],[QTY/ CTN B]]="","",LEFT(db[[#This Row],[QTY/ CTN B]],SEARCH(" ",db[[#This Row],[QTY/ CTN B]],1)-1))</f>
        <v>2600</v>
      </c>
      <c r="V1166" s="87" t="str">
        <f>IF(db[[#This Row],[QTY/ CTN B]]="","",RIGHT(db[[#This Row],[QTY/ CTN B]],LEN(db[[#This Row],[QTY/ CTN B]])-SEARCH(" ",db[[#This Row],[QTY/ CTN B]],1)))</f>
        <v>PAK</v>
      </c>
      <c r="W1166" s="87" t="str">
        <f>IF(db[[#This Row],[QTY/ CTN TG]]="",IF(db[[#This Row],[STN TG]]="","",12),LEFT(db[[#This Row],[QTY/ CTN TG]],SEARCH(" ",db[[#This Row],[QTY/ CTN TG]],1)-1))</f>
        <v/>
      </c>
      <c r="X1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6" s="87" t="str">
        <f>IF(db[[#This Row],[STN K]]="","",IF(db[[#This Row],[STN TG]]="LSN",12,""))</f>
        <v/>
      </c>
      <c r="Z1166" s="87" t="str">
        <f>IF(db[[#This Row],[STN TG]]="LSN","PCS","")</f>
        <v/>
      </c>
      <c r="AA1166" s="87">
        <f>db[[#This Row],[QTY B]]*IF(db[[#This Row],[QTY TG]]="",1,db[[#This Row],[QTY TG]])*IF(db[[#This Row],[QTY K]]="",1,db[[#This Row],[QTY K]])</f>
        <v>2600</v>
      </c>
      <c r="AB1166" s="87" t="str">
        <f>IF(db[[#This Row],[STN K]]="",IF(db[[#This Row],[STN TG]]="",db[[#This Row],[STN B]],db[[#This Row],[STN TG]]),db[[#This Row],[STN K]])</f>
        <v>PAK</v>
      </c>
      <c r="AC1166" s="87"/>
    </row>
    <row r="1167" spans="1:29" x14ac:dyDescent="0.25">
      <c r="A1167" s="87">
        <f>ROW()-1</f>
        <v>1166</v>
      </c>
      <c r="B1167" s="3" t="str">
        <f>LOWER(SUBSTITUTE(SUBSTITUTE(SUBSTITUTE(SUBSTITUTE(SUBSTITUTE(SUBSTITUTE(db[[#This Row],[NB BM]]," ",),".",""),"-",""),"(",""),")",""),"/",""))</f>
        <v>pcklgk668+isi</v>
      </c>
      <c r="C1167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D1167" s="3" t="str">
        <f>LOWER(SUBSTITUTE(SUBSTITUTE(SUBSTITUTE(SUBSTITUTE(SUBSTITUTE(SUBSTITUTE(SUBSTITUTE(SUBSTITUTE(SUBSTITUTE(db[[#This Row],[NB PAJAK]]," ",""),"-",""),"(",""),")",""),".",""),",",""),"/",""),"""",""),"+",""))</f>
        <v/>
      </c>
      <c r="E1167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pcklgk668isi160pcs</v>
      </c>
      <c r="F11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k668pencilcasekalengisi160pcsuntana</v>
      </c>
      <c r="G1167" s="1" t="s">
        <v>6433</v>
      </c>
      <c r="H1167" s="4" t="s">
        <v>2651</v>
      </c>
      <c r="I1167" s="49"/>
      <c r="J1167" s="1" t="s">
        <v>1621</v>
      </c>
      <c r="K1167" s="26" t="e">
        <f>IF(db[[#This Row],[NB NOTA_C]]="","",COUNTIF([2]!B_MSK[concat],db[[#This Row],[NB NOTA_C]]))</f>
        <v>#REF!</v>
      </c>
      <c r="L1167" s="7" t="s">
        <v>1639</v>
      </c>
      <c r="M1167" s="3" t="s">
        <v>1701</v>
      </c>
      <c r="N1167" s="1" t="s">
        <v>2810</v>
      </c>
      <c r="P1167" s="1" t="str">
        <f>IF(db[[#This Row],[QTY/ CTN]]="","",SUBSTITUTE(SUBSTITUTE(SUBSTITUTE(db[[#This Row],[QTY/ CTN]]," ","_",2),"(",""),")","")&amp;"_")</f>
        <v>160 PCS_</v>
      </c>
      <c r="Q1167" s="1">
        <f>IF(db[[#This Row],[H_QTY/ CTN]]="","",SEARCH("_",db[[#This Row],[H_QTY/ CTN]]))</f>
        <v>8</v>
      </c>
      <c r="R1167" s="1">
        <f>IF(db[[#This Row],[H_QTY/ CTN]]="","",LEN(db[[#This Row],[H_QTY/ CTN]]))</f>
        <v>8</v>
      </c>
      <c r="S1167" s="90" t="str">
        <f>IF(db[[#This Row],[H_QTY/ CTN]]="","",LEFT(db[[#This Row],[H_QTY/ CTN]],db[[#This Row],[H_1]]-1))</f>
        <v>160 PCS</v>
      </c>
      <c r="T1167" s="87" t="str">
        <f>IF(NOT(db[[#This Row],[H_1]]=db[[#This Row],[H_2]]),MID(db[[#This Row],[H_QTY/ CTN]],db[[#This Row],[H_1]]+1,db[[#This Row],[H_2]]-db[[#This Row],[H_1]]-1),"")</f>
        <v/>
      </c>
      <c r="U1167" s="87" t="str">
        <f>IF(db[[#This Row],[QTY/ CTN B]]="","",LEFT(db[[#This Row],[QTY/ CTN B]],SEARCH(" ",db[[#This Row],[QTY/ CTN B]],1)-1))</f>
        <v>160</v>
      </c>
      <c r="V1167" s="87" t="str">
        <f>IF(db[[#This Row],[QTY/ CTN B]]="","",RIGHT(db[[#This Row],[QTY/ CTN B]],LEN(db[[#This Row],[QTY/ CTN B]])-SEARCH(" ",db[[#This Row],[QTY/ CTN B]],1)))</f>
        <v>PCS</v>
      </c>
      <c r="W1167" s="87" t="str">
        <f>IF(db[[#This Row],[QTY/ CTN TG]]="",IF(db[[#This Row],[STN TG]]="","",12),LEFT(db[[#This Row],[QTY/ CTN TG]],SEARCH(" ",db[[#This Row],[QTY/ CTN TG]],1)-1))</f>
        <v/>
      </c>
      <c r="X1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67" s="87" t="str">
        <f>IF(db[[#This Row],[STN K]]="","",IF(db[[#This Row],[STN TG]]="LSN",12,""))</f>
        <v/>
      </c>
      <c r="Z1167" s="87" t="str">
        <f>IF(db[[#This Row],[STN TG]]="LSN","PCS","")</f>
        <v/>
      </c>
      <c r="AA1167" s="87">
        <f>db[[#This Row],[QTY B]]*IF(db[[#This Row],[QTY TG]]="",1,db[[#This Row],[QTY TG]])*IF(db[[#This Row],[QTY K]]="",1,db[[#This Row],[QTY K]])</f>
        <v>160</v>
      </c>
      <c r="AB1167" s="87" t="str">
        <f>IF(db[[#This Row],[STN K]]="",IF(db[[#This Row],[STN TG]]="",db[[#This Row],[STN B]],db[[#This Row],[STN TG]]),db[[#This Row],[STN K]])</f>
        <v>PCS</v>
      </c>
      <c r="AC1167" s="87"/>
    </row>
    <row r="1168" spans="1:29" x14ac:dyDescent="0.25">
      <c r="A1168" s="87">
        <f>ROW()-1</f>
        <v>1167</v>
      </c>
      <c r="B1168" s="3" t="str">
        <f>LOWER(SUBSTITUTE(SUBSTITUTE(SUBSTITUTE(SUBSTITUTE(SUBSTITUTE(SUBSTITUTE(db[[#This Row],[NB BM]]," ",),".",""),"-",""),"(",""),")",""),"/",""))</f>
        <v>kacapembesartf100mmbiasa</v>
      </c>
      <c r="C1168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D1168" s="3" t="str">
        <f>LOWER(SUBSTITUTE(SUBSTITUTE(SUBSTITUTE(SUBSTITUTE(SUBSTITUTE(SUBSTITUTE(SUBSTITUTE(SUBSTITUTE(SUBSTITUTE(db[[#This Row],[NB PAJAK]]," ",""),"-",""),"(",""),")",""),".",""),",",""),"/",""),"""",""),"+",""))</f>
        <v/>
      </c>
      <c r="E1168" s="3" t="str">
        <f>LOWER(SUBSTITUTE(SUBSTITUTE(SUBSTITUTE(SUBSTITUTE(SUBSTITUTE(SUBSTITUTE(SUBSTITUTE(SUBSTITUTE(SUBSTITUTE(db[[#This Row],[NB BM]]&amp;db[[#This Row],[QTY/ CTN]]," ",),".",""),"-",""),"(",""),")",""),",",""),"/",""),"""",""),"+",""))</f>
        <v>kacapembesartf100mmbiasa10lsn</v>
      </c>
      <c r="F11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kacapembesar100mmbiasatf10lsnuntana</v>
      </c>
      <c r="G1168" s="1" t="s">
        <v>3099</v>
      </c>
      <c r="H1168" s="4" t="s">
        <v>3090</v>
      </c>
      <c r="I1168" s="49"/>
      <c r="J1168" s="1" t="s">
        <v>1621</v>
      </c>
      <c r="K1168" s="26" t="e">
        <f>IF(db[[#This Row],[NB NOTA_C]]="","",COUNTIF([2]!B_MSK[concat],db[[#This Row],[NB NOTA_C]]))</f>
        <v>#REF!</v>
      </c>
      <c r="L1168" s="7" t="s">
        <v>1627</v>
      </c>
      <c r="M1168" s="3" t="s">
        <v>1728</v>
      </c>
      <c r="N1168" s="1" t="s">
        <v>3113</v>
      </c>
      <c r="O1168" s="3"/>
      <c r="P1168" s="3" t="str">
        <f>IF(db[[#This Row],[QTY/ CTN]]="","",SUBSTITUTE(SUBSTITUTE(SUBSTITUTE(db[[#This Row],[QTY/ CTN]]," ","_",2),"(",""),")","")&amp;"_")</f>
        <v>10 LSN_</v>
      </c>
      <c r="Q1168" s="3">
        <f>IF(db[[#This Row],[H_QTY/ CTN]]="","",SEARCH("_",db[[#This Row],[H_QTY/ CTN]]))</f>
        <v>7</v>
      </c>
      <c r="R1168" s="3">
        <f>IF(db[[#This Row],[H_QTY/ CTN]]="","",LEN(db[[#This Row],[H_QTY/ CTN]]))</f>
        <v>7</v>
      </c>
      <c r="S1168" s="90" t="str">
        <f>IF(db[[#This Row],[H_QTY/ CTN]]="","",LEFT(db[[#This Row],[H_QTY/ CTN]],db[[#This Row],[H_1]]-1))</f>
        <v>10 LSN</v>
      </c>
      <c r="T1168" s="87" t="str">
        <f>IF(NOT(db[[#This Row],[H_1]]=db[[#This Row],[H_2]]),MID(db[[#This Row],[H_QTY/ CTN]],db[[#This Row],[H_1]]+1,db[[#This Row],[H_2]]-db[[#This Row],[H_1]]-1),"")</f>
        <v/>
      </c>
      <c r="U1168" s="87" t="str">
        <f>IF(db[[#This Row],[QTY/ CTN B]]="","",LEFT(db[[#This Row],[QTY/ CTN B]],SEARCH(" ",db[[#This Row],[QTY/ CTN B]],1)-1))</f>
        <v>10</v>
      </c>
      <c r="V1168" s="87" t="str">
        <f>IF(db[[#This Row],[QTY/ CTN B]]="","",RIGHT(db[[#This Row],[QTY/ CTN B]],LEN(db[[#This Row],[QTY/ CTN B]])-SEARCH(" ",db[[#This Row],[QTY/ CTN B]],1)))</f>
        <v>LSN</v>
      </c>
      <c r="W1168" s="87">
        <f>IF(db[[#This Row],[QTY/ CTN TG]]="",IF(db[[#This Row],[STN TG]]="","",12),LEFT(db[[#This Row],[QTY/ CTN TG]],SEARCH(" ",db[[#This Row],[QTY/ CTN TG]],1)-1))</f>
        <v>12</v>
      </c>
      <c r="X1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68" s="87" t="str">
        <f>IF(db[[#This Row],[STN K]]="","",IF(db[[#This Row],[STN TG]]="LSN",12,""))</f>
        <v/>
      </c>
      <c r="Z1168" s="87" t="str">
        <f>IF(db[[#This Row],[STN TG]]="LSN","PCS","")</f>
        <v/>
      </c>
      <c r="AA1168" s="87">
        <f>db[[#This Row],[QTY B]]*IF(db[[#This Row],[QTY TG]]="",1,db[[#This Row],[QTY TG]])*IF(db[[#This Row],[QTY K]]="",1,db[[#This Row],[QTY K]])</f>
        <v>120</v>
      </c>
      <c r="AB1168" s="87" t="str">
        <f>IF(db[[#This Row],[STN K]]="",IF(db[[#This Row],[STN TG]]="",db[[#This Row],[STN B]],db[[#This Row],[STN TG]]),db[[#This Row],[STN K]])</f>
        <v>PCS</v>
      </c>
      <c r="AC1168" s="87"/>
    </row>
    <row r="1169" spans="1:29" ht="16.5" customHeight="1" x14ac:dyDescent="0.25">
      <c r="A1169" s="87">
        <f>ROW()-1</f>
        <v>1168</v>
      </c>
      <c r="B1169" s="3" t="str">
        <f>LOWER(SUBSTITUTE(SUBSTITUTE(SUBSTITUTE(SUBSTITUTE(SUBSTITUTE(SUBSTITUTE(db[[#This Row],[NB BM]]," ",),".",""),"-",""),"(",""),")",""),"/",""))</f>
        <v>kacapembesartf50mmbiasa</v>
      </c>
      <c r="C1169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D1169" s="3" t="str">
        <f>LOWER(SUBSTITUTE(SUBSTITUTE(SUBSTITUTE(SUBSTITUTE(SUBSTITUTE(SUBSTITUTE(SUBSTITUTE(SUBSTITUTE(SUBSTITUTE(db[[#This Row],[NB PAJAK]]," ",""),"-",""),"(",""),")",""),".",""),",",""),"/",""),"""",""),"+",""))</f>
        <v/>
      </c>
      <c r="E1169" s="3" t="str">
        <f>LOWER(SUBSTITUTE(SUBSTITUTE(SUBSTITUTE(SUBSTITUTE(SUBSTITUTE(SUBSTITUTE(SUBSTITUTE(SUBSTITUTE(SUBSTITUTE(db[[#This Row],[NB BM]]&amp;db[[#This Row],[QTY/ CTN]]," ",),".",""),"-",""),"(",""),")",""),",",""),"/",""),"""",""),"+",""))</f>
        <v>kacapembesartf50mmbiasa144lsn</v>
      </c>
      <c r="F11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kacapembesar50mmbiasatf144lsnuntana</v>
      </c>
      <c r="G1169" s="1" t="s">
        <v>3096</v>
      </c>
      <c r="H1169" s="4" t="s">
        <v>3087</v>
      </c>
      <c r="I1169" s="49"/>
      <c r="J1169" s="1" t="s">
        <v>1621</v>
      </c>
      <c r="K1169" s="26" t="e">
        <f>IF(db[[#This Row],[NB NOTA_C]]="","",COUNTIF([2]!B_MSK[concat],db[[#This Row],[NB NOTA_C]]))</f>
        <v>#REF!</v>
      </c>
      <c r="L1169" s="7" t="s">
        <v>1627</v>
      </c>
      <c r="M1169" s="3" t="s">
        <v>1677</v>
      </c>
      <c r="N1169" s="1" t="s">
        <v>3113</v>
      </c>
      <c r="O1169" s="3"/>
      <c r="P1169" s="3" t="str">
        <f>IF(db[[#This Row],[QTY/ CTN]]="","",SUBSTITUTE(SUBSTITUTE(SUBSTITUTE(db[[#This Row],[QTY/ CTN]]," ","_",2),"(",""),")","")&amp;"_")</f>
        <v>144 LSN_</v>
      </c>
      <c r="Q1169" s="3">
        <f>IF(db[[#This Row],[H_QTY/ CTN]]="","",SEARCH("_",db[[#This Row],[H_QTY/ CTN]]))</f>
        <v>8</v>
      </c>
      <c r="R1169" s="3">
        <f>IF(db[[#This Row],[H_QTY/ CTN]]="","",LEN(db[[#This Row],[H_QTY/ CTN]]))</f>
        <v>8</v>
      </c>
      <c r="S1169" s="90" t="str">
        <f>IF(db[[#This Row],[H_QTY/ CTN]]="","",LEFT(db[[#This Row],[H_QTY/ CTN]],db[[#This Row],[H_1]]-1))</f>
        <v>144 LSN</v>
      </c>
      <c r="T1169" s="87" t="str">
        <f>IF(NOT(db[[#This Row],[H_1]]=db[[#This Row],[H_2]]),MID(db[[#This Row],[H_QTY/ CTN]],db[[#This Row],[H_1]]+1,db[[#This Row],[H_2]]-db[[#This Row],[H_1]]-1),"")</f>
        <v/>
      </c>
      <c r="U1169" s="87" t="str">
        <f>IF(db[[#This Row],[QTY/ CTN B]]="","",LEFT(db[[#This Row],[QTY/ CTN B]],SEARCH(" ",db[[#This Row],[QTY/ CTN B]],1)-1))</f>
        <v>144</v>
      </c>
      <c r="V1169" s="87" t="str">
        <f>IF(db[[#This Row],[QTY/ CTN B]]="","",RIGHT(db[[#This Row],[QTY/ CTN B]],LEN(db[[#This Row],[QTY/ CTN B]])-SEARCH(" ",db[[#This Row],[QTY/ CTN B]],1)))</f>
        <v>LSN</v>
      </c>
      <c r="W1169" s="87">
        <f>IF(db[[#This Row],[QTY/ CTN TG]]="",IF(db[[#This Row],[STN TG]]="","",12),LEFT(db[[#This Row],[QTY/ CTN TG]],SEARCH(" ",db[[#This Row],[QTY/ CTN TG]],1)-1))</f>
        <v>12</v>
      </c>
      <c r="X1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69" s="87" t="str">
        <f>IF(db[[#This Row],[STN K]]="","",IF(db[[#This Row],[STN TG]]="LSN",12,""))</f>
        <v/>
      </c>
      <c r="Z1169" s="87" t="str">
        <f>IF(db[[#This Row],[STN TG]]="LSN","PCS","")</f>
        <v/>
      </c>
      <c r="AA1169" s="87">
        <f>db[[#This Row],[QTY B]]*IF(db[[#This Row],[QTY TG]]="",1,db[[#This Row],[QTY TG]])*IF(db[[#This Row],[QTY K]]="",1,db[[#This Row],[QTY K]])</f>
        <v>1728</v>
      </c>
      <c r="AB1169" s="87" t="str">
        <f>IF(db[[#This Row],[STN K]]="",IF(db[[#This Row],[STN TG]]="",db[[#This Row],[STN B]],db[[#This Row],[STN TG]]),db[[#This Row],[STN K]])</f>
        <v>PCS</v>
      </c>
      <c r="AC1169" s="87"/>
    </row>
    <row r="1170" spans="1:29" ht="16.5" customHeight="1" x14ac:dyDescent="0.25">
      <c r="A1170" s="87">
        <f>ROW()-1</f>
        <v>1169</v>
      </c>
      <c r="B1170" s="3" t="str">
        <f>LOWER(SUBSTITUTE(SUBSTITUTE(SUBSTITUTE(SUBSTITUTE(SUBSTITUTE(SUBSTITUTE(db[[#This Row],[NB BM]]," ",),".",""),"-",""),"(",""),")",""),"/",""))</f>
        <v>kacapembesartf60mmbiasa</v>
      </c>
      <c r="C1170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D1170" s="3" t="str">
        <f>LOWER(SUBSTITUTE(SUBSTITUTE(SUBSTITUTE(SUBSTITUTE(SUBSTITUTE(SUBSTITUTE(SUBSTITUTE(SUBSTITUTE(SUBSTITUTE(db[[#This Row],[NB PAJAK]]," ",""),"-",""),"(",""),")",""),".",""),",",""),"/",""),"""",""),"+",""))</f>
        <v/>
      </c>
      <c r="E1170" s="3" t="str">
        <f>LOWER(SUBSTITUTE(SUBSTITUTE(SUBSTITUTE(SUBSTITUTE(SUBSTITUTE(SUBSTITUTE(SUBSTITUTE(SUBSTITUTE(SUBSTITUTE(db[[#This Row],[NB BM]]&amp;db[[#This Row],[QTY/ CTN]]," ",),".",""),"-",""),"(",""),")",""),",",""),"/",""),"""",""),"+",""))</f>
        <v>kacapembesartf60mmbiasa20lsn</v>
      </c>
      <c r="F11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kacapembesar60mmbiasatf20lsnuntana</v>
      </c>
      <c r="G1170" s="1" t="s">
        <v>3097</v>
      </c>
      <c r="H1170" s="4" t="s">
        <v>3088</v>
      </c>
      <c r="I1170" s="49"/>
      <c r="J1170" s="1" t="s">
        <v>1621</v>
      </c>
      <c r="K1170" s="26" t="e">
        <f>IF(db[[#This Row],[NB NOTA_C]]="","",COUNTIF([2]!B_MSK[concat],db[[#This Row],[NB NOTA_C]]))</f>
        <v>#REF!</v>
      </c>
      <c r="L1170" s="7" t="s">
        <v>1627</v>
      </c>
      <c r="M1170" s="3" t="s">
        <v>1718</v>
      </c>
      <c r="N1170" s="1" t="s">
        <v>3113</v>
      </c>
      <c r="O1170" s="3"/>
      <c r="P1170" s="3" t="str">
        <f>IF(db[[#This Row],[QTY/ CTN]]="","",SUBSTITUTE(SUBSTITUTE(SUBSTITUTE(db[[#This Row],[QTY/ CTN]]," ","_",2),"(",""),")","")&amp;"_")</f>
        <v>20 LSN_</v>
      </c>
      <c r="Q1170" s="3">
        <f>IF(db[[#This Row],[H_QTY/ CTN]]="","",SEARCH("_",db[[#This Row],[H_QTY/ CTN]]))</f>
        <v>7</v>
      </c>
      <c r="R1170" s="3">
        <f>IF(db[[#This Row],[H_QTY/ CTN]]="","",LEN(db[[#This Row],[H_QTY/ CTN]]))</f>
        <v>7</v>
      </c>
      <c r="S1170" s="90" t="str">
        <f>IF(db[[#This Row],[H_QTY/ CTN]]="","",LEFT(db[[#This Row],[H_QTY/ CTN]],db[[#This Row],[H_1]]-1))</f>
        <v>20 LSN</v>
      </c>
      <c r="T1170" s="87" t="str">
        <f>IF(NOT(db[[#This Row],[H_1]]=db[[#This Row],[H_2]]),MID(db[[#This Row],[H_QTY/ CTN]],db[[#This Row],[H_1]]+1,db[[#This Row],[H_2]]-db[[#This Row],[H_1]]-1),"")</f>
        <v/>
      </c>
      <c r="U1170" s="87" t="str">
        <f>IF(db[[#This Row],[QTY/ CTN B]]="","",LEFT(db[[#This Row],[QTY/ CTN B]],SEARCH(" ",db[[#This Row],[QTY/ CTN B]],1)-1))</f>
        <v>20</v>
      </c>
      <c r="V1170" s="87" t="str">
        <f>IF(db[[#This Row],[QTY/ CTN B]]="","",RIGHT(db[[#This Row],[QTY/ CTN B]],LEN(db[[#This Row],[QTY/ CTN B]])-SEARCH(" ",db[[#This Row],[QTY/ CTN B]],1)))</f>
        <v>LSN</v>
      </c>
      <c r="W1170" s="87">
        <f>IF(db[[#This Row],[QTY/ CTN TG]]="",IF(db[[#This Row],[STN TG]]="","",12),LEFT(db[[#This Row],[QTY/ CTN TG]],SEARCH(" ",db[[#This Row],[QTY/ CTN TG]],1)-1))</f>
        <v>12</v>
      </c>
      <c r="X1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70" s="87" t="str">
        <f>IF(db[[#This Row],[STN K]]="","",IF(db[[#This Row],[STN TG]]="LSN",12,""))</f>
        <v/>
      </c>
      <c r="Z1170" s="87" t="str">
        <f>IF(db[[#This Row],[STN TG]]="LSN","PCS","")</f>
        <v/>
      </c>
      <c r="AA1170" s="87">
        <f>db[[#This Row],[QTY B]]*IF(db[[#This Row],[QTY TG]]="",1,db[[#This Row],[QTY TG]])*IF(db[[#This Row],[QTY K]]="",1,db[[#This Row],[QTY K]])</f>
        <v>240</v>
      </c>
      <c r="AB1170" s="87" t="str">
        <f>IF(db[[#This Row],[STN K]]="",IF(db[[#This Row],[STN TG]]="",db[[#This Row],[STN B]],db[[#This Row],[STN TG]]),db[[#This Row],[STN K]])</f>
        <v>PCS</v>
      </c>
      <c r="AC1170" s="87"/>
    </row>
    <row r="1171" spans="1:29" ht="16.5" customHeight="1" x14ac:dyDescent="0.25">
      <c r="A1171" s="87">
        <f>ROW()-1</f>
        <v>1170</v>
      </c>
      <c r="B1171" s="3" t="str">
        <f>LOWER(SUBSTITUTE(SUBSTITUTE(SUBSTITUTE(SUBSTITUTE(SUBSTITUTE(SUBSTITUTE(db[[#This Row],[NB BM]]," ",),".",""),"-",""),"(",""),")",""),"/",""))</f>
        <v>kacapembesartf90mmbiasa</v>
      </c>
      <c r="C1171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D1171" s="3" t="str">
        <f>LOWER(SUBSTITUTE(SUBSTITUTE(SUBSTITUTE(SUBSTITUTE(SUBSTITUTE(SUBSTITUTE(SUBSTITUTE(SUBSTITUTE(SUBSTITUTE(db[[#This Row],[NB PAJAK]]," ",""),"-",""),"(",""),")",""),".",""),",",""),"/",""),"""",""),"+",""))</f>
        <v/>
      </c>
      <c r="E1171" s="3" t="str">
        <f>LOWER(SUBSTITUTE(SUBSTITUTE(SUBSTITUTE(SUBSTITUTE(SUBSTITUTE(SUBSTITUTE(SUBSTITUTE(SUBSTITUTE(SUBSTITUTE(db[[#This Row],[NB BM]]&amp;db[[#This Row],[QTY/ CTN]]," ",),".",""),"-",""),"(",""),")",""),",",""),"/",""),"""",""),"+",""))</f>
        <v>kacapembesartf90mmbiasa20lsn</v>
      </c>
      <c r="F11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kacapembesar90mmbiasatf20lsnuntana</v>
      </c>
      <c r="G1171" s="1" t="s">
        <v>3098</v>
      </c>
      <c r="H1171" s="4" t="s">
        <v>3089</v>
      </c>
      <c r="I1171" s="49"/>
      <c r="J1171" s="1" t="s">
        <v>1621</v>
      </c>
      <c r="K1171" s="26" t="e">
        <f>IF(db[[#This Row],[NB NOTA_C]]="","",COUNTIF([2]!B_MSK[concat],db[[#This Row],[NB NOTA_C]]))</f>
        <v>#REF!</v>
      </c>
      <c r="L1171" s="7" t="s">
        <v>1627</v>
      </c>
      <c r="M1171" s="3" t="s">
        <v>1718</v>
      </c>
      <c r="N1171" s="1" t="s">
        <v>3113</v>
      </c>
      <c r="O1171" s="3"/>
      <c r="P1171" s="3" t="str">
        <f>IF(db[[#This Row],[QTY/ CTN]]="","",SUBSTITUTE(SUBSTITUTE(SUBSTITUTE(db[[#This Row],[QTY/ CTN]]," ","_",2),"(",""),")","")&amp;"_")</f>
        <v>20 LSN_</v>
      </c>
      <c r="Q1171" s="3">
        <f>IF(db[[#This Row],[H_QTY/ CTN]]="","",SEARCH("_",db[[#This Row],[H_QTY/ CTN]]))</f>
        <v>7</v>
      </c>
      <c r="R1171" s="3">
        <f>IF(db[[#This Row],[H_QTY/ CTN]]="","",LEN(db[[#This Row],[H_QTY/ CTN]]))</f>
        <v>7</v>
      </c>
      <c r="S1171" s="90" t="str">
        <f>IF(db[[#This Row],[H_QTY/ CTN]]="","",LEFT(db[[#This Row],[H_QTY/ CTN]],db[[#This Row],[H_1]]-1))</f>
        <v>20 LSN</v>
      </c>
      <c r="T1171" s="87" t="str">
        <f>IF(NOT(db[[#This Row],[H_1]]=db[[#This Row],[H_2]]),MID(db[[#This Row],[H_QTY/ CTN]],db[[#This Row],[H_1]]+1,db[[#This Row],[H_2]]-db[[#This Row],[H_1]]-1),"")</f>
        <v/>
      </c>
      <c r="U1171" s="87" t="str">
        <f>IF(db[[#This Row],[QTY/ CTN B]]="","",LEFT(db[[#This Row],[QTY/ CTN B]],SEARCH(" ",db[[#This Row],[QTY/ CTN B]],1)-1))</f>
        <v>20</v>
      </c>
      <c r="V1171" s="87" t="str">
        <f>IF(db[[#This Row],[QTY/ CTN B]]="","",RIGHT(db[[#This Row],[QTY/ CTN B]],LEN(db[[#This Row],[QTY/ CTN B]])-SEARCH(" ",db[[#This Row],[QTY/ CTN B]],1)))</f>
        <v>LSN</v>
      </c>
      <c r="W1171" s="87">
        <f>IF(db[[#This Row],[QTY/ CTN TG]]="",IF(db[[#This Row],[STN TG]]="","",12),LEFT(db[[#This Row],[QTY/ CTN TG]],SEARCH(" ",db[[#This Row],[QTY/ CTN TG]],1)-1))</f>
        <v>12</v>
      </c>
      <c r="X1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71" s="87" t="str">
        <f>IF(db[[#This Row],[STN K]]="","",IF(db[[#This Row],[STN TG]]="LSN",12,""))</f>
        <v/>
      </c>
      <c r="Z1171" s="87" t="str">
        <f>IF(db[[#This Row],[STN TG]]="LSN","PCS","")</f>
        <v/>
      </c>
      <c r="AA1171" s="87">
        <f>db[[#This Row],[QTY B]]*IF(db[[#This Row],[QTY TG]]="",1,db[[#This Row],[QTY TG]])*IF(db[[#This Row],[QTY K]]="",1,db[[#This Row],[QTY K]])</f>
        <v>240</v>
      </c>
      <c r="AB1171" s="87" t="str">
        <f>IF(db[[#This Row],[STN K]]="",IF(db[[#This Row],[STN TG]]="",db[[#This Row],[STN B]],db[[#This Row],[STN TG]]),db[[#This Row],[STN K]])</f>
        <v>PCS</v>
      </c>
      <c r="AC1171" s="87"/>
    </row>
    <row r="1172" spans="1:29" ht="16.5" customHeight="1" x14ac:dyDescent="0.25">
      <c r="A1172" s="87">
        <f>ROW()-1</f>
        <v>1171</v>
      </c>
      <c r="B1172" s="3" t="str">
        <f>LOWER(SUBSTITUTE(SUBSTITUTE(SUBSTITUTE(SUBSTITUTE(SUBSTITUTE(SUBSTITUTE(db[[#This Row],[NB BM]]," ",),".",""),"-",""),"(",""),")",""),"/",""))</f>
        <v>calljkcc868</v>
      </c>
      <c r="C1172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D117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1172" s="3" t="str">
        <f>LOWER(SUBSTITUTE(SUBSTITUTE(SUBSTITUTE(SUBSTITUTE(SUBSTITUTE(SUBSTITUTE(SUBSTITUTE(SUBSTITUTE(SUBSTITUTE(db[[#This Row],[NB BM]]&amp;db[[#This Row],[QTY/ CTN]]," ",),".",""),"-",""),"(",""),")",""),",",""),"/",""),"""",""),"+",""))</f>
        <v>calljkcc8686box10pcs</v>
      </c>
      <c r="F1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kalkulatorjoykocc8686box10pcsartomoro</v>
      </c>
      <c r="G1172" s="1" t="s">
        <v>355</v>
      </c>
      <c r="H1172" s="4" t="s">
        <v>356</v>
      </c>
      <c r="I1172" s="49" t="s">
        <v>357</v>
      </c>
      <c r="J1172" s="1" t="s">
        <v>1620</v>
      </c>
      <c r="K1172" s="26" t="e">
        <f>IF(db[[#This Row],[NB NOTA_C]]="","",COUNTIF([2]!B_MSK[concat],db[[#This Row],[NB NOTA_C]]))</f>
        <v>#REF!</v>
      </c>
      <c r="L1172" s="6" t="s">
        <v>1645</v>
      </c>
      <c r="M1172" s="1" t="s">
        <v>1710</v>
      </c>
      <c r="N1172" s="1" t="s">
        <v>2798</v>
      </c>
      <c r="P1172" s="1" t="str">
        <f>IF(db[[#This Row],[QTY/ CTN]]="","",SUBSTITUTE(SUBSTITUTE(SUBSTITUTE(db[[#This Row],[QTY/ CTN]]," ","_",2),"(",""),")","")&amp;"_")</f>
        <v>6 BOX_10 PCS_</v>
      </c>
      <c r="Q1172" s="1">
        <f>IF(db[[#This Row],[H_QTY/ CTN]]="","",SEARCH("_",db[[#This Row],[H_QTY/ CTN]]))</f>
        <v>6</v>
      </c>
      <c r="R1172" s="1">
        <f>IF(db[[#This Row],[H_QTY/ CTN]]="","",LEN(db[[#This Row],[H_QTY/ CTN]]))</f>
        <v>13</v>
      </c>
      <c r="S1172" s="90" t="str">
        <f>IF(db[[#This Row],[H_QTY/ CTN]]="","",LEFT(db[[#This Row],[H_QTY/ CTN]],db[[#This Row],[H_1]]-1))</f>
        <v>6 BOX</v>
      </c>
      <c r="T1172" s="87" t="str">
        <f>IF(NOT(db[[#This Row],[H_1]]=db[[#This Row],[H_2]]),MID(db[[#This Row],[H_QTY/ CTN]],db[[#This Row],[H_1]]+1,db[[#This Row],[H_2]]-db[[#This Row],[H_1]]-1),"")</f>
        <v>10 PCS</v>
      </c>
      <c r="U1172" s="87" t="str">
        <f>IF(db[[#This Row],[QTY/ CTN B]]="","",LEFT(db[[#This Row],[QTY/ CTN B]],SEARCH(" ",db[[#This Row],[QTY/ CTN B]],1)-1))</f>
        <v>6</v>
      </c>
      <c r="V1172" s="87" t="str">
        <f>IF(db[[#This Row],[QTY/ CTN B]]="","",RIGHT(db[[#This Row],[QTY/ CTN B]],LEN(db[[#This Row],[QTY/ CTN B]])-SEARCH(" ",db[[#This Row],[QTY/ CTN B]],1)))</f>
        <v>BOX</v>
      </c>
      <c r="W1172" s="87" t="str">
        <f>IF(db[[#This Row],[QTY/ CTN TG]]="",IF(db[[#This Row],[STN TG]]="","",12),LEFT(db[[#This Row],[QTY/ CTN TG]],SEARCH(" ",db[[#This Row],[QTY/ CTN TG]],1)-1))</f>
        <v>10</v>
      </c>
      <c r="X1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72" s="87" t="str">
        <f>IF(db[[#This Row],[STN K]]="","",IF(db[[#This Row],[STN TG]]="LSN",12,""))</f>
        <v/>
      </c>
      <c r="Z1172" s="87" t="str">
        <f>IF(db[[#This Row],[STN TG]]="LSN","PCS","")</f>
        <v/>
      </c>
      <c r="AA1172" s="87">
        <f>db[[#This Row],[QTY B]]*IF(db[[#This Row],[QTY TG]]="",1,db[[#This Row],[QTY TG]])*IF(db[[#This Row],[QTY K]]="",1,db[[#This Row],[QTY K]])</f>
        <v>60</v>
      </c>
      <c r="AB1172" s="87" t="str">
        <f>IF(db[[#This Row],[STN K]]="",IF(db[[#This Row],[STN TG]]="",db[[#This Row],[STN B]],db[[#This Row],[STN TG]]),db[[#This Row],[STN K]])</f>
        <v>PCS</v>
      </c>
      <c r="AC1172" s="87"/>
    </row>
    <row r="1173" spans="1:29" ht="16.5" customHeight="1" x14ac:dyDescent="0.25">
      <c r="A1173" s="87">
        <f>ROW()-1</f>
        <v>1172</v>
      </c>
      <c r="B1173" s="134" t="str">
        <f>LOWER(SUBSTITUTE(SUBSTITUTE(SUBSTITUTE(SUBSTITUTE(SUBSTITUTE(SUBSTITUTE(db[[#This Row],[NB BM]]," ",),".",""),"-",""),"(",""),")",""),"/",""))</f>
        <v>kaosjoykobonus</v>
      </c>
      <c r="C1173" s="134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D1173" s="134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E1173" s="134" t="str">
        <f>LOWER(SUBSTITUTE(SUBSTITUTE(SUBSTITUTE(SUBSTITUTE(SUBSTITUTE(SUBSTITUTE(SUBSTITUTE(SUBSTITUTE(SUBSTITUTE(db[[#This Row],[NB BM]]&amp;db[[#This Row],[QTY/ CTN]]," ",),".",""),"-",""),"(",""),")",""),",",""),"/",""),"""",""),"+",""))</f>
        <v>kaosjoykobonus50pcs</v>
      </c>
      <c r="F117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kaosjoykobonus50pcsartomoro</v>
      </c>
      <c r="G1173" s="135" t="s">
        <v>6062</v>
      </c>
      <c r="H1173" s="135" t="s">
        <v>5804</v>
      </c>
      <c r="I1173" s="136" t="s">
        <v>5804</v>
      </c>
      <c r="J1173" s="137" t="s">
        <v>1620</v>
      </c>
      <c r="K1173" s="138" t="e">
        <f>IF(db[[#This Row],[NB NOTA_C]]="","",COUNTIF([2]!B_MSK[concat],db[[#This Row],[NB NOTA_C]]))</f>
        <v>#REF!</v>
      </c>
      <c r="L1173" s="139" t="s">
        <v>1631</v>
      </c>
      <c r="M1173" s="134" t="s">
        <v>1750</v>
      </c>
      <c r="N1173" s="137" t="s">
        <v>2790</v>
      </c>
      <c r="O1173" s="134"/>
      <c r="P1173" s="134" t="str">
        <f>IF(db[[#This Row],[QTY/ CTN]]="","",SUBSTITUTE(SUBSTITUTE(SUBSTITUTE(db[[#This Row],[QTY/ CTN]]," ","_",2),"(",""),")","")&amp;"_")</f>
        <v>50 PCS_</v>
      </c>
      <c r="Q1173" s="134">
        <f>IF(db[[#This Row],[H_QTY/ CTN]]="","",SEARCH("_",db[[#This Row],[H_QTY/ CTN]]))</f>
        <v>7</v>
      </c>
      <c r="R1173" s="134">
        <f>IF(db[[#This Row],[H_QTY/ CTN]]="","",LEN(db[[#This Row],[H_QTY/ CTN]]))</f>
        <v>7</v>
      </c>
      <c r="S1173" s="140" t="str">
        <f>IF(db[[#This Row],[H_QTY/ CTN]]="","",LEFT(db[[#This Row],[H_QTY/ CTN]],db[[#This Row],[H_1]]-1))</f>
        <v>50 PCS</v>
      </c>
      <c r="T1173" s="140" t="str">
        <f>IF(NOT(db[[#This Row],[H_1]]=db[[#This Row],[H_2]]),MID(db[[#This Row],[H_QTY/ CTN]],db[[#This Row],[H_1]]+1,db[[#This Row],[H_2]]-db[[#This Row],[H_1]]-1),"")</f>
        <v/>
      </c>
      <c r="U1173" s="140" t="str">
        <f>IF(db[[#This Row],[QTY/ CTN B]]="","",LEFT(db[[#This Row],[QTY/ CTN B]],SEARCH(" ",db[[#This Row],[QTY/ CTN B]],1)-1))</f>
        <v>50</v>
      </c>
      <c r="V1173" s="140" t="str">
        <f>IF(db[[#This Row],[QTY/ CTN B]]="","",RIGHT(db[[#This Row],[QTY/ CTN B]],LEN(db[[#This Row],[QTY/ CTN B]])-SEARCH(" ",db[[#This Row],[QTY/ CTN B]],1)))</f>
        <v>PCS</v>
      </c>
      <c r="W1173" s="140" t="str">
        <f>IF(db[[#This Row],[QTY/ CTN TG]]="",IF(db[[#This Row],[STN TG]]="","",12),LEFT(db[[#This Row],[QTY/ CTN TG]],SEARCH(" ",db[[#This Row],[QTY/ CTN TG]],1)-1))</f>
        <v/>
      </c>
      <c r="X117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3" s="140" t="str">
        <f>IF(db[[#This Row],[STN K]]="","",IF(db[[#This Row],[STN TG]]="LSN",12,""))</f>
        <v/>
      </c>
      <c r="Z1173" s="140" t="str">
        <f>IF(db[[#This Row],[STN TG]]="LSN","PCS","")</f>
        <v/>
      </c>
      <c r="AA1173" s="140">
        <f>db[[#This Row],[QTY B]]*IF(db[[#This Row],[QTY TG]]="",1,db[[#This Row],[QTY TG]])*IF(db[[#This Row],[QTY K]]="",1,db[[#This Row],[QTY K]])</f>
        <v>50</v>
      </c>
      <c r="AB1173" s="140" t="str">
        <f>IF(db[[#This Row],[STN K]]="",IF(db[[#This Row],[STN TG]]="",db[[#This Row],[STN B]],db[[#This Row],[STN TG]]),db[[#This Row],[STN K]])</f>
        <v>PCS</v>
      </c>
      <c r="AC1173" s="87"/>
    </row>
    <row r="1174" spans="1:29" x14ac:dyDescent="0.25">
      <c r="A1174" s="87">
        <f>ROW()-1</f>
        <v>1173</v>
      </c>
      <c r="B1174" s="3" t="str">
        <f>LOWER(SUBSTITUTE(SUBSTITUTE(SUBSTITUTE(SUBSTITUTE(SUBSTITUTE(SUBSTITUTE(db[[#This Row],[NB BM]]," ",),".",""),"-",""),"(",""),")",""),"/",""))</f>
        <v>karbondoublee1021biru</v>
      </c>
      <c r="C1174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D1174" s="3" t="str">
        <f>LOWER(SUBSTITUTE(SUBSTITUTE(SUBSTITUTE(SUBSTITUTE(SUBSTITUTE(SUBSTITUTE(SUBSTITUTE(SUBSTITUTE(SUBSTITUTE(db[[#This Row],[NB PAJAK]]," ",""),"-",""),"(",""),")",""),".",""),",",""),"/",""),"""",""),"+",""))</f>
        <v/>
      </c>
      <c r="E1174" s="3" t="str">
        <f>LOWER(SUBSTITUTE(SUBSTITUTE(SUBSTITUTE(SUBSTITUTE(SUBSTITUTE(SUBSTITUTE(SUBSTITUTE(SUBSTITUTE(SUBSTITUTE(db[[#This Row],[NB BM]]&amp;db[[#This Row],[QTY/ CTN]]," ",),".",""),"-",""),"(",""),")",""),",",""),"/",""),"""",""),"+",""))</f>
        <v>karbondoublee1021biru50pcs</v>
      </c>
      <c r="F11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karbondoublebirue102150pcsuntana</v>
      </c>
      <c r="G1174" s="1" t="s">
        <v>1179</v>
      </c>
      <c r="H1174" s="4" t="s">
        <v>3286</v>
      </c>
      <c r="I1174" s="49"/>
      <c r="J1174" s="1" t="s">
        <v>1621</v>
      </c>
      <c r="K1174" s="26" t="e">
        <f>IF(db[[#This Row],[NB NOTA_C]]="","",COUNTIF([2]!B_MSK[concat],db[[#This Row],[NB NOTA_C]]))</f>
        <v>#REF!</v>
      </c>
      <c r="L1174" s="6">
        <v>99</v>
      </c>
      <c r="M1174" s="1" t="s">
        <v>1750</v>
      </c>
      <c r="N1174" s="1" t="s">
        <v>2790</v>
      </c>
      <c r="P1174" s="1" t="str">
        <f>IF(db[[#This Row],[QTY/ CTN]]="","",SUBSTITUTE(SUBSTITUTE(SUBSTITUTE(db[[#This Row],[QTY/ CTN]]," ","_",2),"(",""),")","")&amp;"_")</f>
        <v>50 PCS_</v>
      </c>
      <c r="Q1174" s="1">
        <f>IF(db[[#This Row],[H_QTY/ CTN]]="","",SEARCH("_",db[[#This Row],[H_QTY/ CTN]]))</f>
        <v>7</v>
      </c>
      <c r="R1174" s="1">
        <f>IF(db[[#This Row],[H_QTY/ CTN]]="","",LEN(db[[#This Row],[H_QTY/ CTN]]))</f>
        <v>7</v>
      </c>
      <c r="S1174" s="90" t="str">
        <f>IF(db[[#This Row],[H_QTY/ CTN]]="","",LEFT(db[[#This Row],[H_QTY/ CTN]],db[[#This Row],[H_1]]-1))</f>
        <v>50 PCS</v>
      </c>
      <c r="T1174" s="87" t="str">
        <f>IF(NOT(db[[#This Row],[H_1]]=db[[#This Row],[H_2]]),MID(db[[#This Row],[H_QTY/ CTN]],db[[#This Row],[H_1]]+1,db[[#This Row],[H_2]]-db[[#This Row],[H_1]]-1),"")</f>
        <v/>
      </c>
      <c r="U1174" s="87" t="str">
        <f>IF(db[[#This Row],[QTY/ CTN B]]="","",LEFT(db[[#This Row],[QTY/ CTN B]],SEARCH(" ",db[[#This Row],[QTY/ CTN B]],1)-1))</f>
        <v>50</v>
      </c>
      <c r="V1174" s="87" t="str">
        <f>IF(db[[#This Row],[QTY/ CTN B]]="","",RIGHT(db[[#This Row],[QTY/ CTN B]],LEN(db[[#This Row],[QTY/ CTN B]])-SEARCH(" ",db[[#This Row],[QTY/ CTN B]],1)))</f>
        <v>PCS</v>
      </c>
      <c r="W1174" s="87" t="str">
        <f>IF(db[[#This Row],[QTY/ CTN TG]]="",IF(db[[#This Row],[STN TG]]="","",12),LEFT(db[[#This Row],[QTY/ CTN TG]],SEARCH(" ",db[[#This Row],[QTY/ CTN TG]],1)-1))</f>
        <v/>
      </c>
      <c r="X1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4" s="87" t="str">
        <f>IF(db[[#This Row],[STN K]]="","",IF(db[[#This Row],[STN TG]]="LSN",12,""))</f>
        <v/>
      </c>
      <c r="Z1174" s="87" t="str">
        <f>IF(db[[#This Row],[STN TG]]="LSN","PCS","")</f>
        <v/>
      </c>
      <c r="AA1174" s="87">
        <f>db[[#This Row],[QTY B]]*IF(db[[#This Row],[QTY TG]]="",1,db[[#This Row],[QTY TG]])*IF(db[[#This Row],[QTY K]]="",1,db[[#This Row],[QTY K]])</f>
        <v>50</v>
      </c>
      <c r="AB1174" s="87" t="str">
        <f>IF(db[[#This Row],[STN K]]="",IF(db[[#This Row],[STN TG]]="",db[[#This Row],[STN B]],db[[#This Row],[STN TG]]),db[[#This Row],[STN K]])</f>
        <v>PCS</v>
      </c>
      <c r="AC1174" s="87"/>
    </row>
    <row r="1175" spans="1:29" ht="16.5" customHeight="1" x14ac:dyDescent="0.25">
      <c r="A1175" s="87">
        <f>ROW()-1</f>
        <v>1174</v>
      </c>
      <c r="B1175" s="3" t="str">
        <f>LOWER(SUBSTITUTE(SUBSTITUTE(SUBSTITUTE(SUBSTITUTE(SUBSTITUTE(SUBSTITUTE(db[[#This Row],[NB BM]]," ",),".",""),"-",""),"(",""),")",""),"/",""))</f>
        <v>karetpentil</v>
      </c>
      <c r="C1175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D1175" s="3" t="str">
        <f>LOWER(SUBSTITUTE(SUBSTITUTE(SUBSTITUTE(SUBSTITUTE(SUBSTITUTE(SUBSTITUTE(SUBSTITUTE(SUBSTITUTE(SUBSTITUTE(db[[#This Row],[NB PAJAK]]," ",""),"-",""),"(",""),")",""),".",""),",",""),"/",""),"""",""),"+",""))</f>
        <v/>
      </c>
      <c r="E1175" s="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karetpentil20pak</v>
      </c>
      <c r="F1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karetpentil20pakuntana</v>
      </c>
      <c r="G1175" s="1" t="s">
        <v>2327</v>
      </c>
      <c r="H1175" s="4" t="s">
        <v>2324</v>
      </c>
      <c r="I1175" s="49"/>
      <c r="J1175" s="1" t="s">
        <v>1621</v>
      </c>
      <c r="K1175" s="26" t="e">
        <f>IF(db[[#This Row],[NB NOTA_C]]="","",COUNTIF([2]!B_MSK[concat],db[[#This Row],[NB NOTA_C]]))</f>
        <v>#REF!</v>
      </c>
      <c r="L1175" s="7" t="s">
        <v>1653</v>
      </c>
      <c r="M1175" s="3" t="s">
        <v>2173</v>
      </c>
      <c r="N1175" s="1" t="s">
        <v>2799</v>
      </c>
      <c r="P1175" s="1" t="str">
        <f>IF(db[[#This Row],[QTY/ CTN]]="","",SUBSTITUTE(SUBSTITUTE(SUBSTITUTE(db[[#This Row],[QTY/ CTN]]," ","_",2),"(",""),")","")&amp;"_")</f>
        <v>20 PAK_</v>
      </c>
      <c r="Q1175" s="1">
        <f>IF(db[[#This Row],[H_QTY/ CTN]]="","",SEARCH("_",db[[#This Row],[H_QTY/ CTN]]))</f>
        <v>7</v>
      </c>
      <c r="R1175" s="1">
        <f>IF(db[[#This Row],[H_QTY/ CTN]]="","",LEN(db[[#This Row],[H_QTY/ CTN]]))</f>
        <v>7</v>
      </c>
      <c r="S1175" s="90" t="str">
        <f>IF(db[[#This Row],[H_QTY/ CTN]]="","",LEFT(db[[#This Row],[H_QTY/ CTN]],db[[#This Row],[H_1]]-1))</f>
        <v>20 PAK</v>
      </c>
      <c r="T1175" s="87" t="str">
        <f>IF(NOT(db[[#This Row],[H_1]]=db[[#This Row],[H_2]]),MID(db[[#This Row],[H_QTY/ CTN]],db[[#This Row],[H_1]]+1,db[[#This Row],[H_2]]-db[[#This Row],[H_1]]-1),"")</f>
        <v/>
      </c>
      <c r="U1175" s="87" t="str">
        <f>IF(db[[#This Row],[QTY/ CTN B]]="","",LEFT(db[[#This Row],[QTY/ CTN B]],SEARCH(" ",db[[#This Row],[QTY/ CTN B]],1)-1))</f>
        <v>20</v>
      </c>
      <c r="V1175" s="87" t="str">
        <f>IF(db[[#This Row],[QTY/ CTN B]]="","",RIGHT(db[[#This Row],[QTY/ CTN B]],LEN(db[[#This Row],[QTY/ CTN B]])-SEARCH(" ",db[[#This Row],[QTY/ CTN B]],1)))</f>
        <v>PAK</v>
      </c>
      <c r="W1175" s="87" t="str">
        <f>IF(db[[#This Row],[QTY/ CTN TG]]="",IF(db[[#This Row],[STN TG]]="","",12),LEFT(db[[#This Row],[QTY/ CTN TG]],SEARCH(" ",db[[#This Row],[QTY/ CTN TG]],1)-1))</f>
        <v/>
      </c>
      <c r="X1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5" s="87" t="str">
        <f>IF(db[[#This Row],[STN K]]="","",IF(db[[#This Row],[STN TG]]="LSN",12,""))</f>
        <v/>
      </c>
      <c r="Z1175" s="87" t="str">
        <f>IF(db[[#This Row],[STN TG]]="LSN","PCS","")</f>
        <v/>
      </c>
      <c r="AA1175" s="87">
        <f>db[[#This Row],[QTY B]]*IF(db[[#This Row],[QTY TG]]="",1,db[[#This Row],[QTY TG]])*IF(db[[#This Row],[QTY K]]="",1,db[[#This Row],[QTY K]])</f>
        <v>20</v>
      </c>
      <c r="AB1175" s="87" t="str">
        <f>IF(db[[#This Row],[STN K]]="",IF(db[[#This Row],[STN TG]]="",db[[#This Row],[STN B]],db[[#This Row],[STN TG]]),db[[#This Row],[STN K]])</f>
        <v>PAK</v>
      </c>
      <c r="AC1175" s="87"/>
    </row>
    <row r="1176" spans="1:29" x14ac:dyDescent="0.25">
      <c r="A1176" s="87">
        <f>ROW()-1</f>
        <v>1175</v>
      </c>
      <c r="B1176" s="3" t="str">
        <f>LOWER(SUBSTITUTE(SUBSTITUTE(SUBSTITUTE(SUBSTITUTE(SUBSTITUTE(SUBSTITUTE(db[[#This Row],[NB BM]]," ",),".",""),"-",""),"(",""),")",""),"/",""))</f>
        <v>karetpentilbebeksawah</v>
      </c>
      <c r="C1176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D1176" s="3" t="str">
        <f>LOWER(SUBSTITUTE(SUBSTITUTE(SUBSTITUTE(SUBSTITUTE(SUBSTITUTE(SUBSTITUTE(SUBSTITUTE(SUBSTITUTE(SUBSTITUTE(db[[#This Row],[NB PAJAK]]," ",""),"-",""),"(",""),")",""),".",""),",",""),"/",""),"""",""),"+",""))</f>
        <v/>
      </c>
      <c r="E1176" s="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karetpentilbebeksawah125box</v>
      </c>
      <c r="F1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karetpentilbebeksawah125boxuntana</v>
      </c>
      <c r="G1176" s="1" t="s">
        <v>1180</v>
      </c>
      <c r="H1176" s="4" t="s">
        <v>2967</v>
      </c>
      <c r="I1176" s="49"/>
      <c r="J1176" s="1" t="s">
        <v>1621</v>
      </c>
      <c r="K1176" s="26" t="e">
        <f>IF(db[[#This Row],[NB NOTA_C]]="","",COUNTIF([2]!B_MSK[concat],db[[#This Row],[NB NOTA_C]]))</f>
        <v>#REF!</v>
      </c>
      <c r="L1176" s="6" t="s">
        <v>1653</v>
      </c>
      <c r="M1176" s="1" t="s">
        <v>1751</v>
      </c>
      <c r="N1176" s="1" t="s">
        <v>2799</v>
      </c>
      <c r="P1176" s="1" t="str">
        <f>IF(db[[#This Row],[QTY/ CTN]]="","",SUBSTITUTE(SUBSTITUTE(SUBSTITUTE(db[[#This Row],[QTY/ CTN]]," ","_",2),"(",""),")","")&amp;"_")</f>
        <v>125 BOX_</v>
      </c>
      <c r="Q1176" s="1">
        <f>IF(db[[#This Row],[H_QTY/ CTN]]="","",SEARCH("_",db[[#This Row],[H_QTY/ CTN]]))</f>
        <v>8</v>
      </c>
      <c r="R1176" s="1">
        <f>IF(db[[#This Row],[H_QTY/ CTN]]="","",LEN(db[[#This Row],[H_QTY/ CTN]]))</f>
        <v>8</v>
      </c>
      <c r="S1176" s="90" t="str">
        <f>IF(db[[#This Row],[H_QTY/ CTN]]="","",LEFT(db[[#This Row],[H_QTY/ CTN]],db[[#This Row],[H_1]]-1))</f>
        <v>125 BOX</v>
      </c>
      <c r="T1176" s="87" t="str">
        <f>IF(NOT(db[[#This Row],[H_1]]=db[[#This Row],[H_2]]),MID(db[[#This Row],[H_QTY/ CTN]],db[[#This Row],[H_1]]+1,db[[#This Row],[H_2]]-db[[#This Row],[H_1]]-1),"")</f>
        <v/>
      </c>
      <c r="U1176" s="87" t="str">
        <f>IF(db[[#This Row],[QTY/ CTN B]]="","",LEFT(db[[#This Row],[QTY/ CTN B]],SEARCH(" ",db[[#This Row],[QTY/ CTN B]],1)-1))</f>
        <v>125</v>
      </c>
      <c r="V1176" s="87" t="str">
        <f>IF(db[[#This Row],[QTY/ CTN B]]="","",RIGHT(db[[#This Row],[QTY/ CTN B]],LEN(db[[#This Row],[QTY/ CTN B]])-SEARCH(" ",db[[#This Row],[QTY/ CTN B]],1)))</f>
        <v>BOX</v>
      </c>
      <c r="W1176" s="87" t="str">
        <f>IF(db[[#This Row],[QTY/ CTN TG]]="",IF(db[[#This Row],[STN TG]]="","",12),LEFT(db[[#This Row],[QTY/ CTN TG]],SEARCH(" ",db[[#This Row],[QTY/ CTN TG]],1)-1))</f>
        <v/>
      </c>
      <c r="X1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6" s="87" t="str">
        <f>IF(db[[#This Row],[STN K]]="","",IF(db[[#This Row],[STN TG]]="LSN",12,""))</f>
        <v/>
      </c>
      <c r="Z1176" s="87" t="str">
        <f>IF(db[[#This Row],[STN TG]]="LSN","PCS","")</f>
        <v/>
      </c>
      <c r="AA1176" s="87">
        <f>db[[#This Row],[QTY B]]*IF(db[[#This Row],[QTY TG]]="",1,db[[#This Row],[QTY TG]])*IF(db[[#This Row],[QTY K]]="",1,db[[#This Row],[QTY K]])</f>
        <v>125</v>
      </c>
      <c r="AB1176" s="87" t="str">
        <f>IF(db[[#This Row],[STN K]]="",IF(db[[#This Row],[STN TG]]="",db[[#This Row],[STN B]],db[[#This Row],[STN TG]]),db[[#This Row],[STN K]])</f>
        <v>BOX</v>
      </c>
      <c r="AC1176" s="87"/>
    </row>
    <row r="1177" spans="1:29" x14ac:dyDescent="0.25">
      <c r="A1177" s="87">
        <f>ROW()-1</f>
        <v>1176</v>
      </c>
      <c r="B1177" s="14" t="str">
        <f>LOWER(SUBSTITUTE(SUBSTITUTE(SUBSTITUTE(SUBSTITUTE(SUBSTITUTE(SUBSTITUTE(db[[#This Row],[NB BM]]," ",),".",""),"-",""),"(",""),")",""),"/",""))</f>
        <v>karetpentilcantikk</v>
      </c>
      <c r="C1177" s="14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D1177" s="14" t="str">
        <f>LOWER(SUBSTITUTE(SUBSTITUTE(SUBSTITUTE(SUBSTITUTE(SUBSTITUTE(SUBSTITUTE(SUBSTITUTE(SUBSTITUTE(SUBSTITUTE(db[[#This Row],[NB PAJAK]]," ",""),"-",""),"(",""),")",""),".",""),",",""),"/",""),"""",""),"+",""))</f>
        <v/>
      </c>
      <c r="E1177" s="14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karetpentilcantikk500box</v>
      </c>
      <c r="F11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karetpentilcantikk500boxuntana</v>
      </c>
      <c r="G1177" s="15" t="s">
        <v>3964</v>
      </c>
      <c r="H1177" s="19" t="s">
        <v>3963</v>
      </c>
      <c r="I1177" s="50"/>
      <c r="J1177" s="1" t="s">
        <v>1621</v>
      </c>
      <c r="K1177" s="27" t="e">
        <f>IF(db[[#This Row],[NB NOTA_C]]="","",COUNTIF([2]!B_MSK[concat],db[[#This Row],[NB NOTA_C]]))</f>
        <v>#REF!</v>
      </c>
      <c r="L1177" s="16" t="s">
        <v>1653</v>
      </c>
      <c r="M1177" s="14" t="s">
        <v>1713</v>
      </c>
      <c r="N1177" s="15" t="s">
        <v>2799</v>
      </c>
      <c r="O1177" s="14"/>
      <c r="P1177" s="14" t="str">
        <f>IF(db[[#This Row],[QTY/ CTN]]="","",SUBSTITUTE(SUBSTITUTE(SUBSTITUTE(db[[#This Row],[QTY/ CTN]]," ","_",2),"(",""),")","")&amp;"_")</f>
        <v>500 BOX_</v>
      </c>
      <c r="Q1177" s="14">
        <f>IF(db[[#This Row],[H_QTY/ CTN]]="","",SEARCH("_",db[[#This Row],[H_QTY/ CTN]]))</f>
        <v>8</v>
      </c>
      <c r="R1177" s="14">
        <f>IF(db[[#This Row],[H_QTY/ CTN]]="","",LEN(db[[#This Row],[H_QTY/ CTN]]))</f>
        <v>8</v>
      </c>
      <c r="S1177" s="91" t="str">
        <f>IF(db[[#This Row],[H_QTY/ CTN]]="","",LEFT(db[[#This Row],[H_QTY/ CTN]],db[[#This Row],[H_1]]-1))</f>
        <v>500 BOX</v>
      </c>
      <c r="T1177" s="91" t="str">
        <f>IF(NOT(db[[#This Row],[H_1]]=db[[#This Row],[H_2]]),MID(db[[#This Row],[H_QTY/ CTN]],db[[#This Row],[H_1]]+1,db[[#This Row],[H_2]]-db[[#This Row],[H_1]]-1),"")</f>
        <v/>
      </c>
      <c r="U1177" s="87" t="str">
        <f>IF(db[[#This Row],[QTY/ CTN B]]="","",LEFT(db[[#This Row],[QTY/ CTN B]],SEARCH(" ",db[[#This Row],[QTY/ CTN B]],1)-1))</f>
        <v>500</v>
      </c>
      <c r="V1177" s="87" t="str">
        <f>IF(db[[#This Row],[QTY/ CTN B]]="","",RIGHT(db[[#This Row],[QTY/ CTN B]],LEN(db[[#This Row],[QTY/ CTN B]])-SEARCH(" ",db[[#This Row],[QTY/ CTN B]],1)))</f>
        <v>BOX</v>
      </c>
      <c r="W1177" s="87" t="str">
        <f>IF(db[[#This Row],[QTY/ CTN TG]]="",IF(db[[#This Row],[STN TG]]="","",12),LEFT(db[[#This Row],[QTY/ CTN TG]],SEARCH(" ",db[[#This Row],[QTY/ CTN TG]],1)-1))</f>
        <v/>
      </c>
      <c r="X1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7" s="87" t="str">
        <f>IF(db[[#This Row],[STN K]]="","",IF(db[[#This Row],[STN TG]]="LSN",12,""))</f>
        <v/>
      </c>
      <c r="Z1177" s="87" t="str">
        <f>IF(db[[#This Row],[STN TG]]="LSN","PCS","")</f>
        <v/>
      </c>
      <c r="AA1177" s="87">
        <f>db[[#This Row],[QTY B]]*IF(db[[#This Row],[QTY TG]]="",1,db[[#This Row],[QTY TG]])*IF(db[[#This Row],[QTY K]]="",1,db[[#This Row],[QTY K]])</f>
        <v>500</v>
      </c>
      <c r="AB1177" s="87" t="str">
        <f>IF(db[[#This Row],[STN K]]="",IF(db[[#This Row],[STN TG]]="",db[[#This Row],[STN B]],db[[#This Row],[STN TG]]),db[[#This Row],[STN K]])</f>
        <v>BOX</v>
      </c>
      <c r="AC1177" s="87"/>
    </row>
    <row r="1178" spans="1:29" ht="16.5" customHeight="1" x14ac:dyDescent="0.25">
      <c r="A1178" s="87">
        <f>ROW()-1</f>
        <v>1177</v>
      </c>
      <c r="B1178" s="3" t="str">
        <f>LOWER(SUBSTITUTE(SUBSTITUTE(SUBSTITUTE(SUBSTITUTE(SUBSTITUTE(SUBSTITUTE(db[[#This Row],[NB BM]]," ",),".",""),"-",""),"(",""),")",""),"/",""))</f>
        <v>karetpentilkecil</v>
      </c>
      <c r="C1178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D1178" s="3" t="str">
        <f>LOWER(SUBSTITUTE(SUBSTITUTE(SUBSTITUTE(SUBSTITUTE(SUBSTITUTE(SUBSTITUTE(SUBSTITUTE(SUBSTITUTE(SUBSTITUTE(db[[#This Row],[NB PAJAK]]," ",""),"-",""),"(",""),")",""),".",""),",",""),"/",""),"""",""),"+",""))</f>
        <v/>
      </c>
      <c r="E1178" s="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karetpentilkecil288pak</v>
      </c>
      <c r="F1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karetpentilkecil288pakuntana</v>
      </c>
      <c r="G1178" s="1" t="s">
        <v>1181</v>
      </c>
      <c r="H1178" s="4" t="s">
        <v>1459</v>
      </c>
      <c r="I1178" s="49"/>
      <c r="J1178" s="1" t="s">
        <v>1621</v>
      </c>
      <c r="K1178" s="26" t="e">
        <f>IF(db[[#This Row],[NB NOTA_C]]="","",COUNTIF([2]!B_MSK[concat],db[[#This Row],[NB NOTA_C]]))</f>
        <v>#REF!</v>
      </c>
      <c r="L1178" s="6" t="s">
        <v>1653</v>
      </c>
      <c r="M1178" s="1" t="s">
        <v>1752</v>
      </c>
      <c r="N1178" s="1" t="s">
        <v>2799</v>
      </c>
      <c r="P1178" s="1" t="str">
        <f>IF(db[[#This Row],[QTY/ CTN]]="","",SUBSTITUTE(SUBSTITUTE(SUBSTITUTE(db[[#This Row],[QTY/ CTN]]," ","_",2),"(",""),")","")&amp;"_")</f>
        <v>288 PAK_</v>
      </c>
      <c r="Q1178" s="1">
        <f>IF(db[[#This Row],[H_QTY/ CTN]]="","",SEARCH("_",db[[#This Row],[H_QTY/ CTN]]))</f>
        <v>8</v>
      </c>
      <c r="R1178" s="1">
        <f>IF(db[[#This Row],[H_QTY/ CTN]]="","",LEN(db[[#This Row],[H_QTY/ CTN]]))</f>
        <v>8</v>
      </c>
      <c r="S1178" s="90" t="str">
        <f>IF(db[[#This Row],[H_QTY/ CTN]]="","",LEFT(db[[#This Row],[H_QTY/ CTN]],db[[#This Row],[H_1]]-1))</f>
        <v>288 PAK</v>
      </c>
      <c r="T1178" s="87" t="str">
        <f>IF(NOT(db[[#This Row],[H_1]]=db[[#This Row],[H_2]]),MID(db[[#This Row],[H_QTY/ CTN]],db[[#This Row],[H_1]]+1,db[[#This Row],[H_2]]-db[[#This Row],[H_1]]-1),"")</f>
        <v/>
      </c>
      <c r="U1178" s="87" t="str">
        <f>IF(db[[#This Row],[QTY/ CTN B]]="","",LEFT(db[[#This Row],[QTY/ CTN B]],SEARCH(" ",db[[#This Row],[QTY/ CTN B]],1)-1))</f>
        <v>288</v>
      </c>
      <c r="V1178" s="87" t="str">
        <f>IF(db[[#This Row],[QTY/ CTN B]]="","",RIGHT(db[[#This Row],[QTY/ CTN B]],LEN(db[[#This Row],[QTY/ CTN B]])-SEARCH(" ",db[[#This Row],[QTY/ CTN B]],1)))</f>
        <v>PAK</v>
      </c>
      <c r="W1178" s="87" t="str">
        <f>IF(db[[#This Row],[QTY/ CTN TG]]="",IF(db[[#This Row],[STN TG]]="","",12),LEFT(db[[#This Row],[QTY/ CTN TG]],SEARCH(" ",db[[#This Row],[QTY/ CTN TG]],1)-1))</f>
        <v/>
      </c>
      <c r="X1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8" s="87" t="str">
        <f>IF(db[[#This Row],[STN K]]="","",IF(db[[#This Row],[STN TG]]="LSN",12,""))</f>
        <v/>
      </c>
      <c r="Z1178" s="87" t="str">
        <f>IF(db[[#This Row],[STN TG]]="LSN","PCS","")</f>
        <v/>
      </c>
      <c r="AA1178" s="87">
        <f>db[[#This Row],[QTY B]]*IF(db[[#This Row],[QTY TG]]="",1,db[[#This Row],[QTY TG]])*IF(db[[#This Row],[QTY K]]="",1,db[[#This Row],[QTY K]])</f>
        <v>288</v>
      </c>
      <c r="AB1178" s="87" t="str">
        <f>IF(db[[#This Row],[STN K]]="",IF(db[[#This Row],[STN TG]]="",db[[#This Row],[STN B]],db[[#This Row],[STN TG]]),db[[#This Row],[STN K]])</f>
        <v>PAK</v>
      </c>
      <c r="AC1178" s="87"/>
    </row>
    <row r="1179" spans="1:29" ht="16.5" customHeight="1" x14ac:dyDescent="0.25">
      <c r="A1179" s="87">
        <f>ROW()-1</f>
        <v>1178</v>
      </c>
      <c r="B1179" s="3" t="str">
        <f>LOWER(SUBSTITUTE(SUBSTITUTE(SUBSTITUTE(SUBSTITUTE(SUBSTITUTE(SUBSTITUTE(db[[#This Row],[NB BM]]," ",),".",""),"-",""),"(",""),")",""),"/",""))</f>
        <v>karetpentillilindunia</v>
      </c>
      <c r="C1179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D1179" s="3" t="str">
        <f>LOWER(SUBSTITUTE(SUBSTITUTE(SUBSTITUTE(SUBSTITUTE(SUBSTITUTE(SUBSTITUTE(SUBSTITUTE(SUBSTITUTE(SUBSTITUTE(db[[#This Row],[NB PAJAK]]," ",""),"-",""),"(",""),")",""),".",""),",",""),"/",""),"""",""),"+",""))</f>
        <v/>
      </c>
      <c r="E1179" s="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karetpentillilindunia125box</v>
      </c>
      <c r="F1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karetpentillilindunia125boxuntana</v>
      </c>
      <c r="G1179" s="1" t="s">
        <v>3319</v>
      </c>
      <c r="H1179" s="4" t="s">
        <v>3314</v>
      </c>
      <c r="I1179" s="49"/>
      <c r="J1179" s="1" t="s">
        <v>1621</v>
      </c>
      <c r="K1179" s="28" t="e">
        <f>IF(db[[#This Row],[NB NOTA_C]]="","",COUNTIF([2]!B_MSK[concat],db[[#This Row],[NB NOTA_C]]))</f>
        <v>#REF!</v>
      </c>
      <c r="L1179" s="7" t="s">
        <v>1653</v>
      </c>
      <c r="M1179" s="3" t="s">
        <v>1751</v>
      </c>
      <c r="N1179" s="1" t="s">
        <v>2799</v>
      </c>
      <c r="O1179" s="3"/>
      <c r="P1179" s="3" t="str">
        <f>IF(db[[#This Row],[QTY/ CTN]]="","",SUBSTITUTE(SUBSTITUTE(SUBSTITUTE(db[[#This Row],[QTY/ CTN]]," ","_",2),"(",""),")","")&amp;"_")</f>
        <v>125 BOX_</v>
      </c>
      <c r="Q1179" s="3">
        <f>IF(db[[#This Row],[H_QTY/ CTN]]="","",SEARCH("_",db[[#This Row],[H_QTY/ CTN]]))</f>
        <v>8</v>
      </c>
      <c r="R1179" s="3">
        <f>IF(db[[#This Row],[H_QTY/ CTN]]="","",LEN(db[[#This Row],[H_QTY/ CTN]]))</f>
        <v>8</v>
      </c>
      <c r="S1179" s="87" t="str">
        <f>IF(db[[#This Row],[H_QTY/ CTN]]="","",LEFT(db[[#This Row],[H_QTY/ CTN]],db[[#This Row],[H_1]]-1))</f>
        <v>125 BOX</v>
      </c>
      <c r="T1179" s="87" t="str">
        <f>IF(NOT(db[[#This Row],[H_1]]=db[[#This Row],[H_2]]),MID(db[[#This Row],[H_QTY/ CTN]],db[[#This Row],[H_1]]+1,db[[#This Row],[H_2]]-db[[#This Row],[H_1]]-1),"")</f>
        <v/>
      </c>
      <c r="U1179" s="87" t="str">
        <f>IF(db[[#This Row],[QTY/ CTN B]]="","",LEFT(db[[#This Row],[QTY/ CTN B]],SEARCH(" ",db[[#This Row],[QTY/ CTN B]],1)-1))</f>
        <v>125</v>
      </c>
      <c r="V1179" s="87" t="str">
        <f>IF(db[[#This Row],[QTY/ CTN B]]="","",RIGHT(db[[#This Row],[QTY/ CTN B]],LEN(db[[#This Row],[QTY/ CTN B]])-SEARCH(" ",db[[#This Row],[QTY/ CTN B]],1)))</f>
        <v>BOX</v>
      </c>
      <c r="W1179" s="87" t="str">
        <f>IF(db[[#This Row],[QTY/ CTN TG]]="",IF(db[[#This Row],[STN TG]]="","",12),LEFT(db[[#This Row],[QTY/ CTN TG]],SEARCH(" ",db[[#This Row],[QTY/ CTN TG]],1)-1))</f>
        <v/>
      </c>
      <c r="X1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79" s="87" t="str">
        <f>IF(db[[#This Row],[STN K]]="","",IF(db[[#This Row],[STN TG]]="LSN",12,""))</f>
        <v/>
      </c>
      <c r="Z1179" s="87" t="str">
        <f>IF(db[[#This Row],[STN TG]]="LSN","PCS","")</f>
        <v/>
      </c>
      <c r="AA1179" s="87">
        <f>db[[#This Row],[QTY B]]*IF(db[[#This Row],[QTY TG]]="",1,db[[#This Row],[QTY TG]])*IF(db[[#This Row],[QTY K]]="",1,db[[#This Row],[QTY K]])</f>
        <v>125</v>
      </c>
      <c r="AB1179" s="87" t="str">
        <f>IF(db[[#This Row],[STN K]]="",IF(db[[#This Row],[STN TG]]="",db[[#This Row],[STN B]],db[[#This Row],[STN TG]]),db[[#This Row],[STN K]])</f>
        <v>BOX</v>
      </c>
      <c r="AC1179" s="87"/>
    </row>
    <row r="1180" spans="1:29" ht="16.5" customHeight="1" x14ac:dyDescent="0.25">
      <c r="A1180" s="87">
        <f>ROW()-1</f>
        <v>1179</v>
      </c>
      <c r="B1180" s="14" t="str">
        <f>LOWER(SUBSTITUTE(SUBSTITUTE(SUBSTITUTE(SUBSTITUTE(SUBSTITUTE(SUBSTITUTE(db[[#This Row],[NB BM]]," ",),".",""),"-",""),"(",""),")",""),"/",""))</f>
        <v>karetpentilsunswanb</v>
      </c>
      <c r="C1180" s="14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D1180" s="14" t="str">
        <f>LOWER(SUBSTITUTE(SUBSTITUTE(SUBSTITUTE(SUBSTITUTE(SUBSTITUTE(SUBSTITUTE(SUBSTITUTE(SUBSTITUTE(SUBSTITUTE(db[[#This Row],[NB PAJAK]]," ",""),"-",""),"(",""),")",""),".",""),",",""),"/",""),"""",""),"+",""))</f>
        <v/>
      </c>
      <c r="E1180" s="14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karetpentilsunswanb125box</v>
      </c>
      <c r="F11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karetpentilsunswanb125boxuntana</v>
      </c>
      <c r="G1180" s="15" t="s">
        <v>4155</v>
      </c>
      <c r="H1180" s="19" t="s">
        <v>4154</v>
      </c>
      <c r="I1180" s="50"/>
      <c r="J1180" s="1" t="s">
        <v>1621</v>
      </c>
      <c r="K1180" s="27" t="e">
        <f>IF(db[[#This Row],[NB NOTA_C]]="","",COUNTIF([2]!B_MSK[concat],db[[#This Row],[NB NOTA_C]]))</f>
        <v>#REF!</v>
      </c>
      <c r="L1180" s="16" t="s">
        <v>4156</v>
      </c>
      <c r="M1180" s="14" t="s">
        <v>1751</v>
      </c>
      <c r="N1180" s="15" t="s">
        <v>2799</v>
      </c>
      <c r="O1180" s="14"/>
      <c r="P1180" s="14" t="str">
        <f>IF(db[[#This Row],[QTY/ CTN]]="","",SUBSTITUTE(SUBSTITUTE(SUBSTITUTE(db[[#This Row],[QTY/ CTN]]," ","_",2),"(",""),")","")&amp;"_")</f>
        <v>125 BOX_</v>
      </c>
      <c r="Q1180" s="14">
        <f>IF(db[[#This Row],[H_QTY/ CTN]]="","",SEARCH("_",db[[#This Row],[H_QTY/ CTN]]))</f>
        <v>8</v>
      </c>
      <c r="R1180" s="14">
        <f>IF(db[[#This Row],[H_QTY/ CTN]]="","",LEN(db[[#This Row],[H_QTY/ CTN]]))</f>
        <v>8</v>
      </c>
      <c r="S1180" s="91" t="str">
        <f>IF(db[[#This Row],[H_QTY/ CTN]]="","",LEFT(db[[#This Row],[H_QTY/ CTN]],db[[#This Row],[H_1]]-1))</f>
        <v>125 BOX</v>
      </c>
      <c r="T1180" s="91" t="str">
        <f>IF(NOT(db[[#This Row],[H_1]]=db[[#This Row],[H_2]]),MID(db[[#This Row],[H_QTY/ CTN]],db[[#This Row],[H_1]]+1,db[[#This Row],[H_2]]-db[[#This Row],[H_1]]-1),"")</f>
        <v/>
      </c>
      <c r="U1180" s="87" t="str">
        <f>IF(db[[#This Row],[QTY/ CTN B]]="","",LEFT(db[[#This Row],[QTY/ CTN B]],SEARCH(" ",db[[#This Row],[QTY/ CTN B]],1)-1))</f>
        <v>125</v>
      </c>
      <c r="V1180" s="87" t="str">
        <f>IF(db[[#This Row],[QTY/ CTN B]]="","",RIGHT(db[[#This Row],[QTY/ CTN B]],LEN(db[[#This Row],[QTY/ CTN B]])-SEARCH(" ",db[[#This Row],[QTY/ CTN B]],1)))</f>
        <v>BOX</v>
      </c>
      <c r="W1180" s="87" t="str">
        <f>IF(db[[#This Row],[QTY/ CTN TG]]="",IF(db[[#This Row],[STN TG]]="","",12),LEFT(db[[#This Row],[QTY/ CTN TG]],SEARCH(" ",db[[#This Row],[QTY/ CTN TG]],1)-1))</f>
        <v/>
      </c>
      <c r="X1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0" s="87" t="str">
        <f>IF(db[[#This Row],[STN K]]="","",IF(db[[#This Row],[STN TG]]="LSN",12,""))</f>
        <v/>
      </c>
      <c r="Z1180" s="87" t="str">
        <f>IF(db[[#This Row],[STN TG]]="LSN","PCS","")</f>
        <v/>
      </c>
      <c r="AA1180" s="87">
        <f>db[[#This Row],[QTY B]]*IF(db[[#This Row],[QTY TG]]="",1,db[[#This Row],[QTY TG]])*IF(db[[#This Row],[QTY K]]="",1,db[[#This Row],[QTY K]])</f>
        <v>125</v>
      </c>
      <c r="AB1180" s="87" t="str">
        <f>IF(db[[#This Row],[STN K]]="",IF(db[[#This Row],[STN TG]]="",db[[#This Row],[STN B]],db[[#This Row],[STN TG]]),db[[#This Row],[STN K]])</f>
        <v>BOX</v>
      </c>
      <c r="AC1180" s="87"/>
    </row>
    <row r="1181" spans="1:29" ht="16.5" customHeight="1" x14ac:dyDescent="0.25">
      <c r="A1181" s="87">
        <f>ROW()-1</f>
        <v>1180</v>
      </c>
      <c r="B1181" s="103" t="str">
        <f>LOWER(SUBSTITUTE(SUBSTITUTE(SUBSTITUTE(SUBSTITUTE(SUBSTITUTE(SUBSTITUTE(db[[#This Row],[NB BM]]," ",),".",""),"-",""),"(",""),")",""),"/",""))</f>
        <v>karetpentilsuperlegenda</v>
      </c>
      <c r="C1181" s="103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D1181" s="103" t="str">
        <f>LOWER(SUBSTITUTE(SUBSTITUTE(SUBSTITUTE(SUBSTITUTE(SUBSTITUTE(SUBSTITUTE(SUBSTITUTE(SUBSTITUTE(SUBSTITUTE(db[[#This Row],[NB PAJAK]]," ",""),"-",""),"(",""),")",""),".",""),",",""),"/",""),"""",""),"+",""))</f>
        <v/>
      </c>
      <c r="E1181" s="10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karetpentilsuperlegenda600box</v>
      </c>
      <c r="F118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karetpentilsuperlegenda600boxuntana</v>
      </c>
      <c r="G1181" s="104" t="s">
        <v>5247</v>
      </c>
      <c r="H1181" s="104" t="s">
        <v>5246</v>
      </c>
      <c r="I1181" s="105"/>
      <c r="J1181" s="1" t="s">
        <v>1621</v>
      </c>
      <c r="K1181" s="107" t="e">
        <f>IF(db[[#This Row],[NB NOTA_C]]="","",COUNTIF([2]!B_MSK[concat],db[[#This Row],[NB NOTA_C]]))</f>
        <v>#REF!</v>
      </c>
      <c r="L1181" s="108" t="s">
        <v>1653</v>
      </c>
      <c r="M1181" s="103" t="s">
        <v>5248</v>
      </c>
      <c r="N1181" s="106" t="s">
        <v>2799</v>
      </c>
      <c r="O1181" s="103"/>
      <c r="P1181" s="103" t="str">
        <f>IF(db[[#This Row],[QTY/ CTN]]="","",SUBSTITUTE(SUBSTITUTE(SUBSTITUTE(db[[#This Row],[QTY/ CTN]]," ","_",2),"(",""),")","")&amp;"_")</f>
        <v>600 BOX_</v>
      </c>
      <c r="Q1181" s="103">
        <f>IF(db[[#This Row],[H_QTY/ CTN]]="","",SEARCH("_",db[[#This Row],[H_QTY/ CTN]]))</f>
        <v>8</v>
      </c>
      <c r="R1181" s="103">
        <f>IF(db[[#This Row],[H_QTY/ CTN]]="","",LEN(db[[#This Row],[H_QTY/ CTN]]))</f>
        <v>8</v>
      </c>
      <c r="S1181" s="109" t="str">
        <f>IF(db[[#This Row],[H_QTY/ CTN]]="","",LEFT(db[[#This Row],[H_QTY/ CTN]],db[[#This Row],[H_1]]-1))</f>
        <v>600 BOX</v>
      </c>
      <c r="T1181" s="109" t="str">
        <f>IF(NOT(db[[#This Row],[H_1]]=db[[#This Row],[H_2]]),MID(db[[#This Row],[H_QTY/ CTN]],db[[#This Row],[H_1]]+1,db[[#This Row],[H_2]]-db[[#This Row],[H_1]]-1),"")</f>
        <v/>
      </c>
      <c r="U1181" s="109" t="str">
        <f>IF(db[[#This Row],[QTY/ CTN B]]="","",LEFT(db[[#This Row],[QTY/ CTN B]],SEARCH(" ",db[[#This Row],[QTY/ CTN B]],1)-1))</f>
        <v>600</v>
      </c>
      <c r="V1181" s="109" t="str">
        <f>IF(db[[#This Row],[QTY/ CTN B]]="","",RIGHT(db[[#This Row],[QTY/ CTN B]],LEN(db[[#This Row],[QTY/ CTN B]])-SEARCH(" ",db[[#This Row],[QTY/ CTN B]],1)))</f>
        <v>BOX</v>
      </c>
      <c r="W1181" s="109" t="str">
        <f>IF(db[[#This Row],[QTY/ CTN TG]]="",IF(db[[#This Row],[STN TG]]="","",12),LEFT(db[[#This Row],[QTY/ CTN TG]],SEARCH(" ",db[[#This Row],[QTY/ CTN TG]],1)-1))</f>
        <v/>
      </c>
      <c r="X118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1" s="109" t="str">
        <f>IF(db[[#This Row],[STN K]]="","",IF(db[[#This Row],[STN TG]]="LSN",12,""))</f>
        <v/>
      </c>
      <c r="Z1181" s="109" t="str">
        <f>IF(db[[#This Row],[STN TG]]="LSN","PCS","")</f>
        <v/>
      </c>
      <c r="AA1181" s="109">
        <f>db[[#This Row],[QTY B]]*IF(db[[#This Row],[QTY TG]]="",1,db[[#This Row],[QTY TG]])*IF(db[[#This Row],[QTY K]]="",1,db[[#This Row],[QTY K]])</f>
        <v>600</v>
      </c>
      <c r="AB1181" s="109" t="str">
        <f>IF(db[[#This Row],[STN K]]="",IF(db[[#This Row],[STN TG]]="",db[[#This Row],[STN B]],db[[#This Row],[STN TG]]),db[[#This Row],[STN K]])</f>
        <v>BOX</v>
      </c>
      <c r="AC1181" s="87"/>
    </row>
    <row r="1182" spans="1:29" ht="16.5" customHeight="1" x14ac:dyDescent="0.25">
      <c r="A1182" s="87">
        <f>ROW()-1</f>
        <v>1181</v>
      </c>
      <c r="B1182" s="3" t="str">
        <f>LOWER(SUBSTITUTE(SUBSTITUTE(SUBSTITUTE(SUBSTITUTE(SUBSTITUTE(SUBSTITUTE(db[[#This Row],[NB BM]]," ",),".",""),"-",""),"(",""),")",""),"/",""))</f>
        <v>karetpentiltwinswan</v>
      </c>
      <c r="C1182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D1182" s="3" t="str">
        <f>LOWER(SUBSTITUTE(SUBSTITUTE(SUBSTITUTE(SUBSTITUTE(SUBSTITUTE(SUBSTITUTE(SUBSTITUTE(SUBSTITUTE(SUBSTITUTE(db[[#This Row],[NB PAJAK]]," ",""),"-",""),"(",""),")",""),".",""),",",""),"/",""),"""",""),"+",""))</f>
        <v/>
      </c>
      <c r="E1182" s="3" t="str">
        <f>LOWER(SUBSTITUTE(SUBSTITUTE(SUBSTITUTE(SUBSTITUTE(SUBSTITUTE(SUBSTITUTE(SUBSTITUTE(SUBSTITUTE(SUBSTITUTE(db[[#This Row],[NB BM]]&amp;db[[#This Row],[QTY/ CTN]]," ",),".",""),"-",""),"(",""),")",""),",",""),"/",""),"""",""),"+",""))</f>
        <v>karetpentiltwinswan125box</v>
      </c>
      <c r="F1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karetpentiltwinswan125boxuntana</v>
      </c>
      <c r="G1182" s="4" t="s">
        <v>5367</v>
      </c>
      <c r="H1182" s="4" t="s">
        <v>5362</v>
      </c>
      <c r="I1182" s="49"/>
      <c r="J1182" s="1" t="s">
        <v>1621</v>
      </c>
      <c r="K1182" s="28" t="e">
        <f>IF(db[[#This Row],[NB NOTA_C]]="","",COUNTIF([2]!B_MSK[concat],db[[#This Row],[NB NOTA_C]]))</f>
        <v>#REF!</v>
      </c>
      <c r="L1182" s="7" t="s">
        <v>1653</v>
      </c>
      <c r="M1182" s="3" t="s">
        <v>1751</v>
      </c>
      <c r="N1182" s="1" t="s">
        <v>2799</v>
      </c>
      <c r="O1182" s="3"/>
      <c r="P1182" s="3" t="str">
        <f>IF(db[[#This Row],[QTY/ CTN]]="","",SUBSTITUTE(SUBSTITUTE(SUBSTITUTE(db[[#This Row],[QTY/ CTN]]," ","_",2),"(",""),")","")&amp;"_")</f>
        <v>125 BOX_</v>
      </c>
      <c r="Q1182" s="3">
        <f>IF(db[[#This Row],[H_QTY/ CTN]]="","",SEARCH("_",db[[#This Row],[H_QTY/ CTN]]))</f>
        <v>8</v>
      </c>
      <c r="R1182" s="3">
        <f>IF(db[[#This Row],[H_QTY/ CTN]]="","",LEN(db[[#This Row],[H_QTY/ CTN]]))</f>
        <v>8</v>
      </c>
      <c r="S1182" s="87" t="str">
        <f>IF(db[[#This Row],[H_QTY/ CTN]]="","",LEFT(db[[#This Row],[H_QTY/ CTN]],db[[#This Row],[H_1]]-1))</f>
        <v>125 BOX</v>
      </c>
      <c r="T1182" s="87" t="str">
        <f>IF(NOT(db[[#This Row],[H_1]]=db[[#This Row],[H_2]]),MID(db[[#This Row],[H_QTY/ CTN]],db[[#This Row],[H_1]]+1,db[[#This Row],[H_2]]-db[[#This Row],[H_1]]-1),"")</f>
        <v/>
      </c>
      <c r="U1182" s="87" t="str">
        <f>IF(db[[#This Row],[QTY/ CTN B]]="","",LEFT(db[[#This Row],[QTY/ CTN B]],SEARCH(" ",db[[#This Row],[QTY/ CTN B]],1)-1))</f>
        <v>125</v>
      </c>
      <c r="V1182" s="87" t="str">
        <f>IF(db[[#This Row],[QTY/ CTN B]]="","",RIGHT(db[[#This Row],[QTY/ CTN B]],LEN(db[[#This Row],[QTY/ CTN B]])-SEARCH(" ",db[[#This Row],[QTY/ CTN B]],1)))</f>
        <v>BOX</v>
      </c>
      <c r="W1182" s="87" t="str">
        <f>IF(db[[#This Row],[QTY/ CTN TG]]="",IF(db[[#This Row],[STN TG]]="","",12),LEFT(db[[#This Row],[QTY/ CTN TG]],SEARCH(" ",db[[#This Row],[QTY/ CTN TG]],1)-1))</f>
        <v/>
      </c>
      <c r="X1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2" s="87" t="str">
        <f>IF(db[[#This Row],[STN K]]="","",IF(db[[#This Row],[STN TG]]="LSN",12,""))</f>
        <v/>
      </c>
      <c r="Z1182" s="87" t="str">
        <f>IF(db[[#This Row],[STN TG]]="LSN","PCS","")</f>
        <v/>
      </c>
      <c r="AA1182" s="87">
        <f>db[[#This Row],[QTY B]]*IF(db[[#This Row],[QTY TG]]="",1,db[[#This Row],[QTY TG]])*IF(db[[#This Row],[QTY K]]="",1,db[[#This Row],[QTY K]])</f>
        <v>125</v>
      </c>
      <c r="AB1182" s="87" t="str">
        <f>IF(db[[#This Row],[STN K]]="",IF(db[[#This Row],[STN TG]]="",db[[#This Row],[STN B]],db[[#This Row],[STN TG]]),db[[#This Row],[STN K]])</f>
        <v>BOX</v>
      </c>
      <c r="AC1182" s="87"/>
    </row>
    <row r="1183" spans="1:29" ht="16.5" customHeight="1" x14ac:dyDescent="0.25">
      <c r="A1183" s="87">
        <f>ROW()-1</f>
        <v>1182</v>
      </c>
      <c r="B1183" s="14" t="str">
        <f>LOWER(SUBSTITUTE(SUBSTITUTE(SUBSTITUTE(SUBSTITUTE(SUBSTITUTE(SUBSTITUTE(db[[#This Row],[NB BM]]," ",),".",""),"-",""),"(",""),")",""),"/",""))</f>
        <v>bukukasbankfolio</v>
      </c>
      <c r="C1183" s="14" t="str">
        <f>LOWER(SUBSTITUTE(SUBSTITUTE(SUBSTITUTE(SUBSTITUTE(SUBSTITUTE(SUBSTITUTE(SUBSTITUTE(SUBSTITUTE(SUBSTITUTE(db[[#This Row],[NB NOTA]]," ",),".",""),"-",""),"(",""),")",""),",",""),"/",""),"""",""),"+",""))</f>
        <v>kasfolio</v>
      </c>
      <c r="D1183" s="1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1183" s="14" t="str">
        <f>LOWER(SUBSTITUTE(SUBSTITUTE(SUBSTITUTE(SUBSTITUTE(SUBSTITUTE(SUBSTITUTE(SUBSTITUTE(SUBSTITUTE(SUBSTITUTE(db[[#This Row],[NB BM]]&amp;db[[#This Row],[QTY/ CTN]]," ",),".",""),"-",""),"(",""),")",""),",",""),"/",""),"""",""),"+",""))</f>
        <v>bukukasbankfolio100pcs</v>
      </c>
      <c r="F118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kasfolio100pcsartomoro</v>
      </c>
      <c r="G1183" s="15" t="s">
        <v>1846</v>
      </c>
      <c r="H1183" s="19" t="s">
        <v>3965</v>
      </c>
      <c r="I1183" s="49" t="s">
        <v>4205</v>
      </c>
      <c r="J1183" s="1" t="s">
        <v>1620</v>
      </c>
      <c r="K1183" s="27" t="e">
        <f>IF(db[[#This Row],[NB NOTA_C]]="","",COUNTIF([2]!B_MSK[concat],db[[#This Row],[NB NOTA_C]]))</f>
        <v>#REF!</v>
      </c>
      <c r="L1183" s="16" t="s">
        <v>3966</v>
      </c>
      <c r="M1183" s="14" t="s">
        <v>1666</v>
      </c>
      <c r="N1183" s="15" t="s">
        <v>2784</v>
      </c>
      <c r="O1183" s="3" t="s">
        <v>5783</v>
      </c>
      <c r="P1183" s="14" t="str">
        <f>IF(db[[#This Row],[QTY/ CTN]]="","",SUBSTITUTE(SUBSTITUTE(SUBSTITUTE(db[[#This Row],[QTY/ CTN]]," ","_",2),"(",""),")","")&amp;"_")</f>
        <v>100 PCS_</v>
      </c>
      <c r="Q1183" s="14">
        <f>IF(db[[#This Row],[H_QTY/ CTN]]="","",SEARCH("_",db[[#This Row],[H_QTY/ CTN]]))</f>
        <v>8</v>
      </c>
      <c r="R1183" s="14">
        <f>IF(db[[#This Row],[H_QTY/ CTN]]="","",LEN(db[[#This Row],[H_QTY/ CTN]]))</f>
        <v>8</v>
      </c>
      <c r="S1183" s="91" t="str">
        <f>IF(db[[#This Row],[H_QTY/ CTN]]="","",LEFT(db[[#This Row],[H_QTY/ CTN]],db[[#This Row],[H_1]]-1))</f>
        <v>100 PCS</v>
      </c>
      <c r="T1183" s="91" t="str">
        <f>IF(NOT(db[[#This Row],[H_1]]=db[[#This Row],[H_2]]),MID(db[[#This Row],[H_QTY/ CTN]],db[[#This Row],[H_1]]+1,db[[#This Row],[H_2]]-db[[#This Row],[H_1]]-1),"")</f>
        <v/>
      </c>
      <c r="U1183" s="87" t="str">
        <f>IF(db[[#This Row],[QTY/ CTN B]]="","",LEFT(db[[#This Row],[QTY/ CTN B]],SEARCH(" ",db[[#This Row],[QTY/ CTN B]],1)-1))</f>
        <v>100</v>
      </c>
      <c r="V1183" s="87" t="str">
        <f>IF(db[[#This Row],[QTY/ CTN B]]="","",RIGHT(db[[#This Row],[QTY/ CTN B]],LEN(db[[#This Row],[QTY/ CTN B]])-SEARCH(" ",db[[#This Row],[QTY/ CTN B]],1)))</f>
        <v>PCS</v>
      </c>
      <c r="W1183" s="87" t="str">
        <f>IF(db[[#This Row],[QTY/ CTN TG]]="",IF(db[[#This Row],[STN TG]]="","",12),LEFT(db[[#This Row],[QTY/ CTN TG]],SEARCH(" ",db[[#This Row],[QTY/ CTN TG]],1)-1))</f>
        <v/>
      </c>
      <c r="X1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3" s="87" t="str">
        <f>IF(db[[#This Row],[STN K]]="","",IF(db[[#This Row],[STN TG]]="LSN",12,""))</f>
        <v/>
      </c>
      <c r="Z1183" s="87" t="str">
        <f>IF(db[[#This Row],[STN TG]]="LSN","PCS","")</f>
        <v/>
      </c>
      <c r="AA1183" s="87">
        <f>db[[#This Row],[QTY B]]*IF(db[[#This Row],[QTY TG]]="",1,db[[#This Row],[QTY TG]])*IF(db[[#This Row],[QTY K]]="",1,db[[#This Row],[QTY K]])</f>
        <v>100</v>
      </c>
      <c r="AB1183" s="87" t="str">
        <f>IF(db[[#This Row],[STN K]]="",IF(db[[#This Row],[STN TG]]="",db[[#This Row],[STN B]],db[[#This Row],[STN TG]]),db[[#This Row],[STN K]])</f>
        <v>PCS</v>
      </c>
      <c r="AC1183" s="87"/>
    </row>
    <row r="1184" spans="1:29" ht="16.5" customHeight="1" x14ac:dyDescent="0.25">
      <c r="A1184" s="87">
        <f>ROW()-1</f>
        <v>1183</v>
      </c>
      <c r="B1184" s="80" t="str">
        <f>LOWER(SUBSTITUTE(SUBSTITUTE(SUBSTITUTE(SUBSTITUTE(SUBSTITUTE(SUBSTITUTE(db[[#This Row],[NB BM]]," ",),".",""),"-",""),"(",""),")",""),"/",""))</f>
        <v>kbsister868bt</v>
      </c>
      <c r="C1184" s="80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D1184" s="80" t="str">
        <f>LOWER(SUBSTITUTE(SUBSTITUTE(SUBSTITUTE(SUBSTITUTE(SUBSTITUTE(SUBSTITUTE(SUBSTITUTE(SUBSTITUTE(SUBSTITUTE(db[[#This Row],[NB PAJAK]]," ",""),"-",""),"(",""),")",""),".",""),",",""),"/",""),"""",""),"+",""))</f>
        <v/>
      </c>
      <c r="E1184" s="80" t="str">
        <f>LOWER(SUBSTITUTE(SUBSTITUTE(SUBSTITUTE(SUBSTITUTE(SUBSTITUTE(SUBSTITUTE(SUBSTITUTE(SUBSTITUTE(SUBSTITUTE(db[[#This Row],[NB BM]]&amp;db[[#This Row],[QTY/ CTN]]," ",),".",""),"-",""),"(",""),")",""),",",""),"/",""),"""",""),"+",""))</f>
        <v>kbsister868bt20lsn</v>
      </c>
      <c r="F1184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kbsister868bt20lsnuntana</v>
      </c>
      <c r="G1184" s="82" t="s">
        <v>4925</v>
      </c>
      <c r="H1184" s="82" t="s">
        <v>4925</v>
      </c>
      <c r="I1184" s="83"/>
      <c r="J1184" s="1" t="s">
        <v>1621</v>
      </c>
      <c r="K1184" s="84" t="e">
        <f>IF(db[[#This Row],[NB NOTA_C]]="","",COUNTIF([2]!B_MSK[concat],db[[#This Row],[NB NOTA_C]]))</f>
        <v>#REF!</v>
      </c>
      <c r="L1184" s="85" t="s">
        <v>1648</v>
      </c>
      <c r="M1184" s="80" t="s">
        <v>1718</v>
      </c>
      <c r="N1184" s="81" t="s">
        <v>2790</v>
      </c>
      <c r="O1184" s="80"/>
      <c r="P1184" s="80" t="str">
        <f>IF(db[[#This Row],[QTY/ CTN]]="","",SUBSTITUTE(SUBSTITUTE(SUBSTITUTE(db[[#This Row],[QTY/ CTN]]," ","_",2),"(",""),")","")&amp;"_")</f>
        <v>20 LSN_</v>
      </c>
      <c r="Q1184" s="80">
        <f>IF(db[[#This Row],[H_QTY/ CTN]]="","",SEARCH("_",db[[#This Row],[H_QTY/ CTN]]))</f>
        <v>7</v>
      </c>
      <c r="R1184" s="80">
        <f>IF(db[[#This Row],[H_QTY/ CTN]]="","",LEN(db[[#This Row],[H_QTY/ CTN]]))</f>
        <v>7</v>
      </c>
      <c r="S1184" s="100" t="str">
        <f>IF(db[[#This Row],[H_QTY/ CTN]]="","",LEFT(db[[#This Row],[H_QTY/ CTN]],db[[#This Row],[H_1]]-1))</f>
        <v>20 LSN</v>
      </c>
      <c r="T1184" s="100" t="str">
        <f>IF(NOT(db[[#This Row],[H_1]]=db[[#This Row],[H_2]]),MID(db[[#This Row],[H_QTY/ CTN]],db[[#This Row],[H_1]]+1,db[[#This Row],[H_2]]-db[[#This Row],[H_1]]-1),"")</f>
        <v/>
      </c>
      <c r="U1184" s="87" t="str">
        <f>IF(db[[#This Row],[QTY/ CTN B]]="","",LEFT(db[[#This Row],[QTY/ CTN B]],SEARCH(" ",db[[#This Row],[QTY/ CTN B]],1)-1))</f>
        <v>20</v>
      </c>
      <c r="V1184" s="87" t="str">
        <f>IF(db[[#This Row],[QTY/ CTN B]]="","",RIGHT(db[[#This Row],[QTY/ CTN B]],LEN(db[[#This Row],[QTY/ CTN B]])-SEARCH(" ",db[[#This Row],[QTY/ CTN B]],1)))</f>
        <v>LSN</v>
      </c>
      <c r="W1184" s="87">
        <f>IF(db[[#This Row],[QTY/ CTN TG]]="",IF(db[[#This Row],[STN TG]]="","",12),LEFT(db[[#This Row],[QTY/ CTN TG]],SEARCH(" ",db[[#This Row],[QTY/ CTN TG]],1)-1))</f>
        <v>12</v>
      </c>
      <c r="X1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84" s="87" t="str">
        <f>IF(db[[#This Row],[STN K]]="","",IF(db[[#This Row],[STN TG]]="LSN",12,""))</f>
        <v/>
      </c>
      <c r="Z1184" s="87" t="str">
        <f>IF(db[[#This Row],[STN TG]]="LSN","PCS","")</f>
        <v/>
      </c>
      <c r="AA1184" s="87">
        <f>db[[#This Row],[QTY B]]*IF(db[[#This Row],[QTY TG]]="",1,db[[#This Row],[QTY TG]])*IF(db[[#This Row],[QTY K]]="",1,db[[#This Row],[QTY K]])</f>
        <v>240</v>
      </c>
      <c r="AB1184" s="87" t="str">
        <f>IF(db[[#This Row],[STN K]]="",IF(db[[#This Row],[STN TG]]="",db[[#This Row],[STN B]],db[[#This Row],[STN TG]]),db[[#This Row],[STN K]])</f>
        <v>PCS</v>
      </c>
      <c r="AC1184" s="87"/>
    </row>
    <row r="1185" spans="1:29" ht="16.5" customHeight="1" x14ac:dyDescent="0.25">
      <c r="A1185" s="87">
        <f>ROW()-1</f>
        <v>1184</v>
      </c>
      <c r="B1185" s="80" t="str">
        <f>LOWER(SUBSTITUTE(SUBSTITUTE(SUBSTITUTE(SUBSTITUTE(SUBSTITUTE(SUBSTITUTE(db[[#This Row],[NB BM]]," ",),".",""),"-",""),"(",""),")",""),"/",""))</f>
        <v>kcsister888bt</v>
      </c>
      <c r="C1185" s="80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D1185" s="80" t="str">
        <f>LOWER(SUBSTITUTE(SUBSTITUTE(SUBSTITUTE(SUBSTITUTE(SUBSTITUTE(SUBSTITUTE(SUBSTITUTE(SUBSTITUTE(SUBSTITUTE(db[[#This Row],[NB PAJAK]]," ",""),"-",""),"(",""),")",""),".",""),",",""),"/",""),"""",""),"+",""))</f>
        <v/>
      </c>
      <c r="E1185" s="80" t="str">
        <f>LOWER(SUBSTITUTE(SUBSTITUTE(SUBSTITUTE(SUBSTITUTE(SUBSTITUTE(SUBSTITUTE(SUBSTITUTE(SUBSTITUTE(SUBSTITUTE(db[[#This Row],[NB BM]]&amp;db[[#This Row],[QTY/ CTN]]," ",),".",""),"-",""),"(",""),")",""),",",""),"/",""),"""",""),"+",""))</f>
        <v>kcsister888bt60lsn</v>
      </c>
      <c r="F1185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kcsister888bt60lsnuntana</v>
      </c>
      <c r="G1185" s="82" t="s">
        <v>4926</v>
      </c>
      <c r="H1185" s="82" t="s">
        <v>4926</v>
      </c>
      <c r="I1185" s="83"/>
      <c r="J1185" s="1" t="s">
        <v>1621</v>
      </c>
      <c r="K1185" s="84" t="e">
        <f>IF(db[[#This Row],[NB NOTA_C]]="","",COUNTIF([2]!B_MSK[concat],db[[#This Row],[NB NOTA_C]]))</f>
        <v>#REF!</v>
      </c>
      <c r="L1185" s="85" t="s">
        <v>1648</v>
      </c>
      <c r="M1185" s="80" t="s">
        <v>1670</v>
      </c>
      <c r="N1185" s="81" t="s">
        <v>2790</v>
      </c>
      <c r="O1185" s="80"/>
      <c r="P1185" s="80" t="str">
        <f>IF(db[[#This Row],[QTY/ CTN]]="","",SUBSTITUTE(SUBSTITUTE(SUBSTITUTE(db[[#This Row],[QTY/ CTN]]," ","_",2),"(",""),")","")&amp;"_")</f>
        <v>60 LSN_</v>
      </c>
      <c r="Q1185" s="80">
        <f>IF(db[[#This Row],[H_QTY/ CTN]]="","",SEARCH("_",db[[#This Row],[H_QTY/ CTN]]))</f>
        <v>7</v>
      </c>
      <c r="R1185" s="80">
        <f>IF(db[[#This Row],[H_QTY/ CTN]]="","",LEN(db[[#This Row],[H_QTY/ CTN]]))</f>
        <v>7</v>
      </c>
      <c r="S1185" s="100" t="str">
        <f>IF(db[[#This Row],[H_QTY/ CTN]]="","",LEFT(db[[#This Row],[H_QTY/ CTN]],db[[#This Row],[H_1]]-1))</f>
        <v>60 LSN</v>
      </c>
      <c r="T1185" s="100" t="str">
        <f>IF(NOT(db[[#This Row],[H_1]]=db[[#This Row],[H_2]]),MID(db[[#This Row],[H_QTY/ CTN]],db[[#This Row],[H_1]]+1,db[[#This Row],[H_2]]-db[[#This Row],[H_1]]-1),"")</f>
        <v/>
      </c>
      <c r="U1185" s="87" t="str">
        <f>IF(db[[#This Row],[QTY/ CTN B]]="","",LEFT(db[[#This Row],[QTY/ CTN B]],SEARCH(" ",db[[#This Row],[QTY/ CTN B]],1)-1))</f>
        <v>60</v>
      </c>
      <c r="V1185" s="87" t="str">
        <f>IF(db[[#This Row],[QTY/ CTN B]]="","",RIGHT(db[[#This Row],[QTY/ CTN B]],LEN(db[[#This Row],[QTY/ CTN B]])-SEARCH(" ",db[[#This Row],[QTY/ CTN B]],1)))</f>
        <v>LSN</v>
      </c>
      <c r="W1185" s="87">
        <f>IF(db[[#This Row],[QTY/ CTN TG]]="",IF(db[[#This Row],[STN TG]]="","",12),LEFT(db[[#This Row],[QTY/ CTN TG]],SEARCH(" ",db[[#This Row],[QTY/ CTN TG]],1)-1))</f>
        <v>12</v>
      </c>
      <c r="X1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85" s="87" t="str">
        <f>IF(db[[#This Row],[STN K]]="","",IF(db[[#This Row],[STN TG]]="LSN",12,""))</f>
        <v/>
      </c>
      <c r="Z1185" s="87" t="str">
        <f>IF(db[[#This Row],[STN TG]]="LSN","PCS","")</f>
        <v/>
      </c>
      <c r="AA1185" s="87">
        <f>db[[#This Row],[QTY B]]*IF(db[[#This Row],[QTY TG]]="",1,db[[#This Row],[QTY TG]])*IF(db[[#This Row],[QTY K]]="",1,db[[#This Row],[QTY K]])</f>
        <v>720</v>
      </c>
      <c r="AB1185" s="87" t="str">
        <f>IF(db[[#This Row],[STN K]]="",IF(db[[#This Row],[STN TG]]="",db[[#This Row],[STN B]],db[[#This Row],[STN TG]]),db[[#This Row],[STN K]])</f>
        <v>PCS</v>
      </c>
      <c r="AC1185" s="87"/>
    </row>
    <row r="1186" spans="1:29" ht="16.5" customHeight="1" x14ac:dyDescent="0.25">
      <c r="A1186" s="87">
        <f>ROW()-1</f>
        <v>1185</v>
      </c>
      <c r="B1186" s="3" t="str">
        <f>LOWER(SUBSTITUTE(SUBSTITUTE(SUBSTITUTE(SUBSTITUTE(SUBSTITUTE(SUBSTITUTE(db[[#This Row],[NB BM]]," ",),".",""),"-",""),"(",""),")",""),"/",""))</f>
        <v>kemocengplastik20gxp3420</v>
      </c>
      <c r="C1186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D1186" s="3" t="str">
        <f>LOWER(SUBSTITUTE(SUBSTITUTE(SUBSTITUTE(SUBSTITUTE(SUBSTITUTE(SUBSTITUTE(SUBSTITUTE(SUBSTITUTE(SUBSTITUTE(db[[#This Row],[NB PAJAK]]," ",""),"-",""),"(",""),")",""),".",""),",",""),"/",""),"""",""),"+",""))</f>
        <v/>
      </c>
      <c r="E1186" s="3" t="str">
        <f>LOWER(SUBSTITUTE(SUBSTITUTE(SUBSTITUTE(SUBSTITUTE(SUBSTITUTE(SUBSTITUTE(SUBSTITUTE(SUBSTITUTE(SUBSTITUTE(db[[#This Row],[NB BM]]&amp;db[[#This Row],[QTY/ CTN]]," ",),".",""),"-",""),"(",""),")",""),",",""),"/",""),"""",""),"+",""))</f>
        <v>kemocengplastik20gxp3420200pcs</v>
      </c>
      <c r="F1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kemocengplastik20gxp3420200pcsuntana</v>
      </c>
      <c r="G1186" s="4" t="s">
        <v>5369</v>
      </c>
      <c r="H1186" s="4" t="s">
        <v>5364</v>
      </c>
      <c r="I1186" s="49"/>
      <c r="J1186" s="1" t="s">
        <v>1621</v>
      </c>
      <c r="K1186" s="28" t="e">
        <f>IF(db[[#This Row],[NB NOTA_C]]="","",COUNTIF([2]!B_MSK[concat],db[[#This Row],[NB NOTA_C]]))</f>
        <v>#REF!</v>
      </c>
      <c r="L1186" s="7" t="s">
        <v>3560</v>
      </c>
      <c r="M1186" s="3" t="s">
        <v>1831</v>
      </c>
      <c r="N1186" s="1" t="s">
        <v>2790</v>
      </c>
      <c r="O1186" s="3"/>
      <c r="P1186" s="3" t="str">
        <f>IF(db[[#This Row],[QTY/ CTN]]="","",SUBSTITUTE(SUBSTITUTE(SUBSTITUTE(db[[#This Row],[QTY/ CTN]]," ","_",2),"(",""),")","")&amp;"_")</f>
        <v>200 PCS_</v>
      </c>
      <c r="Q1186" s="3">
        <f>IF(db[[#This Row],[H_QTY/ CTN]]="","",SEARCH("_",db[[#This Row],[H_QTY/ CTN]]))</f>
        <v>8</v>
      </c>
      <c r="R1186" s="3">
        <f>IF(db[[#This Row],[H_QTY/ CTN]]="","",LEN(db[[#This Row],[H_QTY/ CTN]]))</f>
        <v>8</v>
      </c>
      <c r="S1186" s="87" t="str">
        <f>IF(db[[#This Row],[H_QTY/ CTN]]="","",LEFT(db[[#This Row],[H_QTY/ CTN]],db[[#This Row],[H_1]]-1))</f>
        <v>200 PCS</v>
      </c>
      <c r="T1186" s="87" t="str">
        <f>IF(NOT(db[[#This Row],[H_1]]=db[[#This Row],[H_2]]),MID(db[[#This Row],[H_QTY/ CTN]],db[[#This Row],[H_1]]+1,db[[#This Row],[H_2]]-db[[#This Row],[H_1]]-1),"")</f>
        <v/>
      </c>
      <c r="U1186" s="87" t="str">
        <f>IF(db[[#This Row],[QTY/ CTN B]]="","",LEFT(db[[#This Row],[QTY/ CTN B]],SEARCH(" ",db[[#This Row],[QTY/ CTN B]],1)-1))</f>
        <v>200</v>
      </c>
      <c r="V1186" s="87" t="str">
        <f>IF(db[[#This Row],[QTY/ CTN B]]="","",RIGHT(db[[#This Row],[QTY/ CTN B]],LEN(db[[#This Row],[QTY/ CTN B]])-SEARCH(" ",db[[#This Row],[QTY/ CTN B]],1)))</f>
        <v>PCS</v>
      </c>
      <c r="W1186" s="87" t="str">
        <f>IF(db[[#This Row],[QTY/ CTN TG]]="",IF(db[[#This Row],[STN TG]]="","",12),LEFT(db[[#This Row],[QTY/ CTN TG]],SEARCH(" ",db[[#This Row],[QTY/ CTN TG]],1)-1))</f>
        <v/>
      </c>
      <c r="X1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6" s="87" t="str">
        <f>IF(db[[#This Row],[STN K]]="","",IF(db[[#This Row],[STN TG]]="LSN",12,""))</f>
        <v/>
      </c>
      <c r="Z1186" s="87" t="str">
        <f>IF(db[[#This Row],[STN TG]]="LSN","PCS","")</f>
        <v/>
      </c>
      <c r="AA1186" s="87">
        <f>db[[#This Row],[QTY B]]*IF(db[[#This Row],[QTY TG]]="",1,db[[#This Row],[QTY TG]])*IF(db[[#This Row],[QTY K]]="",1,db[[#This Row],[QTY K]])</f>
        <v>200</v>
      </c>
      <c r="AB1186" s="87" t="str">
        <f>IF(db[[#This Row],[STN K]]="",IF(db[[#This Row],[STN TG]]="",db[[#This Row],[STN B]],db[[#This Row],[STN TG]]),db[[#This Row],[STN K]])</f>
        <v>PCS</v>
      </c>
      <c r="AC1186" s="87"/>
    </row>
    <row r="1187" spans="1:29" ht="16.5" customHeight="1" x14ac:dyDescent="0.25">
      <c r="A1187" s="87">
        <f>ROW()-1</f>
        <v>1186</v>
      </c>
      <c r="B1187" s="14" t="str">
        <f>LOWER(SUBSTITUTE(SUBSTITUTE(SUBSTITUTE(SUBSTITUTE(SUBSTITUTE(SUBSTITUTE(db[[#This Row],[NB BM]]," ",),".",""),"-",""),"(",""),")",""),"/",""))</f>
        <v>kemocengplastikkecil</v>
      </c>
      <c r="C1187" s="14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D1187" s="14" t="str">
        <f>LOWER(SUBSTITUTE(SUBSTITUTE(SUBSTITUTE(SUBSTITUTE(SUBSTITUTE(SUBSTITUTE(SUBSTITUTE(SUBSTITUTE(SUBSTITUTE(db[[#This Row],[NB PAJAK]]," ",""),"-",""),"(",""),")",""),".",""),",",""),"/",""),"""",""),"+",""))</f>
        <v/>
      </c>
      <c r="E1187" s="14" t="str">
        <f>LOWER(SUBSTITUTE(SUBSTITUTE(SUBSTITUTE(SUBSTITUTE(SUBSTITUTE(SUBSTITUTE(SUBSTITUTE(SUBSTITUTE(SUBSTITUTE(db[[#This Row],[NB BM]]&amp;db[[#This Row],[QTY/ CTN]]," ",),".",""),"-",""),"(",""),")",""),",",""),"/",""),"""",""),"+",""))</f>
        <v>kemocengplastikkecil500pcs</v>
      </c>
      <c r="F11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kemocengplastikkecil500pcsuntana</v>
      </c>
      <c r="G1187" s="15" t="s">
        <v>3558</v>
      </c>
      <c r="H1187" s="19" t="s">
        <v>3556</v>
      </c>
      <c r="I1187" s="50"/>
      <c r="J1187" s="1" t="s">
        <v>1621</v>
      </c>
      <c r="K1187" s="27" t="e">
        <f>IF(db[[#This Row],[NB NOTA_C]]="","",COUNTIF([2]!B_MSK[concat],db[[#This Row],[NB NOTA_C]]))</f>
        <v>#REF!</v>
      </c>
      <c r="L1187" s="16" t="s">
        <v>3560</v>
      </c>
      <c r="M1187" s="14" t="s">
        <v>2179</v>
      </c>
      <c r="N1187" s="15" t="s">
        <v>2790</v>
      </c>
      <c r="O1187" s="14"/>
      <c r="P1187" s="14" t="str">
        <f>IF(db[[#This Row],[QTY/ CTN]]="","",SUBSTITUTE(SUBSTITUTE(SUBSTITUTE(db[[#This Row],[QTY/ CTN]]," ","_",2),"(",""),")","")&amp;"_")</f>
        <v>500 PCS_</v>
      </c>
      <c r="Q1187" s="14">
        <f>IF(db[[#This Row],[H_QTY/ CTN]]="","",SEARCH("_",db[[#This Row],[H_QTY/ CTN]]))</f>
        <v>8</v>
      </c>
      <c r="R1187" s="14">
        <f>IF(db[[#This Row],[H_QTY/ CTN]]="","",LEN(db[[#This Row],[H_QTY/ CTN]]))</f>
        <v>8</v>
      </c>
      <c r="S1187" s="91" t="str">
        <f>IF(db[[#This Row],[H_QTY/ CTN]]="","",LEFT(db[[#This Row],[H_QTY/ CTN]],db[[#This Row],[H_1]]-1))</f>
        <v>500 PCS</v>
      </c>
      <c r="T1187" s="91" t="str">
        <f>IF(NOT(db[[#This Row],[H_1]]=db[[#This Row],[H_2]]),MID(db[[#This Row],[H_QTY/ CTN]],db[[#This Row],[H_1]]+1,db[[#This Row],[H_2]]-db[[#This Row],[H_1]]-1),"")</f>
        <v/>
      </c>
      <c r="U1187" s="87" t="str">
        <f>IF(db[[#This Row],[QTY/ CTN B]]="","",LEFT(db[[#This Row],[QTY/ CTN B]],SEARCH(" ",db[[#This Row],[QTY/ CTN B]],1)-1))</f>
        <v>500</v>
      </c>
      <c r="V1187" s="87" t="str">
        <f>IF(db[[#This Row],[QTY/ CTN B]]="","",RIGHT(db[[#This Row],[QTY/ CTN B]],LEN(db[[#This Row],[QTY/ CTN B]])-SEARCH(" ",db[[#This Row],[QTY/ CTN B]],1)))</f>
        <v>PCS</v>
      </c>
      <c r="W1187" s="87" t="str">
        <f>IF(db[[#This Row],[QTY/ CTN TG]]="",IF(db[[#This Row],[STN TG]]="","",12),LEFT(db[[#This Row],[QTY/ CTN TG]],SEARCH(" ",db[[#This Row],[QTY/ CTN TG]],1)-1))</f>
        <v/>
      </c>
      <c r="X1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7" s="87" t="str">
        <f>IF(db[[#This Row],[STN K]]="","",IF(db[[#This Row],[STN TG]]="LSN",12,""))</f>
        <v/>
      </c>
      <c r="Z1187" s="87" t="str">
        <f>IF(db[[#This Row],[STN TG]]="LSN","PCS","")</f>
        <v/>
      </c>
      <c r="AA1187" s="87">
        <f>db[[#This Row],[QTY B]]*IF(db[[#This Row],[QTY TG]]="",1,db[[#This Row],[QTY TG]])*IF(db[[#This Row],[QTY K]]="",1,db[[#This Row],[QTY K]])</f>
        <v>500</v>
      </c>
      <c r="AB1187" s="87" t="str">
        <f>IF(db[[#This Row],[STN K]]="",IF(db[[#This Row],[STN TG]]="",db[[#This Row],[STN B]],db[[#This Row],[STN TG]]),db[[#This Row],[STN K]])</f>
        <v>PCS</v>
      </c>
      <c r="AC1187" s="87"/>
    </row>
    <row r="1188" spans="1:29" ht="16.5" customHeight="1" x14ac:dyDescent="0.25">
      <c r="A1188" s="87">
        <f>ROW()-1</f>
        <v>1187</v>
      </c>
      <c r="B1188" s="40" t="str">
        <f>LOWER(SUBSTITUTE(SUBSTITUTE(SUBSTITUTE(SUBSTITUTE(SUBSTITUTE(SUBSTITUTE(db[[#This Row],[NB BM]]," ",),".",""),"-",""),"(",""),")",""),"/",""))</f>
        <v>garisanbusurkenjoy15</v>
      </c>
      <c r="C1188" s="40" t="str">
        <f>LOWER(SUBSTITUTE(SUBSTITUTE(SUBSTITUTE(SUBSTITUTE(SUBSTITUTE(SUBSTITUTE(SUBSTITUTE(SUBSTITUTE(SUBSTITUTE(db[[#This Row],[NB NOTA]]," ",),".",""),"-",""),"(",""),")",""),",",""),"/",""),"""",""),"+",""))</f>
        <v>kenjoybsr15</v>
      </c>
      <c r="D1188" s="40" t="str">
        <f>LOWER(SUBSTITUTE(SUBSTITUTE(SUBSTITUTE(SUBSTITUTE(SUBSTITUTE(SUBSTITUTE(SUBSTITUTE(SUBSTITUTE(SUBSTITUTE(db[[#This Row],[NB PAJAK]]," ",""),"-",""),"(",""),")",""),".",""),",",""),"/",""),"""",""),"+",""))</f>
        <v/>
      </c>
      <c r="E1188" s="40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garisanbusurkenjoy1515pcs</v>
      </c>
      <c r="F1188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kenjoybsr1515pcsuntana</v>
      </c>
      <c r="G1188" s="41" t="s">
        <v>4511</v>
      </c>
      <c r="H1188" s="42" t="s">
        <v>4510</v>
      </c>
      <c r="I1188" s="62"/>
      <c r="J1188" s="1" t="s">
        <v>1621</v>
      </c>
      <c r="K1188" s="43" t="e">
        <f>IF(db[[#This Row],[NB NOTA_C]]="","",COUNTIF([2]!B_MSK[concat],db[[#This Row],[NB NOTA_C]]))</f>
        <v>#REF!</v>
      </c>
      <c r="L1188" s="44" t="s">
        <v>1649</v>
      </c>
      <c r="M1188" s="40" t="s">
        <v>4512</v>
      </c>
      <c r="N1188" s="41" t="s">
        <v>2792</v>
      </c>
      <c r="O1188" s="40"/>
      <c r="P1188" s="40" t="str">
        <f>IF(db[[#This Row],[QTY/ CTN]]="","",SUBSTITUTE(SUBSTITUTE(SUBSTITUTE(db[[#This Row],[QTY/ CTN]]," ","_",2),"(",""),")","")&amp;"_")</f>
        <v>15 PCS_</v>
      </c>
      <c r="Q1188" s="40">
        <f>IF(db[[#This Row],[H_QTY/ CTN]]="","",SEARCH("_",db[[#This Row],[H_QTY/ CTN]]))</f>
        <v>7</v>
      </c>
      <c r="R1188" s="40">
        <f>IF(db[[#This Row],[H_QTY/ CTN]]="","",LEN(db[[#This Row],[H_QTY/ CTN]]))</f>
        <v>7</v>
      </c>
      <c r="S1188" s="99" t="str">
        <f>IF(db[[#This Row],[H_QTY/ CTN]]="","",LEFT(db[[#This Row],[H_QTY/ CTN]],db[[#This Row],[H_1]]-1))</f>
        <v>15 PCS</v>
      </c>
      <c r="T1188" s="99" t="str">
        <f>IF(NOT(db[[#This Row],[H_1]]=db[[#This Row],[H_2]]),MID(db[[#This Row],[H_QTY/ CTN]],db[[#This Row],[H_1]]+1,db[[#This Row],[H_2]]-db[[#This Row],[H_1]]-1),"")</f>
        <v/>
      </c>
      <c r="U1188" s="87" t="str">
        <f>IF(db[[#This Row],[QTY/ CTN B]]="","",LEFT(db[[#This Row],[QTY/ CTN B]],SEARCH(" ",db[[#This Row],[QTY/ CTN B]],1)-1))</f>
        <v>15</v>
      </c>
      <c r="V1188" s="87" t="str">
        <f>IF(db[[#This Row],[QTY/ CTN B]]="","",RIGHT(db[[#This Row],[QTY/ CTN B]],LEN(db[[#This Row],[QTY/ CTN B]])-SEARCH(" ",db[[#This Row],[QTY/ CTN B]],1)))</f>
        <v>PCS</v>
      </c>
      <c r="W1188" s="87" t="str">
        <f>IF(db[[#This Row],[QTY/ CTN TG]]="",IF(db[[#This Row],[STN TG]]="","",12),LEFT(db[[#This Row],[QTY/ CTN TG]],SEARCH(" ",db[[#This Row],[QTY/ CTN TG]],1)-1))</f>
        <v/>
      </c>
      <c r="X1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188" s="87" t="str">
        <f>IF(db[[#This Row],[STN K]]="","",IF(db[[#This Row],[STN TG]]="LSN",12,""))</f>
        <v/>
      </c>
      <c r="Z1188" s="87" t="str">
        <f>IF(db[[#This Row],[STN TG]]="LSN","PCS","")</f>
        <v/>
      </c>
      <c r="AA1188" s="87">
        <f>db[[#This Row],[QTY B]]*IF(db[[#This Row],[QTY TG]]="",1,db[[#This Row],[QTY TG]])*IF(db[[#This Row],[QTY K]]="",1,db[[#This Row],[QTY K]])</f>
        <v>15</v>
      </c>
      <c r="AB1188" s="87" t="str">
        <f>IF(db[[#This Row],[STN K]]="",IF(db[[#This Row],[STN TG]]="",db[[#This Row],[STN B]],db[[#This Row],[STN TG]]),db[[#This Row],[STN K]])</f>
        <v>PCS</v>
      </c>
      <c r="AC1188" s="87"/>
    </row>
    <row r="1189" spans="1:29" ht="16.5" customHeight="1" x14ac:dyDescent="0.25">
      <c r="A1189" s="87">
        <f>ROW()-1</f>
        <v>1188</v>
      </c>
      <c r="B1189" s="3" t="str">
        <f>LOWER(SUBSTITUTE(SUBSTITUTE(SUBSTITUTE(SUBSTITUTE(SUBSTITUTE(SUBSTITUTE(db[[#This Row],[NB BM]]," ",),".",""),"-",""),"(",""),")",""),"/",""))</f>
        <v>pwbicolorkenko12wcp12fbcclassic</v>
      </c>
      <c r="C1189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D1189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E1189" s="3" t="str">
        <f>LOWER(SUBSTITUTE(SUBSTITUTE(SUBSTITUTE(SUBSTITUTE(SUBSTITUTE(SUBSTITUTE(SUBSTITUTE(SUBSTITUTE(SUBSTITUTE(db[[#This Row],[NB BM]]&amp;db[[#This Row],[QTY/ CTN]]," ",),".",""),"-",""),"(",""),")",""),",",""),"/",""),"""",""),"+",""))</f>
        <v>pwbicolorkenko12wcp12fbcclassic24lsn</v>
      </c>
      <c r="F1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kenko12bicolorpencilcp12fbcclassic24lsnartomoro</v>
      </c>
      <c r="G1189" s="1" t="s">
        <v>358</v>
      </c>
      <c r="H1189" s="4" t="s">
        <v>359</v>
      </c>
      <c r="I1189" s="49" t="s">
        <v>360</v>
      </c>
      <c r="J1189" s="1" t="s">
        <v>1620</v>
      </c>
      <c r="K1189" s="26" t="e">
        <f>IF(db[[#This Row],[NB NOTA_C]]="","",COUNTIF([2]!B_MSK[concat],db[[#This Row],[NB NOTA_C]]))</f>
        <v>#REF!</v>
      </c>
      <c r="L1189" s="6" t="s">
        <v>1633</v>
      </c>
      <c r="M1189" s="1" t="s">
        <v>1721</v>
      </c>
      <c r="N1189" s="1" t="s">
        <v>2815</v>
      </c>
      <c r="P1189" s="1" t="str">
        <f>IF(db[[#This Row],[QTY/ CTN]]="","",SUBSTITUTE(SUBSTITUTE(SUBSTITUTE(db[[#This Row],[QTY/ CTN]]," ","_",2),"(",""),")","")&amp;"_")</f>
        <v>24 LSN_</v>
      </c>
      <c r="Q1189" s="1">
        <f>IF(db[[#This Row],[H_QTY/ CTN]]="","",SEARCH("_",db[[#This Row],[H_QTY/ CTN]]))</f>
        <v>7</v>
      </c>
      <c r="R1189" s="1">
        <f>IF(db[[#This Row],[H_QTY/ CTN]]="","",LEN(db[[#This Row],[H_QTY/ CTN]]))</f>
        <v>7</v>
      </c>
      <c r="S1189" s="90" t="str">
        <f>IF(db[[#This Row],[H_QTY/ CTN]]="","",LEFT(db[[#This Row],[H_QTY/ CTN]],db[[#This Row],[H_1]]-1))</f>
        <v>24 LSN</v>
      </c>
      <c r="T1189" s="87" t="str">
        <f>IF(NOT(db[[#This Row],[H_1]]=db[[#This Row],[H_2]]),MID(db[[#This Row],[H_QTY/ CTN]],db[[#This Row],[H_1]]+1,db[[#This Row],[H_2]]-db[[#This Row],[H_1]]-1),"")</f>
        <v/>
      </c>
      <c r="U1189" s="87" t="str">
        <f>IF(db[[#This Row],[QTY/ CTN B]]="","",LEFT(db[[#This Row],[QTY/ CTN B]],SEARCH(" ",db[[#This Row],[QTY/ CTN B]],1)-1))</f>
        <v>24</v>
      </c>
      <c r="V1189" s="87" t="str">
        <f>IF(db[[#This Row],[QTY/ CTN B]]="","",RIGHT(db[[#This Row],[QTY/ CTN B]],LEN(db[[#This Row],[QTY/ CTN B]])-SEARCH(" ",db[[#This Row],[QTY/ CTN B]],1)))</f>
        <v>LSN</v>
      </c>
      <c r="W1189" s="87">
        <f>IF(db[[#This Row],[QTY/ CTN TG]]="",IF(db[[#This Row],[STN TG]]="","",12),LEFT(db[[#This Row],[QTY/ CTN TG]],SEARCH(" ",db[[#This Row],[QTY/ CTN TG]],1)-1))</f>
        <v>12</v>
      </c>
      <c r="X1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89" s="87" t="str">
        <f>IF(db[[#This Row],[STN K]]="","",IF(db[[#This Row],[STN TG]]="LSN",12,""))</f>
        <v/>
      </c>
      <c r="Z1189" s="87" t="str">
        <f>IF(db[[#This Row],[STN TG]]="LSN","PCS","")</f>
        <v/>
      </c>
      <c r="AA1189" s="87">
        <f>db[[#This Row],[QTY B]]*IF(db[[#This Row],[QTY TG]]="",1,db[[#This Row],[QTY TG]])*IF(db[[#This Row],[QTY K]]="",1,db[[#This Row],[QTY K]])</f>
        <v>288</v>
      </c>
      <c r="AB1189" s="87" t="str">
        <f>IF(db[[#This Row],[STN K]]="",IF(db[[#This Row],[STN TG]]="",db[[#This Row],[STN B]],db[[#This Row],[STN TG]]),db[[#This Row],[STN K]])</f>
        <v>PCS</v>
      </c>
      <c r="AC1189" s="87"/>
    </row>
    <row r="1190" spans="1:29" ht="16.5" customHeight="1" x14ac:dyDescent="0.25">
      <c r="A1190" s="87">
        <f>ROW()-1</f>
        <v>1189</v>
      </c>
      <c r="B1190" s="1" t="str">
        <f>LOWER(SUBSTITUTE(SUBSTITUTE(SUBSTITUTE(SUBSTITUTE(SUBSTITUTE(SUBSTITUTE(db[[#This Row],[NB BM]]," ",),".",""),"-",""),"(",""),")",""),"/",""))</f>
        <v>crayonputarkenko12wmini</v>
      </c>
      <c r="C1190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D1190" s="1" t="str">
        <f>LOWER(SUBSTITUTE(SUBSTITUTE(SUBSTITUTE(SUBSTITUTE(SUBSTITUTE(SUBSTITUTE(SUBSTITUTE(SUBSTITUTE(SUBSTITUTE(db[[#This Row],[NB PAJAK]]," ",""),"-",""),"(",""),")",""),".",""),",",""),"/",""),"""",""),"+",""))</f>
        <v/>
      </c>
      <c r="E1190" s="1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crayonputarkenko12wmini12lsn</v>
      </c>
      <c r="F11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kenko12colorminitwistcrayonpvcbag12lsnartomoro</v>
      </c>
      <c r="G1190" s="1" t="s">
        <v>361</v>
      </c>
      <c r="H1190" s="4" t="s">
        <v>362</v>
      </c>
      <c r="I1190" s="49"/>
      <c r="J1190" s="1" t="s">
        <v>1620</v>
      </c>
      <c r="K1190" s="26" t="e">
        <f>IF(db[[#This Row],[NB NOTA_C]]="","",COUNTIF([2]!B_MSK[concat],db[[#This Row],[NB NOTA_C]]))</f>
        <v>#REF!</v>
      </c>
      <c r="L1190" s="6" t="s">
        <v>1633</v>
      </c>
      <c r="M1190" s="1" t="s">
        <v>1661</v>
      </c>
      <c r="N1190" s="1" t="s">
        <v>2788</v>
      </c>
      <c r="P1190" s="1" t="str">
        <f>IF(db[[#This Row],[QTY/ CTN]]="","",SUBSTITUTE(SUBSTITUTE(SUBSTITUTE(db[[#This Row],[QTY/ CTN]]," ","_",2),"(",""),")","")&amp;"_")</f>
        <v>12 LSN_</v>
      </c>
      <c r="Q1190" s="1">
        <f>IF(db[[#This Row],[H_QTY/ CTN]]="","",SEARCH("_",db[[#This Row],[H_QTY/ CTN]]))</f>
        <v>7</v>
      </c>
      <c r="R1190" s="1">
        <f>IF(db[[#This Row],[H_QTY/ CTN]]="","",LEN(db[[#This Row],[H_QTY/ CTN]]))</f>
        <v>7</v>
      </c>
      <c r="S1190" s="90" t="str">
        <f>IF(db[[#This Row],[H_QTY/ CTN]]="","",LEFT(db[[#This Row],[H_QTY/ CTN]],db[[#This Row],[H_1]]-1))</f>
        <v>12 LSN</v>
      </c>
      <c r="T1190" s="87" t="str">
        <f>IF(NOT(db[[#This Row],[H_1]]=db[[#This Row],[H_2]]),MID(db[[#This Row],[H_QTY/ CTN]],db[[#This Row],[H_1]]+1,db[[#This Row],[H_2]]-db[[#This Row],[H_1]]-1),"")</f>
        <v/>
      </c>
      <c r="U1190" s="87" t="str">
        <f>IF(db[[#This Row],[QTY/ CTN B]]="","",LEFT(db[[#This Row],[QTY/ CTN B]],SEARCH(" ",db[[#This Row],[QTY/ CTN B]],1)-1))</f>
        <v>12</v>
      </c>
      <c r="V1190" s="87" t="str">
        <f>IF(db[[#This Row],[QTY/ CTN B]]="","",RIGHT(db[[#This Row],[QTY/ CTN B]],LEN(db[[#This Row],[QTY/ CTN B]])-SEARCH(" ",db[[#This Row],[QTY/ CTN B]],1)))</f>
        <v>LSN</v>
      </c>
      <c r="W1190" s="87">
        <f>IF(db[[#This Row],[QTY/ CTN TG]]="",IF(db[[#This Row],[STN TG]]="","",12),LEFT(db[[#This Row],[QTY/ CTN TG]],SEARCH(" ",db[[#This Row],[QTY/ CTN TG]],1)-1))</f>
        <v>12</v>
      </c>
      <c r="X1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0" s="87" t="str">
        <f>IF(db[[#This Row],[STN K]]="","",IF(db[[#This Row],[STN TG]]="LSN",12,""))</f>
        <v/>
      </c>
      <c r="Z1190" s="87" t="str">
        <f>IF(db[[#This Row],[STN TG]]="LSN","PCS","")</f>
        <v/>
      </c>
      <c r="AA1190" s="87">
        <f>db[[#This Row],[QTY B]]*IF(db[[#This Row],[QTY TG]]="",1,db[[#This Row],[QTY TG]])*IF(db[[#This Row],[QTY K]]="",1,db[[#This Row],[QTY K]])</f>
        <v>144</v>
      </c>
      <c r="AB1190" s="87" t="str">
        <f>IF(db[[#This Row],[STN K]]="",IF(db[[#This Row],[STN TG]]="",db[[#This Row],[STN B]],db[[#This Row],[STN TG]]),db[[#This Row],[STN K]])</f>
        <v>PCS</v>
      </c>
      <c r="AC1190" s="87"/>
    </row>
    <row r="1191" spans="1:29" ht="16.5" customHeight="1" x14ac:dyDescent="0.25">
      <c r="A1191" s="87">
        <f>ROW()-1</f>
        <v>1190</v>
      </c>
      <c r="B1191" s="14" t="str">
        <f>LOWER(SUBSTITUTE(SUBSTITUTE(SUBSTITUTE(SUBSTITUTE(SUBSTITUTE(SUBSTITUTE(db[[#This Row],[NB BM]]," ",),".",""),"-",""),"(",""),")",""),"/",""))</f>
        <v>opastelkenko12wgarden</v>
      </c>
      <c r="C1191" s="14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D1191" s="14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E1191" s="14" t="str">
        <f>LOWER(SUBSTITUTE(SUBSTITUTE(SUBSTITUTE(SUBSTITUTE(SUBSTITUTE(SUBSTITUTE(SUBSTITUTE(SUBSTITUTE(SUBSTITUTE(db[[#This Row],[NB BM]]&amp;db[[#This Row],[QTY/ CTN]]," ",),".",""),"-",""),"(",""),")",""),",",""),"/",""),"""",""),"+",""))</f>
        <v>opastelkenko12wgarden12lsn</v>
      </c>
      <c r="F11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kenko12coloroilpastelgarden12lsnartomoro</v>
      </c>
      <c r="G1191" s="1" t="s">
        <v>3917</v>
      </c>
      <c r="H1191" s="19" t="s">
        <v>3915</v>
      </c>
      <c r="I1191" s="49" t="s">
        <v>3916</v>
      </c>
      <c r="J1191" s="1" t="s">
        <v>1620</v>
      </c>
      <c r="K1191" s="27" t="e">
        <f>IF(db[[#This Row],[NB NOTA_C]]="","",COUNTIF([2]!B_MSK[concat],db[[#This Row],[NB NOTA_C]]))</f>
        <v>#REF!</v>
      </c>
      <c r="L1191" s="16" t="s">
        <v>1633</v>
      </c>
      <c r="M1191" s="14" t="s">
        <v>1661</v>
      </c>
      <c r="N1191" s="15" t="s">
        <v>2788</v>
      </c>
      <c r="O1191" s="3" t="s">
        <v>5003</v>
      </c>
      <c r="P1191" s="14" t="str">
        <f>IF(db[[#This Row],[QTY/ CTN]]="","",SUBSTITUTE(SUBSTITUTE(SUBSTITUTE(db[[#This Row],[QTY/ CTN]]," ","_",2),"(",""),")","")&amp;"_")</f>
        <v>12 LSN_</v>
      </c>
      <c r="Q1191" s="14">
        <f>IF(db[[#This Row],[H_QTY/ CTN]]="","",SEARCH("_",db[[#This Row],[H_QTY/ CTN]]))</f>
        <v>7</v>
      </c>
      <c r="R1191" s="14">
        <f>IF(db[[#This Row],[H_QTY/ CTN]]="","",LEN(db[[#This Row],[H_QTY/ CTN]]))</f>
        <v>7</v>
      </c>
      <c r="S1191" s="91" t="str">
        <f>IF(db[[#This Row],[H_QTY/ CTN]]="","",LEFT(db[[#This Row],[H_QTY/ CTN]],db[[#This Row],[H_1]]-1))</f>
        <v>12 LSN</v>
      </c>
      <c r="T1191" s="91" t="str">
        <f>IF(NOT(db[[#This Row],[H_1]]=db[[#This Row],[H_2]]),MID(db[[#This Row],[H_QTY/ CTN]],db[[#This Row],[H_1]]+1,db[[#This Row],[H_2]]-db[[#This Row],[H_1]]-1),"")</f>
        <v/>
      </c>
      <c r="U1191" s="87" t="str">
        <f>IF(db[[#This Row],[QTY/ CTN B]]="","",LEFT(db[[#This Row],[QTY/ CTN B]],SEARCH(" ",db[[#This Row],[QTY/ CTN B]],1)-1))</f>
        <v>12</v>
      </c>
      <c r="V1191" s="87" t="str">
        <f>IF(db[[#This Row],[QTY/ CTN B]]="","",RIGHT(db[[#This Row],[QTY/ CTN B]],LEN(db[[#This Row],[QTY/ CTN B]])-SEARCH(" ",db[[#This Row],[QTY/ CTN B]],1)))</f>
        <v>LSN</v>
      </c>
      <c r="W1191" s="87">
        <f>IF(db[[#This Row],[QTY/ CTN TG]]="",IF(db[[#This Row],[STN TG]]="","",12),LEFT(db[[#This Row],[QTY/ CTN TG]],SEARCH(" ",db[[#This Row],[QTY/ CTN TG]],1)-1))</f>
        <v>12</v>
      </c>
      <c r="X1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1" s="87" t="str">
        <f>IF(db[[#This Row],[STN K]]="","",IF(db[[#This Row],[STN TG]]="LSN",12,""))</f>
        <v/>
      </c>
      <c r="Z1191" s="87" t="str">
        <f>IF(db[[#This Row],[STN TG]]="LSN","PCS","")</f>
        <v/>
      </c>
      <c r="AA1191" s="87">
        <f>db[[#This Row],[QTY B]]*IF(db[[#This Row],[QTY TG]]="",1,db[[#This Row],[QTY TG]])*IF(db[[#This Row],[QTY K]]="",1,db[[#This Row],[QTY K]])</f>
        <v>144</v>
      </c>
      <c r="AB1191" s="87" t="str">
        <f>IF(db[[#This Row],[STN K]]="",IF(db[[#This Row],[STN TG]]="",db[[#This Row],[STN B]],db[[#This Row],[STN TG]]),db[[#This Row],[STN K]])</f>
        <v>PCS</v>
      </c>
      <c r="AC1191" s="87"/>
    </row>
    <row r="1192" spans="1:29" ht="16.5" customHeight="1" x14ac:dyDescent="0.25">
      <c r="A1192" s="87">
        <f>ROW()-1</f>
        <v>1191</v>
      </c>
      <c r="B1192" s="1" t="str">
        <f>LOWER(SUBSTITUTE(SUBSTITUTE(SUBSTITUTE(SUBSTITUTE(SUBSTITUTE(SUBSTITUTE(db[[#This Row],[NB BM]]," ",),".",""),"-",""),"(",""),")",""),"/",""))</f>
        <v>pwkenko12wcp12fclassicpanjang</v>
      </c>
      <c r="C1192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D119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192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pwkenko12wcp12fclassicpanjang24lsn</v>
      </c>
      <c r="F11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kenko12colorpencilcp12fclassic24lsnartomoro</v>
      </c>
      <c r="G1192" s="1" t="s">
        <v>363</v>
      </c>
      <c r="H1192" s="4" t="s">
        <v>364</v>
      </c>
      <c r="I1192" s="2" t="s">
        <v>365</v>
      </c>
      <c r="J1192" s="1" t="s">
        <v>1620</v>
      </c>
      <c r="K1192" s="26" t="e">
        <f>IF(db[[#This Row],[NB NOTA_C]]="","",COUNTIF([2]!B_MSK[concat],db[[#This Row],[NB NOTA_C]]))</f>
        <v>#REF!</v>
      </c>
      <c r="L1192" s="6" t="s">
        <v>1633</v>
      </c>
      <c r="M1192" s="1" t="s">
        <v>1721</v>
      </c>
      <c r="N1192" s="1" t="s">
        <v>2815</v>
      </c>
      <c r="O1192" s="1" t="s">
        <v>5286</v>
      </c>
      <c r="P1192" s="1" t="str">
        <f>IF(db[[#This Row],[QTY/ CTN]]="","",SUBSTITUTE(SUBSTITUTE(SUBSTITUTE(db[[#This Row],[QTY/ CTN]]," ","_",2),"(",""),")","")&amp;"_")</f>
        <v>24 LSN_</v>
      </c>
      <c r="Q1192" s="1">
        <f>IF(db[[#This Row],[H_QTY/ CTN]]="","",SEARCH("_",db[[#This Row],[H_QTY/ CTN]]))</f>
        <v>7</v>
      </c>
      <c r="R1192" s="1">
        <f>IF(db[[#This Row],[H_QTY/ CTN]]="","",LEN(db[[#This Row],[H_QTY/ CTN]]))</f>
        <v>7</v>
      </c>
      <c r="S1192" s="90" t="str">
        <f>IF(db[[#This Row],[H_QTY/ CTN]]="","",LEFT(db[[#This Row],[H_QTY/ CTN]],db[[#This Row],[H_1]]-1))</f>
        <v>24 LSN</v>
      </c>
      <c r="T1192" s="87" t="str">
        <f>IF(NOT(db[[#This Row],[H_1]]=db[[#This Row],[H_2]]),MID(db[[#This Row],[H_QTY/ CTN]],db[[#This Row],[H_1]]+1,db[[#This Row],[H_2]]-db[[#This Row],[H_1]]-1),"")</f>
        <v/>
      </c>
      <c r="U1192" s="87" t="str">
        <f>IF(db[[#This Row],[QTY/ CTN B]]="","",LEFT(db[[#This Row],[QTY/ CTN B]],SEARCH(" ",db[[#This Row],[QTY/ CTN B]],1)-1))</f>
        <v>24</v>
      </c>
      <c r="V1192" s="87" t="str">
        <f>IF(db[[#This Row],[QTY/ CTN B]]="","",RIGHT(db[[#This Row],[QTY/ CTN B]],LEN(db[[#This Row],[QTY/ CTN B]])-SEARCH(" ",db[[#This Row],[QTY/ CTN B]],1)))</f>
        <v>LSN</v>
      </c>
      <c r="W1192" s="87">
        <f>IF(db[[#This Row],[QTY/ CTN TG]]="",IF(db[[#This Row],[STN TG]]="","",12),LEFT(db[[#This Row],[QTY/ CTN TG]],SEARCH(" ",db[[#This Row],[QTY/ CTN TG]],1)-1))</f>
        <v>12</v>
      </c>
      <c r="X1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2" s="87" t="str">
        <f>IF(db[[#This Row],[STN K]]="","",IF(db[[#This Row],[STN TG]]="LSN",12,""))</f>
        <v/>
      </c>
      <c r="Z1192" s="87" t="str">
        <f>IF(db[[#This Row],[STN TG]]="LSN","PCS","")</f>
        <v/>
      </c>
      <c r="AA1192" s="87">
        <f>db[[#This Row],[QTY B]]*IF(db[[#This Row],[QTY TG]]="",1,db[[#This Row],[QTY TG]])*IF(db[[#This Row],[QTY K]]="",1,db[[#This Row],[QTY K]])</f>
        <v>288</v>
      </c>
      <c r="AB1192" s="87" t="str">
        <f>IF(db[[#This Row],[STN K]]="",IF(db[[#This Row],[STN TG]]="",db[[#This Row],[STN B]],db[[#This Row],[STN TG]]),db[[#This Row],[STN K]])</f>
        <v>PCS</v>
      </c>
      <c r="AC1192" s="87"/>
    </row>
    <row r="1193" spans="1:29" ht="16.5" customHeight="1" x14ac:dyDescent="0.25">
      <c r="A1193" s="87">
        <f>ROW()-1</f>
        <v>1192</v>
      </c>
      <c r="B1193" s="1" t="str">
        <f>LOWER(SUBSTITUTE(SUBSTITUTE(SUBSTITUTE(SUBSTITUTE(SUBSTITUTE(SUBSTITUTE(db[[#This Row],[NB BM]]," ",),".",""),"-",""),"(",""),")",""),"/",""))</f>
        <v>pwkenko12wcp12fclassicpanjang</v>
      </c>
      <c r="C1193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D119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193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pwkenko12wcp12fclassicpanjang24lsn</v>
      </c>
      <c r="F11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kenko12colorpencilcp12fhappinessbear24lsnartomoro</v>
      </c>
      <c r="G1193" s="1" t="s">
        <v>363</v>
      </c>
      <c r="H1193" s="4" t="s">
        <v>2303</v>
      </c>
      <c r="I1193" s="49" t="s">
        <v>365</v>
      </c>
      <c r="J1193" s="1" t="s">
        <v>1620</v>
      </c>
      <c r="K1193" s="26" t="e">
        <f>IF(db[[#This Row],[NB NOTA_C]]="","",COUNTIF([2]!B_MSK[concat],db[[#This Row],[NB NOTA_C]]))</f>
        <v>#REF!</v>
      </c>
      <c r="L1193" s="6" t="s">
        <v>1633</v>
      </c>
      <c r="M1193" s="1" t="s">
        <v>1721</v>
      </c>
      <c r="N1193" s="1" t="s">
        <v>2815</v>
      </c>
      <c r="P1193" s="1" t="str">
        <f>IF(db[[#This Row],[QTY/ CTN]]="","",SUBSTITUTE(SUBSTITUTE(SUBSTITUTE(db[[#This Row],[QTY/ CTN]]," ","_",2),"(",""),")","")&amp;"_")</f>
        <v>24 LSN_</v>
      </c>
      <c r="Q1193" s="1">
        <f>IF(db[[#This Row],[H_QTY/ CTN]]="","",SEARCH("_",db[[#This Row],[H_QTY/ CTN]]))</f>
        <v>7</v>
      </c>
      <c r="R1193" s="1">
        <f>IF(db[[#This Row],[H_QTY/ CTN]]="","",LEN(db[[#This Row],[H_QTY/ CTN]]))</f>
        <v>7</v>
      </c>
      <c r="S1193" s="90" t="str">
        <f>IF(db[[#This Row],[H_QTY/ CTN]]="","",LEFT(db[[#This Row],[H_QTY/ CTN]],db[[#This Row],[H_1]]-1))</f>
        <v>24 LSN</v>
      </c>
      <c r="T1193" s="87" t="str">
        <f>IF(NOT(db[[#This Row],[H_1]]=db[[#This Row],[H_2]]),MID(db[[#This Row],[H_QTY/ CTN]],db[[#This Row],[H_1]]+1,db[[#This Row],[H_2]]-db[[#This Row],[H_1]]-1),"")</f>
        <v/>
      </c>
      <c r="U1193" s="87" t="str">
        <f>IF(db[[#This Row],[QTY/ CTN B]]="","",LEFT(db[[#This Row],[QTY/ CTN B]],SEARCH(" ",db[[#This Row],[QTY/ CTN B]],1)-1))</f>
        <v>24</v>
      </c>
      <c r="V1193" s="87" t="str">
        <f>IF(db[[#This Row],[QTY/ CTN B]]="","",RIGHT(db[[#This Row],[QTY/ CTN B]],LEN(db[[#This Row],[QTY/ CTN B]])-SEARCH(" ",db[[#This Row],[QTY/ CTN B]],1)))</f>
        <v>LSN</v>
      </c>
      <c r="W1193" s="87">
        <f>IF(db[[#This Row],[QTY/ CTN TG]]="",IF(db[[#This Row],[STN TG]]="","",12),LEFT(db[[#This Row],[QTY/ CTN TG]],SEARCH(" ",db[[#This Row],[QTY/ CTN TG]],1)-1))</f>
        <v>12</v>
      </c>
      <c r="X1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3" s="87" t="str">
        <f>IF(db[[#This Row],[STN K]]="","",IF(db[[#This Row],[STN TG]]="LSN",12,""))</f>
        <v/>
      </c>
      <c r="Z1193" s="87" t="str">
        <f>IF(db[[#This Row],[STN TG]]="LSN","PCS","")</f>
        <v/>
      </c>
      <c r="AA1193" s="87">
        <f>db[[#This Row],[QTY B]]*IF(db[[#This Row],[QTY TG]]="",1,db[[#This Row],[QTY TG]])*IF(db[[#This Row],[QTY K]]="",1,db[[#This Row],[QTY K]])</f>
        <v>288</v>
      </c>
      <c r="AB1193" s="87" t="str">
        <f>IF(db[[#This Row],[STN K]]="",IF(db[[#This Row],[STN TG]]="",db[[#This Row],[STN B]],db[[#This Row],[STN TG]]),db[[#This Row],[STN K]])</f>
        <v>PCS</v>
      </c>
      <c r="AC1193" s="87"/>
    </row>
    <row r="1194" spans="1:29" ht="16.5" customHeight="1" x14ac:dyDescent="0.25">
      <c r="A1194" s="87">
        <f>ROW()-1</f>
        <v>1193</v>
      </c>
      <c r="B1194" s="1" t="str">
        <f>LOWER(SUBSTITUTE(SUBSTITUTE(SUBSTITUTE(SUBSTITUTE(SUBSTITUTE(SUBSTITUTE(db[[#This Row],[NB BM]]," ",),".",""),"-",""),"(",""),")",""),"/",""))</f>
        <v>pwkenko12wcp12fnonwoodclassic</v>
      </c>
      <c r="C1194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D1194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194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pwkenko12wcp12fnonwoodclassic24lsn</v>
      </c>
      <c r="F11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kenko12colorpencilcp12fnonwoodclassic24lsnartomoro</v>
      </c>
      <c r="G1194" s="1" t="s">
        <v>903</v>
      </c>
      <c r="H1194" s="4" t="s">
        <v>2360</v>
      </c>
      <c r="I1194" s="49" t="s">
        <v>2305</v>
      </c>
      <c r="J1194" s="1" t="s">
        <v>1620</v>
      </c>
      <c r="K1194" s="26" t="e">
        <f>IF(db[[#This Row],[NB NOTA_C]]="","",COUNTIF([2]!B_MSK[concat],db[[#This Row],[NB NOTA_C]]))</f>
        <v>#REF!</v>
      </c>
      <c r="L1194" s="6" t="s">
        <v>1633</v>
      </c>
      <c r="M1194" s="1" t="s">
        <v>1721</v>
      </c>
      <c r="N1194" s="1" t="s">
        <v>2815</v>
      </c>
      <c r="P1194" s="1" t="str">
        <f>IF(db[[#This Row],[QTY/ CTN]]="","",SUBSTITUTE(SUBSTITUTE(SUBSTITUTE(db[[#This Row],[QTY/ CTN]]," ","_",2),"(",""),")","")&amp;"_")</f>
        <v>24 LSN_</v>
      </c>
      <c r="Q1194" s="1">
        <f>IF(db[[#This Row],[H_QTY/ CTN]]="","",SEARCH("_",db[[#This Row],[H_QTY/ CTN]]))</f>
        <v>7</v>
      </c>
      <c r="R1194" s="1">
        <f>IF(db[[#This Row],[H_QTY/ CTN]]="","",LEN(db[[#This Row],[H_QTY/ CTN]]))</f>
        <v>7</v>
      </c>
      <c r="S1194" s="90" t="str">
        <f>IF(db[[#This Row],[H_QTY/ CTN]]="","",LEFT(db[[#This Row],[H_QTY/ CTN]],db[[#This Row],[H_1]]-1))</f>
        <v>24 LSN</v>
      </c>
      <c r="T1194" s="87" t="str">
        <f>IF(NOT(db[[#This Row],[H_1]]=db[[#This Row],[H_2]]),MID(db[[#This Row],[H_QTY/ CTN]],db[[#This Row],[H_1]]+1,db[[#This Row],[H_2]]-db[[#This Row],[H_1]]-1),"")</f>
        <v/>
      </c>
      <c r="U1194" s="87" t="str">
        <f>IF(db[[#This Row],[QTY/ CTN B]]="","",LEFT(db[[#This Row],[QTY/ CTN B]],SEARCH(" ",db[[#This Row],[QTY/ CTN B]],1)-1))</f>
        <v>24</v>
      </c>
      <c r="V1194" s="87" t="str">
        <f>IF(db[[#This Row],[QTY/ CTN B]]="","",RIGHT(db[[#This Row],[QTY/ CTN B]],LEN(db[[#This Row],[QTY/ CTN B]])-SEARCH(" ",db[[#This Row],[QTY/ CTN B]],1)))</f>
        <v>LSN</v>
      </c>
      <c r="W1194" s="87">
        <f>IF(db[[#This Row],[QTY/ CTN TG]]="",IF(db[[#This Row],[STN TG]]="","",12),LEFT(db[[#This Row],[QTY/ CTN TG]],SEARCH(" ",db[[#This Row],[QTY/ CTN TG]],1)-1))</f>
        <v>12</v>
      </c>
      <c r="X1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4" s="87" t="str">
        <f>IF(db[[#This Row],[STN K]]="","",IF(db[[#This Row],[STN TG]]="LSN",12,""))</f>
        <v/>
      </c>
      <c r="Z1194" s="87" t="str">
        <f>IF(db[[#This Row],[STN TG]]="LSN","PCS","")</f>
        <v/>
      </c>
      <c r="AA1194" s="87">
        <f>db[[#This Row],[QTY B]]*IF(db[[#This Row],[QTY TG]]="",1,db[[#This Row],[QTY TG]])*IF(db[[#This Row],[QTY K]]="",1,db[[#This Row],[QTY K]])</f>
        <v>288</v>
      </c>
      <c r="AB1194" s="87" t="str">
        <f>IF(db[[#This Row],[STN K]]="",IF(db[[#This Row],[STN TG]]="",db[[#This Row],[STN B]],db[[#This Row],[STN TG]]),db[[#This Row],[STN K]])</f>
        <v>PCS</v>
      </c>
      <c r="AC1194" s="87"/>
    </row>
    <row r="1195" spans="1:29" ht="16.5" customHeight="1" x14ac:dyDescent="0.25">
      <c r="A1195" s="87">
        <f>ROW()-1</f>
        <v>1194</v>
      </c>
      <c r="B1195" s="3" t="str">
        <f>LOWER(SUBSTITUTE(SUBSTITUTE(SUBSTITUTE(SUBSTITUTE(SUBSTITUTE(SUBSTITUTE(db[[#This Row],[NB BM]]," ",),".",""),"-",""),"(",""),")",""),"/",""))</f>
        <v>pwkenko12wcp12fnwnonwood</v>
      </c>
      <c r="C1195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D1195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195" s="3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pwkenko12wcp12fnwnonwood12lsn</v>
      </c>
      <c r="F1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kenko12colorpencilcp12fnonwoodipanda12lsnartomoro</v>
      </c>
      <c r="G1195" s="1" t="s">
        <v>2359</v>
      </c>
      <c r="H1195" s="4" t="s">
        <v>2313</v>
      </c>
      <c r="I1195" s="49" t="s">
        <v>2305</v>
      </c>
      <c r="J1195" s="1" t="s">
        <v>1620</v>
      </c>
      <c r="K1195" s="26" t="e">
        <f>IF(db[[#This Row],[NB NOTA_C]]="","",COUNTIF([2]!B_MSK[concat],db[[#This Row],[NB NOTA_C]]))</f>
        <v>#REF!</v>
      </c>
      <c r="L1195" s="7" t="s">
        <v>1633</v>
      </c>
      <c r="M1195" s="3" t="s">
        <v>1661</v>
      </c>
      <c r="N1195" s="1" t="s">
        <v>2812</v>
      </c>
      <c r="P1195" s="1" t="str">
        <f>IF(db[[#This Row],[QTY/ CTN]]="","",SUBSTITUTE(SUBSTITUTE(SUBSTITUTE(db[[#This Row],[QTY/ CTN]]," ","_",2),"(",""),")","")&amp;"_")</f>
        <v>12 LSN_</v>
      </c>
      <c r="Q1195" s="1">
        <f>IF(db[[#This Row],[H_QTY/ CTN]]="","",SEARCH("_",db[[#This Row],[H_QTY/ CTN]]))</f>
        <v>7</v>
      </c>
      <c r="R1195" s="1">
        <f>IF(db[[#This Row],[H_QTY/ CTN]]="","",LEN(db[[#This Row],[H_QTY/ CTN]]))</f>
        <v>7</v>
      </c>
      <c r="S1195" s="90" t="str">
        <f>IF(db[[#This Row],[H_QTY/ CTN]]="","",LEFT(db[[#This Row],[H_QTY/ CTN]],db[[#This Row],[H_1]]-1))</f>
        <v>12 LSN</v>
      </c>
      <c r="T1195" s="87" t="str">
        <f>IF(NOT(db[[#This Row],[H_1]]=db[[#This Row],[H_2]]),MID(db[[#This Row],[H_QTY/ CTN]],db[[#This Row],[H_1]]+1,db[[#This Row],[H_2]]-db[[#This Row],[H_1]]-1),"")</f>
        <v/>
      </c>
      <c r="U1195" s="87" t="str">
        <f>IF(db[[#This Row],[QTY/ CTN B]]="","",LEFT(db[[#This Row],[QTY/ CTN B]],SEARCH(" ",db[[#This Row],[QTY/ CTN B]],1)-1))</f>
        <v>12</v>
      </c>
      <c r="V1195" s="87" t="str">
        <f>IF(db[[#This Row],[QTY/ CTN B]]="","",RIGHT(db[[#This Row],[QTY/ CTN B]],LEN(db[[#This Row],[QTY/ CTN B]])-SEARCH(" ",db[[#This Row],[QTY/ CTN B]],1)))</f>
        <v>LSN</v>
      </c>
      <c r="W1195" s="87">
        <f>IF(db[[#This Row],[QTY/ CTN TG]]="",IF(db[[#This Row],[STN TG]]="","",12),LEFT(db[[#This Row],[QTY/ CTN TG]],SEARCH(" ",db[[#This Row],[QTY/ CTN TG]],1)-1))</f>
        <v>12</v>
      </c>
      <c r="X1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5" s="87" t="str">
        <f>IF(db[[#This Row],[STN K]]="","",IF(db[[#This Row],[STN TG]]="LSN",12,""))</f>
        <v/>
      </c>
      <c r="Z1195" s="87" t="str">
        <f>IF(db[[#This Row],[STN TG]]="LSN","PCS","")</f>
        <v/>
      </c>
      <c r="AA1195" s="87">
        <f>db[[#This Row],[QTY B]]*IF(db[[#This Row],[QTY TG]]="",1,db[[#This Row],[QTY TG]])*IF(db[[#This Row],[QTY K]]="",1,db[[#This Row],[QTY K]])</f>
        <v>144</v>
      </c>
      <c r="AB1195" s="87" t="str">
        <f>IF(db[[#This Row],[STN K]]="",IF(db[[#This Row],[STN TG]]="",db[[#This Row],[STN B]],db[[#This Row],[STN TG]]),db[[#This Row],[STN K]])</f>
        <v>PCS</v>
      </c>
      <c r="AC1195" s="87"/>
    </row>
    <row r="1196" spans="1:29" ht="16.5" customHeight="1" x14ac:dyDescent="0.25">
      <c r="A1196" s="87">
        <f>ROW()-1</f>
        <v>1195</v>
      </c>
      <c r="B1196" s="3" t="str">
        <f>LOWER(SUBSTITUTE(SUBSTITUTE(SUBSTITUTE(SUBSTITUTE(SUBSTITUTE(SUBSTITUTE(db[[#This Row],[NB BM]]," ",),".",""),"-",""),"(",""),")",""),"/",""))</f>
        <v>pwkenko12wcp12fkaleng</v>
      </c>
      <c r="C119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D119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E1196" s="3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pwkenko12wcp12fkaleng10lsn</v>
      </c>
      <c r="F1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kenko12colorpencilcp12ftincaseclassic10lsnartomoro</v>
      </c>
      <c r="G1196" s="1" t="s">
        <v>366</v>
      </c>
      <c r="H1196" s="4" t="s">
        <v>367</v>
      </c>
      <c r="I1196" s="49" t="s">
        <v>368</v>
      </c>
      <c r="J1196" s="1" t="s">
        <v>1620</v>
      </c>
      <c r="K1196" s="26" t="e">
        <f>IF(db[[#This Row],[NB NOTA_C]]="","",COUNTIF([2]!B_MSK[concat],db[[#This Row],[NB NOTA_C]]))</f>
        <v>#REF!</v>
      </c>
      <c r="L1196" s="6" t="s">
        <v>1633</v>
      </c>
      <c r="M1196" s="1" t="s">
        <v>1728</v>
      </c>
      <c r="N1196" s="1" t="s">
        <v>2815</v>
      </c>
      <c r="P1196" s="1" t="str">
        <f>IF(db[[#This Row],[QTY/ CTN]]="","",SUBSTITUTE(SUBSTITUTE(SUBSTITUTE(db[[#This Row],[QTY/ CTN]]," ","_",2),"(",""),")","")&amp;"_")</f>
        <v>10 LSN_</v>
      </c>
      <c r="Q1196" s="1">
        <f>IF(db[[#This Row],[H_QTY/ CTN]]="","",SEARCH("_",db[[#This Row],[H_QTY/ CTN]]))</f>
        <v>7</v>
      </c>
      <c r="R1196" s="1">
        <f>IF(db[[#This Row],[H_QTY/ CTN]]="","",LEN(db[[#This Row],[H_QTY/ CTN]]))</f>
        <v>7</v>
      </c>
      <c r="S1196" s="90" t="str">
        <f>IF(db[[#This Row],[H_QTY/ CTN]]="","",LEFT(db[[#This Row],[H_QTY/ CTN]],db[[#This Row],[H_1]]-1))</f>
        <v>10 LSN</v>
      </c>
      <c r="T1196" s="87" t="str">
        <f>IF(NOT(db[[#This Row],[H_1]]=db[[#This Row],[H_2]]),MID(db[[#This Row],[H_QTY/ CTN]],db[[#This Row],[H_1]]+1,db[[#This Row],[H_2]]-db[[#This Row],[H_1]]-1),"")</f>
        <v/>
      </c>
      <c r="U1196" s="87" t="str">
        <f>IF(db[[#This Row],[QTY/ CTN B]]="","",LEFT(db[[#This Row],[QTY/ CTN B]],SEARCH(" ",db[[#This Row],[QTY/ CTN B]],1)-1))</f>
        <v>10</v>
      </c>
      <c r="V1196" s="87" t="str">
        <f>IF(db[[#This Row],[QTY/ CTN B]]="","",RIGHT(db[[#This Row],[QTY/ CTN B]],LEN(db[[#This Row],[QTY/ CTN B]])-SEARCH(" ",db[[#This Row],[QTY/ CTN B]],1)))</f>
        <v>LSN</v>
      </c>
      <c r="W1196" s="87">
        <f>IF(db[[#This Row],[QTY/ CTN TG]]="",IF(db[[#This Row],[STN TG]]="","",12),LEFT(db[[#This Row],[QTY/ CTN TG]],SEARCH(" ",db[[#This Row],[QTY/ CTN TG]],1)-1))</f>
        <v>12</v>
      </c>
      <c r="X1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6" s="87" t="str">
        <f>IF(db[[#This Row],[STN K]]="","",IF(db[[#This Row],[STN TG]]="LSN",12,""))</f>
        <v/>
      </c>
      <c r="Z1196" s="87" t="str">
        <f>IF(db[[#This Row],[STN TG]]="LSN","PCS","")</f>
        <v/>
      </c>
      <c r="AA1196" s="87">
        <f>db[[#This Row],[QTY B]]*IF(db[[#This Row],[QTY TG]]="",1,db[[#This Row],[QTY TG]])*IF(db[[#This Row],[QTY K]]="",1,db[[#This Row],[QTY K]])</f>
        <v>120</v>
      </c>
      <c r="AB1196" s="87" t="str">
        <f>IF(db[[#This Row],[STN K]]="",IF(db[[#This Row],[STN TG]]="",db[[#This Row],[STN B]],db[[#This Row],[STN TG]]),db[[#This Row],[STN K]])</f>
        <v>PCS</v>
      </c>
      <c r="AC1196" s="87"/>
    </row>
    <row r="1197" spans="1:29" ht="16.5" customHeight="1" x14ac:dyDescent="0.25">
      <c r="A1197" s="87">
        <f>ROW()-1</f>
        <v>1196</v>
      </c>
      <c r="B1197" s="3" t="str">
        <f>LOWER(SUBSTITUTE(SUBSTITUTE(SUBSTITUTE(SUBSTITUTE(SUBSTITUTE(SUBSTITUTE(db[[#This Row],[NB BM]]," ",),".",""),"-",""),"(",""),")",""),"/",""))</f>
        <v>pwbicolorkenko18wcp18fbcclassic</v>
      </c>
      <c r="C1197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D1197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E1197" s="3" t="str">
        <f>LOWER(SUBSTITUTE(SUBSTITUTE(SUBSTITUTE(SUBSTITUTE(SUBSTITUTE(SUBSTITUTE(SUBSTITUTE(SUBSTITUTE(SUBSTITUTE(db[[#This Row],[NB BM]]&amp;db[[#This Row],[QTY/ CTN]]," ",),".",""),"-",""),"(",""),")",""),",",""),"/",""),"""",""),"+",""))</f>
        <v>pwbicolorkenko18wcp18fbcclassic16lsn</v>
      </c>
      <c r="F11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kenko18bicolorpencilcp18fbcclassic16lsnartomoro</v>
      </c>
      <c r="G1197" s="1" t="s">
        <v>2381</v>
      </c>
      <c r="H1197" s="4" t="s">
        <v>2379</v>
      </c>
      <c r="I1197" s="2" t="s">
        <v>2380</v>
      </c>
      <c r="J1197" s="1" t="s">
        <v>1620</v>
      </c>
      <c r="K1197" s="26" t="e">
        <f>IF(db[[#This Row],[NB NOTA_C]]="","",COUNTIF([2]!B_MSK[concat],db[[#This Row],[NB NOTA_C]]))</f>
        <v>#REF!</v>
      </c>
      <c r="L1197" s="6" t="s">
        <v>1633</v>
      </c>
      <c r="M1197" s="1" t="s">
        <v>1737</v>
      </c>
      <c r="N1197" s="1" t="s">
        <v>2815</v>
      </c>
      <c r="P1197" s="1" t="str">
        <f>IF(db[[#This Row],[QTY/ CTN]]="","",SUBSTITUTE(SUBSTITUTE(SUBSTITUTE(db[[#This Row],[QTY/ CTN]]," ","_",2),"(",""),")","")&amp;"_")</f>
        <v>16 LSN_</v>
      </c>
      <c r="Q1197" s="1">
        <f>IF(db[[#This Row],[H_QTY/ CTN]]="","",SEARCH("_",db[[#This Row],[H_QTY/ CTN]]))</f>
        <v>7</v>
      </c>
      <c r="R1197" s="1">
        <f>IF(db[[#This Row],[H_QTY/ CTN]]="","",LEN(db[[#This Row],[H_QTY/ CTN]]))</f>
        <v>7</v>
      </c>
      <c r="S1197" s="90" t="str">
        <f>IF(db[[#This Row],[H_QTY/ CTN]]="","",LEFT(db[[#This Row],[H_QTY/ CTN]],db[[#This Row],[H_1]]-1))</f>
        <v>16 LSN</v>
      </c>
      <c r="T1197" s="87" t="str">
        <f>IF(NOT(db[[#This Row],[H_1]]=db[[#This Row],[H_2]]),MID(db[[#This Row],[H_QTY/ CTN]],db[[#This Row],[H_1]]+1,db[[#This Row],[H_2]]-db[[#This Row],[H_1]]-1),"")</f>
        <v/>
      </c>
      <c r="U1197" s="87" t="str">
        <f>IF(db[[#This Row],[QTY/ CTN B]]="","",LEFT(db[[#This Row],[QTY/ CTN B]],SEARCH(" ",db[[#This Row],[QTY/ CTN B]],1)-1))</f>
        <v>16</v>
      </c>
      <c r="V1197" s="87" t="str">
        <f>IF(db[[#This Row],[QTY/ CTN B]]="","",RIGHT(db[[#This Row],[QTY/ CTN B]],LEN(db[[#This Row],[QTY/ CTN B]])-SEARCH(" ",db[[#This Row],[QTY/ CTN B]],1)))</f>
        <v>LSN</v>
      </c>
      <c r="W1197" s="87">
        <f>IF(db[[#This Row],[QTY/ CTN TG]]="",IF(db[[#This Row],[STN TG]]="","",12),LEFT(db[[#This Row],[QTY/ CTN TG]],SEARCH(" ",db[[#This Row],[QTY/ CTN TG]],1)-1))</f>
        <v>12</v>
      </c>
      <c r="X1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7" s="87" t="str">
        <f>IF(db[[#This Row],[STN K]]="","",IF(db[[#This Row],[STN TG]]="LSN",12,""))</f>
        <v/>
      </c>
      <c r="Z1197" s="87" t="str">
        <f>IF(db[[#This Row],[STN TG]]="LSN","PCS","")</f>
        <v/>
      </c>
      <c r="AA1197" s="87">
        <f>db[[#This Row],[QTY B]]*IF(db[[#This Row],[QTY TG]]="",1,db[[#This Row],[QTY TG]])*IF(db[[#This Row],[QTY K]]="",1,db[[#This Row],[QTY K]])</f>
        <v>192</v>
      </c>
      <c r="AB1197" s="87" t="str">
        <f>IF(db[[#This Row],[STN K]]="",IF(db[[#This Row],[STN TG]]="",db[[#This Row],[STN B]],db[[#This Row],[STN TG]]),db[[#This Row],[STN K]])</f>
        <v>PCS</v>
      </c>
      <c r="AC1197" s="87"/>
    </row>
    <row r="1198" spans="1:29" ht="16.5" customHeight="1" x14ac:dyDescent="0.25">
      <c r="A1198" s="87">
        <f>ROW()-1</f>
        <v>1197</v>
      </c>
      <c r="B1198" s="1" t="str">
        <f>LOWER(SUBSTITUTE(SUBSTITUTE(SUBSTITUTE(SUBSTITUTE(SUBSTITUTE(SUBSTITUTE(db[[#This Row],[NB BM]]," ",),".",""),"-",""),"(",""),")",""),"/",""))</f>
        <v>opastelkenko18wgarden</v>
      </c>
      <c r="C1198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D1198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E1198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opastelkenko18wgarden6lsn</v>
      </c>
      <c r="F11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kenko18coloroilpastelgarden6lsnartomoro</v>
      </c>
      <c r="G1198" s="1" t="s">
        <v>875</v>
      </c>
      <c r="H1198" s="4" t="s">
        <v>947</v>
      </c>
      <c r="I1198" s="49" t="s">
        <v>2822</v>
      </c>
      <c r="J1198" s="1" t="s">
        <v>1620</v>
      </c>
      <c r="K1198" s="26" t="e">
        <f>IF(db[[#This Row],[NB NOTA_C]]="","",COUNTIF([2]!B_MSK[concat],db[[#This Row],[NB NOTA_C]]))</f>
        <v>#REF!</v>
      </c>
      <c r="L1198" s="6" t="s">
        <v>1633</v>
      </c>
      <c r="M1198" s="1" t="s">
        <v>1700</v>
      </c>
      <c r="N1198" s="1" t="s">
        <v>2788</v>
      </c>
      <c r="O1198" s="1" t="s">
        <v>5006</v>
      </c>
      <c r="P1198" s="1" t="str">
        <f>IF(db[[#This Row],[QTY/ CTN]]="","",SUBSTITUTE(SUBSTITUTE(SUBSTITUTE(db[[#This Row],[QTY/ CTN]]," ","_",2),"(",""),")","")&amp;"_")</f>
        <v>6 LSN_</v>
      </c>
      <c r="Q1198" s="1">
        <f>IF(db[[#This Row],[H_QTY/ CTN]]="","",SEARCH("_",db[[#This Row],[H_QTY/ CTN]]))</f>
        <v>6</v>
      </c>
      <c r="R1198" s="1">
        <f>IF(db[[#This Row],[H_QTY/ CTN]]="","",LEN(db[[#This Row],[H_QTY/ CTN]]))</f>
        <v>6</v>
      </c>
      <c r="S1198" s="90" t="str">
        <f>IF(db[[#This Row],[H_QTY/ CTN]]="","",LEFT(db[[#This Row],[H_QTY/ CTN]],db[[#This Row],[H_1]]-1))</f>
        <v>6 LSN</v>
      </c>
      <c r="T1198" s="87" t="str">
        <f>IF(NOT(db[[#This Row],[H_1]]=db[[#This Row],[H_2]]),MID(db[[#This Row],[H_QTY/ CTN]],db[[#This Row],[H_1]]+1,db[[#This Row],[H_2]]-db[[#This Row],[H_1]]-1),"")</f>
        <v/>
      </c>
      <c r="U1198" s="87" t="str">
        <f>IF(db[[#This Row],[QTY/ CTN B]]="","",LEFT(db[[#This Row],[QTY/ CTN B]],SEARCH(" ",db[[#This Row],[QTY/ CTN B]],1)-1))</f>
        <v>6</v>
      </c>
      <c r="V1198" s="87" t="str">
        <f>IF(db[[#This Row],[QTY/ CTN B]]="","",RIGHT(db[[#This Row],[QTY/ CTN B]],LEN(db[[#This Row],[QTY/ CTN B]])-SEARCH(" ",db[[#This Row],[QTY/ CTN B]],1)))</f>
        <v>LSN</v>
      </c>
      <c r="W1198" s="87">
        <f>IF(db[[#This Row],[QTY/ CTN TG]]="",IF(db[[#This Row],[STN TG]]="","",12),LEFT(db[[#This Row],[QTY/ CTN TG]],SEARCH(" ",db[[#This Row],[QTY/ CTN TG]],1)-1))</f>
        <v>12</v>
      </c>
      <c r="X1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198" s="87" t="str">
        <f>IF(db[[#This Row],[STN K]]="","",IF(db[[#This Row],[STN TG]]="LSN",12,""))</f>
        <v/>
      </c>
      <c r="Z1198" s="87" t="str">
        <f>IF(db[[#This Row],[STN TG]]="LSN","PCS","")</f>
        <v/>
      </c>
      <c r="AA1198" s="87">
        <f>db[[#This Row],[QTY B]]*IF(db[[#This Row],[QTY TG]]="",1,db[[#This Row],[QTY TG]])*IF(db[[#This Row],[QTY K]]="",1,db[[#This Row],[QTY K]])</f>
        <v>72</v>
      </c>
      <c r="AB1198" s="87" t="str">
        <f>IF(db[[#This Row],[STN K]]="",IF(db[[#This Row],[STN TG]]="",db[[#This Row],[STN B]],db[[#This Row],[STN TG]]),db[[#This Row],[STN K]])</f>
        <v>PCS</v>
      </c>
      <c r="AC1198" s="87"/>
    </row>
    <row r="1199" spans="1:29" ht="16.5" customHeight="1" x14ac:dyDescent="0.25">
      <c r="A1199" s="87">
        <f>ROW()-1</f>
        <v>1198</v>
      </c>
      <c r="B1199" s="14" t="str">
        <f>LOWER(SUBSTITUTE(SUBSTITUTE(SUBSTITUTE(SUBSTITUTE(SUBSTITUTE(SUBSTITUTE(db[[#This Row],[NB BM]]," ",),".",""),"-",""),"(",""),")",""),"/",""))</f>
        <v>opastelkenko24wgarden</v>
      </c>
      <c r="C1199" s="14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D1199" s="14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E1199" s="14" t="str">
        <f>LOWER(SUBSTITUTE(SUBSTITUTE(SUBSTITUTE(SUBSTITUTE(SUBSTITUTE(SUBSTITUTE(SUBSTITUTE(SUBSTITUTE(SUBSTITUTE(db[[#This Row],[NB BM]]&amp;db[[#This Row],[QTY/ CTN]]," ",),".",""),"-",""),"(",""),")",""),",",""),"/",""),"""",""),"+",""))</f>
        <v>opastelkenko24wgarden8box6set</v>
      </c>
      <c r="F11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kenko24coloroilpastelgarden8box6setartomoro</v>
      </c>
      <c r="G1199" s="1" t="s">
        <v>4999</v>
      </c>
      <c r="H1199" s="19" t="s">
        <v>4997</v>
      </c>
      <c r="I1199" s="49" t="s">
        <v>5001</v>
      </c>
      <c r="J1199" s="1" t="s">
        <v>1620</v>
      </c>
      <c r="K1199" s="27" t="e">
        <f>IF(db[[#This Row],[NB NOTA_C]]="","",COUNTIF([2]!B_MSK[concat],db[[#This Row],[NB NOTA_C]]))</f>
        <v>#REF!</v>
      </c>
      <c r="L1199" s="7" t="s">
        <v>1633</v>
      </c>
      <c r="M1199" s="3" t="s">
        <v>1794</v>
      </c>
      <c r="N1199" s="1" t="s">
        <v>2788</v>
      </c>
      <c r="O1199" s="3" t="s">
        <v>5004</v>
      </c>
      <c r="P1199" s="14" t="str">
        <f>IF(db[[#This Row],[QTY/ CTN]]="","",SUBSTITUTE(SUBSTITUTE(SUBSTITUTE(db[[#This Row],[QTY/ CTN]]," ","_",2),"(",""),")","")&amp;"_")</f>
        <v>8 BOX_6 SET_</v>
      </c>
      <c r="Q1199" s="14">
        <f>IF(db[[#This Row],[H_QTY/ CTN]]="","",SEARCH("_",db[[#This Row],[H_QTY/ CTN]]))</f>
        <v>6</v>
      </c>
      <c r="R1199" s="14">
        <f>IF(db[[#This Row],[H_QTY/ CTN]]="","",LEN(db[[#This Row],[H_QTY/ CTN]]))</f>
        <v>12</v>
      </c>
      <c r="S1199" s="91" t="str">
        <f>IF(db[[#This Row],[H_QTY/ CTN]]="","",LEFT(db[[#This Row],[H_QTY/ CTN]],db[[#This Row],[H_1]]-1))</f>
        <v>8 BOX</v>
      </c>
      <c r="T1199" s="91" t="str">
        <f>IF(NOT(db[[#This Row],[H_1]]=db[[#This Row],[H_2]]),MID(db[[#This Row],[H_QTY/ CTN]],db[[#This Row],[H_1]]+1,db[[#This Row],[H_2]]-db[[#This Row],[H_1]]-1),"")</f>
        <v>6 SET</v>
      </c>
      <c r="U1199" s="87" t="str">
        <f>IF(db[[#This Row],[QTY/ CTN B]]="","",LEFT(db[[#This Row],[QTY/ CTN B]],SEARCH(" ",db[[#This Row],[QTY/ CTN B]],1)-1))</f>
        <v>8</v>
      </c>
      <c r="V1199" s="87" t="str">
        <f>IF(db[[#This Row],[QTY/ CTN B]]="","",RIGHT(db[[#This Row],[QTY/ CTN B]],LEN(db[[#This Row],[QTY/ CTN B]])-SEARCH(" ",db[[#This Row],[QTY/ CTN B]],1)))</f>
        <v>BOX</v>
      </c>
      <c r="W1199" s="87" t="str">
        <f>IF(db[[#This Row],[QTY/ CTN TG]]="",IF(db[[#This Row],[STN TG]]="","",12),LEFT(db[[#This Row],[QTY/ CTN TG]],SEARCH(" ",db[[#This Row],[QTY/ CTN TG]],1)-1))</f>
        <v>6</v>
      </c>
      <c r="X1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199" s="87" t="str">
        <f>IF(db[[#This Row],[STN K]]="","",IF(db[[#This Row],[STN TG]]="LSN",12,""))</f>
        <v/>
      </c>
      <c r="Z1199" s="87" t="str">
        <f>IF(db[[#This Row],[STN TG]]="LSN","PCS","")</f>
        <v/>
      </c>
      <c r="AA1199" s="87">
        <f>db[[#This Row],[QTY B]]*IF(db[[#This Row],[QTY TG]]="",1,db[[#This Row],[QTY TG]])*IF(db[[#This Row],[QTY K]]="",1,db[[#This Row],[QTY K]])</f>
        <v>48</v>
      </c>
      <c r="AB1199" s="87" t="str">
        <f>IF(db[[#This Row],[STN K]]="",IF(db[[#This Row],[STN TG]]="",db[[#This Row],[STN B]],db[[#This Row],[STN TG]]),db[[#This Row],[STN K]])</f>
        <v>SET</v>
      </c>
      <c r="AC1199" s="87"/>
    </row>
    <row r="1200" spans="1:29" ht="16.5" customHeight="1" x14ac:dyDescent="0.25">
      <c r="A1200" s="87">
        <f>ROW()-1</f>
        <v>1199</v>
      </c>
      <c r="B1200" s="1" t="str">
        <f>LOWER(SUBSTITUTE(SUBSTITUTE(SUBSTITUTE(SUBSTITUTE(SUBSTITUTE(SUBSTITUTE(db[[#This Row],[NB BM]]," ",),".",""),"-",""),"(",""),")",""),"/",""))</f>
        <v>pwkenko24wcp24fclassicpanjang</v>
      </c>
      <c r="C1200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D1200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E1200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pwkenko24wcp24fclassicpanjang24box6set</v>
      </c>
      <c r="F12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kenko24colorpencilcp24fclassic24box6setartomoro</v>
      </c>
      <c r="G1200" s="1" t="s">
        <v>369</v>
      </c>
      <c r="H1200" s="4" t="s">
        <v>370</v>
      </c>
      <c r="I1200" s="49" t="s">
        <v>371</v>
      </c>
      <c r="J1200" s="1" t="s">
        <v>1620</v>
      </c>
      <c r="K1200" s="26" t="e">
        <f>IF(db[[#This Row],[NB NOTA_C]]="","",COUNTIF([2]!B_MSK[concat],db[[#This Row],[NB NOTA_C]]))</f>
        <v>#REF!</v>
      </c>
      <c r="L1200" s="6" t="s">
        <v>1633</v>
      </c>
      <c r="M1200" s="1" t="s">
        <v>1793</v>
      </c>
      <c r="N1200" s="1" t="s">
        <v>2815</v>
      </c>
      <c r="O1200" s="1" t="s">
        <v>5537</v>
      </c>
      <c r="P1200" s="1" t="str">
        <f>IF(db[[#This Row],[QTY/ CTN]]="","",SUBSTITUTE(SUBSTITUTE(SUBSTITUTE(db[[#This Row],[QTY/ CTN]]," ","_",2),"(",""),")","")&amp;"_")</f>
        <v>24 BOX_6 SET_</v>
      </c>
      <c r="Q1200" s="1">
        <f>IF(db[[#This Row],[H_QTY/ CTN]]="","",SEARCH("_",db[[#This Row],[H_QTY/ CTN]]))</f>
        <v>7</v>
      </c>
      <c r="R1200" s="1">
        <f>IF(db[[#This Row],[H_QTY/ CTN]]="","",LEN(db[[#This Row],[H_QTY/ CTN]]))</f>
        <v>13</v>
      </c>
      <c r="S1200" s="90" t="str">
        <f>IF(db[[#This Row],[H_QTY/ CTN]]="","",LEFT(db[[#This Row],[H_QTY/ CTN]],db[[#This Row],[H_1]]-1))</f>
        <v>24 BOX</v>
      </c>
      <c r="T1200" s="87" t="str">
        <f>IF(NOT(db[[#This Row],[H_1]]=db[[#This Row],[H_2]]),MID(db[[#This Row],[H_QTY/ CTN]],db[[#This Row],[H_1]]+1,db[[#This Row],[H_2]]-db[[#This Row],[H_1]]-1),"")</f>
        <v>6 SET</v>
      </c>
      <c r="U1200" s="87" t="str">
        <f>IF(db[[#This Row],[QTY/ CTN B]]="","",LEFT(db[[#This Row],[QTY/ CTN B]],SEARCH(" ",db[[#This Row],[QTY/ CTN B]],1)-1))</f>
        <v>24</v>
      </c>
      <c r="V1200" s="87" t="str">
        <f>IF(db[[#This Row],[QTY/ CTN B]]="","",RIGHT(db[[#This Row],[QTY/ CTN B]],LEN(db[[#This Row],[QTY/ CTN B]])-SEARCH(" ",db[[#This Row],[QTY/ CTN B]],1)))</f>
        <v>BOX</v>
      </c>
      <c r="W1200" s="87" t="str">
        <f>IF(db[[#This Row],[QTY/ CTN TG]]="",IF(db[[#This Row],[STN TG]]="","",12),LEFT(db[[#This Row],[QTY/ CTN TG]],SEARCH(" ",db[[#This Row],[QTY/ CTN TG]],1)-1))</f>
        <v>6</v>
      </c>
      <c r="X1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00" s="87" t="str">
        <f>IF(db[[#This Row],[STN K]]="","",IF(db[[#This Row],[STN TG]]="LSN",12,""))</f>
        <v/>
      </c>
      <c r="Z1200" s="87" t="str">
        <f>IF(db[[#This Row],[STN TG]]="LSN","PCS","")</f>
        <v/>
      </c>
      <c r="AA1200" s="87">
        <f>db[[#This Row],[QTY B]]*IF(db[[#This Row],[QTY TG]]="",1,db[[#This Row],[QTY TG]])*IF(db[[#This Row],[QTY K]]="",1,db[[#This Row],[QTY K]])</f>
        <v>144</v>
      </c>
      <c r="AB1200" s="87" t="str">
        <f>IF(db[[#This Row],[STN K]]="",IF(db[[#This Row],[STN TG]]="",db[[#This Row],[STN B]],db[[#This Row],[STN TG]]),db[[#This Row],[STN K]])</f>
        <v>SET</v>
      </c>
      <c r="AC1200" s="87"/>
    </row>
    <row r="1201" spans="1:29" ht="16.5" customHeight="1" x14ac:dyDescent="0.25">
      <c r="A1201" s="87">
        <f>ROW()-1</f>
        <v>1200</v>
      </c>
      <c r="B1201" s="1" t="str">
        <f>LOWER(SUBSTITUTE(SUBSTITUTE(SUBSTITUTE(SUBSTITUTE(SUBSTITUTE(SUBSTITUTE(db[[#This Row],[NB BM]]," ",),".",""),"-",""),"(",""),")",""),"/",""))</f>
        <v>pwkenko24wcp24fnonwoodclassic</v>
      </c>
      <c r="C1201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D1201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E1201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pwkenko24wcp24fnonwoodclassic12lsn</v>
      </c>
      <c r="F12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kenko24colorpencilcp24fnonwoodclassic12lsnartomoro</v>
      </c>
      <c r="G1201" s="1" t="s">
        <v>2426</v>
      </c>
      <c r="H1201" s="4" t="s">
        <v>2424</v>
      </c>
      <c r="I1201" s="49" t="s">
        <v>2425</v>
      </c>
      <c r="J1201" s="1" t="s">
        <v>1620</v>
      </c>
      <c r="K1201" s="26" t="e">
        <f>IF(db[[#This Row],[NB NOTA_C]]="","",COUNTIF([2]!B_MSK[concat],db[[#This Row],[NB NOTA_C]]))</f>
        <v>#REF!</v>
      </c>
      <c r="L1201" s="6" t="s">
        <v>1633</v>
      </c>
      <c r="M1201" s="1" t="s">
        <v>1661</v>
      </c>
      <c r="N1201" s="1" t="s">
        <v>2815</v>
      </c>
      <c r="P1201" s="1" t="str">
        <f>IF(db[[#This Row],[QTY/ CTN]]="","",SUBSTITUTE(SUBSTITUTE(SUBSTITUTE(db[[#This Row],[QTY/ CTN]]," ","_",2),"(",""),")","")&amp;"_")</f>
        <v>12 LSN_</v>
      </c>
      <c r="Q1201" s="1">
        <f>IF(db[[#This Row],[H_QTY/ CTN]]="","",SEARCH("_",db[[#This Row],[H_QTY/ CTN]]))</f>
        <v>7</v>
      </c>
      <c r="R1201" s="1">
        <f>IF(db[[#This Row],[H_QTY/ CTN]]="","",LEN(db[[#This Row],[H_QTY/ CTN]]))</f>
        <v>7</v>
      </c>
      <c r="S1201" s="90" t="str">
        <f>IF(db[[#This Row],[H_QTY/ CTN]]="","",LEFT(db[[#This Row],[H_QTY/ CTN]],db[[#This Row],[H_1]]-1))</f>
        <v>12 LSN</v>
      </c>
      <c r="T1201" s="87" t="str">
        <f>IF(NOT(db[[#This Row],[H_1]]=db[[#This Row],[H_2]]),MID(db[[#This Row],[H_QTY/ CTN]],db[[#This Row],[H_1]]+1,db[[#This Row],[H_2]]-db[[#This Row],[H_1]]-1),"")</f>
        <v/>
      </c>
      <c r="U1201" s="87" t="str">
        <f>IF(db[[#This Row],[QTY/ CTN B]]="","",LEFT(db[[#This Row],[QTY/ CTN B]],SEARCH(" ",db[[#This Row],[QTY/ CTN B]],1)-1))</f>
        <v>12</v>
      </c>
      <c r="V1201" s="87" t="str">
        <f>IF(db[[#This Row],[QTY/ CTN B]]="","",RIGHT(db[[#This Row],[QTY/ CTN B]],LEN(db[[#This Row],[QTY/ CTN B]])-SEARCH(" ",db[[#This Row],[QTY/ CTN B]],1)))</f>
        <v>LSN</v>
      </c>
      <c r="W1201" s="87">
        <f>IF(db[[#This Row],[QTY/ CTN TG]]="",IF(db[[#This Row],[STN TG]]="","",12),LEFT(db[[#This Row],[QTY/ CTN TG]],SEARCH(" ",db[[#This Row],[QTY/ CTN TG]],1)-1))</f>
        <v>12</v>
      </c>
      <c r="X1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01" s="87" t="str">
        <f>IF(db[[#This Row],[STN K]]="","",IF(db[[#This Row],[STN TG]]="LSN",12,""))</f>
        <v/>
      </c>
      <c r="Z1201" s="87" t="str">
        <f>IF(db[[#This Row],[STN TG]]="LSN","PCS","")</f>
        <v/>
      </c>
      <c r="AA1201" s="87">
        <f>db[[#This Row],[QTY B]]*IF(db[[#This Row],[QTY TG]]="",1,db[[#This Row],[QTY TG]])*IF(db[[#This Row],[QTY K]]="",1,db[[#This Row],[QTY K]])</f>
        <v>144</v>
      </c>
      <c r="AB1201" s="87" t="str">
        <f>IF(db[[#This Row],[STN K]]="",IF(db[[#This Row],[STN TG]]="",db[[#This Row],[STN B]],db[[#This Row],[STN TG]]),db[[#This Row],[STN K]])</f>
        <v>PCS</v>
      </c>
      <c r="AC1201" s="87"/>
    </row>
    <row r="1202" spans="1:29" ht="16.5" customHeight="1" x14ac:dyDescent="0.25">
      <c r="A1202" s="87">
        <f>ROW()-1</f>
        <v>1201</v>
      </c>
      <c r="B1202" s="1" t="str">
        <f>LOWER(SUBSTITUTE(SUBSTITUTE(SUBSTITUTE(SUBSTITUTE(SUBSTITUTE(SUBSTITUTE(db[[#This Row],[NB BM]]," ",),".",""),"-",""),"(",""),")",""),"/",""))</f>
        <v>pwkenko24wcp24fkaleng</v>
      </c>
      <c r="C1202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D1202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E1202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pwkenko24wcp24fkaleng10box6set</v>
      </c>
      <c r="F12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kenko24colorpencilcp24ftincaseclassic10box6setartomoro</v>
      </c>
      <c r="G1202" s="1" t="s">
        <v>1572</v>
      </c>
      <c r="H1202" s="4" t="s">
        <v>1573</v>
      </c>
      <c r="I1202" s="49" t="s">
        <v>1574</v>
      </c>
      <c r="J1202" s="1" t="s">
        <v>1620</v>
      </c>
      <c r="K1202" s="26" t="e">
        <f>IF(db[[#This Row],[NB NOTA_C]]="","",COUNTIF([2]!B_MSK[concat],db[[#This Row],[NB NOTA_C]]))</f>
        <v>#REF!</v>
      </c>
      <c r="L1202" s="6" t="s">
        <v>1633</v>
      </c>
      <c r="M1202" s="1" t="s">
        <v>2083</v>
      </c>
      <c r="N1202" s="1" t="s">
        <v>2815</v>
      </c>
      <c r="P1202" s="1" t="str">
        <f>IF(db[[#This Row],[QTY/ CTN]]="","",SUBSTITUTE(SUBSTITUTE(SUBSTITUTE(db[[#This Row],[QTY/ CTN]]," ","_",2),"(",""),")","")&amp;"_")</f>
        <v>10 BOX_6 SET_</v>
      </c>
      <c r="Q1202" s="1">
        <f>IF(db[[#This Row],[H_QTY/ CTN]]="","",SEARCH("_",db[[#This Row],[H_QTY/ CTN]]))</f>
        <v>7</v>
      </c>
      <c r="R1202" s="1">
        <f>IF(db[[#This Row],[H_QTY/ CTN]]="","",LEN(db[[#This Row],[H_QTY/ CTN]]))</f>
        <v>13</v>
      </c>
      <c r="S1202" s="90" t="str">
        <f>IF(db[[#This Row],[H_QTY/ CTN]]="","",LEFT(db[[#This Row],[H_QTY/ CTN]],db[[#This Row],[H_1]]-1))</f>
        <v>10 BOX</v>
      </c>
      <c r="T1202" s="87" t="str">
        <f>IF(NOT(db[[#This Row],[H_1]]=db[[#This Row],[H_2]]),MID(db[[#This Row],[H_QTY/ CTN]],db[[#This Row],[H_1]]+1,db[[#This Row],[H_2]]-db[[#This Row],[H_1]]-1),"")</f>
        <v>6 SET</v>
      </c>
      <c r="U1202" s="87" t="str">
        <f>IF(db[[#This Row],[QTY/ CTN B]]="","",LEFT(db[[#This Row],[QTY/ CTN B]],SEARCH(" ",db[[#This Row],[QTY/ CTN B]],1)-1))</f>
        <v>10</v>
      </c>
      <c r="V1202" s="87" t="str">
        <f>IF(db[[#This Row],[QTY/ CTN B]]="","",RIGHT(db[[#This Row],[QTY/ CTN B]],LEN(db[[#This Row],[QTY/ CTN B]])-SEARCH(" ",db[[#This Row],[QTY/ CTN B]],1)))</f>
        <v>BOX</v>
      </c>
      <c r="W1202" s="87" t="str">
        <f>IF(db[[#This Row],[QTY/ CTN TG]]="",IF(db[[#This Row],[STN TG]]="","",12),LEFT(db[[#This Row],[QTY/ CTN TG]],SEARCH(" ",db[[#This Row],[QTY/ CTN TG]],1)-1))</f>
        <v>6</v>
      </c>
      <c r="X1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02" s="87" t="str">
        <f>IF(db[[#This Row],[STN K]]="","",IF(db[[#This Row],[STN TG]]="LSN",12,""))</f>
        <v/>
      </c>
      <c r="Z1202" s="87" t="str">
        <f>IF(db[[#This Row],[STN TG]]="LSN","PCS","")</f>
        <v/>
      </c>
      <c r="AA1202" s="87">
        <f>db[[#This Row],[QTY B]]*IF(db[[#This Row],[QTY TG]]="",1,db[[#This Row],[QTY TG]])*IF(db[[#This Row],[QTY K]]="",1,db[[#This Row],[QTY K]])</f>
        <v>60</v>
      </c>
      <c r="AB1202" s="87" t="str">
        <f>IF(db[[#This Row],[STN K]]="",IF(db[[#This Row],[STN TG]]="",db[[#This Row],[STN B]],db[[#This Row],[STN TG]]),db[[#This Row],[STN K]])</f>
        <v>SET</v>
      </c>
      <c r="AC1202" s="87"/>
    </row>
    <row r="1203" spans="1:29" ht="16.5" customHeight="1" x14ac:dyDescent="0.25">
      <c r="A1203" s="87">
        <f>ROW()-1</f>
        <v>1202</v>
      </c>
      <c r="B1203" s="14" t="str">
        <f>LOWER(SUBSTITUTE(SUBSTITUTE(SUBSTITUTE(SUBSTITUTE(SUBSTITUTE(SUBSTITUTE(db[[#This Row],[NB BM]]," ",),".",""),"-",""),"(",""),")",""),"/",""))</f>
        <v>opastelkenko36wgarden</v>
      </c>
      <c r="C1203" s="14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D1203" s="14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E1203" s="14" t="str">
        <f>LOWER(SUBSTITUTE(SUBSTITUTE(SUBSTITUTE(SUBSTITUTE(SUBSTITUTE(SUBSTITUTE(SUBSTITUTE(SUBSTITUTE(SUBSTITUTE(db[[#This Row],[NB BM]]&amp;db[[#This Row],[QTY/ CTN]]," ",),".",""),"-",""),"(",""),")",""),",",""),"/",""),"""",""),"+",""))</f>
        <v>opastelkenko36wgarden8box6set</v>
      </c>
      <c r="F12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kenko36coloroilpastelgarden8box6setartomoro</v>
      </c>
      <c r="G1203" s="1" t="s">
        <v>5000</v>
      </c>
      <c r="H1203" s="19" t="s">
        <v>4998</v>
      </c>
      <c r="I1203" s="49" t="s">
        <v>5002</v>
      </c>
      <c r="J1203" s="1" t="s">
        <v>1620</v>
      </c>
      <c r="K1203" s="27" t="e">
        <f>IF(db[[#This Row],[NB NOTA_C]]="","",COUNTIF([2]!B_MSK[concat],db[[#This Row],[NB NOTA_C]]))</f>
        <v>#REF!</v>
      </c>
      <c r="L1203" s="7" t="s">
        <v>1633</v>
      </c>
      <c r="M1203" s="3" t="s">
        <v>1794</v>
      </c>
      <c r="N1203" s="1" t="s">
        <v>2788</v>
      </c>
      <c r="O1203" s="3" t="s">
        <v>5005</v>
      </c>
      <c r="P1203" s="14" t="str">
        <f>IF(db[[#This Row],[QTY/ CTN]]="","",SUBSTITUTE(SUBSTITUTE(SUBSTITUTE(db[[#This Row],[QTY/ CTN]]," ","_",2),"(",""),")","")&amp;"_")</f>
        <v>8 BOX_6 SET_</v>
      </c>
      <c r="Q1203" s="14">
        <f>IF(db[[#This Row],[H_QTY/ CTN]]="","",SEARCH("_",db[[#This Row],[H_QTY/ CTN]]))</f>
        <v>6</v>
      </c>
      <c r="R1203" s="14">
        <f>IF(db[[#This Row],[H_QTY/ CTN]]="","",LEN(db[[#This Row],[H_QTY/ CTN]]))</f>
        <v>12</v>
      </c>
      <c r="S1203" s="91" t="str">
        <f>IF(db[[#This Row],[H_QTY/ CTN]]="","",LEFT(db[[#This Row],[H_QTY/ CTN]],db[[#This Row],[H_1]]-1))</f>
        <v>8 BOX</v>
      </c>
      <c r="T1203" s="91" t="str">
        <f>IF(NOT(db[[#This Row],[H_1]]=db[[#This Row],[H_2]]),MID(db[[#This Row],[H_QTY/ CTN]],db[[#This Row],[H_1]]+1,db[[#This Row],[H_2]]-db[[#This Row],[H_1]]-1),"")</f>
        <v>6 SET</v>
      </c>
      <c r="U1203" s="87" t="str">
        <f>IF(db[[#This Row],[QTY/ CTN B]]="","",LEFT(db[[#This Row],[QTY/ CTN B]],SEARCH(" ",db[[#This Row],[QTY/ CTN B]],1)-1))</f>
        <v>8</v>
      </c>
      <c r="V1203" s="87" t="str">
        <f>IF(db[[#This Row],[QTY/ CTN B]]="","",RIGHT(db[[#This Row],[QTY/ CTN B]],LEN(db[[#This Row],[QTY/ CTN B]])-SEARCH(" ",db[[#This Row],[QTY/ CTN B]],1)))</f>
        <v>BOX</v>
      </c>
      <c r="W1203" s="87" t="str">
        <f>IF(db[[#This Row],[QTY/ CTN TG]]="",IF(db[[#This Row],[STN TG]]="","",12),LEFT(db[[#This Row],[QTY/ CTN TG]],SEARCH(" ",db[[#This Row],[QTY/ CTN TG]],1)-1))</f>
        <v>6</v>
      </c>
      <c r="X1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03" s="87" t="str">
        <f>IF(db[[#This Row],[STN K]]="","",IF(db[[#This Row],[STN TG]]="LSN",12,""))</f>
        <v/>
      </c>
      <c r="Z1203" s="87" t="str">
        <f>IF(db[[#This Row],[STN TG]]="LSN","PCS","")</f>
        <v/>
      </c>
      <c r="AA1203" s="87">
        <f>db[[#This Row],[QTY B]]*IF(db[[#This Row],[QTY TG]]="",1,db[[#This Row],[QTY TG]])*IF(db[[#This Row],[QTY K]]="",1,db[[#This Row],[QTY K]])</f>
        <v>48</v>
      </c>
      <c r="AB1203" s="87" t="str">
        <f>IF(db[[#This Row],[STN K]]="",IF(db[[#This Row],[STN TG]]="",db[[#This Row],[STN B]],db[[#This Row],[STN TG]]),db[[#This Row],[STN K]])</f>
        <v>SET</v>
      </c>
      <c r="AC1203" s="87"/>
    </row>
    <row r="1204" spans="1:29" ht="16.5" customHeight="1" x14ac:dyDescent="0.25">
      <c r="A1204" s="87">
        <f>ROW()-1</f>
        <v>1203</v>
      </c>
      <c r="B1204" s="1" t="str">
        <f>LOWER(SUBSTITUTE(SUBSTITUTE(SUBSTITUTE(SUBSTITUTE(SUBSTITUTE(SUBSTITUTE(db[[#This Row],[NB BM]]," ",),".",""),"-",""),"(",""),")",""),"/",""))</f>
        <v>pwkenko36wcp36fclassicpanjang</v>
      </c>
      <c r="C120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D120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E1204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pwkenko36wcp36fclassicpanjang20box4set</v>
      </c>
      <c r="F12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kenko36colorpencilcp36fclassic20box4setartomoro</v>
      </c>
      <c r="G1204" s="1" t="s">
        <v>2294</v>
      </c>
      <c r="H1204" s="4" t="s">
        <v>2293</v>
      </c>
      <c r="I1204" s="49" t="s">
        <v>2295</v>
      </c>
      <c r="J1204" s="1" t="s">
        <v>1620</v>
      </c>
      <c r="K1204" s="26" t="e">
        <f>IF(db[[#This Row],[NB NOTA_C]]="","",COUNTIF([2]!B_MSK[concat],db[[#This Row],[NB NOTA_C]]))</f>
        <v>#REF!</v>
      </c>
      <c r="L1204" s="6" t="s">
        <v>1633</v>
      </c>
      <c r="M1204" s="1" t="s">
        <v>2320</v>
      </c>
      <c r="N1204" s="1" t="s">
        <v>2815</v>
      </c>
      <c r="P1204" s="1" t="str">
        <f>IF(db[[#This Row],[QTY/ CTN]]="","",SUBSTITUTE(SUBSTITUTE(SUBSTITUTE(db[[#This Row],[QTY/ CTN]]," ","_",2),"(",""),")","")&amp;"_")</f>
        <v>20 BOX_4 SET_</v>
      </c>
      <c r="Q1204" s="1">
        <f>IF(db[[#This Row],[H_QTY/ CTN]]="","",SEARCH("_",db[[#This Row],[H_QTY/ CTN]]))</f>
        <v>7</v>
      </c>
      <c r="R1204" s="1">
        <f>IF(db[[#This Row],[H_QTY/ CTN]]="","",LEN(db[[#This Row],[H_QTY/ CTN]]))</f>
        <v>13</v>
      </c>
      <c r="S1204" s="90" t="str">
        <f>IF(db[[#This Row],[H_QTY/ CTN]]="","",LEFT(db[[#This Row],[H_QTY/ CTN]],db[[#This Row],[H_1]]-1))</f>
        <v>20 BOX</v>
      </c>
      <c r="T1204" s="87" t="str">
        <f>IF(NOT(db[[#This Row],[H_1]]=db[[#This Row],[H_2]]),MID(db[[#This Row],[H_QTY/ CTN]],db[[#This Row],[H_1]]+1,db[[#This Row],[H_2]]-db[[#This Row],[H_1]]-1),"")</f>
        <v>4 SET</v>
      </c>
      <c r="U1204" s="87" t="str">
        <f>IF(db[[#This Row],[QTY/ CTN B]]="","",LEFT(db[[#This Row],[QTY/ CTN B]],SEARCH(" ",db[[#This Row],[QTY/ CTN B]],1)-1))</f>
        <v>20</v>
      </c>
      <c r="V1204" s="87" t="str">
        <f>IF(db[[#This Row],[QTY/ CTN B]]="","",RIGHT(db[[#This Row],[QTY/ CTN B]],LEN(db[[#This Row],[QTY/ CTN B]])-SEARCH(" ",db[[#This Row],[QTY/ CTN B]],1)))</f>
        <v>BOX</v>
      </c>
      <c r="W1204" s="87" t="str">
        <f>IF(db[[#This Row],[QTY/ CTN TG]]="",IF(db[[#This Row],[STN TG]]="","",12),LEFT(db[[#This Row],[QTY/ CTN TG]],SEARCH(" ",db[[#This Row],[QTY/ CTN TG]],1)-1))</f>
        <v>4</v>
      </c>
      <c r="X1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04" s="87" t="str">
        <f>IF(db[[#This Row],[STN K]]="","",IF(db[[#This Row],[STN TG]]="LSN",12,""))</f>
        <v/>
      </c>
      <c r="Z1204" s="87" t="str">
        <f>IF(db[[#This Row],[STN TG]]="LSN","PCS","")</f>
        <v/>
      </c>
      <c r="AA1204" s="87">
        <f>db[[#This Row],[QTY B]]*IF(db[[#This Row],[QTY TG]]="",1,db[[#This Row],[QTY TG]])*IF(db[[#This Row],[QTY K]]="",1,db[[#This Row],[QTY K]])</f>
        <v>80</v>
      </c>
      <c r="AB1204" s="87" t="str">
        <f>IF(db[[#This Row],[STN K]]="",IF(db[[#This Row],[STN TG]]="",db[[#This Row],[STN B]],db[[#This Row],[STN TG]]),db[[#This Row],[STN K]])</f>
        <v>SET</v>
      </c>
      <c r="AC1204" s="87"/>
    </row>
    <row r="1205" spans="1:29" ht="16.5" customHeight="1" x14ac:dyDescent="0.25">
      <c r="A1205" s="87">
        <f>ROW()-1</f>
        <v>1204</v>
      </c>
      <c r="B1205" s="3" t="str">
        <f>LOWER(SUBSTITUTE(SUBSTITUTE(SUBSTITUTE(SUBSTITUTE(SUBSTITUTE(SUBSTITUTE(db[[#This Row],[NB BM]]," ",),".",""),"-",""),"(",""),")",""),"/",""))</f>
        <v>ballpenkenkobp39nhitam</v>
      </c>
      <c r="C1205" s="3" t="str">
        <f>LOWER(SUBSTITUTE(SUBSTITUTE(SUBSTITUTE(SUBSTITUTE(SUBSTITUTE(SUBSTITUTE(SUBSTITUTE(SUBSTITUTE(SUBSTITUTE(db[[#This Row],[NB NOTA]]," ",),".",""),"-",""),"(",""),")",""),",",""),"/",""),"""",""),"+",""))</f>
        <v>kenkoballpenbp39nblack</v>
      </c>
      <c r="D1205" s="3" t="str">
        <f>LOWER(SUBSTITUTE(SUBSTITUTE(SUBSTITUTE(SUBSTITUTE(SUBSTITUTE(SUBSTITUTE(SUBSTITUTE(SUBSTITUTE(SUBSTITUTE(db[[#This Row],[NB PAJAK]]," ",""),"-",""),"(",""),")",""),".",""),",",""),"/",""),"""",""),"+",""))</f>
        <v>ballpenkenkobp39nhitam</v>
      </c>
      <c r="E1205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ballpenkenkobp39nhitam144lsn</v>
      </c>
      <c r="F12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kenkoballpenbp39nblack144lsnartomoro</v>
      </c>
      <c r="G1205" s="4" t="s">
        <v>6351</v>
      </c>
      <c r="H1205" s="4" t="s">
        <v>6345</v>
      </c>
      <c r="I1205" s="49" t="s">
        <v>6352</v>
      </c>
      <c r="J1205" s="1" t="s">
        <v>1620</v>
      </c>
      <c r="K1205" s="28" t="e">
        <f>IF(db[[#This Row],[NB NOTA_C]]="","",COUNTIF([2]!B_MSK[concat],db[[#This Row],[NB NOTA_C]]))</f>
        <v>#REF!</v>
      </c>
      <c r="L1205" s="7" t="s">
        <v>1633</v>
      </c>
      <c r="M1205" s="3" t="s">
        <v>1677</v>
      </c>
      <c r="N1205" s="1" t="s">
        <v>2811</v>
      </c>
      <c r="O1205" s="3"/>
      <c r="P1205" s="3" t="str">
        <f>IF(db[[#This Row],[QTY/ CTN]]="","",SUBSTITUTE(SUBSTITUTE(SUBSTITUTE(db[[#This Row],[QTY/ CTN]]," ","_",2),"(",""),")","")&amp;"_")</f>
        <v>144 LSN_</v>
      </c>
      <c r="Q1205" s="3">
        <f>IF(db[[#This Row],[H_QTY/ CTN]]="","",SEARCH("_",db[[#This Row],[H_QTY/ CTN]]))</f>
        <v>8</v>
      </c>
      <c r="R1205" s="3">
        <f>IF(db[[#This Row],[H_QTY/ CTN]]="","",LEN(db[[#This Row],[H_QTY/ CTN]]))</f>
        <v>8</v>
      </c>
      <c r="S1205" s="87" t="str">
        <f>IF(db[[#This Row],[H_QTY/ CTN]]="","",LEFT(db[[#This Row],[H_QTY/ CTN]],db[[#This Row],[H_1]]-1))</f>
        <v>144 LSN</v>
      </c>
      <c r="T1205" s="87" t="str">
        <f>IF(NOT(db[[#This Row],[H_1]]=db[[#This Row],[H_2]]),MID(db[[#This Row],[H_QTY/ CTN]],db[[#This Row],[H_1]]+1,db[[#This Row],[H_2]]-db[[#This Row],[H_1]]-1),"")</f>
        <v/>
      </c>
      <c r="U1205" s="87" t="str">
        <f>IF(db[[#This Row],[QTY/ CTN B]]="","",LEFT(db[[#This Row],[QTY/ CTN B]],SEARCH(" ",db[[#This Row],[QTY/ CTN B]],1)-1))</f>
        <v>144</v>
      </c>
      <c r="V1205" s="87" t="str">
        <f>IF(db[[#This Row],[QTY/ CTN B]]="","",RIGHT(db[[#This Row],[QTY/ CTN B]],LEN(db[[#This Row],[QTY/ CTN B]])-SEARCH(" ",db[[#This Row],[QTY/ CTN B]],1)))</f>
        <v>LSN</v>
      </c>
      <c r="W1205" s="87">
        <f>IF(db[[#This Row],[QTY/ CTN TG]]="",IF(db[[#This Row],[STN TG]]="","",12),LEFT(db[[#This Row],[QTY/ CTN TG]],SEARCH(" ",db[[#This Row],[QTY/ CTN TG]],1)-1))</f>
        <v>12</v>
      </c>
      <c r="X1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05" s="87" t="str">
        <f>IF(db[[#This Row],[STN K]]="","",IF(db[[#This Row],[STN TG]]="LSN",12,""))</f>
        <v/>
      </c>
      <c r="Z1205" s="87" t="str">
        <f>IF(db[[#This Row],[STN TG]]="LSN","PCS","")</f>
        <v/>
      </c>
      <c r="AA1205" s="87">
        <f>db[[#This Row],[QTY B]]*IF(db[[#This Row],[QTY TG]]="",1,db[[#This Row],[QTY TG]])*IF(db[[#This Row],[QTY K]]="",1,db[[#This Row],[QTY K]])</f>
        <v>1728</v>
      </c>
      <c r="AB1205" s="87" t="str">
        <f>IF(db[[#This Row],[STN K]]="",IF(db[[#This Row],[STN TG]]="",db[[#This Row],[STN B]],db[[#This Row],[STN TG]]),db[[#This Row],[STN K]])</f>
        <v>PCS</v>
      </c>
      <c r="AC1205" s="87"/>
    </row>
    <row r="1206" spans="1:29" ht="16.5" customHeight="1" x14ac:dyDescent="0.25">
      <c r="A1206" s="87">
        <f>ROW()-1</f>
        <v>1205</v>
      </c>
      <c r="B1206" s="3" t="str">
        <f>LOWER(SUBSTITUTE(SUBSTITUTE(SUBSTITUTE(SUBSTITUTE(SUBSTITUTE(SUBSTITUTE(db[[#This Row],[NB BM]]," ",),".",""),"-",""),"(",""),")",""),"/",""))</f>
        <v>ballpenkenkonojin9</v>
      </c>
      <c r="C1206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D1206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E1206" s="3" t="str">
        <f>LOWER(SUBSTITUTE(SUBSTITUTE(SUBSTITUTE(SUBSTITUTE(SUBSTITUTE(SUBSTITUTE(SUBSTITUTE(SUBSTITUTE(SUBSTITUTE(db[[#This Row],[NB BM]]&amp;db[[#This Row],[QTY/ CTN]]," ",),".",""),"-",""),"(",""),")",""),",",""),"/",""),"""",""),"+",""))</f>
        <v>ballpenkenkonojin912grs</v>
      </c>
      <c r="F12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kenkoballpennojin9black12grsartomoro</v>
      </c>
      <c r="G1206" s="4" t="s">
        <v>4918</v>
      </c>
      <c r="H1206" s="4" t="s">
        <v>4916</v>
      </c>
      <c r="I1206" s="49" t="s">
        <v>4917</v>
      </c>
      <c r="J1206" s="1" t="s">
        <v>1620</v>
      </c>
      <c r="K1206" s="28" t="e">
        <f>IF(db[[#This Row],[NB NOTA_C]]="","",COUNTIF([2]!B_MSK[concat],db[[#This Row],[NB NOTA_C]]))</f>
        <v>#REF!</v>
      </c>
      <c r="L1206" s="7" t="s">
        <v>1633</v>
      </c>
      <c r="M1206" s="3" t="s">
        <v>1697</v>
      </c>
      <c r="N1206" s="1" t="s">
        <v>2811</v>
      </c>
      <c r="O1206" s="3"/>
      <c r="P1206" s="3" t="str">
        <f>IF(db[[#This Row],[QTY/ CTN]]="","",SUBSTITUTE(SUBSTITUTE(SUBSTITUTE(db[[#This Row],[QTY/ CTN]]," ","_",2),"(",""),")","")&amp;"_")</f>
        <v>12 GRS_</v>
      </c>
      <c r="Q1206" s="3">
        <f>IF(db[[#This Row],[H_QTY/ CTN]]="","",SEARCH("_",db[[#This Row],[H_QTY/ CTN]]))</f>
        <v>7</v>
      </c>
      <c r="R1206" s="3">
        <f>IF(db[[#This Row],[H_QTY/ CTN]]="","",LEN(db[[#This Row],[H_QTY/ CTN]]))</f>
        <v>7</v>
      </c>
      <c r="S1206" s="87" t="str">
        <f>IF(db[[#This Row],[H_QTY/ CTN]]="","",LEFT(db[[#This Row],[H_QTY/ CTN]],db[[#This Row],[H_1]]-1))</f>
        <v>12 GRS</v>
      </c>
      <c r="T1206" s="87" t="str">
        <f>IF(NOT(db[[#This Row],[H_1]]=db[[#This Row],[H_2]]),MID(db[[#This Row],[H_QTY/ CTN]],db[[#This Row],[H_1]]+1,db[[#This Row],[H_2]]-db[[#This Row],[H_1]]-1),"")</f>
        <v/>
      </c>
      <c r="U1206" s="87" t="str">
        <f>IF(db[[#This Row],[QTY/ CTN B]]="","",LEFT(db[[#This Row],[QTY/ CTN B]],SEARCH(" ",db[[#This Row],[QTY/ CTN B]],1)-1))</f>
        <v>12</v>
      </c>
      <c r="V1206" s="87" t="str">
        <f>IF(db[[#This Row],[QTY/ CTN B]]="","",RIGHT(db[[#This Row],[QTY/ CTN B]],LEN(db[[#This Row],[QTY/ CTN B]])-SEARCH(" ",db[[#This Row],[QTY/ CTN B]],1)))</f>
        <v>GRS</v>
      </c>
      <c r="W1206" s="87">
        <f>IF(db[[#This Row],[QTY/ CTN TG]]="",IF(db[[#This Row],[STN TG]]="","",12),LEFT(db[[#This Row],[QTY/ CTN TG]],SEARCH(" ",db[[#This Row],[QTY/ CTN TG]],1)-1))</f>
        <v>12</v>
      </c>
      <c r="X1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06" s="87">
        <f>IF(db[[#This Row],[STN K]]="","",IF(db[[#This Row],[STN TG]]="LSN",12,""))</f>
        <v>12</v>
      </c>
      <c r="Z1206" s="87" t="str">
        <f>IF(db[[#This Row],[STN TG]]="LSN","PCS","")</f>
        <v>PCS</v>
      </c>
      <c r="AA1206" s="87">
        <f>db[[#This Row],[QTY B]]*IF(db[[#This Row],[QTY TG]]="",1,db[[#This Row],[QTY TG]])*IF(db[[#This Row],[QTY K]]="",1,db[[#This Row],[QTY K]])</f>
        <v>1728</v>
      </c>
      <c r="AB1206" s="87" t="str">
        <f>IF(db[[#This Row],[STN K]]="",IF(db[[#This Row],[STN TG]]="",db[[#This Row],[STN B]],db[[#This Row],[STN TG]]),db[[#This Row],[STN K]])</f>
        <v>PCS</v>
      </c>
      <c r="AC1206" s="87"/>
    </row>
    <row r="1207" spans="1:29" ht="16.5" customHeight="1" x14ac:dyDescent="0.25">
      <c r="A1207" s="87">
        <f>ROW()-1</f>
        <v>1206</v>
      </c>
      <c r="B1207" s="1" t="str">
        <f>LOWER(SUBSTITUTE(SUBSTITUTE(SUBSTITUTE(SUBSTITUTE(SUBSTITUTE(SUBSTITUTE(db[[#This Row],[NB BM]]," ",),".",""),"-",""),"(",""),")",""),"/",""))</f>
        <v>binderclipkenkono105</v>
      </c>
      <c r="C1207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D1207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E1207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binderclipkenkono10550grs</v>
      </c>
      <c r="F12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kenkobinderclipno10550grsartomoro</v>
      </c>
      <c r="G1207" s="1" t="s">
        <v>372</v>
      </c>
      <c r="H1207" s="4" t="s">
        <v>373</v>
      </c>
      <c r="I1207" s="49" t="s">
        <v>374</v>
      </c>
      <c r="J1207" s="1" t="s">
        <v>1620</v>
      </c>
      <c r="K1207" s="26" t="e">
        <f>IF(db[[#This Row],[NB NOTA_C]]="","",COUNTIF([2]!B_MSK[concat],db[[#This Row],[NB NOTA_C]]))</f>
        <v>#REF!</v>
      </c>
      <c r="L1207" s="6" t="s">
        <v>1633</v>
      </c>
      <c r="M1207" s="1" t="s">
        <v>1687</v>
      </c>
      <c r="N1207" s="1" t="s">
        <v>2786</v>
      </c>
      <c r="O1207" s="1" t="s">
        <v>4820</v>
      </c>
      <c r="P1207" s="1" t="str">
        <f>IF(db[[#This Row],[QTY/ CTN]]="","",SUBSTITUTE(SUBSTITUTE(SUBSTITUTE(db[[#This Row],[QTY/ CTN]]," ","_",2),"(",""),")","")&amp;"_")</f>
        <v>50 GRS_</v>
      </c>
      <c r="Q1207" s="1">
        <f>IF(db[[#This Row],[H_QTY/ CTN]]="","",SEARCH("_",db[[#This Row],[H_QTY/ CTN]]))</f>
        <v>7</v>
      </c>
      <c r="R1207" s="1">
        <f>IF(db[[#This Row],[H_QTY/ CTN]]="","",LEN(db[[#This Row],[H_QTY/ CTN]]))</f>
        <v>7</v>
      </c>
      <c r="S1207" s="90" t="str">
        <f>IF(db[[#This Row],[H_QTY/ CTN]]="","",LEFT(db[[#This Row],[H_QTY/ CTN]],db[[#This Row],[H_1]]-1))</f>
        <v>50 GRS</v>
      </c>
      <c r="T1207" s="87" t="str">
        <f>IF(NOT(db[[#This Row],[H_1]]=db[[#This Row],[H_2]]),MID(db[[#This Row],[H_QTY/ CTN]],db[[#This Row],[H_1]]+1,db[[#This Row],[H_2]]-db[[#This Row],[H_1]]-1),"")</f>
        <v/>
      </c>
      <c r="U1207" s="87" t="str">
        <f>IF(db[[#This Row],[QTY/ CTN B]]="","",LEFT(db[[#This Row],[QTY/ CTN B]],SEARCH(" ",db[[#This Row],[QTY/ CTN B]],1)-1))</f>
        <v>50</v>
      </c>
      <c r="V1207" s="87" t="str">
        <f>IF(db[[#This Row],[QTY/ CTN B]]="","",RIGHT(db[[#This Row],[QTY/ CTN B]],LEN(db[[#This Row],[QTY/ CTN B]])-SEARCH(" ",db[[#This Row],[QTY/ CTN B]],1)))</f>
        <v>GRS</v>
      </c>
      <c r="W1207" s="87">
        <f>IF(db[[#This Row],[QTY/ CTN TG]]="",IF(db[[#This Row],[STN TG]]="","",12),LEFT(db[[#This Row],[QTY/ CTN TG]],SEARCH(" ",db[[#This Row],[QTY/ CTN TG]],1)-1))</f>
        <v>12</v>
      </c>
      <c r="X1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07" s="87">
        <f>IF(db[[#This Row],[STN K]]="","",IF(db[[#This Row],[STN TG]]="LSN",12,""))</f>
        <v>12</v>
      </c>
      <c r="Z1207" s="87" t="str">
        <f>IF(db[[#This Row],[STN TG]]="LSN","PCS","")</f>
        <v>PCS</v>
      </c>
      <c r="AA1207" s="87">
        <f>db[[#This Row],[QTY B]]*IF(db[[#This Row],[QTY TG]]="",1,db[[#This Row],[QTY TG]])*IF(db[[#This Row],[QTY K]]="",1,db[[#This Row],[QTY K]])</f>
        <v>7200</v>
      </c>
      <c r="AB1207" s="87" t="str">
        <f>IF(db[[#This Row],[STN K]]="",IF(db[[#This Row],[STN TG]]="",db[[#This Row],[STN B]],db[[#This Row],[STN TG]]),db[[#This Row],[STN K]])</f>
        <v>PCS</v>
      </c>
      <c r="AC1207" s="87"/>
    </row>
    <row r="1208" spans="1:29" ht="16.5" customHeight="1" x14ac:dyDescent="0.25">
      <c r="A1208" s="87">
        <f>ROW()-1</f>
        <v>1207</v>
      </c>
      <c r="B1208" s="1" t="str">
        <f>LOWER(SUBSTITUTE(SUBSTITUTE(SUBSTITUTE(SUBSTITUTE(SUBSTITUTE(SUBSTITUTE(db[[#This Row],[NB BM]]," ",),".",""),"-",""),"(",""),")",""),"/",""))</f>
        <v>binderclipkenko107</v>
      </c>
      <c r="C1208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D1208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E1208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binderclipkenko10750grs</v>
      </c>
      <c r="F12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kenkobinderclipno10750grsartomoro</v>
      </c>
      <c r="G1208" s="1" t="s">
        <v>375</v>
      </c>
      <c r="H1208" s="4" t="s">
        <v>376</v>
      </c>
      <c r="I1208" s="49" t="s">
        <v>377</v>
      </c>
      <c r="J1208" s="1" t="s">
        <v>1620</v>
      </c>
      <c r="K1208" s="26" t="e">
        <f>IF(db[[#This Row],[NB NOTA_C]]="","",COUNTIF([2]!B_MSK[concat],db[[#This Row],[NB NOTA_C]]))</f>
        <v>#REF!</v>
      </c>
      <c r="L1208" s="6" t="s">
        <v>1633</v>
      </c>
      <c r="M1208" s="1" t="s">
        <v>1687</v>
      </c>
      <c r="N1208" s="1" t="s">
        <v>2786</v>
      </c>
      <c r="O1208" s="1" t="s">
        <v>5133</v>
      </c>
      <c r="P1208" s="1" t="str">
        <f>IF(db[[#This Row],[QTY/ CTN]]="","",SUBSTITUTE(SUBSTITUTE(SUBSTITUTE(db[[#This Row],[QTY/ CTN]]," ","_",2),"(",""),")","")&amp;"_")</f>
        <v>50 GRS_</v>
      </c>
      <c r="Q1208" s="1">
        <f>IF(db[[#This Row],[H_QTY/ CTN]]="","",SEARCH("_",db[[#This Row],[H_QTY/ CTN]]))</f>
        <v>7</v>
      </c>
      <c r="R1208" s="1">
        <f>IF(db[[#This Row],[H_QTY/ CTN]]="","",LEN(db[[#This Row],[H_QTY/ CTN]]))</f>
        <v>7</v>
      </c>
      <c r="S1208" s="90" t="str">
        <f>IF(db[[#This Row],[H_QTY/ CTN]]="","",LEFT(db[[#This Row],[H_QTY/ CTN]],db[[#This Row],[H_1]]-1))</f>
        <v>50 GRS</v>
      </c>
      <c r="T1208" s="87" t="str">
        <f>IF(NOT(db[[#This Row],[H_1]]=db[[#This Row],[H_2]]),MID(db[[#This Row],[H_QTY/ CTN]],db[[#This Row],[H_1]]+1,db[[#This Row],[H_2]]-db[[#This Row],[H_1]]-1),"")</f>
        <v/>
      </c>
      <c r="U1208" s="87" t="str">
        <f>IF(db[[#This Row],[QTY/ CTN B]]="","",LEFT(db[[#This Row],[QTY/ CTN B]],SEARCH(" ",db[[#This Row],[QTY/ CTN B]],1)-1))</f>
        <v>50</v>
      </c>
      <c r="V1208" s="87" t="str">
        <f>IF(db[[#This Row],[QTY/ CTN B]]="","",RIGHT(db[[#This Row],[QTY/ CTN B]],LEN(db[[#This Row],[QTY/ CTN B]])-SEARCH(" ",db[[#This Row],[QTY/ CTN B]],1)))</f>
        <v>GRS</v>
      </c>
      <c r="W1208" s="87">
        <f>IF(db[[#This Row],[QTY/ CTN TG]]="",IF(db[[#This Row],[STN TG]]="","",12),LEFT(db[[#This Row],[QTY/ CTN TG]],SEARCH(" ",db[[#This Row],[QTY/ CTN TG]],1)-1))</f>
        <v>12</v>
      </c>
      <c r="X1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08" s="87">
        <f>IF(db[[#This Row],[STN K]]="","",IF(db[[#This Row],[STN TG]]="LSN",12,""))</f>
        <v>12</v>
      </c>
      <c r="Z1208" s="87" t="str">
        <f>IF(db[[#This Row],[STN TG]]="LSN","PCS","")</f>
        <v>PCS</v>
      </c>
      <c r="AA1208" s="87">
        <f>db[[#This Row],[QTY B]]*IF(db[[#This Row],[QTY TG]]="",1,db[[#This Row],[QTY TG]])*IF(db[[#This Row],[QTY K]]="",1,db[[#This Row],[QTY K]])</f>
        <v>7200</v>
      </c>
      <c r="AB1208" s="87" t="str">
        <f>IF(db[[#This Row],[STN K]]="",IF(db[[#This Row],[STN TG]]="",db[[#This Row],[STN B]],db[[#This Row],[STN TG]]),db[[#This Row],[STN K]])</f>
        <v>PCS</v>
      </c>
      <c r="AC1208" s="87"/>
    </row>
    <row r="1209" spans="1:29" ht="16.5" customHeight="1" x14ac:dyDescent="0.25">
      <c r="A1209" s="87">
        <f>ROW()-1</f>
        <v>1208</v>
      </c>
      <c r="B1209" s="1" t="str">
        <f>LOWER(SUBSTITUTE(SUBSTITUTE(SUBSTITUTE(SUBSTITUTE(SUBSTITUTE(SUBSTITUTE(db[[#This Row],[NB BM]]," ",),".",""),"-",""),"(",""),")",""),"/",""))</f>
        <v>binderclipkenko111</v>
      </c>
      <c r="C1209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D1209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E1209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binderclipkenko11130grs</v>
      </c>
      <c r="F12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kenkobinderclipno11130grsartomoro</v>
      </c>
      <c r="G1209" s="1" t="s">
        <v>378</v>
      </c>
      <c r="H1209" s="4" t="s">
        <v>379</v>
      </c>
      <c r="I1209" s="49" t="s">
        <v>380</v>
      </c>
      <c r="J1209" s="1" t="s">
        <v>1620</v>
      </c>
      <c r="K1209" s="26" t="e">
        <f>IF(db[[#This Row],[NB NOTA_C]]="","",COUNTIF([2]!B_MSK[concat],db[[#This Row],[NB NOTA_C]]))</f>
        <v>#REF!</v>
      </c>
      <c r="L1209" s="6" t="s">
        <v>1633</v>
      </c>
      <c r="M1209" s="1" t="s">
        <v>1688</v>
      </c>
      <c r="N1209" s="1" t="s">
        <v>2786</v>
      </c>
      <c r="O1209" s="1" t="s">
        <v>4821</v>
      </c>
      <c r="P1209" s="1" t="str">
        <f>IF(db[[#This Row],[QTY/ CTN]]="","",SUBSTITUTE(SUBSTITUTE(SUBSTITUTE(db[[#This Row],[QTY/ CTN]]," ","_",2),"(",""),")","")&amp;"_")</f>
        <v>30 GRS_</v>
      </c>
      <c r="Q1209" s="1">
        <f>IF(db[[#This Row],[H_QTY/ CTN]]="","",SEARCH("_",db[[#This Row],[H_QTY/ CTN]]))</f>
        <v>7</v>
      </c>
      <c r="R1209" s="1">
        <f>IF(db[[#This Row],[H_QTY/ CTN]]="","",LEN(db[[#This Row],[H_QTY/ CTN]]))</f>
        <v>7</v>
      </c>
      <c r="S1209" s="90" t="str">
        <f>IF(db[[#This Row],[H_QTY/ CTN]]="","",LEFT(db[[#This Row],[H_QTY/ CTN]],db[[#This Row],[H_1]]-1))</f>
        <v>30 GRS</v>
      </c>
      <c r="T1209" s="87" t="str">
        <f>IF(NOT(db[[#This Row],[H_1]]=db[[#This Row],[H_2]]),MID(db[[#This Row],[H_QTY/ CTN]],db[[#This Row],[H_1]]+1,db[[#This Row],[H_2]]-db[[#This Row],[H_1]]-1),"")</f>
        <v/>
      </c>
      <c r="U1209" s="87" t="str">
        <f>IF(db[[#This Row],[QTY/ CTN B]]="","",LEFT(db[[#This Row],[QTY/ CTN B]],SEARCH(" ",db[[#This Row],[QTY/ CTN B]],1)-1))</f>
        <v>30</v>
      </c>
      <c r="V1209" s="87" t="str">
        <f>IF(db[[#This Row],[QTY/ CTN B]]="","",RIGHT(db[[#This Row],[QTY/ CTN B]],LEN(db[[#This Row],[QTY/ CTN B]])-SEARCH(" ",db[[#This Row],[QTY/ CTN B]],1)))</f>
        <v>GRS</v>
      </c>
      <c r="W1209" s="87">
        <f>IF(db[[#This Row],[QTY/ CTN TG]]="",IF(db[[#This Row],[STN TG]]="","",12),LEFT(db[[#This Row],[QTY/ CTN TG]],SEARCH(" ",db[[#This Row],[QTY/ CTN TG]],1)-1))</f>
        <v>12</v>
      </c>
      <c r="X1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09" s="87">
        <f>IF(db[[#This Row],[STN K]]="","",IF(db[[#This Row],[STN TG]]="LSN",12,""))</f>
        <v>12</v>
      </c>
      <c r="Z1209" s="87" t="str">
        <f>IF(db[[#This Row],[STN TG]]="LSN","PCS","")</f>
        <v>PCS</v>
      </c>
      <c r="AA1209" s="87">
        <f>db[[#This Row],[QTY B]]*IF(db[[#This Row],[QTY TG]]="",1,db[[#This Row],[QTY TG]])*IF(db[[#This Row],[QTY K]]="",1,db[[#This Row],[QTY K]])</f>
        <v>4320</v>
      </c>
      <c r="AB1209" s="87" t="str">
        <f>IF(db[[#This Row],[STN K]]="",IF(db[[#This Row],[STN TG]]="",db[[#This Row],[STN B]],db[[#This Row],[STN TG]]),db[[#This Row],[STN K]])</f>
        <v>PCS</v>
      </c>
      <c r="AC1209" s="87"/>
    </row>
    <row r="1210" spans="1:29" ht="16.5" customHeight="1" x14ac:dyDescent="0.25">
      <c r="A1210" s="87">
        <f>ROW()-1</f>
        <v>1209</v>
      </c>
      <c r="B1210" s="1" t="str">
        <f>LOWER(SUBSTITUTE(SUBSTITUTE(SUBSTITUTE(SUBSTITUTE(SUBSTITUTE(SUBSTITUTE(db[[#This Row],[NB BM]]," ",),".",""),"-",""),"(",""),")",""),"/",""))</f>
        <v>binderclipkenkono155</v>
      </c>
      <c r="C1210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D1210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E1210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binderclipkenkono15520grs</v>
      </c>
      <c r="F12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kenkobinderclipno15520grsartomoro</v>
      </c>
      <c r="G1210" s="1" t="s">
        <v>381</v>
      </c>
      <c r="H1210" s="4" t="s">
        <v>382</v>
      </c>
      <c r="I1210" s="49" t="s">
        <v>383</v>
      </c>
      <c r="J1210" s="1" t="s">
        <v>1620</v>
      </c>
      <c r="K1210" s="26" t="e">
        <f>IF(db[[#This Row],[NB NOTA_C]]="","",COUNTIF([2]!B_MSK[concat],db[[#This Row],[NB NOTA_C]]))</f>
        <v>#REF!</v>
      </c>
      <c r="L1210" s="6" t="s">
        <v>1633</v>
      </c>
      <c r="M1210" s="1" t="s">
        <v>1689</v>
      </c>
      <c r="N1210" s="1" t="s">
        <v>2786</v>
      </c>
      <c r="O1210" s="1" t="s">
        <v>5578</v>
      </c>
      <c r="P1210" s="1" t="str">
        <f>IF(db[[#This Row],[QTY/ CTN]]="","",SUBSTITUTE(SUBSTITUTE(SUBSTITUTE(db[[#This Row],[QTY/ CTN]]," ","_",2),"(",""),")","")&amp;"_")</f>
        <v>20 GRS_</v>
      </c>
      <c r="Q1210" s="1">
        <f>IF(db[[#This Row],[H_QTY/ CTN]]="","",SEARCH("_",db[[#This Row],[H_QTY/ CTN]]))</f>
        <v>7</v>
      </c>
      <c r="R1210" s="1">
        <f>IF(db[[#This Row],[H_QTY/ CTN]]="","",LEN(db[[#This Row],[H_QTY/ CTN]]))</f>
        <v>7</v>
      </c>
      <c r="S1210" s="90" t="str">
        <f>IF(db[[#This Row],[H_QTY/ CTN]]="","",LEFT(db[[#This Row],[H_QTY/ CTN]],db[[#This Row],[H_1]]-1))</f>
        <v>20 GRS</v>
      </c>
      <c r="T1210" s="87" t="str">
        <f>IF(NOT(db[[#This Row],[H_1]]=db[[#This Row],[H_2]]),MID(db[[#This Row],[H_QTY/ CTN]],db[[#This Row],[H_1]]+1,db[[#This Row],[H_2]]-db[[#This Row],[H_1]]-1),"")</f>
        <v/>
      </c>
      <c r="U1210" s="87" t="str">
        <f>IF(db[[#This Row],[QTY/ CTN B]]="","",LEFT(db[[#This Row],[QTY/ CTN B]],SEARCH(" ",db[[#This Row],[QTY/ CTN B]],1)-1))</f>
        <v>20</v>
      </c>
      <c r="V1210" s="87" t="str">
        <f>IF(db[[#This Row],[QTY/ CTN B]]="","",RIGHT(db[[#This Row],[QTY/ CTN B]],LEN(db[[#This Row],[QTY/ CTN B]])-SEARCH(" ",db[[#This Row],[QTY/ CTN B]],1)))</f>
        <v>GRS</v>
      </c>
      <c r="W1210" s="87">
        <f>IF(db[[#This Row],[QTY/ CTN TG]]="",IF(db[[#This Row],[STN TG]]="","",12),LEFT(db[[#This Row],[QTY/ CTN TG]],SEARCH(" ",db[[#This Row],[QTY/ CTN TG]],1)-1))</f>
        <v>12</v>
      </c>
      <c r="X1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10" s="87">
        <f>IF(db[[#This Row],[STN K]]="","",IF(db[[#This Row],[STN TG]]="LSN",12,""))</f>
        <v>12</v>
      </c>
      <c r="Z1210" s="87" t="str">
        <f>IF(db[[#This Row],[STN TG]]="LSN","PCS","")</f>
        <v>PCS</v>
      </c>
      <c r="AA1210" s="87">
        <f>db[[#This Row],[QTY B]]*IF(db[[#This Row],[QTY TG]]="",1,db[[#This Row],[QTY TG]])*IF(db[[#This Row],[QTY K]]="",1,db[[#This Row],[QTY K]])</f>
        <v>2880</v>
      </c>
      <c r="AB1210" s="87" t="str">
        <f>IF(db[[#This Row],[STN K]]="",IF(db[[#This Row],[STN TG]]="",db[[#This Row],[STN B]],db[[#This Row],[STN TG]]),db[[#This Row],[STN K]])</f>
        <v>PCS</v>
      </c>
      <c r="AC1210" s="87"/>
    </row>
    <row r="1211" spans="1:29" ht="16.5" customHeight="1" x14ac:dyDescent="0.25">
      <c r="A1211" s="87">
        <f>ROW()-1</f>
        <v>1210</v>
      </c>
      <c r="B1211" s="1" t="str">
        <f>LOWER(SUBSTITUTE(SUBSTITUTE(SUBSTITUTE(SUBSTITUTE(SUBSTITUTE(SUBSTITUTE(db[[#This Row],[NB BM]]," ",),".",""),"-",""),"(",""),")",""),"/",""))</f>
        <v>binderclipkenkono200</v>
      </c>
      <c r="C1211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D1211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E1211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binderclipkenkono20010grs</v>
      </c>
      <c r="F12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kenkobinderclipno20010grsartomoro</v>
      </c>
      <c r="G1211" s="1" t="s">
        <v>384</v>
      </c>
      <c r="H1211" s="4" t="s">
        <v>385</v>
      </c>
      <c r="I1211" s="2" t="s">
        <v>386</v>
      </c>
      <c r="J1211" s="1" t="s">
        <v>1620</v>
      </c>
      <c r="K1211" s="26" t="e">
        <f>IF(db[[#This Row],[NB NOTA_C]]="","",COUNTIF([2]!B_MSK[concat],db[[#This Row],[NB NOTA_C]]))</f>
        <v>#REF!</v>
      </c>
      <c r="L1211" s="6" t="s">
        <v>1633</v>
      </c>
      <c r="M1211" s="1" t="s">
        <v>1690</v>
      </c>
      <c r="N1211" s="1" t="s">
        <v>2786</v>
      </c>
      <c r="O1211" s="1" t="s">
        <v>5174</v>
      </c>
      <c r="P1211" s="1" t="str">
        <f>IF(db[[#This Row],[QTY/ CTN]]="","",SUBSTITUTE(SUBSTITUTE(SUBSTITUTE(db[[#This Row],[QTY/ CTN]]," ","_",2),"(",""),")","")&amp;"_")</f>
        <v>10 GRS_</v>
      </c>
      <c r="Q1211" s="1">
        <f>IF(db[[#This Row],[H_QTY/ CTN]]="","",SEARCH("_",db[[#This Row],[H_QTY/ CTN]]))</f>
        <v>7</v>
      </c>
      <c r="R1211" s="1">
        <f>IF(db[[#This Row],[H_QTY/ CTN]]="","",LEN(db[[#This Row],[H_QTY/ CTN]]))</f>
        <v>7</v>
      </c>
      <c r="S1211" s="90" t="str">
        <f>IF(db[[#This Row],[H_QTY/ CTN]]="","",LEFT(db[[#This Row],[H_QTY/ CTN]],db[[#This Row],[H_1]]-1))</f>
        <v>10 GRS</v>
      </c>
      <c r="T1211" s="87" t="str">
        <f>IF(NOT(db[[#This Row],[H_1]]=db[[#This Row],[H_2]]),MID(db[[#This Row],[H_QTY/ CTN]],db[[#This Row],[H_1]]+1,db[[#This Row],[H_2]]-db[[#This Row],[H_1]]-1),"")</f>
        <v/>
      </c>
      <c r="U1211" s="87" t="str">
        <f>IF(db[[#This Row],[QTY/ CTN B]]="","",LEFT(db[[#This Row],[QTY/ CTN B]],SEARCH(" ",db[[#This Row],[QTY/ CTN B]],1)-1))</f>
        <v>10</v>
      </c>
      <c r="V1211" s="87" t="str">
        <f>IF(db[[#This Row],[QTY/ CTN B]]="","",RIGHT(db[[#This Row],[QTY/ CTN B]],LEN(db[[#This Row],[QTY/ CTN B]])-SEARCH(" ",db[[#This Row],[QTY/ CTN B]],1)))</f>
        <v>GRS</v>
      </c>
      <c r="W1211" s="87">
        <f>IF(db[[#This Row],[QTY/ CTN TG]]="",IF(db[[#This Row],[STN TG]]="","",12),LEFT(db[[#This Row],[QTY/ CTN TG]],SEARCH(" ",db[[#This Row],[QTY/ CTN TG]],1)-1))</f>
        <v>12</v>
      </c>
      <c r="X1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11" s="87">
        <f>IF(db[[#This Row],[STN K]]="","",IF(db[[#This Row],[STN TG]]="LSN",12,""))</f>
        <v>12</v>
      </c>
      <c r="Z1211" s="87" t="str">
        <f>IF(db[[#This Row],[STN TG]]="LSN","PCS","")</f>
        <v>PCS</v>
      </c>
      <c r="AA1211" s="87">
        <f>db[[#This Row],[QTY B]]*IF(db[[#This Row],[QTY TG]]="",1,db[[#This Row],[QTY TG]])*IF(db[[#This Row],[QTY K]]="",1,db[[#This Row],[QTY K]])</f>
        <v>1440</v>
      </c>
      <c r="AB1211" s="87" t="str">
        <f>IF(db[[#This Row],[STN K]]="",IF(db[[#This Row],[STN TG]]="",db[[#This Row],[STN B]],db[[#This Row],[STN TG]]),db[[#This Row],[STN K]])</f>
        <v>PCS</v>
      </c>
      <c r="AC1211" s="87"/>
    </row>
    <row r="1212" spans="1:29" ht="16.5" customHeight="1" x14ac:dyDescent="0.25">
      <c r="A1212" s="87">
        <f>ROW()-1</f>
        <v>1211</v>
      </c>
      <c r="B1212" s="1" t="str">
        <f>LOWER(SUBSTITUTE(SUBSTITUTE(SUBSTITUTE(SUBSTITUTE(SUBSTITUTE(SUBSTITUTE(db[[#This Row],[NB BM]]," ",),".",""),"-",""),"(",""),")",""),"/",""))</f>
        <v>binderclipkenkono260</v>
      </c>
      <c r="C1212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D1212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E1212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binderclipkenkono2605grs</v>
      </c>
      <c r="F12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kenkobinderclipno2605grsartomoro</v>
      </c>
      <c r="G1212" s="1" t="s">
        <v>387</v>
      </c>
      <c r="H1212" s="4" t="s">
        <v>388</v>
      </c>
      <c r="I1212" s="49" t="s">
        <v>389</v>
      </c>
      <c r="J1212" s="1" t="s">
        <v>1620</v>
      </c>
      <c r="K1212" s="26" t="e">
        <f>IF(db[[#This Row],[NB NOTA_C]]="","",COUNTIF([2]!B_MSK[concat],db[[#This Row],[NB NOTA_C]]))</f>
        <v>#REF!</v>
      </c>
      <c r="L1212" s="6" t="s">
        <v>1633</v>
      </c>
      <c r="M1212" s="1" t="s">
        <v>1692</v>
      </c>
      <c r="N1212" s="1" t="s">
        <v>2786</v>
      </c>
      <c r="O1212" s="86" t="s">
        <v>4963</v>
      </c>
      <c r="P1212" s="86" t="str">
        <f>IF(db[[#This Row],[QTY/ CTN]]="","",SUBSTITUTE(SUBSTITUTE(SUBSTITUTE(db[[#This Row],[QTY/ CTN]]," ","_",2),"(",""),")","")&amp;"_")</f>
        <v>5 GRS_</v>
      </c>
      <c r="Q1212" s="86">
        <f>IF(db[[#This Row],[H_QTY/ CTN]]="","",SEARCH("_",db[[#This Row],[H_QTY/ CTN]]))</f>
        <v>6</v>
      </c>
      <c r="R1212" s="86">
        <f>IF(db[[#This Row],[H_QTY/ CTN]]="","",LEN(db[[#This Row],[H_QTY/ CTN]]))</f>
        <v>6</v>
      </c>
      <c r="S1212" s="90" t="str">
        <f>IF(db[[#This Row],[H_QTY/ CTN]]="","",LEFT(db[[#This Row],[H_QTY/ CTN]],db[[#This Row],[H_1]]-1))</f>
        <v>5 GRS</v>
      </c>
      <c r="T1212" s="87" t="str">
        <f>IF(NOT(db[[#This Row],[H_1]]=db[[#This Row],[H_2]]),MID(db[[#This Row],[H_QTY/ CTN]],db[[#This Row],[H_1]]+1,db[[#This Row],[H_2]]-db[[#This Row],[H_1]]-1),"")</f>
        <v/>
      </c>
      <c r="U1212" s="87" t="str">
        <f>IF(db[[#This Row],[QTY/ CTN B]]="","",LEFT(db[[#This Row],[QTY/ CTN B]],SEARCH(" ",db[[#This Row],[QTY/ CTN B]],1)-1))</f>
        <v>5</v>
      </c>
      <c r="V1212" s="87" t="str">
        <f>IF(db[[#This Row],[QTY/ CTN B]]="","",RIGHT(db[[#This Row],[QTY/ CTN B]],LEN(db[[#This Row],[QTY/ CTN B]])-SEARCH(" ",db[[#This Row],[QTY/ CTN B]],1)))</f>
        <v>GRS</v>
      </c>
      <c r="W1212" s="87">
        <f>IF(db[[#This Row],[QTY/ CTN TG]]="",IF(db[[#This Row],[STN TG]]="","",12),LEFT(db[[#This Row],[QTY/ CTN TG]],SEARCH(" ",db[[#This Row],[QTY/ CTN TG]],1)-1))</f>
        <v>12</v>
      </c>
      <c r="X1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212" s="87">
        <f>IF(db[[#This Row],[STN K]]="","",IF(db[[#This Row],[STN TG]]="LSN",12,""))</f>
        <v>12</v>
      </c>
      <c r="Z1212" s="87" t="str">
        <f>IF(db[[#This Row],[STN TG]]="LSN","PCS","")</f>
        <v>PCS</v>
      </c>
      <c r="AA1212" s="87">
        <f>db[[#This Row],[QTY B]]*IF(db[[#This Row],[QTY TG]]="",1,db[[#This Row],[QTY TG]])*IF(db[[#This Row],[QTY K]]="",1,db[[#This Row],[QTY K]])</f>
        <v>720</v>
      </c>
      <c r="AB1212" s="87" t="str">
        <f>IF(db[[#This Row],[STN K]]="",IF(db[[#This Row],[STN TG]]="",db[[#This Row],[STN B]],db[[#This Row],[STN TG]]),db[[#This Row],[STN K]])</f>
        <v>PCS</v>
      </c>
      <c r="AC1212" s="87"/>
    </row>
    <row r="1213" spans="1:29" ht="16.5" customHeight="1" x14ac:dyDescent="0.25">
      <c r="A1213" s="87">
        <f>ROW()-1</f>
        <v>1212</v>
      </c>
      <c r="B1213" s="3" t="str">
        <f>LOWER(SUBSTITUTE(SUBSTITUTE(SUBSTITUTE(SUBSTITUTE(SUBSTITUTE(SUBSTITUTE(db[[#This Row],[NB BM]]," ",),".",""),"-",""),"(",""),")",""),"/",""))</f>
        <v>binderclipkenkono280</v>
      </c>
      <c r="C1213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D1213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E1213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binderclipkenkono28072box6pcs</v>
      </c>
      <c r="F12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kenkobinderclipno28072box6pcsartomoro</v>
      </c>
      <c r="G1213" s="1" t="s">
        <v>2663</v>
      </c>
      <c r="H1213" s="4" t="s">
        <v>4509</v>
      </c>
      <c r="I1213" s="49" t="s">
        <v>2128</v>
      </c>
      <c r="J1213" s="1" t="s">
        <v>1620</v>
      </c>
      <c r="K1213" s="26" t="e">
        <f>IF(db[[#This Row],[NB NOTA_C]]="","",COUNTIF([2]!B_MSK[concat],db[[#This Row],[NB NOTA_C]]))</f>
        <v>#REF!</v>
      </c>
      <c r="L1213" s="7" t="s">
        <v>1633</v>
      </c>
      <c r="M1213" s="3" t="s">
        <v>2171</v>
      </c>
      <c r="N1213" s="1" t="s">
        <v>2786</v>
      </c>
      <c r="O1213" s="1" t="s">
        <v>5967</v>
      </c>
      <c r="P1213" s="1" t="str">
        <f>IF(db[[#This Row],[QTY/ CTN]]="","",SUBSTITUTE(SUBSTITUTE(SUBSTITUTE(db[[#This Row],[QTY/ CTN]]," ","_",2),"(",""),")","")&amp;"_")</f>
        <v>72 BOX_6 PCS_</v>
      </c>
      <c r="Q1213" s="1">
        <f>IF(db[[#This Row],[H_QTY/ CTN]]="","",SEARCH("_",db[[#This Row],[H_QTY/ CTN]]))</f>
        <v>7</v>
      </c>
      <c r="R1213" s="1">
        <f>IF(db[[#This Row],[H_QTY/ CTN]]="","",LEN(db[[#This Row],[H_QTY/ CTN]]))</f>
        <v>13</v>
      </c>
      <c r="S1213" s="90" t="str">
        <f>IF(db[[#This Row],[H_QTY/ CTN]]="","",LEFT(db[[#This Row],[H_QTY/ CTN]],db[[#This Row],[H_1]]-1))</f>
        <v>72 BOX</v>
      </c>
      <c r="T1213" s="87" t="str">
        <f>IF(NOT(db[[#This Row],[H_1]]=db[[#This Row],[H_2]]),MID(db[[#This Row],[H_QTY/ CTN]],db[[#This Row],[H_1]]+1,db[[#This Row],[H_2]]-db[[#This Row],[H_1]]-1),"")</f>
        <v>6 PCS</v>
      </c>
      <c r="U1213" s="87" t="str">
        <f>IF(db[[#This Row],[QTY/ CTN B]]="","",LEFT(db[[#This Row],[QTY/ CTN B]],SEARCH(" ",db[[#This Row],[QTY/ CTN B]],1)-1))</f>
        <v>72</v>
      </c>
      <c r="V1213" s="87" t="str">
        <f>IF(db[[#This Row],[QTY/ CTN B]]="","",RIGHT(db[[#This Row],[QTY/ CTN B]],LEN(db[[#This Row],[QTY/ CTN B]])-SEARCH(" ",db[[#This Row],[QTY/ CTN B]],1)))</f>
        <v>BOX</v>
      </c>
      <c r="W1213" s="87" t="str">
        <f>IF(db[[#This Row],[QTY/ CTN TG]]="",IF(db[[#This Row],[STN TG]]="","",12),LEFT(db[[#This Row],[QTY/ CTN TG]],SEARCH(" ",db[[#This Row],[QTY/ CTN TG]],1)-1))</f>
        <v>6</v>
      </c>
      <c r="X1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13" s="87" t="str">
        <f>IF(db[[#This Row],[STN K]]="","",IF(db[[#This Row],[STN TG]]="LSN",12,""))</f>
        <v/>
      </c>
      <c r="Z1213" s="87" t="str">
        <f>IF(db[[#This Row],[STN TG]]="LSN","PCS","")</f>
        <v/>
      </c>
      <c r="AA1213" s="87">
        <f>db[[#This Row],[QTY B]]*IF(db[[#This Row],[QTY TG]]="",1,db[[#This Row],[QTY TG]])*IF(db[[#This Row],[QTY K]]="",1,db[[#This Row],[QTY K]])</f>
        <v>432</v>
      </c>
      <c r="AB1213" s="87" t="str">
        <f>IF(db[[#This Row],[STN K]]="",IF(db[[#This Row],[STN TG]]="",db[[#This Row],[STN B]],db[[#This Row],[STN TG]]),db[[#This Row],[STN K]])</f>
        <v>PCS</v>
      </c>
      <c r="AC1213" s="87"/>
    </row>
    <row r="1214" spans="1:29" ht="16.5" customHeight="1" x14ac:dyDescent="0.25">
      <c r="A1214" s="87">
        <f>ROW()-1</f>
        <v>1213</v>
      </c>
      <c r="B1214" s="1" t="str">
        <f>LOWER(SUBSTITUTE(SUBSTITUTE(SUBSTITUTE(SUBSTITUTE(SUBSTITUTE(SUBSTITUTE(db[[#This Row],[NB BM]]," ",),".",""),"-",""),"(",""),")",""),"/",""))</f>
        <v>binderclipkenkono2806pcsbox</v>
      </c>
      <c r="C1214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D1214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E1214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binderclipkenkono2806pcsbox72box6pcs</v>
      </c>
      <c r="F12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kenkobinderclipno2806pcsbox72box6pcsartomoro</v>
      </c>
      <c r="G1214" s="1" t="s">
        <v>4499</v>
      </c>
      <c r="H1214" s="4" t="s">
        <v>4498</v>
      </c>
      <c r="I1214" s="51" t="s">
        <v>4497</v>
      </c>
      <c r="J1214" s="1" t="s">
        <v>1620</v>
      </c>
      <c r="K1214" s="26" t="e">
        <f>IF(db[[#This Row],[NB NOTA_C]]="","",COUNTIF([2]!B_MSK[concat],db[[#This Row],[NB NOTA_C]]))</f>
        <v>#REF!</v>
      </c>
      <c r="L1214" s="6" t="s">
        <v>1633</v>
      </c>
      <c r="M1214" s="1" t="s">
        <v>2171</v>
      </c>
      <c r="N1214" s="1" t="s">
        <v>2786</v>
      </c>
      <c r="P1214" s="1" t="str">
        <f>IF(db[[#This Row],[QTY/ CTN]]="","",SUBSTITUTE(SUBSTITUTE(SUBSTITUTE(db[[#This Row],[QTY/ CTN]]," ","_",2),"(",""),")","")&amp;"_")</f>
        <v>72 BOX_6 PCS_</v>
      </c>
      <c r="Q1214" s="1">
        <f>IF(db[[#This Row],[H_QTY/ CTN]]="","",SEARCH("_",db[[#This Row],[H_QTY/ CTN]]))</f>
        <v>7</v>
      </c>
      <c r="R1214" s="1">
        <f>IF(db[[#This Row],[H_QTY/ CTN]]="","",LEN(db[[#This Row],[H_QTY/ CTN]]))</f>
        <v>13</v>
      </c>
      <c r="S1214" s="90" t="str">
        <f>IF(db[[#This Row],[H_QTY/ CTN]]="","",LEFT(db[[#This Row],[H_QTY/ CTN]],db[[#This Row],[H_1]]-1))</f>
        <v>72 BOX</v>
      </c>
      <c r="T1214" s="87" t="str">
        <f>IF(NOT(db[[#This Row],[H_1]]=db[[#This Row],[H_2]]),MID(db[[#This Row],[H_QTY/ CTN]],db[[#This Row],[H_1]]+1,db[[#This Row],[H_2]]-db[[#This Row],[H_1]]-1),"")</f>
        <v>6 PCS</v>
      </c>
      <c r="U1214" s="87" t="str">
        <f>IF(db[[#This Row],[QTY/ CTN B]]="","",LEFT(db[[#This Row],[QTY/ CTN B]],SEARCH(" ",db[[#This Row],[QTY/ CTN B]],1)-1))</f>
        <v>72</v>
      </c>
      <c r="V1214" s="87" t="str">
        <f>IF(db[[#This Row],[QTY/ CTN B]]="","",RIGHT(db[[#This Row],[QTY/ CTN B]],LEN(db[[#This Row],[QTY/ CTN B]])-SEARCH(" ",db[[#This Row],[QTY/ CTN B]],1)))</f>
        <v>BOX</v>
      </c>
      <c r="W1214" s="87" t="str">
        <f>IF(db[[#This Row],[QTY/ CTN TG]]="",IF(db[[#This Row],[STN TG]]="","",12),LEFT(db[[#This Row],[QTY/ CTN TG]],SEARCH(" ",db[[#This Row],[QTY/ CTN TG]],1)-1))</f>
        <v>6</v>
      </c>
      <c r="X1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14" s="87" t="str">
        <f>IF(db[[#This Row],[STN K]]="","",IF(db[[#This Row],[STN TG]]="LSN",12,""))</f>
        <v/>
      </c>
      <c r="Z1214" s="87" t="str">
        <f>IF(db[[#This Row],[STN TG]]="LSN","PCS","")</f>
        <v/>
      </c>
      <c r="AA1214" s="87">
        <f>db[[#This Row],[QTY B]]*IF(db[[#This Row],[QTY TG]]="",1,db[[#This Row],[QTY TG]])*IF(db[[#This Row],[QTY K]]="",1,db[[#This Row],[QTY K]])</f>
        <v>432</v>
      </c>
      <c r="AB1214" s="87" t="str">
        <f>IF(db[[#This Row],[STN K]]="",IF(db[[#This Row],[STN TG]]="",db[[#This Row],[STN B]],db[[#This Row],[STN TG]]),db[[#This Row],[STN K]])</f>
        <v>PCS</v>
      </c>
      <c r="AC1214" s="87"/>
    </row>
    <row r="1215" spans="1:29" ht="16.5" customHeight="1" x14ac:dyDescent="0.25">
      <c r="A1215" s="87">
        <f>ROW()-1</f>
        <v>1214</v>
      </c>
      <c r="B1215" s="3" t="str">
        <f>LOWER(SUBSTITUTE(SUBSTITUTE(SUBSTITUTE(SUBSTITUTE(SUBSTITUTE(SUBSTITUTE(db[[#This Row],[NB BM]]," ",),".",""),"-",""),"(",""),")",""),"/",""))</f>
        <v>binderclipkenkono300</v>
      </c>
      <c r="C1215" s="3" t="str">
        <f>LOWER(SUBSTITUTE(SUBSTITUTE(SUBSTITUTE(SUBSTITUTE(SUBSTITUTE(SUBSTITUTE(SUBSTITUTE(SUBSTITUTE(SUBSTITUTE(db[[#This Row],[NB NOTA]]," ",),".",""),"-",""),"(",""),")",""),",",""),"/",""),"""",""),"+",""))</f>
        <v>kenkobinderclipno300</v>
      </c>
      <c r="D1215" s="3" t="str">
        <f>LOWER(SUBSTITUTE(SUBSTITUTE(SUBSTITUTE(SUBSTITUTE(SUBSTITUTE(SUBSTITUTE(SUBSTITUTE(SUBSTITUTE(SUBSTITUTE(db[[#This Row],[NB PAJAK]]," ",""),"-",""),"(",""),")",""),".",""),",",""),"/",""),"""",""),"+",""))</f>
        <v>binderclipkenkono300</v>
      </c>
      <c r="E1215" s="3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binderclipkenkono30048box6pcs</v>
      </c>
      <c r="F12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kenkobinderclipno30048box6pcsartomoro</v>
      </c>
      <c r="G1215" s="1" t="s">
        <v>5963</v>
      </c>
      <c r="H1215" s="4" t="s">
        <v>5964</v>
      </c>
      <c r="I1215" s="49" t="s">
        <v>5965</v>
      </c>
      <c r="J1215" s="1" t="s">
        <v>1620</v>
      </c>
      <c r="K1215" s="26" t="e">
        <f>IF(db[[#This Row],[NB NOTA_C]]="","",COUNTIF([2]!B_MSK[concat],db[[#This Row],[NB NOTA_C]]))</f>
        <v>#REF!</v>
      </c>
      <c r="L1215" s="7" t="s">
        <v>1633</v>
      </c>
      <c r="M1215" s="3" t="s">
        <v>5966</v>
      </c>
      <c r="N1215" s="1" t="s">
        <v>2786</v>
      </c>
      <c r="O1215" s="1" t="s">
        <v>5968</v>
      </c>
      <c r="P1215" s="1" t="str">
        <f>IF(db[[#This Row],[QTY/ CTN]]="","",SUBSTITUTE(SUBSTITUTE(SUBSTITUTE(db[[#This Row],[QTY/ CTN]]," ","_",2),"(",""),")","")&amp;"_")</f>
        <v>48 BOX_6 PCS_</v>
      </c>
      <c r="Q1215" s="1">
        <f>IF(db[[#This Row],[H_QTY/ CTN]]="","",SEARCH("_",db[[#This Row],[H_QTY/ CTN]]))</f>
        <v>7</v>
      </c>
      <c r="R1215" s="1">
        <f>IF(db[[#This Row],[H_QTY/ CTN]]="","",LEN(db[[#This Row],[H_QTY/ CTN]]))</f>
        <v>13</v>
      </c>
      <c r="S1215" s="90" t="str">
        <f>IF(db[[#This Row],[H_QTY/ CTN]]="","",LEFT(db[[#This Row],[H_QTY/ CTN]],db[[#This Row],[H_1]]-1))</f>
        <v>48 BOX</v>
      </c>
      <c r="T1215" s="87" t="str">
        <f>IF(NOT(db[[#This Row],[H_1]]=db[[#This Row],[H_2]]),MID(db[[#This Row],[H_QTY/ CTN]],db[[#This Row],[H_1]]+1,db[[#This Row],[H_2]]-db[[#This Row],[H_1]]-1),"")</f>
        <v>6 PCS</v>
      </c>
      <c r="U1215" s="87" t="str">
        <f>IF(db[[#This Row],[QTY/ CTN B]]="","",LEFT(db[[#This Row],[QTY/ CTN B]],SEARCH(" ",db[[#This Row],[QTY/ CTN B]],1)-1))</f>
        <v>48</v>
      </c>
      <c r="V1215" s="87" t="str">
        <f>IF(db[[#This Row],[QTY/ CTN B]]="","",RIGHT(db[[#This Row],[QTY/ CTN B]],LEN(db[[#This Row],[QTY/ CTN B]])-SEARCH(" ",db[[#This Row],[QTY/ CTN B]],1)))</f>
        <v>BOX</v>
      </c>
      <c r="W1215" s="87" t="str">
        <f>IF(db[[#This Row],[QTY/ CTN TG]]="",IF(db[[#This Row],[STN TG]]="","",12),LEFT(db[[#This Row],[QTY/ CTN TG]],SEARCH(" ",db[[#This Row],[QTY/ CTN TG]],1)-1))</f>
        <v>6</v>
      </c>
      <c r="X1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15" s="87" t="str">
        <f>IF(db[[#This Row],[STN K]]="","",IF(db[[#This Row],[STN TG]]="LSN",12,""))</f>
        <v/>
      </c>
      <c r="Z1215" s="87" t="str">
        <f>IF(db[[#This Row],[STN TG]]="LSN","PCS","")</f>
        <v/>
      </c>
      <c r="AA1215" s="87">
        <f>db[[#This Row],[QTY B]]*IF(db[[#This Row],[QTY TG]]="",1,db[[#This Row],[QTY TG]])*IF(db[[#This Row],[QTY K]]="",1,db[[#This Row],[QTY K]])</f>
        <v>288</v>
      </c>
      <c r="AB1215" s="87" t="str">
        <f>IF(db[[#This Row],[STN K]]="",IF(db[[#This Row],[STN TG]]="",db[[#This Row],[STN B]],db[[#This Row],[STN TG]]),db[[#This Row],[STN K]])</f>
        <v>PCS</v>
      </c>
      <c r="AC1215" s="87"/>
    </row>
    <row r="1216" spans="1:29" ht="16.5" customHeight="1" x14ac:dyDescent="0.25">
      <c r="A1216" s="87">
        <f>ROW()-1</f>
        <v>1215</v>
      </c>
      <c r="B1216" s="1" t="str">
        <f>LOWER(SUBSTITUTE(SUBSTITUTE(SUBSTITUTE(SUBSTITUTE(SUBSTITUTE(SUBSTITUTE(db[[#This Row],[NB BM]]," ",),".",""),"-",""),"(",""),")",""),"/",""))</f>
        <v>binderclipkenkono3006pcsbox</v>
      </c>
      <c r="C1216" s="1" t="str">
        <f>LOWER(SUBSTITUTE(SUBSTITUTE(SUBSTITUTE(SUBSTITUTE(SUBSTITUTE(SUBSTITUTE(SUBSTITUTE(SUBSTITUTE(SUBSTITUTE(db[[#This Row],[NB NOTA]]," ",),".",""),"-",""),"(",""),")",""),",",""),"/",""),"""",""),"+",""))</f>
        <v>kenkobinderclipno3006pcsbox</v>
      </c>
      <c r="D1216" s="1" t="str">
        <f>LOWER(SUBSTITUTE(SUBSTITUTE(SUBSTITUTE(SUBSTITUTE(SUBSTITUTE(SUBSTITUTE(SUBSTITUTE(SUBSTITUTE(SUBSTITUTE(db[[#This Row],[NB PAJAK]]," ",""),"-",""),"(",""),")",""),".",""),",",""),"/",""),"""",""),"+",""))</f>
        <v>binderclipkenkono3006pcsbox</v>
      </c>
      <c r="E1216" s="1" t="str">
        <f>LOWER(SUBSTITUTE(SUBSTITUTE(SUBSTITUTE(SUBSTITUTE(SUBSTITUTE(SUBSTITUTE(SUBSTITUTE(SUBSTITUTE(SUBSTITUTE(db[[#This Row],[NB BM]]&amp;db[[#This Row],[QTY/ CTN]]," ",),".",""),"-",""),"(",""),")",""),",",""),"/",""),"""",""),"+",""))</f>
        <v>binderclipkenkono3006pcsbox48box6pcs</v>
      </c>
      <c r="F12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kenkobinderclipno3006pcsbox48box6pcsartomoro</v>
      </c>
      <c r="G1216" s="1" t="s">
        <v>6248</v>
      </c>
      <c r="H1216" s="4" t="s">
        <v>6246</v>
      </c>
      <c r="I1216" s="49" t="s">
        <v>6247</v>
      </c>
      <c r="J1216" s="1" t="s">
        <v>1620</v>
      </c>
      <c r="K1216" s="26" t="e">
        <f>IF(db[[#This Row],[NB NOTA_C]]="","",COUNTIF([2]!B_MSK[concat],db[[#This Row],[NB NOTA_C]]))</f>
        <v>#REF!</v>
      </c>
      <c r="L1216" s="6" t="s">
        <v>1633</v>
      </c>
      <c r="M1216" s="1" t="s">
        <v>5966</v>
      </c>
      <c r="N1216" s="1" t="s">
        <v>2786</v>
      </c>
      <c r="P1216" s="1" t="str">
        <f>IF(db[[#This Row],[QTY/ CTN]]="","",SUBSTITUTE(SUBSTITUTE(SUBSTITUTE(db[[#This Row],[QTY/ CTN]]," ","_",2),"(",""),")","")&amp;"_")</f>
        <v>48 BOX_6 PCS_</v>
      </c>
      <c r="Q1216" s="1">
        <f>IF(db[[#This Row],[H_QTY/ CTN]]="","",SEARCH("_",db[[#This Row],[H_QTY/ CTN]]))</f>
        <v>7</v>
      </c>
      <c r="R1216" s="1">
        <f>IF(db[[#This Row],[H_QTY/ CTN]]="","",LEN(db[[#This Row],[H_QTY/ CTN]]))</f>
        <v>13</v>
      </c>
      <c r="S1216" s="90" t="str">
        <f>IF(db[[#This Row],[H_QTY/ CTN]]="","",LEFT(db[[#This Row],[H_QTY/ CTN]],db[[#This Row],[H_1]]-1))</f>
        <v>48 BOX</v>
      </c>
      <c r="T1216" s="87" t="str">
        <f>IF(NOT(db[[#This Row],[H_1]]=db[[#This Row],[H_2]]),MID(db[[#This Row],[H_QTY/ CTN]],db[[#This Row],[H_1]]+1,db[[#This Row],[H_2]]-db[[#This Row],[H_1]]-1),"")</f>
        <v>6 PCS</v>
      </c>
      <c r="U1216" s="87" t="str">
        <f>IF(db[[#This Row],[QTY/ CTN B]]="","",LEFT(db[[#This Row],[QTY/ CTN B]],SEARCH(" ",db[[#This Row],[QTY/ CTN B]],1)-1))</f>
        <v>48</v>
      </c>
      <c r="V1216" s="87" t="str">
        <f>IF(db[[#This Row],[QTY/ CTN B]]="","",RIGHT(db[[#This Row],[QTY/ CTN B]],LEN(db[[#This Row],[QTY/ CTN B]])-SEARCH(" ",db[[#This Row],[QTY/ CTN B]],1)))</f>
        <v>BOX</v>
      </c>
      <c r="W1216" s="87" t="str">
        <f>IF(db[[#This Row],[QTY/ CTN TG]]="",IF(db[[#This Row],[STN TG]]="","",12),LEFT(db[[#This Row],[QTY/ CTN TG]],SEARCH(" ",db[[#This Row],[QTY/ CTN TG]],1)-1))</f>
        <v>6</v>
      </c>
      <c r="X1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16" s="87" t="str">
        <f>IF(db[[#This Row],[STN K]]="","",IF(db[[#This Row],[STN TG]]="LSN",12,""))</f>
        <v/>
      </c>
      <c r="Z1216" s="87" t="str">
        <f>IF(db[[#This Row],[STN TG]]="LSN","PCS","")</f>
        <v/>
      </c>
      <c r="AA1216" s="87">
        <f>db[[#This Row],[QTY B]]*IF(db[[#This Row],[QTY TG]]="",1,db[[#This Row],[QTY TG]])*IF(db[[#This Row],[QTY K]]="",1,db[[#This Row],[QTY K]])</f>
        <v>288</v>
      </c>
      <c r="AB1216" s="87" t="str">
        <f>IF(db[[#This Row],[STN K]]="",IF(db[[#This Row],[STN TG]]="",db[[#This Row],[STN B]],db[[#This Row],[STN TG]]),db[[#This Row],[STN K]])</f>
        <v>PCS</v>
      </c>
      <c r="AC1216" s="87"/>
    </row>
    <row r="1217" spans="1:29" ht="16.5" customHeight="1" x14ac:dyDescent="0.25">
      <c r="A1217" s="87">
        <f>ROW()-1</f>
        <v>1216</v>
      </c>
      <c r="B1217" s="3" t="str">
        <f>LOWER(SUBSTITUTE(SUBSTITUTE(SUBSTITUTE(SUBSTITUTE(SUBSTITUTE(SUBSTITUTE(db[[#This Row],[NB BM]]," ",),".",""),"-",""),"(",""),")",""),"/",""))</f>
        <v>bnotekenkoa5bnpp8cbasicpolos</v>
      </c>
      <c r="C121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D121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E1217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bnotekenkoa5bnpp8cbasicpolos72pcs</v>
      </c>
      <c r="F12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kenkobindernotea5bnpp8cbasic72pcsartomoro</v>
      </c>
      <c r="G1217" s="1" t="s">
        <v>3214</v>
      </c>
      <c r="H1217" s="4" t="s">
        <v>3080</v>
      </c>
      <c r="I1217" s="49" t="s">
        <v>3213</v>
      </c>
      <c r="J1217" s="1" t="s">
        <v>1620</v>
      </c>
      <c r="K1217" s="26" t="e">
        <f>IF(db[[#This Row],[NB NOTA_C]]="","",COUNTIF([2]!B_MSK[concat],db[[#This Row],[NB NOTA_C]]))</f>
        <v>#REF!</v>
      </c>
      <c r="L1217" s="7" t="s">
        <v>1633</v>
      </c>
      <c r="M1217" s="3" t="s">
        <v>1675</v>
      </c>
      <c r="N1217" s="1" t="s">
        <v>2807</v>
      </c>
      <c r="O1217" s="3"/>
      <c r="P1217" s="3" t="str">
        <f>IF(db[[#This Row],[QTY/ CTN]]="","",SUBSTITUTE(SUBSTITUTE(SUBSTITUTE(db[[#This Row],[QTY/ CTN]]," ","_",2),"(",""),")","")&amp;"_")</f>
        <v>72 PCS_</v>
      </c>
      <c r="Q1217" s="3">
        <f>IF(db[[#This Row],[H_QTY/ CTN]]="","",SEARCH("_",db[[#This Row],[H_QTY/ CTN]]))</f>
        <v>7</v>
      </c>
      <c r="R1217" s="3">
        <f>IF(db[[#This Row],[H_QTY/ CTN]]="","",LEN(db[[#This Row],[H_QTY/ CTN]]))</f>
        <v>7</v>
      </c>
      <c r="S1217" s="87" t="str">
        <f>IF(db[[#This Row],[H_QTY/ CTN]]="","",LEFT(db[[#This Row],[H_QTY/ CTN]],db[[#This Row],[H_1]]-1))</f>
        <v>72 PCS</v>
      </c>
      <c r="T1217" s="87" t="str">
        <f>IF(NOT(db[[#This Row],[H_1]]=db[[#This Row],[H_2]]),MID(db[[#This Row],[H_QTY/ CTN]],db[[#This Row],[H_1]]+1,db[[#This Row],[H_2]]-db[[#This Row],[H_1]]-1),"")</f>
        <v/>
      </c>
      <c r="U1217" s="87" t="str">
        <f>IF(db[[#This Row],[QTY/ CTN B]]="","",LEFT(db[[#This Row],[QTY/ CTN B]],SEARCH(" ",db[[#This Row],[QTY/ CTN B]],1)-1))</f>
        <v>72</v>
      </c>
      <c r="V1217" s="87" t="str">
        <f>IF(db[[#This Row],[QTY/ CTN B]]="","",RIGHT(db[[#This Row],[QTY/ CTN B]],LEN(db[[#This Row],[QTY/ CTN B]])-SEARCH(" ",db[[#This Row],[QTY/ CTN B]],1)))</f>
        <v>PCS</v>
      </c>
      <c r="W1217" s="87" t="str">
        <f>IF(db[[#This Row],[QTY/ CTN TG]]="",IF(db[[#This Row],[STN TG]]="","",12),LEFT(db[[#This Row],[QTY/ CTN TG]],SEARCH(" ",db[[#This Row],[QTY/ CTN TG]],1)-1))</f>
        <v/>
      </c>
      <c r="X1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17" s="87" t="str">
        <f>IF(db[[#This Row],[STN K]]="","",IF(db[[#This Row],[STN TG]]="LSN",12,""))</f>
        <v/>
      </c>
      <c r="Z1217" s="87" t="str">
        <f>IF(db[[#This Row],[STN TG]]="LSN","PCS","")</f>
        <v/>
      </c>
      <c r="AA1217" s="87">
        <f>db[[#This Row],[QTY B]]*IF(db[[#This Row],[QTY TG]]="",1,db[[#This Row],[QTY TG]])*IF(db[[#This Row],[QTY K]]="",1,db[[#This Row],[QTY K]])</f>
        <v>72</v>
      </c>
      <c r="AB1217" s="87" t="str">
        <f>IF(db[[#This Row],[STN K]]="",IF(db[[#This Row],[STN TG]]="",db[[#This Row],[STN B]],db[[#This Row],[STN TG]]),db[[#This Row],[STN K]])</f>
        <v>PCS</v>
      </c>
      <c r="AC1217" s="87"/>
    </row>
    <row r="1218" spans="1:29" ht="16.5" customHeight="1" x14ac:dyDescent="0.25">
      <c r="A1218" s="87">
        <f>ROW()-1</f>
        <v>1217</v>
      </c>
      <c r="B1218" s="3" t="str">
        <f>LOWER(SUBSTITUTE(SUBSTITUTE(SUBSTITUTE(SUBSTITUTE(SUBSTITUTE(SUBSTITUTE(db[[#This Row],[NB BM]]," ",),".",""),"-",""),"(",""),")",""),"/",""))</f>
        <v>bnotekenkoa5bnppbcbasicpolos</v>
      </c>
      <c r="C121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D121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E1218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bnotekenkoa5bnppbcbasicpolos72pcs</v>
      </c>
      <c r="F12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kenkobindernotea5bnppbcbasic72pcsartomoro</v>
      </c>
      <c r="G1218" s="1" t="s">
        <v>4515</v>
      </c>
      <c r="H1218" s="4" t="s">
        <v>4637</v>
      </c>
      <c r="I1218" s="49" t="s">
        <v>4636</v>
      </c>
      <c r="J1218" s="1" t="s">
        <v>1620</v>
      </c>
      <c r="K1218" s="28" t="e">
        <f>IF(db[[#This Row],[NB NOTA_C]]="","",COUNTIF([2]!B_MSK[concat],db[[#This Row],[NB NOTA_C]]))</f>
        <v>#REF!</v>
      </c>
      <c r="L1218" s="7" t="s">
        <v>1633</v>
      </c>
      <c r="M1218" s="3" t="s">
        <v>1675</v>
      </c>
      <c r="N1218" s="1" t="s">
        <v>2807</v>
      </c>
      <c r="O1218" s="3"/>
      <c r="P1218" s="3" t="str">
        <f>IF(db[[#This Row],[QTY/ CTN]]="","",SUBSTITUTE(SUBSTITUTE(SUBSTITUTE(db[[#This Row],[QTY/ CTN]]," ","_",2),"(",""),")","")&amp;"_")</f>
        <v>72 PCS_</v>
      </c>
      <c r="Q1218" s="3">
        <f>IF(db[[#This Row],[H_QTY/ CTN]]="","",SEARCH("_",db[[#This Row],[H_QTY/ CTN]]))</f>
        <v>7</v>
      </c>
      <c r="R1218" s="3">
        <f>IF(db[[#This Row],[H_QTY/ CTN]]="","",LEN(db[[#This Row],[H_QTY/ CTN]]))</f>
        <v>7</v>
      </c>
      <c r="S1218" s="87" t="str">
        <f>IF(db[[#This Row],[H_QTY/ CTN]]="","",LEFT(db[[#This Row],[H_QTY/ CTN]],db[[#This Row],[H_1]]-1))</f>
        <v>72 PCS</v>
      </c>
      <c r="T1218" s="87" t="str">
        <f>IF(NOT(db[[#This Row],[H_1]]=db[[#This Row],[H_2]]),MID(db[[#This Row],[H_QTY/ CTN]],db[[#This Row],[H_1]]+1,db[[#This Row],[H_2]]-db[[#This Row],[H_1]]-1),"")</f>
        <v/>
      </c>
      <c r="U1218" s="87" t="str">
        <f>IF(db[[#This Row],[QTY/ CTN B]]="","",LEFT(db[[#This Row],[QTY/ CTN B]],SEARCH(" ",db[[#This Row],[QTY/ CTN B]],1)-1))</f>
        <v>72</v>
      </c>
      <c r="V1218" s="87" t="str">
        <f>IF(db[[#This Row],[QTY/ CTN B]]="","",RIGHT(db[[#This Row],[QTY/ CTN B]],LEN(db[[#This Row],[QTY/ CTN B]])-SEARCH(" ",db[[#This Row],[QTY/ CTN B]],1)))</f>
        <v>PCS</v>
      </c>
      <c r="W1218" s="87" t="str">
        <f>IF(db[[#This Row],[QTY/ CTN TG]]="",IF(db[[#This Row],[STN TG]]="","",12),LEFT(db[[#This Row],[QTY/ CTN TG]],SEARCH(" ",db[[#This Row],[QTY/ CTN TG]],1)-1))</f>
        <v/>
      </c>
      <c r="X1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18" s="87" t="str">
        <f>IF(db[[#This Row],[STN K]]="","",IF(db[[#This Row],[STN TG]]="LSN",12,""))</f>
        <v/>
      </c>
      <c r="Z1218" s="87" t="str">
        <f>IF(db[[#This Row],[STN TG]]="LSN","PCS","")</f>
        <v/>
      </c>
      <c r="AA1218" s="87">
        <f>db[[#This Row],[QTY B]]*IF(db[[#This Row],[QTY TG]]="",1,db[[#This Row],[QTY TG]])*IF(db[[#This Row],[QTY K]]="",1,db[[#This Row],[QTY K]])</f>
        <v>72</v>
      </c>
      <c r="AB1218" s="87" t="str">
        <f>IF(db[[#This Row],[STN K]]="",IF(db[[#This Row],[STN TG]]="",db[[#This Row],[STN B]],db[[#This Row],[STN TG]]),db[[#This Row],[STN K]])</f>
        <v>PCS</v>
      </c>
      <c r="AC1218" s="87"/>
    </row>
    <row r="1219" spans="1:29" ht="16.5" customHeight="1" x14ac:dyDescent="0.25">
      <c r="A1219" s="87">
        <f>ROW()-1</f>
        <v>1218</v>
      </c>
      <c r="B1219" s="3" t="str">
        <f>LOWER(SUBSTITUTE(SUBSTITUTE(SUBSTITUTE(SUBSTITUTE(SUBSTITUTE(SUBSTITUTE(db[[#This Row],[NB BM]]," ",),".",""),"-",""),"(",""),")",""),"/",""))</f>
        <v>bnotekenkoa5bnpppcpastel</v>
      </c>
      <c r="C121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D121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E1219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bnotekenkoa5bnpppcpastel72pcs</v>
      </c>
      <c r="F12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kenkobindernotea5bnpppcpastel72pcsartomoro</v>
      </c>
      <c r="G1219" s="1" t="s">
        <v>4516</v>
      </c>
      <c r="H1219" s="4" t="s">
        <v>4390</v>
      </c>
      <c r="I1219" s="49" t="s">
        <v>4919</v>
      </c>
      <c r="J1219" s="1" t="s">
        <v>1620</v>
      </c>
      <c r="K1219" s="28" t="e">
        <f>IF(db[[#This Row],[NB NOTA_C]]="","",COUNTIF([2]!B_MSK[concat],db[[#This Row],[NB NOTA_C]]))</f>
        <v>#REF!</v>
      </c>
      <c r="L1219" s="7" t="s">
        <v>1633</v>
      </c>
      <c r="M1219" s="3" t="s">
        <v>1675</v>
      </c>
      <c r="N1219" s="1" t="s">
        <v>2807</v>
      </c>
      <c r="O1219" s="3"/>
      <c r="P1219" s="3" t="str">
        <f>IF(db[[#This Row],[QTY/ CTN]]="","",SUBSTITUTE(SUBSTITUTE(SUBSTITUTE(db[[#This Row],[QTY/ CTN]]," ","_",2),"(",""),")","")&amp;"_")</f>
        <v>72 PCS_</v>
      </c>
      <c r="Q1219" s="3">
        <f>IF(db[[#This Row],[H_QTY/ CTN]]="","",SEARCH("_",db[[#This Row],[H_QTY/ CTN]]))</f>
        <v>7</v>
      </c>
      <c r="R1219" s="3">
        <f>IF(db[[#This Row],[H_QTY/ CTN]]="","",LEN(db[[#This Row],[H_QTY/ CTN]]))</f>
        <v>7</v>
      </c>
      <c r="S1219" s="87" t="str">
        <f>IF(db[[#This Row],[H_QTY/ CTN]]="","",LEFT(db[[#This Row],[H_QTY/ CTN]],db[[#This Row],[H_1]]-1))</f>
        <v>72 PCS</v>
      </c>
      <c r="T1219" s="87" t="str">
        <f>IF(NOT(db[[#This Row],[H_1]]=db[[#This Row],[H_2]]),MID(db[[#This Row],[H_QTY/ CTN]],db[[#This Row],[H_1]]+1,db[[#This Row],[H_2]]-db[[#This Row],[H_1]]-1),"")</f>
        <v/>
      </c>
      <c r="U1219" s="87" t="str">
        <f>IF(db[[#This Row],[QTY/ CTN B]]="","",LEFT(db[[#This Row],[QTY/ CTN B]],SEARCH(" ",db[[#This Row],[QTY/ CTN B]],1)-1))</f>
        <v>72</v>
      </c>
      <c r="V1219" s="87" t="str">
        <f>IF(db[[#This Row],[QTY/ CTN B]]="","",RIGHT(db[[#This Row],[QTY/ CTN B]],LEN(db[[#This Row],[QTY/ CTN B]])-SEARCH(" ",db[[#This Row],[QTY/ CTN B]],1)))</f>
        <v>PCS</v>
      </c>
      <c r="W1219" s="87" t="str">
        <f>IF(db[[#This Row],[QTY/ CTN TG]]="",IF(db[[#This Row],[STN TG]]="","",12),LEFT(db[[#This Row],[QTY/ CTN TG]],SEARCH(" ",db[[#This Row],[QTY/ CTN TG]],1)-1))</f>
        <v/>
      </c>
      <c r="X1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19" s="87" t="str">
        <f>IF(db[[#This Row],[STN K]]="","",IF(db[[#This Row],[STN TG]]="LSN",12,""))</f>
        <v/>
      </c>
      <c r="Z1219" s="87" t="str">
        <f>IF(db[[#This Row],[STN TG]]="LSN","PCS","")</f>
        <v/>
      </c>
      <c r="AA1219" s="87">
        <f>db[[#This Row],[QTY B]]*IF(db[[#This Row],[QTY TG]]="",1,db[[#This Row],[QTY TG]])*IF(db[[#This Row],[QTY K]]="",1,db[[#This Row],[QTY K]])</f>
        <v>72</v>
      </c>
      <c r="AB1219" s="87" t="str">
        <f>IF(db[[#This Row],[STN K]]="",IF(db[[#This Row],[STN TG]]="",db[[#This Row],[STN B]],db[[#This Row],[STN TG]]),db[[#This Row],[STN K]])</f>
        <v>PCS</v>
      </c>
      <c r="AC1219" s="87"/>
    </row>
    <row r="1220" spans="1:29" ht="16.5" customHeight="1" x14ac:dyDescent="0.25">
      <c r="A1220" s="87">
        <f>ROW()-1</f>
        <v>1219</v>
      </c>
      <c r="B1220" s="3" t="str">
        <f>LOWER(SUBSTITUTE(SUBSTITUTE(SUBSTITUTE(SUBSTITUTE(SUBSTITUTE(SUBSTITUTE(db[[#This Row],[NB BM]]," ",),".",""),"-",""),"(",""),")",""),"/",""))</f>
        <v>bnotekenkoa5tscc77campus</v>
      </c>
      <c r="C122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D122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E1220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bnotekenkoa5tscc77campus72pcs</v>
      </c>
      <c r="F1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kenkobindernotea5tscc77campus72pcsartomoro</v>
      </c>
      <c r="G1220" s="1" t="s">
        <v>4756</v>
      </c>
      <c r="H1220" s="4" t="s">
        <v>4755</v>
      </c>
      <c r="I1220" s="49" t="s">
        <v>4757</v>
      </c>
      <c r="J1220" s="1" t="s">
        <v>1620</v>
      </c>
      <c r="K1220" s="28" t="e">
        <f>IF(db[[#This Row],[NB NOTA_C]]="","",COUNTIF([2]!B_MSK[concat],db[[#This Row],[NB NOTA_C]]))</f>
        <v>#REF!</v>
      </c>
      <c r="L1220" s="7" t="s">
        <v>1633</v>
      </c>
      <c r="M1220" s="3" t="s">
        <v>1675</v>
      </c>
      <c r="N1220" s="1" t="s">
        <v>2807</v>
      </c>
      <c r="O1220" s="3"/>
      <c r="P1220" s="3" t="str">
        <f>IF(db[[#This Row],[QTY/ CTN]]="","",SUBSTITUTE(SUBSTITUTE(SUBSTITUTE(db[[#This Row],[QTY/ CTN]]," ","_",2),"(",""),")","")&amp;"_")</f>
        <v>72 PCS_</v>
      </c>
      <c r="Q1220" s="3">
        <f>IF(db[[#This Row],[H_QTY/ CTN]]="","",SEARCH("_",db[[#This Row],[H_QTY/ CTN]]))</f>
        <v>7</v>
      </c>
      <c r="R1220" s="3">
        <f>IF(db[[#This Row],[H_QTY/ CTN]]="","",LEN(db[[#This Row],[H_QTY/ CTN]]))</f>
        <v>7</v>
      </c>
      <c r="S1220" s="87" t="str">
        <f>IF(db[[#This Row],[H_QTY/ CTN]]="","",LEFT(db[[#This Row],[H_QTY/ CTN]],db[[#This Row],[H_1]]-1))</f>
        <v>72 PCS</v>
      </c>
      <c r="T1220" s="87" t="str">
        <f>IF(NOT(db[[#This Row],[H_1]]=db[[#This Row],[H_2]]),MID(db[[#This Row],[H_QTY/ CTN]],db[[#This Row],[H_1]]+1,db[[#This Row],[H_2]]-db[[#This Row],[H_1]]-1),"")</f>
        <v/>
      </c>
      <c r="U1220" s="87" t="str">
        <f>IF(db[[#This Row],[QTY/ CTN B]]="","",LEFT(db[[#This Row],[QTY/ CTN B]],SEARCH(" ",db[[#This Row],[QTY/ CTN B]],1)-1))</f>
        <v>72</v>
      </c>
      <c r="V1220" s="87" t="str">
        <f>IF(db[[#This Row],[QTY/ CTN B]]="","",RIGHT(db[[#This Row],[QTY/ CTN B]],LEN(db[[#This Row],[QTY/ CTN B]])-SEARCH(" ",db[[#This Row],[QTY/ CTN B]],1)))</f>
        <v>PCS</v>
      </c>
      <c r="W1220" s="87" t="str">
        <f>IF(db[[#This Row],[QTY/ CTN TG]]="",IF(db[[#This Row],[STN TG]]="","",12),LEFT(db[[#This Row],[QTY/ CTN TG]],SEARCH(" ",db[[#This Row],[QTY/ CTN TG]],1)-1))</f>
        <v/>
      </c>
      <c r="X1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0" s="87" t="str">
        <f>IF(db[[#This Row],[STN K]]="","",IF(db[[#This Row],[STN TG]]="LSN",12,""))</f>
        <v/>
      </c>
      <c r="Z1220" s="87" t="str">
        <f>IF(db[[#This Row],[STN TG]]="LSN","PCS","")</f>
        <v/>
      </c>
      <c r="AA1220" s="87">
        <f>db[[#This Row],[QTY B]]*IF(db[[#This Row],[QTY TG]]="",1,db[[#This Row],[QTY TG]])*IF(db[[#This Row],[QTY K]]="",1,db[[#This Row],[QTY K]])</f>
        <v>72</v>
      </c>
      <c r="AB1220" s="87" t="str">
        <f>IF(db[[#This Row],[STN K]]="",IF(db[[#This Row],[STN TG]]="",db[[#This Row],[STN B]],db[[#This Row],[STN TG]]),db[[#This Row],[STN K]])</f>
        <v>PCS</v>
      </c>
      <c r="AC1220" s="87"/>
    </row>
    <row r="1221" spans="1:29" ht="16.5" customHeight="1" x14ac:dyDescent="0.25">
      <c r="A1221" s="87">
        <f>ROW()-1</f>
        <v>1220</v>
      </c>
      <c r="B1221" s="3" t="str">
        <f>LOWER(SUBSTITUTE(SUBSTITUTE(SUBSTITUTE(SUBSTITUTE(SUBSTITUTE(SUBSTITUTE(db[[#This Row],[NB BM]]," ",),".",""),"-",""),"(",""),")",""),"/",""))</f>
        <v>bnotekenkoa5tscc78campus</v>
      </c>
      <c r="C1221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D1221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E1221" s="3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bnotekenkoa5tscc78campus72pcs</v>
      </c>
      <c r="F12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kenkobindernotea5tscc78campus72pcsartomoro</v>
      </c>
      <c r="G1221" s="1" t="s">
        <v>5513</v>
      </c>
      <c r="H1221" s="4" t="s">
        <v>5512</v>
      </c>
      <c r="I1221" s="49" t="s">
        <v>5511</v>
      </c>
      <c r="J1221" s="1" t="s">
        <v>1620</v>
      </c>
      <c r="K1221" s="28" t="e">
        <f>IF(db[[#This Row],[NB NOTA_C]]="","",COUNTIF([2]!B_MSK[concat],db[[#This Row],[NB NOTA_C]]))</f>
        <v>#REF!</v>
      </c>
      <c r="L1221" s="7" t="s">
        <v>1633</v>
      </c>
      <c r="M1221" s="3" t="s">
        <v>1675</v>
      </c>
      <c r="N1221" s="1" t="s">
        <v>2807</v>
      </c>
      <c r="O1221" s="3"/>
      <c r="P1221" s="3" t="str">
        <f>IF(db[[#This Row],[QTY/ CTN]]="","",SUBSTITUTE(SUBSTITUTE(SUBSTITUTE(db[[#This Row],[QTY/ CTN]]," ","_",2),"(",""),")","")&amp;"_")</f>
        <v>72 PCS_</v>
      </c>
      <c r="Q1221" s="3">
        <f>IF(db[[#This Row],[H_QTY/ CTN]]="","",SEARCH("_",db[[#This Row],[H_QTY/ CTN]]))</f>
        <v>7</v>
      </c>
      <c r="R1221" s="3">
        <f>IF(db[[#This Row],[H_QTY/ CTN]]="","",LEN(db[[#This Row],[H_QTY/ CTN]]))</f>
        <v>7</v>
      </c>
      <c r="S1221" s="87" t="str">
        <f>IF(db[[#This Row],[H_QTY/ CTN]]="","",LEFT(db[[#This Row],[H_QTY/ CTN]],db[[#This Row],[H_1]]-1))</f>
        <v>72 PCS</v>
      </c>
      <c r="T1221" s="87" t="str">
        <f>IF(NOT(db[[#This Row],[H_1]]=db[[#This Row],[H_2]]),MID(db[[#This Row],[H_QTY/ CTN]],db[[#This Row],[H_1]]+1,db[[#This Row],[H_2]]-db[[#This Row],[H_1]]-1),"")</f>
        <v/>
      </c>
      <c r="U1221" s="87" t="str">
        <f>IF(db[[#This Row],[QTY/ CTN B]]="","",LEFT(db[[#This Row],[QTY/ CTN B]],SEARCH(" ",db[[#This Row],[QTY/ CTN B]],1)-1))</f>
        <v>72</v>
      </c>
      <c r="V1221" s="87" t="str">
        <f>IF(db[[#This Row],[QTY/ CTN B]]="","",RIGHT(db[[#This Row],[QTY/ CTN B]],LEN(db[[#This Row],[QTY/ CTN B]])-SEARCH(" ",db[[#This Row],[QTY/ CTN B]],1)))</f>
        <v>PCS</v>
      </c>
      <c r="W1221" s="87" t="str">
        <f>IF(db[[#This Row],[QTY/ CTN TG]]="",IF(db[[#This Row],[STN TG]]="","",12),LEFT(db[[#This Row],[QTY/ CTN TG]],SEARCH(" ",db[[#This Row],[QTY/ CTN TG]],1)-1))</f>
        <v/>
      </c>
      <c r="X1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1" s="87" t="str">
        <f>IF(db[[#This Row],[STN K]]="","",IF(db[[#This Row],[STN TG]]="LSN",12,""))</f>
        <v/>
      </c>
      <c r="Z1221" s="87" t="str">
        <f>IF(db[[#This Row],[STN TG]]="LSN","PCS","")</f>
        <v/>
      </c>
      <c r="AA1221" s="87">
        <f>db[[#This Row],[QTY B]]*IF(db[[#This Row],[QTY TG]]="",1,db[[#This Row],[QTY TG]])*IF(db[[#This Row],[QTY K]]="",1,db[[#This Row],[QTY K]])</f>
        <v>72</v>
      </c>
      <c r="AB1221" s="87" t="str">
        <f>IF(db[[#This Row],[STN K]]="",IF(db[[#This Row],[STN TG]]="",db[[#This Row],[STN B]],db[[#This Row],[STN TG]]),db[[#This Row],[STN K]])</f>
        <v>PCS</v>
      </c>
      <c r="AC1221" s="87"/>
    </row>
    <row r="1222" spans="1:29" ht="16.5" customHeight="1" x14ac:dyDescent="0.25">
      <c r="A1222" s="87">
        <f>ROW()-1</f>
        <v>1221</v>
      </c>
      <c r="B1222" s="1" t="str">
        <f>LOWER(SUBSTITUTE(SUBSTITUTE(SUBSTITUTE(SUBSTITUTE(SUBSTITUTE(SUBSTITUTE(db[[#This Row],[NB BM]]," ",),".",""),"-",""),"(",""),")",""),"/",""))</f>
        <v>bnotekenkoa5tscc79campus</v>
      </c>
      <c r="C1222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D1222" s="1" t="str">
        <f>LOWER(SUBSTITUTE(SUBSTITUTE(SUBSTITUTE(SUBSTITUTE(SUBSTITUTE(SUBSTITUTE(SUBSTITUTE(SUBSTITUTE(SUBSTITUTE(db[[#This Row],[NB PAJAK]]," ",""),"-",""),"(",""),")",""),".",""),",",""),"/",""),"""",""),"+",""))</f>
        <v/>
      </c>
      <c r="E1222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bnotekenkoa5tscc79campus72pcs</v>
      </c>
      <c r="F12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kenkobindernotea5tscc7972pcsartomoro</v>
      </c>
      <c r="G1222" s="1" t="s">
        <v>390</v>
      </c>
      <c r="H1222" s="4" t="s">
        <v>391</v>
      </c>
      <c r="I1222" s="49"/>
      <c r="J1222" s="1" t="s">
        <v>1620</v>
      </c>
      <c r="K1222" s="26" t="e">
        <f>IF(db[[#This Row],[NB NOTA_C]]="","",COUNTIF([2]!B_MSK[concat],db[[#This Row],[NB NOTA_C]]))</f>
        <v>#REF!</v>
      </c>
      <c r="L1222" s="6" t="s">
        <v>1633</v>
      </c>
      <c r="M1222" s="1" t="s">
        <v>1675</v>
      </c>
      <c r="N1222" s="1" t="s">
        <v>2807</v>
      </c>
      <c r="P1222" s="1" t="str">
        <f>IF(db[[#This Row],[QTY/ CTN]]="","",SUBSTITUTE(SUBSTITUTE(SUBSTITUTE(db[[#This Row],[QTY/ CTN]]," ","_",2),"(",""),")","")&amp;"_")</f>
        <v>72 PCS_</v>
      </c>
      <c r="Q1222" s="1">
        <f>IF(db[[#This Row],[H_QTY/ CTN]]="","",SEARCH("_",db[[#This Row],[H_QTY/ CTN]]))</f>
        <v>7</v>
      </c>
      <c r="R1222" s="1">
        <f>IF(db[[#This Row],[H_QTY/ CTN]]="","",LEN(db[[#This Row],[H_QTY/ CTN]]))</f>
        <v>7</v>
      </c>
      <c r="S1222" s="90" t="str">
        <f>IF(db[[#This Row],[H_QTY/ CTN]]="","",LEFT(db[[#This Row],[H_QTY/ CTN]],db[[#This Row],[H_1]]-1))</f>
        <v>72 PCS</v>
      </c>
      <c r="T1222" s="87" t="str">
        <f>IF(NOT(db[[#This Row],[H_1]]=db[[#This Row],[H_2]]),MID(db[[#This Row],[H_QTY/ CTN]],db[[#This Row],[H_1]]+1,db[[#This Row],[H_2]]-db[[#This Row],[H_1]]-1),"")</f>
        <v/>
      </c>
      <c r="U1222" s="87" t="str">
        <f>IF(db[[#This Row],[QTY/ CTN B]]="","",LEFT(db[[#This Row],[QTY/ CTN B]],SEARCH(" ",db[[#This Row],[QTY/ CTN B]],1)-1))</f>
        <v>72</v>
      </c>
      <c r="V1222" s="87" t="str">
        <f>IF(db[[#This Row],[QTY/ CTN B]]="","",RIGHT(db[[#This Row],[QTY/ CTN B]],LEN(db[[#This Row],[QTY/ CTN B]])-SEARCH(" ",db[[#This Row],[QTY/ CTN B]],1)))</f>
        <v>PCS</v>
      </c>
      <c r="W1222" s="87" t="str">
        <f>IF(db[[#This Row],[QTY/ CTN TG]]="",IF(db[[#This Row],[STN TG]]="","",12),LEFT(db[[#This Row],[QTY/ CTN TG]],SEARCH(" ",db[[#This Row],[QTY/ CTN TG]],1)-1))</f>
        <v/>
      </c>
      <c r="X1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2" s="87" t="str">
        <f>IF(db[[#This Row],[STN K]]="","",IF(db[[#This Row],[STN TG]]="LSN",12,""))</f>
        <v/>
      </c>
      <c r="Z1222" s="87" t="str">
        <f>IF(db[[#This Row],[STN TG]]="LSN","PCS","")</f>
        <v/>
      </c>
      <c r="AA1222" s="87">
        <f>db[[#This Row],[QTY B]]*IF(db[[#This Row],[QTY TG]]="",1,db[[#This Row],[QTY TG]])*IF(db[[#This Row],[QTY K]]="",1,db[[#This Row],[QTY K]])</f>
        <v>72</v>
      </c>
      <c r="AB1222" s="87" t="str">
        <f>IF(db[[#This Row],[STN K]]="",IF(db[[#This Row],[STN TG]]="",db[[#This Row],[STN B]],db[[#This Row],[STN TG]]),db[[#This Row],[STN K]])</f>
        <v>PCS</v>
      </c>
      <c r="AC1222" s="87"/>
    </row>
    <row r="1223" spans="1:29" ht="16.5" customHeight="1" x14ac:dyDescent="0.25">
      <c r="A1223" s="87">
        <f>ROW()-1</f>
        <v>1222</v>
      </c>
      <c r="B1223" s="1" t="str">
        <f>LOWER(SUBSTITUTE(SUBSTITUTE(SUBSTITUTE(SUBSTITUTE(SUBSTITUTE(SUBSTITUTE(db[[#This Row],[NB BM]]," ",),".",""),"-",""),"(",""),")",""),"/",""))</f>
        <v>bnotekenkoa5tscc79campus</v>
      </c>
      <c r="C1223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D1223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223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bnotekenkoa5tscc79campus72pcs</v>
      </c>
      <c r="F12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kenkobindernotea5tscc79campus72pcsartomoro</v>
      </c>
      <c r="G1223" s="1" t="s">
        <v>390</v>
      </c>
      <c r="H1223" s="4" t="s">
        <v>4360</v>
      </c>
      <c r="I1223" s="49" t="s">
        <v>4362</v>
      </c>
      <c r="J1223" s="1" t="s">
        <v>1620</v>
      </c>
      <c r="K1223" s="26" t="e">
        <f>IF(db[[#This Row],[NB NOTA_C]]="","",COUNTIF([2]!B_MSK[concat],db[[#This Row],[NB NOTA_C]]))</f>
        <v>#REF!</v>
      </c>
      <c r="L1223" s="6" t="s">
        <v>1633</v>
      </c>
      <c r="M1223" s="1" t="s">
        <v>1675</v>
      </c>
      <c r="N1223" s="1" t="s">
        <v>2807</v>
      </c>
      <c r="P1223" s="1" t="str">
        <f>IF(db[[#This Row],[QTY/ CTN]]="","",SUBSTITUTE(SUBSTITUTE(SUBSTITUTE(db[[#This Row],[QTY/ CTN]]," ","_",2),"(",""),")","")&amp;"_")</f>
        <v>72 PCS_</v>
      </c>
      <c r="Q1223" s="1">
        <f>IF(db[[#This Row],[H_QTY/ CTN]]="","",SEARCH("_",db[[#This Row],[H_QTY/ CTN]]))</f>
        <v>7</v>
      </c>
      <c r="R1223" s="1">
        <f>IF(db[[#This Row],[H_QTY/ CTN]]="","",LEN(db[[#This Row],[H_QTY/ CTN]]))</f>
        <v>7</v>
      </c>
      <c r="S1223" s="90" t="str">
        <f>IF(db[[#This Row],[H_QTY/ CTN]]="","",LEFT(db[[#This Row],[H_QTY/ CTN]],db[[#This Row],[H_1]]-1))</f>
        <v>72 PCS</v>
      </c>
      <c r="T1223" s="87" t="str">
        <f>IF(NOT(db[[#This Row],[H_1]]=db[[#This Row],[H_2]]),MID(db[[#This Row],[H_QTY/ CTN]],db[[#This Row],[H_1]]+1,db[[#This Row],[H_2]]-db[[#This Row],[H_1]]-1),"")</f>
        <v/>
      </c>
      <c r="U1223" s="87" t="str">
        <f>IF(db[[#This Row],[QTY/ CTN B]]="","",LEFT(db[[#This Row],[QTY/ CTN B]],SEARCH(" ",db[[#This Row],[QTY/ CTN B]],1)-1))</f>
        <v>72</v>
      </c>
      <c r="V1223" s="87" t="str">
        <f>IF(db[[#This Row],[QTY/ CTN B]]="","",RIGHT(db[[#This Row],[QTY/ CTN B]],LEN(db[[#This Row],[QTY/ CTN B]])-SEARCH(" ",db[[#This Row],[QTY/ CTN B]],1)))</f>
        <v>PCS</v>
      </c>
      <c r="W1223" s="87" t="str">
        <f>IF(db[[#This Row],[QTY/ CTN TG]]="",IF(db[[#This Row],[STN TG]]="","",12),LEFT(db[[#This Row],[QTY/ CTN TG]],SEARCH(" ",db[[#This Row],[QTY/ CTN TG]],1)-1))</f>
        <v/>
      </c>
      <c r="X1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3" s="87" t="str">
        <f>IF(db[[#This Row],[STN K]]="","",IF(db[[#This Row],[STN TG]]="LSN",12,""))</f>
        <v/>
      </c>
      <c r="Z1223" s="87" t="str">
        <f>IF(db[[#This Row],[STN TG]]="LSN","PCS","")</f>
        <v/>
      </c>
      <c r="AA1223" s="87">
        <f>db[[#This Row],[QTY B]]*IF(db[[#This Row],[QTY TG]]="",1,db[[#This Row],[QTY TG]])*IF(db[[#This Row],[QTY K]]="",1,db[[#This Row],[QTY K]])</f>
        <v>72</v>
      </c>
      <c r="AB1223" s="87" t="str">
        <f>IF(db[[#This Row],[STN K]]="",IF(db[[#This Row],[STN TG]]="",db[[#This Row],[STN B]],db[[#This Row],[STN TG]]),db[[#This Row],[STN K]])</f>
        <v>PCS</v>
      </c>
      <c r="AC1223" s="87"/>
    </row>
    <row r="1224" spans="1:29" ht="16.5" customHeight="1" x14ac:dyDescent="0.25">
      <c r="A1224" s="87">
        <f>ROW()-1</f>
        <v>1223</v>
      </c>
      <c r="B1224" s="1" t="str">
        <f>LOWER(SUBSTITUTE(SUBSTITUTE(SUBSTITUTE(SUBSTITUTE(SUBSTITUTE(SUBSTITUTE(db[[#This Row],[NB BM]]," ",),".",""),"-",""),"(",""),")",""),"/",""))</f>
        <v>bnotekenkoa5tscc8campus</v>
      </c>
      <c r="C1224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D1224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E1224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bnotekenkoa5tscc8campus72pcs</v>
      </c>
      <c r="F12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kenkobindernotea5tscc82campus72pcsartomoro</v>
      </c>
      <c r="G1224" s="1" t="s">
        <v>5514</v>
      </c>
      <c r="H1224" s="4" t="s">
        <v>5515</v>
      </c>
      <c r="I1224" s="49" t="s">
        <v>5516</v>
      </c>
      <c r="J1224" s="1" t="s">
        <v>1620</v>
      </c>
      <c r="K1224" s="26" t="e">
        <f>IF(db[[#This Row],[NB NOTA_C]]="","",COUNTIF([2]!B_MSK[concat],db[[#This Row],[NB NOTA_C]]))</f>
        <v>#REF!</v>
      </c>
      <c r="L1224" s="6" t="s">
        <v>1633</v>
      </c>
      <c r="M1224" s="1" t="s">
        <v>1675</v>
      </c>
      <c r="N1224" s="1" t="s">
        <v>2807</v>
      </c>
      <c r="P1224" s="1" t="str">
        <f>IF(db[[#This Row],[QTY/ CTN]]="","",SUBSTITUTE(SUBSTITUTE(SUBSTITUTE(db[[#This Row],[QTY/ CTN]]," ","_",2),"(",""),")","")&amp;"_")</f>
        <v>72 PCS_</v>
      </c>
      <c r="Q1224" s="1">
        <f>IF(db[[#This Row],[H_QTY/ CTN]]="","",SEARCH("_",db[[#This Row],[H_QTY/ CTN]]))</f>
        <v>7</v>
      </c>
      <c r="R1224" s="1">
        <f>IF(db[[#This Row],[H_QTY/ CTN]]="","",LEN(db[[#This Row],[H_QTY/ CTN]]))</f>
        <v>7</v>
      </c>
      <c r="S1224" s="90" t="str">
        <f>IF(db[[#This Row],[H_QTY/ CTN]]="","",LEFT(db[[#This Row],[H_QTY/ CTN]],db[[#This Row],[H_1]]-1))</f>
        <v>72 PCS</v>
      </c>
      <c r="T1224" s="87" t="str">
        <f>IF(NOT(db[[#This Row],[H_1]]=db[[#This Row],[H_2]]),MID(db[[#This Row],[H_QTY/ CTN]],db[[#This Row],[H_1]]+1,db[[#This Row],[H_2]]-db[[#This Row],[H_1]]-1),"")</f>
        <v/>
      </c>
      <c r="U1224" s="87" t="str">
        <f>IF(db[[#This Row],[QTY/ CTN B]]="","",LEFT(db[[#This Row],[QTY/ CTN B]],SEARCH(" ",db[[#This Row],[QTY/ CTN B]],1)-1))</f>
        <v>72</v>
      </c>
      <c r="V1224" s="87" t="str">
        <f>IF(db[[#This Row],[QTY/ CTN B]]="","",RIGHT(db[[#This Row],[QTY/ CTN B]],LEN(db[[#This Row],[QTY/ CTN B]])-SEARCH(" ",db[[#This Row],[QTY/ CTN B]],1)))</f>
        <v>PCS</v>
      </c>
      <c r="W1224" s="87" t="str">
        <f>IF(db[[#This Row],[QTY/ CTN TG]]="",IF(db[[#This Row],[STN TG]]="","",12),LEFT(db[[#This Row],[QTY/ CTN TG]],SEARCH(" ",db[[#This Row],[QTY/ CTN TG]],1)-1))</f>
        <v/>
      </c>
      <c r="X1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4" s="87" t="str">
        <f>IF(db[[#This Row],[STN K]]="","",IF(db[[#This Row],[STN TG]]="LSN",12,""))</f>
        <v/>
      </c>
      <c r="Z1224" s="87" t="str">
        <f>IF(db[[#This Row],[STN TG]]="LSN","PCS","")</f>
        <v/>
      </c>
      <c r="AA1224" s="87">
        <f>db[[#This Row],[QTY B]]*IF(db[[#This Row],[QTY TG]]="",1,db[[#This Row],[QTY TG]])*IF(db[[#This Row],[QTY K]]="",1,db[[#This Row],[QTY K]])</f>
        <v>72</v>
      </c>
      <c r="AB1224" s="87" t="str">
        <f>IF(db[[#This Row],[STN K]]="",IF(db[[#This Row],[STN TG]]="",db[[#This Row],[STN B]],db[[#This Row],[STN TG]]),db[[#This Row],[STN K]])</f>
        <v>PCS</v>
      </c>
      <c r="AC1224" s="87"/>
    </row>
    <row r="1225" spans="1:29" ht="16.5" customHeight="1" x14ac:dyDescent="0.25">
      <c r="A1225" s="87">
        <f>ROW()-1</f>
        <v>1224</v>
      </c>
      <c r="B1225" s="1" t="str">
        <f>LOWER(SUBSTITUTE(SUBSTITUTE(SUBSTITUTE(SUBSTITUTE(SUBSTITUTE(SUBSTITUTE(db[[#This Row],[NB BM]]," ",),".",""),"-",""),"(",""),")",""),"/",""))</f>
        <v>bnotekenkoa5tscc83campus</v>
      </c>
      <c r="C1225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D1225" s="1" t="str">
        <f>LOWER(SUBSTITUTE(SUBSTITUTE(SUBSTITUTE(SUBSTITUTE(SUBSTITUTE(SUBSTITUTE(SUBSTITUTE(SUBSTITUTE(SUBSTITUTE(db[[#This Row],[NB PAJAK]]," ",""),"-",""),"(",""),")",""),".",""),",",""),"/",""),"""",""),"+",""))</f>
        <v/>
      </c>
      <c r="E1225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bnotekenkoa5tscc83campus72pcs</v>
      </c>
      <c r="F12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kenkobindernotea5tscc8372pcsartomoro</v>
      </c>
      <c r="G1225" s="1" t="s">
        <v>392</v>
      </c>
      <c r="H1225" s="4" t="s">
        <v>393</v>
      </c>
      <c r="I1225" s="49"/>
      <c r="J1225" s="1" t="s">
        <v>1620</v>
      </c>
      <c r="K1225" s="26" t="e">
        <f>IF(db[[#This Row],[NB NOTA_C]]="","",COUNTIF([2]!B_MSK[concat],db[[#This Row],[NB NOTA_C]]))</f>
        <v>#REF!</v>
      </c>
      <c r="L1225" s="6" t="s">
        <v>1633</v>
      </c>
      <c r="M1225" s="1" t="s">
        <v>1675</v>
      </c>
      <c r="N1225" s="1" t="s">
        <v>2807</v>
      </c>
      <c r="P1225" s="1" t="str">
        <f>IF(db[[#This Row],[QTY/ CTN]]="","",SUBSTITUTE(SUBSTITUTE(SUBSTITUTE(db[[#This Row],[QTY/ CTN]]," ","_",2),"(",""),")","")&amp;"_")</f>
        <v>72 PCS_</v>
      </c>
      <c r="Q1225" s="1">
        <f>IF(db[[#This Row],[H_QTY/ CTN]]="","",SEARCH("_",db[[#This Row],[H_QTY/ CTN]]))</f>
        <v>7</v>
      </c>
      <c r="R1225" s="1">
        <f>IF(db[[#This Row],[H_QTY/ CTN]]="","",LEN(db[[#This Row],[H_QTY/ CTN]]))</f>
        <v>7</v>
      </c>
      <c r="S1225" s="90" t="str">
        <f>IF(db[[#This Row],[H_QTY/ CTN]]="","",LEFT(db[[#This Row],[H_QTY/ CTN]],db[[#This Row],[H_1]]-1))</f>
        <v>72 PCS</v>
      </c>
      <c r="T1225" s="87" t="str">
        <f>IF(NOT(db[[#This Row],[H_1]]=db[[#This Row],[H_2]]),MID(db[[#This Row],[H_QTY/ CTN]],db[[#This Row],[H_1]]+1,db[[#This Row],[H_2]]-db[[#This Row],[H_1]]-1),"")</f>
        <v/>
      </c>
      <c r="U1225" s="87" t="str">
        <f>IF(db[[#This Row],[QTY/ CTN B]]="","",LEFT(db[[#This Row],[QTY/ CTN B]],SEARCH(" ",db[[#This Row],[QTY/ CTN B]],1)-1))</f>
        <v>72</v>
      </c>
      <c r="V1225" s="87" t="str">
        <f>IF(db[[#This Row],[QTY/ CTN B]]="","",RIGHT(db[[#This Row],[QTY/ CTN B]],LEN(db[[#This Row],[QTY/ CTN B]])-SEARCH(" ",db[[#This Row],[QTY/ CTN B]],1)))</f>
        <v>PCS</v>
      </c>
      <c r="W1225" s="87" t="str">
        <f>IF(db[[#This Row],[QTY/ CTN TG]]="",IF(db[[#This Row],[STN TG]]="","",12),LEFT(db[[#This Row],[QTY/ CTN TG]],SEARCH(" ",db[[#This Row],[QTY/ CTN TG]],1)-1))</f>
        <v/>
      </c>
      <c r="X1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5" s="87" t="str">
        <f>IF(db[[#This Row],[STN K]]="","",IF(db[[#This Row],[STN TG]]="LSN",12,""))</f>
        <v/>
      </c>
      <c r="Z1225" s="87" t="str">
        <f>IF(db[[#This Row],[STN TG]]="LSN","PCS","")</f>
        <v/>
      </c>
      <c r="AA1225" s="87">
        <f>db[[#This Row],[QTY B]]*IF(db[[#This Row],[QTY TG]]="",1,db[[#This Row],[QTY TG]])*IF(db[[#This Row],[QTY K]]="",1,db[[#This Row],[QTY K]])</f>
        <v>72</v>
      </c>
      <c r="AB1225" s="87" t="str">
        <f>IF(db[[#This Row],[STN K]]="",IF(db[[#This Row],[STN TG]]="",db[[#This Row],[STN B]],db[[#This Row],[STN TG]]),db[[#This Row],[STN K]])</f>
        <v>PCS</v>
      </c>
      <c r="AC1225" s="87"/>
    </row>
    <row r="1226" spans="1:29" ht="16.5" customHeight="1" x14ac:dyDescent="0.25">
      <c r="A1226" s="87">
        <f>ROW()-1</f>
        <v>1225</v>
      </c>
      <c r="B1226" s="1" t="str">
        <f>LOWER(SUBSTITUTE(SUBSTITUTE(SUBSTITUTE(SUBSTITUTE(SUBSTITUTE(SUBSTITUTE(db[[#This Row],[NB BM]]," ",),".",""),"-",""),"(",""),")",""),"/",""))</f>
        <v>bnotekenkoa5tscc83campus</v>
      </c>
      <c r="C1226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D1226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E1226" s="1" t="str">
        <f>LOWER(SUBSTITUTE(SUBSTITUTE(SUBSTITUTE(SUBSTITUTE(SUBSTITUTE(SUBSTITUTE(SUBSTITUTE(SUBSTITUTE(SUBSTITUTE(db[[#This Row],[NB BM]]&amp;db[[#This Row],[QTY/ CTN]]," ",),".",""),"-",""),"(",""),")",""),",",""),"/",""),"""",""),"+",""))</f>
        <v>bnotekenkoa5tscc83campus72pcs</v>
      </c>
      <c r="F12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kenkobindernotea5tscc83campus72pcsartomoro</v>
      </c>
      <c r="G1226" s="1" t="s">
        <v>392</v>
      </c>
      <c r="H1226" s="4" t="s">
        <v>4361</v>
      </c>
      <c r="I1226" s="49" t="s">
        <v>4363</v>
      </c>
      <c r="J1226" s="1" t="s">
        <v>1620</v>
      </c>
      <c r="K1226" s="26" t="e">
        <f>IF(db[[#This Row],[NB NOTA_C]]="","",COUNTIF([2]!B_MSK[concat],db[[#This Row],[NB NOTA_C]]))</f>
        <v>#REF!</v>
      </c>
      <c r="L1226" s="6" t="s">
        <v>1633</v>
      </c>
      <c r="M1226" s="1" t="s">
        <v>1675</v>
      </c>
      <c r="N1226" s="1" t="s">
        <v>2807</v>
      </c>
      <c r="P1226" s="1" t="str">
        <f>IF(db[[#This Row],[QTY/ CTN]]="","",SUBSTITUTE(SUBSTITUTE(SUBSTITUTE(db[[#This Row],[QTY/ CTN]]," ","_",2),"(",""),")","")&amp;"_")</f>
        <v>72 PCS_</v>
      </c>
      <c r="Q1226" s="1">
        <f>IF(db[[#This Row],[H_QTY/ CTN]]="","",SEARCH("_",db[[#This Row],[H_QTY/ CTN]]))</f>
        <v>7</v>
      </c>
      <c r="R1226" s="1">
        <f>IF(db[[#This Row],[H_QTY/ CTN]]="","",LEN(db[[#This Row],[H_QTY/ CTN]]))</f>
        <v>7</v>
      </c>
      <c r="S1226" s="90" t="str">
        <f>IF(db[[#This Row],[H_QTY/ CTN]]="","",LEFT(db[[#This Row],[H_QTY/ CTN]],db[[#This Row],[H_1]]-1))</f>
        <v>72 PCS</v>
      </c>
      <c r="T1226" s="87" t="str">
        <f>IF(NOT(db[[#This Row],[H_1]]=db[[#This Row],[H_2]]),MID(db[[#This Row],[H_QTY/ CTN]],db[[#This Row],[H_1]]+1,db[[#This Row],[H_2]]-db[[#This Row],[H_1]]-1),"")</f>
        <v/>
      </c>
      <c r="U1226" s="87" t="str">
        <f>IF(db[[#This Row],[QTY/ CTN B]]="","",LEFT(db[[#This Row],[QTY/ CTN B]],SEARCH(" ",db[[#This Row],[QTY/ CTN B]],1)-1))</f>
        <v>72</v>
      </c>
      <c r="V1226" s="87" t="str">
        <f>IF(db[[#This Row],[QTY/ CTN B]]="","",RIGHT(db[[#This Row],[QTY/ CTN B]],LEN(db[[#This Row],[QTY/ CTN B]])-SEARCH(" ",db[[#This Row],[QTY/ CTN B]],1)))</f>
        <v>PCS</v>
      </c>
      <c r="W1226" s="87" t="str">
        <f>IF(db[[#This Row],[QTY/ CTN TG]]="",IF(db[[#This Row],[STN TG]]="","",12),LEFT(db[[#This Row],[QTY/ CTN TG]],SEARCH(" ",db[[#This Row],[QTY/ CTN TG]],1)-1))</f>
        <v/>
      </c>
      <c r="X1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26" s="87" t="str">
        <f>IF(db[[#This Row],[STN K]]="","",IF(db[[#This Row],[STN TG]]="LSN",12,""))</f>
        <v/>
      </c>
      <c r="Z1226" s="87" t="str">
        <f>IF(db[[#This Row],[STN TG]]="LSN","PCS","")</f>
        <v/>
      </c>
      <c r="AA1226" s="87">
        <f>db[[#This Row],[QTY B]]*IF(db[[#This Row],[QTY TG]]="",1,db[[#This Row],[QTY TG]])*IF(db[[#This Row],[QTY K]]="",1,db[[#This Row],[QTY K]])</f>
        <v>72</v>
      </c>
      <c r="AB1226" s="87" t="str">
        <f>IF(db[[#This Row],[STN K]]="",IF(db[[#This Row],[STN TG]]="",db[[#This Row],[STN B]],db[[#This Row],[STN TG]]),db[[#This Row],[STN K]])</f>
        <v>PCS</v>
      </c>
      <c r="AC1226" s="87"/>
    </row>
    <row r="1227" spans="1:29" ht="16.5" customHeight="1" x14ac:dyDescent="0.25">
      <c r="A1227" s="87">
        <f>ROW()-1</f>
        <v>1226</v>
      </c>
      <c r="B1227" s="1" t="str">
        <f>LOWER(SUBSTITUTE(SUBSTITUTE(SUBSTITUTE(SUBSTITUTE(SUBSTITUTE(SUBSTITUTE(db[[#This Row],[NB BM]]," ",),".",""),"-",""),"(",""),")",""),"/",""))</f>
        <v>bukutamukenkobt292001kembang</v>
      </c>
      <c r="C1227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D1227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227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bukutamukenkobt292001kembang5lsn</v>
      </c>
      <c r="F12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kenkobukutamubt292001kembang5lsnartomoro</v>
      </c>
      <c r="G1227" s="1" t="s">
        <v>394</v>
      </c>
      <c r="H1227" s="4" t="s">
        <v>395</v>
      </c>
      <c r="I1227" s="49" t="s">
        <v>2531</v>
      </c>
      <c r="J1227" s="1" t="s">
        <v>1620</v>
      </c>
      <c r="K1227" s="26" t="e">
        <f>IF(db[[#This Row],[NB NOTA_C]]="","",COUNTIF([2]!B_MSK[concat],db[[#This Row],[NB NOTA_C]]))</f>
        <v>#REF!</v>
      </c>
      <c r="L1227" s="6" t="s">
        <v>1633</v>
      </c>
      <c r="M1227" s="1" t="s">
        <v>1704</v>
      </c>
      <c r="N1227" s="1" t="s">
        <v>2784</v>
      </c>
      <c r="P1227" s="1" t="str">
        <f>IF(db[[#This Row],[QTY/ CTN]]="","",SUBSTITUTE(SUBSTITUTE(SUBSTITUTE(db[[#This Row],[QTY/ CTN]]," ","_",2),"(",""),")","")&amp;"_")</f>
        <v>5 LSN_</v>
      </c>
      <c r="Q1227" s="1">
        <f>IF(db[[#This Row],[H_QTY/ CTN]]="","",SEARCH("_",db[[#This Row],[H_QTY/ CTN]]))</f>
        <v>6</v>
      </c>
      <c r="R1227" s="1">
        <f>IF(db[[#This Row],[H_QTY/ CTN]]="","",LEN(db[[#This Row],[H_QTY/ CTN]]))</f>
        <v>6</v>
      </c>
      <c r="S1227" s="90" t="str">
        <f>IF(db[[#This Row],[H_QTY/ CTN]]="","",LEFT(db[[#This Row],[H_QTY/ CTN]],db[[#This Row],[H_1]]-1))</f>
        <v>5 LSN</v>
      </c>
      <c r="T1227" s="87" t="str">
        <f>IF(NOT(db[[#This Row],[H_1]]=db[[#This Row],[H_2]]),MID(db[[#This Row],[H_QTY/ CTN]],db[[#This Row],[H_1]]+1,db[[#This Row],[H_2]]-db[[#This Row],[H_1]]-1),"")</f>
        <v/>
      </c>
      <c r="U1227" s="87" t="str">
        <f>IF(db[[#This Row],[QTY/ CTN B]]="","",LEFT(db[[#This Row],[QTY/ CTN B]],SEARCH(" ",db[[#This Row],[QTY/ CTN B]],1)-1))</f>
        <v>5</v>
      </c>
      <c r="V1227" s="87" t="str">
        <f>IF(db[[#This Row],[QTY/ CTN B]]="","",RIGHT(db[[#This Row],[QTY/ CTN B]],LEN(db[[#This Row],[QTY/ CTN B]])-SEARCH(" ",db[[#This Row],[QTY/ CTN B]],1)))</f>
        <v>LSN</v>
      </c>
      <c r="W1227" s="87">
        <f>IF(db[[#This Row],[QTY/ CTN TG]]="",IF(db[[#This Row],[STN TG]]="","",12),LEFT(db[[#This Row],[QTY/ CTN TG]],SEARCH(" ",db[[#This Row],[QTY/ CTN TG]],1)-1))</f>
        <v>12</v>
      </c>
      <c r="X1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27" s="87" t="str">
        <f>IF(db[[#This Row],[STN K]]="","",IF(db[[#This Row],[STN TG]]="LSN",12,""))</f>
        <v/>
      </c>
      <c r="Z1227" s="87" t="str">
        <f>IF(db[[#This Row],[STN TG]]="LSN","PCS","")</f>
        <v/>
      </c>
      <c r="AA1227" s="87">
        <f>db[[#This Row],[QTY B]]*IF(db[[#This Row],[QTY TG]]="",1,db[[#This Row],[QTY TG]])*IF(db[[#This Row],[QTY K]]="",1,db[[#This Row],[QTY K]])</f>
        <v>60</v>
      </c>
      <c r="AB1227" s="87" t="str">
        <f>IF(db[[#This Row],[STN K]]="",IF(db[[#This Row],[STN TG]]="",db[[#This Row],[STN B]],db[[#This Row],[STN TG]]),db[[#This Row],[STN K]])</f>
        <v>PCS</v>
      </c>
      <c r="AC1227" s="87"/>
    </row>
    <row r="1228" spans="1:29" ht="16.5" customHeight="1" x14ac:dyDescent="0.25">
      <c r="A1228" s="87">
        <f>ROW()-1</f>
        <v>1227</v>
      </c>
      <c r="B1228" s="1" t="str">
        <f>LOWER(SUBSTITUTE(SUBSTITUTE(SUBSTITUTE(SUBSTITUTE(SUBSTITUTE(SUBSTITUTE(db[[#This Row],[NB BM]]," ",),".",""),"-",""),"(",""),")",""),"/",""))</f>
        <v>bukutamukenkobt292003kembang</v>
      </c>
      <c r="C1228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D1228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228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bukutamukenkobt292003kembang5lsn</v>
      </c>
      <c r="F12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kenkobukutamubt292003kembang5lsnartomoro</v>
      </c>
      <c r="G1228" s="1" t="s">
        <v>396</v>
      </c>
      <c r="H1228" s="4" t="s">
        <v>397</v>
      </c>
      <c r="I1228" s="49" t="s">
        <v>2531</v>
      </c>
      <c r="J1228" s="1" t="s">
        <v>1620</v>
      </c>
      <c r="K1228" s="26" t="e">
        <f>IF(db[[#This Row],[NB NOTA_C]]="","",COUNTIF([2]!B_MSK[concat],db[[#This Row],[NB NOTA_C]]))</f>
        <v>#REF!</v>
      </c>
      <c r="L1228" s="6" t="s">
        <v>1633</v>
      </c>
      <c r="M1228" s="1" t="s">
        <v>1704</v>
      </c>
      <c r="N1228" s="1" t="s">
        <v>2784</v>
      </c>
      <c r="P1228" s="1" t="str">
        <f>IF(db[[#This Row],[QTY/ CTN]]="","",SUBSTITUTE(SUBSTITUTE(SUBSTITUTE(db[[#This Row],[QTY/ CTN]]," ","_",2),"(",""),")","")&amp;"_")</f>
        <v>5 LSN_</v>
      </c>
      <c r="Q1228" s="1">
        <f>IF(db[[#This Row],[H_QTY/ CTN]]="","",SEARCH("_",db[[#This Row],[H_QTY/ CTN]]))</f>
        <v>6</v>
      </c>
      <c r="R1228" s="1">
        <f>IF(db[[#This Row],[H_QTY/ CTN]]="","",LEN(db[[#This Row],[H_QTY/ CTN]]))</f>
        <v>6</v>
      </c>
      <c r="S1228" s="90" t="str">
        <f>IF(db[[#This Row],[H_QTY/ CTN]]="","",LEFT(db[[#This Row],[H_QTY/ CTN]],db[[#This Row],[H_1]]-1))</f>
        <v>5 LSN</v>
      </c>
      <c r="T1228" s="87" t="str">
        <f>IF(NOT(db[[#This Row],[H_1]]=db[[#This Row],[H_2]]),MID(db[[#This Row],[H_QTY/ CTN]],db[[#This Row],[H_1]]+1,db[[#This Row],[H_2]]-db[[#This Row],[H_1]]-1),"")</f>
        <v/>
      </c>
      <c r="U1228" s="87" t="str">
        <f>IF(db[[#This Row],[QTY/ CTN B]]="","",LEFT(db[[#This Row],[QTY/ CTN B]],SEARCH(" ",db[[#This Row],[QTY/ CTN B]],1)-1))</f>
        <v>5</v>
      </c>
      <c r="V1228" s="87" t="str">
        <f>IF(db[[#This Row],[QTY/ CTN B]]="","",RIGHT(db[[#This Row],[QTY/ CTN B]],LEN(db[[#This Row],[QTY/ CTN B]])-SEARCH(" ",db[[#This Row],[QTY/ CTN B]],1)))</f>
        <v>LSN</v>
      </c>
      <c r="W1228" s="87">
        <f>IF(db[[#This Row],[QTY/ CTN TG]]="",IF(db[[#This Row],[STN TG]]="","",12),LEFT(db[[#This Row],[QTY/ CTN TG]],SEARCH(" ",db[[#This Row],[QTY/ CTN TG]],1)-1))</f>
        <v>12</v>
      </c>
      <c r="X1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28" s="87" t="str">
        <f>IF(db[[#This Row],[STN K]]="","",IF(db[[#This Row],[STN TG]]="LSN",12,""))</f>
        <v/>
      </c>
      <c r="Z1228" s="87" t="str">
        <f>IF(db[[#This Row],[STN TG]]="LSN","PCS","")</f>
        <v/>
      </c>
      <c r="AA1228" s="87">
        <f>db[[#This Row],[QTY B]]*IF(db[[#This Row],[QTY TG]]="",1,db[[#This Row],[QTY TG]])*IF(db[[#This Row],[QTY K]]="",1,db[[#This Row],[QTY K]])</f>
        <v>60</v>
      </c>
      <c r="AB1228" s="87" t="str">
        <f>IF(db[[#This Row],[STN K]]="",IF(db[[#This Row],[STN TG]]="",db[[#This Row],[STN B]],db[[#This Row],[STN TG]]),db[[#This Row],[STN K]])</f>
        <v>PCS</v>
      </c>
      <c r="AC1228" s="87"/>
    </row>
    <row r="1229" spans="1:29" ht="16.5" customHeight="1" x14ac:dyDescent="0.25">
      <c r="A1229" s="87">
        <f>ROW()-1</f>
        <v>1228</v>
      </c>
      <c r="B1229" s="1" t="str">
        <f>LOWER(SUBSTITUTE(SUBSTITUTE(SUBSTITUTE(SUBSTITUTE(SUBSTITUTE(SUBSTITUTE(db[[#This Row],[NB BM]]," ",),".",""),"-",""),"(",""),")",""),"/",""))</f>
        <v>bukutamukenkobt2920btk02batik</v>
      </c>
      <c r="C1229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D1229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229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bukutamukenkobt2920btk02batik5lsn</v>
      </c>
      <c r="F12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kenkobukutamubt2920btk02batik5lsnartomoro</v>
      </c>
      <c r="G1229" s="1" t="s">
        <v>3255</v>
      </c>
      <c r="H1229" s="4" t="s">
        <v>3256</v>
      </c>
      <c r="I1229" s="49" t="s">
        <v>2615</v>
      </c>
      <c r="J1229" s="1" t="s">
        <v>1620</v>
      </c>
      <c r="K1229" s="26" t="e">
        <f>IF(db[[#This Row],[NB NOTA_C]]="","",COUNTIF([2]!B_MSK[concat],db[[#This Row],[NB NOTA_C]]))</f>
        <v>#REF!</v>
      </c>
      <c r="L1229" s="6" t="s">
        <v>1633</v>
      </c>
      <c r="M1229" s="1" t="s">
        <v>1704</v>
      </c>
      <c r="N1229" s="1" t="s">
        <v>2784</v>
      </c>
      <c r="P1229" s="1" t="str">
        <f>IF(db[[#This Row],[QTY/ CTN]]="","",SUBSTITUTE(SUBSTITUTE(SUBSTITUTE(db[[#This Row],[QTY/ CTN]]," ","_",2),"(",""),")","")&amp;"_")</f>
        <v>5 LSN_</v>
      </c>
      <c r="Q1229" s="1">
        <f>IF(db[[#This Row],[H_QTY/ CTN]]="","",SEARCH("_",db[[#This Row],[H_QTY/ CTN]]))</f>
        <v>6</v>
      </c>
      <c r="R1229" s="1">
        <f>IF(db[[#This Row],[H_QTY/ CTN]]="","",LEN(db[[#This Row],[H_QTY/ CTN]]))</f>
        <v>6</v>
      </c>
      <c r="S1229" s="90" t="str">
        <f>IF(db[[#This Row],[H_QTY/ CTN]]="","",LEFT(db[[#This Row],[H_QTY/ CTN]],db[[#This Row],[H_1]]-1))</f>
        <v>5 LSN</v>
      </c>
      <c r="T1229" s="87" t="str">
        <f>IF(NOT(db[[#This Row],[H_1]]=db[[#This Row],[H_2]]),MID(db[[#This Row],[H_QTY/ CTN]],db[[#This Row],[H_1]]+1,db[[#This Row],[H_2]]-db[[#This Row],[H_1]]-1),"")</f>
        <v/>
      </c>
      <c r="U1229" s="87" t="str">
        <f>IF(db[[#This Row],[QTY/ CTN B]]="","",LEFT(db[[#This Row],[QTY/ CTN B]],SEARCH(" ",db[[#This Row],[QTY/ CTN B]],1)-1))</f>
        <v>5</v>
      </c>
      <c r="V1229" s="87" t="str">
        <f>IF(db[[#This Row],[QTY/ CTN B]]="","",RIGHT(db[[#This Row],[QTY/ CTN B]],LEN(db[[#This Row],[QTY/ CTN B]])-SEARCH(" ",db[[#This Row],[QTY/ CTN B]],1)))</f>
        <v>LSN</v>
      </c>
      <c r="W1229" s="87">
        <f>IF(db[[#This Row],[QTY/ CTN TG]]="",IF(db[[#This Row],[STN TG]]="","",12),LEFT(db[[#This Row],[QTY/ CTN TG]],SEARCH(" ",db[[#This Row],[QTY/ CTN TG]],1)-1))</f>
        <v>12</v>
      </c>
      <c r="X1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29" s="87" t="str">
        <f>IF(db[[#This Row],[STN K]]="","",IF(db[[#This Row],[STN TG]]="LSN",12,""))</f>
        <v/>
      </c>
      <c r="Z1229" s="87" t="str">
        <f>IF(db[[#This Row],[STN TG]]="LSN","PCS","")</f>
        <v/>
      </c>
      <c r="AA1229" s="87">
        <f>db[[#This Row],[QTY B]]*IF(db[[#This Row],[QTY TG]]="",1,db[[#This Row],[QTY TG]])*IF(db[[#This Row],[QTY K]]="",1,db[[#This Row],[QTY K]])</f>
        <v>60</v>
      </c>
      <c r="AB1229" s="87" t="str">
        <f>IF(db[[#This Row],[STN K]]="",IF(db[[#This Row],[STN TG]]="",db[[#This Row],[STN B]],db[[#This Row],[STN TG]]),db[[#This Row],[STN K]])</f>
        <v>PCS</v>
      </c>
      <c r="AC1229" s="87"/>
    </row>
    <row r="1230" spans="1:29" ht="16.5" customHeight="1" x14ac:dyDescent="0.25">
      <c r="A1230" s="87">
        <f>ROW()-1</f>
        <v>1229</v>
      </c>
      <c r="B1230" s="1" t="str">
        <f>LOWER(SUBSTITUTE(SUBSTITUTE(SUBSTITUTE(SUBSTITUTE(SUBSTITUTE(SUBSTITUTE(db[[#This Row],[NB BM]]," ",),".",""),"-",""),"(",""),")",""),"/",""))</f>
        <v/>
      </c>
      <c r="C1230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D1230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230" s="1" t="str">
        <f>LOWER(SUBSTITUTE(SUBSTITUTE(SUBSTITUTE(SUBSTITUTE(SUBSTITUTE(SUBSTITUTE(SUBSTITUTE(SUBSTITUTE(SUBSTITUTE(db[[#This Row],[NB BM]]&amp;db[[#This Row],[QTY/ CTN]]," ",),".",""),"-",""),"(",""),")",""),",",""),"/",""),"""",""),"+",""))</f>
        <v>5lsn</v>
      </c>
      <c r="F12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kenkobukutamubt2920btk03batik5lsnartomoro</v>
      </c>
      <c r="G1230" s="1"/>
      <c r="H1230" s="4" t="s">
        <v>3075</v>
      </c>
      <c r="I1230" s="49" t="s">
        <v>2615</v>
      </c>
      <c r="J1230" s="1" t="s">
        <v>1620</v>
      </c>
      <c r="K1230" s="26" t="e">
        <f>IF(db[[#This Row],[NB NOTA_C]]="","",COUNTIF([2]!B_MSK[concat],db[[#This Row],[NB NOTA_C]]))</f>
        <v>#REF!</v>
      </c>
      <c r="L1230" s="6" t="s">
        <v>1633</v>
      </c>
      <c r="M1230" s="1" t="s">
        <v>1704</v>
      </c>
      <c r="N1230" s="1" t="s">
        <v>2784</v>
      </c>
      <c r="P1230" s="1" t="str">
        <f>IF(db[[#This Row],[QTY/ CTN]]="","",SUBSTITUTE(SUBSTITUTE(SUBSTITUTE(db[[#This Row],[QTY/ CTN]]," ","_",2),"(",""),")","")&amp;"_")</f>
        <v>5 LSN_</v>
      </c>
      <c r="Q1230" s="1">
        <f>IF(db[[#This Row],[H_QTY/ CTN]]="","",SEARCH("_",db[[#This Row],[H_QTY/ CTN]]))</f>
        <v>6</v>
      </c>
      <c r="R1230" s="1">
        <f>IF(db[[#This Row],[H_QTY/ CTN]]="","",LEN(db[[#This Row],[H_QTY/ CTN]]))</f>
        <v>6</v>
      </c>
      <c r="S1230" s="90" t="str">
        <f>IF(db[[#This Row],[H_QTY/ CTN]]="","",LEFT(db[[#This Row],[H_QTY/ CTN]],db[[#This Row],[H_1]]-1))</f>
        <v>5 LSN</v>
      </c>
      <c r="T1230" s="87" t="str">
        <f>IF(NOT(db[[#This Row],[H_1]]=db[[#This Row],[H_2]]),MID(db[[#This Row],[H_QTY/ CTN]],db[[#This Row],[H_1]]+1,db[[#This Row],[H_2]]-db[[#This Row],[H_1]]-1),"")</f>
        <v/>
      </c>
      <c r="U1230" s="87" t="str">
        <f>IF(db[[#This Row],[QTY/ CTN B]]="","",LEFT(db[[#This Row],[QTY/ CTN B]],SEARCH(" ",db[[#This Row],[QTY/ CTN B]],1)-1))</f>
        <v>5</v>
      </c>
      <c r="V1230" s="87" t="str">
        <f>IF(db[[#This Row],[QTY/ CTN B]]="","",RIGHT(db[[#This Row],[QTY/ CTN B]],LEN(db[[#This Row],[QTY/ CTN B]])-SEARCH(" ",db[[#This Row],[QTY/ CTN B]],1)))</f>
        <v>LSN</v>
      </c>
      <c r="W1230" s="87">
        <f>IF(db[[#This Row],[QTY/ CTN TG]]="",IF(db[[#This Row],[STN TG]]="","",12),LEFT(db[[#This Row],[QTY/ CTN TG]],SEARCH(" ",db[[#This Row],[QTY/ CTN TG]],1)-1))</f>
        <v>12</v>
      </c>
      <c r="X1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30" s="87" t="str">
        <f>IF(db[[#This Row],[STN K]]="","",IF(db[[#This Row],[STN TG]]="LSN",12,""))</f>
        <v/>
      </c>
      <c r="Z1230" s="87" t="str">
        <f>IF(db[[#This Row],[STN TG]]="LSN","PCS","")</f>
        <v/>
      </c>
      <c r="AA1230" s="87">
        <f>db[[#This Row],[QTY B]]*IF(db[[#This Row],[QTY TG]]="",1,db[[#This Row],[QTY TG]])*IF(db[[#This Row],[QTY K]]="",1,db[[#This Row],[QTY K]])</f>
        <v>60</v>
      </c>
      <c r="AB1230" s="87" t="str">
        <f>IF(db[[#This Row],[STN K]]="",IF(db[[#This Row],[STN TG]]="",db[[#This Row],[STN B]],db[[#This Row],[STN TG]]),db[[#This Row],[STN K]])</f>
        <v>PCS</v>
      </c>
      <c r="AC1230" s="87"/>
    </row>
    <row r="1231" spans="1:29" ht="16.5" customHeight="1" x14ac:dyDescent="0.25">
      <c r="A1231" s="87">
        <f>ROW()-1</f>
        <v>1230</v>
      </c>
      <c r="B1231" s="1" t="str">
        <f>LOWER(SUBSTITUTE(SUBSTITUTE(SUBSTITUTE(SUBSTITUTE(SUBSTITUTE(SUBSTITUTE(db[[#This Row],[NB BM]]," ",),".",""),"-",""),"(",""),")",""),"/",""))</f>
        <v>bukutamukenkobt322401kembang</v>
      </c>
      <c r="C1231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D1231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E1231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bukutamukenkobt322401kembang5lsn</v>
      </c>
      <c r="F12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kenkobukutamubt322401kembang5lsnartomoro</v>
      </c>
      <c r="G1231" s="1" t="s">
        <v>4621</v>
      </c>
      <c r="H1231" s="4" t="s">
        <v>4620</v>
      </c>
      <c r="I1231" s="49" t="s">
        <v>4622</v>
      </c>
      <c r="J1231" s="1" t="s">
        <v>1620</v>
      </c>
      <c r="K1231" s="26" t="e">
        <f>IF(db[[#This Row],[NB NOTA_C]]="","",COUNTIF([2]!B_MSK[concat],db[[#This Row],[NB NOTA_C]]))</f>
        <v>#REF!</v>
      </c>
      <c r="L1231" s="6" t="s">
        <v>1633</v>
      </c>
      <c r="M1231" s="1" t="s">
        <v>1704</v>
      </c>
      <c r="N1231" s="1" t="s">
        <v>2784</v>
      </c>
      <c r="O1231" s="1" t="s">
        <v>4822</v>
      </c>
      <c r="P1231" s="1" t="str">
        <f>IF(db[[#This Row],[QTY/ CTN]]="","",SUBSTITUTE(SUBSTITUTE(SUBSTITUTE(db[[#This Row],[QTY/ CTN]]," ","_",2),"(",""),")","")&amp;"_")</f>
        <v>5 LSN_</v>
      </c>
      <c r="Q1231" s="1">
        <f>IF(db[[#This Row],[H_QTY/ CTN]]="","",SEARCH("_",db[[#This Row],[H_QTY/ CTN]]))</f>
        <v>6</v>
      </c>
      <c r="R1231" s="1">
        <f>IF(db[[#This Row],[H_QTY/ CTN]]="","",LEN(db[[#This Row],[H_QTY/ CTN]]))</f>
        <v>6</v>
      </c>
      <c r="S1231" s="90" t="str">
        <f>IF(db[[#This Row],[H_QTY/ CTN]]="","",LEFT(db[[#This Row],[H_QTY/ CTN]],db[[#This Row],[H_1]]-1))</f>
        <v>5 LSN</v>
      </c>
      <c r="T1231" s="87" t="str">
        <f>IF(NOT(db[[#This Row],[H_1]]=db[[#This Row],[H_2]]),MID(db[[#This Row],[H_QTY/ CTN]],db[[#This Row],[H_1]]+1,db[[#This Row],[H_2]]-db[[#This Row],[H_1]]-1),"")</f>
        <v/>
      </c>
      <c r="U1231" s="87" t="str">
        <f>IF(db[[#This Row],[QTY/ CTN B]]="","",LEFT(db[[#This Row],[QTY/ CTN B]],SEARCH(" ",db[[#This Row],[QTY/ CTN B]],1)-1))</f>
        <v>5</v>
      </c>
      <c r="V1231" s="87" t="str">
        <f>IF(db[[#This Row],[QTY/ CTN B]]="","",RIGHT(db[[#This Row],[QTY/ CTN B]],LEN(db[[#This Row],[QTY/ CTN B]])-SEARCH(" ",db[[#This Row],[QTY/ CTN B]],1)))</f>
        <v>LSN</v>
      </c>
      <c r="W1231" s="87">
        <f>IF(db[[#This Row],[QTY/ CTN TG]]="",IF(db[[#This Row],[STN TG]]="","",12),LEFT(db[[#This Row],[QTY/ CTN TG]],SEARCH(" ",db[[#This Row],[QTY/ CTN TG]],1)-1))</f>
        <v>12</v>
      </c>
      <c r="X1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31" s="87" t="str">
        <f>IF(db[[#This Row],[STN K]]="","",IF(db[[#This Row],[STN TG]]="LSN",12,""))</f>
        <v/>
      </c>
      <c r="Z1231" s="87" t="str">
        <f>IF(db[[#This Row],[STN TG]]="LSN","PCS","")</f>
        <v/>
      </c>
      <c r="AA1231" s="87">
        <f>db[[#This Row],[QTY B]]*IF(db[[#This Row],[QTY TG]]="",1,db[[#This Row],[QTY TG]])*IF(db[[#This Row],[QTY K]]="",1,db[[#This Row],[QTY K]])</f>
        <v>60</v>
      </c>
      <c r="AB1231" s="87" t="str">
        <f>IF(db[[#This Row],[STN K]]="",IF(db[[#This Row],[STN TG]]="",db[[#This Row],[STN B]],db[[#This Row],[STN TG]]),db[[#This Row],[STN K]])</f>
        <v>PCS</v>
      </c>
      <c r="AC1231" s="87"/>
    </row>
    <row r="1232" spans="1:29" ht="16.5" customHeight="1" x14ac:dyDescent="0.25">
      <c r="A1232" s="87">
        <f>ROW()-1</f>
        <v>1231</v>
      </c>
      <c r="B1232" s="1" t="str">
        <f>LOWER(SUBSTITUTE(SUBSTITUTE(SUBSTITUTE(SUBSTITUTE(SUBSTITUTE(SUBSTITUTE(db[[#This Row],[NB BM]]," ",),".",""),"-",""),"(",""),")",""),"/",""))</f>
        <v>bukutamukenkobt3224btkbatik</v>
      </c>
      <c r="C1232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D1232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E1232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bukutamukenkobt3224btkbatik5lsn</v>
      </c>
      <c r="F12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kenkobukutamubt3224btkbatik5lsnartomoro</v>
      </c>
      <c r="G1232" s="1" t="s">
        <v>399</v>
      </c>
      <c r="H1232" s="4" t="s">
        <v>400</v>
      </c>
      <c r="I1232" s="49" t="s">
        <v>3073</v>
      </c>
      <c r="J1232" s="1" t="s">
        <v>1620</v>
      </c>
      <c r="K1232" s="26" t="e">
        <f>IF(db[[#This Row],[NB NOTA_C]]="","",COUNTIF([2]!B_MSK[concat],db[[#This Row],[NB NOTA_C]]))</f>
        <v>#REF!</v>
      </c>
      <c r="L1232" s="6" t="s">
        <v>1633</v>
      </c>
      <c r="M1232" s="1" t="s">
        <v>1704</v>
      </c>
      <c r="N1232" s="1" t="s">
        <v>2784</v>
      </c>
      <c r="P1232" s="1" t="str">
        <f>IF(db[[#This Row],[QTY/ CTN]]="","",SUBSTITUTE(SUBSTITUTE(SUBSTITUTE(db[[#This Row],[QTY/ CTN]]," ","_",2),"(",""),")","")&amp;"_")</f>
        <v>5 LSN_</v>
      </c>
      <c r="Q1232" s="1">
        <f>IF(db[[#This Row],[H_QTY/ CTN]]="","",SEARCH("_",db[[#This Row],[H_QTY/ CTN]]))</f>
        <v>6</v>
      </c>
      <c r="R1232" s="1">
        <f>IF(db[[#This Row],[H_QTY/ CTN]]="","",LEN(db[[#This Row],[H_QTY/ CTN]]))</f>
        <v>6</v>
      </c>
      <c r="S1232" s="90" t="str">
        <f>IF(db[[#This Row],[H_QTY/ CTN]]="","",LEFT(db[[#This Row],[H_QTY/ CTN]],db[[#This Row],[H_1]]-1))</f>
        <v>5 LSN</v>
      </c>
      <c r="T1232" s="87" t="str">
        <f>IF(NOT(db[[#This Row],[H_1]]=db[[#This Row],[H_2]]),MID(db[[#This Row],[H_QTY/ CTN]],db[[#This Row],[H_1]]+1,db[[#This Row],[H_2]]-db[[#This Row],[H_1]]-1),"")</f>
        <v/>
      </c>
      <c r="U1232" s="87" t="str">
        <f>IF(db[[#This Row],[QTY/ CTN B]]="","",LEFT(db[[#This Row],[QTY/ CTN B]],SEARCH(" ",db[[#This Row],[QTY/ CTN B]],1)-1))</f>
        <v>5</v>
      </c>
      <c r="V1232" s="87" t="str">
        <f>IF(db[[#This Row],[QTY/ CTN B]]="","",RIGHT(db[[#This Row],[QTY/ CTN B]],LEN(db[[#This Row],[QTY/ CTN B]])-SEARCH(" ",db[[#This Row],[QTY/ CTN B]],1)))</f>
        <v>LSN</v>
      </c>
      <c r="W1232" s="87">
        <f>IF(db[[#This Row],[QTY/ CTN TG]]="",IF(db[[#This Row],[STN TG]]="","",12),LEFT(db[[#This Row],[QTY/ CTN TG]],SEARCH(" ",db[[#This Row],[QTY/ CTN TG]],1)-1))</f>
        <v>12</v>
      </c>
      <c r="X1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32" s="87" t="str">
        <f>IF(db[[#This Row],[STN K]]="","",IF(db[[#This Row],[STN TG]]="LSN",12,""))</f>
        <v/>
      </c>
      <c r="Z1232" s="87" t="str">
        <f>IF(db[[#This Row],[STN TG]]="LSN","PCS","")</f>
        <v/>
      </c>
      <c r="AA1232" s="87">
        <f>db[[#This Row],[QTY B]]*IF(db[[#This Row],[QTY TG]]="",1,db[[#This Row],[QTY TG]])*IF(db[[#This Row],[QTY K]]="",1,db[[#This Row],[QTY K]])</f>
        <v>60</v>
      </c>
      <c r="AB1232" s="87" t="str">
        <f>IF(db[[#This Row],[STN K]]="",IF(db[[#This Row],[STN TG]]="",db[[#This Row],[STN B]],db[[#This Row],[STN TG]]),db[[#This Row],[STN K]])</f>
        <v>PCS</v>
      </c>
      <c r="AC1232" s="87"/>
    </row>
    <row r="1233" spans="1:29" ht="16.5" customHeight="1" x14ac:dyDescent="0.25">
      <c r="A1233" s="87">
        <f>ROW()-1</f>
        <v>1232</v>
      </c>
      <c r="B1233" s="1" t="str">
        <f>LOWER(SUBSTITUTE(SUBSTITUTE(SUBSTITUTE(SUBSTITUTE(SUBSTITUTE(SUBSTITUTE(db[[#This Row],[NB BM]]," ",),".",""),"-",""),"(",""),")",""),"/",""))</f>
        <v>bukutamukenkobt3224btk02batik</v>
      </c>
      <c r="C1233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D1233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E1233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bukutamukenkobt3224btk02batik5lsn</v>
      </c>
      <c r="F12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kenkobukutamubt3224btk02batik5lsnartomoro</v>
      </c>
      <c r="G1233" s="1" t="s">
        <v>3254</v>
      </c>
      <c r="H1233" s="4" t="s">
        <v>3074</v>
      </c>
      <c r="I1233" s="2" t="s">
        <v>3076</v>
      </c>
      <c r="J1233" s="1" t="s">
        <v>1620</v>
      </c>
      <c r="K1233" s="26" t="e">
        <f>IF(db[[#This Row],[NB NOTA_C]]="","",COUNTIF([2]!B_MSK[concat],db[[#This Row],[NB NOTA_C]]))</f>
        <v>#REF!</v>
      </c>
      <c r="L1233" s="6" t="s">
        <v>1633</v>
      </c>
      <c r="M1233" s="1" t="s">
        <v>1704</v>
      </c>
      <c r="N1233" s="1" t="s">
        <v>2784</v>
      </c>
      <c r="P1233" s="1" t="str">
        <f>IF(db[[#This Row],[QTY/ CTN]]="","",SUBSTITUTE(SUBSTITUTE(SUBSTITUTE(db[[#This Row],[QTY/ CTN]]," ","_",2),"(",""),")","")&amp;"_")</f>
        <v>5 LSN_</v>
      </c>
      <c r="Q1233" s="1">
        <f>IF(db[[#This Row],[H_QTY/ CTN]]="","",SEARCH("_",db[[#This Row],[H_QTY/ CTN]]))</f>
        <v>6</v>
      </c>
      <c r="R1233" s="1">
        <f>IF(db[[#This Row],[H_QTY/ CTN]]="","",LEN(db[[#This Row],[H_QTY/ CTN]]))</f>
        <v>6</v>
      </c>
      <c r="S1233" s="90" t="str">
        <f>IF(db[[#This Row],[H_QTY/ CTN]]="","",LEFT(db[[#This Row],[H_QTY/ CTN]],db[[#This Row],[H_1]]-1))</f>
        <v>5 LSN</v>
      </c>
      <c r="T1233" s="87" t="str">
        <f>IF(NOT(db[[#This Row],[H_1]]=db[[#This Row],[H_2]]),MID(db[[#This Row],[H_QTY/ CTN]],db[[#This Row],[H_1]]+1,db[[#This Row],[H_2]]-db[[#This Row],[H_1]]-1),"")</f>
        <v/>
      </c>
      <c r="U1233" s="87" t="str">
        <f>IF(db[[#This Row],[QTY/ CTN B]]="","",LEFT(db[[#This Row],[QTY/ CTN B]],SEARCH(" ",db[[#This Row],[QTY/ CTN B]],1)-1))</f>
        <v>5</v>
      </c>
      <c r="V1233" s="87" t="str">
        <f>IF(db[[#This Row],[QTY/ CTN B]]="","",RIGHT(db[[#This Row],[QTY/ CTN B]],LEN(db[[#This Row],[QTY/ CTN B]])-SEARCH(" ",db[[#This Row],[QTY/ CTN B]],1)))</f>
        <v>LSN</v>
      </c>
      <c r="W1233" s="87">
        <f>IF(db[[#This Row],[QTY/ CTN TG]]="",IF(db[[#This Row],[STN TG]]="","",12),LEFT(db[[#This Row],[QTY/ CTN TG]],SEARCH(" ",db[[#This Row],[QTY/ CTN TG]],1)-1))</f>
        <v>12</v>
      </c>
      <c r="X1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33" s="87" t="str">
        <f>IF(db[[#This Row],[STN K]]="","",IF(db[[#This Row],[STN TG]]="LSN",12,""))</f>
        <v/>
      </c>
      <c r="Z1233" s="87" t="str">
        <f>IF(db[[#This Row],[STN TG]]="LSN","PCS","")</f>
        <v/>
      </c>
      <c r="AA1233" s="87">
        <f>db[[#This Row],[QTY B]]*IF(db[[#This Row],[QTY TG]]="",1,db[[#This Row],[QTY TG]])*IF(db[[#This Row],[QTY K]]="",1,db[[#This Row],[QTY K]])</f>
        <v>60</v>
      </c>
      <c r="AB1233" s="87" t="str">
        <f>IF(db[[#This Row],[STN K]]="",IF(db[[#This Row],[STN TG]]="",db[[#This Row],[STN B]],db[[#This Row],[STN TG]]),db[[#This Row],[STN K]])</f>
        <v>PCS</v>
      </c>
      <c r="AC1233" s="87"/>
    </row>
    <row r="1234" spans="1:29" ht="16.5" customHeight="1" x14ac:dyDescent="0.25">
      <c r="A1234" s="87">
        <f>ROW()-1</f>
        <v>1233</v>
      </c>
      <c r="B1234" s="3" t="str">
        <f>LOWER(SUBSTITUTE(SUBSTITUTE(SUBSTITUTE(SUBSTITUTE(SUBSTITUTE(SUBSTITUTE(db[[#This Row],[NB BM]]," ",),".",""),"-",""),"(",""),")",""),"/",""))</f>
        <v>businessfilekenkofp320hga4biru</v>
      </c>
      <c r="C1234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D1234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E1234" s="3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businessfilekenkofp320hga4biru40doz</v>
      </c>
      <c r="F12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kenkobusinessfilefp320hga4blue40dozartomoro</v>
      </c>
      <c r="G1234" s="1" t="s">
        <v>4183</v>
      </c>
      <c r="H1234" s="4" t="s">
        <v>4178</v>
      </c>
      <c r="I1234" s="49" t="s">
        <v>4193</v>
      </c>
      <c r="J1234" s="1" t="s">
        <v>1620</v>
      </c>
      <c r="K1234" s="28" t="e">
        <f>IF(db[[#This Row],[NB NOTA_C]]="","",COUNTIF([2]!B_MSK[concat],db[[#This Row],[NB NOTA_C]]))</f>
        <v>#REF!</v>
      </c>
      <c r="L1234" s="7" t="s">
        <v>1633</v>
      </c>
      <c r="M1234" s="3" t="s">
        <v>4188</v>
      </c>
      <c r="N1234" s="1" t="s">
        <v>2807</v>
      </c>
      <c r="O1234" s="3"/>
      <c r="P1234" s="3" t="str">
        <f>IF(db[[#This Row],[QTY/ CTN]]="","",SUBSTITUTE(SUBSTITUTE(SUBSTITUTE(db[[#This Row],[QTY/ CTN]]," ","_",2),"(",""),")","")&amp;"_")</f>
        <v>40 DOZ_</v>
      </c>
      <c r="Q1234" s="3">
        <f>IF(db[[#This Row],[H_QTY/ CTN]]="","",SEARCH("_",db[[#This Row],[H_QTY/ CTN]]))</f>
        <v>7</v>
      </c>
      <c r="R1234" s="3">
        <f>IF(db[[#This Row],[H_QTY/ CTN]]="","",LEN(db[[#This Row],[H_QTY/ CTN]]))</f>
        <v>7</v>
      </c>
      <c r="S1234" s="87" t="str">
        <f>IF(db[[#This Row],[H_QTY/ CTN]]="","",LEFT(db[[#This Row],[H_QTY/ CTN]],db[[#This Row],[H_1]]-1))</f>
        <v>40 DOZ</v>
      </c>
      <c r="T1234" s="87" t="str">
        <f>IF(NOT(db[[#This Row],[H_1]]=db[[#This Row],[H_2]]),MID(db[[#This Row],[H_QTY/ CTN]],db[[#This Row],[H_1]]+1,db[[#This Row],[H_2]]-db[[#This Row],[H_1]]-1),"")</f>
        <v/>
      </c>
      <c r="U1234" s="87" t="str">
        <f>IF(db[[#This Row],[QTY/ CTN B]]="","",LEFT(db[[#This Row],[QTY/ CTN B]],SEARCH(" ",db[[#This Row],[QTY/ CTN B]],1)-1))</f>
        <v>40</v>
      </c>
      <c r="V1234" s="87" t="str">
        <f>IF(db[[#This Row],[QTY/ CTN B]]="","",RIGHT(db[[#This Row],[QTY/ CTN B]],LEN(db[[#This Row],[QTY/ CTN B]])-SEARCH(" ",db[[#This Row],[QTY/ CTN B]],1)))</f>
        <v>DOZ</v>
      </c>
      <c r="W1234" s="87" t="str">
        <f>IF(db[[#This Row],[QTY/ CTN TG]]="",IF(db[[#This Row],[STN TG]]="","",12),LEFT(db[[#This Row],[QTY/ CTN TG]],SEARCH(" ",db[[#This Row],[QTY/ CTN TG]],1)-1))</f>
        <v/>
      </c>
      <c r="X1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4" s="87" t="str">
        <f>IF(db[[#This Row],[STN K]]="","",IF(db[[#This Row],[STN TG]]="LSN",12,""))</f>
        <v/>
      </c>
      <c r="Z1234" s="87" t="str">
        <f>IF(db[[#This Row],[STN TG]]="LSN","PCS","")</f>
        <v/>
      </c>
      <c r="AA1234" s="87">
        <f>db[[#This Row],[QTY B]]*IF(db[[#This Row],[QTY TG]]="",1,db[[#This Row],[QTY TG]])*IF(db[[#This Row],[QTY K]]="",1,db[[#This Row],[QTY K]])</f>
        <v>40</v>
      </c>
      <c r="AB1234" s="87" t="str">
        <f>IF(db[[#This Row],[STN K]]="",IF(db[[#This Row],[STN TG]]="",db[[#This Row],[STN B]],db[[#This Row],[STN TG]]),db[[#This Row],[STN K]])</f>
        <v>DOZ</v>
      </c>
      <c r="AC1234" s="87"/>
    </row>
    <row r="1235" spans="1:29" ht="16.5" customHeight="1" x14ac:dyDescent="0.25">
      <c r="A1235" s="87">
        <f>ROW()-1</f>
        <v>1234</v>
      </c>
      <c r="B1235" s="3" t="str">
        <f>LOWER(SUBSTITUTE(SUBSTITUTE(SUBSTITUTE(SUBSTITUTE(SUBSTITUTE(SUBSTITUTE(db[[#This Row],[NB BM]]," ",),".",""),"-",""),"(",""),")",""),"/",""))</f>
        <v>businessfilekenkofp320hga4hijau</v>
      </c>
      <c r="C1235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D1235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E1235" s="3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businessfilekenkofp320hga4hijau40doz</v>
      </c>
      <c r="F12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kenkobusinessfilefp320hga4green40dozartomoro</v>
      </c>
      <c r="G1235" s="1" t="s">
        <v>4184</v>
      </c>
      <c r="H1235" s="4" t="s">
        <v>4179</v>
      </c>
      <c r="I1235" s="49" t="s">
        <v>4194</v>
      </c>
      <c r="J1235" s="1" t="s">
        <v>1620</v>
      </c>
      <c r="K1235" s="28" t="e">
        <f>IF(db[[#This Row],[NB NOTA_C]]="","",COUNTIF([2]!B_MSK[concat],db[[#This Row],[NB NOTA_C]]))</f>
        <v>#REF!</v>
      </c>
      <c r="L1235" s="7" t="s">
        <v>1633</v>
      </c>
      <c r="M1235" s="3" t="s">
        <v>4188</v>
      </c>
      <c r="N1235" s="1" t="s">
        <v>2807</v>
      </c>
      <c r="O1235" s="3"/>
      <c r="P1235" s="3" t="str">
        <f>IF(db[[#This Row],[QTY/ CTN]]="","",SUBSTITUTE(SUBSTITUTE(SUBSTITUTE(db[[#This Row],[QTY/ CTN]]," ","_",2),"(",""),")","")&amp;"_")</f>
        <v>40 DOZ_</v>
      </c>
      <c r="Q1235" s="3">
        <f>IF(db[[#This Row],[H_QTY/ CTN]]="","",SEARCH("_",db[[#This Row],[H_QTY/ CTN]]))</f>
        <v>7</v>
      </c>
      <c r="R1235" s="3">
        <f>IF(db[[#This Row],[H_QTY/ CTN]]="","",LEN(db[[#This Row],[H_QTY/ CTN]]))</f>
        <v>7</v>
      </c>
      <c r="S1235" s="87" t="str">
        <f>IF(db[[#This Row],[H_QTY/ CTN]]="","",LEFT(db[[#This Row],[H_QTY/ CTN]],db[[#This Row],[H_1]]-1))</f>
        <v>40 DOZ</v>
      </c>
      <c r="T1235" s="87" t="str">
        <f>IF(NOT(db[[#This Row],[H_1]]=db[[#This Row],[H_2]]),MID(db[[#This Row],[H_QTY/ CTN]],db[[#This Row],[H_1]]+1,db[[#This Row],[H_2]]-db[[#This Row],[H_1]]-1),"")</f>
        <v/>
      </c>
      <c r="U1235" s="87" t="str">
        <f>IF(db[[#This Row],[QTY/ CTN B]]="","",LEFT(db[[#This Row],[QTY/ CTN B]],SEARCH(" ",db[[#This Row],[QTY/ CTN B]],1)-1))</f>
        <v>40</v>
      </c>
      <c r="V1235" s="87" t="str">
        <f>IF(db[[#This Row],[QTY/ CTN B]]="","",RIGHT(db[[#This Row],[QTY/ CTN B]],LEN(db[[#This Row],[QTY/ CTN B]])-SEARCH(" ",db[[#This Row],[QTY/ CTN B]],1)))</f>
        <v>DOZ</v>
      </c>
      <c r="W1235" s="87" t="str">
        <f>IF(db[[#This Row],[QTY/ CTN TG]]="",IF(db[[#This Row],[STN TG]]="","",12),LEFT(db[[#This Row],[QTY/ CTN TG]],SEARCH(" ",db[[#This Row],[QTY/ CTN TG]],1)-1))</f>
        <v/>
      </c>
      <c r="X1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5" s="87" t="str">
        <f>IF(db[[#This Row],[STN K]]="","",IF(db[[#This Row],[STN TG]]="LSN",12,""))</f>
        <v/>
      </c>
      <c r="Z1235" s="87" t="str">
        <f>IF(db[[#This Row],[STN TG]]="LSN","PCS","")</f>
        <v/>
      </c>
      <c r="AA1235" s="87">
        <f>db[[#This Row],[QTY B]]*IF(db[[#This Row],[QTY TG]]="",1,db[[#This Row],[QTY TG]])*IF(db[[#This Row],[QTY K]]="",1,db[[#This Row],[QTY K]])</f>
        <v>40</v>
      </c>
      <c r="AB1235" s="87" t="str">
        <f>IF(db[[#This Row],[STN K]]="",IF(db[[#This Row],[STN TG]]="",db[[#This Row],[STN B]],db[[#This Row],[STN TG]]),db[[#This Row],[STN K]])</f>
        <v>DOZ</v>
      </c>
      <c r="AC1235" s="87"/>
    </row>
    <row r="1236" spans="1:29" ht="16.5" customHeight="1" x14ac:dyDescent="0.25">
      <c r="A1236" s="87">
        <f>ROW()-1</f>
        <v>1235</v>
      </c>
      <c r="B1236" s="3" t="str">
        <f>LOWER(SUBSTITUTE(SUBSTITUTE(SUBSTITUTE(SUBSTITUTE(SUBSTITUTE(SUBSTITUTE(db[[#This Row],[NB BM]]," ",),".",""),"-",""),"(",""),")",""),"/",""))</f>
        <v>businessfilekenkofp320hga4abuabu</v>
      </c>
      <c r="C1236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D1236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E1236" s="3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businessfilekenkofp320hga4abuabu40doz</v>
      </c>
      <c r="F12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kenkobusinessfilefp320hga4grey40dozartomoro</v>
      </c>
      <c r="G1236" s="1" t="s">
        <v>4186</v>
      </c>
      <c r="H1236" s="4" t="s">
        <v>4181</v>
      </c>
      <c r="I1236" s="2" t="s">
        <v>4196</v>
      </c>
      <c r="J1236" s="1" t="s">
        <v>1620</v>
      </c>
      <c r="K1236" s="28" t="e">
        <f>IF(db[[#This Row],[NB NOTA_C]]="","",COUNTIF([2]!B_MSK[concat],db[[#This Row],[NB NOTA_C]]))</f>
        <v>#REF!</v>
      </c>
      <c r="L1236" s="7" t="s">
        <v>1633</v>
      </c>
      <c r="M1236" s="3" t="s">
        <v>4188</v>
      </c>
      <c r="N1236" s="1" t="s">
        <v>2807</v>
      </c>
      <c r="O1236" s="3"/>
      <c r="P1236" s="3" t="str">
        <f>IF(db[[#This Row],[QTY/ CTN]]="","",SUBSTITUTE(SUBSTITUTE(SUBSTITUTE(db[[#This Row],[QTY/ CTN]]," ","_",2),"(",""),")","")&amp;"_")</f>
        <v>40 DOZ_</v>
      </c>
      <c r="Q1236" s="3">
        <f>IF(db[[#This Row],[H_QTY/ CTN]]="","",SEARCH("_",db[[#This Row],[H_QTY/ CTN]]))</f>
        <v>7</v>
      </c>
      <c r="R1236" s="3">
        <f>IF(db[[#This Row],[H_QTY/ CTN]]="","",LEN(db[[#This Row],[H_QTY/ CTN]]))</f>
        <v>7</v>
      </c>
      <c r="S1236" s="87" t="str">
        <f>IF(db[[#This Row],[H_QTY/ CTN]]="","",LEFT(db[[#This Row],[H_QTY/ CTN]],db[[#This Row],[H_1]]-1))</f>
        <v>40 DOZ</v>
      </c>
      <c r="T1236" s="87" t="str">
        <f>IF(NOT(db[[#This Row],[H_1]]=db[[#This Row],[H_2]]),MID(db[[#This Row],[H_QTY/ CTN]],db[[#This Row],[H_1]]+1,db[[#This Row],[H_2]]-db[[#This Row],[H_1]]-1),"")</f>
        <v/>
      </c>
      <c r="U1236" s="87" t="str">
        <f>IF(db[[#This Row],[QTY/ CTN B]]="","",LEFT(db[[#This Row],[QTY/ CTN B]],SEARCH(" ",db[[#This Row],[QTY/ CTN B]],1)-1))</f>
        <v>40</v>
      </c>
      <c r="V1236" s="87" t="str">
        <f>IF(db[[#This Row],[QTY/ CTN B]]="","",RIGHT(db[[#This Row],[QTY/ CTN B]],LEN(db[[#This Row],[QTY/ CTN B]])-SEARCH(" ",db[[#This Row],[QTY/ CTN B]],1)))</f>
        <v>DOZ</v>
      </c>
      <c r="W1236" s="87" t="str">
        <f>IF(db[[#This Row],[QTY/ CTN TG]]="",IF(db[[#This Row],[STN TG]]="","",12),LEFT(db[[#This Row],[QTY/ CTN TG]],SEARCH(" ",db[[#This Row],[QTY/ CTN TG]],1)-1))</f>
        <v/>
      </c>
      <c r="X1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6" s="87" t="str">
        <f>IF(db[[#This Row],[STN K]]="","",IF(db[[#This Row],[STN TG]]="LSN",12,""))</f>
        <v/>
      </c>
      <c r="Z1236" s="87" t="str">
        <f>IF(db[[#This Row],[STN TG]]="LSN","PCS","")</f>
        <v/>
      </c>
      <c r="AA1236" s="87">
        <f>db[[#This Row],[QTY B]]*IF(db[[#This Row],[QTY TG]]="",1,db[[#This Row],[QTY TG]])*IF(db[[#This Row],[QTY K]]="",1,db[[#This Row],[QTY K]])</f>
        <v>40</v>
      </c>
      <c r="AB1236" s="87" t="str">
        <f>IF(db[[#This Row],[STN K]]="",IF(db[[#This Row],[STN TG]]="",db[[#This Row],[STN B]],db[[#This Row],[STN TG]]),db[[#This Row],[STN K]])</f>
        <v>DOZ</v>
      </c>
      <c r="AC1236" s="87"/>
    </row>
    <row r="1237" spans="1:29" ht="16.5" customHeight="1" x14ac:dyDescent="0.25">
      <c r="A1237" s="87">
        <f>ROW()-1</f>
        <v>1236</v>
      </c>
      <c r="B1237" s="3" t="str">
        <f>LOWER(SUBSTITUTE(SUBSTITUTE(SUBSTITUTE(SUBSTITUTE(SUBSTITUTE(SUBSTITUTE(db[[#This Row],[NB BM]]," ",),".",""),"-",""),"(",""),")",""),"/",""))</f>
        <v>businessfilekenkofp320hga4merah</v>
      </c>
      <c r="C1237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D1237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E1237" s="3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businessfilekenkofp320hga4merah40doz</v>
      </c>
      <c r="F1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kenkobusinessfilefp320hga4red40dozartomoro</v>
      </c>
      <c r="G1237" s="1" t="s">
        <v>4187</v>
      </c>
      <c r="H1237" s="4" t="s">
        <v>4182</v>
      </c>
      <c r="I1237" s="2" t="s">
        <v>4197</v>
      </c>
      <c r="J1237" s="1" t="s">
        <v>1620</v>
      </c>
      <c r="K1237" s="28" t="e">
        <f>IF(db[[#This Row],[NB NOTA_C]]="","",COUNTIF([2]!B_MSK[concat],db[[#This Row],[NB NOTA_C]]))</f>
        <v>#REF!</v>
      </c>
      <c r="L1237" s="7" t="s">
        <v>1633</v>
      </c>
      <c r="M1237" s="3" t="s">
        <v>4188</v>
      </c>
      <c r="N1237" s="1" t="s">
        <v>2807</v>
      </c>
      <c r="O1237" s="3"/>
      <c r="P1237" s="3" t="str">
        <f>IF(db[[#This Row],[QTY/ CTN]]="","",SUBSTITUTE(SUBSTITUTE(SUBSTITUTE(db[[#This Row],[QTY/ CTN]]," ","_",2),"(",""),")","")&amp;"_")</f>
        <v>40 DOZ_</v>
      </c>
      <c r="Q1237" s="3">
        <f>IF(db[[#This Row],[H_QTY/ CTN]]="","",SEARCH("_",db[[#This Row],[H_QTY/ CTN]]))</f>
        <v>7</v>
      </c>
      <c r="R1237" s="3">
        <f>IF(db[[#This Row],[H_QTY/ CTN]]="","",LEN(db[[#This Row],[H_QTY/ CTN]]))</f>
        <v>7</v>
      </c>
      <c r="S1237" s="87" t="str">
        <f>IF(db[[#This Row],[H_QTY/ CTN]]="","",LEFT(db[[#This Row],[H_QTY/ CTN]],db[[#This Row],[H_1]]-1))</f>
        <v>40 DOZ</v>
      </c>
      <c r="T1237" s="87" t="str">
        <f>IF(NOT(db[[#This Row],[H_1]]=db[[#This Row],[H_2]]),MID(db[[#This Row],[H_QTY/ CTN]],db[[#This Row],[H_1]]+1,db[[#This Row],[H_2]]-db[[#This Row],[H_1]]-1),"")</f>
        <v/>
      </c>
      <c r="U1237" s="87" t="str">
        <f>IF(db[[#This Row],[QTY/ CTN B]]="","",LEFT(db[[#This Row],[QTY/ CTN B]],SEARCH(" ",db[[#This Row],[QTY/ CTN B]],1)-1))</f>
        <v>40</v>
      </c>
      <c r="V1237" s="87" t="str">
        <f>IF(db[[#This Row],[QTY/ CTN B]]="","",RIGHT(db[[#This Row],[QTY/ CTN B]],LEN(db[[#This Row],[QTY/ CTN B]])-SEARCH(" ",db[[#This Row],[QTY/ CTN B]],1)))</f>
        <v>DOZ</v>
      </c>
      <c r="W1237" s="87" t="str">
        <f>IF(db[[#This Row],[QTY/ CTN TG]]="",IF(db[[#This Row],[STN TG]]="","",12),LEFT(db[[#This Row],[QTY/ CTN TG]],SEARCH(" ",db[[#This Row],[QTY/ CTN TG]],1)-1))</f>
        <v/>
      </c>
      <c r="X1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7" s="87" t="str">
        <f>IF(db[[#This Row],[STN K]]="","",IF(db[[#This Row],[STN TG]]="LSN",12,""))</f>
        <v/>
      </c>
      <c r="Z1237" s="87" t="str">
        <f>IF(db[[#This Row],[STN TG]]="LSN","PCS","")</f>
        <v/>
      </c>
      <c r="AA1237" s="87">
        <f>db[[#This Row],[QTY B]]*IF(db[[#This Row],[QTY TG]]="",1,db[[#This Row],[QTY TG]])*IF(db[[#This Row],[QTY K]]="",1,db[[#This Row],[QTY K]])</f>
        <v>40</v>
      </c>
      <c r="AB1237" s="87" t="str">
        <f>IF(db[[#This Row],[STN K]]="",IF(db[[#This Row],[STN TG]]="",db[[#This Row],[STN B]],db[[#This Row],[STN TG]]),db[[#This Row],[STN K]])</f>
        <v>DOZ</v>
      </c>
      <c r="AC1237" s="87"/>
    </row>
    <row r="1238" spans="1:29" ht="16.5" customHeight="1" x14ac:dyDescent="0.25">
      <c r="A1238" s="87">
        <f>ROW()-1</f>
        <v>1237</v>
      </c>
      <c r="B1238" s="3" t="str">
        <f>LOWER(SUBSTITUTE(SUBSTITUTE(SUBSTITUTE(SUBSTITUTE(SUBSTITUTE(SUBSTITUTE(db[[#This Row],[NB BM]]," ",),".",""),"-",""),"(",""),")",""),"/",""))</f>
        <v>businessfilekenkofp320hga4kuning</v>
      </c>
      <c r="C1238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D1238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E1238" s="3" t="str">
        <f>LOWER(SUBSTITUTE(SUBSTITUTE(SUBSTITUTE(SUBSTITUTE(SUBSTITUTE(SUBSTITUTE(SUBSTITUTE(SUBSTITUTE(SUBSTITUTE(db[[#This Row],[NB BM]]&amp;db[[#This Row],[QTY/ CTN]]," ",),".",""),"-",""),"(",""),")",""),",",""),"/",""),"""",""),"+",""))</f>
        <v>businessfilekenkofp320hga4kuning40doz</v>
      </c>
      <c r="F1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kenkobusinessfilefp320hga4yellow40dozartomoro</v>
      </c>
      <c r="G1238" s="1" t="s">
        <v>4185</v>
      </c>
      <c r="H1238" s="4" t="s">
        <v>4180</v>
      </c>
      <c r="I1238" s="2" t="s">
        <v>4195</v>
      </c>
      <c r="J1238" s="1" t="s">
        <v>1620</v>
      </c>
      <c r="K1238" s="28" t="e">
        <f>IF(db[[#This Row],[NB NOTA_C]]="","",COUNTIF([2]!B_MSK[concat],db[[#This Row],[NB NOTA_C]]))</f>
        <v>#REF!</v>
      </c>
      <c r="L1238" s="7" t="s">
        <v>1633</v>
      </c>
      <c r="M1238" s="3" t="s">
        <v>4188</v>
      </c>
      <c r="N1238" s="1" t="s">
        <v>2807</v>
      </c>
      <c r="O1238" s="3"/>
      <c r="P1238" s="3" t="str">
        <f>IF(db[[#This Row],[QTY/ CTN]]="","",SUBSTITUTE(SUBSTITUTE(SUBSTITUTE(db[[#This Row],[QTY/ CTN]]," ","_",2),"(",""),")","")&amp;"_")</f>
        <v>40 DOZ_</v>
      </c>
      <c r="Q1238" s="3">
        <f>IF(db[[#This Row],[H_QTY/ CTN]]="","",SEARCH("_",db[[#This Row],[H_QTY/ CTN]]))</f>
        <v>7</v>
      </c>
      <c r="R1238" s="3">
        <f>IF(db[[#This Row],[H_QTY/ CTN]]="","",LEN(db[[#This Row],[H_QTY/ CTN]]))</f>
        <v>7</v>
      </c>
      <c r="S1238" s="87" t="str">
        <f>IF(db[[#This Row],[H_QTY/ CTN]]="","",LEFT(db[[#This Row],[H_QTY/ CTN]],db[[#This Row],[H_1]]-1))</f>
        <v>40 DOZ</v>
      </c>
      <c r="T1238" s="87" t="str">
        <f>IF(NOT(db[[#This Row],[H_1]]=db[[#This Row],[H_2]]),MID(db[[#This Row],[H_QTY/ CTN]],db[[#This Row],[H_1]]+1,db[[#This Row],[H_2]]-db[[#This Row],[H_1]]-1),"")</f>
        <v/>
      </c>
      <c r="U1238" s="87" t="str">
        <f>IF(db[[#This Row],[QTY/ CTN B]]="","",LEFT(db[[#This Row],[QTY/ CTN B]],SEARCH(" ",db[[#This Row],[QTY/ CTN B]],1)-1))</f>
        <v>40</v>
      </c>
      <c r="V1238" s="87" t="str">
        <f>IF(db[[#This Row],[QTY/ CTN B]]="","",RIGHT(db[[#This Row],[QTY/ CTN B]],LEN(db[[#This Row],[QTY/ CTN B]])-SEARCH(" ",db[[#This Row],[QTY/ CTN B]],1)))</f>
        <v>DOZ</v>
      </c>
      <c r="W1238" s="87" t="str">
        <f>IF(db[[#This Row],[QTY/ CTN TG]]="",IF(db[[#This Row],[STN TG]]="","",12),LEFT(db[[#This Row],[QTY/ CTN TG]],SEARCH(" ",db[[#This Row],[QTY/ CTN TG]],1)-1))</f>
        <v/>
      </c>
      <c r="X1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8" s="87" t="str">
        <f>IF(db[[#This Row],[STN K]]="","",IF(db[[#This Row],[STN TG]]="LSN",12,""))</f>
        <v/>
      </c>
      <c r="Z1238" s="87" t="str">
        <f>IF(db[[#This Row],[STN TG]]="LSN","PCS","")</f>
        <v/>
      </c>
      <c r="AA1238" s="87">
        <f>db[[#This Row],[QTY B]]*IF(db[[#This Row],[QTY TG]]="",1,db[[#This Row],[QTY TG]])*IF(db[[#This Row],[QTY K]]="",1,db[[#This Row],[QTY K]])</f>
        <v>40</v>
      </c>
      <c r="AB1238" s="87" t="str">
        <f>IF(db[[#This Row],[STN K]]="",IF(db[[#This Row],[STN TG]]="",db[[#This Row],[STN B]],db[[#This Row],[STN TG]]),db[[#This Row],[STN K]])</f>
        <v>DOZ</v>
      </c>
      <c r="AC1238" s="87"/>
    </row>
    <row r="1239" spans="1:29" ht="16.5" customHeight="1" x14ac:dyDescent="0.25">
      <c r="A1239" s="87">
        <f>ROW()-1</f>
        <v>1238</v>
      </c>
      <c r="B1239" s="45" t="str">
        <f>LOWER(SUBSTITUTE(SUBSTITUTE(SUBSTITUTE(SUBSTITUTE(SUBSTITUTE(SUBSTITUTE(db[[#This Row],[NB BM]]," ",),".",""),"-",""),"(",""),")",""),"/",""))</f>
        <v>kalenderkenko2023</v>
      </c>
      <c r="C1239" s="45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D1239" s="45" t="str">
        <f>LOWER(SUBSTITUTE(SUBSTITUTE(SUBSTITUTE(SUBSTITUTE(SUBSTITUTE(SUBSTITUTE(SUBSTITUTE(SUBSTITUTE(SUBSTITUTE(db[[#This Row],[NB PAJAK]]," ",""),"-",""),"(",""),")",""),".",""),",",""),"/",""),"""",""),"+",""))</f>
        <v/>
      </c>
      <c r="E1239" s="45" t="str">
        <f>LOWER(SUBSTITUTE(SUBSTITUTE(SUBSTITUTE(SUBSTITUTE(SUBSTITUTE(SUBSTITUTE(SUBSTITUTE(SUBSTITUTE(SUBSTITUTE(db[[#This Row],[NB BM]]&amp;db[[#This Row],[QTY/ CTN]]," ",),".",""),"-",""),"(",""),")",""),",",""),"/",""),"""",""),"+",""))</f>
        <v>kalenderkenko2023</v>
      </c>
      <c r="F123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kenkocalendar2023artomoro</v>
      </c>
      <c r="G1239" s="65" t="s">
        <v>4738</v>
      </c>
      <c r="H1239" s="65" t="s">
        <v>4714</v>
      </c>
      <c r="I1239" s="58"/>
      <c r="J1239" s="1" t="s">
        <v>1620</v>
      </c>
      <c r="K1239" s="47" t="e">
        <f>IF(db[[#This Row],[NB NOTA_C]]="","",COUNTIF([2]!B_MSK[concat],db[[#This Row],[NB NOTA_C]]))</f>
        <v>#REF!</v>
      </c>
      <c r="L1239" s="48" t="s">
        <v>1633</v>
      </c>
      <c r="M1239" s="45"/>
      <c r="N1239" s="46" t="s">
        <v>2790</v>
      </c>
      <c r="O1239" s="45"/>
      <c r="P1239" s="45" t="str">
        <f>IF(db[[#This Row],[QTY/ CTN]]="","",SUBSTITUTE(SUBSTITUTE(SUBSTITUTE(db[[#This Row],[QTY/ CTN]]," ","_",2),"(",""),")","")&amp;"_")</f>
        <v/>
      </c>
      <c r="Q1239" s="45" t="str">
        <f>IF(db[[#This Row],[H_QTY/ CTN]]="","",SEARCH("_",db[[#This Row],[H_QTY/ CTN]]))</f>
        <v/>
      </c>
      <c r="R1239" s="45" t="str">
        <f>IF(db[[#This Row],[H_QTY/ CTN]]="","",LEN(db[[#This Row],[H_QTY/ CTN]]))</f>
        <v/>
      </c>
      <c r="S1239" s="95" t="str">
        <f>IF(db[[#This Row],[H_QTY/ CTN]]="","",LEFT(db[[#This Row],[H_QTY/ CTN]],db[[#This Row],[H_1]]-1))</f>
        <v/>
      </c>
      <c r="T1239" s="95" t="str">
        <f>IF(NOT(db[[#This Row],[H_1]]=db[[#This Row],[H_2]]),MID(db[[#This Row],[H_QTY/ CTN]],db[[#This Row],[H_1]]+1,db[[#This Row],[H_2]]-db[[#This Row],[H_1]]-1),"")</f>
        <v/>
      </c>
      <c r="U1239" s="87" t="str">
        <f>IF(db[[#This Row],[QTY/ CTN B]]="","",LEFT(db[[#This Row],[QTY/ CTN B]],SEARCH(" ",db[[#This Row],[QTY/ CTN B]],1)-1))</f>
        <v/>
      </c>
      <c r="V1239" s="87" t="str">
        <f>IF(db[[#This Row],[QTY/ CTN B]]="","",RIGHT(db[[#This Row],[QTY/ CTN B]],LEN(db[[#This Row],[QTY/ CTN B]])-SEARCH(" ",db[[#This Row],[QTY/ CTN B]],1)))</f>
        <v/>
      </c>
      <c r="W1239" s="87" t="str">
        <f>IF(db[[#This Row],[QTY/ CTN TG]]="",IF(db[[#This Row],[STN TG]]="","",12),LEFT(db[[#This Row],[QTY/ CTN TG]],SEARCH(" ",db[[#This Row],[QTY/ CTN TG]],1)-1))</f>
        <v/>
      </c>
      <c r="X1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39" s="87" t="str">
        <f>IF(db[[#This Row],[STN K]]="","",IF(db[[#This Row],[STN TG]]="LSN",12,""))</f>
        <v/>
      </c>
      <c r="Z1239" s="87" t="str">
        <f>IF(db[[#This Row],[STN TG]]="LSN","PCS","")</f>
        <v/>
      </c>
      <c r="AA1239" s="87" t="e">
        <f>db[[#This Row],[QTY B]]*IF(db[[#This Row],[QTY TG]]="",1,db[[#This Row],[QTY TG]])*IF(db[[#This Row],[QTY K]]="",1,db[[#This Row],[QTY K]])</f>
        <v>#VALUE!</v>
      </c>
      <c r="AB1239" s="87" t="str">
        <f>IF(db[[#This Row],[STN K]]="",IF(db[[#This Row],[STN TG]]="",db[[#This Row],[STN B]],db[[#This Row],[STN TG]]),db[[#This Row],[STN K]])</f>
        <v/>
      </c>
      <c r="AC1239" s="87"/>
    </row>
    <row r="1240" spans="1:29" ht="16.5" customHeight="1" x14ac:dyDescent="0.25">
      <c r="A1240" s="87">
        <f>ROW()-1</f>
        <v>1239</v>
      </c>
      <c r="B1240" s="3" t="str">
        <f>LOWER(SUBSTITUTE(SUBSTITUTE(SUBSTITUTE(SUBSTITUTE(SUBSTITUTE(SUBSTITUTE(db[[#This Row],[NB BM]]," ",),".",""),"-",""),"(",""),")",""),"/",""))</f>
        <v>plakbankainhitamkenko24mmplstbiru</v>
      </c>
      <c r="C1240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D1240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240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plakbankainhitamkenko24mmplstbiru120rol</v>
      </c>
      <c r="F1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kenkoclothtape24mmbluecoreblackbt120rolartomoro</v>
      </c>
      <c r="G1240" s="1" t="s">
        <v>5055</v>
      </c>
      <c r="H1240" s="4" t="s">
        <v>5052</v>
      </c>
      <c r="I1240" s="2" t="s">
        <v>5064</v>
      </c>
      <c r="J1240" s="1" t="s">
        <v>1620</v>
      </c>
      <c r="K1240" s="28" t="e">
        <f>IF(db[[#This Row],[NB NOTA_C]]="","",COUNTIF([2]!B_MSK[concat],db[[#This Row],[NB NOTA_C]]))</f>
        <v>#REF!</v>
      </c>
      <c r="L1240" s="7" t="s">
        <v>1633</v>
      </c>
      <c r="M1240" s="3" t="s">
        <v>1810</v>
      </c>
      <c r="N1240" s="1" t="s">
        <v>2795</v>
      </c>
      <c r="O1240" s="3"/>
      <c r="P1240" s="3" t="str">
        <f>IF(db[[#This Row],[QTY/ CTN]]="","",SUBSTITUTE(SUBSTITUTE(SUBSTITUTE(db[[#This Row],[QTY/ CTN]]," ","_",2),"(",""),")","")&amp;"_")</f>
        <v>120 ROL_</v>
      </c>
      <c r="Q1240" s="3">
        <f>IF(db[[#This Row],[H_QTY/ CTN]]="","",SEARCH("_",db[[#This Row],[H_QTY/ CTN]]))</f>
        <v>8</v>
      </c>
      <c r="R1240" s="3">
        <f>IF(db[[#This Row],[H_QTY/ CTN]]="","",LEN(db[[#This Row],[H_QTY/ CTN]]))</f>
        <v>8</v>
      </c>
      <c r="S1240" s="87" t="str">
        <f>IF(db[[#This Row],[H_QTY/ CTN]]="","",LEFT(db[[#This Row],[H_QTY/ CTN]],db[[#This Row],[H_1]]-1))</f>
        <v>120 ROL</v>
      </c>
      <c r="T1240" s="87" t="str">
        <f>IF(NOT(db[[#This Row],[H_1]]=db[[#This Row],[H_2]]),MID(db[[#This Row],[H_QTY/ CTN]],db[[#This Row],[H_1]]+1,db[[#This Row],[H_2]]-db[[#This Row],[H_1]]-1),"")</f>
        <v/>
      </c>
      <c r="U1240" s="87" t="str">
        <f>IF(db[[#This Row],[QTY/ CTN B]]="","",LEFT(db[[#This Row],[QTY/ CTN B]],SEARCH(" ",db[[#This Row],[QTY/ CTN B]],1)-1))</f>
        <v>120</v>
      </c>
      <c r="V1240" s="87" t="str">
        <f>IF(db[[#This Row],[QTY/ CTN B]]="","",RIGHT(db[[#This Row],[QTY/ CTN B]],LEN(db[[#This Row],[QTY/ CTN B]])-SEARCH(" ",db[[#This Row],[QTY/ CTN B]],1)))</f>
        <v>ROL</v>
      </c>
      <c r="W1240" s="87" t="str">
        <f>IF(db[[#This Row],[QTY/ CTN TG]]="",IF(db[[#This Row],[STN TG]]="","",12),LEFT(db[[#This Row],[QTY/ CTN TG]],SEARCH(" ",db[[#This Row],[QTY/ CTN TG]],1)-1))</f>
        <v/>
      </c>
      <c r="X1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0" s="87" t="str">
        <f>IF(db[[#This Row],[STN K]]="","",IF(db[[#This Row],[STN TG]]="LSN",12,""))</f>
        <v/>
      </c>
      <c r="Z1240" s="87" t="str">
        <f>IF(db[[#This Row],[STN TG]]="LSN","PCS","")</f>
        <v/>
      </c>
      <c r="AA1240" s="87">
        <f>db[[#This Row],[QTY B]]*IF(db[[#This Row],[QTY TG]]="",1,db[[#This Row],[QTY TG]])*IF(db[[#This Row],[QTY K]]="",1,db[[#This Row],[QTY K]])</f>
        <v>120</v>
      </c>
      <c r="AB1240" s="87" t="str">
        <f>IF(db[[#This Row],[STN K]]="",IF(db[[#This Row],[STN TG]]="",db[[#This Row],[STN B]],db[[#This Row],[STN TG]]),db[[#This Row],[STN K]])</f>
        <v>ROL</v>
      </c>
      <c r="AC1240" s="87"/>
    </row>
    <row r="1241" spans="1:29" ht="16.5" customHeight="1" x14ac:dyDescent="0.25">
      <c r="A1241" s="87">
        <f>ROW()-1</f>
        <v>1240</v>
      </c>
      <c r="B1241" s="3" t="str">
        <f>LOWER(SUBSTITUTE(SUBSTITUTE(SUBSTITUTE(SUBSTITUTE(SUBSTITUTE(SUBSTITUTE(db[[#This Row],[NB BM]]," ",),".",""),"-",""),"(",""),")",""),"/",""))</f>
        <v>plakbankainkenko24mmplstbiru</v>
      </c>
      <c r="C1241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D1241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241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plakbankainkenko24mmplstbiru120rol</v>
      </c>
      <c r="F1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kenkoclothtape24mmbluecoreblackgb120rolartomoro</v>
      </c>
      <c r="G1241" s="1" t="s">
        <v>401</v>
      </c>
      <c r="H1241" s="4" t="s">
        <v>4641</v>
      </c>
      <c r="I1241" s="49" t="s">
        <v>4642</v>
      </c>
      <c r="J1241" s="1" t="s">
        <v>1620</v>
      </c>
      <c r="K1241" s="28" t="e">
        <f>IF(db[[#This Row],[NB NOTA_C]]="","",COUNTIF([2]!B_MSK[concat],db[[#This Row],[NB NOTA_C]]))</f>
        <v>#REF!</v>
      </c>
      <c r="L1241" s="7" t="s">
        <v>1633</v>
      </c>
      <c r="M1241" s="3" t="s">
        <v>1810</v>
      </c>
      <c r="N1241" s="1" t="s">
        <v>2795</v>
      </c>
      <c r="O1241" s="3"/>
      <c r="P1241" s="3" t="str">
        <f>IF(db[[#This Row],[QTY/ CTN]]="","",SUBSTITUTE(SUBSTITUTE(SUBSTITUTE(db[[#This Row],[QTY/ CTN]]," ","_",2),"(",""),")","")&amp;"_")</f>
        <v>120 ROL_</v>
      </c>
      <c r="Q1241" s="3">
        <f>IF(db[[#This Row],[H_QTY/ CTN]]="","",SEARCH("_",db[[#This Row],[H_QTY/ CTN]]))</f>
        <v>8</v>
      </c>
      <c r="R1241" s="3">
        <f>IF(db[[#This Row],[H_QTY/ CTN]]="","",LEN(db[[#This Row],[H_QTY/ CTN]]))</f>
        <v>8</v>
      </c>
      <c r="S1241" s="87" t="str">
        <f>IF(db[[#This Row],[H_QTY/ CTN]]="","",LEFT(db[[#This Row],[H_QTY/ CTN]],db[[#This Row],[H_1]]-1))</f>
        <v>120 ROL</v>
      </c>
      <c r="T1241" s="87" t="str">
        <f>IF(NOT(db[[#This Row],[H_1]]=db[[#This Row],[H_2]]),MID(db[[#This Row],[H_QTY/ CTN]],db[[#This Row],[H_1]]+1,db[[#This Row],[H_2]]-db[[#This Row],[H_1]]-1),"")</f>
        <v/>
      </c>
      <c r="U1241" s="87" t="str">
        <f>IF(db[[#This Row],[QTY/ CTN B]]="","",LEFT(db[[#This Row],[QTY/ CTN B]],SEARCH(" ",db[[#This Row],[QTY/ CTN B]],1)-1))</f>
        <v>120</v>
      </c>
      <c r="V1241" s="87" t="str">
        <f>IF(db[[#This Row],[QTY/ CTN B]]="","",RIGHT(db[[#This Row],[QTY/ CTN B]],LEN(db[[#This Row],[QTY/ CTN B]])-SEARCH(" ",db[[#This Row],[QTY/ CTN B]],1)))</f>
        <v>ROL</v>
      </c>
      <c r="W1241" s="87" t="str">
        <f>IF(db[[#This Row],[QTY/ CTN TG]]="",IF(db[[#This Row],[STN TG]]="","",12),LEFT(db[[#This Row],[QTY/ CTN TG]],SEARCH(" ",db[[#This Row],[QTY/ CTN TG]],1)-1))</f>
        <v/>
      </c>
      <c r="X1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1" s="87" t="str">
        <f>IF(db[[#This Row],[STN K]]="","",IF(db[[#This Row],[STN TG]]="LSN",12,""))</f>
        <v/>
      </c>
      <c r="Z1241" s="87" t="str">
        <f>IF(db[[#This Row],[STN TG]]="LSN","PCS","")</f>
        <v/>
      </c>
      <c r="AA1241" s="87">
        <f>db[[#This Row],[QTY B]]*IF(db[[#This Row],[QTY TG]]="",1,db[[#This Row],[QTY TG]])*IF(db[[#This Row],[QTY K]]="",1,db[[#This Row],[QTY K]])</f>
        <v>120</v>
      </c>
      <c r="AB1241" s="87" t="str">
        <f>IF(db[[#This Row],[STN K]]="",IF(db[[#This Row],[STN TG]]="",db[[#This Row],[STN B]],db[[#This Row],[STN TG]]),db[[#This Row],[STN K]])</f>
        <v>ROL</v>
      </c>
      <c r="AC1241" s="87"/>
    </row>
    <row r="1242" spans="1:29" ht="16.5" customHeight="1" x14ac:dyDescent="0.25">
      <c r="A1242" s="87">
        <f>ROW()-1</f>
        <v>1241</v>
      </c>
      <c r="B1242" s="1" t="str">
        <f>LOWER(SUBSTITUTE(SUBSTITUTE(SUBSTITUTE(SUBSTITUTE(SUBSTITUTE(SUBSTITUTE(db[[#This Row],[NB BM]]," ",),".",""),"-",""),"(",""),")",""),"/",""))</f>
        <v>plakbankainkenko24mmplstbiru</v>
      </c>
      <c r="C1242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D1242" s="1" t="str">
        <f>LOWER(SUBSTITUTE(SUBSTITUTE(SUBSTITUTE(SUBSTITUTE(SUBSTITUTE(SUBSTITUTE(SUBSTITUTE(SUBSTITUTE(SUBSTITUTE(db[[#This Row],[NB PAJAK]]," ",""),"-",""),"(",""),")",""),".",""),",",""),"/",""),"""",""),"+",""))</f>
        <v/>
      </c>
      <c r="E1242" s="1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plakbankainkenko24mmplstbiru120rol</v>
      </c>
      <c r="F12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kenkoclothtape24mmbluecoreblack120rolartomoro</v>
      </c>
      <c r="G1242" s="1" t="s">
        <v>401</v>
      </c>
      <c r="H1242" s="4" t="s">
        <v>402</v>
      </c>
      <c r="I1242" s="49"/>
      <c r="J1242" s="1" t="s">
        <v>1620</v>
      </c>
      <c r="K1242" s="26" t="e">
        <f>IF(db[[#This Row],[NB NOTA_C]]="","",COUNTIF([2]!B_MSK[concat],db[[#This Row],[NB NOTA_C]]))</f>
        <v>#REF!</v>
      </c>
      <c r="L1242" s="6" t="s">
        <v>1633</v>
      </c>
      <c r="M1242" s="1" t="s">
        <v>1810</v>
      </c>
      <c r="N1242" s="1" t="s">
        <v>2795</v>
      </c>
      <c r="P1242" s="1" t="str">
        <f>IF(db[[#This Row],[QTY/ CTN]]="","",SUBSTITUTE(SUBSTITUTE(SUBSTITUTE(db[[#This Row],[QTY/ CTN]]," ","_",2),"(",""),")","")&amp;"_")</f>
        <v>120 ROL_</v>
      </c>
      <c r="Q1242" s="1">
        <f>IF(db[[#This Row],[H_QTY/ CTN]]="","",SEARCH("_",db[[#This Row],[H_QTY/ CTN]]))</f>
        <v>8</v>
      </c>
      <c r="R1242" s="1">
        <f>IF(db[[#This Row],[H_QTY/ CTN]]="","",LEN(db[[#This Row],[H_QTY/ CTN]]))</f>
        <v>8</v>
      </c>
      <c r="S1242" s="90" t="str">
        <f>IF(db[[#This Row],[H_QTY/ CTN]]="","",LEFT(db[[#This Row],[H_QTY/ CTN]],db[[#This Row],[H_1]]-1))</f>
        <v>120 ROL</v>
      </c>
      <c r="T1242" s="87" t="str">
        <f>IF(NOT(db[[#This Row],[H_1]]=db[[#This Row],[H_2]]),MID(db[[#This Row],[H_QTY/ CTN]],db[[#This Row],[H_1]]+1,db[[#This Row],[H_2]]-db[[#This Row],[H_1]]-1),"")</f>
        <v/>
      </c>
      <c r="U1242" s="87" t="str">
        <f>IF(db[[#This Row],[QTY/ CTN B]]="","",LEFT(db[[#This Row],[QTY/ CTN B]],SEARCH(" ",db[[#This Row],[QTY/ CTN B]],1)-1))</f>
        <v>120</v>
      </c>
      <c r="V1242" s="87" t="str">
        <f>IF(db[[#This Row],[QTY/ CTN B]]="","",RIGHT(db[[#This Row],[QTY/ CTN B]],LEN(db[[#This Row],[QTY/ CTN B]])-SEARCH(" ",db[[#This Row],[QTY/ CTN B]],1)))</f>
        <v>ROL</v>
      </c>
      <c r="W1242" s="87" t="str">
        <f>IF(db[[#This Row],[QTY/ CTN TG]]="",IF(db[[#This Row],[STN TG]]="","",12),LEFT(db[[#This Row],[QTY/ CTN TG]],SEARCH(" ",db[[#This Row],[QTY/ CTN TG]],1)-1))</f>
        <v/>
      </c>
      <c r="X1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2" s="87" t="str">
        <f>IF(db[[#This Row],[STN K]]="","",IF(db[[#This Row],[STN TG]]="LSN",12,""))</f>
        <v/>
      </c>
      <c r="Z1242" s="87" t="str">
        <f>IF(db[[#This Row],[STN TG]]="LSN","PCS","")</f>
        <v/>
      </c>
      <c r="AA1242" s="87">
        <f>db[[#This Row],[QTY B]]*IF(db[[#This Row],[QTY TG]]="",1,db[[#This Row],[QTY TG]])*IF(db[[#This Row],[QTY K]]="",1,db[[#This Row],[QTY K]])</f>
        <v>120</v>
      </c>
      <c r="AB1242" s="87" t="str">
        <f>IF(db[[#This Row],[STN K]]="",IF(db[[#This Row],[STN TG]]="",db[[#This Row],[STN B]],db[[#This Row],[STN TG]]),db[[#This Row],[STN K]])</f>
        <v>ROL</v>
      </c>
      <c r="AC1242" s="87"/>
    </row>
    <row r="1243" spans="1:29" ht="16.5" customHeight="1" x14ac:dyDescent="0.25">
      <c r="A1243" s="87">
        <f>ROW()-1</f>
        <v>1242</v>
      </c>
      <c r="B1243" s="1" t="str">
        <f>LOWER(SUBSTITUTE(SUBSTITUTE(SUBSTITUTE(SUBSTITUTE(SUBSTITUTE(SUBSTITUTE(db[[#This Row],[NB BM]]," ",),".",""),"-",""),"(",""),")",""),"/",""))</f>
        <v>plakbankainkenko36mmplstbiru</v>
      </c>
      <c r="C1243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D1243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43" s="1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plakbankainkenko36mmplstbiru80rol</v>
      </c>
      <c r="F12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kenkoclothtape36mmbluecoreblack80rolartomoro</v>
      </c>
      <c r="G1243" s="1" t="s">
        <v>895</v>
      </c>
      <c r="H1243" s="4" t="s">
        <v>970</v>
      </c>
      <c r="I1243" s="49" t="s">
        <v>3050</v>
      </c>
      <c r="J1243" s="1" t="s">
        <v>1620</v>
      </c>
      <c r="K1243" s="26" t="e">
        <f>IF(db[[#This Row],[NB NOTA_C]]="","",COUNTIF([2]!B_MSK[concat],db[[#This Row],[NB NOTA_C]]))</f>
        <v>#REF!</v>
      </c>
      <c r="L1243" s="6" t="s">
        <v>1633</v>
      </c>
      <c r="M1243" s="1" t="s">
        <v>1808</v>
      </c>
      <c r="N1243" s="1" t="s">
        <v>2795</v>
      </c>
      <c r="P1243" s="1" t="str">
        <f>IF(db[[#This Row],[QTY/ CTN]]="","",SUBSTITUTE(SUBSTITUTE(SUBSTITUTE(db[[#This Row],[QTY/ CTN]]," ","_",2),"(",""),")","")&amp;"_")</f>
        <v>80 ROL_</v>
      </c>
      <c r="Q1243" s="1">
        <f>IF(db[[#This Row],[H_QTY/ CTN]]="","",SEARCH("_",db[[#This Row],[H_QTY/ CTN]]))</f>
        <v>7</v>
      </c>
      <c r="R1243" s="1">
        <f>IF(db[[#This Row],[H_QTY/ CTN]]="","",LEN(db[[#This Row],[H_QTY/ CTN]]))</f>
        <v>7</v>
      </c>
      <c r="S1243" s="90" t="str">
        <f>IF(db[[#This Row],[H_QTY/ CTN]]="","",LEFT(db[[#This Row],[H_QTY/ CTN]],db[[#This Row],[H_1]]-1))</f>
        <v>80 ROL</v>
      </c>
      <c r="T1243" s="87" t="str">
        <f>IF(NOT(db[[#This Row],[H_1]]=db[[#This Row],[H_2]]),MID(db[[#This Row],[H_QTY/ CTN]],db[[#This Row],[H_1]]+1,db[[#This Row],[H_2]]-db[[#This Row],[H_1]]-1),"")</f>
        <v/>
      </c>
      <c r="U1243" s="87" t="str">
        <f>IF(db[[#This Row],[QTY/ CTN B]]="","",LEFT(db[[#This Row],[QTY/ CTN B]],SEARCH(" ",db[[#This Row],[QTY/ CTN B]],1)-1))</f>
        <v>80</v>
      </c>
      <c r="V1243" s="87" t="str">
        <f>IF(db[[#This Row],[QTY/ CTN B]]="","",RIGHT(db[[#This Row],[QTY/ CTN B]],LEN(db[[#This Row],[QTY/ CTN B]])-SEARCH(" ",db[[#This Row],[QTY/ CTN B]],1)))</f>
        <v>ROL</v>
      </c>
      <c r="W1243" s="87" t="str">
        <f>IF(db[[#This Row],[QTY/ CTN TG]]="",IF(db[[#This Row],[STN TG]]="","",12),LEFT(db[[#This Row],[QTY/ CTN TG]],SEARCH(" ",db[[#This Row],[QTY/ CTN TG]],1)-1))</f>
        <v/>
      </c>
      <c r="X1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3" s="87" t="str">
        <f>IF(db[[#This Row],[STN K]]="","",IF(db[[#This Row],[STN TG]]="LSN",12,""))</f>
        <v/>
      </c>
      <c r="Z1243" s="87" t="str">
        <f>IF(db[[#This Row],[STN TG]]="LSN","PCS","")</f>
        <v/>
      </c>
      <c r="AA1243" s="87">
        <f>db[[#This Row],[QTY B]]*IF(db[[#This Row],[QTY TG]]="",1,db[[#This Row],[QTY TG]])*IF(db[[#This Row],[QTY K]]="",1,db[[#This Row],[QTY K]])</f>
        <v>80</v>
      </c>
      <c r="AB1243" s="87" t="str">
        <f>IF(db[[#This Row],[STN K]]="",IF(db[[#This Row],[STN TG]]="",db[[#This Row],[STN B]],db[[#This Row],[STN TG]]),db[[#This Row],[STN K]])</f>
        <v>ROL</v>
      </c>
      <c r="AC1243" s="87"/>
    </row>
    <row r="1244" spans="1:29" ht="16.5" customHeight="1" x14ac:dyDescent="0.25">
      <c r="A1244" s="87">
        <f>ROW()-1</f>
        <v>1243</v>
      </c>
      <c r="B1244" s="3" t="str">
        <f>LOWER(SUBSTITUTE(SUBSTITUTE(SUBSTITUTE(SUBSTITUTE(SUBSTITUTE(SUBSTITUTE(db[[#This Row],[NB BM]]," ",),".",""),"-",""),"(",""),")",""),"/",""))</f>
        <v>plakbankainhitamkenko36mmplstbiru</v>
      </c>
      <c r="C1244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D1244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44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plakbankainhitamkenko36mmplstbiru80rol</v>
      </c>
      <c r="F12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kenkoclothtape36mmbluecoreblackbt80rolartomoro</v>
      </c>
      <c r="G1244" s="1" t="s">
        <v>5056</v>
      </c>
      <c r="H1244" s="4" t="s">
        <v>5053</v>
      </c>
      <c r="I1244" s="49" t="s">
        <v>3050</v>
      </c>
      <c r="J1244" s="1" t="s">
        <v>1620</v>
      </c>
      <c r="K1244" s="28" t="e">
        <f>IF(db[[#This Row],[NB NOTA_C]]="","",COUNTIF([2]!B_MSK[concat],db[[#This Row],[NB NOTA_C]]))</f>
        <v>#REF!</v>
      </c>
      <c r="L1244" s="7" t="s">
        <v>1633</v>
      </c>
      <c r="M1244" s="3" t="s">
        <v>1808</v>
      </c>
      <c r="N1244" s="1" t="s">
        <v>2795</v>
      </c>
      <c r="O1244" s="3"/>
      <c r="P1244" s="3" t="str">
        <f>IF(db[[#This Row],[QTY/ CTN]]="","",SUBSTITUTE(SUBSTITUTE(SUBSTITUTE(db[[#This Row],[QTY/ CTN]]," ","_",2),"(",""),")","")&amp;"_")</f>
        <v>80 ROL_</v>
      </c>
      <c r="Q1244" s="3">
        <f>IF(db[[#This Row],[H_QTY/ CTN]]="","",SEARCH("_",db[[#This Row],[H_QTY/ CTN]]))</f>
        <v>7</v>
      </c>
      <c r="R1244" s="3">
        <f>IF(db[[#This Row],[H_QTY/ CTN]]="","",LEN(db[[#This Row],[H_QTY/ CTN]]))</f>
        <v>7</v>
      </c>
      <c r="S1244" s="87" t="str">
        <f>IF(db[[#This Row],[H_QTY/ CTN]]="","",LEFT(db[[#This Row],[H_QTY/ CTN]],db[[#This Row],[H_1]]-1))</f>
        <v>80 ROL</v>
      </c>
      <c r="T1244" s="87" t="str">
        <f>IF(NOT(db[[#This Row],[H_1]]=db[[#This Row],[H_2]]),MID(db[[#This Row],[H_QTY/ CTN]],db[[#This Row],[H_1]]+1,db[[#This Row],[H_2]]-db[[#This Row],[H_1]]-1),"")</f>
        <v/>
      </c>
      <c r="U1244" s="87" t="str">
        <f>IF(db[[#This Row],[QTY/ CTN B]]="","",LEFT(db[[#This Row],[QTY/ CTN B]],SEARCH(" ",db[[#This Row],[QTY/ CTN B]],1)-1))</f>
        <v>80</v>
      </c>
      <c r="V1244" s="87" t="str">
        <f>IF(db[[#This Row],[QTY/ CTN B]]="","",RIGHT(db[[#This Row],[QTY/ CTN B]],LEN(db[[#This Row],[QTY/ CTN B]])-SEARCH(" ",db[[#This Row],[QTY/ CTN B]],1)))</f>
        <v>ROL</v>
      </c>
      <c r="W1244" s="87" t="str">
        <f>IF(db[[#This Row],[QTY/ CTN TG]]="",IF(db[[#This Row],[STN TG]]="","",12),LEFT(db[[#This Row],[QTY/ CTN TG]],SEARCH(" ",db[[#This Row],[QTY/ CTN TG]],1)-1))</f>
        <v/>
      </c>
      <c r="X1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4" s="87" t="str">
        <f>IF(db[[#This Row],[STN K]]="","",IF(db[[#This Row],[STN TG]]="LSN",12,""))</f>
        <v/>
      </c>
      <c r="Z1244" s="87" t="str">
        <f>IF(db[[#This Row],[STN TG]]="LSN","PCS","")</f>
        <v/>
      </c>
      <c r="AA1244" s="87">
        <f>db[[#This Row],[QTY B]]*IF(db[[#This Row],[QTY TG]]="",1,db[[#This Row],[QTY TG]])*IF(db[[#This Row],[QTY K]]="",1,db[[#This Row],[QTY K]])</f>
        <v>80</v>
      </c>
      <c r="AB1244" s="87" t="str">
        <f>IF(db[[#This Row],[STN K]]="",IF(db[[#This Row],[STN TG]]="",db[[#This Row],[STN B]],db[[#This Row],[STN TG]]),db[[#This Row],[STN K]])</f>
        <v>ROL</v>
      </c>
      <c r="AC1244" s="87"/>
    </row>
    <row r="1245" spans="1:29" ht="16.5" customHeight="1" x14ac:dyDescent="0.25">
      <c r="A1245" s="87">
        <f>ROW()-1</f>
        <v>1244</v>
      </c>
      <c r="B1245" s="3" t="str">
        <f>LOWER(SUBSTITUTE(SUBSTITUTE(SUBSTITUTE(SUBSTITUTE(SUBSTITUTE(SUBSTITUTE(db[[#This Row],[NB BM]]," ",),".",""),"-",""),"(",""),")",""),"/",""))</f>
        <v>plakbankainkenko36mmplstbiru</v>
      </c>
      <c r="C1245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D1245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45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plakbankainkenko36mmplstbiru80rol</v>
      </c>
      <c r="F1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kenkoclothtape36mmbluecoreblackgb80rolartomoro</v>
      </c>
      <c r="G1245" s="1" t="s">
        <v>895</v>
      </c>
      <c r="H1245" s="4" t="s">
        <v>4639</v>
      </c>
      <c r="I1245" s="49" t="s">
        <v>3050</v>
      </c>
      <c r="J1245" s="1" t="s">
        <v>1620</v>
      </c>
      <c r="K1245" s="28" t="e">
        <f>IF(db[[#This Row],[NB NOTA_C]]="","",COUNTIF([2]!B_MSK[concat],db[[#This Row],[NB NOTA_C]]))</f>
        <v>#REF!</v>
      </c>
      <c r="L1245" s="7" t="s">
        <v>1633</v>
      </c>
      <c r="M1245" s="3" t="s">
        <v>1808</v>
      </c>
      <c r="N1245" s="1" t="s">
        <v>2795</v>
      </c>
      <c r="O1245" s="3"/>
      <c r="P1245" s="3" t="str">
        <f>IF(db[[#This Row],[QTY/ CTN]]="","",SUBSTITUTE(SUBSTITUTE(SUBSTITUTE(db[[#This Row],[QTY/ CTN]]," ","_",2),"(",""),")","")&amp;"_")</f>
        <v>80 ROL_</v>
      </c>
      <c r="Q1245" s="3">
        <f>IF(db[[#This Row],[H_QTY/ CTN]]="","",SEARCH("_",db[[#This Row],[H_QTY/ CTN]]))</f>
        <v>7</v>
      </c>
      <c r="R1245" s="3">
        <f>IF(db[[#This Row],[H_QTY/ CTN]]="","",LEN(db[[#This Row],[H_QTY/ CTN]]))</f>
        <v>7</v>
      </c>
      <c r="S1245" s="87" t="str">
        <f>IF(db[[#This Row],[H_QTY/ CTN]]="","",LEFT(db[[#This Row],[H_QTY/ CTN]],db[[#This Row],[H_1]]-1))</f>
        <v>80 ROL</v>
      </c>
      <c r="T1245" s="87" t="str">
        <f>IF(NOT(db[[#This Row],[H_1]]=db[[#This Row],[H_2]]),MID(db[[#This Row],[H_QTY/ CTN]],db[[#This Row],[H_1]]+1,db[[#This Row],[H_2]]-db[[#This Row],[H_1]]-1),"")</f>
        <v/>
      </c>
      <c r="U1245" s="87" t="str">
        <f>IF(db[[#This Row],[QTY/ CTN B]]="","",LEFT(db[[#This Row],[QTY/ CTN B]],SEARCH(" ",db[[#This Row],[QTY/ CTN B]],1)-1))</f>
        <v>80</v>
      </c>
      <c r="V1245" s="87" t="str">
        <f>IF(db[[#This Row],[QTY/ CTN B]]="","",RIGHT(db[[#This Row],[QTY/ CTN B]],LEN(db[[#This Row],[QTY/ CTN B]])-SEARCH(" ",db[[#This Row],[QTY/ CTN B]],1)))</f>
        <v>ROL</v>
      </c>
      <c r="W1245" s="87" t="str">
        <f>IF(db[[#This Row],[QTY/ CTN TG]]="",IF(db[[#This Row],[STN TG]]="","",12),LEFT(db[[#This Row],[QTY/ CTN TG]],SEARCH(" ",db[[#This Row],[QTY/ CTN TG]],1)-1))</f>
        <v/>
      </c>
      <c r="X1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5" s="87" t="str">
        <f>IF(db[[#This Row],[STN K]]="","",IF(db[[#This Row],[STN TG]]="LSN",12,""))</f>
        <v/>
      </c>
      <c r="Z1245" s="87" t="str">
        <f>IF(db[[#This Row],[STN TG]]="LSN","PCS","")</f>
        <v/>
      </c>
      <c r="AA1245" s="87">
        <f>db[[#This Row],[QTY B]]*IF(db[[#This Row],[QTY TG]]="",1,db[[#This Row],[QTY TG]])*IF(db[[#This Row],[QTY K]]="",1,db[[#This Row],[QTY K]])</f>
        <v>80</v>
      </c>
      <c r="AB1245" s="87" t="str">
        <f>IF(db[[#This Row],[STN K]]="",IF(db[[#This Row],[STN TG]]="",db[[#This Row],[STN B]],db[[#This Row],[STN TG]]),db[[#This Row],[STN K]])</f>
        <v>ROL</v>
      </c>
      <c r="AC1245" s="87"/>
    </row>
    <row r="1246" spans="1:29" ht="16.5" customHeight="1" x14ac:dyDescent="0.25">
      <c r="A1246" s="87">
        <f>ROW()-1</f>
        <v>1245</v>
      </c>
      <c r="B1246" s="9" t="str">
        <f>LOWER(SUBSTITUTE(SUBSTITUTE(SUBSTITUTE(SUBSTITUTE(SUBSTITUTE(SUBSTITUTE(db[[#This Row],[NB BM]]," ",),".",""),"-",""),"(",""),")",""),"/",""))</f>
        <v>plakbankainhitamkenko36mmplstmerah</v>
      </c>
      <c r="C1246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D1246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E1246" s="9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plakbankainhitamkenko36mmplstmerah80rol</v>
      </c>
      <c r="F124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kenkoclothtape36mmredcoresqblack80rolartomoro</v>
      </c>
      <c r="G1246" s="8" t="s">
        <v>403</v>
      </c>
      <c r="H1246" s="18" t="s">
        <v>404</v>
      </c>
      <c r="I1246" s="2" t="s">
        <v>405</v>
      </c>
      <c r="J1246" s="1" t="s">
        <v>1620</v>
      </c>
      <c r="K1246" s="26" t="e">
        <f>IF(db[[#This Row],[NB NOTA_C]]="","",COUNTIF([2]!B_MSK[concat],db[[#This Row],[NB NOTA_C]]))</f>
        <v>#REF!</v>
      </c>
      <c r="L1246" s="6" t="s">
        <v>1633</v>
      </c>
      <c r="M1246" s="1" t="s">
        <v>1808</v>
      </c>
      <c r="N1246" s="1" t="s">
        <v>2795</v>
      </c>
      <c r="P1246" s="1" t="str">
        <f>IF(db[[#This Row],[QTY/ CTN]]="","",SUBSTITUTE(SUBSTITUTE(SUBSTITUTE(db[[#This Row],[QTY/ CTN]]," ","_",2),"(",""),")","")&amp;"_")</f>
        <v>80 ROL_</v>
      </c>
      <c r="Q1246" s="1">
        <f>IF(db[[#This Row],[H_QTY/ CTN]]="","",SEARCH("_",db[[#This Row],[H_QTY/ CTN]]))</f>
        <v>7</v>
      </c>
      <c r="R1246" s="1">
        <f>IF(db[[#This Row],[H_QTY/ CTN]]="","",LEN(db[[#This Row],[H_QTY/ CTN]]))</f>
        <v>7</v>
      </c>
      <c r="S1246" s="90" t="str">
        <f>IF(db[[#This Row],[H_QTY/ CTN]]="","",LEFT(db[[#This Row],[H_QTY/ CTN]],db[[#This Row],[H_1]]-1))</f>
        <v>80 ROL</v>
      </c>
      <c r="T1246" s="87" t="str">
        <f>IF(NOT(db[[#This Row],[H_1]]=db[[#This Row],[H_2]]),MID(db[[#This Row],[H_QTY/ CTN]],db[[#This Row],[H_1]]+1,db[[#This Row],[H_2]]-db[[#This Row],[H_1]]-1),"")</f>
        <v/>
      </c>
      <c r="U1246" s="87" t="str">
        <f>IF(db[[#This Row],[QTY/ CTN B]]="","",LEFT(db[[#This Row],[QTY/ CTN B]],SEARCH(" ",db[[#This Row],[QTY/ CTN B]],1)-1))</f>
        <v>80</v>
      </c>
      <c r="V1246" s="87" t="str">
        <f>IF(db[[#This Row],[QTY/ CTN B]]="","",RIGHT(db[[#This Row],[QTY/ CTN B]],LEN(db[[#This Row],[QTY/ CTN B]])-SEARCH(" ",db[[#This Row],[QTY/ CTN B]],1)))</f>
        <v>ROL</v>
      </c>
      <c r="W1246" s="87" t="str">
        <f>IF(db[[#This Row],[QTY/ CTN TG]]="",IF(db[[#This Row],[STN TG]]="","",12),LEFT(db[[#This Row],[QTY/ CTN TG]],SEARCH(" ",db[[#This Row],[QTY/ CTN TG]],1)-1))</f>
        <v/>
      </c>
      <c r="X1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6" s="87" t="str">
        <f>IF(db[[#This Row],[STN K]]="","",IF(db[[#This Row],[STN TG]]="LSN",12,""))</f>
        <v/>
      </c>
      <c r="Z1246" s="87" t="str">
        <f>IF(db[[#This Row],[STN TG]]="LSN","PCS","")</f>
        <v/>
      </c>
      <c r="AA1246" s="87">
        <f>db[[#This Row],[QTY B]]*IF(db[[#This Row],[QTY TG]]="",1,db[[#This Row],[QTY TG]])*IF(db[[#This Row],[QTY K]]="",1,db[[#This Row],[QTY K]])</f>
        <v>80</v>
      </c>
      <c r="AB1246" s="87" t="str">
        <f>IF(db[[#This Row],[STN K]]="",IF(db[[#This Row],[STN TG]]="",db[[#This Row],[STN B]],db[[#This Row],[STN TG]]),db[[#This Row],[STN K]])</f>
        <v>ROL</v>
      </c>
      <c r="AC1246" s="87"/>
    </row>
    <row r="1247" spans="1:29" ht="16.5" customHeight="1" x14ac:dyDescent="0.25">
      <c r="A1247" s="87">
        <f>ROW()-1</f>
        <v>1246</v>
      </c>
      <c r="B1247" s="8" t="str">
        <f>LOWER(SUBSTITUTE(SUBSTITUTE(SUBSTITUTE(SUBSTITUTE(SUBSTITUTE(SUBSTITUTE(db[[#This Row],[NB BM]]," ",),".",""),"-",""),"(",""),")",""),"/",""))</f>
        <v>plakbankainhitamkenko48mmplstbiru</v>
      </c>
      <c r="C1247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D1247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47" s="8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plakbankainhitamkenko48mmplstbiru60rol</v>
      </c>
      <c r="F124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kenkoclothtape48mmbluecoreblack60rolartomoro</v>
      </c>
      <c r="G1247" s="8" t="s">
        <v>406</v>
      </c>
      <c r="H1247" s="18" t="s">
        <v>407</v>
      </c>
      <c r="I1247" s="2" t="s">
        <v>409</v>
      </c>
      <c r="J1247" s="1" t="s">
        <v>1620</v>
      </c>
      <c r="K1247" s="26" t="e">
        <f>IF(db[[#This Row],[NB NOTA_C]]="","",COUNTIF([2]!B_MSK[concat],db[[#This Row],[NB NOTA_C]]))</f>
        <v>#REF!</v>
      </c>
      <c r="L1247" s="6" t="s">
        <v>1633</v>
      </c>
      <c r="M1247" s="1" t="s">
        <v>1809</v>
      </c>
      <c r="N1247" s="1" t="s">
        <v>2795</v>
      </c>
      <c r="P1247" s="1" t="str">
        <f>IF(db[[#This Row],[QTY/ CTN]]="","",SUBSTITUTE(SUBSTITUTE(SUBSTITUTE(db[[#This Row],[QTY/ CTN]]," ","_",2),"(",""),")","")&amp;"_")</f>
        <v>60 ROL_</v>
      </c>
      <c r="Q1247" s="1">
        <f>IF(db[[#This Row],[H_QTY/ CTN]]="","",SEARCH("_",db[[#This Row],[H_QTY/ CTN]]))</f>
        <v>7</v>
      </c>
      <c r="R1247" s="1">
        <f>IF(db[[#This Row],[H_QTY/ CTN]]="","",LEN(db[[#This Row],[H_QTY/ CTN]]))</f>
        <v>7</v>
      </c>
      <c r="S1247" s="90" t="str">
        <f>IF(db[[#This Row],[H_QTY/ CTN]]="","",LEFT(db[[#This Row],[H_QTY/ CTN]],db[[#This Row],[H_1]]-1))</f>
        <v>60 ROL</v>
      </c>
      <c r="T1247" s="87" t="str">
        <f>IF(NOT(db[[#This Row],[H_1]]=db[[#This Row],[H_2]]),MID(db[[#This Row],[H_QTY/ CTN]],db[[#This Row],[H_1]]+1,db[[#This Row],[H_2]]-db[[#This Row],[H_1]]-1),"")</f>
        <v/>
      </c>
      <c r="U1247" s="87" t="str">
        <f>IF(db[[#This Row],[QTY/ CTN B]]="","",LEFT(db[[#This Row],[QTY/ CTN B]],SEARCH(" ",db[[#This Row],[QTY/ CTN B]],1)-1))</f>
        <v>60</v>
      </c>
      <c r="V1247" s="87" t="str">
        <f>IF(db[[#This Row],[QTY/ CTN B]]="","",RIGHT(db[[#This Row],[QTY/ CTN B]],LEN(db[[#This Row],[QTY/ CTN B]])-SEARCH(" ",db[[#This Row],[QTY/ CTN B]],1)))</f>
        <v>ROL</v>
      </c>
      <c r="W1247" s="87" t="str">
        <f>IF(db[[#This Row],[QTY/ CTN TG]]="",IF(db[[#This Row],[STN TG]]="","",12),LEFT(db[[#This Row],[QTY/ CTN TG]],SEARCH(" ",db[[#This Row],[QTY/ CTN TG]],1)-1))</f>
        <v/>
      </c>
      <c r="X1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7" s="87" t="str">
        <f>IF(db[[#This Row],[STN K]]="","",IF(db[[#This Row],[STN TG]]="LSN",12,""))</f>
        <v/>
      </c>
      <c r="Z1247" s="87" t="str">
        <f>IF(db[[#This Row],[STN TG]]="LSN","PCS","")</f>
        <v/>
      </c>
      <c r="AA1247" s="87">
        <f>db[[#This Row],[QTY B]]*IF(db[[#This Row],[QTY TG]]="",1,db[[#This Row],[QTY TG]])*IF(db[[#This Row],[QTY K]]="",1,db[[#This Row],[QTY K]])</f>
        <v>60</v>
      </c>
      <c r="AB1247" s="87" t="str">
        <f>IF(db[[#This Row],[STN K]]="",IF(db[[#This Row],[STN TG]]="",db[[#This Row],[STN B]],db[[#This Row],[STN TG]]),db[[#This Row],[STN K]])</f>
        <v>ROL</v>
      </c>
      <c r="AC1247" s="87"/>
    </row>
    <row r="1248" spans="1:29" ht="16.5" customHeight="1" x14ac:dyDescent="0.25">
      <c r="A1248" s="87">
        <f>ROW()-1</f>
        <v>1247</v>
      </c>
      <c r="B1248" s="3" t="str">
        <f>LOWER(SUBSTITUTE(SUBSTITUTE(SUBSTITUTE(SUBSTITUTE(SUBSTITUTE(SUBSTITUTE(db[[#This Row],[NB BM]]," ",),".",""),"-",""),"(",""),")",""),"/",""))</f>
        <v>plakbankainhitamkenko48mmplstbiru</v>
      </c>
      <c r="C1248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D124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48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plakbankainhitamkenko48mmplstbiru60rol</v>
      </c>
      <c r="F12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kenkoclothtape48mmbluecoreblackbt60rolartomoro</v>
      </c>
      <c r="G1248" s="1" t="s">
        <v>406</v>
      </c>
      <c r="H1248" s="4" t="s">
        <v>5054</v>
      </c>
      <c r="I1248" s="49" t="s">
        <v>409</v>
      </c>
      <c r="J1248" s="1" t="s">
        <v>1620</v>
      </c>
      <c r="K1248" s="28" t="e">
        <f>IF(db[[#This Row],[NB NOTA_C]]="","",COUNTIF([2]!B_MSK[concat],db[[#This Row],[NB NOTA_C]]))</f>
        <v>#REF!</v>
      </c>
      <c r="L1248" s="7" t="s">
        <v>1633</v>
      </c>
      <c r="M1248" s="3" t="s">
        <v>1809</v>
      </c>
      <c r="N1248" s="1" t="s">
        <v>2795</v>
      </c>
      <c r="O1248" s="3"/>
      <c r="P1248" s="3" t="str">
        <f>IF(db[[#This Row],[QTY/ CTN]]="","",SUBSTITUTE(SUBSTITUTE(SUBSTITUTE(db[[#This Row],[QTY/ CTN]]," ","_",2),"(",""),")","")&amp;"_")</f>
        <v>60 ROL_</v>
      </c>
      <c r="Q1248" s="3">
        <f>IF(db[[#This Row],[H_QTY/ CTN]]="","",SEARCH("_",db[[#This Row],[H_QTY/ CTN]]))</f>
        <v>7</v>
      </c>
      <c r="R1248" s="3">
        <f>IF(db[[#This Row],[H_QTY/ CTN]]="","",LEN(db[[#This Row],[H_QTY/ CTN]]))</f>
        <v>7</v>
      </c>
      <c r="S1248" s="87" t="str">
        <f>IF(db[[#This Row],[H_QTY/ CTN]]="","",LEFT(db[[#This Row],[H_QTY/ CTN]],db[[#This Row],[H_1]]-1))</f>
        <v>60 ROL</v>
      </c>
      <c r="T1248" s="87" t="str">
        <f>IF(NOT(db[[#This Row],[H_1]]=db[[#This Row],[H_2]]),MID(db[[#This Row],[H_QTY/ CTN]],db[[#This Row],[H_1]]+1,db[[#This Row],[H_2]]-db[[#This Row],[H_1]]-1),"")</f>
        <v/>
      </c>
      <c r="U1248" s="87" t="str">
        <f>IF(db[[#This Row],[QTY/ CTN B]]="","",LEFT(db[[#This Row],[QTY/ CTN B]],SEARCH(" ",db[[#This Row],[QTY/ CTN B]],1)-1))</f>
        <v>60</v>
      </c>
      <c r="V1248" s="87" t="str">
        <f>IF(db[[#This Row],[QTY/ CTN B]]="","",RIGHT(db[[#This Row],[QTY/ CTN B]],LEN(db[[#This Row],[QTY/ CTN B]])-SEARCH(" ",db[[#This Row],[QTY/ CTN B]],1)))</f>
        <v>ROL</v>
      </c>
      <c r="W1248" s="87" t="str">
        <f>IF(db[[#This Row],[QTY/ CTN TG]]="",IF(db[[#This Row],[STN TG]]="","",12),LEFT(db[[#This Row],[QTY/ CTN TG]],SEARCH(" ",db[[#This Row],[QTY/ CTN TG]],1)-1))</f>
        <v/>
      </c>
      <c r="X1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8" s="87" t="str">
        <f>IF(db[[#This Row],[STN K]]="","",IF(db[[#This Row],[STN TG]]="LSN",12,""))</f>
        <v/>
      </c>
      <c r="Z1248" s="87" t="str">
        <f>IF(db[[#This Row],[STN TG]]="LSN","PCS","")</f>
        <v/>
      </c>
      <c r="AA1248" s="87">
        <f>db[[#This Row],[QTY B]]*IF(db[[#This Row],[QTY TG]]="",1,db[[#This Row],[QTY TG]])*IF(db[[#This Row],[QTY K]]="",1,db[[#This Row],[QTY K]])</f>
        <v>60</v>
      </c>
      <c r="AB1248" s="87" t="str">
        <f>IF(db[[#This Row],[STN K]]="",IF(db[[#This Row],[STN TG]]="",db[[#This Row],[STN B]],db[[#This Row],[STN TG]]),db[[#This Row],[STN K]])</f>
        <v>ROL</v>
      </c>
      <c r="AC1248" s="87"/>
    </row>
    <row r="1249" spans="1:29" ht="16.5" customHeight="1" x14ac:dyDescent="0.25">
      <c r="A1249" s="87">
        <f>ROW()-1</f>
        <v>1248</v>
      </c>
      <c r="B1249" s="3" t="str">
        <f>LOWER(SUBSTITUTE(SUBSTITUTE(SUBSTITUTE(SUBSTITUTE(SUBSTITUTE(SUBSTITUTE(db[[#This Row],[NB BM]]," ",),".",""),"-",""),"(",""),")",""),"/",""))</f>
        <v>plakbankainkenko48mmplstbiru</v>
      </c>
      <c r="C1249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D1249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49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plakbankainkenko48mmplstbiru60rol</v>
      </c>
      <c r="F1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kenkoclothtape48mmbluecoreblackgb60rolartomoro</v>
      </c>
      <c r="G1249" s="1" t="s">
        <v>4680</v>
      </c>
      <c r="H1249" s="4" t="s">
        <v>4640</v>
      </c>
      <c r="I1249" s="49" t="s">
        <v>409</v>
      </c>
      <c r="J1249" s="1" t="s">
        <v>1620</v>
      </c>
      <c r="K1249" s="28" t="e">
        <f>IF(db[[#This Row],[NB NOTA_C]]="","",COUNTIF([2]!B_MSK[concat],db[[#This Row],[NB NOTA_C]]))</f>
        <v>#REF!</v>
      </c>
      <c r="L1249" s="7" t="s">
        <v>1633</v>
      </c>
      <c r="M1249" s="3" t="s">
        <v>1809</v>
      </c>
      <c r="N1249" s="1" t="s">
        <v>2795</v>
      </c>
      <c r="O1249" s="3"/>
      <c r="P1249" s="3" t="str">
        <f>IF(db[[#This Row],[QTY/ CTN]]="","",SUBSTITUTE(SUBSTITUTE(SUBSTITUTE(db[[#This Row],[QTY/ CTN]]," ","_",2),"(",""),")","")&amp;"_")</f>
        <v>60 ROL_</v>
      </c>
      <c r="Q1249" s="3">
        <f>IF(db[[#This Row],[H_QTY/ CTN]]="","",SEARCH("_",db[[#This Row],[H_QTY/ CTN]]))</f>
        <v>7</v>
      </c>
      <c r="R1249" s="3">
        <f>IF(db[[#This Row],[H_QTY/ CTN]]="","",LEN(db[[#This Row],[H_QTY/ CTN]]))</f>
        <v>7</v>
      </c>
      <c r="S1249" s="87" t="str">
        <f>IF(db[[#This Row],[H_QTY/ CTN]]="","",LEFT(db[[#This Row],[H_QTY/ CTN]],db[[#This Row],[H_1]]-1))</f>
        <v>60 ROL</v>
      </c>
      <c r="T1249" s="87" t="str">
        <f>IF(NOT(db[[#This Row],[H_1]]=db[[#This Row],[H_2]]),MID(db[[#This Row],[H_QTY/ CTN]],db[[#This Row],[H_1]]+1,db[[#This Row],[H_2]]-db[[#This Row],[H_1]]-1),"")</f>
        <v/>
      </c>
      <c r="U1249" s="87" t="str">
        <f>IF(db[[#This Row],[QTY/ CTN B]]="","",LEFT(db[[#This Row],[QTY/ CTN B]],SEARCH(" ",db[[#This Row],[QTY/ CTN B]],1)-1))</f>
        <v>60</v>
      </c>
      <c r="V1249" s="87" t="str">
        <f>IF(db[[#This Row],[QTY/ CTN B]]="","",RIGHT(db[[#This Row],[QTY/ CTN B]],LEN(db[[#This Row],[QTY/ CTN B]])-SEARCH(" ",db[[#This Row],[QTY/ CTN B]],1)))</f>
        <v>ROL</v>
      </c>
      <c r="W1249" s="87" t="str">
        <f>IF(db[[#This Row],[QTY/ CTN TG]]="",IF(db[[#This Row],[STN TG]]="","",12),LEFT(db[[#This Row],[QTY/ CTN TG]],SEARCH(" ",db[[#This Row],[QTY/ CTN TG]],1)-1))</f>
        <v/>
      </c>
      <c r="X1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49" s="87" t="str">
        <f>IF(db[[#This Row],[STN K]]="","",IF(db[[#This Row],[STN TG]]="LSN",12,""))</f>
        <v/>
      </c>
      <c r="Z1249" s="87" t="str">
        <f>IF(db[[#This Row],[STN TG]]="LSN","PCS","")</f>
        <v/>
      </c>
      <c r="AA1249" s="87">
        <f>db[[#This Row],[QTY B]]*IF(db[[#This Row],[QTY TG]]="",1,db[[#This Row],[QTY TG]])*IF(db[[#This Row],[QTY K]]="",1,db[[#This Row],[QTY K]])</f>
        <v>60</v>
      </c>
      <c r="AB1249" s="87" t="str">
        <f>IF(db[[#This Row],[STN K]]="",IF(db[[#This Row],[STN TG]]="",db[[#This Row],[STN B]],db[[#This Row],[STN TG]]),db[[#This Row],[STN K]])</f>
        <v>ROL</v>
      </c>
      <c r="AC1249" s="87"/>
    </row>
    <row r="1250" spans="1:29" ht="16.5" customHeight="1" x14ac:dyDescent="0.25">
      <c r="A1250" s="87">
        <f>ROW()-1</f>
        <v>1249</v>
      </c>
      <c r="B1250" s="3" t="str">
        <f>LOWER(SUBSTITUTE(SUBSTITUTE(SUBSTITUTE(SUBSTITUTE(SUBSTITUTE(SUBSTITUTE(db[[#This Row],[NB BM]]," ",),".",""),"-",""),"(",""),")",""),"/",""))</f>
        <v>plakbankainhitamkenko48mmplstbiru</v>
      </c>
      <c r="C1250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D125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50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plakbankainhitamkenko48mmplstbiru60rol</v>
      </c>
      <c r="F1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kenkoclothtape48mmbluecoreblackcard60rolartomoro</v>
      </c>
      <c r="G1250" s="1" t="s">
        <v>406</v>
      </c>
      <c r="H1250" s="4" t="s">
        <v>408</v>
      </c>
      <c r="I1250" s="2" t="s">
        <v>409</v>
      </c>
      <c r="J1250" s="1" t="s">
        <v>1620</v>
      </c>
      <c r="K1250" s="26" t="e">
        <f>IF(db[[#This Row],[NB NOTA_C]]="","",COUNTIF([2]!B_MSK[concat],db[[#This Row],[NB NOTA_C]]))</f>
        <v>#REF!</v>
      </c>
      <c r="L1250" s="6" t="s">
        <v>1633</v>
      </c>
      <c r="M1250" s="1" t="s">
        <v>1809</v>
      </c>
      <c r="N1250" s="1" t="s">
        <v>2795</v>
      </c>
      <c r="P1250" s="1" t="str">
        <f>IF(db[[#This Row],[QTY/ CTN]]="","",SUBSTITUTE(SUBSTITUTE(SUBSTITUTE(db[[#This Row],[QTY/ CTN]]," ","_",2),"(",""),")","")&amp;"_")</f>
        <v>60 ROL_</v>
      </c>
      <c r="Q1250" s="1">
        <f>IF(db[[#This Row],[H_QTY/ CTN]]="","",SEARCH("_",db[[#This Row],[H_QTY/ CTN]]))</f>
        <v>7</v>
      </c>
      <c r="R1250" s="1">
        <f>IF(db[[#This Row],[H_QTY/ CTN]]="","",LEN(db[[#This Row],[H_QTY/ CTN]]))</f>
        <v>7</v>
      </c>
      <c r="S1250" s="90" t="str">
        <f>IF(db[[#This Row],[H_QTY/ CTN]]="","",LEFT(db[[#This Row],[H_QTY/ CTN]],db[[#This Row],[H_1]]-1))</f>
        <v>60 ROL</v>
      </c>
      <c r="T1250" s="87" t="str">
        <f>IF(NOT(db[[#This Row],[H_1]]=db[[#This Row],[H_2]]),MID(db[[#This Row],[H_QTY/ CTN]],db[[#This Row],[H_1]]+1,db[[#This Row],[H_2]]-db[[#This Row],[H_1]]-1),"")</f>
        <v/>
      </c>
      <c r="U1250" s="87" t="str">
        <f>IF(db[[#This Row],[QTY/ CTN B]]="","",LEFT(db[[#This Row],[QTY/ CTN B]],SEARCH(" ",db[[#This Row],[QTY/ CTN B]],1)-1))</f>
        <v>60</v>
      </c>
      <c r="V1250" s="87" t="str">
        <f>IF(db[[#This Row],[QTY/ CTN B]]="","",RIGHT(db[[#This Row],[QTY/ CTN B]],LEN(db[[#This Row],[QTY/ CTN B]])-SEARCH(" ",db[[#This Row],[QTY/ CTN B]],1)))</f>
        <v>ROL</v>
      </c>
      <c r="W1250" s="87" t="str">
        <f>IF(db[[#This Row],[QTY/ CTN TG]]="",IF(db[[#This Row],[STN TG]]="","",12),LEFT(db[[#This Row],[QTY/ CTN TG]],SEARCH(" ",db[[#This Row],[QTY/ CTN TG]],1)-1))</f>
        <v/>
      </c>
      <c r="X1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50" s="87" t="str">
        <f>IF(db[[#This Row],[STN K]]="","",IF(db[[#This Row],[STN TG]]="LSN",12,""))</f>
        <v/>
      </c>
      <c r="Z1250" s="87" t="str">
        <f>IF(db[[#This Row],[STN TG]]="LSN","PCS","")</f>
        <v/>
      </c>
      <c r="AA1250" s="87">
        <f>db[[#This Row],[QTY B]]*IF(db[[#This Row],[QTY TG]]="",1,db[[#This Row],[QTY TG]])*IF(db[[#This Row],[QTY K]]="",1,db[[#This Row],[QTY K]])</f>
        <v>60</v>
      </c>
      <c r="AB1250" s="87" t="str">
        <f>IF(db[[#This Row],[STN K]]="",IF(db[[#This Row],[STN TG]]="",db[[#This Row],[STN B]],db[[#This Row],[STN TG]]),db[[#This Row],[STN K]])</f>
        <v>ROL</v>
      </c>
      <c r="AC1250" s="87"/>
    </row>
    <row r="1251" spans="1:29" ht="16.5" customHeight="1" x14ac:dyDescent="0.25">
      <c r="A1251" s="87">
        <f>ROW()-1</f>
        <v>1250</v>
      </c>
      <c r="B1251" s="3" t="str">
        <f>LOWER(SUBSTITUTE(SUBSTITUTE(SUBSTITUTE(SUBSTITUTE(SUBSTITUTE(SUBSTITUTE(db[[#This Row],[NB BM]]," ",),".",""),"-",""),"(",""),")",""),"/",""))</f>
        <v>plakbankainhitamkenko48mmplstmerah</v>
      </c>
      <c r="C1251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1251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1251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plakbankainhitamkenko48mmplstmerah60rol</v>
      </c>
      <c r="F1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kenkoclothtape48mmredcoresqblack60rolartomoro</v>
      </c>
      <c r="G1251" s="1" t="s">
        <v>2078</v>
      </c>
      <c r="H1251" s="4" t="s">
        <v>410</v>
      </c>
      <c r="I1251" s="49" t="s">
        <v>411</v>
      </c>
      <c r="J1251" s="1" t="s">
        <v>1620</v>
      </c>
      <c r="K1251" s="26" t="e">
        <f>IF(db[[#This Row],[NB NOTA_C]]="","",COUNTIF([2]!B_MSK[concat],db[[#This Row],[NB NOTA_C]]))</f>
        <v>#REF!</v>
      </c>
      <c r="L1251" s="6" t="s">
        <v>1633</v>
      </c>
      <c r="M1251" s="1" t="s">
        <v>1809</v>
      </c>
      <c r="N1251" s="1" t="s">
        <v>2795</v>
      </c>
      <c r="P1251" s="1" t="str">
        <f>IF(db[[#This Row],[QTY/ CTN]]="","",SUBSTITUTE(SUBSTITUTE(SUBSTITUTE(db[[#This Row],[QTY/ CTN]]," ","_",2),"(",""),")","")&amp;"_")</f>
        <v>60 ROL_</v>
      </c>
      <c r="Q1251" s="1">
        <f>IF(db[[#This Row],[H_QTY/ CTN]]="","",SEARCH("_",db[[#This Row],[H_QTY/ CTN]]))</f>
        <v>7</v>
      </c>
      <c r="R1251" s="1">
        <f>IF(db[[#This Row],[H_QTY/ CTN]]="","",LEN(db[[#This Row],[H_QTY/ CTN]]))</f>
        <v>7</v>
      </c>
      <c r="S1251" s="90" t="str">
        <f>IF(db[[#This Row],[H_QTY/ CTN]]="","",LEFT(db[[#This Row],[H_QTY/ CTN]],db[[#This Row],[H_1]]-1))</f>
        <v>60 ROL</v>
      </c>
      <c r="T1251" s="87" t="str">
        <f>IF(NOT(db[[#This Row],[H_1]]=db[[#This Row],[H_2]]),MID(db[[#This Row],[H_QTY/ CTN]],db[[#This Row],[H_1]]+1,db[[#This Row],[H_2]]-db[[#This Row],[H_1]]-1),"")</f>
        <v/>
      </c>
      <c r="U1251" s="87" t="str">
        <f>IF(db[[#This Row],[QTY/ CTN B]]="","",LEFT(db[[#This Row],[QTY/ CTN B]],SEARCH(" ",db[[#This Row],[QTY/ CTN B]],1)-1))</f>
        <v>60</v>
      </c>
      <c r="V1251" s="87" t="str">
        <f>IF(db[[#This Row],[QTY/ CTN B]]="","",RIGHT(db[[#This Row],[QTY/ CTN B]],LEN(db[[#This Row],[QTY/ CTN B]])-SEARCH(" ",db[[#This Row],[QTY/ CTN B]],1)))</f>
        <v>ROL</v>
      </c>
      <c r="W1251" s="87" t="str">
        <f>IF(db[[#This Row],[QTY/ CTN TG]]="",IF(db[[#This Row],[STN TG]]="","",12),LEFT(db[[#This Row],[QTY/ CTN TG]],SEARCH(" ",db[[#This Row],[QTY/ CTN TG]],1)-1))</f>
        <v/>
      </c>
      <c r="X1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251" s="87" t="str">
        <f>IF(db[[#This Row],[STN K]]="","",IF(db[[#This Row],[STN TG]]="LSN",12,""))</f>
        <v/>
      </c>
      <c r="Z1251" s="87" t="str">
        <f>IF(db[[#This Row],[STN TG]]="LSN","PCS","")</f>
        <v/>
      </c>
      <c r="AA1251" s="87">
        <f>db[[#This Row],[QTY B]]*IF(db[[#This Row],[QTY TG]]="",1,db[[#This Row],[QTY TG]])*IF(db[[#This Row],[QTY K]]="",1,db[[#This Row],[QTY K]])</f>
        <v>60</v>
      </c>
      <c r="AB1251" s="87" t="str">
        <f>IF(db[[#This Row],[STN K]]="",IF(db[[#This Row],[STN TG]]="",db[[#This Row],[STN B]],db[[#This Row],[STN TG]]),db[[#This Row],[STN K]])</f>
        <v>ROL</v>
      </c>
      <c r="AC1251" s="87"/>
    </row>
    <row r="1252" spans="1:29" ht="16.5" customHeight="1" x14ac:dyDescent="0.25">
      <c r="A1252" s="87">
        <f>ROW()-1</f>
        <v>1251</v>
      </c>
      <c r="B1252" s="1" t="str">
        <f>LOWER(SUBSTITUTE(SUBSTITUTE(SUBSTITUTE(SUBSTITUTE(SUBSTITUTE(SUBSTITUTE(db[[#This Row],[NB BM]]," ",),".",""),"-",""),"(",""),")",""),"/",""))</f>
        <v>clipwarnakenko3100</v>
      </c>
      <c r="C1252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D1252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E1252" s="1" t="str">
        <f>LOWER(SUBSTITUTE(SUBSTITUTE(SUBSTITUTE(SUBSTITUTE(SUBSTITUTE(SUBSTITUTE(SUBSTITUTE(SUBSTITUTE(SUBSTITUTE(db[[#This Row],[NB BM]]&amp;db[[#This Row],[QTY/ CTN]]," ",),".",""),"-",""),"(",""),")",""),",",""),"/",""),"""",""),"+",""))</f>
        <v>clipwarnakenko310048lsn</v>
      </c>
      <c r="F12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kenkocolorclip310048lsnartomoro</v>
      </c>
      <c r="G1252" s="1" t="s">
        <v>412</v>
      </c>
      <c r="H1252" s="4" t="s">
        <v>413</v>
      </c>
      <c r="I1252" s="2" t="s">
        <v>414</v>
      </c>
      <c r="J1252" s="1" t="s">
        <v>1620</v>
      </c>
      <c r="K1252" s="26" t="e">
        <f>IF(db[[#This Row],[NB NOTA_C]]="","",COUNTIF([2]!B_MSK[concat],db[[#This Row],[NB NOTA_C]]))</f>
        <v>#REF!</v>
      </c>
      <c r="L1252" s="6" t="s">
        <v>1633</v>
      </c>
      <c r="M1252" s="1" t="s">
        <v>1715</v>
      </c>
      <c r="N1252" s="1" t="s">
        <v>2786</v>
      </c>
      <c r="O1252" s="86" t="s">
        <v>4958</v>
      </c>
      <c r="P1252" s="86" t="str">
        <f>IF(db[[#This Row],[QTY/ CTN]]="","",SUBSTITUTE(SUBSTITUTE(SUBSTITUTE(db[[#This Row],[QTY/ CTN]]," ","_",2),"(",""),")","")&amp;"_")</f>
        <v>48 LSN_</v>
      </c>
      <c r="Q1252" s="86">
        <f>IF(db[[#This Row],[H_QTY/ CTN]]="","",SEARCH("_",db[[#This Row],[H_QTY/ CTN]]))</f>
        <v>7</v>
      </c>
      <c r="R1252" s="86">
        <f>IF(db[[#This Row],[H_QTY/ CTN]]="","",LEN(db[[#This Row],[H_QTY/ CTN]]))</f>
        <v>7</v>
      </c>
      <c r="S1252" s="90" t="str">
        <f>IF(db[[#This Row],[H_QTY/ CTN]]="","",LEFT(db[[#This Row],[H_QTY/ CTN]],db[[#This Row],[H_1]]-1))</f>
        <v>48 LSN</v>
      </c>
      <c r="T1252" s="87" t="str">
        <f>IF(NOT(db[[#This Row],[H_1]]=db[[#This Row],[H_2]]),MID(db[[#This Row],[H_QTY/ CTN]],db[[#This Row],[H_1]]+1,db[[#This Row],[H_2]]-db[[#This Row],[H_1]]-1),"")</f>
        <v/>
      </c>
      <c r="U1252" s="87" t="str">
        <f>IF(db[[#This Row],[QTY/ CTN B]]="","",LEFT(db[[#This Row],[QTY/ CTN B]],SEARCH(" ",db[[#This Row],[QTY/ CTN B]],1)-1))</f>
        <v>48</v>
      </c>
      <c r="V1252" s="87" t="str">
        <f>IF(db[[#This Row],[QTY/ CTN B]]="","",RIGHT(db[[#This Row],[QTY/ CTN B]],LEN(db[[#This Row],[QTY/ CTN B]])-SEARCH(" ",db[[#This Row],[QTY/ CTN B]],1)))</f>
        <v>LSN</v>
      </c>
      <c r="W1252" s="87">
        <f>IF(db[[#This Row],[QTY/ CTN TG]]="",IF(db[[#This Row],[STN TG]]="","",12),LEFT(db[[#This Row],[QTY/ CTN TG]],SEARCH(" ",db[[#This Row],[QTY/ CTN TG]],1)-1))</f>
        <v>12</v>
      </c>
      <c r="X1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2" s="87" t="str">
        <f>IF(db[[#This Row],[STN K]]="","",IF(db[[#This Row],[STN TG]]="LSN",12,""))</f>
        <v/>
      </c>
      <c r="Z1252" s="87" t="str">
        <f>IF(db[[#This Row],[STN TG]]="LSN","PCS","")</f>
        <v/>
      </c>
      <c r="AA1252" s="87">
        <f>db[[#This Row],[QTY B]]*IF(db[[#This Row],[QTY TG]]="",1,db[[#This Row],[QTY TG]])*IF(db[[#This Row],[QTY K]]="",1,db[[#This Row],[QTY K]])</f>
        <v>576</v>
      </c>
      <c r="AB1252" s="87" t="str">
        <f>IF(db[[#This Row],[STN K]]="",IF(db[[#This Row],[STN TG]]="",db[[#This Row],[STN B]],db[[#This Row],[STN TG]]),db[[#This Row],[STN K]])</f>
        <v>PCS</v>
      </c>
      <c r="AC1252" s="87"/>
    </row>
    <row r="1253" spans="1:29" ht="16.5" customHeight="1" x14ac:dyDescent="0.25">
      <c r="A1253" s="87">
        <f>ROW()-1</f>
        <v>1252</v>
      </c>
      <c r="B1253" s="1" t="str">
        <f>LOWER(SUBSTITUTE(SUBSTITUTE(SUBSTITUTE(SUBSTITUTE(SUBSTITUTE(SUBSTITUTE(db[[#This Row],[NB BM]]," ",),".",""),"-",""),"(",""),")",""),"/",""))</f>
        <v>pwkenko12wcp12fnwenonwood</v>
      </c>
      <c r="C1253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D1253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E1253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pwkenko12wcp12fnwenonwood16lsn</v>
      </c>
      <c r="F12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kenkocolorpencilcp12fnwenonwooderasable16lsnartomoro</v>
      </c>
      <c r="G1253" s="1" t="s">
        <v>904</v>
      </c>
      <c r="H1253" s="4" t="s">
        <v>2911</v>
      </c>
      <c r="I1253" s="2" t="s">
        <v>4638</v>
      </c>
      <c r="J1253" s="1" t="s">
        <v>1620</v>
      </c>
      <c r="K1253" s="26" t="e">
        <f>IF(db[[#This Row],[NB NOTA_C]]="","",COUNTIF([2]!B_MSK[concat],db[[#This Row],[NB NOTA_C]]))</f>
        <v>#REF!</v>
      </c>
      <c r="L1253" s="6" t="s">
        <v>1633</v>
      </c>
      <c r="M1253" s="1" t="s">
        <v>1737</v>
      </c>
      <c r="N1253" s="1" t="s">
        <v>2815</v>
      </c>
      <c r="P1253" s="1" t="str">
        <f>IF(db[[#This Row],[QTY/ CTN]]="","",SUBSTITUTE(SUBSTITUTE(SUBSTITUTE(db[[#This Row],[QTY/ CTN]]," ","_",2),"(",""),")","")&amp;"_")</f>
        <v>16 LSN_</v>
      </c>
      <c r="Q1253" s="1">
        <f>IF(db[[#This Row],[H_QTY/ CTN]]="","",SEARCH("_",db[[#This Row],[H_QTY/ CTN]]))</f>
        <v>7</v>
      </c>
      <c r="R1253" s="1">
        <f>IF(db[[#This Row],[H_QTY/ CTN]]="","",LEN(db[[#This Row],[H_QTY/ CTN]]))</f>
        <v>7</v>
      </c>
      <c r="S1253" s="90" t="str">
        <f>IF(db[[#This Row],[H_QTY/ CTN]]="","",LEFT(db[[#This Row],[H_QTY/ CTN]],db[[#This Row],[H_1]]-1))</f>
        <v>16 LSN</v>
      </c>
      <c r="T1253" s="87" t="str">
        <f>IF(NOT(db[[#This Row],[H_1]]=db[[#This Row],[H_2]]),MID(db[[#This Row],[H_QTY/ CTN]],db[[#This Row],[H_1]]+1,db[[#This Row],[H_2]]-db[[#This Row],[H_1]]-1),"")</f>
        <v/>
      </c>
      <c r="U1253" s="87" t="str">
        <f>IF(db[[#This Row],[QTY/ CTN B]]="","",LEFT(db[[#This Row],[QTY/ CTN B]],SEARCH(" ",db[[#This Row],[QTY/ CTN B]],1)-1))</f>
        <v>16</v>
      </c>
      <c r="V1253" s="87" t="str">
        <f>IF(db[[#This Row],[QTY/ CTN B]]="","",RIGHT(db[[#This Row],[QTY/ CTN B]],LEN(db[[#This Row],[QTY/ CTN B]])-SEARCH(" ",db[[#This Row],[QTY/ CTN B]],1)))</f>
        <v>LSN</v>
      </c>
      <c r="W1253" s="87">
        <f>IF(db[[#This Row],[QTY/ CTN TG]]="",IF(db[[#This Row],[STN TG]]="","",12),LEFT(db[[#This Row],[QTY/ CTN TG]],SEARCH(" ",db[[#This Row],[QTY/ CTN TG]],1)-1))</f>
        <v>12</v>
      </c>
      <c r="X1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3" s="87" t="str">
        <f>IF(db[[#This Row],[STN K]]="","",IF(db[[#This Row],[STN TG]]="LSN",12,""))</f>
        <v/>
      </c>
      <c r="Z1253" s="87" t="str">
        <f>IF(db[[#This Row],[STN TG]]="LSN","PCS","")</f>
        <v/>
      </c>
      <c r="AA1253" s="87">
        <f>db[[#This Row],[QTY B]]*IF(db[[#This Row],[QTY TG]]="",1,db[[#This Row],[QTY TG]])*IF(db[[#This Row],[QTY K]]="",1,db[[#This Row],[QTY K]])</f>
        <v>192</v>
      </c>
      <c r="AB1253" s="87" t="str">
        <f>IF(db[[#This Row],[STN K]]="",IF(db[[#This Row],[STN TG]]="",db[[#This Row],[STN B]],db[[#This Row],[STN TG]]),db[[#This Row],[STN K]])</f>
        <v>PCS</v>
      </c>
      <c r="AC1253" s="87"/>
    </row>
    <row r="1254" spans="1:29" ht="16.5" customHeight="1" x14ac:dyDescent="0.25">
      <c r="A1254" s="87">
        <f>ROW()-1</f>
        <v>1253</v>
      </c>
      <c r="B1254" s="1" t="str">
        <f>LOWER(SUBSTITUTE(SUBSTITUTE(SUBSTITUTE(SUBSTITUTE(SUBSTITUTE(SUBSTITUTE(db[[#This Row],[NB BM]]," ",),".",""),"-",""),"(",""),")",""),"/",""))</f>
        <v>pwkenko12wcp12halfclassic</v>
      </c>
      <c r="C1254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D1254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254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pwkenko12wcp12halfclassic24box24set</v>
      </c>
      <c r="F12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kenkocolorpencilcp12halfclassic24box24setartomoro</v>
      </c>
      <c r="G1254" s="1" t="s">
        <v>415</v>
      </c>
      <c r="H1254" s="4" t="s">
        <v>416</v>
      </c>
      <c r="I1254" s="49" t="s">
        <v>417</v>
      </c>
      <c r="J1254" s="1" t="s">
        <v>1620</v>
      </c>
      <c r="K1254" s="26" t="e">
        <f>IF(db[[#This Row],[NB NOTA_C]]="","",COUNTIF([2]!B_MSK[concat],db[[#This Row],[NB NOTA_C]]))</f>
        <v>#REF!</v>
      </c>
      <c r="L1254" s="6" t="s">
        <v>1633</v>
      </c>
      <c r="M1254" s="1" t="s">
        <v>1814</v>
      </c>
      <c r="N1254" s="1" t="s">
        <v>2815</v>
      </c>
      <c r="O1254" s="1" t="s">
        <v>5349</v>
      </c>
      <c r="P1254" s="1" t="str">
        <f>IF(db[[#This Row],[QTY/ CTN]]="","",SUBSTITUTE(SUBSTITUTE(SUBSTITUTE(db[[#This Row],[QTY/ CTN]]," ","_",2),"(",""),")","")&amp;"_")</f>
        <v>24 BOX_24 SET_</v>
      </c>
      <c r="Q1254" s="1">
        <f>IF(db[[#This Row],[H_QTY/ CTN]]="","",SEARCH("_",db[[#This Row],[H_QTY/ CTN]]))</f>
        <v>7</v>
      </c>
      <c r="R1254" s="1">
        <f>IF(db[[#This Row],[H_QTY/ CTN]]="","",LEN(db[[#This Row],[H_QTY/ CTN]]))</f>
        <v>14</v>
      </c>
      <c r="S1254" s="90" t="str">
        <f>IF(db[[#This Row],[H_QTY/ CTN]]="","",LEFT(db[[#This Row],[H_QTY/ CTN]],db[[#This Row],[H_1]]-1))</f>
        <v>24 BOX</v>
      </c>
      <c r="T1254" s="87" t="str">
        <f>IF(NOT(db[[#This Row],[H_1]]=db[[#This Row],[H_2]]),MID(db[[#This Row],[H_QTY/ CTN]],db[[#This Row],[H_1]]+1,db[[#This Row],[H_2]]-db[[#This Row],[H_1]]-1),"")</f>
        <v>24 SET</v>
      </c>
      <c r="U1254" s="87" t="str">
        <f>IF(db[[#This Row],[QTY/ CTN B]]="","",LEFT(db[[#This Row],[QTY/ CTN B]],SEARCH(" ",db[[#This Row],[QTY/ CTN B]],1)-1))</f>
        <v>24</v>
      </c>
      <c r="V1254" s="87" t="str">
        <f>IF(db[[#This Row],[QTY/ CTN B]]="","",RIGHT(db[[#This Row],[QTY/ CTN B]],LEN(db[[#This Row],[QTY/ CTN B]])-SEARCH(" ",db[[#This Row],[QTY/ CTN B]],1)))</f>
        <v>BOX</v>
      </c>
      <c r="W1254" s="87" t="str">
        <f>IF(db[[#This Row],[QTY/ CTN TG]]="",IF(db[[#This Row],[STN TG]]="","",12),LEFT(db[[#This Row],[QTY/ CTN TG]],SEARCH(" ",db[[#This Row],[QTY/ CTN TG]],1)-1))</f>
        <v>24</v>
      </c>
      <c r="X1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54" s="87" t="str">
        <f>IF(db[[#This Row],[STN K]]="","",IF(db[[#This Row],[STN TG]]="LSN",12,""))</f>
        <v/>
      </c>
      <c r="Z1254" s="87" t="str">
        <f>IF(db[[#This Row],[STN TG]]="LSN","PCS","")</f>
        <v/>
      </c>
      <c r="AA1254" s="87">
        <f>db[[#This Row],[QTY B]]*IF(db[[#This Row],[QTY TG]]="",1,db[[#This Row],[QTY TG]])*IF(db[[#This Row],[QTY K]]="",1,db[[#This Row],[QTY K]])</f>
        <v>576</v>
      </c>
      <c r="AB1254" s="87" t="str">
        <f>IF(db[[#This Row],[STN K]]="",IF(db[[#This Row],[STN TG]]="",db[[#This Row],[STN B]],db[[#This Row],[STN TG]]),db[[#This Row],[STN K]])</f>
        <v>SET</v>
      </c>
      <c r="AC1254" s="87"/>
    </row>
    <row r="1255" spans="1:29" ht="16.5" customHeight="1" x14ac:dyDescent="0.25">
      <c r="A1255" s="87">
        <f>ROW()-1</f>
        <v>1254</v>
      </c>
      <c r="B1255" s="1" t="str">
        <f>LOWER(SUBSTITUTE(SUBSTITUTE(SUBSTITUTE(SUBSTITUTE(SUBSTITUTE(SUBSTITUTE(db[[#This Row],[NB BM]]," ",),".",""),"-",""),"(",""),")",""),"/",""))</f>
        <v>pwkenko12wcp12halfclassic</v>
      </c>
      <c r="C1255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D125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255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pwkenko12wcp12halfclassic24box24set</v>
      </c>
      <c r="F12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kenkocolorpencilcp12halfhappinessbear24box24setartomoro</v>
      </c>
      <c r="G1255" s="1" t="s">
        <v>415</v>
      </c>
      <c r="H1255" s="4" t="s">
        <v>2304</v>
      </c>
      <c r="I1255" s="2" t="s">
        <v>417</v>
      </c>
      <c r="J1255" s="1" t="s">
        <v>1620</v>
      </c>
      <c r="K1255" s="26" t="e">
        <f>IF(db[[#This Row],[NB NOTA_C]]="","",COUNTIF([2]!B_MSK[concat],db[[#This Row],[NB NOTA_C]]))</f>
        <v>#REF!</v>
      </c>
      <c r="L1255" s="6" t="s">
        <v>1633</v>
      </c>
      <c r="M1255" s="1" t="s">
        <v>1814</v>
      </c>
      <c r="N1255" s="1" t="s">
        <v>2815</v>
      </c>
      <c r="P1255" s="1" t="str">
        <f>IF(db[[#This Row],[QTY/ CTN]]="","",SUBSTITUTE(SUBSTITUTE(SUBSTITUTE(db[[#This Row],[QTY/ CTN]]," ","_",2),"(",""),")","")&amp;"_")</f>
        <v>24 BOX_24 SET_</v>
      </c>
      <c r="Q1255" s="1">
        <f>IF(db[[#This Row],[H_QTY/ CTN]]="","",SEARCH("_",db[[#This Row],[H_QTY/ CTN]]))</f>
        <v>7</v>
      </c>
      <c r="R1255" s="1">
        <f>IF(db[[#This Row],[H_QTY/ CTN]]="","",LEN(db[[#This Row],[H_QTY/ CTN]]))</f>
        <v>14</v>
      </c>
      <c r="S1255" s="90" t="str">
        <f>IF(db[[#This Row],[H_QTY/ CTN]]="","",LEFT(db[[#This Row],[H_QTY/ CTN]],db[[#This Row],[H_1]]-1))</f>
        <v>24 BOX</v>
      </c>
      <c r="T1255" s="87" t="str">
        <f>IF(NOT(db[[#This Row],[H_1]]=db[[#This Row],[H_2]]),MID(db[[#This Row],[H_QTY/ CTN]],db[[#This Row],[H_1]]+1,db[[#This Row],[H_2]]-db[[#This Row],[H_1]]-1),"")</f>
        <v>24 SET</v>
      </c>
      <c r="U1255" s="87" t="str">
        <f>IF(db[[#This Row],[QTY/ CTN B]]="","",LEFT(db[[#This Row],[QTY/ CTN B]],SEARCH(" ",db[[#This Row],[QTY/ CTN B]],1)-1))</f>
        <v>24</v>
      </c>
      <c r="V1255" s="87" t="str">
        <f>IF(db[[#This Row],[QTY/ CTN B]]="","",RIGHT(db[[#This Row],[QTY/ CTN B]],LEN(db[[#This Row],[QTY/ CTN B]])-SEARCH(" ",db[[#This Row],[QTY/ CTN B]],1)))</f>
        <v>BOX</v>
      </c>
      <c r="W1255" s="87" t="str">
        <f>IF(db[[#This Row],[QTY/ CTN TG]]="",IF(db[[#This Row],[STN TG]]="","",12),LEFT(db[[#This Row],[QTY/ CTN TG]],SEARCH(" ",db[[#This Row],[QTY/ CTN TG]],1)-1))</f>
        <v>24</v>
      </c>
      <c r="X1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255" s="87" t="str">
        <f>IF(db[[#This Row],[STN K]]="","",IF(db[[#This Row],[STN TG]]="LSN",12,""))</f>
        <v/>
      </c>
      <c r="Z1255" s="87" t="str">
        <f>IF(db[[#This Row],[STN TG]]="LSN","PCS","")</f>
        <v/>
      </c>
      <c r="AA1255" s="87">
        <f>db[[#This Row],[QTY B]]*IF(db[[#This Row],[QTY TG]]="",1,db[[#This Row],[QTY TG]])*IF(db[[#This Row],[QTY K]]="",1,db[[#This Row],[QTY K]])</f>
        <v>576</v>
      </c>
      <c r="AB1255" s="87" t="str">
        <f>IF(db[[#This Row],[STN K]]="",IF(db[[#This Row],[STN TG]]="",db[[#This Row],[STN B]],db[[#This Row],[STN TG]]),db[[#This Row],[STN K]])</f>
        <v>SET</v>
      </c>
      <c r="AC1255" s="87"/>
    </row>
    <row r="1256" spans="1:29" ht="16.5" customHeight="1" x14ac:dyDescent="0.25">
      <c r="A1256" s="87">
        <f>ROW()-1</f>
        <v>1255</v>
      </c>
      <c r="B1256" s="1" t="str">
        <f>LOWER(SUBSTITUTE(SUBSTITUTE(SUBSTITUTE(SUBSTITUTE(SUBSTITUTE(SUBSTITUTE(db[[#This Row],[NB BM]]," ",),".",""),"-",""),"(",""),")",""),"/",""))</f>
        <v>jangkasetkenkoc168</v>
      </c>
      <c r="C1256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D1256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E1256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jangkasetkenkoc16824lsn</v>
      </c>
      <c r="F12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kenkocompasssetc16824lsnartomoro</v>
      </c>
      <c r="G1256" s="1" t="s">
        <v>418</v>
      </c>
      <c r="H1256" s="4" t="s">
        <v>419</v>
      </c>
      <c r="I1256" s="49" t="s">
        <v>4411</v>
      </c>
      <c r="J1256" s="1" t="s">
        <v>1620</v>
      </c>
      <c r="K1256" s="26" t="e">
        <f>IF(db[[#This Row],[NB NOTA_C]]="","",COUNTIF([2]!B_MSK[concat],db[[#This Row],[NB NOTA_C]]))</f>
        <v>#REF!</v>
      </c>
      <c r="L1256" s="6" t="s">
        <v>1633</v>
      </c>
      <c r="M1256" s="1" t="s">
        <v>1721</v>
      </c>
      <c r="N1256" s="1" t="s">
        <v>2796</v>
      </c>
      <c r="P1256" s="1" t="str">
        <f>IF(db[[#This Row],[QTY/ CTN]]="","",SUBSTITUTE(SUBSTITUTE(SUBSTITUTE(db[[#This Row],[QTY/ CTN]]," ","_",2),"(",""),")","")&amp;"_")</f>
        <v>24 LSN_</v>
      </c>
      <c r="Q1256" s="1">
        <f>IF(db[[#This Row],[H_QTY/ CTN]]="","",SEARCH("_",db[[#This Row],[H_QTY/ CTN]]))</f>
        <v>7</v>
      </c>
      <c r="R1256" s="1">
        <f>IF(db[[#This Row],[H_QTY/ CTN]]="","",LEN(db[[#This Row],[H_QTY/ CTN]]))</f>
        <v>7</v>
      </c>
      <c r="S1256" s="90" t="str">
        <f>IF(db[[#This Row],[H_QTY/ CTN]]="","",LEFT(db[[#This Row],[H_QTY/ CTN]],db[[#This Row],[H_1]]-1))</f>
        <v>24 LSN</v>
      </c>
      <c r="T1256" s="87" t="str">
        <f>IF(NOT(db[[#This Row],[H_1]]=db[[#This Row],[H_2]]),MID(db[[#This Row],[H_QTY/ CTN]],db[[#This Row],[H_1]]+1,db[[#This Row],[H_2]]-db[[#This Row],[H_1]]-1),"")</f>
        <v/>
      </c>
      <c r="U1256" s="87" t="str">
        <f>IF(db[[#This Row],[QTY/ CTN B]]="","",LEFT(db[[#This Row],[QTY/ CTN B]],SEARCH(" ",db[[#This Row],[QTY/ CTN B]],1)-1))</f>
        <v>24</v>
      </c>
      <c r="V1256" s="87" t="str">
        <f>IF(db[[#This Row],[QTY/ CTN B]]="","",RIGHT(db[[#This Row],[QTY/ CTN B]],LEN(db[[#This Row],[QTY/ CTN B]])-SEARCH(" ",db[[#This Row],[QTY/ CTN B]],1)))</f>
        <v>LSN</v>
      </c>
      <c r="W1256" s="87">
        <f>IF(db[[#This Row],[QTY/ CTN TG]]="",IF(db[[#This Row],[STN TG]]="","",12),LEFT(db[[#This Row],[QTY/ CTN TG]],SEARCH(" ",db[[#This Row],[QTY/ CTN TG]],1)-1))</f>
        <v>12</v>
      </c>
      <c r="X1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6" s="87" t="str">
        <f>IF(db[[#This Row],[STN K]]="","",IF(db[[#This Row],[STN TG]]="LSN",12,""))</f>
        <v/>
      </c>
      <c r="Z1256" s="87" t="str">
        <f>IF(db[[#This Row],[STN TG]]="LSN","PCS","")</f>
        <v/>
      </c>
      <c r="AA1256" s="87">
        <f>db[[#This Row],[QTY B]]*IF(db[[#This Row],[QTY TG]]="",1,db[[#This Row],[QTY TG]])*IF(db[[#This Row],[QTY K]]="",1,db[[#This Row],[QTY K]])</f>
        <v>288</v>
      </c>
      <c r="AB1256" s="87" t="str">
        <f>IF(db[[#This Row],[STN K]]="",IF(db[[#This Row],[STN TG]]="",db[[#This Row],[STN B]],db[[#This Row],[STN TG]]),db[[#This Row],[STN K]])</f>
        <v>PCS</v>
      </c>
      <c r="AC1256" s="87"/>
    </row>
    <row r="1257" spans="1:29" ht="16.5" customHeight="1" x14ac:dyDescent="0.25">
      <c r="A1257" s="87">
        <f>ROW()-1</f>
        <v>1256</v>
      </c>
      <c r="B1257" s="32" t="str">
        <f>LOWER(SUBSTITUTE(SUBSTITUTE(SUBSTITUTE(SUBSTITUTE(SUBSTITUTE(SUBSTITUTE(db[[#This Row],[NB BM]]," ",),".",""),"-",""),"(",""),")",""),"/",""))</f>
        <v>jangkasetkenkoc2011</v>
      </c>
      <c r="C1257" s="32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D1257" s="32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E1257" s="32" t="str">
        <f>LOWER(SUBSTITUTE(SUBSTITUTE(SUBSTITUTE(SUBSTITUTE(SUBSTITUTE(SUBSTITUTE(SUBSTITUTE(SUBSTITUTE(SUBSTITUTE(db[[#This Row],[NB BM]]&amp;db[[#This Row],[QTY/ CTN]]," ",),".",""),"-",""),"(",""),")",""),",",""),"/",""),"""",""),"+",""))</f>
        <v>jangkasetkenkoc201112lsn</v>
      </c>
      <c r="F125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kenkocompasssetc201112lsnartomoro</v>
      </c>
      <c r="G1257" s="1" t="s">
        <v>4558</v>
      </c>
      <c r="H1257" s="34" t="s">
        <v>4413</v>
      </c>
      <c r="I1257" s="49" t="s">
        <v>5813</v>
      </c>
      <c r="J1257" s="33" t="s">
        <v>1620</v>
      </c>
      <c r="K1257" s="35" t="e">
        <f>IF(db[[#This Row],[NB NOTA_C]]="","",COUNTIF([2]!B_MSK[concat],db[[#This Row],[NB NOTA_C]]))</f>
        <v>#REF!</v>
      </c>
      <c r="L1257" s="36" t="s">
        <v>1633</v>
      </c>
      <c r="M1257" s="32" t="s">
        <v>1661</v>
      </c>
      <c r="N1257" s="33" t="s">
        <v>2790</v>
      </c>
      <c r="O1257" s="3" t="s">
        <v>5814</v>
      </c>
      <c r="P1257" s="32" t="str">
        <f>IF(db[[#This Row],[QTY/ CTN]]="","",SUBSTITUTE(SUBSTITUTE(SUBSTITUTE(db[[#This Row],[QTY/ CTN]]," ","_",2),"(",""),")","")&amp;"_")</f>
        <v>12 LSN_</v>
      </c>
      <c r="Q1257" s="32">
        <f>IF(db[[#This Row],[H_QTY/ CTN]]="","",SEARCH("_",db[[#This Row],[H_QTY/ CTN]]))</f>
        <v>7</v>
      </c>
      <c r="R1257" s="32">
        <f>IF(db[[#This Row],[H_QTY/ CTN]]="","",LEN(db[[#This Row],[H_QTY/ CTN]]))</f>
        <v>7</v>
      </c>
      <c r="S1257" s="92" t="str">
        <f>IF(db[[#This Row],[H_QTY/ CTN]]="","",LEFT(db[[#This Row],[H_QTY/ CTN]],db[[#This Row],[H_1]]-1))</f>
        <v>12 LSN</v>
      </c>
      <c r="T1257" s="92" t="str">
        <f>IF(NOT(db[[#This Row],[H_1]]=db[[#This Row],[H_2]]),MID(db[[#This Row],[H_QTY/ CTN]],db[[#This Row],[H_1]]+1,db[[#This Row],[H_2]]-db[[#This Row],[H_1]]-1),"")</f>
        <v/>
      </c>
      <c r="U1257" s="87" t="str">
        <f>IF(db[[#This Row],[QTY/ CTN B]]="","",LEFT(db[[#This Row],[QTY/ CTN B]],SEARCH(" ",db[[#This Row],[QTY/ CTN B]],1)-1))</f>
        <v>12</v>
      </c>
      <c r="V1257" s="87" t="str">
        <f>IF(db[[#This Row],[QTY/ CTN B]]="","",RIGHT(db[[#This Row],[QTY/ CTN B]],LEN(db[[#This Row],[QTY/ CTN B]])-SEARCH(" ",db[[#This Row],[QTY/ CTN B]],1)))</f>
        <v>LSN</v>
      </c>
      <c r="W1257" s="87">
        <f>IF(db[[#This Row],[QTY/ CTN TG]]="",IF(db[[#This Row],[STN TG]]="","",12),LEFT(db[[#This Row],[QTY/ CTN TG]],SEARCH(" ",db[[#This Row],[QTY/ CTN TG]],1)-1))</f>
        <v>12</v>
      </c>
      <c r="X1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7" s="87" t="str">
        <f>IF(db[[#This Row],[STN K]]="","",IF(db[[#This Row],[STN TG]]="LSN",12,""))</f>
        <v/>
      </c>
      <c r="Z1257" s="87" t="str">
        <f>IF(db[[#This Row],[STN TG]]="LSN","PCS","")</f>
        <v/>
      </c>
      <c r="AA1257" s="87">
        <f>db[[#This Row],[QTY B]]*IF(db[[#This Row],[QTY TG]]="",1,db[[#This Row],[QTY TG]])*IF(db[[#This Row],[QTY K]]="",1,db[[#This Row],[QTY K]])</f>
        <v>144</v>
      </c>
      <c r="AB1257" s="87" t="str">
        <f>IF(db[[#This Row],[STN K]]="",IF(db[[#This Row],[STN TG]]="",db[[#This Row],[STN B]],db[[#This Row],[STN TG]]),db[[#This Row],[STN K]])</f>
        <v>PCS</v>
      </c>
      <c r="AC1257" s="87"/>
    </row>
    <row r="1258" spans="1:29" ht="16.5" customHeight="1" x14ac:dyDescent="0.25">
      <c r="A1258" s="87">
        <f>ROW()-1</f>
        <v>1257</v>
      </c>
      <c r="B1258" s="1" t="str">
        <f>LOWER(SUBSTITUTE(SUBSTITUTE(SUBSTITUTE(SUBSTITUTE(SUBSTITUTE(SUBSTITUTE(db[[#This Row],[NB BM]]," ",),".",""),"-",""),"(",""),")",""),"/",""))</f>
        <v>jangkasetkenkoc288</v>
      </c>
      <c r="C1258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D1258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E1258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jangkasetkenkoc28824lsn</v>
      </c>
      <c r="F12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kenkocompasssetc28824lsnartomoro</v>
      </c>
      <c r="G1258" s="1" t="s">
        <v>420</v>
      </c>
      <c r="H1258" s="4" t="s">
        <v>421</v>
      </c>
      <c r="I1258" s="49" t="s">
        <v>422</v>
      </c>
      <c r="J1258" s="1" t="s">
        <v>1620</v>
      </c>
      <c r="K1258" s="26" t="e">
        <f>IF(db[[#This Row],[NB NOTA_C]]="","",COUNTIF([2]!B_MSK[concat],db[[#This Row],[NB NOTA_C]]))</f>
        <v>#REF!</v>
      </c>
      <c r="L1258" s="6" t="s">
        <v>1633</v>
      </c>
      <c r="M1258" s="1" t="s">
        <v>1721</v>
      </c>
      <c r="N1258" s="1" t="s">
        <v>2796</v>
      </c>
      <c r="P1258" s="1" t="str">
        <f>IF(db[[#This Row],[QTY/ CTN]]="","",SUBSTITUTE(SUBSTITUTE(SUBSTITUTE(db[[#This Row],[QTY/ CTN]]," ","_",2),"(",""),")","")&amp;"_")</f>
        <v>24 LSN_</v>
      </c>
      <c r="Q1258" s="1">
        <f>IF(db[[#This Row],[H_QTY/ CTN]]="","",SEARCH("_",db[[#This Row],[H_QTY/ CTN]]))</f>
        <v>7</v>
      </c>
      <c r="R1258" s="1">
        <f>IF(db[[#This Row],[H_QTY/ CTN]]="","",LEN(db[[#This Row],[H_QTY/ CTN]]))</f>
        <v>7</v>
      </c>
      <c r="S1258" s="90" t="str">
        <f>IF(db[[#This Row],[H_QTY/ CTN]]="","",LEFT(db[[#This Row],[H_QTY/ CTN]],db[[#This Row],[H_1]]-1))</f>
        <v>24 LSN</v>
      </c>
      <c r="T1258" s="87" t="str">
        <f>IF(NOT(db[[#This Row],[H_1]]=db[[#This Row],[H_2]]),MID(db[[#This Row],[H_QTY/ CTN]],db[[#This Row],[H_1]]+1,db[[#This Row],[H_2]]-db[[#This Row],[H_1]]-1),"")</f>
        <v/>
      </c>
      <c r="U1258" s="87" t="str">
        <f>IF(db[[#This Row],[QTY/ CTN B]]="","",LEFT(db[[#This Row],[QTY/ CTN B]],SEARCH(" ",db[[#This Row],[QTY/ CTN B]],1)-1))</f>
        <v>24</v>
      </c>
      <c r="V1258" s="87" t="str">
        <f>IF(db[[#This Row],[QTY/ CTN B]]="","",RIGHT(db[[#This Row],[QTY/ CTN B]],LEN(db[[#This Row],[QTY/ CTN B]])-SEARCH(" ",db[[#This Row],[QTY/ CTN B]],1)))</f>
        <v>LSN</v>
      </c>
      <c r="W1258" s="87">
        <f>IF(db[[#This Row],[QTY/ CTN TG]]="",IF(db[[#This Row],[STN TG]]="","",12),LEFT(db[[#This Row],[QTY/ CTN TG]],SEARCH(" ",db[[#This Row],[QTY/ CTN TG]],1)-1))</f>
        <v>12</v>
      </c>
      <c r="X1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8" s="87" t="str">
        <f>IF(db[[#This Row],[STN K]]="","",IF(db[[#This Row],[STN TG]]="LSN",12,""))</f>
        <v/>
      </c>
      <c r="Z1258" s="87" t="str">
        <f>IF(db[[#This Row],[STN TG]]="LSN","PCS","")</f>
        <v/>
      </c>
      <c r="AA1258" s="87">
        <f>db[[#This Row],[QTY B]]*IF(db[[#This Row],[QTY TG]]="",1,db[[#This Row],[QTY TG]])*IF(db[[#This Row],[QTY K]]="",1,db[[#This Row],[QTY K]])</f>
        <v>288</v>
      </c>
      <c r="AB1258" s="87" t="str">
        <f>IF(db[[#This Row],[STN K]]="",IF(db[[#This Row],[STN TG]]="",db[[#This Row],[STN B]],db[[#This Row],[STN TG]]),db[[#This Row],[STN K]])</f>
        <v>PCS</v>
      </c>
      <c r="AC1258" s="87"/>
    </row>
    <row r="1259" spans="1:29" ht="16.5" customHeight="1" x14ac:dyDescent="0.25">
      <c r="A1259" s="87">
        <f>ROW()-1</f>
        <v>1258</v>
      </c>
      <c r="B1259" s="32" t="str">
        <f>LOWER(SUBSTITUTE(SUBSTITUTE(SUBSTITUTE(SUBSTITUTE(SUBSTITUTE(SUBSTITUTE(db[[#This Row],[NB BM]]," ",),".",""),"-",""),"(",""),")",""),"/",""))</f>
        <v>jangkasetkenkoc528</v>
      </c>
      <c r="C1259" s="32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D1259" s="32" t="str">
        <f>LOWER(SUBSTITUTE(SUBSTITUTE(SUBSTITUTE(SUBSTITUTE(SUBSTITUTE(SUBSTITUTE(SUBSTITUTE(SUBSTITUTE(SUBSTITUTE(db[[#This Row],[NB PAJAK]]," ",""),"-",""),"(",""),")",""),".",""),",",""),"/",""),"""",""),"+",""))</f>
        <v>jangkacompasssetkenkoc528ms55</v>
      </c>
      <c r="E1259" s="32" t="str">
        <f>LOWER(SUBSTITUTE(SUBSTITUTE(SUBSTITUTE(SUBSTITUTE(SUBSTITUTE(SUBSTITUTE(SUBSTITUTE(SUBSTITUTE(SUBSTITUTE(db[[#This Row],[NB BM]]&amp;db[[#This Row],[QTY/ CTN]]," ",),".",""),"-",""),"(",""),")",""),",",""),"/",""),"""",""),"+",""))</f>
        <v>jangkasetkenkoc52824lsn</v>
      </c>
      <c r="F125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kenkocompasssetc52824lsnartomoro</v>
      </c>
      <c r="G1259" s="1" t="s">
        <v>4559</v>
      </c>
      <c r="H1259" s="34" t="s">
        <v>4412</v>
      </c>
      <c r="I1259" s="49" t="s">
        <v>5969</v>
      </c>
      <c r="J1259" s="33" t="s">
        <v>1620</v>
      </c>
      <c r="K1259" s="35" t="e">
        <f>IF(db[[#This Row],[NB NOTA_C]]="","",COUNTIF([2]!B_MSK[concat],db[[#This Row],[NB NOTA_C]]))</f>
        <v>#REF!</v>
      </c>
      <c r="L1259" s="36" t="s">
        <v>1633</v>
      </c>
      <c r="M1259" s="32" t="s">
        <v>1721</v>
      </c>
      <c r="N1259" s="33" t="s">
        <v>2790</v>
      </c>
      <c r="O1259" s="32"/>
      <c r="P1259" s="32" t="str">
        <f>IF(db[[#This Row],[QTY/ CTN]]="","",SUBSTITUTE(SUBSTITUTE(SUBSTITUTE(db[[#This Row],[QTY/ CTN]]," ","_",2),"(",""),")","")&amp;"_")</f>
        <v>24 LSN_</v>
      </c>
      <c r="Q1259" s="32">
        <f>IF(db[[#This Row],[H_QTY/ CTN]]="","",SEARCH("_",db[[#This Row],[H_QTY/ CTN]]))</f>
        <v>7</v>
      </c>
      <c r="R1259" s="32">
        <f>IF(db[[#This Row],[H_QTY/ CTN]]="","",LEN(db[[#This Row],[H_QTY/ CTN]]))</f>
        <v>7</v>
      </c>
      <c r="S1259" s="92" t="str">
        <f>IF(db[[#This Row],[H_QTY/ CTN]]="","",LEFT(db[[#This Row],[H_QTY/ CTN]],db[[#This Row],[H_1]]-1))</f>
        <v>24 LSN</v>
      </c>
      <c r="T1259" s="92" t="str">
        <f>IF(NOT(db[[#This Row],[H_1]]=db[[#This Row],[H_2]]),MID(db[[#This Row],[H_QTY/ CTN]],db[[#This Row],[H_1]]+1,db[[#This Row],[H_2]]-db[[#This Row],[H_1]]-1),"")</f>
        <v/>
      </c>
      <c r="U1259" s="87" t="str">
        <f>IF(db[[#This Row],[QTY/ CTN B]]="","",LEFT(db[[#This Row],[QTY/ CTN B]],SEARCH(" ",db[[#This Row],[QTY/ CTN B]],1)-1))</f>
        <v>24</v>
      </c>
      <c r="V1259" s="87" t="str">
        <f>IF(db[[#This Row],[QTY/ CTN B]]="","",RIGHT(db[[#This Row],[QTY/ CTN B]],LEN(db[[#This Row],[QTY/ CTN B]])-SEARCH(" ",db[[#This Row],[QTY/ CTN B]],1)))</f>
        <v>LSN</v>
      </c>
      <c r="W1259" s="87">
        <f>IF(db[[#This Row],[QTY/ CTN TG]]="",IF(db[[#This Row],[STN TG]]="","",12),LEFT(db[[#This Row],[QTY/ CTN TG]],SEARCH(" ",db[[#This Row],[QTY/ CTN TG]],1)-1))</f>
        <v>12</v>
      </c>
      <c r="X1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59" s="87" t="str">
        <f>IF(db[[#This Row],[STN K]]="","",IF(db[[#This Row],[STN TG]]="LSN",12,""))</f>
        <v/>
      </c>
      <c r="Z1259" s="87" t="str">
        <f>IF(db[[#This Row],[STN TG]]="LSN","PCS","")</f>
        <v/>
      </c>
      <c r="AA1259" s="87">
        <f>db[[#This Row],[QTY B]]*IF(db[[#This Row],[QTY TG]]="",1,db[[#This Row],[QTY TG]])*IF(db[[#This Row],[QTY K]]="",1,db[[#This Row],[QTY K]])</f>
        <v>288</v>
      </c>
      <c r="AB1259" s="87" t="str">
        <f>IF(db[[#This Row],[STN K]]="",IF(db[[#This Row],[STN TG]]="",db[[#This Row],[STN B]],db[[#This Row],[STN TG]]),db[[#This Row],[STN K]])</f>
        <v>PCS</v>
      </c>
      <c r="AC1259" s="87"/>
    </row>
    <row r="1260" spans="1:29" ht="16.5" customHeight="1" x14ac:dyDescent="0.25">
      <c r="A1260" s="87">
        <f>ROW()-1</f>
        <v>1259</v>
      </c>
      <c r="B1260" s="3" t="str">
        <f>LOWER(SUBSTITUTE(SUBSTITUTE(SUBSTITUTE(SUBSTITUTE(SUBSTITUTE(SUBSTITUTE(db[[#This Row],[NB BM]]," ",),".",""),"-",""),"(",""),")",""),"/",""))</f>
        <v>tipeexkenkobtk01batik</v>
      </c>
      <c r="C1260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D1260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E126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tipeexkenkobtk01batik36lsn</v>
      </c>
      <c r="F1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kenkocorrectionfluidbtk01batik36lsnartomoro</v>
      </c>
      <c r="G1260" s="1" t="s">
        <v>3184</v>
      </c>
      <c r="H1260" s="4" t="s">
        <v>3183</v>
      </c>
      <c r="I1260" s="2" t="s">
        <v>3189</v>
      </c>
      <c r="J1260" s="1" t="s">
        <v>1620</v>
      </c>
      <c r="K1260" s="26" t="e">
        <f>IF(db[[#This Row],[NB NOTA_C]]="","",COUNTIF([2]!B_MSK[concat],db[[#This Row],[NB NOTA_C]]))</f>
        <v>#REF!</v>
      </c>
      <c r="L1260" s="7" t="s">
        <v>1633</v>
      </c>
      <c r="M1260" s="3" t="s">
        <v>1733</v>
      </c>
      <c r="N1260" s="1" t="s">
        <v>2821</v>
      </c>
      <c r="O1260" s="3"/>
      <c r="P1260" s="3" t="str">
        <f>IF(db[[#This Row],[QTY/ CTN]]="","",SUBSTITUTE(SUBSTITUTE(SUBSTITUTE(db[[#This Row],[QTY/ CTN]]," ","_",2),"(",""),")","")&amp;"_")</f>
        <v>36 LSN_</v>
      </c>
      <c r="Q1260" s="3">
        <f>IF(db[[#This Row],[H_QTY/ CTN]]="","",SEARCH("_",db[[#This Row],[H_QTY/ CTN]]))</f>
        <v>7</v>
      </c>
      <c r="R1260" s="3">
        <f>IF(db[[#This Row],[H_QTY/ CTN]]="","",LEN(db[[#This Row],[H_QTY/ CTN]]))</f>
        <v>7</v>
      </c>
      <c r="S1260" s="87" t="str">
        <f>IF(db[[#This Row],[H_QTY/ CTN]]="","",LEFT(db[[#This Row],[H_QTY/ CTN]],db[[#This Row],[H_1]]-1))</f>
        <v>36 LSN</v>
      </c>
      <c r="T1260" s="87" t="str">
        <f>IF(NOT(db[[#This Row],[H_1]]=db[[#This Row],[H_2]]),MID(db[[#This Row],[H_QTY/ CTN]],db[[#This Row],[H_1]]+1,db[[#This Row],[H_2]]-db[[#This Row],[H_1]]-1),"")</f>
        <v/>
      </c>
      <c r="U1260" s="87" t="str">
        <f>IF(db[[#This Row],[QTY/ CTN B]]="","",LEFT(db[[#This Row],[QTY/ CTN B]],SEARCH(" ",db[[#This Row],[QTY/ CTN B]],1)-1))</f>
        <v>36</v>
      </c>
      <c r="V1260" s="87" t="str">
        <f>IF(db[[#This Row],[QTY/ CTN B]]="","",RIGHT(db[[#This Row],[QTY/ CTN B]],LEN(db[[#This Row],[QTY/ CTN B]])-SEARCH(" ",db[[#This Row],[QTY/ CTN B]],1)))</f>
        <v>LSN</v>
      </c>
      <c r="W1260" s="87">
        <f>IF(db[[#This Row],[QTY/ CTN TG]]="",IF(db[[#This Row],[STN TG]]="","",12),LEFT(db[[#This Row],[QTY/ CTN TG]],SEARCH(" ",db[[#This Row],[QTY/ CTN TG]],1)-1))</f>
        <v>12</v>
      </c>
      <c r="X1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0" s="87" t="str">
        <f>IF(db[[#This Row],[STN K]]="","",IF(db[[#This Row],[STN TG]]="LSN",12,""))</f>
        <v/>
      </c>
      <c r="Z1260" s="87" t="str">
        <f>IF(db[[#This Row],[STN TG]]="LSN","PCS","")</f>
        <v/>
      </c>
      <c r="AA1260" s="87">
        <f>db[[#This Row],[QTY B]]*IF(db[[#This Row],[QTY TG]]="",1,db[[#This Row],[QTY TG]])*IF(db[[#This Row],[QTY K]]="",1,db[[#This Row],[QTY K]])</f>
        <v>432</v>
      </c>
      <c r="AB1260" s="87" t="str">
        <f>IF(db[[#This Row],[STN K]]="",IF(db[[#This Row],[STN TG]]="",db[[#This Row],[STN B]],db[[#This Row],[STN TG]]),db[[#This Row],[STN K]])</f>
        <v>PCS</v>
      </c>
      <c r="AC1260" s="87"/>
    </row>
    <row r="1261" spans="1:29" ht="16.5" customHeight="1" x14ac:dyDescent="0.25">
      <c r="A1261" s="87">
        <f>ROW()-1</f>
        <v>1260</v>
      </c>
      <c r="B1261" s="1" t="str">
        <f>LOWER(SUBSTITUTE(SUBSTITUTE(SUBSTITUTE(SUBSTITUTE(SUBSTITUTE(SUBSTITUTE(db[[#This Row],[NB BM]]," ",),".",""),"-",""),"(",""),")",""),"/",""))</f>
        <v>tipeexkenkocb01</v>
      </c>
      <c r="C1261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D1261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E126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tipeexkenkocb0136lsn</v>
      </c>
      <c r="F12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kenkocorrectionfluidcb0136lsnartomoro</v>
      </c>
      <c r="G1261" s="1" t="s">
        <v>925</v>
      </c>
      <c r="H1261" s="4" t="s">
        <v>2905</v>
      </c>
      <c r="I1261" s="49" t="s">
        <v>3421</v>
      </c>
      <c r="J1261" s="1" t="s">
        <v>1620</v>
      </c>
      <c r="K1261" s="26" t="e">
        <f>IF(db[[#This Row],[NB NOTA_C]]="","",COUNTIF([2]!B_MSK[concat],db[[#This Row],[NB NOTA_C]]))</f>
        <v>#REF!</v>
      </c>
      <c r="L1261" s="6" t="s">
        <v>1633</v>
      </c>
      <c r="M1261" s="1" t="s">
        <v>1733</v>
      </c>
      <c r="N1261" s="1" t="s">
        <v>2821</v>
      </c>
      <c r="P1261" s="1" t="str">
        <f>IF(db[[#This Row],[QTY/ CTN]]="","",SUBSTITUTE(SUBSTITUTE(SUBSTITUTE(db[[#This Row],[QTY/ CTN]]," ","_",2),"(",""),")","")&amp;"_")</f>
        <v>36 LSN_</v>
      </c>
      <c r="Q1261" s="1">
        <f>IF(db[[#This Row],[H_QTY/ CTN]]="","",SEARCH("_",db[[#This Row],[H_QTY/ CTN]]))</f>
        <v>7</v>
      </c>
      <c r="R1261" s="1">
        <f>IF(db[[#This Row],[H_QTY/ CTN]]="","",LEN(db[[#This Row],[H_QTY/ CTN]]))</f>
        <v>7</v>
      </c>
      <c r="S1261" s="90" t="str">
        <f>IF(db[[#This Row],[H_QTY/ CTN]]="","",LEFT(db[[#This Row],[H_QTY/ CTN]],db[[#This Row],[H_1]]-1))</f>
        <v>36 LSN</v>
      </c>
      <c r="T1261" s="87" t="str">
        <f>IF(NOT(db[[#This Row],[H_1]]=db[[#This Row],[H_2]]),MID(db[[#This Row],[H_QTY/ CTN]],db[[#This Row],[H_1]]+1,db[[#This Row],[H_2]]-db[[#This Row],[H_1]]-1),"")</f>
        <v/>
      </c>
      <c r="U1261" s="87" t="str">
        <f>IF(db[[#This Row],[QTY/ CTN B]]="","",LEFT(db[[#This Row],[QTY/ CTN B]],SEARCH(" ",db[[#This Row],[QTY/ CTN B]],1)-1))</f>
        <v>36</v>
      </c>
      <c r="V1261" s="87" t="str">
        <f>IF(db[[#This Row],[QTY/ CTN B]]="","",RIGHT(db[[#This Row],[QTY/ CTN B]],LEN(db[[#This Row],[QTY/ CTN B]])-SEARCH(" ",db[[#This Row],[QTY/ CTN B]],1)))</f>
        <v>LSN</v>
      </c>
      <c r="W1261" s="87">
        <f>IF(db[[#This Row],[QTY/ CTN TG]]="",IF(db[[#This Row],[STN TG]]="","",12),LEFT(db[[#This Row],[QTY/ CTN TG]],SEARCH(" ",db[[#This Row],[QTY/ CTN TG]],1)-1))</f>
        <v>12</v>
      </c>
      <c r="X1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1" s="87" t="str">
        <f>IF(db[[#This Row],[STN K]]="","",IF(db[[#This Row],[STN TG]]="LSN",12,""))</f>
        <v/>
      </c>
      <c r="Z1261" s="87" t="str">
        <f>IF(db[[#This Row],[STN TG]]="LSN","PCS","")</f>
        <v/>
      </c>
      <c r="AA1261" s="87">
        <f>db[[#This Row],[QTY B]]*IF(db[[#This Row],[QTY TG]]="",1,db[[#This Row],[QTY TG]])*IF(db[[#This Row],[QTY K]]="",1,db[[#This Row],[QTY K]])</f>
        <v>432</v>
      </c>
      <c r="AB1261" s="87" t="str">
        <f>IF(db[[#This Row],[STN K]]="",IF(db[[#This Row],[STN TG]]="",db[[#This Row],[STN B]],db[[#This Row],[STN TG]]),db[[#This Row],[STN K]])</f>
        <v>PCS</v>
      </c>
      <c r="AC1261" s="87"/>
    </row>
    <row r="1262" spans="1:29" ht="16.5" customHeight="1" x14ac:dyDescent="0.25">
      <c r="A1262" s="87">
        <f>ROW()-1</f>
        <v>1261</v>
      </c>
      <c r="B1262" s="1" t="str">
        <f>LOWER(SUBSTITUTE(SUBSTITUTE(SUBSTITUTE(SUBSTITUTE(SUBSTITUTE(SUBSTITUTE(db[[#This Row],[NB BM]]," ",),".",""),"-",""),"(",""),")",""),"/",""))</f>
        <v>tipeexkenkogp01</v>
      </c>
      <c r="C1262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D1262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E1262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tipeexkenkogp0136lsn</v>
      </c>
      <c r="F12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kenkocorrectionfluidgp0136lsnartomoro</v>
      </c>
      <c r="G1262" s="1" t="s">
        <v>926</v>
      </c>
      <c r="H1262" s="4" t="s">
        <v>2903</v>
      </c>
      <c r="I1262" s="49" t="s">
        <v>3422</v>
      </c>
      <c r="J1262" s="1" t="s">
        <v>1620</v>
      </c>
      <c r="K1262" s="26" t="e">
        <f>IF(db[[#This Row],[NB NOTA_C]]="","",COUNTIF([2]!B_MSK[concat],db[[#This Row],[NB NOTA_C]]))</f>
        <v>#REF!</v>
      </c>
      <c r="L1262" s="6" t="s">
        <v>1633</v>
      </c>
      <c r="M1262" s="1" t="s">
        <v>1733</v>
      </c>
      <c r="N1262" s="1" t="s">
        <v>2821</v>
      </c>
      <c r="P1262" s="1" t="str">
        <f>IF(db[[#This Row],[QTY/ CTN]]="","",SUBSTITUTE(SUBSTITUTE(SUBSTITUTE(db[[#This Row],[QTY/ CTN]]," ","_",2),"(",""),")","")&amp;"_")</f>
        <v>36 LSN_</v>
      </c>
      <c r="Q1262" s="1">
        <f>IF(db[[#This Row],[H_QTY/ CTN]]="","",SEARCH("_",db[[#This Row],[H_QTY/ CTN]]))</f>
        <v>7</v>
      </c>
      <c r="R1262" s="1">
        <f>IF(db[[#This Row],[H_QTY/ CTN]]="","",LEN(db[[#This Row],[H_QTY/ CTN]]))</f>
        <v>7</v>
      </c>
      <c r="S1262" s="90" t="str">
        <f>IF(db[[#This Row],[H_QTY/ CTN]]="","",LEFT(db[[#This Row],[H_QTY/ CTN]],db[[#This Row],[H_1]]-1))</f>
        <v>36 LSN</v>
      </c>
      <c r="T1262" s="87" t="str">
        <f>IF(NOT(db[[#This Row],[H_1]]=db[[#This Row],[H_2]]),MID(db[[#This Row],[H_QTY/ CTN]],db[[#This Row],[H_1]]+1,db[[#This Row],[H_2]]-db[[#This Row],[H_1]]-1),"")</f>
        <v/>
      </c>
      <c r="U1262" s="87" t="str">
        <f>IF(db[[#This Row],[QTY/ CTN B]]="","",LEFT(db[[#This Row],[QTY/ CTN B]],SEARCH(" ",db[[#This Row],[QTY/ CTN B]],1)-1))</f>
        <v>36</v>
      </c>
      <c r="V1262" s="87" t="str">
        <f>IF(db[[#This Row],[QTY/ CTN B]]="","",RIGHT(db[[#This Row],[QTY/ CTN B]],LEN(db[[#This Row],[QTY/ CTN B]])-SEARCH(" ",db[[#This Row],[QTY/ CTN B]],1)))</f>
        <v>LSN</v>
      </c>
      <c r="W1262" s="87">
        <f>IF(db[[#This Row],[QTY/ CTN TG]]="",IF(db[[#This Row],[STN TG]]="","",12),LEFT(db[[#This Row],[QTY/ CTN TG]],SEARCH(" ",db[[#This Row],[QTY/ CTN TG]],1)-1))</f>
        <v>12</v>
      </c>
      <c r="X1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2" s="87" t="str">
        <f>IF(db[[#This Row],[STN K]]="","",IF(db[[#This Row],[STN TG]]="LSN",12,""))</f>
        <v/>
      </c>
      <c r="Z1262" s="87" t="str">
        <f>IF(db[[#This Row],[STN TG]]="LSN","PCS","")</f>
        <v/>
      </c>
      <c r="AA1262" s="87">
        <f>db[[#This Row],[QTY B]]*IF(db[[#This Row],[QTY TG]]="",1,db[[#This Row],[QTY TG]])*IF(db[[#This Row],[QTY K]]="",1,db[[#This Row],[QTY K]])</f>
        <v>432</v>
      </c>
      <c r="AB1262" s="87" t="str">
        <f>IF(db[[#This Row],[STN K]]="",IF(db[[#This Row],[STN TG]]="",db[[#This Row],[STN B]],db[[#This Row],[STN TG]]),db[[#This Row],[STN K]])</f>
        <v>PCS</v>
      </c>
      <c r="AC1262" s="87"/>
    </row>
    <row r="1263" spans="1:29" ht="16.5" customHeight="1" x14ac:dyDescent="0.25">
      <c r="A1263" s="87">
        <f>ROW()-1</f>
        <v>1262</v>
      </c>
      <c r="B1263" s="1" t="str">
        <f>LOWER(SUBSTITUTE(SUBSTITUTE(SUBSTITUTE(SUBSTITUTE(SUBSTITUTE(SUBSTITUTE(db[[#This Row],[NB BM]]," ",),".",""),"-",""),"(",""),")",""),"/",""))</f>
        <v>tipeexkenkohh01</v>
      </c>
      <c r="C1263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D1263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E1263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tipeexkenkohh0136lsn</v>
      </c>
      <c r="F12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kenkocorrectionfluidhh0136lsnartomoro</v>
      </c>
      <c r="G1263" s="1" t="s">
        <v>927</v>
      </c>
      <c r="H1263" s="4" t="s">
        <v>2906</v>
      </c>
      <c r="I1263" s="49" t="s">
        <v>3423</v>
      </c>
      <c r="J1263" s="1" t="s">
        <v>1620</v>
      </c>
      <c r="K1263" s="26" t="e">
        <f>IF(db[[#This Row],[NB NOTA_C]]="","",COUNTIF([2]!B_MSK[concat],db[[#This Row],[NB NOTA_C]]))</f>
        <v>#REF!</v>
      </c>
      <c r="L1263" s="6" t="s">
        <v>1633</v>
      </c>
      <c r="M1263" s="1" t="s">
        <v>1733</v>
      </c>
      <c r="N1263" s="1" t="s">
        <v>2821</v>
      </c>
      <c r="P1263" s="1" t="str">
        <f>IF(db[[#This Row],[QTY/ CTN]]="","",SUBSTITUTE(SUBSTITUTE(SUBSTITUTE(db[[#This Row],[QTY/ CTN]]," ","_",2),"(",""),")","")&amp;"_")</f>
        <v>36 LSN_</v>
      </c>
      <c r="Q1263" s="1">
        <f>IF(db[[#This Row],[H_QTY/ CTN]]="","",SEARCH("_",db[[#This Row],[H_QTY/ CTN]]))</f>
        <v>7</v>
      </c>
      <c r="R1263" s="1">
        <f>IF(db[[#This Row],[H_QTY/ CTN]]="","",LEN(db[[#This Row],[H_QTY/ CTN]]))</f>
        <v>7</v>
      </c>
      <c r="S1263" s="90" t="str">
        <f>IF(db[[#This Row],[H_QTY/ CTN]]="","",LEFT(db[[#This Row],[H_QTY/ CTN]],db[[#This Row],[H_1]]-1))</f>
        <v>36 LSN</v>
      </c>
      <c r="T1263" s="87" t="str">
        <f>IF(NOT(db[[#This Row],[H_1]]=db[[#This Row],[H_2]]),MID(db[[#This Row],[H_QTY/ CTN]],db[[#This Row],[H_1]]+1,db[[#This Row],[H_2]]-db[[#This Row],[H_1]]-1),"")</f>
        <v/>
      </c>
      <c r="U1263" s="87" t="str">
        <f>IF(db[[#This Row],[QTY/ CTN B]]="","",LEFT(db[[#This Row],[QTY/ CTN B]],SEARCH(" ",db[[#This Row],[QTY/ CTN B]],1)-1))</f>
        <v>36</v>
      </c>
      <c r="V1263" s="87" t="str">
        <f>IF(db[[#This Row],[QTY/ CTN B]]="","",RIGHT(db[[#This Row],[QTY/ CTN B]],LEN(db[[#This Row],[QTY/ CTN B]])-SEARCH(" ",db[[#This Row],[QTY/ CTN B]],1)))</f>
        <v>LSN</v>
      </c>
      <c r="W1263" s="87">
        <f>IF(db[[#This Row],[QTY/ CTN TG]]="",IF(db[[#This Row],[STN TG]]="","",12),LEFT(db[[#This Row],[QTY/ CTN TG]],SEARCH(" ",db[[#This Row],[QTY/ CTN TG]],1)-1))</f>
        <v>12</v>
      </c>
      <c r="X1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3" s="87" t="str">
        <f>IF(db[[#This Row],[STN K]]="","",IF(db[[#This Row],[STN TG]]="LSN",12,""))</f>
        <v/>
      </c>
      <c r="Z1263" s="87" t="str">
        <f>IF(db[[#This Row],[STN TG]]="LSN","PCS","")</f>
        <v/>
      </c>
      <c r="AA1263" s="87">
        <f>db[[#This Row],[QTY B]]*IF(db[[#This Row],[QTY TG]]="",1,db[[#This Row],[QTY TG]])*IF(db[[#This Row],[QTY K]]="",1,db[[#This Row],[QTY K]])</f>
        <v>432</v>
      </c>
      <c r="AB1263" s="87" t="str">
        <f>IF(db[[#This Row],[STN K]]="",IF(db[[#This Row],[STN TG]]="",db[[#This Row],[STN B]],db[[#This Row],[STN TG]]),db[[#This Row],[STN K]])</f>
        <v>PCS</v>
      </c>
      <c r="AC1263" s="87"/>
    </row>
    <row r="1264" spans="1:29" ht="16.5" customHeight="1" x14ac:dyDescent="0.25">
      <c r="A1264" s="87">
        <f>ROW()-1</f>
        <v>1263</v>
      </c>
      <c r="B1264" s="1" t="str">
        <f>LOWER(SUBSTITUTE(SUBSTITUTE(SUBSTITUTE(SUBSTITUTE(SUBSTITUTE(SUBSTITUTE(db[[#This Row],[NB BM]]," ",),".",""),"-",""),"(",""),")",""),"/",""))</f>
        <v>tipeexkenkoke01</v>
      </c>
      <c r="C1264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D1264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E1264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tipeexkenkoke0136lsn</v>
      </c>
      <c r="F12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kenkocorrectionfluidke0136lsnartomoro</v>
      </c>
      <c r="G1264" s="1" t="s">
        <v>423</v>
      </c>
      <c r="H1264" s="4" t="s">
        <v>424</v>
      </c>
      <c r="I1264" s="49" t="s">
        <v>425</v>
      </c>
      <c r="J1264" s="1" t="s">
        <v>1620</v>
      </c>
      <c r="K1264" s="26" t="e">
        <f>IF(db[[#This Row],[NB NOTA_C]]="","",COUNTIF([2]!B_MSK[concat],db[[#This Row],[NB NOTA_C]]))</f>
        <v>#REF!</v>
      </c>
      <c r="L1264" s="6" t="s">
        <v>1633</v>
      </c>
      <c r="M1264" s="1" t="s">
        <v>1733</v>
      </c>
      <c r="N1264" s="1" t="s">
        <v>2821</v>
      </c>
      <c r="O1264" s="1" t="s">
        <v>4823</v>
      </c>
      <c r="P1264" s="1" t="str">
        <f>IF(db[[#This Row],[QTY/ CTN]]="","",SUBSTITUTE(SUBSTITUTE(SUBSTITUTE(db[[#This Row],[QTY/ CTN]]," ","_",2),"(",""),")","")&amp;"_")</f>
        <v>36 LSN_</v>
      </c>
      <c r="Q1264" s="1">
        <f>IF(db[[#This Row],[H_QTY/ CTN]]="","",SEARCH("_",db[[#This Row],[H_QTY/ CTN]]))</f>
        <v>7</v>
      </c>
      <c r="R1264" s="1">
        <f>IF(db[[#This Row],[H_QTY/ CTN]]="","",LEN(db[[#This Row],[H_QTY/ CTN]]))</f>
        <v>7</v>
      </c>
      <c r="S1264" s="90" t="str">
        <f>IF(db[[#This Row],[H_QTY/ CTN]]="","",LEFT(db[[#This Row],[H_QTY/ CTN]],db[[#This Row],[H_1]]-1))</f>
        <v>36 LSN</v>
      </c>
      <c r="T1264" s="87" t="str">
        <f>IF(NOT(db[[#This Row],[H_1]]=db[[#This Row],[H_2]]),MID(db[[#This Row],[H_QTY/ CTN]],db[[#This Row],[H_1]]+1,db[[#This Row],[H_2]]-db[[#This Row],[H_1]]-1),"")</f>
        <v/>
      </c>
      <c r="U1264" s="87" t="str">
        <f>IF(db[[#This Row],[QTY/ CTN B]]="","",LEFT(db[[#This Row],[QTY/ CTN B]],SEARCH(" ",db[[#This Row],[QTY/ CTN B]],1)-1))</f>
        <v>36</v>
      </c>
      <c r="V1264" s="87" t="str">
        <f>IF(db[[#This Row],[QTY/ CTN B]]="","",RIGHT(db[[#This Row],[QTY/ CTN B]],LEN(db[[#This Row],[QTY/ CTN B]])-SEARCH(" ",db[[#This Row],[QTY/ CTN B]],1)))</f>
        <v>LSN</v>
      </c>
      <c r="W1264" s="87">
        <f>IF(db[[#This Row],[QTY/ CTN TG]]="",IF(db[[#This Row],[STN TG]]="","",12),LEFT(db[[#This Row],[QTY/ CTN TG]],SEARCH(" ",db[[#This Row],[QTY/ CTN TG]],1)-1))</f>
        <v>12</v>
      </c>
      <c r="X1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4" s="87" t="str">
        <f>IF(db[[#This Row],[STN K]]="","",IF(db[[#This Row],[STN TG]]="LSN",12,""))</f>
        <v/>
      </c>
      <c r="Z1264" s="87" t="str">
        <f>IF(db[[#This Row],[STN TG]]="LSN","PCS","")</f>
        <v/>
      </c>
      <c r="AA1264" s="87">
        <f>db[[#This Row],[QTY B]]*IF(db[[#This Row],[QTY TG]]="",1,db[[#This Row],[QTY TG]])*IF(db[[#This Row],[QTY K]]="",1,db[[#This Row],[QTY K]])</f>
        <v>432</v>
      </c>
      <c r="AB1264" s="87" t="str">
        <f>IF(db[[#This Row],[STN K]]="",IF(db[[#This Row],[STN TG]]="",db[[#This Row],[STN B]],db[[#This Row],[STN TG]]),db[[#This Row],[STN K]])</f>
        <v>PCS</v>
      </c>
      <c r="AC1264" s="87"/>
    </row>
    <row r="1265" spans="1:29" ht="16.5" customHeight="1" x14ac:dyDescent="0.25">
      <c r="A1265" s="87">
        <f>ROW()-1</f>
        <v>1264</v>
      </c>
      <c r="B1265" s="1" t="str">
        <f>LOWER(SUBSTITUTE(SUBSTITUTE(SUBSTITUTE(SUBSTITUTE(SUBSTITUTE(SUBSTITUTE(db[[#This Row],[NB BM]]," ",),".",""),"-",""),"(",""),")",""),"/",""))</f>
        <v>tipeexkenkoke107m</v>
      </c>
      <c r="C1265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D1265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E1265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tipeexkenkoke107m36lsn</v>
      </c>
      <c r="F12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kenkocorrectionfluidke107m36lsnartomoro</v>
      </c>
      <c r="G1265" s="1" t="s">
        <v>928</v>
      </c>
      <c r="H1265" s="4" t="s">
        <v>1571</v>
      </c>
      <c r="I1265" s="2" t="s">
        <v>2135</v>
      </c>
      <c r="J1265" s="1" t="s">
        <v>1620</v>
      </c>
      <c r="K1265" s="26" t="e">
        <f>IF(db[[#This Row],[NB NOTA_C]]="","",COUNTIF([2]!B_MSK[concat],db[[#This Row],[NB NOTA_C]]))</f>
        <v>#REF!</v>
      </c>
      <c r="L1265" s="6" t="s">
        <v>1633</v>
      </c>
      <c r="M1265" s="1" t="s">
        <v>1733</v>
      </c>
      <c r="N1265" s="1" t="s">
        <v>2821</v>
      </c>
      <c r="O1265" s="1" t="s">
        <v>5128</v>
      </c>
      <c r="P1265" s="1" t="str">
        <f>IF(db[[#This Row],[QTY/ CTN]]="","",SUBSTITUTE(SUBSTITUTE(SUBSTITUTE(db[[#This Row],[QTY/ CTN]]," ","_",2),"(",""),")","")&amp;"_")</f>
        <v>36 LSN_</v>
      </c>
      <c r="Q1265" s="1">
        <f>IF(db[[#This Row],[H_QTY/ CTN]]="","",SEARCH("_",db[[#This Row],[H_QTY/ CTN]]))</f>
        <v>7</v>
      </c>
      <c r="R1265" s="1">
        <f>IF(db[[#This Row],[H_QTY/ CTN]]="","",LEN(db[[#This Row],[H_QTY/ CTN]]))</f>
        <v>7</v>
      </c>
      <c r="S1265" s="90" t="str">
        <f>IF(db[[#This Row],[H_QTY/ CTN]]="","",LEFT(db[[#This Row],[H_QTY/ CTN]],db[[#This Row],[H_1]]-1))</f>
        <v>36 LSN</v>
      </c>
      <c r="T1265" s="87" t="str">
        <f>IF(NOT(db[[#This Row],[H_1]]=db[[#This Row],[H_2]]),MID(db[[#This Row],[H_QTY/ CTN]],db[[#This Row],[H_1]]+1,db[[#This Row],[H_2]]-db[[#This Row],[H_1]]-1),"")</f>
        <v/>
      </c>
      <c r="U1265" s="87" t="str">
        <f>IF(db[[#This Row],[QTY/ CTN B]]="","",LEFT(db[[#This Row],[QTY/ CTN B]],SEARCH(" ",db[[#This Row],[QTY/ CTN B]],1)-1))</f>
        <v>36</v>
      </c>
      <c r="V1265" s="87" t="str">
        <f>IF(db[[#This Row],[QTY/ CTN B]]="","",RIGHT(db[[#This Row],[QTY/ CTN B]],LEN(db[[#This Row],[QTY/ CTN B]])-SEARCH(" ",db[[#This Row],[QTY/ CTN B]],1)))</f>
        <v>LSN</v>
      </c>
      <c r="W1265" s="87">
        <f>IF(db[[#This Row],[QTY/ CTN TG]]="",IF(db[[#This Row],[STN TG]]="","",12),LEFT(db[[#This Row],[QTY/ CTN TG]],SEARCH(" ",db[[#This Row],[QTY/ CTN TG]],1)-1))</f>
        <v>12</v>
      </c>
      <c r="X1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5" s="87" t="str">
        <f>IF(db[[#This Row],[STN K]]="","",IF(db[[#This Row],[STN TG]]="LSN",12,""))</f>
        <v/>
      </c>
      <c r="Z1265" s="87" t="str">
        <f>IF(db[[#This Row],[STN TG]]="LSN","PCS","")</f>
        <v/>
      </c>
      <c r="AA1265" s="87">
        <f>db[[#This Row],[QTY B]]*IF(db[[#This Row],[QTY TG]]="",1,db[[#This Row],[QTY TG]])*IF(db[[#This Row],[QTY K]]="",1,db[[#This Row],[QTY K]])</f>
        <v>432</v>
      </c>
      <c r="AB1265" s="87" t="str">
        <f>IF(db[[#This Row],[STN K]]="",IF(db[[#This Row],[STN TG]]="",db[[#This Row],[STN B]],db[[#This Row],[STN TG]]),db[[#This Row],[STN K]])</f>
        <v>PCS</v>
      </c>
      <c r="AC1265" s="87"/>
    </row>
    <row r="1266" spans="1:29" ht="16.5" customHeight="1" x14ac:dyDescent="0.25">
      <c r="A1266" s="87">
        <f>ROW()-1</f>
        <v>1265</v>
      </c>
      <c r="B1266" s="1" t="str">
        <f>LOWER(SUBSTITUTE(SUBSTITUTE(SUBSTITUTE(SUBSTITUTE(SUBSTITUTE(SUBSTITUTE(db[[#This Row],[NB BM]]," ",),".",""),"-",""),"(",""),")",""),"/",""))</f>
        <v>tipeexkenkoke108</v>
      </c>
      <c r="C1266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D1266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E1266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tipeexkenkoke10836lsn</v>
      </c>
      <c r="F12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kenkocorrectionfluidke10836lsnartomoro</v>
      </c>
      <c r="G1266" s="1" t="s">
        <v>929</v>
      </c>
      <c r="H1266" s="4" t="s">
        <v>1610</v>
      </c>
      <c r="I1266" s="49" t="s">
        <v>2085</v>
      </c>
      <c r="J1266" s="1" t="s">
        <v>1620</v>
      </c>
      <c r="K1266" s="26" t="e">
        <f>IF(db[[#This Row],[NB NOTA_C]]="","",COUNTIF([2]!B_MSK[concat],db[[#This Row],[NB NOTA_C]]))</f>
        <v>#REF!</v>
      </c>
      <c r="L1266" s="6" t="s">
        <v>1633</v>
      </c>
      <c r="M1266" s="1" t="s">
        <v>1733</v>
      </c>
      <c r="N1266" s="1" t="s">
        <v>2821</v>
      </c>
      <c r="O1266" s="1" t="s">
        <v>5316</v>
      </c>
      <c r="P1266" s="1" t="str">
        <f>IF(db[[#This Row],[QTY/ CTN]]="","",SUBSTITUTE(SUBSTITUTE(SUBSTITUTE(db[[#This Row],[QTY/ CTN]]," ","_",2),"(",""),")","")&amp;"_")</f>
        <v>36 LSN_</v>
      </c>
      <c r="Q1266" s="1">
        <f>IF(db[[#This Row],[H_QTY/ CTN]]="","",SEARCH("_",db[[#This Row],[H_QTY/ CTN]]))</f>
        <v>7</v>
      </c>
      <c r="R1266" s="1">
        <f>IF(db[[#This Row],[H_QTY/ CTN]]="","",LEN(db[[#This Row],[H_QTY/ CTN]]))</f>
        <v>7</v>
      </c>
      <c r="S1266" s="90" t="str">
        <f>IF(db[[#This Row],[H_QTY/ CTN]]="","",LEFT(db[[#This Row],[H_QTY/ CTN]],db[[#This Row],[H_1]]-1))</f>
        <v>36 LSN</v>
      </c>
      <c r="T1266" s="87" t="str">
        <f>IF(NOT(db[[#This Row],[H_1]]=db[[#This Row],[H_2]]),MID(db[[#This Row],[H_QTY/ CTN]],db[[#This Row],[H_1]]+1,db[[#This Row],[H_2]]-db[[#This Row],[H_1]]-1),"")</f>
        <v/>
      </c>
      <c r="U1266" s="87" t="str">
        <f>IF(db[[#This Row],[QTY/ CTN B]]="","",LEFT(db[[#This Row],[QTY/ CTN B]],SEARCH(" ",db[[#This Row],[QTY/ CTN B]],1)-1))</f>
        <v>36</v>
      </c>
      <c r="V1266" s="87" t="str">
        <f>IF(db[[#This Row],[QTY/ CTN B]]="","",RIGHT(db[[#This Row],[QTY/ CTN B]],LEN(db[[#This Row],[QTY/ CTN B]])-SEARCH(" ",db[[#This Row],[QTY/ CTN B]],1)))</f>
        <v>LSN</v>
      </c>
      <c r="W1266" s="87">
        <f>IF(db[[#This Row],[QTY/ CTN TG]]="",IF(db[[#This Row],[STN TG]]="","",12),LEFT(db[[#This Row],[QTY/ CTN TG]],SEARCH(" ",db[[#This Row],[QTY/ CTN TG]],1)-1))</f>
        <v>12</v>
      </c>
      <c r="X1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6" s="87" t="str">
        <f>IF(db[[#This Row],[STN K]]="","",IF(db[[#This Row],[STN TG]]="LSN",12,""))</f>
        <v/>
      </c>
      <c r="Z1266" s="87" t="str">
        <f>IF(db[[#This Row],[STN TG]]="LSN","PCS","")</f>
        <v/>
      </c>
      <c r="AA1266" s="87">
        <f>db[[#This Row],[QTY B]]*IF(db[[#This Row],[QTY TG]]="",1,db[[#This Row],[QTY TG]])*IF(db[[#This Row],[QTY K]]="",1,db[[#This Row],[QTY K]])</f>
        <v>432</v>
      </c>
      <c r="AB1266" s="87" t="str">
        <f>IF(db[[#This Row],[STN K]]="",IF(db[[#This Row],[STN TG]]="",db[[#This Row],[STN B]],db[[#This Row],[STN TG]]),db[[#This Row],[STN K]])</f>
        <v>PCS</v>
      </c>
      <c r="AC1266" s="87"/>
    </row>
    <row r="1267" spans="1:29" x14ac:dyDescent="0.25">
      <c r="A1267" s="87">
        <f>ROW()-1</f>
        <v>1266</v>
      </c>
      <c r="B1267" s="1" t="str">
        <f>LOWER(SUBSTITUTE(SUBSTITUTE(SUBSTITUTE(SUBSTITUTE(SUBSTITUTE(SUBSTITUTE(db[[#This Row],[NB BM]]," ",),".",""),"-",""),"(",""),")",""),"/",""))</f>
        <v>tipeexkenkoke301</v>
      </c>
      <c r="C1267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D1267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E1267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tipeexkenkoke30136lsn</v>
      </c>
      <c r="F12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kenkocorrectionfluidke30136lsnartomoro</v>
      </c>
      <c r="G1267" s="1" t="s">
        <v>930</v>
      </c>
      <c r="H1267" s="4" t="s">
        <v>2902</v>
      </c>
      <c r="I1267" s="49" t="s">
        <v>4110</v>
      </c>
      <c r="J1267" s="1" t="s">
        <v>1620</v>
      </c>
      <c r="K1267" s="26" t="e">
        <f>IF(db[[#This Row],[NB NOTA_C]]="","",COUNTIF([2]!B_MSK[concat],db[[#This Row],[NB NOTA_C]]))</f>
        <v>#REF!</v>
      </c>
      <c r="L1267" s="6" t="s">
        <v>1633</v>
      </c>
      <c r="M1267" s="1" t="s">
        <v>1733</v>
      </c>
      <c r="N1267" s="1" t="s">
        <v>2821</v>
      </c>
      <c r="O1267" s="1" t="s">
        <v>5322</v>
      </c>
      <c r="P1267" s="1" t="str">
        <f>IF(db[[#This Row],[QTY/ CTN]]="","",SUBSTITUTE(SUBSTITUTE(SUBSTITUTE(db[[#This Row],[QTY/ CTN]]," ","_",2),"(",""),")","")&amp;"_")</f>
        <v>36 LSN_</v>
      </c>
      <c r="Q1267" s="1">
        <f>IF(db[[#This Row],[H_QTY/ CTN]]="","",SEARCH("_",db[[#This Row],[H_QTY/ CTN]]))</f>
        <v>7</v>
      </c>
      <c r="R1267" s="1">
        <f>IF(db[[#This Row],[H_QTY/ CTN]]="","",LEN(db[[#This Row],[H_QTY/ CTN]]))</f>
        <v>7</v>
      </c>
      <c r="S1267" s="90" t="str">
        <f>IF(db[[#This Row],[H_QTY/ CTN]]="","",LEFT(db[[#This Row],[H_QTY/ CTN]],db[[#This Row],[H_1]]-1))</f>
        <v>36 LSN</v>
      </c>
      <c r="T1267" s="87" t="str">
        <f>IF(NOT(db[[#This Row],[H_1]]=db[[#This Row],[H_2]]),MID(db[[#This Row],[H_QTY/ CTN]],db[[#This Row],[H_1]]+1,db[[#This Row],[H_2]]-db[[#This Row],[H_1]]-1),"")</f>
        <v/>
      </c>
      <c r="U1267" s="87" t="str">
        <f>IF(db[[#This Row],[QTY/ CTN B]]="","",LEFT(db[[#This Row],[QTY/ CTN B]],SEARCH(" ",db[[#This Row],[QTY/ CTN B]],1)-1))</f>
        <v>36</v>
      </c>
      <c r="V1267" s="87" t="str">
        <f>IF(db[[#This Row],[QTY/ CTN B]]="","",RIGHT(db[[#This Row],[QTY/ CTN B]],LEN(db[[#This Row],[QTY/ CTN B]])-SEARCH(" ",db[[#This Row],[QTY/ CTN B]],1)))</f>
        <v>LSN</v>
      </c>
      <c r="W1267" s="87">
        <f>IF(db[[#This Row],[QTY/ CTN TG]]="",IF(db[[#This Row],[STN TG]]="","",12),LEFT(db[[#This Row],[QTY/ CTN TG]],SEARCH(" ",db[[#This Row],[QTY/ CTN TG]],1)-1))</f>
        <v>12</v>
      </c>
      <c r="X1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7" s="87" t="str">
        <f>IF(db[[#This Row],[STN K]]="","",IF(db[[#This Row],[STN TG]]="LSN",12,""))</f>
        <v/>
      </c>
      <c r="Z1267" s="87" t="str">
        <f>IF(db[[#This Row],[STN TG]]="LSN","PCS","")</f>
        <v/>
      </c>
      <c r="AA1267" s="87">
        <f>db[[#This Row],[QTY B]]*IF(db[[#This Row],[QTY TG]]="",1,db[[#This Row],[QTY TG]])*IF(db[[#This Row],[QTY K]]="",1,db[[#This Row],[QTY K]])</f>
        <v>432</v>
      </c>
      <c r="AB1267" s="87" t="str">
        <f>IF(db[[#This Row],[STN K]]="",IF(db[[#This Row],[STN TG]]="",db[[#This Row],[STN B]],db[[#This Row],[STN TG]]),db[[#This Row],[STN K]])</f>
        <v>PCS</v>
      </c>
      <c r="AC1267" s="87"/>
    </row>
    <row r="1268" spans="1:29" x14ac:dyDescent="0.25">
      <c r="A1268" s="87">
        <f>ROW()-1</f>
        <v>1267</v>
      </c>
      <c r="B1268" s="1" t="str">
        <f>LOWER(SUBSTITUTE(SUBSTITUTE(SUBSTITUTE(SUBSTITUTE(SUBSTITUTE(SUBSTITUTE(db[[#This Row],[NB BM]]," ",),".",""),"-",""),"(",""),")",""),"/",""))</f>
        <v>tipeexkenkoke823m</v>
      </c>
      <c r="C1268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D1268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E1268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tipeexkenkoke823m36lsn</v>
      </c>
      <c r="F12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kenkocorrectionfluidke823m36lsnartomoro</v>
      </c>
      <c r="G1268" s="1" t="s">
        <v>931</v>
      </c>
      <c r="H1268" s="4" t="s">
        <v>2383</v>
      </c>
      <c r="I1268" s="49" t="s">
        <v>2292</v>
      </c>
      <c r="J1268" s="1" t="s">
        <v>1620</v>
      </c>
      <c r="K1268" s="26" t="e">
        <f>IF(db[[#This Row],[NB NOTA_C]]="","",COUNTIF([2]!B_MSK[concat],db[[#This Row],[NB NOTA_C]]))</f>
        <v>#REF!</v>
      </c>
      <c r="L1268" s="6" t="s">
        <v>1633</v>
      </c>
      <c r="M1268" s="1" t="s">
        <v>1733</v>
      </c>
      <c r="N1268" s="1" t="s">
        <v>2821</v>
      </c>
      <c r="O1268" s="86" t="s">
        <v>4989</v>
      </c>
      <c r="P1268" s="1" t="str">
        <f>IF(db[[#This Row],[QTY/ CTN]]="","",SUBSTITUTE(SUBSTITUTE(SUBSTITUTE(db[[#This Row],[QTY/ CTN]]," ","_",2),"(",""),")","")&amp;"_")</f>
        <v>36 LSN_</v>
      </c>
      <c r="Q1268" s="1">
        <f>IF(db[[#This Row],[H_QTY/ CTN]]="","",SEARCH("_",db[[#This Row],[H_QTY/ CTN]]))</f>
        <v>7</v>
      </c>
      <c r="R1268" s="1">
        <f>IF(db[[#This Row],[H_QTY/ CTN]]="","",LEN(db[[#This Row],[H_QTY/ CTN]]))</f>
        <v>7</v>
      </c>
      <c r="S1268" s="90" t="str">
        <f>IF(db[[#This Row],[H_QTY/ CTN]]="","",LEFT(db[[#This Row],[H_QTY/ CTN]],db[[#This Row],[H_1]]-1))</f>
        <v>36 LSN</v>
      </c>
      <c r="T1268" s="87" t="str">
        <f>IF(NOT(db[[#This Row],[H_1]]=db[[#This Row],[H_2]]),MID(db[[#This Row],[H_QTY/ CTN]],db[[#This Row],[H_1]]+1,db[[#This Row],[H_2]]-db[[#This Row],[H_1]]-1),"")</f>
        <v/>
      </c>
      <c r="U1268" s="87" t="str">
        <f>IF(db[[#This Row],[QTY/ CTN B]]="","",LEFT(db[[#This Row],[QTY/ CTN B]],SEARCH(" ",db[[#This Row],[QTY/ CTN B]],1)-1))</f>
        <v>36</v>
      </c>
      <c r="V1268" s="87" t="str">
        <f>IF(db[[#This Row],[QTY/ CTN B]]="","",RIGHT(db[[#This Row],[QTY/ CTN B]],LEN(db[[#This Row],[QTY/ CTN B]])-SEARCH(" ",db[[#This Row],[QTY/ CTN B]],1)))</f>
        <v>LSN</v>
      </c>
      <c r="W1268" s="87">
        <f>IF(db[[#This Row],[QTY/ CTN TG]]="",IF(db[[#This Row],[STN TG]]="","",12),LEFT(db[[#This Row],[QTY/ CTN TG]],SEARCH(" ",db[[#This Row],[QTY/ CTN TG]],1)-1))</f>
        <v>12</v>
      </c>
      <c r="X1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8" s="87" t="str">
        <f>IF(db[[#This Row],[STN K]]="","",IF(db[[#This Row],[STN TG]]="LSN",12,""))</f>
        <v/>
      </c>
      <c r="Z1268" s="87" t="str">
        <f>IF(db[[#This Row],[STN TG]]="LSN","PCS","")</f>
        <v/>
      </c>
      <c r="AA1268" s="87">
        <f>db[[#This Row],[QTY B]]*IF(db[[#This Row],[QTY TG]]="",1,db[[#This Row],[QTY TG]])*IF(db[[#This Row],[QTY K]]="",1,db[[#This Row],[QTY K]])</f>
        <v>432</v>
      </c>
      <c r="AB1268" s="87" t="str">
        <f>IF(db[[#This Row],[STN K]]="",IF(db[[#This Row],[STN TG]]="",db[[#This Row],[STN B]],db[[#This Row],[STN TG]]),db[[#This Row],[STN K]])</f>
        <v>PCS</v>
      </c>
      <c r="AC1268" s="87"/>
    </row>
    <row r="1269" spans="1:29" x14ac:dyDescent="0.25">
      <c r="A1269" s="87">
        <f>ROW()-1</f>
        <v>1268</v>
      </c>
      <c r="B1269" s="1" t="str">
        <f>LOWER(SUBSTITUTE(SUBSTITUTE(SUBSTITUTE(SUBSTITUTE(SUBSTITUTE(SUBSTITUTE(db[[#This Row],[NB BM]]," ",),".",""),"-",""),"(",""),")",""),"/",""))</f>
        <v>tipeexkenkoke826m</v>
      </c>
      <c r="C1269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D1269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E1269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tipeexkenkoke826m36lsn</v>
      </c>
      <c r="F12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kenkocorrectionfluidke826m36lsnartomoro</v>
      </c>
      <c r="G1269" s="1" t="s">
        <v>426</v>
      </c>
      <c r="H1269" s="4" t="s">
        <v>427</v>
      </c>
      <c r="I1269" s="49" t="s">
        <v>428</v>
      </c>
      <c r="J1269" s="1" t="s">
        <v>1620</v>
      </c>
      <c r="K1269" s="26" t="e">
        <f>IF(db[[#This Row],[NB NOTA_C]]="","",COUNTIF([2]!B_MSK[concat],db[[#This Row],[NB NOTA_C]]))</f>
        <v>#REF!</v>
      </c>
      <c r="L1269" s="6" t="s">
        <v>1633</v>
      </c>
      <c r="M1269" s="1" t="s">
        <v>1733</v>
      </c>
      <c r="N1269" s="1" t="s">
        <v>2821</v>
      </c>
      <c r="O1269" s="1" t="s">
        <v>5129</v>
      </c>
      <c r="P1269" s="1" t="str">
        <f>IF(db[[#This Row],[QTY/ CTN]]="","",SUBSTITUTE(SUBSTITUTE(SUBSTITUTE(db[[#This Row],[QTY/ CTN]]," ","_",2),"(",""),")","")&amp;"_")</f>
        <v>36 LSN_</v>
      </c>
      <c r="Q1269" s="1">
        <f>IF(db[[#This Row],[H_QTY/ CTN]]="","",SEARCH("_",db[[#This Row],[H_QTY/ CTN]]))</f>
        <v>7</v>
      </c>
      <c r="R1269" s="1">
        <f>IF(db[[#This Row],[H_QTY/ CTN]]="","",LEN(db[[#This Row],[H_QTY/ CTN]]))</f>
        <v>7</v>
      </c>
      <c r="S1269" s="90" t="str">
        <f>IF(db[[#This Row],[H_QTY/ CTN]]="","",LEFT(db[[#This Row],[H_QTY/ CTN]],db[[#This Row],[H_1]]-1))</f>
        <v>36 LSN</v>
      </c>
      <c r="T1269" s="87" t="str">
        <f>IF(NOT(db[[#This Row],[H_1]]=db[[#This Row],[H_2]]),MID(db[[#This Row],[H_QTY/ CTN]],db[[#This Row],[H_1]]+1,db[[#This Row],[H_2]]-db[[#This Row],[H_1]]-1),"")</f>
        <v/>
      </c>
      <c r="U1269" s="87" t="str">
        <f>IF(db[[#This Row],[QTY/ CTN B]]="","",LEFT(db[[#This Row],[QTY/ CTN B]],SEARCH(" ",db[[#This Row],[QTY/ CTN B]],1)-1))</f>
        <v>36</v>
      </c>
      <c r="V1269" s="87" t="str">
        <f>IF(db[[#This Row],[QTY/ CTN B]]="","",RIGHT(db[[#This Row],[QTY/ CTN B]],LEN(db[[#This Row],[QTY/ CTN B]])-SEARCH(" ",db[[#This Row],[QTY/ CTN B]],1)))</f>
        <v>LSN</v>
      </c>
      <c r="W1269" s="87">
        <f>IF(db[[#This Row],[QTY/ CTN TG]]="",IF(db[[#This Row],[STN TG]]="","",12),LEFT(db[[#This Row],[QTY/ CTN TG]],SEARCH(" ",db[[#This Row],[QTY/ CTN TG]],1)-1))</f>
        <v>12</v>
      </c>
      <c r="X1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69" s="87" t="str">
        <f>IF(db[[#This Row],[STN K]]="","",IF(db[[#This Row],[STN TG]]="LSN",12,""))</f>
        <v/>
      </c>
      <c r="Z1269" s="87" t="str">
        <f>IF(db[[#This Row],[STN TG]]="LSN","PCS","")</f>
        <v/>
      </c>
      <c r="AA1269" s="87">
        <f>db[[#This Row],[QTY B]]*IF(db[[#This Row],[QTY TG]]="",1,db[[#This Row],[QTY TG]])*IF(db[[#This Row],[QTY K]]="",1,db[[#This Row],[QTY K]])</f>
        <v>432</v>
      </c>
      <c r="AB1269" s="87" t="str">
        <f>IF(db[[#This Row],[STN K]]="",IF(db[[#This Row],[STN TG]]="",db[[#This Row],[STN B]],db[[#This Row],[STN TG]]),db[[#This Row],[STN K]])</f>
        <v>PCS</v>
      </c>
      <c r="AC1269" s="87"/>
    </row>
    <row r="1270" spans="1:29" ht="16.5" customHeight="1" x14ac:dyDescent="0.25">
      <c r="A1270" s="87">
        <f>ROW()-1</f>
        <v>1269</v>
      </c>
      <c r="B1270" s="1" t="str">
        <f>LOWER(SUBSTITUTE(SUBSTITUTE(SUBSTITUTE(SUBSTITUTE(SUBSTITUTE(SUBSTITUTE(db[[#This Row],[NB BM]]," ",),".",""),"-",""),"(",""),")",""),"/",""))</f>
        <v>tipeexkenkokr01</v>
      </c>
      <c r="C1270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D1270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E1270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tipeexkenkokr0136lsn</v>
      </c>
      <c r="F12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kenkocorrectionfluidkr0136lsnartomoro</v>
      </c>
      <c r="G1270" s="1" t="s">
        <v>932</v>
      </c>
      <c r="H1270" s="4" t="s">
        <v>2904</v>
      </c>
      <c r="I1270" s="49" t="s">
        <v>3341</v>
      </c>
      <c r="J1270" s="1" t="s">
        <v>1620</v>
      </c>
      <c r="K1270" s="26" t="e">
        <f>IF(db[[#This Row],[NB NOTA_C]]="","",COUNTIF([2]!B_MSK[concat],db[[#This Row],[NB NOTA_C]]))</f>
        <v>#REF!</v>
      </c>
      <c r="L1270" s="6" t="s">
        <v>1633</v>
      </c>
      <c r="M1270" s="1" t="s">
        <v>1733</v>
      </c>
      <c r="N1270" s="1" t="s">
        <v>2821</v>
      </c>
      <c r="P1270" s="1" t="str">
        <f>IF(db[[#This Row],[QTY/ CTN]]="","",SUBSTITUTE(SUBSTITUTE(SUBSTITUTE(db[[#This Row],[QTY/ CTN]]," ","_",2),"(",""),")","")&amp;"_")</f>
        <v>36 LSN_</v>
      </c>
      <c r="Q1270" s="1">
        <f>IF(db[[#This Row],[H_QTY/ CTN]]="","",SEARCH("_",db[[#This Row],[H_QTY/ CTN]]))</f>
        <v>7</v>
      </c>
      <c r="R1270" s="1">
        <f>IF(db[[#This Row],[H_QTY/ CTN]]="","",LEN(db[[#This Row],[H_QTY/ CTN]]))</f>
        <v>7</v>
      </c>
      <c r="S1270" s="90" t="str">
        <f>IF(db[[#This Row],[H_QTY/ CTN]]="","",LEFT(db[[#This Row],[H_QTY/ CTN]],db[[#This Row],[H_1]]-1))</f>
        <v>36 LSN</v>
      </c>
      <c r="T1270" s="87" t="str">
        <f>IF(NOT(db[[#This Row],[H_1]]=db[[#This Row],[H_2]]),MID(db[[#This Row],[H_QTY/ CTN]],db[[#This Row],[H_1]]+1,db[[#This Row],[H_2]]-db[[#This Row],[H_1]]-1),"")</f>
        <v/>
      </c>
      <c r="U1270" s="87" t="str">
        <f>IF(db[[#This Row],[QTY/ CTN B]]="","",LEFT(db[[#This Row],[QTY/ CTN B]],SEARCH(" ",db[[#This Row],[QTY/ CTN B]],1)-1))</f>
        <v>36</v>
      </c>
      <c r="V1270" s="87" t="str">
        <f>IF(db[[#This Row],[QTY/ CTN B]]="","",RIGHT(db[[#This Row],[QTY/ CTN B]],LEN(db[[#This Row],[QTY/ CTN B]])-SEARCH(" ",db[[#This Row],[QTY/ CTN B]],1)))</f>
        <v>LSN</v>
      </c>
      <c r="W1270" s="87">
        <f>IF(db[[#This Row],[QTY/ CTN TG]]="",IF(db[[#This Row],[STN TG]]="","",12),LEFT(db[[#This Row],[QTY/ CTN TG]],SEARCH(" ",db[[#This Row],[QTY/ CTN TG]],1)-1))</f>
        <v>12</v>
      </c>
      <c r="X1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0" s="87" t="str">
        <f>IF(db[[#This Row],[STN K]]="","",IF(db[[#This Row],[STN TG]]="LSN",12,""))</f>
        <v/>
      </c>
      <c r="Z1270" s="87" t="str">
        <f>IF(db[[#This Row],[STN TG]]="LSN","PCS","")</f>
        <v/>
      </c>
      <c r="AA1270" s="87">
        <f>db[[#This Row],[QTY B]]*IF(db[[#This Row],[QTY TG]]="",1,db[[#This Row],[QTY TG]])*IF(db[[#This Row],[QTY K]]="",1,db[[#This Row],[QTY K]])</f>
        <v>432</v>
      </c>
      <c r="AB1270" s="87" t="str">
        <f>IF(db[[#This Row],[STN K]]="",IF(db[[#This Row],[STN TG]]="",db[[#This Row],[STN B]],db[[#This Row],[STN TG]]),db[[#This Row],[STN K]])</f>
        <v>PCS</v>
      </c>
      <c r="AC1270" s="87"/>
    </row>
    <row r="1271" spans="1:29" ht="16.5" customHeight="1" x14ac:dyDescent="0.25">
      <c r="A1271" s="87">
        <f>ROW()-1</f>
        <v>1270</v>
      </c>
      <c r="B1271" s="1" t="str">
        <f>LOWER(SUBSTITUTE(SUBSTITUTE(SUBSTITUTE(SUBSTITUTE(SUBSTITUTE(SUBSTITUTE(db[[#This Row],[NB BM]]," ",),".",""),"-",""),"(",""),")",""),"/",""))</f>
        <v>tipeexkenkour01</v>
      </c>
      <c r="C1271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D1271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E127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tipeexkenkour0136lsn</v>
      </c>
      <c r="F12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kenkocorrectionfluidur0136lsnartomoro</v>
      </c>
      <c r="G1271" s="1" t="s">
        <v>933</v>
      </c>
      <c r="H1271" s="4" t="s">
        <v>2625</v>
      </c>
      <c r="I1271" s="49" t="s">
        <v>2626</v>
      </c>
      <c r="J1271" s="1" t="s">
        <v>1620</v>
      </c>
      <c r="K1271" s="26" t="e">
        <f>IF(db[[#This Row],[NB NOTA_C]]="","",COUNTIF([2]!B_MSK[concat],db[[#This Row],[NB NOTA_C]]))</f>
        <v>#REF!</v>
      </c>
      <c r="L1271" s="6" t="s">
        <v>1633</v>
      </c>
      <c r="M1271" s="1" t="s">
        <v>1733</v>
      </c>
      <c r="N1271" s="1" t="s">
        <v>2821</v>
      </c>
      <c r="P1271" s="1" t="str">
        <f>IF(db[[#This Row],[QTY/ CTN]]="","",SUBSTITUTE(SUBSTITUTE(SUBSTITUTE(db[[#This Row],[QTY/ CTN]]," ","_",2),"(",""),")","")&amp;"_")</f>
        <v>36 LSN_</v>
      </c>
      <c r="Q1271" s="1">
        <f>IF(db[[#This Row],[H_QTY/ CTN]]="","",SEARCH("_",db[[#This Row],[H_QTY/ CTN]]))</f>
        <v>7</v>
      </c>
      <c r="R1271" s="1">
        <f>IF(db[[#This Row],[H_QTY/ CTN]]="","",LEN(db[[#This Row],[H_QTY/ CTN]]))</f>
        <v>7</v>
      </c>
      <c r="S1271" s="90" t="str">
        <f>IF(db[[#This Row],[H_QTY/ CTN]]="","",LEFT(db[[#This Row],[H_QTY/ CTN]],db[[#This Row],[H_1]]-1))</f>
        <v>36 LSN</v>
      </c>
      <c r="T1271" s="87" t="str">
        <f>IF(NOT(db[[#This Row],[H_1]]=db[[#This Row],[H_2]]),MID(db[[#This Row],[H_QTY/ CTN]],db[[#This Row],[H_1]]+1,db[[#This Row],[H_2]]-db[[#This Row],[H_1]]-1),"")</f>
        <v/>
      </c>
      <c r="U1271" s="87" t="str">
        <f>IF(db[[#This Row],[QTY/ CTN B]]="","",LEFT(db[[#This Row],[QTY/ CTN B]],SEARCH(" ",db[[#This Row],[QTY/ CTN B]],1)-1))</f>
        <v>36</v>
      </c>
      <c r="V1271" s="87" t="str">
        <f>IF(db[[#This Row],[QTY/ CTN B]]="","",RIGHT(db[[#This Row],[QTY/ CTN B]],LEN(db[[#This Row],[QTY/ CTN B]])-SEARCH(" ",db[[#This Row],[QTY/ CTN B]],1)))</f>
        <v>LSN</v>
      </c>
      <c r="W1271" s="87">
        <f>IF(db[[#This Row],[QTY/ CTN TG]]="",IF(db[[#This Row],[STN TG]]="","",12),LEFT(db[[#This Row],[QTY/ CTN TG]],SEARCH(" ",db[[#This Row],[QTY/ CTN TG]],1)-1))</f>
        <v>12</v>
      </c>
      <c r="X1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1" s="87" t="str">
        <f>IF(db[[#This Row],[STN K]]="","",IF(db[[#This Row],[STN TG]]="LSN",12,""))</f>
        <v/>
      </c>
      <c r="Z1271" s="87" t="str">
        <f>IF(db[[#This Row],[STN TG]]="LSN","PCS","")</f>
        <v/>
      </c>
      <c r="AA1271" s="87">
        <f>db[[#This Row],[QTY B]]*IF(db[[#This Row],[QTY TG]]="",1,db[[#This Row],[QTY TG]])*IF(db[[#This Row],[QTY K]]="",1,db[[#This Row],[QTY K]])</f>
        <v>432</v>
      </c>
      <c r="AB1271" s="87" t="str">
        <f>IF(db[[#This Row],[STN K]]="",IF(db[[#This Row],[STN TG]]="",db[[#This Row],[STN B]],db[[#This Row],[STN TG]]),db[[#This Row],[STN K]])</f>
        <v>PCS</v>
      </c>
      <c r="AC1271" s="87"/>
    </row>
    <row r="1272" spans="1:29" ht="16.5" customHeight="1" x14ac:dyDescent="0.25">
      <c r="A1272" s="87">
        <f>ROW()-1</f>
        <v>1271</v>
      </c>
      <c r="B1272" s="3" t="str">
        <f>LOWER(SUBSTITUTE(SUBSTITUTE(SUBSTITUTE(SUBSTITUTE(SUBSTITUTE(SUBSTITUTE(db[[#This Row],[NB BM]]," ",),".",""),"-",""),"(",""),")",""),"/",""))</f>
        <v>tipeexkertaskenkoct1505fc</v>
      </c>
      <c r="C1272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D1272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E1272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tipeexkertaskenkoct1505fc48lsn</v>
      </c>
      <c r="F1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kenkocorrectiontapect1505fc15mx5mm48lsnartomoro</v>
      </c>
      <c r="G1272" s="4" t="s">
        <v>5102</v>
      </c>
      <c r="H1272" s="4" t="s">
        <v>5076</v>
      </c>
      <c r="I1272" s="49" t="s">
        <v>5077</v>
      </c>
      <c r="J1272" s="1" t="s">
        <v>1620</v>
      </c>
      <c r="K1272" s="28" t="e">
        <f>IF(db[[#This Row],[NB NOTA_C]]="","",COUNTIF([2]!B_MSK[concat],db[[#This Row],[NB NOTA_C]]))</f>
        <v>#REF!</v>
      </c>
      <c r="L1272" s="7" t="s">
        <v>1633</v>
      </c>
      <c r="M1272" s="3" t="s">
        <v>1715</v>
      </c>
      <c r="N1272" s="1" t="s">
        <v>2821</v>
      </c>
      <c r="O1272" s="3" t="s">
        <v>5189</v>
      </c>
      <c r="P1272" s="3" t="str">
        <f>IF(db[[#This Row],[QTY/ CTN]]="","",SUBSTITUTE(SUBSTITUTE(SUBSTITUTE(db[[#This Row],[QTY/ CTN]]," ","_",2),"(",""),")","")&amp;"_")</f>
        <v>48 LSN_</v>
      </c>
      <c r="Q1272" s="3">
        <f>IF(db[[#This Row],[H_QTY/ CTN]]="","",SEARCH("_",db[[#This Row],[H_QTY/ CTN]]))</f>
        <v>7</v>
      </c>
      <c r="R1272" s="3">
        <f>IF(db[[#This Row],[H_QTY/ CTN]]="","",LEN(db[[#This Row],[H_QTY/ CTN]]))</f>
        <v>7</v>
      </c>
      <c r="S1272" s="87" t="str">
        <f>IF(db[[#This Row],[H_QTY/ CTN]]="","",LEFT(db[[#This Row],[H_QTY/ CTN]],db[[#This Row],[H_1]]-1))</f>
        <v>48 LSN</v>
      </c>
      <c r="T1272" s="87" t="str">
        <f>IF(NOT(db[[#This Row],[H_1]]=db[[#This Row],[H_2]]),MID(db[[#This Row],[H_QTY/ CTN]],db[[#This Row],[H_1]]+1,db[[#This Row],[H_2]]-db[[#This Row],[H_1]]-1),"")</f>
        <v/>
      </c>
      <c r="U1272" s="87" t="str">
        <f>IF(db[[#This Row],[QTY/ CTN B]]="","",LEFT(db[[#This Row],[QTY/ CTN B]],SEARCH(" ",db[[#This Row],[QTY/ CTN B]],1)-1))</f>
        <v>48</v>
      </c>
      <c r="V1272" s="87" t="str">
        <f>IF(db[[#This Row],[QTY/ CTN B]]="","",RIGHT(db[[#This Row],[QTY/ CTN B]],LEN(db[[#This Row],[QTY/ CTN B]])-SEARCH(" ",db[[#This Row],[QTY/ CTN B]],1)))</f>
        <v>LSN</v>
      </c>
      <c r="W1272" s="87">
        <f>IF(db[[#This Row],[QTY/ CTN TG]]="",IF(db[[#This Row],[STN TG]]="","",12),LEFT(db[[#This Row],[QTY/ CTN TG]],SEARCH(" ",db[[#This Row],[QTY/ CTN TG]],1)-1))</f>
        <v>12</v>
      </c>
      <c r="X1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2" s="87" t="str">
        <f>IF(db[[#This Row],[STN K]]="","",IF(db[[#This Row],[STN TG]]="LSN",12,""))</f>
        <v/>
      </c>
      <c r="Z1272" s="87" t="str">
        <f>IF(db[[#This Row],[STN TG]]="LSN","PCS","")</f>
        <v/>
      </c>
      <c r="AA1272" s="87">
        <f>db[[#This Row],[QTY B]]*IF(db[[#This Row],[QTY TG]]="",1,db[[#This Row],[QTY TG]])*IF(db[[#This Row],[QTY K]]="",1,db[[#This Row],[QTY K]])</f>
        <v>576</v>
      </c>
      <c r="AB1272" s="87" t="str">
        <f>IF(db[[#This Row],[STN K]]="",IF(db[[#This Row],[STN TG]]="",db[[#This Row],[STN B]],db[[#This Row],[STN TG]]),db[[#This Row],[STN K]])</f>
        <v>PCS</v>
      </c>
      <c r="AC1272" s="87"/>
    </row>
    <row r="1273" spans="1:29" ht="16.5" customHeight="1" x14ac:dyDescent="0.25">
      <c r="A1273" s="87">
        <f>ROW()-1</f>
        <v>1272</v>
      </c>
      <c r="B1273" s="3" t="str">
        <f>LOWER(SUBSTITUTE(SUBSTITUTE(SUBSTITUTE(SUBSTITUTE(SUBSTITUTE(SUBSTITUTE(db[[#This Row],[NB BM]]," ",),".",""),"-",""),"(",""),")",""),"/",""))</f>
        <v>tipeexkertaskenkoct2001</v>
      </c>
      <c r="C1273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D1273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E1273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tipeexkertaskenkoct200136lsn</v>
      </c>
      <c r="F12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kenkocorrectiontapect200120mx5mm36lsnartomoro</v>
      </c>
      <c r="G1273" s="1" t="s">
        <v>3508</v>
      </c>
      <c r="H1273" s="4" t="s">
        <v>3507</v>
      </c>
      <c r="I1273" s="2" t="s">
        <v>4391</v>
      </c>
      <c r="J1273" s="1" t="s">
        <v>1620</v>
      </c>
      <c r="K1273" s="28" t="e">
        <f>IF(db[[#This Row],[NB NOTA_C]]="","",COUNTIF([2]!B_MSK[concat],db[[#This Row],[NB NOTA_C]]))</f>
        <v>#REF!</v>
      </c>
      <c r="L1273" s="7" t="s">
        <v>1633</v>
      </c>
      <c r="M1273" s="3" t="s">
        <v>1733</v>
      </c>
      <c r="N1273" s="1" t="s">
        <v>2821</v>
      </c>
      <c r="O1273" s="3" t="s">
        <v>6000</v>
      </c>
      <c r="P1273" s="3" t="str">
        <f>IF(db[[#This Row],[QTY/ CTN]]="","",SUBSTITUTE(SUBSTITUTE(SUBSTITUTE(db[[#This Row],[QTY/ CTN]]," ","_",2),"(",""),")","")&amp;"_")</f>
        <v>36 LSN_</v>
      </c>
      <c r="Q1273" s="3">
        <f>IF(db[[#This Row],[H_QTY/ CTN]]="","",SEARCH("_",db[[#This Row],[H_QTY/ CTN]]))</f>
        <v>7</v>
      </c>
      <c r="R1273" s="3">
        <f>IF(db[[#This Row],[H_QTY/ CTN]]="","",LEN(db[[#This Row],[H_QTY/ CTN]]))</f>
        <v>7</v>
      </c>
      <c r="S1273" s="87" t="str">
        <f>IF(db[[#This Row],[H_QTY/ CTN]]="","",LEFT(db[[#This Row],[H_QTY/ CTN]],db[[#This Row],[H_1]]-1))</f>
        <v>36 LSN</v>
      </c>
      <c r="T1273" s="87" t="str">
        <f>IF(NOT(db[[#This Row],[H_1]]=db[[#This Row],[H_2]]),MID(db[[#This Row],[H_QTY/ CTN]],db[[#This Row],[H_1]]+1,db[[#This Row],[H_2]]-db[[#This Row],[H_1]]-1),"")</f>
        <v/>
      </c>
      <c r="U1273" s="87" t="str">
        <f>IF(db[[#This Row],[QTY/ CTN B]]="","",LEFT(db[[#This Row],[QTY/ CTN B]],SEARCH(" ",db[[#This Row],[QTY/ CTN B]],1)-1))</f>
        <v>36</v>
      </c>
      <c r="V1273" s="87" t="str">
        <f>IF(db[[#This Row],[QTY/ CTN B]]="","",RIGHT(db[[#This Row],[QTY/ CTN B]],LEN(db[[#This Row],[QTY/ CTN B]])-SEARCH(" ",db[[#This Row],[QTY/ CTN B]],1)))</f>
        <v>LSN</v>
      </c>
      <c r="W1273" s="87">
        <f>IF(db[[#This Row],[QTY/ CTN TG]]="",IF(db[[#This Row],[STN TG]]="","",12),LEFT(db[[#This Row],[QTY/ CTN TG]],SEARCH(" ",db[[#This Row],[QTY/ CTN TG]],1)-1))</f>
        <v>12</v>
      </c>
      <c r="X1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3" s="87" t="str">
        <f>IF(db[[#This Row],[STN K]]="","",IF(db[[#This Row],[STN TG]]="LSN",12,""))</f>
        <v/>
      </c>
      <c r="Z1273" s="87" t="str">
        <f>IF(db[[#This Row],[STN TG]]="LSN","PCS","")</f>
        <v/>
      </c>
      <c r="AA1273" s="87">
        <f>db[[#This Row],[QTY B]]*IF(db[[#This Row],[QTY TG]]="",1,db[[#This Row],[QTY TG]])*IF(db[[#This Row],[QTY K]]="",1,db[[#This Row],[QTY K]])</f>
        <v>432</v>
      </c>
      <c r="AB1273" s="87" t="str">
        <f>IF(db[[#This Row],[STN K]]="",IF(db[[#This Row],[STN TG]]="",db[[#This Row],[STN B]],db[[#This Row],[STN TG]]),db[[#This Row],[STN K]])</f>
        <v>PCS</v>
      </c>
      <c r="AC1273" s="87"/>
    </row>
    <row r="1274" spans="1:29" ht="16.5" customHeight="1" x14ac:dyDescent="0.25">
      <c r="A1274" s="87">
        <f>ROW()-1</f>
        <v>1273</v>
      </c>
      <c r="B1274" s="1" t="str">
        <f>LOWER(SUBSTITUTE(SUBSTITUTE(SUBSTITUTE(SUBSTITUTE(SUBSTITUTE(SUBSTITUTE(db[[#This Row],[NB BM]]," ",),".",""),"-",""),"(",""),")",""),"/",""))</f>
        <v>tipeexkertaskenkoct202n</v>
      </c>
      <c r="C1274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D1274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E1274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tipeexkertaskenkoct202n36lsn</v>
      </c>
      <c r="F12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kenkocorrectiontapect202n6mx5mm36lsnartomoro</v>
      </c>
      <c r="G1274" s="1" t="s">
        <v>934</v>
      </c>
      <c r="H1274" s="21" t="s">
        <v>2880</v>
      </c>
      <c r="I1274" s="49" t="s">
        <v>3989</v>
      </c>
      <c r="J1274" s="1" t="s">
        <v>1620</v>
      </c>
      <c r="K1274" s="26" t="e">
        <f>IF(db[[#This Row],[NB NOTA_C]]="","",COUNTIF([2]!B_MSK[concat],db[[#This Row],[NB NOTA_C]]))</f>
        <v>#REF!</v>
      </c>
      <c r="L1274" s="6" t="s">
        <v>1633</v>
      </c>
      <c r="M1274" s="1" t="s">
        <v>1733</v>
      </c>
      <c r="N1274" s="1" t="s">
        <v>2821</v>
      </c>
      <c r="P1274" s="1" t="str">
        <f>IF(db[[#This Row],[QTY/ CTN]]="","",SUBSTITUTE(SUBSTITUTE(SUBSTITUTE(db[[#This Row],[QTY/ CTN]]," ","_",2),"(",""),")","")&amp;"_")</f>
        <v>36 LSN_</v>
      </c>
      <c r="Q1274" s="1">
        <f>IF(db[[#This Row],[H_QTY/ CTN]]="","",SEARCH("_",db[[#This Row],[H_QTY/ CTN]]))</f>
        <v>7</v>
      </c>
      <c r="R1274" s="1">
        <f>IF(db[[#This Row],[H_QTY/ CTN]]="","",LEN(db[[#This Row],[H_QTY/ CTN]]))</f>
        <v>7</v>
      </c>
      <c r="S1274" s="90" t="str">
        <f>IF(db[[#This Row],[H_QTY/ CTN]]="","",LEFT(db[[#This Row],[H_QTY/ CTN]],db[[#This Row],[H_1]]-1))</f>
        <v>36 LSN</v>
      </c>
      <c r="T1274" s="87" t="str">
        <f>IF(NOT(db[[#This Row],[H_1]]=db[[#This Row],[H_2]]),MID(db[[#This Row],[H_QTY/ CTN]],db[[#This Row],[H_1]]+1,db[[#This Row],[H_2]]-db[[#This Row],[H_1]]-1),"")</f>
        <v/>
      </c>
      <c r="U1274" s="87" t="str">
        <f>IF(db[[#This Row],[QTY/ CTN B]]="","",LEFT(db[[#This Row],[QTY/ CTN B]],SEARCH(" ",db[[#This Row],[QTY/ CTN B]],1)-1))</f>
        <v>36</v>
      </c>
      <c r="V1274" s="87" t="str">
        <f>IF(db[[#This Row],[QTY/ CTN B]]="","",RIGHT(db[[#This Row],[QTY/ CTN B]],LEN(db[[#This Row],[QTY/ CTN B]])-SEARCH(" ",db[[#This Row],[QTY/ CTN B]],1)))</f>
        <v>LSN</v>
      </c>
      <c r="W1274" s="87">
        <f>IF(db[[#This Row],[QTY/ CTN TG]]="",IF(db[[#This Row],[STN TG]]="","",12),LEFT(db[[#This Row],[QTY/ CTN TG]],SEARCH(" ",db[[#This Row],[QTY/ CTN TG]],1)-1))</f>
        <v>12</v>
      </c>
      <c r="X1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4" s="87" t="str">
        <f>IF(db[[#This Row],[STN K]]="","",IF(db[[#This Row],[STN TG]]="LSN",12,""))</f>
        <v/>
      </c>
      <c r="Z1274" s="87" t="str">
        <f>IF(db[[#This Row],[STN TG]]="LSN","PCS","")</f>
        <v/>
      </c>
      <c r="AA1274" s="87">
        <f>db[[#This Row],[QTY B]]*IF(db[[#This Row],[QTY TG]]="",1,db[[#This Row],[QTY TG]])*IF(db[[#This Row],[QTY K]]="",1,db[[#This Row],[QTY K]])</f>
        <v>432</v>
      </c>
      <c r="AB1274" s="87" t="str">
        <f>IF(db[[#This Row],[STN K]]="",IF(db[[#This Row],[STN TG]]="",db[[#This Row],[STN B]],db[[#This Row],[STN TG]]),db[[#This Row],[STN K]])</f>
        <v>PCS</v>
      </c>
      <c r="AC1274" s="87"/>
    </row>
    <row r="1275" spans="1:29" ht="16.5" customHeight="1" x14ac:dyDescent="0.25">
      <c r="A1275" s="87">
        <f>ROW()-1</f>
        <v>1274</v>
      </c>
      <c r="B1275" s="14" t="str">
        <f>LOWER(SUBSTITUTE(SUBSTITUTE(SUBSTITUTE(SUBSTITUTE(SUBSTITUTE(SUBSTITUTE(db[[#This Row],[NB BM]]," ",),".",""),"-",""),"(",""),")",""),"/",""))</f>
        <v>tipeexkertaskenkoct210sl</v>
      </c>
      <c r="C1275" s="14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D1275" s="14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E1275" s="14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tipeexkertaskenkoct210sl36lsn</v>
      </c>
      <c r="F12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kenkocorrectiontapect210sl6mx5mm36lsnartomoro</v>
      </c>
      <c r="G1275" s="15" t="s">
        <v>4096</v>
      </c>
      <c r="H1275" s="19" t="s">
        <v>3990</v>
      </c>
      <c r="I1275" s="50" t="s">
        <v>4111</v>
      </c>
      <c r="J1275" s="1" t="s">
        <v>1620</v>
      </c>
      <c r="K1275" s="27" t="e">
        <f>IF(db[[#This Row],[NB NOTA_C]]="","",COUNTIF([2]!B_MSK[concat],db[[#This Row],[NB NOTA_C]]))</f>
        <v>#REF!</v>
      </c>
      <c r="L1275" s="16" t="s">
        <v>1633</v>
      </c>
      <c r="M1275" s="14" t="s">
        <v>1733</v>
      </c>
      <c r="N1275" s="15" t="s">
        <v>2821</v>
      </c>
      <c r="O1275" s="14"/>
      <c r="P1275" s="14" t="str">
        <f>IF(db[[#This Row],[QTY/ CTN]]="","",SUBSTITUTE(SUBSTITUTE(SUBSTITUTE(db[[#This Row],[QTY/ CTN]]," ","_",2),"(",""),")","")&amp;"_")</f>
        <v>36 LSN_</v>
      </c>
      <c r="Q1275" s="14">
        <f>IF(db[[#This Row],[H_QTY/ CTN]]="","",SEARCH("_",db[[#This Row],[H_QTY/ CTN]]))</f>
        <v>7</v>
      </c>
      <c r="R1275" s="14">
        <f>IF(db[[#This Row],[H_QTY/ CTN]]="","",LEN(db[[#This Row],[H_QTY/ CTN]]))</f>
        <v>7</v>
      </c>
      <c r="S1275" s="91" t="str">
        <f>IF(db[[#This Row],[H_QTY/ CTN]]="","",LEFT(db[[#This Row],[H_QTY/ CTN]],db[[#This Row],[H_1]]-1))</f>
        <v>36 LSN</v>
      </c>
      <c r="T1275" s="91" t="str">
        <f>IF(NOT(db[[#This Row],[H_1]]=db[[#This Row],[H_2]]),MID(db[[#This Row],[H_QTY/ CTN]],db[[#This Row],[H_1]]+1,db[[#This Row],[H_2]]-db[[#This Row],[H_1]]-1),"")</f>
        <v/>
      </c>
      <c r="U1275" s="87" t="str">
        <f>IF(db[[#This Row],[QTY/ CTN B]]="","",LEFT(db[[#This Row],[QTY/ CTN B]],SEARCH(" ",db[[#This Row],[QTY/ CTN B]],1)-1))</f>
        <v>36</v>
      </c>
      <c r="V1275" s="87" t="str">
        <f>IF(db[[#This Row],[QTY/ CTN B]]="","",RIGHT(db[[#This Row],[QTY/ CTN B]],LEN(db[[#This Row],[QTY/ CTN B]])-SEARCH(" ",db[[#This Row],[QTY/ CTN B]],1)))</f>
        <v>LSN</v>
      </c>
      <c r="W1275" s="87">
        <f>IF(db[[#This Row],[QTY/ CTN TG]]="",IF(db[[#This Row],[STN TG]]="","",12),LEFT(db[[#This Row],[QTY/ CTN TG]],SEARCH(" ",db[[#This Row],[QTY/ CTN TG]],1)-1))</f>
        <v>12</v>
      </c>
      <c r="X1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5" s="87" t="str">
        <f>IF(db[[#This Row],[STN K]]="","",IF(db[[#This Row],[STN TG]]="LSN",12,""))</f>
        <v/>
      </c>
      <c r="Z1275" s="87" t="str">
        <f>IF(db[[#This Row],[STN TG]]="LSN","PCS","")</f>
        <v/>
      </c>
      <c r="AA1275" s="87">
        <f>db[[#This Row],[QTY B]]*IF(db[[#This Row],[QTY TG]]="",1,db[[#This Row],[QTY TG]])*IF(db[[#This Row],[QTY K]]="",1,db[[#This Row],[QTY K]])</f>
        <v>432</v>
      </c>
      <c r="AB1275" s="87" t="str">
        <f>IF(db[[#This Row],[STN K]]="",IF(db[[#This Row],[STN TG]]="",db[[#This Row],[STN B]],db[[#This Row],[STN TG]]),db[[#This Row],[STN K]])</f>
        <v>PCS</v>
      </c>
      <c r="AC1275" s="87"/>
    </row>
    <row r="1276" spans="1:29" ht="16.5" customHeight="1" x14ac:dyDescent="0.25">
      <c r="A1276" s="87">
        <f>ROW()-1</f>
        <v>1275</v>
      </c>
      <c r="B1276" s="3" t="str">
        <f>LOWER(SUBSTITUTE(SUBSTITUTE(SUBSTITUTE(SUBSTITUTE(SUBSTITUTE(SUBSTITUTE(db[[#This Row],[NB BM]]," ",),".",""),"-",""),"(",""),")",""),"/",""))</f>
        <v>tipeexkertaskenkoct3001</v>
      </c>
      <c r="C1276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D1276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1276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tipeexkertaskenkoct300136lsn</v>
      </c>
      <c r="F12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kenkocorrectiontapect300130mx5mm36lsnartomoro</v>
      </c>
      <c r="G1276" s="1" t="s">
        <v>4535</v>
      </c>
      <c r="H1276" s="10" t="s">
        <v>4392</v>
      </c>
      <c r="I1276" s="2" t="s">
        <v>4393</v>
      </c>
      <c r="J1276" s="1" t="s">
        <v>1620</v>
      </c>
      <c r="K1276" s="28" t="e">
        <f>IF(db[[#This Row],[NB NOTA_C]]="","",COUNTIF([2]!B_MSK[concat],db[[#This Row],[NB NOTA_C]]))</f>
        <v>#REF!</v>
      </c>
      <c r="L1276" s="7" t="s">
        <v>1633</v>
      </c>
      <c r="M1276" s="3" t="s">
        <v>1733</v>
      </c>
      <c r="N1276" s="1" t="s">
        <v>2821</v>
      </c>
      <c r="O1276" s="3"/>
      <c r="P1276" s="3" t="str">
        <f>IF(db[[#This Row],[QTY/ CTN]]="","",SUBSTITUTE(SUBSTITUTE(SUBSTITUTE(db[[#This Row],[QTY/ CTN]]," ","_",2),"(",""),")","")&amp;"_")</f>
        <v>36 LSN_</v>
      </c>
      <c r="Q1276" s="3">
        <f>IF(db[[#This Row],[H_QTY/ CTN]]="","",SEARCH("_",db[[#This Row],[H_QTY/ CTN]]))</f>
        <v>7</v>
      </c>
      <c r="R1276" s="3">
        <f>IF(db[[#This Row],[H_QTY/ CTN]]="","",LEN(db[[#This Row],[H_QTY/ CTN]]))</f>
        <v>7</v>
      </c>
      <c r="S1276" s="87" t="str">
        <f>IF(db[[#This Row],[H_QTY/ CTN]]="","",LEFT(db[[#This Row],[H_QTY/ CTN]],db[[#This Row],[H_1]]-1))</f>
        <v>36 LSN</v>
      </c>
      <c r="T1276" s="87" t="str">
        <f>IF(NOT(db[[#This Row],[H_1]]=db[[#This Row],[H_2]]),MID(db[[#This Row],[H_QTY/ CTN]],db[[#This Row],[H_1]]+1,db[[#This Row],[H_2]]-db[[#This Row],[H_1]]-1),"")</f>
        <v/>
      </c>
      <c r="U1276" s="87" t="str">
        <f>IF(db[[#This Row],[QTY/ CTN B]]="","",LEFT(db[[#This Row],[QTY/ CTN B]],SEARCH(" ",db[[#This Row],[QTY/ CTN B]],1)-1))</f>
        <v>36</v>
      </c>
      <c r="V1276" s="87" t="str">
        <f>IF(db[[#This Row],[QTY/ CTN B]]="","",RIGHT(db[[#This Row],[QTY/ CTN B]],LEN(db[[#This Row],[QTY/ CTN B]])-SEARCH(" ",db[[#This Row],[QTY/ CTN B]],1)))</f>
        <v>LSN</v>
      </c>
      <c r="W1276" s="87">
        <f>IF(db[[#This Row],[QTY/ CTN TG]]="",IF(db[[#This Row],[STN TG]]="","",12),LEFT(db[[#This Row],[QTY/ CTN TG]],SEARCH(" ",db[[#This Row],[QTY/ CTN TG]],1)-1))</f>
        <v>12</v>
      </c>
      <c r="X1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6" s="87" t="str">
        <f>IF(db[[#This Row],[STN K]]="","",IF(db[[#This Row],[STN TG]]="LSN",12,""))</f>
        <v/>
      </c>
      <c r="Z1276" s="87" t="str">
        <f>IF(db[[#This Row],[STN TG]]="LSN","PCS","")</f>
        <v/>
      </c>
      <c r="AA1276" s="87">
        <f>db[[#This Row],[QTY B]]*IF(db[[#This Row],[QTY TG]]="",1,db[[#This Row],[QTY TG]])*IF(db[[#This Row],[QTY K]]="",1,db[[#This Row],[QTY K]])</f>
        <v>432</v>
      </c>
      <c r="AB1276" s="87" t="str">
        <f>IF(db[[#This Row],[STN K]]="",IF(db[[#This Row],[STN TG]]="",db[[#This Row],[STN B]],db[[#This Row],[STN TG]]),db[[#This Row],[STN K]])</f>
        <v>PCS</v>
      </c>
      <c r="AC1276" s="87"/>
    </row>
    <row r="1277" spans="1:29" ht="16.5" customHeight="1" x14ac:dyDescent="0.25">
      <c r="A1277" s="87">
        <f>ROW()-1</f>
        <v>1276</v>
      </c>
      <c r="B1277" s="1" t="str">
        <f>LOWER(SUBSTITUTE(SUBSTITUTE(SUBSTITUTE(SUBSTITUTE(SUBSTITUTE(SUBSTITUTE(db[[#This Row],[NB BM]]," ",),".",""),"-",""),"(",""),")",""),"/",""))</f>
        <v>tipeexkertaskenkoct306</v>
      </c>
      <c r="C1277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D1277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E1277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tipeexkertaskenkoct30648lsn</v>
      </c>
      <c r="F12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kenkocorrectiontapect3066mx5mm48lsnartomoro</v>
      </c>
      <c r="G1277" s="1" t="s">
        <v>935</v>
      </c>
      <c r="H1277" s="10" t="s">
        <v>2853</v>
      </c>
      <c r="I1277" s="49" t="s">
        <v>2416</v>
      </c>
      <c r="J1277" s="1" t="s">
        <v>1620</v>
      </c>
      <c r="K1277" s="26" t="e">
        <f>IF(db[[#This Row],[NB NOTA_C]]="","",COUNTIF([2]!B_MSK[concat],db[[#This Row],[NB NOTA_C]]))</f>
        <v>#REF!</v>
      </c>
      <c r="L1277" s="6" t="s">
        <v>1633</v>
      </c>
      <c r="M1277" s="1" t="s">
        <v>1715</v>
      </c>
      <c r="N1277" s="1" t="s">
        <v>2821</v>
      </c>
      <c r="P1277" s="1" t="str">
        <f>IF(db[[#This Row],[QTY/ CTN]]="","",SUBSTITUTE(SUBSTITUTE(SUBSTITUTE(db[[#This Row],[QTY/ CTN]]," ","_",2),"(",""),")","")&amp;"_")</f>
        <v>48 LSN_</v>
      </c>
      <c r="Q1277" s="1">
        <f>IF(db[[#This Row],[H_QTY/ CTN]]="","",SEARCH("_",db[[#This Row],[H_QTY/ CTN]]))</f>
        <v>7</v>
      </c>
      <c r="R1277" s="1">
        <f>IF(db[[#This Row],[H_QTY/ CTN]]="","",LEN(db[[#This Row],[H_QTY/ CTN]]))</f>
        <v>7</v>
      </c>
      <c r="S1277" s="90" t="str">
        <f>IF(db[[#This Row],[H_QTY/ CTN]]="","",LEFT(db[[#This Row],[H_QTY/ CTN]],db[[#This Row],[H_1]]-1))</f>
        <v>48 LSN</v>
      </c>
      <c r="T1277" s="87" t="str">
        <f>IF(NOT(db[[#This Row],[H_1]]=db[[#This Row],[H_2]]),MID(db[[#This Row],[H_QTY/ CTN]],db[[#This Row],[H_1]]+1,db[[#This Row],[H_2]]-db[[#This Row],[H_1]]-1),"")</f>
        <v/>
      </c>
      <c r="U1277" s="87" t="str">
        <f>IF(db[[#This Row],[QTY/ CTN B]]="","",LEFT(db[[#This Row],[QTY/ CTN B]],SEARCH(" ",db[[#This Row],[QTY/ CTN B]],1)-1))</f>
        <v>48</v>
      </c>
      <c r="V1277" s="87" t="str">
        <f>IF(db[[#This Row],[QTY/ CTN B]]="","",RIGHT(db[[#This Row],[QTY/ CTN B]],LEN(db[[#This Row],[QTY/ CTN B]])-SEARCH(" ",db[[#This Row],[QTY/ CTN B]],1)))</f>
        <v>LSN</v>
      </c>
      <c r="W1277" s="87">
        <f>IF(db[[#This Row],[QTY/ CTN TG]]="",IF(db[[#This Row],[STN TG]]="","",12),LEFT(db[[#This Row],[QTY/ CTN TG]],SEARCH(" ",db[[#This Row],[QTY/ CTN TG]],1)-1))</f>
        <v>12</v>
      </c>
      <c r="X1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7" s="87" t="str">
        <f>IF(db[[#This Row],[STN K]]="","",IF(db[[#This Row],[STN TG]]="LSN",12,""))</f>
        <v/>
      </c>
      <c r="Z1277" s="87" t="str">
        <f>IF(db[[#This Row],[STN TG]]="LSN","PCS","")</f>
        <v/>
      </c>
      <c r="AA1277" s="87">
        <f>db[[#This Row],[QTY B]]*IF(db[[#This Row],[QTY TG]]="",1,db[[#This Row],[QTY TG]])*IF(db[[#This Row],[QTY K]]="",1,db[[#This Row],[QTY K]])</f>
        <v>576</v>
      </c>
      <c r="AB1277" s="87" t="str">
        <f>IF(db[[#This Row],[STN K]]="",IF(db[[#This Row],[STN TG]]="",db[[#This Row],[STN B]],db[[#This Row],[STN TG]]),db[[#This Row],[STN K]])</f>
        <v>PCS</v>
      </c>
      <c r="AC1277" s="87"/>
    </row>
    <row r="1278" spans="1:29" ht="16.5" customHeight="1" x14ac:dyDescent="0.25">
      <c r="A1278" s="87">
        <f>ROW()-1</f>
        <v>1277</v>
      </c>
      <c r="B1278" s="1" t="str">
        <f>LOWER(SUBSTITUTE(SUBSTITUTE(SUBSTITUTE(SUBSTITUTE(SUBSTITUTE(SUBSTITUTE(db[[#This Row],[NB BM]]," ",),".",""),"-",""),"(",""),")",""),"/",""))</f>
        <v>tipeexkertaskenkoct309</v>
      </c>
      <c r="C1278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D1278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E1278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tipeexkertaskenkoct30948lsn</v>
      </c>
      <c r="F12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kenkocorrectiontapect30912mx5mm48lsnartomoro</v>
      </c>
      <c r="G1278" s="1" t="s">
        <v>429</v>
      </c>
      <c r="H1278" s="10" t="s">
        <v>430</v>
      </c>
      <c r="I1278" s="49" t="s">
        <v>431</v>
      </c>
      <c r="J1278" s="1" t="s">
        <v>1620</v>
      </c>
      <c r="K1278" s="26" t="e">
        <f>IF(db[[#This Row],[NB NOTA_C]]="","",COUNTIF([2]!B_MSK[concat],db[[#This Row],[NB NOTA_C]]))</f>
        <v>#REF!</v>
      </c>
      <c r="L1278" s="6" t="s">
        <v>1633</v>
      </c>
      <c r="M1278" s="1" t="s">
        <v>1715</v>
      </c>
      <c r="N1278" s="1" t="s">
        <v>2821</v>
      </c>
      <c r="O1278" s="1" t="s">
        <v>5124</v>
      </c>
      <c r="P1278" s="1" t="str">
        <f>IF(db[[#This Row],[QTY/ CTN]]="","",SUBSTITUTE(SUBSTITUTE(SUBSTITUTE(db[[#This Row],[QTY/ CTN]]," ","_",2),"(",""),")","")&amp;"_")</f>
        <v>48 LSN_</v>
      </c>
      <c r="Q1278" s="1">
        <f>IF(db[[#This Row],[H_QTY/ CTN]]="","",SEARCH("_",db[[#This Row],[H_QTY/ CTN]]))</f>
        <v>7</v>
      </c>
      <c r="R1278" s="1">
        <f>IF(db[[#This Row],[H_QTY/ CTN]]="","",LEN(db[[#This Row],[H_QTY/ CTN]]))</f>
        <v>7</v>
      </c>
      <c r="S1278" s="90" t="str">
        <f>IF(db[[#This Row],[H_QTY/ CTN]]="","",LEFT(db[[#This Row],[H_QTY/ CTN]],db[[#This Row],[H_1]]-1))</f>
        <v>48 LSN</v>
      </c>
      <c r="T1278" s="87" t="str">
        <f>IF(NOT(db[[#This Row],[H_1]]=db[[#This Row],[H_2]]),MID(db[[#This Row],[H_QTY/ CTN]],db[[#This Row],[H_1]]+1,db[[#This Row],[H_2]]-db[[#This Row],[H_1]]-1),"")</f>
        <v/>
      </c>
      <c r="U1278" s="87" t="str">
        <f>IF(db[[#This Row],[QTY/ CTN B]]="","",LEFT(db[[#This Row],[QTY/ CTN B]],SEARCH(" ",db[[#This Row],[QTY/ CTN B]],1)-1))</f>
        <v>48</v>
      </c>
      <c r="V1278" s="87" t="str">
        <f>IF(db[[#This Row],[QTY/ CTN B]]="","",RIGHT(db[[#This Row],[QTY/ CTN B]],LEN(db[[#This Row],[QTY/ CTN B]])-SEARCH(" ",db[[#This Row],[QTY/ CTN B]],1)))</f>
        <v>LSN</v>
      </c>
      <c r="W1278" s="87">
        <f>IF(db[[#This Row],[QTY/ CTN TG]]="",IF(db[[#This Row],[STN TG]]="","",12),LEFT(db[[#This Row],[QTY/ CTN TG]],SEARCH(" ",db[[#This Row],[QTY/ CTN TG]],1)-1))</f>
        <v>12</v>
      </c>
      <c r="X1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8" s="87" t="str">
        <f>IF(db[[#This Row],[STN K]]="","",IF(db[[#This Row],[STN TG]]="LSN",12,""))</f>
        <v/>
      </c>
      <c r="Z1278" s="87" t="str">
        <f>IF(db[[#This Row],[STN TG]]="LSN","PCS","")</f>
        <v/>
      </c>
      <c r="AA1278" s="87">
        <f>db[[#This Row],[QTY B]]*IF(db[[#This Row],[QTY TG]]="",1,db[[#This Row],[QTY TG]])*IF(db[[#This Row],[QTY K]]="",1,db[[#This Row],[QTY K]])</f>
        <v>576</v>
      </c>
      <c r="AB1278" s="87" t="str">
        <f>IF(db[[#This Row],[STN K]]="",IF(db[[#This Row],[STN TG]]="",db[[#This Row],[STN B]],db[[#This Row],[STN TG]]),db[[#This Row],[STN K]])</f>
        <v>PCS</v>
      </c>
      <c r="AC1278" s="87"/>
    </row>
    <row r="1279" spans="1:29" ht="16.5" customHeight="1" x14ac:dyDescent="0.25">
      <c r="A1279" s="87">
        <f>ROW()-1</f>
        <v>1278</v>
      </c>
      <c r="B1279" s="1" t="str">
        <f>LOWER(SUBSTITUTE(SUBSTITUTE(SUBSTITUTE(SUBSTITUTE(SUBSTITUTE(SUBSTITUTE(db[[#This Row],[NB BM]]," ",),".",""),"-",""),"(",""),")",""),"/",""))</f>
        <v>tipeexkertaskenkoct309nr</v>
      </c>
      <c r="C1279" s="1" t="str">
        <f>LOWER(SUBSTITUTE(SUBSTITUTE(SUBSTITUTE(SUBSTITUTE(SUBSTITUTE(SUBSTITUTE(SUBSTITUTE(SUBSTITUTE(SUBSTITUTE(db[[#This Row],[NB NOTA]]," ",),".",""),"-",""),"(",""),")",""),",",""),"/",""),"""",""),"+",""))</f>
        <v>kenkocorrectiontapect309nrrefill8mx5mm</v>
      </c>
      <c r="D1279" s="1" t="str">
        <f>LOWER(SUBSTITUTE(SUBSTITUTE(SUBSTITUTE(SUBSTITUTE(SUBSTITUTE(SUBSTITUTE(SUBSTITUTE(SUBSTITUTE(SUBSTITUTE(db[[#This Row],[NB PAJAK]]," ",""),"-",""),"(",""),")",""),".",""),",",""),"/",""),"""",""),"+",""))</f>
        <v>correctiontapekenkoct309nr8mx5mm</v>
      </c>
      <c r="E1279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tipeexkertaskenkoct309nr48lsn</v>
      </c>
      <c r="F12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kenkocorrectiontapect309nrrefill8mx5mm48lsnartomoro</v>
      </c>
      <c r="G1279" s="1" t="s">
        <v>6019</v>
      </c>
      <c r="H1279" s="10" t="s">
        <v>6022</v>
      </c>
      <c r="I1279" s="49" t="s">
        <v>6020</v>
      </c>
      <c r="J1279" s="1" t="s">
        <v>1620</v>
      </c>
      <c r="K1279" s="26" t="e">
        <f>IF(db[[#This Row],[NB NOTA_C]]="","",COUNTIF([2]!B_MSK[concat],db[[#This Row],[NB NOTA_C]]))</f>
        <v>#REF!</v>
      </c>
      <c r="L1279" s="6" t="s">
        <v>1633</v>
      </c>
      <c r="M1279" s="1" t="s">
        <v>1715</v>
      </c>
      <c r="N1279" s="1" t="s">
        <v>2821</v>
      </c>
      <c r="O1279" s="1" t="s">
        <v>6021</v>
      </c>
      <c r="P1279" s="1" t="str">
        <f>IF(db[[#This Row],[QTY/ CTN]]="","",SUBSTITUTE(SUBSTITUTE(SUBSTITUTE(db[[#This Row],[QTY/ CTN]]," ","_",2),"(",""),")","")&amp;"_")</f>
        <v>48 LSN_</v>
      </c>
      <c r="Q1279" s="1">
        <f>IF(db[[#This Row],[H_QTY/ CTN]]="","",SEARCH("_",db[[#This Row],[H_QTY/ CTN]]))</f>
        <v>7</v>
      </c>
      <c r="R1279" s="1">
        <f>IF(db[[#This Row],[H_QTY/ CTN]]="","",LEN(db[[#This Row],[H_QTY/ CTN]]))</f>
        <v>7</v>
      </c>
      <c r="S1279" s="90" t="str">
        <f>IF(db[[#This Row],[H_QTY/ CTN]]="","",LEFT(db[[#This Row],[H_QTY/ CTN]],db[[#This Row],[H_1]]-1))</f>
        <v>48 LSN</v>
      </c>
      <c r="T1279" s="87" t="str">
        <f>IF(NOT(db[[#This Row],[H_1]]=db[[#This Row],[H_2]]),MID(db[[#This Row],[H_QTY/ CTN]],db[[#This Row],[H_1]]+1,db[[#This Row],[H_2]]-db[[#This Row],[H_1]]-1),"")</f>
        <v/>
      </c>
      <c r="U1279" s="87" t="str">
        <f>IF(db[[#This Row],[QTY/ CTN B]]="","",LEFT(db[[#This Row],[QTY/ CTN B]],SEARCH(" ",db[[#This Row],[QTY/ CTN B]],1)-1))</f>
        <v>48</v>
      </c>
      <c r="V1279" s="87" t="str">
        <f>IF(db[[#This Row],[QTY/ CTN B]]="","",RIGHT(db[[#This Row],[QTY/ CTN B]],LEN(db[[#This Row],[QTY/ CTN B]])-SEARCH(" ",db[[#This Row],[QTY/ CTN B]],1)))</f>
        <v>LSN</v>
      </c>
      <c r="W1279" s="87">
        <f>IF(db[[#This Row],[QTY/ CTN TG]]="",IF(db[[#This Row],[STN TG]]="","",12),LEFT(db[[#This Row],[QTY/ CTN TG]],SEARCH(" ",db[[#This Row],[QTY/ CTN TG]],1)-1))</f>
        <v>12</v>
      </c>
      <c r="X1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79" s="87" t="str">
        <f>IF(db[[#This Row],[STN K]]="","",IF(db[[#This Row],[STN TG]]="LSN",12,""))</f>
        <v/>
      </c>
      <c r="Z1279" s="87" t="str">
        <f>IF(db[[#This Row],[STN TG]]="LSN","PCS","")</f>
        <v/>
      </c>
      <c r="AA1279" s="87">
        <f>db[[#This Row],[QTY B]]*IF(db[[#This Row],[QTY TG]]="",1,db[[#This Row],[QTY TG]])*IF(db[[#This Row],[QTY K]]="",1,db[[#This Row],[QTY K]])</f>
        <v>576</v>
      </c>
      <c r="AB1279" s="87" t="str">
        <f>IF(db[[#This Row],[STN K]]="",IF(db[[#This Row],[STN TG]]="",db[[#This Row],[STN B]],db[[#This Row],[STN TG]]),db[[#This Row],[STN K]])</f>
        <v>PCS</v>
      </c>
      <c r="AC1279" s="87"/>
    </row>
    <row r="1280" spans="1:29" ht="16.5" customHeight="1" x14ac:dyDescent="0.25">
      <c r="A1280" s="87">
        <f>ROW()-1</f>
        <v>1279</v>
      </c>
      <c r="B1280" s="14" t="str">
        <f>LOWER(SUBSTITUTE(SUBSTITUTE(SUBSTITUTE(SUBSTITUTE(SUBSTITUTE(SUBSTITUTE(db[[#This Row],[NB BM]]," ",),".",""),"-",""),"(",""),")",""),"/",""))</f>
        <v>tipeexkertaskenkoct310sl</v>
      </c>
      <c r="C1280" s="14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D1280" s="14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E1280" s="14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tipeexkertaskenkoct310sl48lsn</v>
      </c>
      <c r="F12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kenkocorrectiontapect310sl12mx5mm48lsnartomoro</v>
      </c>
      <c r="G1280" s="15" t="s">
        <v>4097</v>
      </c>
      <c r="H1280" s="10" t="s">
        <v>3991</v>
      </c>
      <c r="I1280" s="50" t="s">
        <v>3992</v>
      </c>
      <c r="J1280" s="1" t="s">
        <v>1620</v>
      </c>
      <c r="K1280" s="27" t="e">
        <f>IF(db[[#This Row],[NB NOTA_C]]="","",COUNTIF([2]!B_MSK[concat],db[[#This Row],[NB NOTA_C]]))</f>
        <v>#REF!</v>
      </c>
      <c r="L1280" s="16" t="s">
        <v>1633</v>
      </c>
      <c r="M1280" s="14" t="s">
        <v>1715</v>
      </c>
      <c r="N1280" s="15" t="s">
        <v>2821</v>
      </c>
      <c r="O1280" s="3" t="s">
        <v>5340</v>
      </c>
      <c r="P1280" s="14" t="str">
        <f>IF(db[[#This Row],[QTY/ CTN]]="","",SUBSTITUTE(SUBSTITUTE(SUBSTITUTE(db[[#This Row],[QTY/ CTN]]," ","_",2),"(",""),")","")&amp;"_")</f>
        <v>48 LSN_</v>
      </c>
      <c r="Q1280" s="14">
        <f>IF(db[[#This Row],[H_QTY/ CTN]]="","",SEARCH("_",db[[#This Row],[H_QTY/ CTN]]))</f>
        <v>7</v>
      </c>
      <c r="R1280" s="14">
        <f>IF(db[[#This Row],[H_QTY/ CTN]]="","",LEN(db[[#This Row],[H_QTY/ CTN]]))</f>
        <v>7</v>
      </c>
      <c r="S1280" s="91" t="str">
        <f>IF(db[[#This Row],[H_QTY/ CTN]]="","",LEFT(db[[#This Row],[H_QTY/ CTN]],db[[#This Row],[H_1]]-1))</f>
        <v>48 LSN</v>
      </c>
      <c r="T1280" s="91" t="str">
        <f>IF(NOT(db[[#This Row],[H_1]]=db[[#This Row],[H_2]]),MID(db[[#This Row],[H_QTY/ CTN]],db[[#This Row],[H_1]]+1,db[[#This Row],[H_2]]-db[[#This Row],[H_1]]-1),"")</f>
        <v/>
      </c>
      <c r="U1280" s="87" t="str">
        <f>IF(db[[#This Row],[QTY/ CTN B]]="","",LEFT(db[[#This Row],[QTY/ CTN B]],SEARCH(" ",db[[#This Row],[QTY/ CTN B]],1)-1))</f>
        <v>48</v>
      </c>
      <c r="V1280" s="87" t="str">
        <f>IF(db[[#This Row],[QTY/ CTN B]]="","",RIGHT(db[[#This Row],[QTY/ CTN B]],LEN(db[[#This Row],[QTY/ CTN B]])-SEARCH(" ",db[[#This Row],[QTY/ CTN B]],1)))</f>
        <v>LSN</v>
      </c>
      <c r="W1280" s="87">
        <f>IF(db[[#This Row],[QTY/ CTN TG]]="",IF(db[[#This Row],[STN TG]]="","",12),LEFT(db[[#This Row],[QTY/ CTN TG]],SEARCH(" ",db[[#This Row],[QTY/ CTN TG]],1)-1))</f>
        <v>12</v>
      </c>
      <c r="X1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0" s="87" t="str">
        <f>IF(db[[#This Row],[STN K]]="","",IF(db[[#This Row],[STN TG]]="LSN",12,""))</f>
        <v/>
      </c>
      <c r="Z1280" s="87" t="str">
        <f>IF(db[[#This Row],[STN TG]]="LSN","PCS","")</f>
        <v/>
      </c>
      <c r="AA1280" s="87">
        <f>db[[#This Row],[QTY B]]*IF(db[[#This Row],[QTY TG]]="",1,db[[#This Row],[QTY TG]])*IF(db[[#This Row],[QTY K]]="",1,db[[#This Row],[QTY K]])</f>
        <v>576</v>
      </c>
      <c r="AB1280" s="87" t="str">
        <f>IF(db[[#This Row],[STN K]]="",IF(db[[#This Row],[STN TG]]="",db[[#This Row],[STN B]],db[[#This Row],[STN TG]]),db[[#This Row],[STN K]])</f>
        <v>PCS</v>
      </c>
      <c r="AC1280" s="87"/>
    </row>
    <row r="1281" spans="1:29" ht="16.5" customHeight="1" x14ac:dyDescent="0.25">
      <c r="A1281" s="87">
        <f>ROW()-1</f>
        <v>1280</v>
      </c>
      <c r="B1281" s="127" t="str">
        <f>LOWER(SUBSTITUTE(SUBSTITUTE(SUBSTITUTE(SUBSTITUTE(SUBSTITUTE(SUBSTITUTE(db[[#This Row],[NB BM]]," ",),".",""),"-",""),"(",""),")",""),"/",""))</f>
        <v>tipeexkertaskenkoct606</v>
      </c>
      <c r="C1281" s="127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D1281" s="127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E1281" s="12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tipeexkertaskenkoct60648lsn</v>
      </c>
      <c r="F1281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kenkocorrectiontapect6066mx5mm48lsnartomoro</v>
      </c>
      <c r="G1281" s="128" t="s">
        <v>5725</v>
      </c>
      <c r="H1281" s="128" t="s">
        <v>5711</v>
      </c>
      <c r="I1281" s="129" t="s">
        <v>5722</v>
      </c>
      <c r="J1281" s="128" t="s">
        <v>1620</v>
      </c>
      <c r="K1281" s="130" t="e">
        <f>IF(db[[#This Row],[NB NOTA_C]]="","",COUNTIF([2]!B_MSK[concat],db[[#This Row],[NB NOTA_C]]))</f>
        <v>#REF!</v>
      </c>
      <c r="L1281" s="131" t="s">
        <v>1633</v>
      </c>
      <c r="M1281" s="127" t="s">
        <v>1715</v>
      </c>
      <c r="N1281" s="128" t="s">
        <v>2821</v>
      </c>
      <c r="O1281" s="127" t="s">
        <v>5732</v>
      </c>
      <c r="P1281" s="127" t="str">
        <f>IF(db[[#This Row],[QTY/ CTN]]="","",SUBSTITUTE(SUBSTITUTE(SUBSTITUTE(db[[#This Row],[QTY/ CTN]]," ","_",2),"(",""),")","")&amp;"_")</f>
        <v>48 LSN_</v>
      </c>
      <c r="Q1281" s="127">
        <f>IF(db[[#This Row],[H_QTY/ CTN]]="","",SEARCH("_",db[[#This Row],[H_QTY/ CTN]]))</f>
        <v>7</v>
      </c>
      <c r="R1281" s="127">
        <f>IF(db[[#This Row],[H_QTY/ CTN]]="","",LEN(db[[#This Row],[H_QTY/ CTN]]))</f>
        <v>7</v>
      </c>
      <c r="S1281" s="132" t="str">
        <f>IF(db[[#This Row],[H_QTY/ CTN]]="","",LEFT(db[[#This Row],[H_QTY/ CTN]],db[[#This Row],[H_1]]-1))</f>
        <v>48 LSN</v>
      </c>
      <c r="T1281" s="132" t="str">
        <f>IF(NOT(db[[#This Row],[H_1]]=db[[#This Row],[H_2]]),MID(db[[#This Row],[H_QTY/ CTN]],db[[#This Row],[H_1]]+1,db[[#This Row],[H_2]]-db[[#This Row],[H_1]]-1),"")</f>
        <v/>
      </c>
      <c r="U1281" s="132" t="str">
        <f>IF(db[[#This Row],[QTY/ CTN B]]="","",LEFT(db[[#This Row],[QTY/ CTN B]],SEARCH(" ",db[[#This Row],[QTY/ CTN B]],1)-1))</f>
        <v>48</v>
      </c>
      <c r="V1281" s="132" t="str">
        <f>IF(db[[#This Row],[QTY/ CTN B]]="","",RIGHT(db[[#This Row],[QTY/ CTN B]],LEN(db[[#This Row],[QTY/ CTN B]])-SEARCH(" ",db[[#This Row],[QTY/ CTN B]],1)))</f>
        <v>LSN</v>
      </c>
      <c r="W1281" s="132">
        <f>IF(db[[#This Row],[QTY/ CTN TG]]="",IF(db[[#This Row],[STN TG]]="","",12),LEFT(db[[#This Row],[QTY/ CTN TG]],SEARCH(" ",db[[#This Row],[QTY/ CTN TG]],1)-1))</f>
        <v>12</v>
      </c>
      <c r="X1281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1" s="132" t="str">
        <f>IF(db[[#This Row],[STN K]]="","",IF(db[[#This Row],[STN TG]]="LSN",12,""))</f>
        <v/>
      </c>
      <c r="Z1281" s="132" t="str">
        <f>IF(db[[#This Row],[STN TG]]="LSN","PCS","")</f>
        <v/>
      </c>
      <c r="AA1281" s="132">
        <f>db[[#This Row],[QTY B]]*IF(db[[#This Row],[QTY TG]]="",1,db[[#This Row],[QTY TG]])*IF(db[[#This Row],[QTY K]]="",1,db[[#This Row],[QTY K]])</f>
        <v>576</v>
      </c>
      <c r="AB1281" s="132" t="str">
        <f>IF(db[[#This Row],[STN K]]="",IF(db[[#This Row],[STN TG]]="",db[[#This Row],[STN B]],db[[#This Row],[STN TG]]),db[[#This Row],[STN K]])</f>
        <v>PCS</v>
      </c>
      <c r="AC1281" s="87"/>
    </row>
    <row r="1282" spans="1:29" ht="16.5" customHeight="1" x14ac:dyDescent="0.25">
      <c r="A1282" s="87">
        <f>ROW()-1</f>
        <v>1281</v>
      </c>
      <c r="B1282" s="127" t="str">
        <f>LOWER(SUBSTITUTE(SUBSTITUTE(SUBSTITUTE(SUBSTITUTE(SUBSTITUTE(SUBSTITUTE(db[[#This Row],[NB BM]]," ",),".",""),"-",""),"(",""),")",""),"/",""))</f>
        <v>tipeexkertaskenkoct608fc</v>
      </c>
      <c r="C1282" s="127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D1282" s="127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E1282" s="12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tipeexkertaskenkoct608fc48lsn</v>
      </c>
      <c r="F1282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kenkocorrectiontapect608fc6mx5mm48lsnartomoro</v>
      </c>
      <c r="G1282" s="128" t="s">
        <v>5726</v>
      </c>
      <c r="H1282" s="128" t="s">
        <v>5712</v>
      </c>
      <c r="I1282" s="129" t="s">
        <v>5723</v>
      </c>
      <c r="J1282" s="128" t="s">
        <v>1620</v>
      </c>
      <c r="K1282" s="130" t="e">
        <f>IF(db[[#This Row],[NB NOTA_C]]="","",COUNTIF([2]!B_MSK[concat],db[[#This Row],[NB NOTA_C]]))</f>
        <v>#REF!</v>
      </c>
      <c r="L1282" s="131" t="s">
        <v>1633</v>
      </c>
      <c r="M1282" s="127" t="s">
        <v>1715</v>
      </c>
      <c r="N1282" s="128" t="s">
        <v>2821</v>
      </c>
      <c r="O1282" s="149" t="s">
        <v>5999</v>
      </c>
      <c r="P1282" s="127" t="str">
        <f>IF(db[[#This Row],[QTY/ CTN]]="","",SUBSTITUTE(SUBSTITUTE(SUBSTITUTE(db[[#This Row],[QTY/ CTN]]," ","_",2),"(",""),")","")&amp;"_")</f>
        <v>48 LSN_</v>
      </c>
      <c r="Q1282" s="127">
        <f>IF(db[[#This Row],[H_QTY/ CTN]]="","",SEARCH("_",db[[#This Row],[H_QTY/ CTN]]))</f>
        <v>7</v>
      </c>
      <c r="R1282" s="127">
        <f>IF(db[[#This Row],[H_QTY/ CTN]]="","",LEN(db[[#This Row],[H_QTY/ CTN]]))</f>
        <v>7</v>
      </c>
      <c r="S1282" s="132" t="str">
        <f>IF(db[[#This Row],[H_QTY/ CTN]]="","",LEFT(db[[#This Row],[H_QTY/ CTN]],db[[#This Row],[H_1]]-1))</f>
        <v>48 LSN</v>
      </c>
      <c r="T1282" s="132" t="str">
        <f>IF(NOT(db[[#This Row],[H_1]]=db[[#This Row],[H_2]]),MID(db[[#This Row],[H_QTY/ CTN]],db[[#This Row],[H_1]]+1,db[[#This Row],[H_2]]-db[[#This Row],[H_1]]-1),"")</f>
        <v/>
      </c>
      <c r="U1282" s="132" t="str">
        <f>IF(db[[#This Row],[QTY/ CTN B]]="","",LEFT(db[[#This Row],[QTY/ CTN B]],SEARCH(" ",db[[#This Row],[QTY/ CTN B]],1)-1))</f>
        <v>48</v>
      </c>
      <c r="V1282" s="132" t="str">
        <f>IF(db[[#This Row],[QTY/ CTN B]]="","",RIGHT(db[[#This Row],[QTY/ CTN B]],LEN(db[[#This Row],[QTY/ CTN B]])-SEARCH(" ",db[[#This Row],[QTY/ CTN B]],1)))</f>
        <v>LSN</v>
      </c>
      <c r="W1282" s="132">
        <f>IF(db[[#This Row],[QTY/ CTN TG]]="",IF(db[[#This Row],[STN TG]]="","",12),LEFT(db[[#This Row],[QTY/ CTN TG]],SEARCH(" ",db[[#This Row],[QTY/ CTN TG]],1)-1))</f>
        <v>12</v>
      </c>
      <c r="X1282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2" s="132" t="str">
        <f>IF(db[[#This Row],[STN K]]="","",IF(db[[#This Row],[STN TG]]="LSN",12,""))</f>
        <v/>
      </c>
      <c r="Z1282" s="132" t="str">
        <f>IF(db[[#This Row],[STN TG]]="LSN","PCS","")</f>
        <v/>
      </c>
      <c r="AA1282" s="132">
        <f>db[[#This Row],[QTY B]]*IF(db[[#This Row],[QTY TG]]="",1,db[[#This Row],[QTY TG]])*IF(db[[#This Row],[QTY K]]="",1,db[[#This Row],[QTY K]])</f>
        <v>576</v>
      </c>
      <c r="AB1282" s="132" t="str">
        <f>IF(db[[#This Row],[STN K]]="",IF(db[[#This Row],[STN TG]]="",db[[#This Row],[STN B]],db[[#This Row],[STN TG]]),db[[#This Row],[STN K]])</f>
        <v>PCS</v>
      </c>
      <c r="AC1282" s="87"/>
    </row>
    <row r="1283" spans="1:29" ht="16.5" customHeight="1" x14ac:dyDescent="0.25">
      <c r="A1283" s="87">
        <f>ROW()-1</f>
        <v>1282</v>
      </c>
      <c r="B1283" s="40" t="str">
        <f>LOWER(SUBSTITUTE(SUBSTITUTE(SUBSTITUTE(SUBSTITUTE(SUBSTITUTE(SUBSTITUTE(db[[#This Row],[NB BM]]," ",),".",""),"-",""),"(",""),")",""),"/",""))</f>
        <v>tipeexkertaskenkoct634</v>
      </c>
      <c r="C1283" s="40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D1283" s="40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E1283" s="40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tipeexkertaskenkoct63448lsn</v>
      </c>
      <c r="F1283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kenkocorrectiontapect6348mx5mm48lsnartomoro</v>
      </c>
      <c r="G1283" s="1" t="s">
        <v>4673</v>
      </c>
      <c r="H1283" s="10" t="s">
        <v>4626</v>
      </c>
      <c r="I1283" s="49" t="s">
        <v>4629</v>
      </c>
      <c r="J1283" s="1" t="s">
        <v>1620</v>
      </c>
      <c r="K1283" s="43" t="e">
        <f>IF(db[[#This Row],[NB NOTA_C]]="","",COUNTIF([2]!B_MSK[concat],db[[#This Row],[NB NOTA_C]]))</f>
        <v>#REF!</v>
      </c>
      <c r="L1283" s="7" t="s">
        <v>1633</v>
      </c>
      <c r="M1283" s="3" t="s">
        <v>1715</v>
      </c>
      <c r="N1283" s="1" t="s">
        <v>2821</v>
      </c>
      <c r="O1283" s="3" t="s">
        <v>5788</v>
      </c>
      <c r="P1283" s="40" t="str">
        <f>IF(db[[#This Row],[QTY/ CTN]]="","",SUBSTITUTE(SUBSTITUTE(SUBSTITUTE(db[[#This Row],[QTY/ CTN]]," ","_",2),"(",""),")","")&amp;"_")</f>
        <v>48 LSN_</v>
      </c>
      <c r="Q1283" s="40">
        <f>IF(db[[#This Row],[H_QTY/ CTN]]="","",SEARCH("_",db[[#This Row],[H_QTY/ CTN]]))</f>
        <v>7</v>
      </c>
      <c r="R1283" s="40">
        <f>IF(db[[#This Row],[H_QTY/ CTN]]="","",LEN(db[[#This Row],[H_QTY/ CTN]]))</f>
        <v>7</v>
      </c>
      <c r="S1283" s="99" t="str">
        <f>IF(db[[#This Row],[H_QTY/ CTN]]="","",LEFT(db[[#This Row],[H_QTY/ CTN]],db[[#This Row],[H_1]]-1))</f>
        <v>48 LSN</v>
      </c>
      <c r="T1283" s="99" t="str">
        <f>IF(NOT(db[[#This Row],[H_1]]=db[[#This Row],[H_2]]),MID(db[[#This Row],[H_QTY/ CTN]],db[[#This Row],[H_1]]+1,db[[#This Row],[H_2]]-db[[#This Row],[H_1]]-1),"")</f>
        <v/>
      </c>
      <c r="U1283" s="87" t="str">
        <f>IF(db[[#This Row],[QTY/ CTN B]]="","",LEFT(db[[#This Row],[QTY/ CTN B]],SEARCH(" ",db[[#This Row],[QTY/ CTN B]],1)-1))</f>
        <v>48</v>
      </c>
      <c r="V1283" s="87" t="str">
        <f>IF(db[[#This Row],[QTY/ CTN B]]="","",RIGHT(db[[#This Row],[QTY/ CTN B]],LEN(db[[#This Row],[QTY/ CTN B]])-SEARCH(" ",db[[#This Row],[QTY/ CTN B]],1)))</f>
        <v>LSN</v>
      </c>
      <c r="W1283" s="87">
        <f>IF(db[[#This Row],[QTY/ CTN TG]]="",IF(db[[#This Row],[STN TG]]="","",12),LEFT(db[[#This Row],[QTY/ CTN TG]],SEARCH(" ",db[[#This Row],[QTY/ CTN TG]],1)-1))</f>
        <v>12</v>
      </c>
      <c r="X1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3" s="87" t="str">
        <f>IF(db[[#This Row],[STN K]]="","",IF(db[[#This Row],[STN TG]]="LSN",12,""))</f>
        <v/>
      </c>
      <c r="Z1283" s="87" t="str">
        <f>IF(db[[#This Row],[STN TG]]="LSN","PCS","")</f>
        <v/>
      </c>
      <c r="AA1283" s="87">
        <f>db[[#This Row],[QTY B]]*IF(db[[#This Row],[QTY TG]]="",1,db[[#This Row],[QTY TG]])*IF(db[[#This Row],[QTY K]]="",1,db[[#This Row],[QTY K]])</f>
        <v>576</v>
      </c>
      <c r="AB1283" s="87" t="str">
        <f>IF(db[[#This Row],[STN K]]="",IF(db[[#This Row],[STN TG]]="",db[[#This Row],[STN B]],db[[#This Row],[STN TG]]),db[[#This Row],[STN K]])</f>
        <v>PCS</v>
      </c>
      <c r="AC1283" s="87"/>
    </row>
    <row r="1284" spans="1:29" ht="16.5" customHeight="1" x14ac:dyDescent="0.25">
      <c r="A1284" s="87">
        <f>ROW()-1</f>
        <v>1283</v>
      </c>
      <c r="B1284" s="3" t="str">
        <f>LOWER(SUBSTITUTE(SUBSTITUTE(SUBSTITUTE(SUBSTITUTE(SUBSTITUTE(SUBSTITUTE(db[[#This Row],[NB BM]]," ",),".",""),"-",""),"(",""),")",""),"/",""))</f>
        <v>tipeexkertaskenkoct634dt</v>
      </c>
      <c r="C1284" s="3" t="str">
        <f>LOWER(SUBSTITUTE(SUBSTITUTE(SUBSTITUTE(SUBSTITUTE(SUBSTITUTE(SUBSTITUTE(SUBSTITUTE(SUBSTITUTE(SUBSTITUTE(db[[#This Row],[NB NOTA]]," ",),".",""),"-",""),"(",""),")",""),",",""),"/",""),"""",""),"+",""))</f>
        <v>kenkocorrectiontapect634dt8mx5mm</v>
      </c>
      <c r="D1284" s="3" t="str">
        <f>LOWER(SUBSTITUTE(SUBSTITUTE(SUBSTITUTE(SUBSTITUTE(SUBSTITUTE(SUBSTITUTE(SUBSTITUTE(SUBSTITUTE(SUBSTITUTE(db[[#This Row],[NB PAJAK]]," ",""),"-",""),"(",""),")",""),".",""),",",""),"/",""),"""",""),"+",""))</f>
        <v>correctiontapekenkoct634dt8mx5mm</v>
      </c>
      <c r="E1284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tipeexkertaskenkoct634dt48lsn</v>
      </c>
      <c r="F1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kenkocorrectiontapect634dt8mx5mm48lsnartomoro</v>
      </c>
      <c r="G1284" s="1" t="s">
        <v>5906</v>
      </c>
      <c r="H1284" s="10" t="s">
        <v>5907</v>
      </c>
      <c r="I1284" s="2" t="s">
        <v>5908</v>
      </c>
      <c r="J1284" s="1" t="s">
        <v>1620</v>
      </c>
      <c r="K1284" s="26" t="e">
        <f>IF(db[[#This Row],[NB NOTA_C]]="","",COUNTIF([2]!B_MSK[concat],db[[#This Row],[NB NOTA_C]]))</f>
        <v>#REF!</v>
      </c>
      <c r="L1284" s="7" t="s">
        <v>1633</v>
      </c>
      <c r="M1284" s="3" t="s">
        <v>1715</v>
      </c>
      <c r="N1284" s="1" t="s">
        <v>2821</v>
      </c>
      <c r="O1284" s="1" t="s">
        <v>5909</v>
      </c>
      <c r="P1284" s="1" t="str">
        <f>IF(db[[#This Row],[QTY/ CTN]]="","",SUBSTITUTE(SUBSTITUTE(SUBSTITUTE(db[[#This Row],[QTY/ CTN]]," ","_",2),"(",""),")","")&amp;"_")</f>
        <v>48 LSN_</v>
      </c>
      <c r="Q1284" s="1">
        <f>IF(db[[#This Row],[H_QTY/ CTN]]="","",SEARCH("_",db[[#This Row],[H_QTY/ CTN]]))</f>
        <v>7</v>
      </c>
      <c r="R1284" s="1">
        <f>IF(db[[#This Row],[H_QTY/ CTN]]="","",LEN(db[[#This Row],[H_QTY/ CTN]]))</f>
        <v>7</v>
      </c>
      <c r="S1284" s="90" t="str">
        <f>IF(db[[#This Row],[H_QTY/ CTN]]="","",LEFT(db[[#This Row],[H_QTY/ CTN]],db[[#This Row],[H_1]]-1))</f>
        <v>48 LSN</v>
      </c>
      <c r="T1284" s="87" t="str">
        <f>IF(NOT(db[[#This Row],[H_1]]=db[[#This Row],[H_2]]),MID(db[[#This Row],[H_QTY/ CTN]],db[[#This Row],[H_1]]+1,db[[#This Row],[H_2]]-db[[#This Row],[H_1]]-1),"")</f>
        <v/>
      </c>
      <c r="U1284" s="87" t="str">
        <f>IF(db[[#This Row],[QTY/ CTN B]]="","",LEFT(db[[#This Row],[QTY/ CTN B]],SEARCH(" ",db[[#This Row],[QTY/ CTN B]],1)-1))</f>
        <v>48</v>
      </c>
      <c r="V1284" s="87" t="str">
        <f>IF(db[[#This Row],[QTY/ CTN B]]="","",RIGHT(db[[#This Row],[QTY/ CTN B]],LEN(db[[#This Row],[QTY/ CTN B]])-SEARCH(" ",db[[#This Row],[QTY/ CTN B]],1)))</f>
        <v>LSN</v>
      </c>
      <c r="W1284" s="87">
        <f>IF(db[[#This Row],[QTY/ CTN TG]]="",IF(db[[#This Row],[STN TG]]="","",12),LEFT(db[[#This Row],[QTY/ CTN TG]],SEARCH(" ",db[[#This Row],[QTY/ CTN TG]],1)-1))</f>
        <v>12</v>
      </c>
      <c r="X1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4" s="87" t="str">
        <f>IF(db[[#This Row],[STN K]]="","",IF(db[[#This Row],[STN TG]]="LSN",12,""))</f>
        <v/>
      </c>
      <c r="Z1284" s="87" t="str">
        <f>IF(db[[#This Row],[STN TG]]="LSN","PCS","")</f>
        <v/>
      </c>
      <c r="AA1284" s="87">
        <f>db[[#This Row],[QTY B]]*IF(db[[#This Row],[QTY TG]]="",1,db[[#This Row],[QTY TG]])*IF(db[[#This Row],[QTY K]]="",1,db[[#This Row],[QTY K]])</f>
        <v>576</v>
      </c>
      <c r="AB1284" s="87" t="str">
        <f>IF(db[[#This Row],[STN K]]="",IF(db[[#This Row],[STN TG]]="",db[[#This Row],[STN B]],db[[#This Row],[STN TG]]),db[[#This Row],[STN K]])</f>
        <v>PCS</v>
      </c>
      <c r="AC1284" s="87"/>
    </row>
    <row r="1285" spans="1:29" ht="16.5" customHeight="1" x14ac:dyDescent="0.25">
      <c r="A1285" s="87">
        <f>ROW()-1</f>
        <v>1284</v>
      </c>
      <c r="B1285" s="3" t="str">
        <f>LOWER(SUBSTITUTE(SUBSTITUTE(SUBSTITUTE(SUBSTITUTE(SUBSTITUTE(SUBSTITUTE(db[[#This Row],[NB BM]]," ",),".",""),"-",""),"(",""),")",""),"/",""))</f>
        <v>tipeexkertaskenkoct634n</v>
      </c>
      <c r="C1285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D1285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E1285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tipeexkertaskenkoct634n48lsn</v>
      </c>
      <c r="F1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kenkocorrectiontapect634n8mx5mm48lsnartomoro</v>
      </c>
      <c r="G1285" s="1" t="s">
        <v>2372</v>
      </c>
      <c r="H1285" s="10" t="s">
        <v>2371</v>
      </c>
      <c r="I1285" s="2" t="s">
        <v>2369</v>
      </c>
      <c r="J1285" s="1" t="s">
        <v>1620</v>
      </c>
      <c r="K1285" s="26" t="e">
        <f>IF(db[[#This Row],[NB NOTA_C]]="","",COUNTIF([2]!B_MSK[concat],db[[#This Row],[NB NOTA_C]]))</f>
        <v>#REF!</v>
      </c>
      <c r="L1285" s="7" t="s">
        <v>1633</v>
      </c>
      <c r="M1285" s="3" t="s">
        <v>1715</v>
      </c>
      <c r="N1285" s="1" t="s">
        <v>2821</v>
      </c>
      <c r="O1285" s="1" t="s">
        <v>4851</v>
      </c>
      <c r="P1285" s="1" t="str">
        <f>IF(db[[#This Row],[QTY/ CTN]]="","",SUBSTITUTE(SUBSTITUTE(SUBSTITUTE(db[[#This Row],[QTY/ CTN]]," ","_",2),"(",""),")","")&amp;"_")</f>
        <v>48 LSN_</v>
      </c>
      <c r="Q1285" s="1">
        <f>IF(db[[#This Row],[H_QTY/ CTN]]="","",SEARCH("_",db[[#This Row],[H_QTY/ CTN]]))</f>
        <v>7</v>
      </c>
      <c r="R1285" s="1">
        <f>IF(db[[#This Row],[H_QTY/ CTN]]="","",LEN(db[[#This Row],[H_QTY/ CTN]]))</f>
        <v>7</v>
      </c>
      <c r="S1285" s="90" t="str">
        <f>IF(db[[#This Row],[H_QTY/ CTN]]="","",LEFT(db[[#This Row],[H_QTY/ CTN]],db[[#This Row],[H_1]]-1))</f>
        <v>48 LSN</v>
      </c>
      <c r="T1285" s="87" t="str">
        <f>IF(NOT(db[[#This Row],[H_1]]=db[[#This Row],[H_2]]),MID(db[[#This Row],[H_QTY/ CTN]],db[[#This Row],[H_1]]+1,db[[#This Row],[H_2]]-db[[#This Row],[H_1]]-1),"")</f>
        <v/>
      </c>
      <c r="U1285" s="87" t="str">
        <f>IF(db[[#This Row],[QTY/ CTN B]]="","",LEFT(db[[#This Row],[QTY/ CTN B]],SEARCH(" ",db[[#This Row],[QTY/ CTN B]],1)-1))</f>
        <v>48</v>
      </c>
      <c r="V1285" s="87" t="str">
        <f>IF(db[[#This Row],[QTY/ CTN B]]="","",RIGHT(db[[#This Row],[QTY/ CTN B]],LEN(db[[#This Row],[QTY/ CTN B]])-SEARCH(" ",db[[#This Row],[QTY/ CTN B]],1)))</f>
        <v>LSN</v>
      </c>
      <c r="W1285" s="87">
        <f>IF(db[[#This Row],[QTY/ CTN TG]]="",IF(db[[#This Row],[STN TG]]="","",12),LEFT(db[[#This Row],[QTY/ CTN TG]],SEARCH(" ",db[[#This Row],[QTY/ CTN TG]],1)-1))</f>
        <v>12</v>
      </c>
      <c r="X1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5" s="87" t="str">
        <f>IF(db[[#This Row],[STN K]]="","",IF(db[[#This Row],[STN TG]]="LSN",12,""))</f>
        <v/>
      </c>
      <c r="Z1285" s="87" t="str">
        <f>IF(db[[#This Row],[STN TG]]="LSN","PCS","")</f>
        <v/>
      </c>
      <c r="AA1285" s="87">
        <f>db[[#This Row],[QTY B]]*IF(db[[#This Row],[QTY TG]]="",1,db[[#This Row],[QTY TG]])*IF(db[[#This Row],[QTY K]]="",1,db[[#This Row],[QTY K]])</f>
        <v>576</v>
      </c>
      <c r="AB1285" s="87" t="str">
        <f>IF(db[[#This Row],[STN K]]="",IF(db[[#This Row],[STN TG]]="",db[[#This Row],[STN B]],db[[#This Row],[STN TG]]),db[[#This Row],[STN K]])</f>
        <v>PCS</v>
      </c>
      <c r="AC1285" s="87"/>
    </row>
    <row r="1286" spans="1:29" ht="16.5" customHeight="1" x14ac:dyDescent="0.25">
      <c r="A1286" s="87">
        <f>ROW()-1</f>
        <v>1285</v>
      </c>
      <c r="B1286" s="3" t="str">
        <f>LOWER(SUBSTITUTE(SUBSTITUTE(SUBSTITUTE(SUBSTITUTE(SUBSTITUTE(SUBSTITUTE(db[[#This Row],[NB BM]]," ",),".",""),"-",""),"(",""),")",""),"/",""))</f>
        <v>tipeexkertaskenkoct802n</v>
      </c>
      <c r="C1286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D1286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E1286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tipeexkertaskenkoct802n48lsn</v>
      </c>
      <c r="F12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kenkocorrectiontapect802n8mx5mm48lsnartomoro</v>
      </c>
      <c r="G1286" s="1" t="s">
        <v>2373</v>
      </c>
      <c r="H1286" s="10" t="s">
        <v>2370</v>
      </c>
      <c r="I1286" s="49" t="s">
        <v>2368</v>
      </c>
      <c r="J1286" s="1" t="s">
        <v>1620</v>
      </c>
      <c r="K1286" s="26" t="e">
        <f>IF(db[[#This Row],[NB NOTA_C]]="","",COUNTIF([2]!B_MSK[concat],db[[#This Row],[NB NOTA_C]]))</f>
        <v>#REF!</v>
      </c>
      <c r="L1286" s="7" t="s">
        <v>1633</v>
      </c>
      <c r="M1286" s="3" t="s">
        <v>1715</v>
      </c>
      <c r="N1286" s="1" t="s">
        <v>2821</v>
      </c>
      <c r="O1286" s="1" t="s">
        <v>5175</v>
      </c>
      <c r="P1286" s="1" t="str">
        <f>IF(db[[#This Row],[QTY/ CTN]]="","",SUBSTITUTE(SUBSTITUTE(SUBSTITUTE(db[[#This Row],[QTY/ CTN]]," ","_",2),"(",""),")","")&amp;"_")</f>
        <v>48 LSN_</v>
      </c>
      <c r="Q1286" s="1">
        <f>IF(db[[#This Row],[H_QTY/ CTN]]="","",SEARCH("_",db[[#This Row],[H_QTY/ CTN]]))</f>
        <v>7</v>
      </c>
      <c r="R1286" s="1">
        <f>IF(db[[#This Row],[H_QTY/ CTN]]="","",LEN(db[[#This Row],[H_QTY/ CTN]]))</f>
        <v>7</v>
      </c>
      <c r="S1286" s="90" t="str">
        <f>IF(db[[#This Row],[H_QTY/ CTN]]="","",LEFT(db[[#This Row],[H_QTY/ CTN]],db[[#This Row],[H_1]]-1))</f>
        <v>48 LSN</v>
      </c>
      <c r="T1286" s="87" t="str">
        <f>IF(NOT(db[[#This Row],[H_1]]=db[[#This Row],[H_2]]),MID(db[[#This Row],[H_QTY/ CTN]],db[[#This Row],[H_1]]+1,db[[#This Row],[H_2]]-db[[#This Row],[H_1]]-1),"")</f>
        <v/>
      </c>
      <c r="U1286" s="87" t="str">
        <f>IF(db[[#This Row],[QTY/ CTN B]]="","",LEFT(db[[#This Row],[QTY/ CTN B]],SEARCH(" ",db[[#This Row],[QTY/ CTN B]],1)-1))</f>
        <v>48</v>
      </c>
      <c r="V1286" s="87" t="str">
        <f>IF(db[[#This Row],[QTY/ CTN B]]="","",RIGHT(db[[#This Row],[QTY/ CTN B]],LEN(db[[#This Row],[QTY/ CTN B]])-SEARCH(" ",db[[#This Row],[QTY/ CTN B]],1)))</f>
        <v>LSN</v>
      </c>
      <c r="W1286" s="87">
        <f>IF(db[[#This Row],[QTY/ CTN TG]]="",IF(db[[#This Row],[STN TG]]="","",12),LEFT(db[[#This Row],[QTY/ CTN TG]],SEARCH(" ",db[[#This Row],[QTY/ CTN TG]],1)-1))</f>
        <v>12</v>
      </c>
      <c r="X1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6" s="87" t="str">
        <f>IF(db[[#This Row],[STN K]]="","",IF(db[[#This Row],[STN TG]]="LSN",12,""))</f>
        <v/>
      </c>
      <c r="Z1286" s="87" t="str">
        <f>IF(db[[#This Row],[STN TG]]="LSN","PCS","")</f>
        <v/>
      </c>
      <c r="AA1286" s="87">
        <f>db[[#This Row],[QTY B]]*IF(db[[#This Row],[QTY TG]]="",1,db[[#This Row],[QTY TG]])*IF(db[[#This Row],[QTY K]]="",1,db[[#This Row],[QTY K]])</f>
        <v>576</v>
      </c>
      <c r="AB1286" s="87" t="str">
        <f>IF(db[[#This Row],[STN K]]="",IF(db[[#This Row],[STN TG]]="",db[[#This Row],[STN B]],db[[#This Row],[STN TG]]),db[[#This Row],[STN K]])</f>
        <v>PCS</v>
      </c>
      <c r="AC1286" s="87"/>
    </row>
    <row r="1287" spans="1:29" ht="16.5" customHeight="1" x14ac:dyDescent="0.25">
      <c r="A1287" s="87">
        <f>ROW()-1</f>
        <v>1286</v>
      </c>
      <c r="B1287" s="40" t="str">
        <f>LOWER(SUBSTITUTE(SUBSTITUTE(SUBSTITUTE(SUBSTITUTE(SUBSTITUTE(SUBSTITUTE(db[[#This Row],[NB BM]]," ",),".",""),"-",""),"(",""),")",""),"/",""))</f>
        <v>tipeexkertaskenkoct809</v>
      </c>
      <c r="C1287" s="40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D1287" s="40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E1287" s="40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tipeexkertaskenkoct80948lsn</v>
      </c>
      <c r="F1287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kenkocorrectiontapect8098mx5mm48lsnartomoro</v>
      </c>
      <c r="G1287" s="1" t="s">
        <v>4674</v>
      </c>
      <c r="H1287" s="10" t="s">
        <v>4627</v>
      </c>
      <c r="I1287" s="49" t="s">
        <v>4630</v>
      </c>
      <c r="J1287" s="1" t="s">
        <v>1620</v>
      </c>
      <c r="K1287" s="43" t="e">
        <f>IF(db[[#This Row],[NB NOTA_C]]="","",COUNTIF([2]!B_MSK[concat],db[[#This Row],[NB NOTA_C]]))</f>
        <v>#REF!</v>
      </c>
      <c r="L1287" s="7" t="s">
        <v>1633</v>
      </c>
      <c r="M1287" s="3" t="s">
        <v>1715</v>
      </c>
      <c r="N1287" s="1" t="s">
        <v>2821</v>
      </c>
      <c r="O1287" s="40" t="s">
        <v>5125</v>
      </c>
      <c r="P1287" s="40" t="str">
        <f>IF(db[[#This Row],[QTY/ CTN]]="","",SUBSTITUTE(SUBSTITUTE(SUBSTITUTE(db[[#This Row],[QTY/ CTN]]," ","_",2),"(",""),")","")&amp;"_")</f>
        <v>48 LSN_</v>
      </c>
      <c r="Q1287" s="40">
        <f>IF(db[[#This Row],[H_QTY/ CTN]]="","",SEARCH("_",db[[#This Row],[H_QTY/ CTN]]))</f>
        <v>7</v>
      </c>
      <c r="R1287" s="40">
        <f>IF(db[[#This Row],[H_QTY/ CTN]]="","",LEN(db[[#This Row],[H_QTY/ CTN]]))</f>
        <v>7</v>
      </c>
      <c r="S1287" s="99" t="str">
        <f>IF(db[[#This Row],[H_QTY/ CTN]]="","",LEFT(db[[#This Row],[H_QTY/ CTN]],db[[#This Row],[H_1]]-1))</f>
        <v>48 LSN</v>
      </c>
      <c r="T1287" s="99" t="str">
        <f>IF(NOT(db[[#This Row],[H_1]]=db[[#This Row],[H_2]]),MID(db[[#This Row],[H_QTY/ CTN]],db[[#This Row],[H_1]]+1,db[[#This Row],[H_2]]-db[[#This Row],[H_1]]-1),"")</f>
        <v/>
      </c>
      <c r="U1287" s="87" t="str">
        <f>IF(db[[#This Row],[QTY/ CTN B]]="","",LEFT(db[[#This Row],[QTY/ CTN B]],SEARCH(" ",db[[#This Row],[QTY/ CTN B]],1)-1))</f>
        <v>48</v>
      </c>
      <c r="V1287" s="87" t="str">
        <f>IF(db[[#This Row],[QTY/ CTN B]]="","",RIGHT(db[[#This Row],[QTY/ CTN B]],LEN(db[[#This Row],[QTY/ CTN B]])-SEARCH(" ",db[[#This Row],[QTY/ CTN B]],1)))</f>
        <v>LSN</v>
      </c>
      <c r="W1287" s="87">
        <f>IF(db[[#This Row],[QTY/ CTN TG]]="",IF(db[[#This Row],[STN TG]]="","",12),LEFT(db[[#This Row],[QTY/ CTN TG]],SEARCH(" ",db[[#This Row],[QTY/ CTN TG]],1)-1))</f>
        <v>12</v>
      </c>
      <c r="X1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7" s="87" t="str">
        <f>IF(db[[#This Row],[STN K]]="","",IF(db[[#This Row],[STN TG]]="LSN",12,""))</f>
        <v/>
      </c>
      <c r="Z1287" s="87" t="str">
        <f>IF(db[[#This Row],[STN TG]]="LSN","PCS","")</f>
        <v/>
      </c>
      <c r="AA1287" s="87">
        <f>db[[#This Row],[QTY B]]*IF(db[[#This Row],[QTY TG]]="",1,db[[#This Row],[QTY TG]])*IF(db[[#This Row],[QTY K]]="",1,db[[#This Row],[QTY K]])</f>
        <v>576</v>
      </c>
      <c r="AB1287" s="87" t="str">
        <f>IF(db[[#This Row],[STN K]]="",IF(db[[#This Row],[STN TG]]="",db[[#This Row],[STN B]],db[[#This Row],[STN TG]]),db[[#This Row],[STN K]])</f>
        <v>PCS</v>
      </c>
      <c r="AC1287" s="87"/>
    </row>
    <row r="1288" spans="1:29" ht="16.5" customHeight="1" x14ac:dyDescent="0.25">
      <c r="A1288" s="87">
        <f>ROW()-1</f>
        <v>1287</v>
      </c>
      <c r="B1288" s="127" t="str">
        <f>LOWER(SUBSTITUTE(SUBSTITUTE(SUBSTITUTE(SUBSTITUTE(SUBSTITUTE(SUBSTITUTE(db[[#This Row],[NB BM]]," ",),".",""),"-",""),"(",""),")",""),"/",""))</f>
        <v>tipeexkertaskenkoct818</v>
      </c>
      <c r="C1288" s="127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D1288" s="127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E1288" s="12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tipeexkertaskenkoct81848lsn</v>
      </c>
      <c r="F1288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kenkocorrectiontapect8188mx5mm48lsnartomoro</v>
      </c>
      <c r="G1288" s="128" t="s">
        <v>5727</v>
      </c>
      <c r="H1288" s="128" t="s">
        <v>5713</v>
      </c>
      <c r="I1288" s="129" t="s">
        <v>5724</v>
      </c>
      <c r="J1288" s="128" t="s">
        <v>1620</v>
      </c>
      <c r="K1288" s="130" t="e">
        <f>IF(db[[#This Row],[NB NOTA_C]]="","",COUNTIF([2]!B_MSK[concat],db[[#This Row],[NB NOTA_C]]))</f>
        <v>#REF!</v>
      </c>
      <c r="L1288" s="131" t="s">
        <v>1633</v>
      </c>
      <c r="M1288" s="127" t="s">
        <v>1715</v>
      </c>
      <c r="N1288" s="128" t="s">
        <v>2821</v>
      </c>
      <c r="O1288" s="127"/>
      <c r="P1288" s="127" t="str">
        <f>IF(db[[#This Row],[QTY/ CTN]]="","",SUBSTITUTE(SUBSTITUTE(SUBSTITUTE(db[[#This Row],[QTY/ CTN]]," ","_",2),"(",""),")","")&amp;"_")</f>
        <v>48 LSN_</v>
      </c>
      <c r="Q1288" s="127">
        <f>IF(db[[#This Row],[H_QTY/ CTN]]="","",SEARCH("_",db[[#This Row],[H_QTY/ CTN]]))</f>
        <v>7</v>
      </c>
      <c r="R1288" s="127">
        <f>IF(db[[#This Row],[H_QTY/ CTN]]="","",LEN(db[[#This Row],[H_QTY/ CTN]]))</f>
        <v>7</v>
      </c>
      <c r="S1288" s="132" t="str">
        <f>IF(db[[#This Row],[H_QTY/ CTN]]="","",LEFT(db[[#This Row],[H_QTY/ CTN]],db[[#This Row],[H_1]]-1))</f>
        <v>48 LSN</v>
      </c>
      <c r="T1288" s="132" t="str">
        <f>IF(NOT(db[[#This Row],[H_1]]=db[[#This Row],[H_2]]),MID(db[[#This Row],[H_QTY/ CTN]],db[[#This Row],[H_1]]+1,db[[#This Row],[H_2]]-db[[#This Row],[H_1]]-1),"")</f>
        <v/>
      </c>
      <c r="U1288" s="132" t="str">
        <f>IF(db[[#This Row],[QTY/ CTN B]]="","",LEFT(db[[#This Row],[QTY/ CTN B]],SEARCH(" ",db[[#This Row],[QTY/ CTN B]],1)-1))</f>
        <v>48</v>
      </c>
      <c r="V1288" s="132" t="str">
        <f>IF(db[[#This Row],[QTY/ CTN B]]="","",RIGHT(db[[#This Row],[QTY/ CTN B]],LEN(db[[#This Row],[QTY/ CTN B]])-SEARCH(" ",db[[#This Row],[QTY/ CTN B]],1)))</f>
        <v>LSN</v>
      </c>
      <c r="W1288" s="132">
        <f>IF(db[[#This Row],[QTY/ CTN TG]]="",IF(db[[#This Row],[STN TG]]="","",12),LEFT(db[[#This Row],[QTY/ CTN TG]],SEARCH(" ",db[[#This Row],[QTY/ CTN TG]],1)-1))</f>
        <v>12</v>
      </c>
      <c r="X1288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8" s="132" t="str">
        <f>IF(db[[#This Row],[STN K]]="","",IF(db[[#This Row],[STN TG]]="LSN",12,""))</f>
        <v/>
      </c>
      <c r="Z1288" s="132" t="str">
        <f>IF(db[[#This Row],[STN TG]]="LSN","PCS","")</f>
        <v/>
      </c>
      <c r="AA1288" s="132">
        <f>db[[#This Row],[QTY B]]*IF(db[[#This Row],[QTY TG]]="",1,db[[#This Row],[QTY TG]])*IF(db[[#This Row],[QTY K]]="",1,db[[#This Row],[QTY K]])</f>
        <v>576</v>
      </c>
      <c r="AB1288" s="132" t="str">
        <f>IF(db[[#This Row],[STN K]]="",IF(db[[#This Row],[STN TG]]="",db[[#This Row],[STN B]],db[[#This Row],[STN TG]]),db[[#This Row],[STN K]])</f>
        <v>PCS</v>
      </c>
      <c r="AC1288" s="87"/>
    </row>
    <row r="1289" spans="1:29" ht="16.5" customHeight="1" x14ac:dyDescent="0.25">
      <c r="A1289" s="87">
        <f>ROW()-1</f>
        <v>1288</v>
      </c>
      <c r="B1289" s="117" t="str">
        <f>LOWER(SUBSTITUTE(SUBSTITUTE(SUBSTITUTE(SUBSTITUTE(SUBSTITUTE(SUBSTITUTE(db[[#This Row],[NB BM]]," ",),".",""),"-",""),"(",""),")",""),"/",""))</f>
        <v>tipeexkertaskenkoct819</v>
      </c>
      <c r="C1289" s="117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D1289" s="117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E1289" s="11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tipeexkertaskenkoct81936lsn</v>
      </c>
      <c r="F128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kenkocorrectiontapect8198mx5mm36lsnartomoro</v>
      </c>
      <c r="G1289" s="118" t="s">
        <v>5701</v>
      </c>
      <c r="H1289" s="118" t="s">
        <v>5507</v>
      </c>
      <c r="I1289" s="119" t="s">
        <v>5508</v>
      </c>
      <c r="J1289" s="120" t="s">
        <v>1620</v>
      </c>
      <c r="K1289" s="121" t="e">
        <f>IF(db[[#This Row],[NB NOTA_C]]="","",COUNTIF([2]!B_MSK[concat],db[[#This Row],[NB NOTA_C]]))</f>
        <v>#REF!</v>
      </c>
      <c r="L1289" s="122" t="s">
        <v>1633</v>
      </c>
      <c r="M1289" s="117" t="s">
        <v>1733</v>
      </c>
      <c r="N1289" s="120" t="s">
        <v>2821</v>
      </c>
      <c r="O1289" s="117"/>
      <c r="P1289" s="117" t="str">
        <f>IF(db[[#This Row],[QTY/ CTN]]="","",SUBSTITUTE(SUBSTITUTE(SUBSTITUTE(db[[#This Row],[QTY/ CTN]]," ","_",2),"(",""),")","")&amp;"_")</f>
        <v>36 LSN_</v>
      </c>
      <c r="Q1289" s="117">
        <f>IF(db[[#This Row],[H_QTY/ CTN]]="","",SEARCH("_",db[[#This Row],[H_QTY/ CTN]]))</f>
        <v>7</v>
      </c>
      <c r="R1289" s="117">
        <f>IF(db[[#This Row],[H_QTY/ CTN]]="","",LEN(db[[#This Row],[H_QTY/ CTN]]))</f>
        <v>7</v>
      </c>
      <c r="S1289" s="123" t="str">
        <f>IF(db[[#This Row],[H_QTY/ CTN]]="","",LEFT(db[[#This Row],[H_QTY/ CTN]],db[[#This Row],[H_1]]-1))</f>
        <v>36 LSN</v>
      </c>
      <c r="T1289" s="123" t="str">
        <f>IF(NOT(db[[#This Row],[H_1]]=db[[#This Row],[H_2]]),MID(db[[#This Row],[H_QTY/ CTN]],db[[#This Row],[H_1]]+1,db[[#This Row],[H_2]]-db[[#This Row],[H_1]]-1),"")</f>
        <v/>
      </c>
      <c r="U1289" s="123" t="str">
        <f>IF(db[[#This Row],[QTY/ CTN B]]="","",LEFT(db[[#This Row],[QTY/ CTN B]],SEARCH(" ",db[[#This Row],[QTY/ CTN B]],1)-1))</f>
        <v>36</v>
      </c>
      <c r="V1289" s="123" t="str">
        <f>IF(db[[#This Row],[QTY/ CTN B]]="","",RIGHT(db[[#This Row],[QTY/ CTN B]],LEN(db[[#This Row],[QTY/ CTN B]])-SEARCH(" ",db[[#This Row],[QTY/ CTN B]],1)))</f>
        <v>LSN</v>
      </c>
      <c r="W1289" s="123">
        <f>IF(db[[#This Row],[QTY/ CTN TG]]="",IF(db[[#This Row],[STN TG]]="","",12),LEFT(db[[#This Row],[QTY/ CTN TG]],SEARCH(" ",db[[#This Row],[QTY/ CTN TG]],1)-1))</f>
        <v>12</v>
      </c>
      <c r="X128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89" s="123" t="str">
        <f>IF(db[[#This Row],[STN K]]="","",IF(db[[#This Row],[STN TG]]="LSN",12,""))</f>
        <v/>
      </c>
      <c r="Z1289" s="123" t="str">
        <f>IF(db[[#This Row],[STN TG]]="LSN","PCS","")</f>
        <v/>
      </c>
      <c r="AA1289" s="123">
        <f>db[[#This Row],[QTY B]]*IF(db[[#This Row],[QTY TG]]="",1,db[[#This Row],[QTY TG]])*IF(db[[#This Row],[QTY K]]="",1,db[[#This Row],[QTY K]])</f>
        <v>432</v>
      </c>
      <c r="AB1289" s="123" t="str">
        <f>IF(db[[#This Row],[STN K]]="",IF(db[[#This Row],[STN TG]]="",db[[#This Row],[STN B]],db[[#This Row],[STN TG]]),db[[#This Row],[STN K]])</f>
        <v>PCS</v>
      </c>
      <c r="AC1289" s="87"/>
    </row>
    <row r="1290" spans="1:29" ht="16.5" customHeight="1" x14ac:dyDescent="0.25">
      <c r="A1290" s="87">
        <f>ROW()-1</f>
        <v>1289</v>
      </c>
      <c r="B1290" s="3" t="str">
        <f>LOWER(SUBSTITUTE(SUBSTITUTE(SUBSTITUTE(SUBSTITUTE(SUBSTITUTE(SUBSTITUTE(db[[#This Row],[NB BM]]," ",),".",""),"-",""),"(",""),")",""),"/",""))</f>
        <v>tipeexkertaskenkoct831</v>
      </c>
      <c r="C1290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D1290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E1290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tipeexkertaskenkoct83148lsn</v>
      </c>
      <c r="F1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kenkocorrectiontapect8318mx5mm48lsnartomoro</v>
      </c>
      <c r="G1290" s="1" t="s">
        <v>2363</v>
      </c>
      <c r="H1290" s="10" t="s">
        <v>2361</v>
      </c>
      <c r="I1290" s="49" t="s">
        <v>2362</v>
      </c>
      <c r="J1290" s="1" t="s">
        <v>1620</v>
      </c>
      <c r="K1290" s="26" t="e">
        <f>IF(db[[#This Row],[NB NOTA_C]]="","",COUNTIF([2]!B_MSK[concat],db[[#This Row],[NB NOTA_C]]))</f>
        <v>#REF!</v>
      </c>
      <c r="L1290" s="7" t="s">
        <v>1633</v>
      </c>
      <c r="M1290" s="3" t="s">
        <v>1715</v>
      </c>
      <c r="N1290" s="1" t="s">
        <v>2821</v>
      </c>
      <c r="P1290" s="1" t="str">
        <f>IF(db[[#This Row],[QTY/ CTN]]="","",SUBSTITUTE(SUBSTITUTE(SUBSTITUTE(db[[#This Row],[QTY/ CTN]]," ","_",2),"(",""),")","")&amp;"_")</f>
        <v>48 LSN_</v>
      </c>
      <c r="Q1290" s="1">
        <f>IF(db[[#This Row],[H_QTY/ CTN]]="","",SEARCH("_",db[[#This Row],[H_QTY/ CTN]]))</f>
        <v>7</v>
      </c>
      <c r="R1290" s="1">
        <f>IF(db[[#This Row],[H_QTY/ CTN]]="","",LEN(db[[#This Row],[H_QTY/ CTN]]))</f>
        <v>7</v>
      </c>
      <c r="S1290" s="90" t="str">
        <f>IF(db[[#This Row],[H_QTY/ CTN]]="","",LEFT(db[[#This Row],[H_QTY/ CTN]],db[[#This Row],[H_1]]-1))</f>
        <v>48 LSN</v>
      </c>
      <c r="T1290" s="87" t="str">
        <f>IF(NOT(db[[#This Row],[H_1]]=db[[#This Row],[H_2]]),MID(db[[#This Row],[H_QTY/ CTN]],db[[#This Row],[H_1]]+1,db[[#This Row],[H_2]]-db[[#This Row],[H_1]]-1),"")</f>
        <v/>
      </c>
      <c r="U1290" s="87" t="str">
        <f>IF(db[[#This Row],[QTY/ CTN B]]="","",LEFT(db[[#This Row],[QTY/ CTN B]],SEARCH(" ",db[[#This Row],[QTY/ CTN B]],1)-1))</f>
        <v>48</v>
      </c>
      <c r="V1290" s="87" t="str">
        <f>IF(db[[#This Row],[QTY/ CTN B]]="","",RIGHT(db[[#This Row],[QTY/ CTN B]],LEN(db[[#This Row],[QTY/ CTN B]])-SEARCH(" ",db[[#This Row],[QTY/ CTN B]],1)))</f>
        <v>LSN</v>
      </c>
      <c r="W1290" s="87">
        <f>IF(db[[#This Row],[QTY/ CTN TG]]="",IF(db[[#This Row],[STN TG]]="","",12),LEFT(db[[#This Row],[QTY/ CTN TG]],SEARCH(" ",db[[#This Row],[QTY/ CTN TG]],1)-1))</f>
        <v>12</v>
      </c>
      <c r="X1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0" s="87" t="str">
        <f>IF(db[[#This Row],[STN K]]="","",IF(db[[#This Row],[STN TG]]="LSN",12,""))</f>
        <v/>
      </c>
      <c r="Z1290" s="87" t="str">
        <f>IF(db[[#This Row],[STN TG]]="LSN","PCS","")</f>
        <v/>
      </c>
      <c r="AA1290" s="87">
        <f>db[[#This Row],[QTY B]]*IF(db[[#This Row],[QTY TG]]="",1,db[[#This Row],[QTY TG]])*IF(db[[#This Row],[QTY K]]="",1,db[[#This Row],[QTY K]])</f>
        <v>576</v>
      </c>
      <c r="AB1290" s="87" t="str">
        <f>IF(db[[#This Row],[STN K]]="",IF(db[[#This Row],[STN TG]]="",db[[#This Row],[STN B]],db[[#This Row],[STN TG]]),db[[#This Row],[STN K]])</f>
        <v>PCS</v>
      </c>
      <c r="AC1290" s="87"/>
    </row>
    <row r="1291" spans="1:29" ht="16.5" customHeight="1" x14ac:dyDescent="0.25">
      <c r="A1291" s="87">
        <f>ROW()-1</f>
        <v>1290</v>
      </c>
      <c r="B1291" s="1" t="str">
        <f>LOWER(SUBSTITUTE(SUBSTITUTE(SUBSTITUTE(SUBSTITUTE(SUBSTITUTE(SUBSTITUTE(db[[#This Row],[NB BM]]," ",),".",""),"-",""),"(",""),")",""),"/",""))</f>
        <v>tipeexkertaskenkoct843n</v>
      </c>
      <c r="C1291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D1291" s="1" t="str">
        <f>LOWER(SUBSTITUTE(SUBSTITUTE(SUBSTITUTE(SUBSTITUTE(SUBSTITUTE(SUBSTITUTE(SUBSTITUTE(SUBSTITUTE(SUBSTITUTE(db[[#This Row],[NB PAJAK]]," ",""),"-",""),"(",""),")",""),".",""),",",""),"/",""),"""",""),"+",""))</f>
        <v/>
      </c>
      <c r="E1291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tipeexkertaskenkoct843n48lsn</v>
      </c>
      <c r="F12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kenkocorrectiontapect843n8mx5mm48lsnartomoro</v>
      </c>
      <c r="G1291" s="1" t="s">
        <v>936</v>
      </c>
      <c r="H1291" s="10" t="s">
        <v>2913</v>
      </c>
      <c r="I1291" s="49"/>
      <c r="J1291" s="1" t="s">
        <v>1620</v>
      </c>
      <c r="K1291" s="26" t="e">
        <f>IF(db[[#This Row],[NB NOTA_C]]="","",COUNTIF([2]!B_MSK[concat],db[[#This Row],[NB NOTA_C]]))</f>
        <v>#REF!</v>
      </c>
      <c r="L1291" s="6" t="s">
        <v>1633</v>
      </c>
      <c r="M1291" s="1" t="s">
        <v>1715</v>
      </c>
      <c r="N1291" s="1" t="s">
        <v>2821</v>
      </c>
      <c r="P1291" s="1" t="str">
        <f>IF(db[[#This Row],[QTY/ CTN]]="","",SUBSTITUTE(SUBSTITUTE(SUBSTITUTE(db[[#This Row],[QTY/ CTN]]," ","_",2),"(",""),")","")&amp;"_")</f>
        <v>48 LSN_</v>
      </c>
      <c r="Q1291" s="1">
        <f>IF(db[[#This Row],[H_QTY/ CTN]]="","",SEARCH("_",db[[#This Row],[H_QTY/ CTN]]))</f>
        <v>7</v>
      </c>
      <c r="R1291" s="1">
        <f>IF(db[[#This Row],[H_QTY/ CTN]]="","",LEN(db[[#This Row],[H_QTY/ CTN]]))</f>
        <v>7</v>
      </c>
      <c r="S1291" s="90" t="str">
        <f>IF(db[[#This Row],[H_QTY/ CTN]]="","",LEFT(db[[#This Row],[H_QTY/ CTN]],db[[#This Row],[H_1]]-1))</f>
        <v>48 LSN</v>
      </c>
      <c r="T1291" s="87" t="str">
        <f>IF(NOT(db[[#This Row],[H_1]]=db[[#This Row],[H_2]]),MID(db[[#This Row],[H_QTY/ CTN]],db[[#This Row],[H_1]]+1,db[[#This Row],[H_2]]-db[[#This Row],[H_1]]-1),"")</f>
        <v/>
      </c>
      <c r="U1291" s="87" t="str">
        <f>IF(db[[#This Row],[QTY/ CTN B]]="","",LEFT(db[[#This Row],[QTY/ CTN B]],SEARCH(" ",db[[#This Row],[QTY/ CTN B]],1)-1))</f>
        <v>48</v>
      </c>
      <c r="V1291" s="87" t="str">
        <f>IF(db[[#This Row],[QTY/ CTN B]]="","",RIGHT(db[[#This Row],[QTY/ CTN B]],LEN(db[[#This Row],[QTY/ CTN B]])-SEARCH(" ",db[[#This Row],[QTY/ CTN B]],1)))</f>
        <v>LSN</v>
      </c>
      <c r="W1291" s="87">
        <f>IF(db[[#This Row],[QTY/ CTN TG]]="",IF(db[[#This Row],[STN TG]]="","",12),LEFT(db[[#This Row],[QTY/ CTN TG]],SEARCH(" ",db[[#This Row],[QTY/ CTN TG]],1)-1))</f>
        <v>12</v>
      </c>
      <c r="X1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1" s="87" t="str">
        <f>IF(db[[#This Row],[STN K]]="","",IF(db[[#This Row],[STN TG]]="LSN",12,""))</f>
        <v/>
      </c>
      <c r="Z1291" s="87" t="str">
        <f>IF(db[[#This Row],[STN TG]]="LSN","PCS","")</f>
        <v/>
      </c>
      <c r="AA1291" s="87">
        <f>db[[#This Row],[QTY B]]*IF(db[[#This Row],[QTY TG]]="",1,db[[#This Row],[QTY TG]])*IF(db[[#This Row],[QTY K]]="",1,db[[#This Row],[QTY K]])</f>
        <v>576</v>
      </c>
      <c r="AB1291" s="87" t="str">
        <f>IF(db[[#This Row],[STN K]]="",IF(db[[#This Row],[STN TG]]="",db[[#This Row],[STN B]],db[[#This Row],[STN TG]]),db[[#This Row],[STN K]])</f>
        <v>PCS</v>
      </c>
      <c r="AC1291" s="87"/>
    </row>
    <row r="1292" spans="1:29" ht="16.5" customHeight="1" x14ac:dyDescent="0.25">
      <c r="A1292" s="87">
        <f>ROW()-1</f>
        <v>1291</v>
      </c>
      <c r="B1292" s="1" t="str">
        <f>LOWER(SUBSTITUTE(SUBSTITUTE(SUBSTITUTE(SUBSTITUTE(SUBSTITUTE(SUBSTITUTE(db[[#This Row],[NB BM]]," ",),".",""),"-",""),"(",""),")",""),"/",""))</f>
        <v>tipeexkertaskenkoct902</v>
      </c>
      <c r="C1292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D1292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E1292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tipeexkertaskenkoct90248lsn</v>
      </c>
      <c r="F12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kenkocorrectiontapect90212mx5mm48lsnartomoro</v>
      </c>
      <c r="G1292" s="1" t="s">
        <v>432</v>
      </c>
      <c r="H1292" s="10" t="s">
        <v>433</v>
      </c>
      <c r="I1292" s="49" t="s">
        <v>434</v>
      </c>
      <c r="J1292" s="1" t="s">
        <v>1620</v>
      </c>
      <c r="K1292" s="26" t="e">
        <f>IF(db[[#This Row],[NB NOTA_C]]="","",COUNTIF([2]!B_MSK[concat],db[[#This Row],[NB NOTA_C]]))</f>
        <v>#REF!</v>
      </c>
      <c r="L1292" s="6" t="s">
        <v>1633</v>
      </c>
      <c r="M1292" s="1" t="s">
        <v>1715</v>
      </c>
      <c r="N1292" s="1" t="s">
        <v>2821</v>
      </c>
      <c r="O1292" s="86" t="s">
        <v>4967</v>
      </c>
      <c r="P1292" s="86" t="str">
        <f>IF(db[[#This Row],[QTY/ CTN]]="","",SUBSTITUTE(SUBSTITUTE(SUBSTITUTE(db[[#This Row],[QTY/ CTN]]," ","_",2),"(",""),")","")&amp;"_")</f>
        <v>48 LSN_</v>
      </c>
      <c r="Q1292" s="86">
        <f>IF(db[[#This Row],[H_QTY/ CTN]]="","",SEARCH("_",db[[#This Row],[H_QTY/ CTN]]))</f>
        <v>7</v>
      </c>
      <c r="R1292" s="86">
        <f>IF(db[[#This Row],[H_QTY/ CTN]]="","",LEN(db[[#This Row],[H_QTY/ CTN]]))</f>
        <v>7</v>
      </c>
      <c r="S1292" s="90" t="str">
        <f>IF(db[[#This Row],[H_QTY/ CTN]]="","",LEFT(db[[#This Row],[H_QTY/ CTN]],db[[#This Row],[H_1]]-1))</f>
        <v>48 LSN</v>
      </c>
      <c r="T1292" s="87" t="str">
        <f>IF(NOT(db[[#This Row],[H_1]]=db[[#This Row],[H_2]]),MID(db[[#This Row],[H_QTY/ CTN]],db[[#This Row],[H_1]]+1,db[[#This Row],[H_2]]-db[[#This Row],[H_1]]-1),"")</f>
        <v/>
      </c>
      <c r="U1292" s="87" t="str">
        <f>IF(db[[#This Row],[QTY/ CTN B]]="","",LEFT(db[[#This Row],[QTY/ CTN B]],SEARCH(" ",db[[#This Row],[QTY/ CTN B]],1)-1))</f>
        <v>48</v>
      </c>
      <c r="V1292" s="87" t="str">
        <f>IF(db[[#This Row],[QTY/ CTN B]]="","",RIGHT(db[[#This Row],[QTY/ CTN B]],LEN(db[[#This Row],[QTY/ CTN B]])-SEARCH(" ",db[[#This Row],[QTY/ CTN B]],1)))</f>
        <v>LSN</v>
      </c>
      <c r="W1292" s="87">
        <f>IF(db[[#This Row],[QTY/ CTN TG]]="",IF(db[[#This Row],[STN TG]]="","",12),LEFT(db[[#This Row],[QTY/ CTN TG]],SEARCH(" ",db[[#This Row],[QTY/ CTN TG]],1)-1))</f>
        <v>12</v>
      </c>
      <c r="X1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2" s="87" t="str">
        <f>IF(db[[#This Row],[STN K]]="","",IF(db[[#This Row],[STN TG]]="LSN",12,""))</f>
        <v/>
      </c>
      <c r="Z1292" s="87" t="str">
        <f>IF(db[[#This Row],[STN TG]]="LSN","PCS","")</f>
        <v/>
      </c>
      <c r="AA1292" s="87">
        <f>db[[#This Row],[QTY B]]*IF(db[[#This Row],[QTY TG]]="",1,db[[#This Row],[QTY TG]])*IF(db[[#This Row],[QTY K]]="",1,db[[#This Row],[QTY K]])</f>
        <v>576</v>
      </c>
      <c r="AB1292" s="87" t="str">
        <f>IF(db[[#This Row],[STN K]]="",IF(db[[#This Row],[STN TG]]="",db[[#This Row],[STN B]],db[[#This Row],[STN TG]]),db[[#This Row],[STN K]])</f>
        <v>PCS</v>
      </c>
      <c r="AC1292" s="87"/>
    </row>
    <row r="1293" spans="1:29" ht="16.5" customHeight="1" x14ac:dyDescent="0.25">
      <c r="A1293" s="87">
        <f>ROW()-1</f>
        <v>1292</v>
      </c>
      <c r="B1293" s="1" t="str">
        <f>LOWER(SUBSTITUTE(SUBSTITUTE(SUBSTITUTE(SUBSTITUTE(SUBSTITUTE(SUBSTITUTE(db[[#This Row],[NB BM]]," ",),".",""),"-",""),"(",""),")",""),"/",""))</f>
        <v>tipeexkertaskenkoct902p</v>
      </c>
      <c r="C1293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D1293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E1293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tipeexkertaskenkoct902p48lsn</v>
      </c>
      <c r="F12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kenkocorrectiontapect902p12mx5mm48lsnartomoro</v>
      </c>
      <c r="G1293" s="1" t="s">
        <v>937</v>
      </c>
      <c r="H1293" s="10" t="s">
        <v>2876</v>
      </c>
      <c r="I1293" s="49" t="s">
        <v>2417</v>
      </c>
      <c r="J1293" s="1" t="s">
        <v>1620</v>
      </c>
      <c r="K1293" s="26" t="e">
        <f>IF(db[[#This Row],[NB NOTA_C]]="","",COUNTIF([2]!B_MSK[concat],db[[#This Row],[NB NOTA_C]]))</f>
        <v>#REF!</v>
      </c>
      <c r="L1293" s="6" t="s">
        <v>1633</v>
      </c>
      <c r="M1293" s="1" t="s">
        <v>1715</v>
      </c>
      <c r="N1293" s="1" t="s">
        <v>2821</v>
      </c>
      <c r="O1293" s="3" t="s">
        <v>5915</v>
      </c>
      <c r="P1293" s="1" t="str">
        <f>IF(db[[#This Row],[QTY/ CTN]]="","",SUBSTITUTE(SUBSTITUTE(SUBSTITUTE(db[[#This Row],[QTY/ CTN]]," ","_",2),"(",""),")","")&amp;"_")</f>
        <v>48 LSN_</v>
      </c>
      <c r="Q1293" s="1">
        <f>IF(db[[#This Row],[H_QTY/ CTN]]="","",SEARCH("_",db[[#This Row],[H_QTY/ CTN]]))</f>
        <v>7</v>
      </c>
      <c r="R1293" s="1">
        <f>IF(db[[#This Row],[H_QTY/ CTN]]="","",LEN(db[[#This Row],[H_QTY/ CTN]]))</f>
        <v>7</v>
      </c>
      <c r="S1293" s="90" t="str">
        <f>IF(db[[#This Row],[H_QTY/ CTN]]="","",LEFT(db[[#This Row],[H_QTY/ CTN]],db[[#This Row],[H_1]]-1))</f>
        <v>48 LSN</v>
      </c>
      <c r="T1293" s="87" t="str">
        <f>IF(NOT(db[[#This Row],[H_1]]=db[[#This Row],[H_2]]),MID(db[[#This Row],[H_QTY/ CTN]],db[[#This Row],[H_1]]+1,db[[#This Row],[H_2]]-db[[#This Row],[H_1]]-1),"")</f>
        <v/>
      </c>
      <c r="U1293" s="87" t="str">
        <f>IF(db[[#This Row],[QTY/ CTN B]]="","",LEFT(db[[#This Row],[QTY/ CTN B]],SEARCH(" ",db[[#This Row],[QTY/ CTN B]],1)-1))</f>
        <v>48</v>
      </c>
      <c r="V1293" s="87" t="str">
        <f>IF(db[[#This Row],[QTY/ CTN B]]="","",RIGHT(db[[#This Row],[QTY/ CTN B]],LEN(db[[#This Row],[QTY/ CTN B]])-SEARCH(" ",db[[#This Row],[QTY/ CTN B]],1)))</f>
        <v>LSN</v>
      </c>
      <c r="W1293" s="87">
        <f>IF(db[[#This Row],[QTY/ CTN TG]]="",IF(db[[#This Row],[STN TG]]="","",12),LEFT(db[[#This Row],[QTY/ CTN TG]],SEARCH(" ",db[[#This Row],[QTY/ CTN TG]],1)-1))</f>
        <v>12</v>
      </c>
      <c r="X1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3" s="87" t="str">
        <f>IF(db[[#This Row],[STN K]]="","",IF(db[[#This Row],[STN TG]]="LSN",12,""))</f>
        <v/>
      </c>
      <c r="Z1293" s="87" t="str">
        <f>IF(db[[#This Row],[STN TG]]="LSN","PCS","")</f>
        <v/>
      </c>
      <c r="AA1293" s="87">
        <f>db[[#This Row],[QTY B]]*IF(db[[#This Row],[QTY TG]]="",1,db[[#This Row],[QTY TG]])*IF(db[[#This Row],[QTY K]]="",1,db[[#This Row],[QTY K]])</f>
        <v>576</v>
      </c>
      <c r="AB1293" s="87" t="str">
        <f>IF(db[[#This Row],[STN K]]="",IF(db[[#This Row],[STN TG]]="",db[[#This Row],[STN B]],db[[#This Row],[STN TG]]),db[[#This Row],[STN K]])</f>
        <v>PCS</v>
      </c>
      <c r="AC1293" s="87"/>
    </row>
    <row r="1294" spans="1:29" ht="16.5" customHeight="1" x14ac:dyDescent="0.25">
      <c r="A1294" s="87">
        <f>ROW()-1</f>
        <v>1293</v>
      </c>
      <c r="B1294" s="40" t="str">
        <f>LOWER(SUBSTITUTE(SUBSTITUTE(SUBSTITUTE(SUBSTITUTE(SUBSTITUTE(SUBSTITUTE(db[[#This Row],[NB BM]]," ",),".",""),"-",""),"(",""),")",""),"/",""))</f>
        <v>tipeexkertaskenkoct902cl</v>
      </c>
      <c r="C1294" s="40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D1294" s="40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E1294" s="40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tipeexkertaskenkoct902cl48lsn</v>
      </c>
      <c r="F1294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kenkocorrectiontapect902cl12mx5mm48lsnartomoro</v>
      </c>
      <c r="G1294" s="1" t="s">
        <v>4675</v>
      </c>
      <c r="H1294" s="10" t="s">
        <v>4628</v>
      </c>
      <c r="I1294" s="49" t="s">
        <v>4631</v>
      </c>
      <c r="J1294" s="1" t="s">
        <v>1620</v>
      </c>
      <c r="K1294" s="43" t="e">
        <f>IF(db[[#This Row],[NB NOTA_C]]="","",COUNTIF([2]!B_MSK[concat],db[[#This Row],[NB NOTA_C]]))</f>
        <v>#REF!</v>
      </c>
      <c r="L1294" s="7" t="s">
        <v>1633</v>
      </c>
      <c r="M1294" s="3" t="s">
        <v>1715</v>
      </c>
      <c r="N1294" s="1" t="s">
        <v>2821</v>
      </c>
      <c r="O1294" s="3" t="s">
        <v>5914</v>
      </c>
      <c r="P1294" s="40" t="str">
        <f>IF(db[[#This Row],[QTY/ CTN]]="","",SUBSTITUTE(SUBSTITUTE(SUBSTITUTE(db[[#This Row],[QTY/ CTN]]," ","_",2),"(",""),")","")&amp;"_")</f>
        <v>48 LSN_</v>
      </c>
      <c r="Q1294" s="40">
        <f>IF(db[[#This Row],[H_QTY/ CTN]]="","",SEARCH("_",db[[#This Row],[H_QTY/ CTN]]))</f>
        <v>7</v>
      </c>
      <c r="R1294" s="40">
        <f>IF(db[[#This Row],[H_QTY/ CTN]]="","",LEN(db[[#This Row],[H_QTY/ CTN]]))</f>
        <v>7</v>
      </c>
      <c r="S1294" s="99" t="str">
        <f>IF(db[[#This Row],[H_QTY/ CTN]]="","",LEFT(db[[#This Row],[H_QTY/ CTN]],db[[#This Row],[H_1]]-1))</f>
        <v>48 LSN</v>
      </c>
      <c r="T1294" s="99" t="str">
        <f>IF(NOT(db[[#This Row],[H_1]]=db[[#This Row],[H_2]]),MID(db[[#This Row],[H_QTY/ CTN]],db[[#This Row],[H_1]]+1,db[[#This Row],[H_2]]-db[[#This Row],[H_1]]-1),"")</f>
        <v/>
      </c>
      <c r="U1294" s="87" t="str">
        <f>IF(db[[#This Row],[QTY/ CTN B]]="","",LEFT(db[[#This Row],[QTY/ CTN B]],SEARCH(" ",db[[#This Row],[QTY/ CTN B]],1)-1))</f>
        <v>48</v>
      </c>
      <c r="V1294" s="87" t="str">
        <f>IF(db[[#This Row],[QTY/ CTN B]]="","",RIGHT(db[[#This Row],[QTY/ CTN B]],LEN(db[[#This Row],[QTY/ CTN B]])-SEARCH(" ",db[[#This Row],[QTY/ CTN B]],1)))</f>
        <v>LSN</v>
      </c>
      <c r="W1294" s="87">
        <f>IF(db[[#This Row],[QTY/ CTN TG]]="",IF(db[[#This Row],[STN TG]]="","",12),LEFT(db[[#This Row],[QTY/ CTN TG]],SEARCH(" ",db[[#This Row],[QTY/ CTN TG]],1)-1))</f>
        <v>12</v>
      </c>
      <c r="X1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4" s="87" t="str">
        <f>IF(db[[#This Row],[STN K]]="","",IF(db[[#This Row],[STN TG]]="LSN",12,""))</f>
        <v/>
      </c>
      <c r="Z1294" s="87" t="str">
        <f>IF(db[[#This Row],[STN TG]]="LSN","PCS","")</f>
        <v/>
      </c>
      <c r="AA1294" s="87">
        <f>db[[#This Row],[QTY B]]*IF(db[[#This Row],[QTY TG]]="",1,db[[#This Row],[QTY TG]])*IF(db[[#This Row],[QTY K]]="",1,db[[#This Row],[QTY K]])</f>
        <v>576</v>
      </c>
      <c r="AB1294" s="87" t="str">
        <f>IF(db[[#This Row],[STN K]]="",IF(db[[#This Row],[STN TG]]="",db[[#This Row],[STN B]],db[[#This Row],[STN TG]]),db[[#This Row],[STN K]])</f>
        <v>PCS</v>
      </c>
      <c r="AC1294" s="87"/>
    </row>
    <row r="1295" spans="1:29" ht="16.5" customHeight="1" x14ac:dyDescent="0.25">
      <c r="A1295" s="87">
        <f>ROW()-1</f>
        <v>1294</v>
      </c>
      <c r="B1295" s="40" t="str">
        <f>LOWER(SUBSTITUTE(SUBSTITUTE(SUBSTITUTE(SUBSTITUTE(SUBSTITUTE(SUBSTITUTE(db[[#This Row],[NB BM]]," ",),".",""),"-",""),"(",""),")",""),"/",""))</f>
        <v>tipeexkertaskenkoct902dt</v>
      </c>
      <c r="C1295" s="40" t="str">
        <f>LOWER(SUBSTITUTE(SUBSTITUTE(SUBSTITUTE(SUBSTITUTE(SUBSTITUTE(SUBSTITUTE(SUBSTITUTE(SUBSTITUTE(SUBSTITUTE(db[[#This Row],[NB NOTA]]," ",),".",""),"-",""),"(",""),")",""),",",""),"/",""),"""",""),"+",""))</f>
        <v>kenkocorrectiontapect902dt12mx5mm</v>
      </c>
      <c r="D1295" s="40" t="str">
        <f>LOWER(SUBSTITUTE(SUBSTITUTE(SUBSTITUTE(SUBSTITUTE(SUBSTITUTE(SUBSTITUTE(SUBSTITUTE(SUBSTITUTE(SUBSTITUTE(db[[#This Row],[NB PAJAK]]," ",""),"-",""),"(",""),")",""),".",""),",",""),"/",""),"""",""),"+",""))</f>
        <v>correctiontapekenkoct902dt12mx5mm</v>
      </c>
      <c r="E1295" s="40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tipeexkertaskenkoct902dt48lsn</v>
      </c>
      <c r="F1295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kenkocorrectiontapect902dt12mx5mm48lsnartomoro</v>
      </c>
      <c r="G1295" s="1" t="s">
        <v>5910</v>
      </c>
      <c r="H1295" s="10" t="s">
        <v>5911</v>
      </c>
      <c r="I1295" s="49" t="s">
        <v>5912</v>
      </c>
      <c r="J1295" s="1" t="s">
        <v>1620</v>
      </c>
      <c r="K1295" s="43" t="e">
        <f>IF(db[[#This Row],[NB NOTA_C]]="","",COUNTIF([2]!B_MSK[concat],db[[#This Row],[NB NOTA_C]]))</f>
        <v>#REF!</v>
      </c>
      <c r="L1295" s="7" t="s">
        <v>1633</v>
      </c>
      <c r="M1295" s="3" t="s">
        <v>1715</v>
      </c>
      <c r="N1295" s="1" t="s">
        <v>2821</v>
      </c>
      <c r="O1295" s="3" t="s">
        <v>5913</v>
      </c>
      <c r="P1295" s="40" t="str">
        <f>IF(db[[#This Row],[QTY/ CTN]]="","",SUBSTITUTE(SUBSTITUTE(SUBSTITUTE(db[[#This Row],[QTY/ CTN]]," ","_",2),"(",""),")","")&amp;"_")</f>
        <v>48 LSN_</v>
      </c>
      <c r="Q1295" s="40">
        <f>IF(db[[#This Row],[H_QTY/ CTN]]="","",SEARCH("_",db[[#This Row],[H_QTY/ CTN]]))</f>
        <v>7</v>
      </c>
      <c r="R1295" s="40">
        <f>IF(db[[#This Row],[H_QTY/ CTN]]="","",LEN(db[[#This Row],[H_QTY/ CTN]]))</f>
        <v>7</v>
      </c>
      <c r="S1295" s="99" t="str">
        <f>IF(db[[#This Row],[H_QTY/ CTN]]="","",LEFT(db[[#This Row],[H_QTY/ CTN]],db[[#This Row],[H_1]]-1))</f>
        <v>48 LSN</v>
      </c>
      <c r="T1295" s="99" t="str">
        <f>IF(NOT(db[[#This Row],[H_1]]=db[[#This Row],[H_2]]),MID(db[[#This Row],[H_QTY/ CTN]],db[[#This Row],[H_1]]+1,db[[#This Row],[H_2]]-db[[#This Row],[H_1]]-1),"")</f>
        <v/>
      </c>
      <c r="U1295" s="87" t="str">
        <f>IF(db[[#This Row],[QTY/ CTN B]]="","",LEFT(db[[#This Row],[QTY/ CTN B]],SEARCH(" ",db[[#This Row],[QTY/ CTN B]],1)-1))</f>
        <v>48</v>
      </c>
      <c r="V1295" s="87" t="str">
        <f>IF(db[[#This Row],[QTY/ CTN B]]="","",RIGHT(db[[#This Row],[QTY/ CTN B]],LEN(db[[#This Row],[QTY/ CTN B]])-SEARCH(" ",db[[#This Row],[QTY/ CTN B]],1)))</f>
        <v>LSN</v>
      </c>
      <c r="W1295" s="87">
        <f>IF(db[[#This Row],[QTY/ CTN TG]]="",IF(db[[#This Row],[STN TG]]="","",12),LEFT(db[[#This Row],[QTY/ CTN TG]],SEARCH(" ",db[[#This Row],[QTY/ CTN TG]],1)-1))</f>
        <v>12</v>
      </c>
      <c r="X1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5" s="87" t="str">
        <f>IF(db[[#This Row],[STN K]]="","",IF(db[[#This Row],[STN TG]]="LSN",12,""))</f>
        <v/>
      </c>
      <c r="Z1295" s="87" t="str">
        <f>IF(db[[#This Row],[STN TG]]="LSN","PCS","")</f>
        <v/>
      </c>
      <c r="AA1295" s="87">
        <f>db[[#This Row],[QTY B]]*IF(db[[#This Row],[QTY TG]]="",1,db[[#This Row],[QTY TG]])*IF(db[[#This Row],[QTY K]]="",1,db[[#This Row],[QTY K]])</f>
        <v>576</v>
      </c>
      <c r="AB1295" s="87" t="str">
        <f>IF(db[[#This Row],[STN K]]="",IF(db[[#This Row],[STN TG]]="",db[[#This Row],[STN B]],db[[#This Row],[STN TG]]),db[[#This Row],[STN K]])</f>
        <v>PCS</v>
      </c>
      <c r="AC1295" s="87"/>
    </row>
    <row r="1296" spans="1:29" ht="16.5" customHeight="1" x14ac:dyDescent="0.25">
      <c r="A1296" s="87">
        <f>ROW()-1</f>
        <v>1295</v>
      </c>
      <c r="B1296" s="1" t="str">
        <f>LOWER(SUBSTITUTE(SUBSTITUTE(SUBSTITUTE(SUBSTITUTE(SUBSTITUTE(SUBSTITUTE(db[[#This Row],[NB BM]]," ",),".",""),"-",""),"(",""),")",""),"/",""))</f>
        <v>tipeexkertaskenkoct903</v>
      </c>
      <c r="C1296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D1296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E1296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tipeexkertaskenkoct90348lsn</v>
      </c>
      <c r="F12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kenkocorrectiontapect90312mx5mm48lsnartomoro</v>
      </c>
      <c r="G1296" s="1" t="s">
        <v>938</v>
      </c>
      <c r="H1296" s="10" t="s">
        <v>2422</v>
      </c>
      <c r="I1296" s="49" t="s">
        <v>2418</v>
      </c>
      <c r="J1296" s="1" t="s">
        <v>1620</v>
      </c>
      <c r="K1296" s="26" t="e">
        <f>IF(db[[#This Row],[NB NOTA_C]]="","",COUNTIF([2]!B_MSK[concat],db[[#This Row],[NB NOTA_C]]))</f>
        <v>#REF!</v>
      </c>
      <c r="L1296" s="6" t="s">
        <v>1633</v>
      </c>
      <c r="M1296" s="1" t="s">
        <v>1715</v>
      </c>
      <c r="N1296" s="1" t="s">
        <v>2821</v>
      </c>
      <c r="P1296" s="1" t="str">
        <f>IF(db[[#This Row],[QTY/ CTN]]="","",SUBSTITUTE(SUBSTITUTE(SUBSTITUTE(db[[#This Row],[QTY/ CTN]]," ","_",2),"(",""),")","")&amp;"_")</f>
        <v>48 LSN_</v>
      </c>
      <c r="Q1296" s="1">
        <f>IF(db[[#This Row],[H_QTY/ CTN]]="","",SEARCH("_",db[[#This Row],[H_QTY/ CTN]]))</f>
        <v>7</v>
      </c>
      <c r="R1296" s="1">
        <f>IF(db[[#This Row],[H_QTY/ CTN]]="","",LEN(db[[#This Row],[H_QTY/ CTN]]))</f>
        <v>7</v>
      </c>
      <c r="S1296" s="90" t="str">
        <f>IF(db[[#This Row],[H_QTY/ CTN]]="","",LEFT(db[[#This Row],[H_QTY/ CTN]],db[[#This Row],[H_1]]-1))</f>
        <v>48 LSN</v>
      </c>
      <c r="T1296" s="87" t="str">
        <f>IF(NOT(db[[#This Row],[H_1]]=db[[#This Row],[H_2]]),MID(db[[#This Row],[H_QTY/ CTN]],db[[#This Row],[H_1]]+1,db[[#This Row],[H_2]]-db[[#This Row],[H_1]]-1),"")</f>
        <v/>
      </c>
      <c r="U1296" s="87" t="str">
        <f>IF(db[[#This Row],[QTY/ CTN B]]="","",LEFT(db[[#This Row],[QTY/ CTN B]],SEARCH(" ",db[[#This Row],[QTY/ CTN B]],1)-1))</f>
        <v>48</v>
      </c>
      <c r="V1296" s="87" t="str">
        <f>IF(db[[#This Row],[QTY/ CTN B]]="","",RIGHT(db[[#This Row],[QTY/ CTN B]],LEN(db[[#This Row],[QTY/ CTN B]])-SEARCH(" ",db[[#This Row],[QTY/ CTN B]],1)))</f>
        <v>LSN</v>
      </c>
      <c r="W1296" s="87">
        <f>IF(db[[#This Row],[QTY/ CTN TG]]="",IF(db[[#This Row],[STN TG]]="","",12),LEFT(db[[#This Row],[QTY/ CTN TG]],SEARCH(" ",db[[#This Row],[QTY/ CTN TG]],1)-1))</f>
        <v>12</v>
      </c>
      <c r="X1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6" s="87" t="str">
        <f>IF(db[[#This Row],[STN K]]="","",IF(db[[#This Row],[STN TG]]="LSN",12,""))</f>
        <v/>
      </c>
      <c r="Z1296" s="87" t="str">
        <f>IF(db[[#This Row],[STN TG]]="LSN","PCS","")</f>
        <v/>
      </c>
      <c r="AA1296" s="87">
        <f>db[[#This Row],[QTY B]]*IF(db[[#This Row],[QTY TG]]="",1,db[[#This Row],[QTY TG]])*IF(db[[#This Row],[QTY K]]="",1,db[[#This Row],[QTY K]])</f>
        <v>576</v>
      </c>
      <c r="AB1296" s="87" t="str">
        <f>IF(db[[#This Row],[STN K]]="",IF(db[[#This Row],[STN TG]]="",db[[#This Row],[STN B]],db[[#This Row],[STN TG]]),db[[#This Row],[STN K]])</f>
        <v>PCS</v>
      </c>
      <c r="AC1296" s="87"/>
    </row>
    <row r="1297" spans="1:29" ht="16.5" customHeight="1" x14ac:dyDescent="0.25">
      <c r="A1297" s="87">
        <f>ROW()-1</f>
        <v>1296</v>
      </c>
      <c r="B1297" s="1" t="str">
        <f>LOWER(SUBSTITUTE(SUBSTITUTE(SUBSTITUTE(SUBSTITUTE(SUBSTITUTE(SUBSTITUTE(db[[#This Row],[NB BM]]," ",),".",""),"-",""),"(",""),")",""),"/",""))</f>
        <v>tipeexkertaskenkoct905</v>
      </c>
      <c r="C1297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D1297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E1297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tipeexkertaskenkoct90548lsn</v>
      </c>
      <c r="F12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kenkocorrectiontapect90512mx5mm48lsnartomoro</v>
      </c>
      <c r="G1297" s="1" t="s">
        <v>2420</v>
      </c>
      <c r="H1297" s="4" t="s">
        <v>2423</v>
      </c>
      <c r="I1297" s="49" t="s">
        <v>2421</v>
      </c>
      <c r="J1297" s="1" t="s">
        <v>1620</v>
      </c>
      <c r="K1297" s="26" t="e">
        <f>IF(db[[#This Row],[NB NOTA_C]]="","",COUNTIF([2]!B_MSK[concat],db[[#This Row],[NB NOTA_C]]))</f>
        <v>#REF!</v>
      </c>
      <c r="L1297" s="6" t="s">
        <v>1633</v>
      </c>
      <c r="M1297" s="1" t="s">
        <v>1715</v>
      </c>
      <c r="N1297" s="1" t="s">
        <v>2821</v>
      </c>
      <c r="O1297" s="1" t="s">
        <v>5132</v>
      </c>
      <c r="P1297" s="1" t="str">
        <f>IF(db[[#This Row],[QTY/ CTN]]="","",SUBSTITUTE(SUBSTITUTE(SUBSTITUTE(db[[#This Row],[QTY/ CTN]]," ","_",2),"(",""),")","")&amp;"_")</f>
        <v>48 LSN_</v>
      </c>
      <c r="Q1297" s="1">
        <f>IF(db[[#This Row],[H_QTY/ CTN]]="","",SEARCH("_",db[[#This Row],[H_QTY/ CTN]]))</f>
        <v>7</v>
      </c>
      <c r="R1297" s="1">
        <f>IF(db[[#This Row],[H_QTY/ CTN]]="","",LEN(db[[#This Row],[H_QTY/ CTN]]))</f>
        <v>7</v>
      </c>
      <c r="S1297" s="90" t="str">
        <f>IF(db[[#This Row],[H_QTY/ CTN]]="","",LEFT(db[[#This Row],[H_QTY/ CTN]],db[[#This Row],[H_1]]-1))</f>
        <v>48 LSN</v>
      </c>
      <c r="T1297" s="87" t="str">
        <f>IF(NOT(db[[#This Row],[H_1]]=db[[#This Row],[H_2]]),MID(db[[#This Row],[H_QTY/ CTN]],db[[#This Row],[H_1]]+1,db[[#This Row],[H_2]]-db[[#This Row],[H_1]]-1),"")</f>
        <v/>
      </c>
      <c r="U1297" s="87" t="str">
        <f>IF(db[[#This Row],[QTY/ CTN B]]="","",LEFT(db[[#This Row],[QTY/ CTN B]],SEARCH(" ",db[[#This Row],[QTY/ CTN B]],1)-1))</f>
        <v>48</v>
      </c>
      <c r="V1297" s="87" t="str">
        <f>IF(db[[#This Row],[QTY/ CTN B]]="","",RIGHT(db[[#This Row],[QTY/ CTN B]],LEN(db[[#This Row],[QTY/ CTN B]])-SEARCH(" ",db[[#This Row],[QTY/ CTN B]],1)))</f>
        <v>LSN</v>
      </c>
      <c r="W1297" s="87">
        <f>IF(db[[#This Row],[QTY/ CTN TG]]="",IF(db[[#This Row],[STN TG]]="","",12),LEFT(db[[#This Row],[QTY/ CTN TG]],SEARCH(" ",db[[#This Row],[QTY/ CTN TG]],1)-1))</f>
        <v>12</v>
      </c>
      <c r="X1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7" s="87" t="str">
        <f>IF(db[[#This Row],[STN K]]="","",IF(db[[#This Row],[STN TG]]="LSN",12,""))</f>
        <v/>
      </c>
      <c r="Z1297" s="87" t="str">
        <f>IF(db[[#This Row],[STN TG]]="LSN","PCS","")</f>
        <v/>
      </c>
      <c r="AA1297" s="87">
        <f>db[[#This Row],[QTY B]]*IF(db[[#This Row],[QTY TG]]="",1,db[[#This Row],[QTY TG]])*IF(db[[#This Row],[QTY K]]="",1,db[[#This Row],[QTY K]])</f>
        <v>576</v>
      </c>
      <c r="AB1297" s="87" t="str">
        <f>IF(db[[#This Row],[STN K]]="",IF(db[[#This Row],[STN TG]]="",db[[#This Row],[STN B]],db[[#This Row],[STN TG]]),db[[#This Row],[STN K]])</f>
        <v>PCS</v>
      </c>
      <c r="AC1297" s="87"/>
    </row>
    <row r="1298" spans="1:29" ht="16.5" customHeight="1" x14ac:dyDescent="0.25">
      <c r="A1298" s="87">
        <f>ROW()-1</f>
        <v>1297</v>
      </c>
      <c r="B1298" s="1" t="str">
        <f>LOWER(SUBSTITUTE(SUBSTITUTE(SUBSTITUTE(SUBSTITUTE(SUBSTITUTE(SUBSTITUTE(db[[#This Row],[NB BM]]," ",),".",""),"-",""),"(",""),")",""),"/",""))</f>
        <v>tipeexkertaskenkoct906</v>
      </c>
      <c r="C1298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D1298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E1298" s="1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tipeexkertaskenkoct90648lsn</v>
      </c>
      <c r="F12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kenkocorrectiontapect90612mx5mm48lsnartomoro</v>
      </c>
      <c r="G1298" s="1" t="s">
        <v>939</v>
      </c>
      <c r="H1298" s="4" t="s">
        <v>2908</v>
      </c>
      <c r="I1298" s="49" t="s">
        <v>2419</v>
      </c>
      <c r="J1298" s="1" t="s">
        <v>1620</v>
      </c>
      <c r="K1298" s="26" t="e">
        <f>IF(db[[#This Row],[NB NOTA_C]]="","",COUNTIF([2]!B_MSK[concat],db[[#This Row],[NB NOTA_C]]))</f>
        <v>#REF!</v>
      </c>
      <c r="L1298" s="6" t="s">
        <v>1633</v>
      </c>
      <c r="M1298" s="1" t="s">
        <v>1715</v>
      </c>
      <c r="N1298" s="1" t="s">
        <v>2821</v>
      </c>
      <c r="P1298" s="1" t="str">
        <f>IF(db[[#This Row],[QTY/ CTN]]="","",SUBSTITUTE(SUBSTITUTE(SUBSTITUTE(db[[#This Row],[QTY/ CTN]]," ","_",2),"(",""),")","")&amp;"_")</f>
        <v>48 LSN_</v>
      </c>
      <c r="Q1298" s="1">
        <f>IF(db[[#This Row],[H_QTY/ CTN]]="","",SEARCH("_",db[[#This Row],[H_QTY/ CTN]]))</f>
        <v>7</v>
      </c>
      <c r="R1298" s="1">
        <f>IF(db[[#This Row],[H_QTY/ CTN]]="","",LEN(db[[#This Row],[H_QTY/ CTN]]))</f>
        <v>7</v>
      </c>
      <c r="S1298" s="90" t="str">
        <f>IF(db[[#This Row],[H_QTY/ CTN]]="","",LEFT(db[[#This Row],[H_QTY/ CTN]],db[[#This Row],[H_1]]-1))</f>
        <v>48 LSN</v>
      </c>
      <c r="T1298" s="87" t="str">
        <f>IF(NOT(db[[#This Row],[H_1]]=db[[#This Row],[H_2]]),MID(db[[#This Row],[H_QTY/ CTN]],db[[#This Row],[H_1]]+1,db[[#This Row],[H_2]]-db[[#This Row],[H_1]]-1),"")</f>
        <v/>
      </c>
      <c r="U1298" s="87" t="str">
        <f>IF(db[[#This Row],[QTY/ CTN B]]="","",LEFT(db[[#This Row],[QTY/ CTN B]],SEARCH(" ",db[[#This Row],[QTY/ CTN B]],1)-1))</f>
        <v>48</v>
      </c>
      <c r="V1298" s="87" t="str">
        <f>IF(db[[#This Row],[QTY/ CTN B]]="","",RIGHT(db[[#This Row],[QTY/ CTN B]],LEN(db[[#This Row],[QTY/ CTN B]])-SEARCH(" ",db[[#This Row],[QTY/ CTN B]],1)))</f>
        <v>LSN</v>
      </c>
      <c r="W1298" s="87">
        <f>IF(db[[#This Row],[QTY/ CTN TG]]="",IF(db[[#This Row],[STN TG]]="","",12),LEFT(db[[#This Row],[QTY/ CTN TG]],SEARCH(" ",db[[#This Row],[QTY/ CTN TG]],1)-1))</f>
        <v>12</v>
      </c>
      <c r="X1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8" s="87" t="str">
        <f>IF(db[[#This Row],[STN K]]="","",IF(db[[#This Row],[STN TG]]="LSN",12,""))</f>
        <v/>
      </c>
      <c r="Z1298" s="87" t="str">
        <f>IF(db[[#This Row],[STN TG]]="LSN","PCS","")</f>
        <v/>
      </c>
      <c r="AA1298" s="87">
        <f>db[[#This Row],[QTY B]]*IF(db[[#This Row],[QTY TG]]="",1,db[[#This Row],[QTY TG]])*IF(db[[#This Row],[QTY K]]="",1,db[[#This Row],[QTY K]])</f>
        <v>576</v>
      </c>
      <c r="AB1298" s="87" t="str">
        <f>IF(db[[#This Row],[STN K]]="",IF(db[[#This Row],[STN TG]]="",db[[#This Row],[STN B]],db[[#This Row],[STN TG]]),db[[#This Row],[STN K]])</f>
        <v>PCS</v>
      </c>
      <c r="AC1298" s="87"/>
    </row>
    <row r="1299" spans="1:29" ht="16.5" customHeight="1" x14ac:dyDescent="0.25">
      <c r="A1299" s="87">
        <f>ROW()-1</f>
        <v>1298</v>
      </c>
      <c r="B1299" s="3" t="str">
        <f>LOWER(SUBSTITUTE(SUBSTITUTE(SUBSTITUTE(SUBSTITUTE(SUBSTITUTE(SUBSTITUTE(db[[#This Row],[NB BM]]," ",),".",""),"-",""),"(",""),")",""),"/",""))</f>
        <v>tipeexkertaskenkoct909</v>
      </c>
      <c r="C1299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D1299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E1299" s="3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tipeexkertaskenkoct90948lsn</v>
      </c>
      <c r="F12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kenkocorrectiontapect90912mx5mm48lsnartomoro</v>
      </c>
      <c r="G1299" s="4" t="s">
        <v>5101</v>
      </c>
      <c r="H1299" s="4" t="s">
        <v>5075</v>
      </c>
      <c r="I1299" s="49" t="s">
        <v>5078</v>
      </c>
      <c r="J1299" s="1" t="s">
        <v>1620</v>
      </c>
      <c r="K1299" s="28" t="e">
        <f>IF(db[[#This Row],[NB NOTA_C]]="","",COUNTIF([2]!B_MSK[concat],db[[#This Row],[NB NOTA_C]]))</f>
        <v>#REF!</v>
      </c>
      <c r="L1299" s="7" t="s">
        <v>1633</v>
      </c>
      <c r="M1299" s="3" t="s">
        <v>1715</v>
      </c>
      <c r="N1299" s="1" t="s">
        <v>2821</v>
      </c>
      <c r="O1299" s="3" t="s">
        <v>5348</v>
      </c>
      <c r="P1299" s="3" t="str">
        <f>IF(db[[#This Row],[QTY/ CTN]]="","",SUBSTITUTE(SUBSTITUTE(SUBSTITUTE(db[[#This Row],[QTY/ CTN]]," ","_",2),"(",""),")","")&amp;"_")</f>
        <v>48 LSN_</v>
      </c>
      <c r="Q1299" s="3">
        <f>IF(db[[#This Row],[H_QTY/ CTN]]="","",SEARCH("_",db[[#This Row],[H_QTY/ CTN]]))</f>
        <v>7</v>
      </c>
      <c r="R1299" s="3">
        <f>IF(db[[#This Row],[H_QTY/ CTN]]="","",LEN(db[[#This Row],[H_QTY/ CTN]]))</f>
        <v>7</v>
      </c>
      <c r="S1299" s="87" t="str">
        <f>IF(db[[#This Row],[H_QTY/ CTN]]="","",LEFT(db[[#This Row],[H_QTY/ CTN]],db[[#This Row],[H_1]]-1))</f>
        <v>48 LSN</v>
      </c>
      <c r="T1299" s="87" t="str">
        <f>IF(NOT(db[[#This Row],[H_1]]=db[[#This Row],[H_2]]),MID(db[[#This Row],[H_QTY/ CTN]],db[[#This Row],[H_1]]+1,db[[#This Row],[H_2]]-db[[#This Row],[H_1]]-1),"")</f>
        <v/>
      </c>
      <c r="U1299" s="87" t="str">
        <f>IF(db[[#This Row],[QTY/ CTN B]]="","",LEFT(db[[#This Row],[QTY/ CTN B]],SEARCH(" ",db[[#This Row],[QTY/ CTN B]],1)-1))</f>
        <v>48</v>
      </c>
      <c r="V1299" s="87" t="str">
        <f>IF(db[[#This Row],[QTY/ CTN B]]="","",RIGHT(db[[#This Row],[QTY/ CTN B]],LEN(db[[#This Row],[QTY/ CTN B]])-SEARCH(" ",db[[#This Row],[QTY/ CTN B]],1)))</f>
        <v>LSN</v>
      </c>
      <c r="W1299" s="87">
        <f>IF(db[[#This Row],[QTY/ CTN TG]]="",IF(db[[#This Row],[STN TG]]="","",12),LEFT(db[[#This Row],[QTY/ CTN TG]],SEARCH(" ",db[[#This Row],[QTY/ CTN TG]],1)-1))</f>
        <v>12</v>
      </c>
      <c r="X1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299" s="87" t="str">
        <f>IF(db[[#This Row],[STN K]]="","",IF(db[[#This Row],[STN TG]]="LSN",12,""))</f>
        <v/>
      </c>
      <c r="Z1299" s="87" t="str">
        <f>IF(db[[#This Row],[STN TG]]="LSN","PCS","")</f>
        <v/>
      </c>
      <c r="AA1299" s="87">
        <f>db[[#This Row],[QTY B]]*IF(db[[#This Row],[QTY TG]]="",1,db[[#This Row],[QTY TG]])*IF(db[[#This Row],[QTY K]]="",1,db[[#This Row],[QTY K]])</f>
        <v>576</v>
      </c>
      <c r="AB1299" s="87" t="str">
        <f>IF(db[[#This Row],[STN K]]="",IF(db[[#This Row],[STN TG]]="",db[[#This Row],[STN B]],db[[#This Row],[STN TG]]),db[[#This Row],[STN K]])</f>
        <v>PCS</v>
      </c>
      <c r="AC1299" s="87"/>
    </row>
    <row r="1300" spans="1:29" ht="16.5" customHeight="1" x14ac:dyDescent="0.25">
      <c r="A1300" s="87">
        <f>ROW()-1</f>
        <v>1299</v>
      </c>
      <c r="B1300" s="117" t="str">
        <f>LOWER(SUBSTITUTE(SUBSTITUTE(SUBSTITUTE(SUBSTITUTE(SUBSTITUTE(SUBSTITUTE(db[[#This Row],[NB BM]]," ",),".",""),"-",""),"(",""),")",""),"/",""))</f>
        <v>tipeexkertaskenkoct919</v>
      </c>
      <c r="C1300" s="117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D1300" s="117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E1300" s="117" t="str">
        <f>LOWER(SUBSTITUTE(SUBSTITUTE(SUBSTITUTE(SUBSTITUTE(SUBSTITUTE(SUBSTITUTE(SUBSTITUTE(SUBSTITUTE(SUBSTITUTE(db[[#This Row],[NB BM]]&amp;db[[#This Row],[QTY/ CTN]]," ",),".",""),"-",""),"(",""),")",""),",",""),"/",""),"""",""),"+",""))</f>
        <v>tipeexkertaskenkoct91936lsn</v>
      </c>
      <c r="F130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kenkocorrectiontapect91912mx5mm36lsnartomoro</v>
      </c>
      <c r="G1300" s="118" t="s">
        <v>5702</v>
      </c>
      <c r="H1300" s="118" t="s">
        <v>5509</v>
      </c>
      <c r="I1300" s="119" t="s">
        <v>5510</v>
      </c>
      <c r="J1300" s="120" t="s">
        <v>1620</v>
      </c>
      <c r="K1300" s="121" t="e">
        <f>IF(db[[#This Row],[NB NOTA_C]]="","",COUNTIF([2]!B_MSK[concat],db[[#This Row],[NB NOTA_C]]))</f>
        <v>#REF!</v>
      </c>
      <c r="L1300" s="122" t="s">
        <v>1633</v>
      </c>
      <c r="M1300" s="117" t="s">
        <v>1733</v>
      </c>
      <c r="N1300" s="120" t="s">
        <v>2821</v>
      </c>
      <c r="O1300" s="3" t="s">
        <v>5684</v>
      </c>
      <c r="P1300" s="117" t="str">
        <f>IF(db[[#This Row],[QTY/ CTN]]="","",SUBSTITUTE(SUBSTITUTE(SUBSTITUTE(db[[#This Row],[QTY/ CTN]]," ","_",2),"(",""),")","")&amp;"_")</f>
        <v>36 LSN_</v>
      </c>
      <c r="Q1300" s="117">
        <f>IF(db[[#This Row],[H_QTY/ CTN]]="","",SEARCH("_",db[[#This Row],[H_QTY/ CTN]]))</f>
        <v>7</v>
      </c>
      <c r="R1300" s="117">
        <f>IF(db[[#This Row],[H_QTY/ CTN]]="","",LEN(db[[#This Row],[H_QTY/ CTN]]))</f>
        <v>7</v>
      </c>
      <c r="S1300" s="123" t="str">
        <f>IF(db[[#This Row],[H_QTY/ CTN]]="","",LEFT(db[[#This Row],[H_QTY/ CTN]],db[[#This Row],[H_1]]-1))</f>
        <v>36 LSN</v>
      </c>
      <c r="T1300" s="123" t="str">
        <f>IF(NOT(db[[#This Row],[H_1]]=db[[#This Row],[H_2]]),MID(db[[#This Row],[H_QTY/ CTN]],db[[#This Row],[H_1]]+1,db[[#This Row],[H_2]]-db[[#This Row],[H_1]]-1),"")</f>
        <v/>
      </c>
      <c r="U1300" s="123" t="str">
        <f>IF(db[[#This Row],[QTY/ CTN B]]="","",LEFT(db[[#This Row],[QTY/ CTN B]],SEARCH(" ",db[[#This Row],[QTY/ CTN B]],1)-1))</f>
        <v>36</v>
      </c>
      <c r="V1300" s="123" t="str">
        <f>IF(db[[#This Row],[QTY/ CTN B]]="","",RIGHT(db[[#This Row],[QTY/ CTN B]],LEN(db[[#This Row],[QTY/ CTN B]])-SEARCH(" ",db[[#This Row],[QTY/ CTN B]],1)))</f>
        <v>LSN</v>
      </c>
      <c r="W1300" s="123">
        <f>IF(db[[#This Row],[QTY/ CTN TG]]="",IF(db[[#This Row],[STN TG]]="","",12),LEFT(db[[#This Row],[QTY/ CTN TG]],SEARCH(" ",db[[#This Row],[QTY/ CTN TG]],1)-1))</f>
        <v>12</v>
      </c>
      <c r="X130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0" s="123" t="str">
        <f>IF(db[[#This Row],[STN K]]="","",IF(db[[#This Row],[STN TG]]="LSN",12,""))</f>
        <v/>
      </c>
      <c r="Z1300" s="123" t="str">
        <f>IF(db[[#This Row],[STN TG]]="LSN","PCS","")</f>
        <v/>
      </c>
      <c r="AA1300" s="123">
        <f>db[[#This Row],[QTY B]]*IF(db[[#This Row],[QTY TG]]="",1,db[[#This Row],[QTY TG]])*IF(db[[#This Row],[QTY K]]="",1,db[[#This Row],[QTY K]])</f>
        <v>432</v>
      </c>
      <c r="AB1300" s="123" t="str">
        <f>IF(db[[#This Row],[STN K]]="",IF(db[[#This Row],[STN TG]]="",db[[#This Row],[STN B]],db[[#This Row],[STN TG]]),db[[#This Row],[STN K]])</f>
        <v>PCS</v>
      </c>
      <c r="AC1300" s="87"/>
    </row>
    <row r="1301" spans="1:29" ht="16.5" customHeight="1" x14ac:dyDescent="0.25">
      <c r="A1301" s="87">
        <f>ROW()-1</f>
        <v>1300</v>
      </c>
      <c r="B1301" s="1" t="str">
        <f>LOWER(SUBSTITUTE(SUBSTITUTE(SUBSTITUTE(SUBSTITUTE(SUBSTITUTE(SUBSTITUTE(db[[#This Row],[NB BM]]," ",),".",""),"-",""),"(",""),")",""),"/",""))</f>
        <v>cutterkenkoa300</v>
      </c>
      <c r="C130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D130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E1301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cutterkenkoa30030lsn</v>
      </c>
      <c r="F13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kenkocuttera3009mmblade30lsnartomoro</v>
      </c>
      <c r="G1301" s="1" t="s">
        <v>435</v>
      </c>
      <c r="H1301" s="4" t="s">
        <v>436</v>
      </c>
      <c r="I1301" s="49" t="s">
        <v>437</v>
      </c>
      <c r="J1301" s="1" t="s">
        <v>1620</v>
      </c>
      <c r="K1301" s="26" t="e">
        <f>IF(db[[#This Row],[NB NOTA_C]]="","",COUNTIF([2]!B_MSK[concat],db[[#This Row],[NB NOTA_C]]))</f>
        <v>#REF!</v>
      </c>
      <c r="L1301" s="6" t="s">
        <v>1633</v>
      </c>
      <c r="M1301" s="1" t="s">
        <v>1722</v>
      </c>
      <c r="N1301" s="1" t="s">
        <v>2789</v>
      </c>
      <c r="O1301" s="1" t="s">
        <v>5815</v>
      </c>
      <c r="P1301" s="1" t="str">
        <f>IF(db[[#This Row],[QTY/ CTN]]="","",SUBSTITUTE(SUBSTITUTE(SUBSTITUTE(db[[#This Row],[QTY/ CTN]]," ","_",2),"(",""),")","")&amp;"_")</f>
        <v>30 LSN_</v>
      </c>
      <c r="Q1301" s="1">
        <f>IF(db[[#This Row],[H_QTY/ CTN]]="","",SEARCH("_",db[[#This Row],[H_QTY/ CTN]]))</f>
        <v>7</v>
      </c>
      <c r="R1301" s="1">
        <f>IF(db[[#This Row],[H_QTY/ CTN]]="","",LEN(db[[#This Row],[H_QTY/ CTN]]))</f>
        <v>7</v>
      </c>
      <c r="S1301" s="90" t="str">
        <f>IF(db[[#This Row],[H_QTY/ CTN]]="","",LEFT(db[[#This Row],[H_QTY/ CTN]],db[[#This Row],[H_1]]-1))</f>
        <v>30 LSN</v>
      </c>
      <c r="T1301" s="87" t="str">
        <f>IF(NOT(db[[#This Row],[H_1]]=db[[#This Row],[H_2]]),MID(db[[#This Row],[H_QTY/ CTN]],db[[#This Row],[H_1]]+1,db[[#This Row],[H_2]]-db[[#This Row],[H_1]]-1),"")</f>
        <v/>
      </c>
      <c r="U1301" s="87" t="str">
        <f>IF(db[[#This Row],[QTY/ CTN B]]="","",LEFT(db[[#This Row],[QTY/ CTN B]],SEARCH(" ",db[[#This Row],[QTY/ CTN B]],1)-1))</f>
        <v>30</v>
      </c>
      <c r="V1301" s="87" t="str">
        <f>IF(db[[#This Row],[QTY/ CTN B]]="","",RIGHT(db[[#This Row],[QTY/ CTN B]],LEN(db[[#This Row],[QTY/ CTN B]])-SEARCH(" ",db[[#This Row],[QTY/ CTN B]],1)))</f>
        <v>LSN</v>
      </c>
      <c r="W1301" s="87">
        <f>IF(db[[#This Row],[QTY/ CTN TG]]="",IF(db[[#This Row],[STN TG]]="","",12),LEFT(db[[#This Row],[QTY/ CTN TG]],SEARCH(" ",db[[#This Row],[QTY/ CTN TG]],1)-1))</f>
        <v>12</v>
      </c>
      <c r="X1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1" s="87" t="str">
        <f>IF(db[[#This Row],[STN K]]="","",IF(db[[#This Row],[STN TG]]="LSN",12,""))</f>
        <v/>
      </c>
      <c r="Z1301" s="87" t="str">
        <f>IF(db[[#This Row],[STN TG]]="LSN","PCS","")</f>
        <v/>
      </c>
      <c r="AA1301" s="87">
        <f>db[[#This Row],[QTY B]]*IF(db[[#This Row],[QTY TG]]="",1,db[[#This Row],[QTY TG]])*IF(db[[#This Row],[QTY K]]="",1,db[[#This Row],[QTY K]])</f>
        <v>360</v>
      </c>
      <c r="AB1301" s="87" t="str">
        <f>IF(db[[#This Row],[STN K]]="",IF(db[[#This Row],[STN TG]]="",db[[#This Row],[STN B]],db[[#This Row],[STN TG]]),db[[#This Row],[STN K]])</f>
        <v>PCS</v>
      </c>
      <c r="AC1301" s="87"/>
    </row>
    <row r="1302" spans="1:29" ht="16.5" customHeight="1" x14ac:dyDescent="0.25">
      <c r="A1302" s="87">
        <f>ROW()-1</f>
        <v>1301</v>
      </c>
      <c r="B1302" s="1" t="str">
        <f>LOWER(SUBSTITUTE(SUBSTITUTE(SUBSTITUTE(SUBSTITUTE(SUBSTITUTE(SUBSTITUTE(db[[#This Row],[NB BM]]," ",),".",""),"-",""),"(",""),")",""),"/",""))</f>
        <v>isicutterkenkoa100kecil</v>
      </c>
      <c r="C130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D130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E1302" s="1" t="str">
        <f>LOWER(SUBSTITUTE(SUBSTITUTE(SUBSTITUTE(SUBSTITUTE(SUBSTITUTE(SUBSTITUTE(SUBSTITUTE(SUBSTITUTE(SUBSTITUTE(db[[#This Row],[NB BM]]&amp;db[[#This Row],[QTY/ CTN]]," ",),".",""),"-",""),"(",""),")",""),",",""),"/",""),"""",""),"+",""))</f>
        <v>isicutterkenkoa100kecil120lsn</v>
      </c>
      <c r="F13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kenkocutterbladea1009mm120lsnartomoro</v>
      </c>
      <c r="G1302" s="1" t="s">
        <v>438</v>
      </c>
      <c r="H1302" s="4" t="s">
        <v>439</v>
      </c>
      <c r="I1302" s="49" t="s">
        <v>440</v>
      </c>
      <c r="J1302" s="1" t="s">
        <v>1620</v>
      </c>
      <c r="K1302" s="26" t="e">
        <f>IF(db[[#This Row],[NB NOTA_C]]="","",COUNTIF([2]!B_MSK[concat],db[[#This Row],[NB NOTA_C]]))</f>
        <v>#REF!</v>
      </c>
      <c r="L1302" s="6" t="s">
        <v>1633</v>
      </c>
      <c r="M1302" s="1" t="s">
        <v>1723</v>
      </c>
      <c r="N1302" s="1" t="s">
        <v>2794</v>
      </c>
      <c r="O1302" s="1" t="s">
        <v>5536</v>
      </c>
      <c r="P1302" s="1" t="str">
        <f>IF(db[[#This Row],[QTY/ CTN]]="","",SUBSTITUTE(SUBSTITUTE(SUBSTITUTE(db[[#This Row],[QTY/ CTN]]," ","_",2),"(",""),")","")&amp;"_")</f>
        <v>120 LSN_</v>
      </c>
      <c r="Q1302" s="1">
        <f>IF(db[[#This Row],[H_QTY/ CTN]]="","",SEARCH("_",db[[#This Row],[H_QTY/ CTN]]))</f>
        <v>8</v>
      </c>
      <c r="R1302" s="1">
        <f>IF(db[[#This Row],[H_QTY/ CTN]]="","",LEN(db[[#This Row],[H_QTY/ CTN]]))</f>
        <v>8</v>
      </c>
      <c r="S1302" s="90" t="str">
        <f>IF(db[[#This Row],[H_QTY/ CTN]]="","",LEFT(db[[#This Row],[H_QTY/ CTN]],db[[#This Row],[H_1]]-1))</f>
        <v>120 LSN</v>
      </c>
      <c r="T1302" s="87" t="str">
        <f>IF(NOT(db[[#This Row],[H_1]]=db[[#This Row],[H_2]]),MID(db[[#This Row],[H_QTY/ CTN]],db[[#This Row],[H_1]]+1,db[[#This Row],[H_2]]-db[[#This Row],[H_1]]-1),"")</f>
        <v/>
      </c>
      <c r="U1302" s="87" t="str">
        <f>IF(db[[#This Row],[QTY/ CTN B]]="","",LEFT(db[[#This Row],[QTY/ CTN B]],SEARCH(" ",db[[#This Row],[QTY/ CTN B]],1)-1))</f>
        <v>120</v>
      </c>
      <c r="V1302" s="87" t="str">
        <f>IF(db[[#This Row],[QTY/ CTN B]]="","",RIGHT(db[[#This Row],[QTY/ CTN B]],LEN(db[[#This Row],[QTY/ CTN B]])-SEARCH(" ",db[[#This Row],[QTY/ CTN B]],1)))</f>
        <v>LSN</v>
      </c>
      <c r="W1302" s="87">
        <f>IF(db[[#This Row],[QTY/ CTN TG]]="",IF(db[[#This Row],[STN TG]]="","",12),LEFT(db[[#This Row],[QTY/ CTN TG]],SEARCH(" ",db[[#This Row],[QTY/ CTN TG]],1)-1))</f>
        <v>12</v>
      </c>
      <c r="X1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2" s="87" t="str">
        <f>IF(db[[#This Row],[STN K]]="","",IF(db[[#This Row],[STN TG]]="LSN",12,""))</f>
        <v/>
      </c>
      <c r="Z1302" s="87" t="str">
        <f>IF(db[[#This Row],[STN TG]]="LSN","PCS","")</f>
        <v/>
      </c>
      <c r="AA1302" s="87">
        <f>db[[#This Row],[QTY B]]*IF(db[[#This Row],[QTY TG]]="",1,db[[#This Row],[QTY TG]])*IF(db[[#This Row],[QTY K]]="",1,db[[#This Row],[QTY K]])</f>
        <v>1440</v>
      </c>
      <c r="AB1302" s="87" t="str">
        <f>IF(db[[#This Row],[STN K]]="",IF(db[[#This Row],[STN TG]]="",db[[#This Row],[STN B]],db[[#This Row],[STN TG]]),db[[#This Row],[STN K]])</f>
        <v>PCS</v>
      </c>
      <c r="AC1302" s="87"/>
    </row>
    <row r="1303" spans="1:29" ht="16.5" customHeight="1" x14ac:dyDescent="0.25">
      <c r="A1303" s="87">
        <f>ROW()-1</f>
        <v>1302</v>
      </c>
      <c r="B1303" s="1" t="str">
        <f>LOWER(SUBSTITUTE(SUBSTITUTE(SUBSTITUTE(SUBSTITUTE(SUBSTITUTE(SUBSTITUTE(db[[#This Row],[NB BM]]," ",),".",""),"-",""),"(",""),")",""),"/",""))</f>
        <v>isicutterkenkol150</v>
      </c>
      <c r="C130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D130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E1303" s="1" t="str">
        <f>LOWER(SUBSTITUTE(SUBSTITUTE(SUBSTITUTE(SUBSTITUTE(SUBSTITUTE(SUBSTITUTE(SUBSTITUTE(SUBSTITUTE(SUBSTITUTE(db[[#This Row],[NB BM]]&amp;db[[#This Row],[QTY/ CTN]]," ",),".",""),"-",""),"(",""),")",""),",",""),"/",""),"""",""),"+",""))</f>
        <v>isicutterkenkol15060lsn</v>
      </c>
      <c r="F1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kenkocutterbladel15018mm60lsnartomoro</v>
      </c>
      <c r="G1303" s="1" t="s">
        <v>441</v>
      </c>
      <c r="H1303" s="4" t="s">
        <v>442</v>
      </c>
      <c r="I1303" s="2" t="s">
        <v>443</v>
      </c>
      <c r="J1303" s="1" t="s">
        <v>1620</v>
      </c>
      <c r="K1303" s="26" t="e">
        <f>IF(db[[#This Row],[NB NOTA_C]]="","",COUNTIF([2]!B_MSK[concat],db[[#This Row],[NB NOTA_C]]))</f>
        <v>#REF!</v>
      </c>
      <c r="L1303" s="6" t="s">
        <v>1633</v>
      </c>
      <c r="M1303" s="1" t="s">
        <v>1670</v>
      </c>
      <c r="N1303" s="1" t="s">
        <v>2794</v>
      </c>
      <c r="O1303" s="1" t="s">
        <v>4992</v>
      </c>
      <c r="P1303" s="1" t="str">
        <f>IF(db[[#This Row],[QTY/ CTN]]="","",SUBSTITUTE(SUBSTITUTE(SUBSTITUTE(db[[#This Row],[QTY/ CTN]]," ","_",2),"(",""),")","")&amp;"_")</f>
        <v>60 LSN_</v>
      </c>
      <c r="Q1303" s="1">
        <f>IF(db[[#This Row],[H_QTY/ CTN]]="","",SEARCH("_",db[[#This Row],[H_QTY/ CTN]]))</f>
        <v>7</v>
      </c>
      <c r="R1303" s="1">
        <f>IF(db[[#This Row],[H_QTY/ CTN]]="","",LEN(db[[#This Row],[H_QTY/ CTN]]))</f>
        <v>7</v>
      </c>
      <c r="S1303" s="90" t="str">
        <f>IF(db[[#This Row],[H_QTY/ CTN]]="","",LEFT(db[[#This Row],[H_QTY/ CTN]],db[[#This Row],[H_1]]-1))</f>
        <v>60 LSN</v>
      </c>
      <c r="T1303" s="87" t="str">
        <f>IF(NOT(db[[#This Row],[H_1]]=db[[#This Row],[H_2]]),MID(db[[#This Row],[H_QTY/ CTN]],db[[#This Row],[H_1]]+1,db[[#This Row],[H_2]]-db[[#This Row],[H_1]]-1),"")</f>
        <v/>
      </c>
      <c r="U1303" s="87" t="str">
        <f>IF(db[[#This Row],[QTY/ CTN B]]="","",LEFT(db[[#This Row],[QTY/ CTN B]],SEARCH(" ",db[[#This Row],[QTY/ CTN B]],1)-1))</f>
        <v>60</v>
      </c>
      <c r="V1303" s="87" t="str">
        <f>IF(db[[#This Row],[QTY/ CTN B]]="","",RIGHT(db[[#This Row],[QTY/ CTN B]],LEN(db[[#This Row],[QTY/ CTN B]])-SEARCH(" ",db[[#This Row],[QTY/ CTN B]],1)))</f>
        <v>LSN</v>
      </c>
      <c r="W1303" s="87">
        <f>IF(db[[#This Row],[QTY/ CTN TG]]="",IF(db[[#This Row],[STN TG]]="","",12),LEFT(db[[#This Row],[QTY/ CTN TG]],SEARCH(" ",db[[#This Row],[QTY/ CTN TG]],1)-1))</f>
        <v>12</v>
      </c>
      <c r="X1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3" s="87" t="str">
        <f>IF(db[[#This Row],[STN K]]="","",IF(db[[#This Row],[STN TG]]="LSN",12,""))</f>
        <v/>
      </c>
      <c r="Z1303" s="87" t="str">
        <f>IF(db[[#This Row],[STN TG]]="LSN","PCS","")</f>
        <v/>
      </c>
      <c r="AA1303" s="87">
        <f>db[[#This Row],[QTY B]]*IF(db[[#This Row],[QTY TG]]="",1,db[[#This Row],[QTY TG]])*IF(db[[#This Row],[QTY K]]="",1,db[[#This Row],[QTY K]])</f>
        <v>720</v>
      </c>
      <c r="AB1303" s="87" t="str">
        <f>IF(db[[#This Row],[STN K]]="",IF(db[[#This Row],[STN TG]]="",db[[#This Row],[STN B]],db[[#This Row],[STN TG]]),db[[#This Row],[STN K]])</f>
        <v>PCS</v>
      </c>
      <c r="AC1303" s="87"/>
    </row>
    <row r="1304" spans="1:29" ht="16.5" customHeight="1" x14ac:dyDescent="0.25">
      <c r="A1304" s="87">
        <f>ROW()-1</f>
        <v>1303</v>
      </c>
      <c r="B1304" s="1" t="str">
        <f>LOWER(SUBSTITUTE(SUBSTITUTE(SUBSTITUTE(SUBSTITUTE(SUBSTITUTE(SUBSTITUTE(db[[#This Row],[NB BM]]," ",),".",""),"-",""),"(",""),")",""),"/",""))</f>
        <v>cutterkenkok200</v>
      </c>
      <c r="C130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D130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E1304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cutterkenkok20030lsn</v>
      </c>
      <c r="F1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kenkocutterk2009mmblade30lsnartomoro</v>
      </c>
      <c r="G1304" s="1" t="s">
        <v>444</v>
      </c>
      <c r="H1304" s="4" t="s">
        <v>445</v>
      </c>
      <c r="I1304" s="49" t="s">
        <v>446</v>
      </c>
      <c r="J1304" s="1" t="s">
        <v>1620</v>
      </c>
      <c r="K1304" s="26" t="e">
        <f>IF(db[[#This Row],[NB NOTA_C]]="","",COUNTIF([2]!B_MSK[concat],db[[#This Row],[NB NOTA_C]]))</f>
        <v>#REF!</v>
      </c>
      <c r="L1304" s="6" t="s">
        <v>1633</v>
      </c>
      <c r="M1304" s="1" t="s">
        <v>1722</v>
      </c>
      <c r="N1304" s="1" t="s">
        <v>2789</v>
      </c>
      <c r="O1304" s="86" t="s">
        <v>4956</v>
      </c>
      <c r="P1304" s="86" t="str">
        <f>IF(db[[#This Row],[QTY/ CTN]]="","",SUBSTITUTE(SUBSTITUTE(SUBSTITUTE(db[[#This Row],[QTY/ CTN]]," ","_",2),"(",""),")","")&amp;"_")</f>
        <v>30 LSN_</v>
      </c>
      <c r="Q1304" s="86">
        <f>IF(db[[#This Row],[H_QTY/ CTN]]="","",SEARCH("_",db[[#This Row],[H_QTY/ CTN]]))</f>
        <v>7</v>
      </c>
      <c r="R1304" s="86">
        <f>IF(db[[#This Row],[H_QTY/ CTN]]="","",LEN(db[[#This Row],[H_QTY/ CTN]]))</f>
        <v>7</v>
      </c>
      <c r="S1304" s="90" t="str">
        <f>IF(db[[#This Row],[H_QTY/ CTN]]="","",LEFT(db[[#This Row],[H_QTY/ CTN]],db[[#This Row],[H_1]]-1))</f>
        <v>30 LSN</v>
      </c>
      <c r="T1304" s="87" t="str">
        <f>IF(NOT(db[[#This Row],[H_1]]=db[[#This Row],[H_2]]),MID(db[[#This Row],[H_QTY/ CTN]],db[[#This Row],[H_1]]+1,db[[#This Row],[H_2]]-db[[#This Row],[H_1]]-1),"")</f>
        <v/>
      </c>
      <c r="U1304" s="87" t="str">
        <f>IF(db[[#This Row],[QTY/ CTN B]]="","",LEFT(db[[#This Row],[QTY/ CTN B]],SEARCH(" ",db[[#This Row],[QTY/ CTN B]],1)-1))</f>
        <v>30</v>
      </c>
      <c r="V1304" s="87" t="str">
        <f>IF(db[[#This Row],[QTY/ CTN B]]="","",RIGHT(db[[#This Row],[QTY/ CTN B]],LEN(db[[#This Row],[QTY/ CTN B]])-SEARCH(" ",db[[#This Row],[QTY/ CTN B]],1)))</f>
        <v>LSN</v>
      </c>
      <c r="W1304" s="87">
        <f>IF(db[[#This Row],[QTY/ CTN TG]]="",IF(db[[#This Row],[STN TG]]="","",12),LEFT(db[[#This Row],[QTY/ CTN TG]],SEARCH(" ",db[[#This Row],[QTY/ CTN TG]],1)-1))</f>
        <v>12</v>
      </c>
      <c r="X1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4" s="87" t="str">
        <f>IF(db[[#This Row],[STN K]]="","",IF(db[[#This Row],[STN TG]]="LSN",12,""))</f>
        <v/>
      </c>
      <c r="Z1304" s="87" t="str">
        <f>IF(db[[#This Row],[STN TG]]="LSN","PCS","")</f>
        <v/>
      </c>
      <c r="AA1304" s="87">
        <f>db[[#This Row],[QTY B]]*IF(db[[#This Row],[QTY TG]]="",1,db[[#This Row],[QTY TG]])*IF(db[[#This Row],[QTY K]]="",1,db[[#This Row],[QTY K]])</f>
        <v>360</v>
      </c>
      <c r="AB1304" s="87" t="str">
        <f>IF(db[[#This Row],[STN K]]="",IF(db[[#This Row],[STN TG]]="",db[[#This Row],[STN B]],db[[#This Row],[STN TG]]),db[[#This Row],[STN K]])</f>
        <v>PCS</v>
      </c>
      <c r="AC1304" s="87"/>
    </row>
    <row r="1305" spans="1:29" x14ac:dyDescent="0.25">
      <c r="A1305" s="87">
        <f>ROW()-1</f>
        <v>1304</v>
      </c>
      <c r="B1305" s="1" t="str">
        <f>LOWER(SUBSTITUTE(SUBSTITUTE(SUBSTITUTE(SUBSTITUTE(SUBSTITUTE(SUBSTITUTE(db[[#This Row],[NB BM]]," ",),".",""),"-",""),"(",""),")",""),"/",""))</f>
        <v>cutterkenkol150</v>
      </c>
      <c r="C130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D1305" s="1" t="str">
        <f>LOWER(SUBSTITUTE(SUBSTITUTE(SUBSTITUTE(SUBSTITUTE(SUBSTITUTE(SUBSTITUTE(SUBSTITUTE(SUBSTITUTE(SUBSTITUTE(db[[#This Row],[NB PAJAK]]," ",""),"-",""),"(",""),")",""),".",""),",",""),"/",""),"""",""),"+",""))</f>
        <v/>
      </c>
      <c r="E1305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cutterkenkol15060lsn</v>
      </c>
      <c r="F13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kenkocutterl15018mm60lsnartomoro</v>
      </c>
      <c r="G1305" s="1" t="s">
        <v>447</v>
      </c>
      <c r="H1305" s="4" t="s">
        <v>448</v>
      </c>
      <c r="I1305" s="49"/>
      <c r="J1305" s="1" t="s">
        <v>1620</v>
      </c>
      <c r="K1305" s="26" t="e">
        <f>IF(db[[#This Row],[NB NOTA_C]]="","",COUNTIF([2]!B_MSK[concat],db[[#This Row],[NB NOTA_C]]))</f>
        <v>#REF!</v>
      </c>
      <c r="L1305" s="6" t="s">
        <v>1633</v>
      </c>
      <c r="M1305" s="1" t="s">
        <v>1670</v>
      </c>
      <c r="N1305" s="1" t="s">
        <v>2789</v>
      </c>
      <c r="P1305" s="1" t="str">
        <f>IF(db[[#This Row],[QTY/ CTN]]="","",SUBSTITUTE(SUBSTITUTE(SUBSTITUTE(db[[#This Row],[QTY/ CTN]]," ","_",2),"(",""),")","")&amp;"_")</f>
        <v>60 LSN_</v>
      </c>
      <c r="Q1305" s="1">
        <f>IF(db[[#This Row],[H_QTY/ CTN]]="","",SEARCH("_",db[[#This Row],[H_QTY/ CTN]]))</f>
        <v>7</v>
      </c>
      <c r="R1305" s="1">
        <f>IF(db[[#This Row],[H_QTY/ CTN]]="","",LEN(db[[#This Row],[H_QTY/ CTN]]))</f>
        <v>7</v>
      </c>
      <c r="S1305" s="90" t="str">
        <f>IF(db[[#This Row],[H_QTY/ CTN]]="","",LEFT(db[[#This Row],[H_QTY/ CTN]],db[[#This Row],[H_1]]-1))</f>
        <v>60 LSN</v>
      </c>
      <c r="T1305" s="87" t="str">
        <f>IF(NOT(db[[#This Row],[H_1]]=db[[#This Row],[H_2]]),MID(db[[#This Row],[H_QTY/ CTN]],db[[#This Row],[H_1]]+1,db[[#This Row],[H_2]]-db[[#This Row],[H_1]]-1),"")</f>
        <v/>
      </c>
      <c r="U1305" s="87" t="str">
        <f>IF(db[[#This Row],[QTY/ CTN B]]="","",LEFT(db[[#This Row],[QTY/ CTN B]],SEARCH(" ",db[[#This Row],[QTY/ CTN B]],1)-1))</f>
        <v>60</v>
      </c>
      <c r="V1305" s="87" t="str">
        <f>IF(db[[#This Row],[QTY/ CTN B]]="","",RIGHT(db[[#This Row],[QTY/ CTN B]],LEN(db[[#This Row],[QTY/ CTN B]])-SEARCH(" ",db[[#This Row],[QTY/ CTN B]],1)))</f>
        <v>LSN</v>
      </c>
      <c r="W1305" s="87">
        <f>IF(db[[#This Row],[QTY/ CTN TG]]="",IF(db[[#This Row],[STN TG]]="","",12),LEFT(db[[#This Row],[QTY/ CTN TG]],SEARCH(" ",db[[#This Row],[QTY/ CTN TG]],1)-1))</f>
        <v>12</v>
      </c>
      <c r="X1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5" s="87" t="str">
        <f>IF(db[[#This Row],[STN K]]="","",IF(db[[#This Row],[STN TG]]="LSN",12,""))</f>
        <v/>
      </c>
      <c r="Z1305" s="87" t="str">
        <f>IF(db[[#This Row],[STN TG]]="LSN","PCS","")</f>
        <v/>
      </c>
      <c r="AA1305" s="87">
        <f>db[[#This Row],[QTY B]]*IF(db[[#This Row],[QTY TG]]="",1,db[[#This Row],[QTY TG]])*IF(db[[#This Row],[QTY K]]="",1,db[[#This Row],[QTY K]])</f>
        <v>720</v>
      </c>
      <c r="AB1305" s="87" t="str">
        <f>IF(db[[#This Row],[STN K]]="",IF(db[[#This Row],[STN TG]]="",db[[#This Row],[STN B]],db[[#This Row],[STN TG]]),db[[#This Row],[STN K]])</f>
        <v>PCS</v>
      </c>
      <c r="AC1305" s="87"/>
    </row>
    <row r="1306" spans="1:29" x14ac:dyDescent="0.25">
      <c r="A1306" s="87">
        <f>ROW()-1</f>
        <v>1305</v>
      </c>
      <c r="B1306" s="1" t="str">
        <f>LOWER(SUBSTITUTE(SUBSTITUTE(SUBSTITUTE(SUBSTITUTE(SUBSTITUTE(SUBSTITUTE(db[[#This Row],[NB BM]]," ",),".",""),"-",""),"(",""),")",""),"/",""))</f>
        <v>cutterkenkol500</v>
      </c>
      <c r="C130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D130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E1306" s="1" t="str">
        <f>LOWER(SUBSTITUTE(SUBSTITUTE(SUBSTITUTE(SUBSTITUTE(SUBSTITUTE(SUBSTITUTE(SUBSTITUTE(SUBSTITUTE(SUBSTITUTE(db[[#This Row],[NB BM]]&amp;db[[#This Row],[QTY/ CTN]]," ",),".",""),"-",""),"(",""),")",""),",",""),"/",""),"""",""),"+",""))</f>
        <v>cutterkenkol50020lsn</v>
      </c>
      <c r="F13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kenkocutterl50018mmblade20lsnartomoro</v>
      </c>
      <c r="G1306" s="1" t="s">
        <v>449</v>
      </c>
      <c r="H1306" s="4" t="s">
        <v>450</v>
      </c>
      <c r="I1306" s="49" t="s">
        <v>451</v>
      </c>
      <c r="J1306" s="1" t="s">
        <v>1620</v>
      </c>
      <c r="K1306" s="26" t="e">
        <f>IF(db[[#This Row],[NB NOTA_C]]="","",COUNTIF([2]!B_MSK[concat],db[[#This Row],[NB NOTA_C]]))</f>
        <v>#REF!</v>
      </c>
      <c r="L1306" s="6" t="s">
        <v>1633</v>
      </c>
      <c r="M1306" s="1" t="s">
        <v>1718</v>
      </c>
      <c r="N1306" s="1" t="s">
        <v>2789</v>
      </c>
      <c r="O1306" s="1" t="s">
        <v>4860</v>
      </c>
      <c r="P1306" s="1" t="str">
        <f>IF(db[[#This Row],[QTY/ CTN]]="","",SUBSTITUTE(SUBSTITUTE(SUBSTITUTE(db[[#This Row],[QTY/ CTN]]," ","_",2),"(",""),")","")&amp;"_")</f>
        <v>20 LSN_</v>
      </c>
      <c r="Q1306" s="1">
        <f>IF(db[[#This Row],[H_QTY/ CTN]]="","",SEARCH("_",db[[#This Row],[H_QTY/ CTN]]))</f>
        <v>7</v>
      </c>
      <c r="R1306" s="1">
        <f>IF(db[[#This Row],[H_QTY/ CTN]]="","",LEN(db[[#This Row],[H_QTY/ CTN]]))</f>
        <v>7</v>
      </c>
      <c r="S1306" s="90" t="str">
        <f>IF(db[[#This Row],[H_QTY/ CTN]]="","",LEFT(db[[#This Row],[H_QTY/ CTN]],db[[#This Row],[H_1]]-1))</f>
        <v>20 LSN</v>
      </c>
      <c r="T1306" s="87" t="str">
        <f>IF(NOT(db[[#This Row],[H_1]]=db[[#This Row],[H_2]]),MID(db[[#This Row],[H_QTY/ CTN]],db[[#This Row],[H_1]]+1,db[[#This Row],[H_2]]-db[[#This Row],[H_1]]-1),"")</f>
        <v/>
      </c>
      <c r="U1306" s="87" t="str">
        <f>IF(db[[#This Row],[QTY/ CTN B]]="","",LEFT(db[[#This Row],[QTY/ CTN B]],SEARCH(" ",db[[#This Row],[QTY/ CTN B]],1)-1))</f>
        <v>20</v>
      </c>
      <c r="V1306" s="87" t="str">
        <f>IF(db[[#This Row],[QTY/ CTN B]]="","",RIGHT(db[[#This Row],[QTY/ CTN B]],LEN(db[[#This Row],[QTY/ CTN B]])-SEARCH(" ",db[[#This Row],[QTY/ CTN B]],1)))</f>
        <v>LSN</v>
      </c>
      <c r="W1306" s="87">
        <f>IF(db[[#This Row],[QTY/ CTN TG]]="",IF(db[[#This Row],[STN TG]]="","",12),LEFT(db[[#This Row],[QTY/ CTN TG]],SEARCH(" ",db[[#This Row],[QTY/ CTN TG]],1)-1))</f>
        <v>12</v>
      </c>
      <c r="X1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6" s="87" t="str">
        <f>IF(db[[#This Row],[STN K]]="","",IF(db[[#This Row],[STN TG]]="LSN",12,""))</f>
        <v/>
      </c>
      <c r="Z1306" s="87" t="str">
        <f>IF(db[[#This Row],[STN TG]]="LSN","PCS","")</f>
        <v/>
      </c>
      <c r="AA1306" s="87">
        <f>db[[#This Row],[QTY B]]*IF(db[[#This Row],[QTY TG]]="",1,db[[#This Row],[QTY TG]])*IF(db[[#This Row],[QTY K]]="",1,db[[#This Row],[QTY K]])</f>
        <v>240</v>
      </c>
      <c r="AB1306" s="87" t="str">
        <f>IF(db[[#This Row],[STN K]]="",IF(db[[#This Row],[STN TG]]="",db[[#This Row],[STN B]],db[[#This Row],[STN TG]]),db[[#This Row],[STN K]])</f>
        <v>PCS</v>
      </c>
      <c r="AC1306" s="87"/>
    </row>
    <row r="1307" spans="1:29" x14ac:dyDescent="0.25">
      <c r="A1307" s="87">
        <f>ROW()-1</f>
        <v>1306</v>
      </c>
      <c r="B1307" s="1" t="str">
        <f>LOWER(SUBSTITUTE(SUBSTITUTE(SUBSTITUTE(SUBSTITUTE(SUBSTITUTE(SUBSTITUTE(db[[#This Row],[NB BM]]," ",),".",""),"-",""),"(",""),")",""),"/",""))</f>
        <v>datestampkenkod35mm</v>
      </c>
      <c r="C130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D130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E1307" s="1" t="str">
        <f>LOWER(SUBSTITUTE(SUBSTITUTE(SUBSTITUTE(SUBSTITUTE(SUBSTITUTE(SUBSTITUTE(SUBSTITUTE(SUBSTITUTE(SUBSTITUTE(db[[#This Row],[NB BM]]&amp;db[[#This Row],[QTY/ CTN]]," ",),".",""),"-",""),"(",""),")",""),",",""),"/",""),"""",""),"+",""))</f>
        <v>datestampkenkod35mm40lsn</v>
      </c>
      <c r="F13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kenkodatestampd35mm40lsnartomoro</v>
      </c>
      <c r="G1307" s="1" t="s">
        <v>452</v>
      </c>
      <c r="H1307" s="4" t="s">
        <v>453</v>
      </c>
      <c r="I1307" s="49" t="s">
        <v>3902</v>
      </c>
      <c r="J1307" s="1" t="s">
        <v>1620</v>
      </c>
      <c r="K1307" s="26" t="e">
        <f>IF(db[[#This Row],[NB NOTA_C]]="","",COUNTIF([2]!B_MSK[concat],db[[#This Row],[NB NOTA_C]]))</f>
        <v>#REF!</v>
      </c>
      <c r="L1307" s="6" t="s">
        <v>1633</v>
      </c>
      <c r="M1307" s="1" t="s">
        <v>1680</v>
      </c>
      <c r="N1307" s="1" t="s">
        <v>2817</v>
      </c>
      <c r="O1307" s="1" t="s">
        <v>4828</v>
      </c>
      <c r="P1307" s="1" t="str">
        <f>IF(db[[#This Row],[QTY/ CTN]]="","",SUBSTITUTE(SUBSTITUTE(SUBSTITUTE(db[[#This Row],[QTY/ CTN]]," ","_",2),"(",""),")","")&amp;"_")</f>
        <v>40 LSN_</v>
      </c>
      <c r="Q1307" s="1">
        <f>IF(db[[#This Row],[H_QTY/ CTN]]="","",SEARCH("_",db[[#This Row],[H_QTY/ CTN]]))</f>
        <v>7</v>
      </c>
      <c r="R1307" s="1">
        <f>IF(db[[#This Row],[H_QTY/ CTN]]="","",LEN(db[[#This Row],[H_QTY/ CTN]]))</f>
        <v>7</v>
      </c>
      <c r="S1307" s="90" t="str">
        <f>IF(db[[#This Row],[H_QTY/ CTN]]="","",LEFT(db[[#This Row],[H_QTY/ CTN]],db[[#This Row],[H_1]]-1))</f>
        <v>40 LSN</v>
      </c>
      <c r="T1307" s="87" t="str">
        <f>IF(NOT(db[[#This Row],[H_1]]=db[[#This Row],[H_2]]),MID(db[[#This Row],[H_QTY/ CTN]],db[[#This Row],[H_1]]+1,db[[#This Row],[H_2]]-db[[#This Row],[H_1]]-1),"")</f>
        <v/>
      </c>
      <c r="U1307" s="87" t="str">
        <f>IF(db[[#This Row],[QTY/ CTN B]]="","",LEFT(db[[#This Row],[QTY/ CTN B]],SEARCH(" ",db[[#This Row],[QTY/ CTN B]],1)-1))</f>
        <v>40</v>
      </c>
      <c r="V1307" s="87" t="str">
        <f>IF(db[[#This Row],[QTY/ CTN B]]="","",RIGHT(db[[#This Row],[QTY/ CTN B]],LEN(db[[#This Row],[QTY/ CTN B]])-SEARCH(" ",db[[#This Row],[QTY/ CTN B]],1)))</f>
        <v>LSN</v>
      </c>
      <c r="W1307" s="87">
        <f>IF(db[[#This Row],[QTY/ CTN TG]]="",IF(db[[#This Row],[STN TG]]="","",12),LEFT(db[[#This Row],[QTY/ CTN TG]],SEARCH(" ",db[[#This Row],[QTY/ CTN TG]],1)-1))</f>
        <v>12</v>
      </c>
      <c r="X1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7" s="87" t="str">
        <f>IF(db[[#This Row],[STN K]]="","",IF(db[[#This Row],[STN TG]]="LSN",12,""))</f>
        <v/>
      </c>
      <c r="Z1307" s="87" t="str">
        <f>IF(db[[#This Row],[STN TG]]="LSN","PCS","")</f>
        <v/>
      </c>
      <c r="AA1307" s="87">
        <f>db[[#This Row],[QTY B]]*IF(db[[#This Row],[QTY TG]]="",1,db[[#This Row],[QTY TG]])*IF(db[[#This Row],[QTY K]]="",1,db[[#This Row],[QTY K]])</f>
        <v>480</v>
      </c>
      <c r="AB1307" s="87" t="str">
        <f>IF(db[[#This Row],[STN K]]="",IF(db[[#This Row],[STN TG]]="",db[[#This Row],[STN B]],db[[#This Row],[STN TG]]),db[[#This Row],[STN K]])</f>
        <v>PCS</v>
      </c>
      <c r="AC1307" s="87"/>
    </row>
    <row r="1308" spans="1:29" x14ac:dyDescent="0.25">
      <c r="A1308" s="87">
        <f>ROW()-1</f>
        <v>1307</v>
      </c>
      <c r="B1308" s="1" t="str">
        <f>LOWER(SUBSTITUTE(SUBSTITUTE(SUBSTITUTE(SUBSTITUTE(SUBSTITUTE(SUBSTITUTE(db[[#This Row],[NB BM]]," ",),".",""),"-",""),"(",""),")",""),"/",""))</f>
        <v>datestampkenkod44mm</v>
      </c>
      <c r="C130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D130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E1308" s="1" t="str">
        <f>LOWER(SUBSTITUTE(SUBSTITUTE(SUBSTITUTE(SUBSTITUTE(SUBSTITUTE(SUBSTITUTE(SUBSTITUTE(SUBSTITUTE(SUBSTITUTE(db[[#This Row],[NB BM]]&amp;db[[#This Row],[QTY/ CTN]]," ",),".",""),"-",""),"(",""),")",""),",",""),"/",""),"""",""),"+",""))</f>
        <v>datestampkenkod44mm40lsn</v>
      </c>
      <c r="F13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kenkodatestampd44mm40lsnartomoro</v>
      </c>
      <c r="G1308" s="1" t="s">
        <v>454</v>
      </c>
      <c r="H1308" s="4" t="s">
        <v>455</v>
      </c>
      <c r="I1308" s="49" t="s">
        <v>456</v>
      </c>
      <c r="J1308" s="1" t="s">
        <v>1620</v>
      </c>
      <c r="K1308" s="26" t="e">
        <f>IF(db[[#This Row],[NB NOTA_C]]="","",COUNTIF([2]!B_MSK[concat],db[[#This Row],[NB NOTA_C]]))</f>
        <v>#REF!</v>
      </c>
      <c r="L1308" s="6" t="s">
        <v>1633</v>
      </c>
      <c r="M1308" s="1" t="s">
        <v>1680</v>
      </c>
      <c r="N1308" s="1" t="s">
        <v>2817</v>
      </c>
      <c r="O1308" s="1" t="s">
        <v>4829</v>
      </c>
      <c r="P1308" s="1" t="str">
        <f>IF(db[[#This Row],[QTY/ CTN]]="","",SUBSTITUTE(SUBSTITUTE(SUBSTITUTE(db[[#This Row],[QTY/ CTN]]," ","_",2),"(",""),")","")&amp;"_")</f>
        <v>40 LSN_</v>
      </c>
      <c r="Q1308" s="1">
        <f>IF(db[[#This Row],[H_QTY/ CTN]]="","",SEARCH("_",db[[#This Row],[H_QTY/ CTN]]))</f>
        <v>7</v>
      </c>
      <c r="R1308" s="1">
        <f>IF(db[[#This Row],[H_QTY/ CTN]]="","",LEN(db[[#This Row],[H_QTY/ CTN]]))</f>
        <v>7</v>
      </c>
      <c r="S1308" s="90" t="str">
        <f>IF(db[[#This Row],[H_QTY/ CTN]]="","",LEFT(db[[#This Row],[H_QTY/ CTN]],db[[#This Row],[H_1]]-1))</f>
        <v>40 LSN</v>
      </c>
      <c r="T1308" s="87" t="str">
        <f>IF(NOT(db[[#This Row],[H_1]]=db[[#This Row],[H_2]]),MID(db[[#This Row],[H_QTY/ CTN]],db[[#This Row],[H_1]]+1,db[[#This Row],[H_2]]-db[[#This Row],[H_1]]-1),"")</f>
        <v/>
      </c>
      <c r="U1308" s="87" t="str">
        <f>IF(db[[#This Row],[QTY/ CTN B]]="","",LEFT(db[[#This Row],[QTY/ CTN B]],SEARCH(" ",db[[#This Row],[QTY/ CTN B]],1)-1))</f>
        <v>40</v>
      </c>
      <c r="V1308" s="87" t="str">
        <f>IF(db[[#This Row],[QTY/ CTN B]]="","",RIGHT(db[[#This Row],[QTY/ CTN B]],LEN(db[[#This Row],[QTY/ CTN B]])-SEARCH(" ",db[[#This Row],[QTY/ CTN B]],1)))</f>
        <v>LSN</v>
      </c>
      <c r="W1308" s="87">
        <f>IF(db[[#This Row],[QTY/ CTN TG]]="",IF(db[[#This Row],[STN TG]]="","",12),LEFT(db[[#This Row],[QTY/ CTN TG]],SEARCH(" ",db[[#This Row],[QTY/ CTN TG]],1)-1))</f>
        <v>12</v>
      </c>
      <c r="X1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08" s="87" t="str">
        <f>IF(db[[#This Row],[STN K]]="","",IF(db[[#This Row],[STN TG]]="LSN",12,""))</f>
        <v/>
      </c>
      <c r="Z1308" s="87" t="str">
        <f>IF(db[[#This Row],[STN TG]]="LSN","PCS","")</f>
        <v/>
      </c>
      <c r="AA1308" s="87">
        <f>db[[#This Row],[QTY B]]*IF(db[[#This Row],[QTY TG]]="",1,db[[#This Row],[QTY TG]])*IF(db[[#This Row],[QTY K]]="",1,db[[#This Row],[QTY K]])</f>
        <v>480</v>
      </c>
      <c r="AB1308" s="87" t="str">
        <f>IF(db[[#This Row],[STN K]]="",IF(db[[#This Row],[STN TG]]="",db[[#This Row],[STN B]],db[[#This Row],[STN TG]]),db[[#This Row],[STN K]])</f>
        <v>PCS</v>
      </c>
      <c r="AC1308" s="87"/>
    </row>
    <row r="1309" spans="1:29" x14ac:dyDescent="0.25">
      <c r="A1309" s="87">
        <f>ROW()-1</f>
        <v>1308</v>
      </c>
      <c r="B1309" s="3" t="str">
        <f>LOWER(SUBSTITUTE(SUBSTITUTE(SUBSTITUTE(SUBSTITUTE(SUBSTITUTE(SUBSTITUTE(db[[#This Row],[NB BM]]," ",),".",""),"-",""),"(",""),")",""),"/",""))</f>
        <v>desksetkenkok8312</v>
      </c>
      <c r="C130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D130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E1309" s="3" t="str">
        <f>LOWER(SUBSTITUTE(SUBSTITUTE(SUBSTITUTE(SUBSTITUTE(SUBSTITUTE(SUBSTITUTE(SUBSTITUTE(SUBSTITUTE(SUBSTITUTE(db[[#This Row],[NB BM]]&amp;db[[#This Row],[QTY/ CTN]]," ",),".",""),"-",""),"(",""),")",""),",",""),"/",""),"""",""),"+",""))</f>
        <v>desksetkenkok831248pcs</v>
      </c>
      <c r="F13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kenkodesksetk831248pcsartomoro</v>
      </c>
      <c r="G1309" s="1" t="s">
        <v>3078</v>
      </c>
      <c r="H1309" s="4" t="s">
        <v>3077</v>
      </c>
      <c r="I1309" s="49" t="s">
        <v>3079</v>
      </c>
      <c r="J1309" s="1" t="s">
        <v>1620</v>
      </c>
      <c r="K1309" s="26" t="e">
        <f>IF(db[[#This Row],[NB NOTA_C]]="","",COUNTIF([2]!B_MSK[concat],db[[#This Row],[NB NOTA_C]]))</f>
        <v>#REF!</v>
      </c>
      <c r="L1309" s="7" t="s">
        <v>1633</v>
      </c>
      <c r="M1309" s="3" t="s">
        <v>1669</v>
      </c>
      <c r="N1309" s="1" t="s">
        <v>2790</v>
      </c>
      <c r="O1309" s="3" t="s">
        <v>5302</v>
      </c>
      <c r="P1309" s="3" t="str">
        <f>IF(db[[#This Row],[QTY/ CTN]]="","",SUBSTITUTE(SUBSTITUTE(SUBSTITUTE(db[[#This Row],[QTY/ CTN]]," ","_",2),"(",""),")","")&amp;"_")</f>
        <v>48 PCS_</v>
      </c>
      <c r="Q1309" s="3">
        <f>IF(db[[#This Row],[H_QTY/ CTN]]="","",SEARCH("_",db[[#This Row],[H_QTY/ CTN]]))</f>
        <v>7</v>
      </c>
      <c r="R1309" s="3">
        <f>IF(db[[#This Row],[H_QTY/ CTN]]="","",LEN(db[[#This Row],[H_QTY/ CTN]]))</f>
        <v>7</v>
      </c>
      <c r="S1309" s="90" t="str">
        <f>IF(db[[#This Row],[H_QTY/ CTN]]="","",LEFT(db[[#This Row],[H_QTY/ CTN]],db[[#This Row],[H_1]]-1))</f>
        <v>48 PCS</v>
      </c>
      <c r="T1309" s="87" t="str">
        <f>IF(NOT(db[[#This Row],[H_1]]=db[[#This Row],[H_2]]),MID(db[[#This Row],[H_QTY/ CTN]],db[[#This Row],[H_1]]+1,db[[#This Row],[H_2]]-db[[#This Row],[H_1]]-1),"")</f>
        <v/>
      </c>
      <c r="U1309" s="87" t="str">
        <f>IF(db[[#This Row],[QTY/ CTN B]]="","",LEFT(db[[#This Row],[QTY/ CTN B]],SEARCH(" ",db[[#This Row],[QTY/ CTN B]],1)-1))</f>
        <v>48</v>
      </c>
      <c r="V1309" s="87" t="str">
        <f>IF(db[[#This Row],[QTY/ CTN B]]="","",RIGHT(db[[#This Row],[QTY/ CTN B]],LEN(db[[#This Row],[QTY/ CTN B]])-SEARCH(" ",db[[#This Row],[QTY/ CTN B]],1)))</f>
        <v>PCS</v>
      </c>
      <c r="W1309" s="87" t="str">
        <f>IF(db[[#This Row],[QTY/ CTN TG]]="",IF(db[[#This Row],[STN TG]]="","",12),LEFT(db[[#This Row],[QTY/ CTN TG]],SEARCH(" ",db[[#This Row],[QTY/ CTN TG]],1)-1))</f>
        <v/>
      </c>
      <c r="X1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09" s="87" t="str">
        <f>IF(db[[#This Row],[STN K]]="","",IF(db[[#This Row],[STN TG]]="LSN",12,""))</f>
        <v/>
      </c>
      <c r="Z1309" s="87" t="str">
        <f>IF(db[[#This Row],[STN TG]]="LSN","PCS","")</f>
        <v/>
      </c>
      <c r="AA1309" s="87">
        <f>db[[#This Row],[QTY B]]*IF(db[[#This Row],[QTY TG]]="",1,db[[#This Row],[QTY TG]])*IF(db[[#This Row],[QTY K]]="",1,db[[#This Row],[QTY K]])</f>
        <v>48</v>
      </c>
      <c r="AB1309" s="87" t="str">
        <f>IF(db[[#This Row],[STN K]]="",IF(db[[#This Row],[STN TG]]="",db[[#This Row],[STN B]],db[[#This Row],[STN TG]]),db[[#This Row],[STN K]])</f>
        <v>PCS</v>
      </c>
      <c r="AC1309" s="87"/>
    </row>
    <row r="1310" spans="1:29" x14ac:dyDescent="0.25">
      <c r="A1310" s="87">
        <f>ROW()-1</f>
        <v>1309</v>
      </c>
      <c r="B1310" s="1" t="str">
        <f>LOWER(SUBSTITUTE(SUBSTITUTE(SUBSTITUTE(SUBSTITUTE(SUBSTITUTE(SUBSTITUTE(db[[#This Row],[NB BM]]," ",),".",""),"-",""),"(",""),")",""),"/",""))</f>
        <v>doubletapekenko12mmhgplstbiru</v>
      </c>
      <c r="C131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D131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310" s="1" t="str">
        <f>LOWER(SUBSTITUTE(SUBSTITUTE(SUBSTITUTE(SUBSTITUTE(SUBSTITUTE(SUBSTITUTE(SUBSTITUTE(SUBSTITUTE(SUBSTITUTE(db[[#This Row],[NB BM]]&amp;db[[#This Row],[QTY/ CTN]]," ",),".",""),"-",""),"(",""),")",""),",",""),"/",""),"""",""),"+",""))</f>
        <v>doubletapekenko12mmhgplstbiru240rol</v>
      </c>
      <c r="F13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kenkodoubletape12mmhgbluecore240rolartomoro</v>
      </c>
      <c r="G1310" s="1" t="s">
        <v>457</v>
      </c>
      <c r="H1310" s="4" t="s">
        <v>458</v>
      </c>
      <c r="I1310" s="49" t="s">
        <v>459</v>
      </c>
      <c r="J1310" s="1" t="s">
        <v>1620</v>
      </c>
      <c r="K1310" s="26" t="e">
        <f>IF(db[[#This Row],[NB NOTA_C]]="","",COUNTIF([2]!B_MSK[concat],db[[#This Row],[NB NOTA_C]]))</f>
        <v>#REF!</v>
      </c>
      <c r="L1310" s="6" t="s">
        <v>1633</v>
      </c>
      <c r="M1310" s="1" t="s">
        <v>1726</v>
      </c>
      <c r="N1310" s="1" t="s">
        <v>2795</v>
      </c>
      <c r="P1310" s="1" t="str">
        <f>IF(db[[#This Row],[QTY/ CTN]]="","",SUBSTITUTE(SUBSTITUTE(SUBSTITUTE(db[[#This Row],[QTY/ CTN]]," ","_",2),"(",""),")","")&amp;"_")</f>
        <v>240 ROL_</v>
      </c>
      <c r="Q1310" s="1">
        <f>IF(db[[#This Row],[H_QTY/ CTN]]="","",SEARCH("_",db[[#This Row],[H_QTY/ CTN]]))</f>
        <v>8</v>
      </c>
      <c r="R1310" s="1">
        <f>IF(db[[#This Row],[H_QTY/ CTN]]="","",LEN(db[[#This Row],[H_QTY/ CTN]]))</f>
        <v>8</v>
      </c>
      <c r="S1310" s="90" t="str">
        <f>IF(db[[#This Row],[H_QTY/ CTN]]="","",LEFT(db[[#This Row],[H_QTY/ CTN]],db[[#This Row],[H_1]]-1))</f>
        <v>240 ROL</v>
      </c>
      <c r="T1310" s="87" t="str">
        <f>IF(NOT(db[[#This Row],[H_1]]=db[[#This Row],[H_2]]),MID(db[[#This Row],[H_QTY/ CTN]],db[[#This Row],[H_1]]+1,db[[#This Row],[H_2]]-db[[#This Row],[H_1]]-1),"")</f>
        <v/>
      </c>
      <c r="U1310" s="87" t="str">
        <f>IF(db[[#This Row],[QTY/ CTN B]]="","",LEFT(db[[#This Row],[QTY/ CTN B]],SEARCH(" ",db[[#This Row],[QTY/ CTN B]],1)-1))</f>
        <v>240</v>
      </c>
      <c r="V1310" s="87" t="str">
        <f>IF(db[[#This Row],[QTY/ CTN B]]="","",RIGHT(db[[#This Row],[QTY/ CTN B]],LEN(db[[#This Row],[QTY/ CTN B]])-SEARCH(" ",db[[#This Row],[QTY/ CTN B]],1)))</f>
        <v>ROL</v>
      </c>
      <c r="W1310" s="87" t="str">
        <f>IF(db[[#This Row],[QTY/ CTN TG]]="",IF(db[[#This Row],[STN TG]]="","",12),LEFT(db[[#This Row],[QTY/ CTN TG]],SEARCH(" ",db[[#This Row],[QTY/ CTN TG]],1)-1))</f>
        <v/>
      </c>
      <c r="X1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0" s="87" t="str">
        <f>IF(db[[#This Row],[STN K]]="","",IF(db[[#This Row],[STN TG]]="LSN",12,""))</f>
        <v/>
      </c>
      <c r="Z1310" s="87" t="str">
        <f>IF(db[[#This Row],[STN TG]]="LSN","PCS","")</f>
        <v/>
      </c>
      <c r="AA1310" s="87">
        <f>db[[#This Row],[QTY B]]*IF(db[[#This Row],[QTY TG]]="",1,db[[#This Row],[QTY TG]])*IF(db[[#This Row],[QTY K]]="",1,db[[#This Row],[QTY K]])</f>
        <v>240</v>
      </c>
      <c r="AB1310" s="87" t="str">
        <f>IF(db[[#This Row],[STN K]]="",IF(db[[#This Row],[STN TG]]="",db[[#This Row],[STN B]],db[[#This Row],[STN TG]]),db[[#This Row],[STN K]])</f>
        <v>ROL</v>
      </c>
      <c r="AC1310" s="87"/>
    </row>
    <row r="1311" spans="1:29" x14ac:dyDescent="0.25">
      <c r="A1311" s="87">
        <f>ROW()-1</f>
        <v>1310</v>
      </c>
      <c r="B1311" s="1" t="str">
        <f>LOWER(SUBSTITUTE(SUBSTITUTE(SUBSTITUTE(SUBSTITUTE(SUBSTITUTE(SUBSTITUTE(db[[#This Row],[NB BM]]," ",),".",""),"-",""),"(",""),")",""),"/",""))</f>
        <v>doubletapekenko12mmhgplstbiru</v>
      </c>
      <c r="C131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D131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311" s="1" t="str">
        <f>LOWER(SUBSTITUTE(SUBSTITUTE(SUBSTITUTE(SUBSTITUTE(SUBSTITUTE(SUBSTITUTE(SUBSTITUTE(SUBSTITUTE(SUBSTITUTE(db[[#This Row],[NB BM]]&amp;db[[#This Row],[QTY/ CTN]]," ",),".",""),"-",""),"(",""),")",""),",",""),"/",""),"""",""),"+",""))</f>
        <v>doubletapekenko12mmhgplstbiru480rol</v>
      </c>
      <c r="F13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kenkodoubletape12mmhgbluecorebt480rolartomoro</v>
      </c>
      <c r="G1311" s="1" t="s">
        <v>457</v>
      </c>
      <c r="H1311" s="4" t="s">
        <v>2084</v>
      </c>
      <c r="I1311" s="49" t="s">
        <v>459</v>
      </c>
      <c r="J1311" s="1" t="s">
        <v>1620</v>
      </c>
      <c r="K1311" s="26" t="e">
        <f>IF(db[[#This Row],[NB NOTA_C]]="","",COUNTIF([2]!B_MSK[concat],db[[#This Row],[NB NOTA_C]]))</f>
        <v>#REF!</v>
      </c>
      <c r="L1311" s="6" t="s">
        <v>1633</v>
      </c>
      <c r="M1311" s="1" t="s">
        <v>1727</v>
      </c>
      <c r="N1311" s="1" t="s">
        <v>2795</v>
      </c>
      <c r="P1311" s="1" t="str">
        <f>IF(db[[#This Row],[QTY/ CTN]]="","",SUBSTITUTE(SUBSTITUTE(SUBSTITUTE(db[[#This Row],[QTY/ CTN]]," ","_",2),"(",""),")","")&amp;"_")</f>
        <v>480 ROL_</v>
      </c>
      <c r="Q1311" s="1">
        <f>IF(db[[#This Row],[H_QTY/ CTN]]="","",SEARCH("_",db[[#This Row],[H_QTY/ CTN]]))</f>
        <v>8</v>
      </c>
      <c r="R1311" s="1">
        <f>IF(db[[#This Row],[H_QTY/ CTN]]="","",LEN(db[[#This Row],[H_QTY/ CTN]]))</f>
        <v>8</v>
      </c>
      <c r="S1311" s="90" t="str">
        <f>IF(db[[#This Row],[H_QTY/ CTN]]="","",LEFT(db[[#This Row],[H_QTY/ CTN]],db[[#This Row],[H_1]]-1))</f>
        <v>480 ROL</v>
      </c>
      <c r="T1311" s="87" t="str">
        <f>IF(NOT(db[[#This Row],[H_1]]=db[[#This Row],[H_2]]),MID(db[[#This Row],[H_QTY/ CTN]],db[[#This Row],[H_1]]+1,db[[#This Row],[H_2]]-db[[#This Row],[H_1]]-1),"")</f>
        <v/>
      </c>
      <c r="U1311" s="87" t="str">
        <f>IF(db[[#This Row],[QTY/ CTN B]]="","",LEFT(db[[#This Row],[QTY/ CTN B]],SEARCH(" ",db[[#This Row],[QTY/ CTN B]],1)-1))</f>
        <v>480</v>
      </c>
      <c r="V1311" s="87" t="str">
        <f>IF(db[[#This Row],[QTY/ CTN B]]="","",RIGHT(db[[#This Row],[QTY/ CTN B]],LEN(db[[#This Row],[QTY/ CTN B]])-SEARCH(" ",db[[#This Row],[QTY/ CTN B]],1)))</f>
        <v>ROL</v>
      </c>
      <c r="W1311" s="87" t="str">
        <f>IF(db[[#This Row],[QTY/ CTN TG]]="",IF(db[[#This Row],[STN TG]]="","",12),LEFT(db[[#This Row],[QTY/ CTN TG]],SEARCH(" ",db[[#This Row],[QTY/ CTN TG]],1)-1))</f>
        <v/>
      </c>
      <c r="X1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1" s="87" t="str">
        <f>IF(db[[#This Row],[STN K]]="","",IF(db[[#This Row],[STN TG]]="LSN",12,""))</f>
        <v/>
      </c>
      <c r="Z1311" s="87" t="str">
        <f>IF(db[[#This Row],[STN TG]]="LSN","PCS","")</f>
        <v/>
      </c>
      <c r="AA1311" s="87">
        <f>db[[#This Row],[QTY B]]*IF(db[[#This Row],[QTY TG]]="",1,db[[#This Row],[QTY TG]])*IF(db[[#This Row],[QTY K]]="",1,db[[#This Row],[QTY K]])</f>
        <v>480</v>
      </c>
      <c r="AB1311" s="87" t="str">
        <f>IF(db[[#This Row],[STN K]]="",IF(db[[#This Row],[STN TG]]="",db[[#This Row],[STN B]],db[[#This Row],[STN TG]]),db[[#This Row],[STN K]])</f>
        <v>ROL</v>
      </c>
      <c r="AC1311" s="87"/>
    </row>
    <row r="1312" spans="1:29" x14ac:dyDescent="0.25">
      <c r="A1312" s="87">
        <f>ROW()-1</f>
        <v>1311</v>
      </c>
      <c r="B1312" s="3" t="str">
        <f>LOWER(SUBSTITUTE(SUBSTITUTE(SUBSTITUTE(SUBSTITUTE(SUBSTITUTE(SUBSTITUTE(db[[#This Row],[NB BM]]," ",),".",""),"-",""),"(",""),")",""),"/",""))</f>
        <v>doubletapekenko48mmhgplstbiru</v>
      </c>
      <c r="C131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D131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E1312" s="3" t="str">
        <f>LOWER(SUBSTITUTE(SUBSTITUTE(SUBSTITUTE(SUBSTITUTE(SUBSTITUTE(SUBSTITUTE(SUBSTITUTE(SUBSTITUTE(SUBSTITUTE(db[[#This Row],[NB BM]]&amp;db[[#This Row],[QTY/ CTN]]," ",),".",""),"-",""),"(",""),")",""),",",""),"/",""),"""",""),"+",""))</f>
        <v>doubletapekenko48mmhgplstbiru60rol</v>
      </c>
      <c r="F13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kenkodoubletape48mmhgbluecorebt60rolartomoro</v>
      </c>
      <c r="G1312" s="1" t="s">
        <v>5058</v>
      </c>
      <c r="H1312" s="4" t="s">
        <v>5057</v>
      </c>
      <c r="I1312" s="49" t="s">
        <v>5065</v>
      </c>
      <c r="J1312" s="1" t="s">
        <v>1620</v>
      </c>
      <c r="K1312" s="26" t="e">
        <f>IF(db[[#This Row],[NB NOTA_C]]="","",COUNTIF([2]!B_MSK[concat],db[[#This Row],[NB NOTA_C]]))</f>
        <v>#REF!</v>
      </c>
      <c r="L1312" s="7" t="s">
        <v>1633</v>
      </c>
      <c r="M1312" s="3" t="s">
        <v>1809</v>
      </c>
      <c r="N1312" s="1" t="s">
        <v>2795</v>
      </c>
      <c r="O1312" s="3"/>
      <c r="P1312" s="3" t="str">
        <f>IF(db[[#This Row],[QTY/ CTN]]="","",SUBSTITUTE(SUBSTITUTE(SUBSTITUTE(db[[#This Row],[QTY/ CTN]]," ","_",2),"(",""),")","")&amp;"_")</f>
        <v>60 ROL_</v>
      </c>
      <c r="Q1312" s="3">
        <f>IF(db[[#This Row],[H_QTY/ CTN]]="","",SEARCH("_",db[[#This Row],[H_QTY/ CTN]]))</f>
        <v>7</v>
      </c>
      <c r="R1312" s="3">
        <f>IF(db[[#This Row],[H_QTY/ CTN]]="","",LEN(db[[#This Row],[H_QTY/ CTN]]))</f>
        <v>7</v>
      </c>
      <c r="S1312" s="90" t="str">
        <f>IF(db[[#This Row],[H_QTY/ CTN]]="","",LEFT(db[[#This Row],[H_QTY/ CTN]],db[[#This Row],[H_1]]-1))</f>
        <v>60 ROL</v>
      </c>
      <c r="T1312" s="87" t="str">
        <f>IF(NOT(db[[#This Row],[H_1]]=db[[#This Row],[H_2]]),MID(db[[#This Row],[H_QTY/ CTN]],db[[#This Row],[H_1]]+1,db[[#This Row],[H_2]]-db[[#This Row],[H_1]]-1),"")</f>
        <v/>
      </c>
      <c r="U1312" s="87" t="str">
        <f>IF(db[[#This Row],[QTY/ CTN B]]="","",LEFT(db[[#This Row],[QTY/ CTN B]],SEARCH(" ",db[[#This Row],[QTY/ CTN B]],1)-1))</f>
        <v>60</v>
      </c>
      <c r="V1312" s="87" t="str">
        <f>IF(db[[#This Row],[QTY/ CTN B]]="","",RIGHT(db[[#This Row],[QTY/ CTN B]],LEN(db[[#This Row],[QTY/ CTN B]])-SEARCH(" ",db[[#This Row],[QTY/ CTN B]],1)))</f>
        <v>ROL</v>
      </c>
      <c r="W1312" s="87" t="str">
        <f>IF(db[[#This Row],[QTY/ CTN TG]]="",IF(db[[#This Row],[STN TG]]="","",12),LEFT(db[[#This Row],[QTY/ CTN TG]],SEARCH(" ",db[[#This Row],[QTY/ CTN TG]],1)-1))</f>
        <v/>
      </c>
      <c r="X1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2" s="87" t="str">
        <f>IF(db[[#This Row],[STN K]]="","",IF(db[[#This Row],[STN TG]]="LSN",12,""))</f>
        <v/>
      </c>
      <c r="Z1312" s="87" t="str">
        <f>IF(db[[#This Row],[STN TG]]="LSN","PCS","")</f>
        <v/>
      </c>
      <c r="AA1312" s="87">
        <f>db[[#This Row],[QTY B]]*IF(db[[#This Row],[QTY TG]]="",1,db[[#This Row],[QTY TG]])*IF(db[[#This Row],[QTY K]]="",1,db[[#This Row],[QTY K]])</f>
        <v>60</v>
      </c>
      <c r="AB1312" s="87" t="str">
        <f>IF(db[[#This Row],[STN K]]="",IF(db[[#This Row],[STN TG]]="",db[[#This Row],[STN B]],db[[#This Row],[STN TG]]),db[[#This Row],[STN K]])</f>
        <v>ROL</v>
      </c>
      <c r="AC1312" s="87"/>
    </row>
    <row r="1313" spans="1:29" x14ac:dyDescent="0.25">
      <c r="A1313" s="87">
        <f>ROW()-1</f>
        <v>1312</v>
      </c>
      <c r="B1313" s="1" t="str">
        <f>LOWER(SUBSTITUTE(SUBSTITUTE(SUBSTITUTE(SUBSTITUTE(SUBSTITUTE(SUBSTITUTE(db[[#This Row],[NB BM]]," ",),".",""),"-",""),"(",""),")",""),"/",""))</f>
        <v>doubletapekenko6mmhgplstbiru</v>
      </c>
      <c r="C131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D131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E1313" s="1" t="str">
        <f>LOWER(SUBSTITUTE(SUBSTITUTE(SUBSTITUTE(SUBSTITUTE(SUBSTITUTE(SUBSTITUTE(SUBSTITUTE(SUBSTITUTE(SUBSTITUTE(db[[#This Row],[NB BM]]&amp;db[[#This Row],[QTY/ CTN]]," ",),".",""),"-",""),"(",""),")",""),",",""),"/",""),"""",""),"+",""))</f>
        <v>doubletapekenko6mmhgplstbiru480rol</v>
      </c>
      <c r="F13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kenkodoubletape6mmhgbluecore480rolartomoro</v>
      </c>
      <c r="G1313" s="1" t="s">
        <v>460</v>
      </c>
      <c r="H1313" s="4" t="s">
        <v>461</v>
      </c>
      <c r="I1313" s="2" t="s">
        <v>462</v>
      </c>
      <c r="J1313" s="1" t="s">
        <v>1620</v>
      </c>
      <c r="K1313" s="26" t="e">
        <f>IF(db[[#This Row],[NB NOTA_C]]="","",COUNTIF([2]!B_MSK[concat],db[[#This Row],[NB NOTA_C]]))</f>
        <v>#REF!</v>
      </c>
      <c r="L1313" s="6" t="s">
        <v>1633</v>
      </c>
      <c r="M1313" s="1" t="s">
        <v>1727</v>
      </c>
      <c r="N1313" s="1" t="s">
        <v>2795</v>
      </c>
      <c r="P1313" s="1" t="str">
        <f>IF(db[[#This Row],[QTY/ CTN]]="","",SUBSTITUTE(SUBSTITUTE(SUBSTITUTE(db[[#This Row],[QTY/ CTN]]," ","_",2),"(",""),")","")&amp;"_")</f>
        <v>480 ROL_</v>
      </c>
      <c r="Q1313" s="1">
        <f>IF(db[[#This Row],[H_QTY/ CTN]]="","",SEARCH("_",db[[#This Row],[H_QTY/ CTN]]))</f>
        <v>8</v>
      </c>
      <c r="R1313" s="1">
        <f>IF(db[[#This Row],[H_QTY/ CTN]]="","",LEN(db[[#This Row],[H_QTY/ CTN]]))</f>
        <v>8</v>
      </c>
      <c r="S1313" s="90" t="str">
        <f>IF(db[[#This Row],[H_QTY/ CTN]]="","",LEFT(db[[#This Row],[H_QTY/ CTN]],db[[#This Row],[H_1]]-1))</f>
        <v>480 ROL</v>
      </c>
      <c r="T1313" s="87" t="str">
        <f>IF(NOT(db[[#This Row],[H_1]]=db[[#This Row],[H_2]]),MID(db[[#This Row],[H_QTY/ CTN]],db[[#This Row],[H_1]]+1,db[[#This Row],[H_2]]-db[[#This Row],[H_1]]-1),"")</f>
        <v/>
      </c>
      <c r="U1313" s="87" t="str">
        <f>IF(db[[#This Row],[QTY/ CTN B]]="","",LEFT(db[[#This Row],[QTY/ CTN B]],SEARCH(" ",db[[#This Row],[QTY/ CTN B]],1)-1))</f>
        <v>480</v>
      </c>
      <c r="V1313" s="87" t="str">
        <f>IF(db[[#This Row],[QTY/ CTN B]]="","",RIGHT(db[[#This Row],[QTY/ CTN B]],LEN(db[[#This Row],[QTY/ CTN B]])-SEARCH(" ",db[[#This Row],[QTY/ CTN B]],1)))</f>
        <v>ROL</v>
      </c>
      <c r="W1313" s="87" t="str">
        <f>IF(db[[#This Row],[QTY/ CTN TG]]="",IF(db[[#This Row],[STN TG]]="","",12),LEFT(db[[#This Row],[QTY/ CTN TG]],SEARCH(" ",db[[#This Row],[QTY/ CTN TG]],1)-1))</f>
        <v/>
      </c>
      <c r="X1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3" s="87" t="str">
        <f>IF(db[[#This Row],[STN K]]="","",IF(db[[#This Row],[STN TG]]="LSN",12,""))</f>
        <v/>
      </c>
      <c r="Z1313" s="87" t="str">
        <f>IF(db[[#This Row],[STN TG]]="LSN","PCS","")</f>
        <v/>
      </c>
      <c r="AA1313" s="87">
        <f>db[[#This Row],[QTY B]]*IF(db[[#This Row],[QTY TG]]="",1,db[[#This Row],[QTY TG]])*IF(db[[#This Row],[QTY K]]="",1,db[[#This Row],[QTY K]])</f>
        <v>480</v>
      </c>
      <c r="AB1313" s="87" t="str">
        <f>IF(db[[#This Row],[STN K]]="",IF(db[[#This Row],[STN TG]]="",db[[#This Row],[STN B]],db[[#This Row],[STN TG]]),db[[#This Row],[STN K]])</f>
        <v>ROL</v>
      </c>
      <c r="AC1313" s="87"/>
    </row>
    <row r="1314" spans="1:29" x14ac:dyDescent="0.25">
      <c r="A1314" s="87">
        <f>ROW()-1</f>
        <v>1313</v>
      </c>
      <c r="B1314" s="3" t="str">
        <f>LOWER(SUBSTITUTE(SUBSTITUTE(SUBSTITUTE(SUBSTITUTE(SUBSTITUTE(SUBSTITUTE(db[[#This Row],[NB BM]]," ",),".",""),"-",""),"(",""),")",""),"/",""))</f>
        <v>brushpenkenko12wdualtipdbp12</v>
      </c>
      <c r="C1314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D1314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E1314" s="3" t="str">
        <f>LOWER(SUBSTITUTE(SUBSTITUTE(SUBSTITUTE(SUBSTITUTE(SUBSTITUTE(SUBSTITUTE(SUBSTITUTE(SUBSTITUTE(SUBSTITUTE(db[[#This Row],[NB BM]]&amp;db[[#This Row],[QTY/ CTN]]," ",),".",""),"-",""),"(",""),")",""),",",""),"/",""),"""",""),"+",""))</f>
        <v>brushpenkenko12wdualtipdbp126box24set</v>
      </c>
      <c r="F13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kenkodualtip12colorbrushpendbp126box24setartomoro</v>
      </c>
      <c r="G1314" s="4" t="s">
        <v>5345</v>
      </c>
      <c r="H1314" s="4" t="s">
        <v>5344</v>
      </c>
      <c r="I1314" s="49" t="s">
        <v>5346</v>
      </c>
      <c r="J1314" s="1" t="s">
        <v>1620</v>
      </c>
      <c r="K1314" s="28" t="e">
        <f>IF(db[[#This Row],[NB NOTA_C]]="","",COUNTIF([2]!B_MSK[concat],db[[#This Row],[NB NOTA_C]]))</f>
        <v>#REF!</v>
      </c>
      <c r="L1314" s="7" t="s">
        <v>1633</v>
      </c>
      <c r="M1314" s="3" t="s">
        <v>1699</v>
      </c>
      <c r="N1314" s="1" t="s">
        <v>2811</v>
      </c>
      <c r="O1314" s="3" t="s">
        <v>5347</v>
      </c>
      <c r="P1314" s="3" t="str">
        <f>IF(db[[#This Row],[QTY/ CTN]]="","",SUBSTITUTE(SUBSTITUTE(SUBSTITUTE(db[[#This Row],[QTY/ CTN]]," ","_",2),"(",""),")","")&amp;"_")</f>
        <v>6 BOX_24 SET_</v>
      </c>
      <c r="Q1314" s="3">
        <f>IF(db[[#This Row],[H_QTY/ CTN]]="","",SEARCH("_",db[[#This Row],[H_QTY/ CTN]]))</f>
        <v>6</v>
      </c>
      <c r="R1314" s="3">
        <f>IF(db[[#This Row],[H_QTY/ CTN]]="","",LEN(db[[#This Row],[H_QTY/ CTN]]))</f>
        <v>13</v>
      </c>
      <c r="S1314" s="87" t="str">
        <f>IF(db[[#This Row],[H_QTY/ CTN]]="","",LEFT(db[[#This Row],[H_QTY/ CTN]],db[[#This Row],[H_1]]-1))</f>
        <v>6 BOX</v>
      </c>
      <c r="T1314" s="87" t="str">
        <f>IF(NOT(db[[#This Row],[H_1]]=db[[#This Row],[H_2]]),MID(db[[#This Row],[H_QTY/ CTN]],db[[#This Row],[H_1]]+1,db[[#This Row],[H_2]]-db[[#This Row],[H_1]]-1),"")</f>
        <v>24 SET</v>
      </c>
      <c r="U1314" s="87" t="str">
        <f>IF(db[[#This Row],[QTY/ CTN B]]="","",LEFT(db[[#This Row],[QTY/ CTN B]],SEARCH(" ",db[[#This Row],[QTY/ CTN B]],1)-1))</f>
        <v>6</v>
      </c>
      <c r="V1314" s="87" t="str">
        <f>IF(db[[#This Row],[QTY/ CTN B]]="","",RIGHT(db[[#This Row],[QTY/ CTN B]],LEN(db[[#This Row],[QTY/ CTN B]])-SEARCH(" ",db[[#This Row],[QTY/ CTN B]],1)))</f>
        <v>BOX</v>
      </c>
      <c r="W1314" s="87" t="str">
        <f>IF(db[[#This Row],[QTY/ CTN TG]]="",IF(db[[#This Row],[STN TG]]="","",12),LEFT(db[[#This Row],[QTY/ CTN TG]],SEARCH(" ",db[[#This Row],[QTY/ CTN TG]],1)-1))</f>
        <v>24</v>
      </c>
      <c r="X1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314" s="87" t="str">
        <f>IF(db[[#This Row],[STN K]]="","",IF(db[[#This Row],[STN TG]]="LSN",12,""))</f>
        <v/>
      </c>
      <c r="Z1314" s="87" t="str">
        <f>IF(db[[#This Row],[STN TG]]="LSN","PCS","")</f>
        <v/>
      </c>
      <c r="AA1314" s="87">
        <f>db[[#This Row],[QTY B]]*IF(db[[#This Row],[QTY TG]]="",1,db[[#This Row],[QTY TG]])*IF(db[[#This Row],[QTY K]]="",1,db[[#This Row],[QTY K]])</f>
        <v>144</v>
      </c>
      <c r="AB1314" s="87" t="str">
        <f>IF(db[[#This Row],[STN K]]="",IF(db[[#This Row],[STN TG]]="",db[[#This Row],[STN B]],db[[#This Row],[STN TG]]),db[[#This Row],[STN K]])</f>
        <v>SET</v>
      </c>
      <c r="AC1314" s="87"/>
    </row>
    <row r="1315" spans="1:29" x14ac:dyDescent="0.25">
      <c r="A1315" s="87">
        <f>ROW()-1</f>
        <v>1314</v>
      </c>
      <c r="B1315" s="3" t="str">
        <f>LOWER(SUBSTITUTE(SUBSTITUTE(SUBSTITUTE(SUBSTITUTE(SUBSTITUTE(SUBSTITUTE(db[[#This Row],[NB BM]]," ",),".",""),"-",""),"(",""),")",""),"/",""))</f>
        <v>brushpenkenko24wdualtipdbp24</v>
      </c>
      <c r="C1315" s="3" t="str">
        <f>LOWER(SUBSTITUTE(SUBSTITUTE(SUBSTITUTE(SUBSTITUTE(SUBSTITUTE(SUBSTITUTE(SUBSTITUTE(SUBSTITUTE(SUBSTITUTE(db[[#This Row],[NB NOTA]]," ",),".",""),"-",""),"(",""),")",""),",",""),"/",""),"""",""),"+",""))</f>
        <v>kenkodualtip24colorbrushpendbp24</v>
      </c>
      <c r="D1315" s="3" t="str">
        <f>LOWER(SUBSTITUTE(SUBSTITUTE(SUBSTITUTE(SUBSTITUTE(SUBSTITUTE(SUBSTITUTE(SUBSTITUTE(SUBSTITUTE(SUBSTITUTE(db[[#This Row],[NB PAJAK]]," ",""),"-",""),"(",""),")",""),".",""),",",""),"/",""),"""",""),"+",""))</f>
        <v>colorbrushpenkenkodbp24dualtip24warna</v>
      </c>
      <c r="E1315" s="3" t="str">
        <f>LOWER(SUBSTITUTE(SUBSTITUTE(SUBSTITUTE(SUBSTITUTE(SUBSTITUTE(SUBSTITUTE(SUBSTITUTE(SUBSTITUTE(SUBSTITUTE(db[[#This Row],[NB BM]]&amp;db[[#This Row],[QTY/ CTN]]," ",),".",""),"-",""),"(",""),")",""),",",""),"/",""),"""",""),"+",""))</f>
        <v>brushpenkenko24wdualtipdbp246box12set</v>
      </c>
      <c r="F13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kenkodualtip24colorbrushpendbp246box12setartomoro</v>
      </c>
      <c r="G1315" s="4" t="s">
        <v>5834</v>
      </c>
      <c r="H1315" s="4" t="s">
        <v>5832</v>
      </c>
      <c r="I1315" s="49" t="s">
        <v>5833</v>
      </c>
      <c r="J1315" s="1" t="s">
        <v>1620</v>
      </c>
      <c r="K1315" s="28" t="e">
        <f>IF(db[[#This Row],[NB NOTA_C]]="","",COUNTIF([2]!B_MSK[concat],db[[#This Row],[NB NOTA_C]]))</f>
        <v>#REF!</v>
      </c>
      <c r="L1315" s="7" t="s">
        <v>1633</v>
      </c>
      <c r="M1315" s="3" t="s">
        <v>5835</v>
      </c>
      <c r="N1315" s="1" t="s">
        <v>2811</v>
      </c>
      <c r="O1315" s="3" t="s">
        <v>5836</v>
      </c>
      <c r="P1315" s="3" t="str">
        <f>IF(db[[#This Row],[QTY/ CTN]]="","",SUBSTITUTE(SUBSTITUTE(SUBSTITUTE(db[[#This Row],[QTY/ CTN]]," ","_",2),"(",""),")","")&amp;"_")</f>
        <v>6 BOX_12 SET_</v>
      </c>
      <c r="Q1315" s="3">
        <f>IF(db[[#This Row],[H_QTY/ CTN]]="","",SEARCH("_",db[[#This Row],[H_QTY/ CTN]]))</f>
        <v>6</v>
      </c>
      <c r="R1315" s="3">
        <f>IF(db[[#This Row],[H_QTY/ CTN]]="","",LEN(db[[#This Row],[H_QTY/ CTN]]))</f>
        <v>13</v>
      </c>
      <c r="S1315" s="87" t="str">
        <f>IF(db[[#This Row],[H_QTY/ CTN]]="","",LEFT(db[[#This Row],[H_QTY/ CTN]],db[[#This Row],[H_1]]-1))</f>
        <v>6 BOX</v>
      </c>
      <c r="T1315" s="87" t="str">
        <f>IF(NOT(db[[#This Row],[H_1]]=db[[#This Row],[H_2]]),MID(db[[#This Row],[H_QTY/ CTN]],db[[#This Row],[H_1]]+1,db[[#This Row],[H_2]]-db[[#This Row],[H_1]]-1),"")</f>
        <v>12 SET</v>
      </c>
      <c r="U1315" s="87" t="str">
        <f>IF(db[[#This Row],[QTY/ CTN B]]="","",LEFT(db[[#This Row],[QTY/ CTN B]],SEARCH(" ",db[[#This Row],[QTY/ CTN B]],1)-1))</f>
        <v>6</v>
      </c>
      <c r="V1315" s="87" t="str">
        <f>IF(db[[#This Row],[QTY/ CTN B]]="","",RIGHT(db[[#This Row],[QTY/ CTN B]],LEN(db[[#This Row],[QTY/ CTN B]])-SEARCH(" ",db[[#This Row],[QTY/ CTN B]],1)))</f>
        <v>BOX</v>
      </c>
      <c r="W1315" s="87" t="str">
        <f>IF(db[[#This Row],[QTY/ CTN TG]]="",IF(db[[#This Row],[STN TG]]="","",12),LEFT(db[[#This Row],[QTY/ CTN TG]],SEARCH(" ",db[[#This Row],[QTY/ CTN TG]],1)-1))</f>
        <v>12</v>
      </c>
      <c r="X1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315" s="87" t="str">
        <f>IF(db[[#This Row],[STN K]]="","",IF(db[[#This Row],[STN TG]]="LSN",12,""))</f>
        <v/>
      </c>
      <c r="Z1315" s="87" t="str">
        <f>IF(db[[#This Row],[STN TG]]="LSN","PCS","")</f>
        <v/>
      </c>
      <c r="AA1315" s="87">
        <f>db[[#This Row],[QTY B]]*IF(db[[#This Row],[QTY TG]]="",1,db[[#This Row],[QTY TG]])*IF(db[[#This Row],[QTY K]]="",1,db[[#This Row],[QTY K]])</f>
        <v>72</v>
      </c>
      <c r="AB1315" s="87" t="str">
        <f>IF(db[[#This Row],[STN K]]="",IF(db[[#This Row],[STN TG]]="",db[[#This Row],[STN B]],db[[#This Row],[STN TG]]),db[[#This Row],[STN K]])</f>
        <v>SET</v>
      </c>
      <c r="AC1315" s="87"/>
    </row>
    <row r="1316" spans="1:29" x14ac:dyDescent="0.25">
      <c r="A1316" s="87">
        <f>ROW()-1</f>
        <v>1315</v>
      </c>
      <c r="B1316" s="3" t="str">
        <f>LOWER(SUBSTITUTE(SUBSTITUTE(SUBSTITUTE(SUBSTITUTE(SUBSTITUTE(SUBSTITUTE(db[[#This Row],[NB BM]]," ",),".",""),"-",""),"(",""),")",""),"/",""))</f>
        <v>stipkenkoerb20sqhitam</v>
      </c>
      <c r="C1316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D1316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E1316" s="3" t="str">
        <f>LOWER(SUBSTITUTE(SUBSTITUTE(SUBSTITUTE(SUBSTITUTE(SUBSTITUTE(SUBSTITUTE(SUBSTITUTE(SUBSTITUTE(SUBSTITUTE(db[[#This Row],[NB BM]]&amp;db[[#This Row],[QTY/ CTN]]," ",),".",""),"-",""),"(",""),")",""),",",""),"/",""),"""",""),"+",""))</f>
        <v>stipkenkoerb20sqhitam50box</v>
      </c>
      <c r="F13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kenkoerasererb20sqblack50boxartomoro</v>
      </c>
      <c r="G1316" s="1" t="s">
        <v>921</v>
      </c>
      <c r="H1316" s="4" t="s">
        <v>2623</v>
      </c>
      <c r="I1316" s="2" t="s">
        <v>2624</v>
      </c>
      <c r="J1316" s="1" t="s">
        <v>1620</v>
      </c>
      <c r="K1316" s="26" t="e">
        <f>IF(db[[#This Row],[NB NOTA_C]]="","",COUNTIF([2]!B_MSK[concat],db[[#This Row],[NB NOTA_C]]))</f>
        <v>#REF!</v>
      </c>
      <c r="L1316" s="7" t="s">
        <v>1633</v>
      </c>
      <c r="M1316" s="3" t="s">
        <v>1787</v>
      </c>
      <c r="N1316" s="1" t="s">
        <v>2819</v>
      </c>
      <c r="O1316" s="86" t="s">
        <v>4959</v>
      </c>
      <c r="P1316" s="86" t="str">
        <f>IF(db[[#This Row],[QTY/ CTN]]="","",SUBSTITUTE(SUBSTITUTE(SUBSTITUTE(db[[#This Row],[QTY/ CTN]]," ","_",2),"(",""),")","")&amp;"_")</f>
        <v>50 BOX_</v>
      </c>
      <c r="Q1316" s="86">
        <f>IF(db[[#This Row],[H_QTY/ CTN]]="","",SEARCH("_",db[[#This Row],[H_QTY/ CTN]]))</f>
        <v>7</v>
      </c>
      <c r="R1316" s="86">
        <f>IF(db[[#This Row],[H_QTY/ CTN]]="","",LEN(db[[#This Row],[H_QTY/ CTN]]))</f>
        <v>7</v>
      </c>
      <c r="S1316" s="90" t="str">
        <f>IF(db[[#This Row],[H_QTY/ CTN]]="","",LEFT(db[[#This Row],[H_QTY/ CTN]],db[[#This Row],[H_1]]-1))</f>
        <v>50 BOX</v>
      </c>
      <c r="T1316" s="87" t="str">
        <f>IF(NOT(db[[#This Row],[H_1]]=db[[#This Row],[H_2]]),MID(db[[#This Row],[H_QTY/ CTN]],db[[#This Row],[H_1]]+1,db[[#This Row],[H_2]]-db[[#This Row],[H_1]]-1),"")</f>
        <v/>
      </c>
      <c r="U1316" s="87" t="str">
        <f>IF(db[[#This Row],[QTY/ CTN B]]="","",LEFT(db[[#This Row],[QTY/ CTN B]],SEARCH(" ",db[[#This Row],[QTY/ CTN B]],1)-1))</f>
        <v>50</v>
      </c>
      <c r="V1316" s="87" t="str">
        <f>IF(db[[#This Row],[QTY/ CTN B]]="","",RIGHT(db[[#This Row],[QTY/ CTN B]],LEN(db[[#This Row],[QTY/ CTN B]])-SEARCH(" ",db[[#This Row],[QTY/ CTN B]],1)))</f>
        <v>BOX</v>
      </c>
      <c r="W1316" s="87" t="str">
        <f>IF(db[[#This Row],[QTY/ CTN TG]]="",IF(db[[#This Row],[STN TG]]="","",12),LEFT(db[[#This Row],[QTY/ CTN TG]],SEARCH(" ",db[[#This Row],[QTY/ CTN TG]],1)-1))</f>
        <v/>
      </c>
      <c r="X1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6" s="87" t="str">
        <f>IF(db[[#This Row],[STN K]]="","",IF(db[[#This Row],[STN TG]]="LSN",12,""))</f>
        <v/>
      </c>
      <c r="Z1316" s="87" t="str">
        <f>IF(db[[#This Row],[STN TG]]="LSN","PCS","")</f>
        <v/>
      </c>
      <c r="AA1316" s="87">
        <f>db[[#This Row],[QTY B]]*IF(db[[#This Row],[QTY TG]]="",1,db[[#This Row],[QTY TG]])*IF(db[[#This Row],[QTY K]]="",1,db[[#This Row],[QTY K]])</f>
        <v>50</v>
      </c>
      <c r="AB1316" s="87" t="str">
        <f>IF(db[[#This Row],[STN K]]="",IF(db[[#This Row],[STN TG]]="",db[[#This Row],[STN B]],db[[#This Row],[STN TG]]),db[[#This Row],[STN K]])</f>
        <v>BOX</v>
      </c>
      <c r="AC1316" s="87"/>
    </row>
    <row r="1317" spans="1:29" x14ac:dyDescent="0.25">
      <c r="A1317" s="87">
        <f>ROW()-1</f>
        <v>1316</v>
      </c>
      <c r="B1317" s="3" t="str">
        <f>LOWER(SUBSTITUTE(SUBSTITUTE(SUBSTITUTE(SUBSTITUTE(SUBSTITUTE(SUBSTITUTE(db[[#This Row],[NB BM]]," ",),".",""),"-",""),"(",""),")",""),"/",""))</f>
        <v>stipkenkoerb40sqhitam</v>
      </c>
      <c r="C1317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D1317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E1317" s="3" t="str">
        <f>LOWER(SUBSTITUTE(SUBSTITUTE(SUBSTITUTE(SUBSTITUTE(SUBSTITUTE(SUBSTITUTE(SUBSTITUTE(SUBSTITUTE(SUBSTITUTE(db[[#This Row],[NB BM]]&amp;db[[#This Row],[QTY/ CTN]]," ",),".",""),"-",""),"(",""),")",""),",",""),"/",""),"""",""),"+",""))</f>
        <v>stipkenkoerb40sqhitam50box</v>
      </c>
      <c r="F13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kenkoerasererb40sqblack50boxartomoro</v>
      </c>
      <c r="G1317" s="1" t="s">
        <v>922</v>
      </c>
      <c r="H1317" s="4" t="s">
        <v>2301</v>
      </c>
      <c r="I1317" s="49" t="s">
        <v>2302</v>
      </c>
      <c r="J1317" s="1" t="s">
        <v>1620</v>
      </c>
      <c r="K1317" s="26" t="e">
        <f>IF(db[[#This Row],[NB NOTA_C]]="","",COUNTIF([2]!B_MSK[concat],db[[#This Row],[NB NOTA_C]]))</f>
        <v>#REF!</v>
      </c>
      <c r="L1317" s="7" t="s">
        <v>1633</v>
      </c>
      <c r="M1317" s="3" t="s">
        <v>1787</v>
      </c>
      <c r="N1317" s="1" t="s">
        <v>2819</v>
      </c>
      <c r="O1317" s="86" t="s">
        <v>4962</v>
      </c>
      <c r="P1317" s="86" t="str">
        <f>IF(db[[#This Row],[QTY/ CTN]]="","",SUBSTITUTE(SUBSTITUTE(SUBSTITUTE(db[[#This Row],[QTY/ CTN]]," ","_",2),"(",""),")","")&amp;"_")</f>
        <v>50 BOX_</v>
      </c>
      <c r="Q1317" s="86">
        <f>IF(db[[#This Row],[H_QTY/ CTN]]="","",SEARCH("_",db[[#This Row],[H_QTY/ CTN]]))</f>
        <v>7</v>
      </c>
      <c r="R1317" s="86">
        <f>IF(db[[#This Row],[H_QTY/ CTN]]="","",LEN(db[[#This Row],[H_QTY/ CTN]]))</f>
        <v>7</v>
      </c>
      <c r="S1317" s="90" t="str">
        <f>IF(db[[#This Row],[H_QTY/ CTN]]="","",LEFT(db[[#This Row],[H_QTY/ CTN]],db[[#This Row],[H_1]]-1))</f>
        <v>50 BOX</v>
      </c>
      <c r="T1317" s="87" t="str">
        <f>IF(NOT(db[[#This Row],[H_1]]=db[[#This Row],[H_2]]),MID(db[[#This Row],[H_QTY/ CTN]],db[[#This Row],[H_1]]+1,db[[#This Row],[H_2]]-db[[#This Row],[H_1]]-1),"")</f>
        <v/>
      </c>
      <c r="U1317" s="87" t="str">
        <f>IF(db[[#This Row],[QTY/ CTN B]]="","",LEFT(db[[#This Row],[QTY/ CTN B]],SEARCH(" ",db[[#This Row],[QTY/ CTN B]],1)-1))</f>
        <v>50</v>
      </c>
      <c r="V1317" s="87" t="str">
        <f>IF(db[[#This Row],[QTY/ CTN B]]="","",RIGHT(db[[#This Row],[QTY/ CTN B]],LEN(db[[#This Row],[QTY/ CTN B]])-SEARCH(" ",db[[#This Row],[QTY/ CTN B]],1)))</f>
        <v>BOX</v>
      </c>
      <c r="W1317" s="87" t="str">
        <f>IF(db[[#This Row],[QTY/ CTN TG]]="",IF(db[[#This Row],[STN TG]]="","",12),LEFT(db[[#This Row],[QTY/ CTN TG]],SEARCH(" ",db[[#This Row],[QTY/ CTN TG]],1)-1))</f>
        <v/>
      </c>
      <c r="X1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7" s="87" t="str">
        <f>IF(db[[#This Row],[STN K]]="","",IF(db[[#This Row],[STN TG]]="LSN",12,""))</f>
        <v/>
      </c>
      <c r="Z1317" s="87" t="str">
        <f>IF(db[[#This Row],[STN TG]]="LSN","PCS","")</f>
        <v/>
      </c>
      <c r="AA1317" s="87">
        <f>db[[#This Row],[QTY B]]*IF(db[[#This Row],[QTY TG]]="",1,db[[#This Row],[QTY TG]])*IF(db[[#This Row],[QTY K]]="",1,db[[#This Row],[QTY K]])</f>
        <v>50</v>
      </c>
      <c r="AB1317" s="87" t="str">
        <f>IF(db[[#This Row],[STN K]]="",IF(db[[#This Row],[STN TG]]="",db[[#This Row],[STN B]],db[[#This Row],[STN TG]]),db[[#This Row],[STN K]])</f>
        <v>BOX</v>
      </c>
      <c r="AC1317" s="87"/>
    </row>
    <row r="1318" spans="1:29" x14ac:dyDescent="0.25">
      <c r="A1318" s="87">
        <f>ROW()-1</f>
        <v>1317</v>
      </c>
      <c r="B1318" s="3" t="str">
        <f>LOWER(SUBSTITUTE(SUBSTITUTE(SUBSTITUTE(SUBSTITUTE(SUBSTITUTE(SUBSTITUTE(db[[#This Row],[NB BM]]," ",),".",""),"-",""),"(",""),")",""),"/",""))</f>
        <v>stipkenkoerw40sqputih</v>
      </c>
      <c r="C1318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D1318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E1318" s="3" t="str">
        <f>LOWER(SUBSTITUTE(SUBSTITUTE(SUBSTITUTE(SUBSTITUTE(SUBSTITUTE(SUBSTITUTE(SUBSTITUTE(SUBSTITUTE(SUBSTITUTE(db[[#This Row],[NB BM]]&amp;db[[#This Row],[QTY/ CTN]]," ",),".",""),"-",""),"(",""),")",""),",",""),"/",""),"""",""),"+",""))</f>
        <v>stipkenkoerw40sqputih50box</v>
      </c>
      <c r="F1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kenkoerasererw40sqwhite50boxartomoro</v>
      </c>
      <c r="G1318" s="1" t="s">
        <v>923</v>
      </c>
      <c r="H1318" s="4" t="s">
        <v>2300</v>
      </c>
      <c r="I1318" s="63" t="s">
        <v>2299</v>
      </c>
      <c r="J1318" s="1" t="s">
        <v>1620</v>
      </c>
      <c r="K1318" s="26" t="e">
        <f>IF(db[[#This Row],[NB NOTA_C]]="","",COUNTIF([2]!B_MSK[concat],db[[#This Row],[NB NOTA_C]]))</f>
        <v>#REF!</v>
      </c>
      <c r="L1318" s="7" t="s">
        <v>1633</v>
      </c>
      <c r="M1318" s="3" t="s">
        <v>1787</v>
      </c>
      <c r="N1318" s="1" t="s">
        <v>2819</v>
      </c>
      <c r="O1318" s="86" t="s">
        <v>4961</v>
      </c>
      <c r="P1318" s="86" t="str">
        <f>IF(db[[#This Row],[QTY/ CTN]]="","",SUBSTITUTE(SUBSTITUTE(SUBSTITUTE(db[[#This Row],[QTY/ CTN]]," ","_",2),"(",""),")","")&amp;"_")</f>
        <v>50 BOX_</v>
      </c>
      <c r="Q1318" s="86">
        <f>IF(db[[#This Row],[H_QTY/ CTN]]="","",SEARCH("_",db[[#This Row],[H_QTY/ CTN]]))</f>
        <v>7</v>
      </c>
      <c r="R1318" s="86">
        <f>IF(db[[#This Row],[H_QTY/ CTN]]="","",LEN(db[[#This Row],[H_QTY/ CTN]]))</f>
        <v>7</v>
      </c>
      <c r="S1318" s="90" t="str">
        <f>IF(db[[#This Row],[H_QTY/ CTN]]="","",LEFT(db[[#This Row],[H_QTY/ CTN]],db[[#This Row],[H_1]]-1))</f>
        <v>50 BOX</v>
      </c>
      <c r="T1318" s="87" t="str">
        <f>IF(NOT(db[[#This Row],[H_1]]=db[[#This Row],[H_2]]),MID(db[[#This Row],[H_QTY/ CTN]],db[[#This Row],[H_1]]+1,db[[#This Row],[H_2]]-db[[#This Row],[H_1]]-1),"")</f>
        <v/>
      </c>
      <c r="U1318" s="87" t="str">
        <f>IF(db[[#This Row],[QTY/ CTN B]]="","",LEFT(db[[#This Row],[QTY/ CTN B]],SEARCH(" ",db[[#This Row],[QTY/ CTN B]],1)-1))</f>
        <v>50</v>
      </c>
      <c r="V1318" s="87" t="str">
        <f>IF(db[[#This Row],[QTY/ CTN B]]="","",RIGHT(db[[#This Row],[QTY/ CTN B]],LEN(db[[#This Row],[QTY/ CTN B]])-SEARCH(" ",db[[#This Row],[QTY/ CTN B]],1)))</f>
        <v>BOX</v>
      </c>
      <c r="W1318" s="87" t="str">
        <f>IF(db[[#This Row],[QTY/ CTN TG]]="",IF(db[[#This Row],[STN TG]]="","",12),LEFT(db[[#This Row],[QTY/ CTN TG]],SEARCH(" ",db[[#This Row],[QTY/ CTN TG]],1)-1))</f>
        <v/>
      </c>
      <c r="X1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18" s="87" t="str">
        <f>IF(db[[#This Row],[STN K]]="","",IF(db[[#This Row],[STN TG]]="LSN",12,""))</f>
        <v/>
      </c>
      <c r="Z1318" s="87" t="str">
        <f>IF(db[[#This Row],[STN TG]]="LSN","PCS","")</f>
        <v/>
      </c>
      <c r="AA1318" s="87">
        <f>db[[#This Row],[QTY B]]*IF(db[[#This Row],[QTY TG]]="",1,db[[#This Row],[QTY TG]])*IF(db[[#This Row],[QTY K]]="",1,db[[#This Row],[QTY K]])</f>
        <v>50</v>
      </c>
      <c r="AB1318" s="87" t="str">
        <f>IF(db[[#This Row],[STN K]]="",IF(db[[#This Row],[STN TG]]="",db[[#This Row],[STN B]],db[[#This Row],[STN TG]]),db[[#This Row],[STN K]])</f>
        <v>BOX</v>
      </c>
      <c r="AC1318" s="87"/>
    </row>
    <row r="1319" spans="1:29" x14ac:dyDescent="0.25">
      <c r="A1319" s="87">
        <f>ROW()-1</f>
        <v>1318</v>
      </c>
      <c r="B1319" s="1" t="str">
        <f>LOWER(SUBSTITUTE(SUBSTITUTE(SUBSTITUTE(SUBSTITUTE(SUBSTITUTE(SUBSTITUTE(db[[#This Row],[NB BM]]," ",),".",""),"-",""),"(",""),")",""),"/",""))</f>
        <v>gelpenkenkobg20batik</v>
      </c>
      <c r="C1319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D1319" s="1" t="str">
        <f>LOWER(SUBSTITUTE(SUBSTITUTE(SUBSTITUTE(SUBSTITUTE(SUBSTITUTE(SUBSTITUTE(SUBSTITUTE(SUBSTITUTE(SUBSTITUTE(db[[#This Row],[NB PAJAK]]," ",""),"-",""),"(",""),")",""),".",""),",",""),"/",""),"""",""),"+",""))</f>
        <v/>
      </c>
      <c r="E1319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gelpenkenkobg20batik12grs</v>
      </c>
      <c r="F13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kenkogelpenbg20batikblack12grsartomoro</v>
      </c>
      <c r="G1319" s="1" t="s">
        <v>464</v>
      </c>
      <c r="H1319" s="4" t="s">
        <v>465</v>
      </c>
      <c r="I1319" s="49"/>
      <c r="J1319" s="1" t="s">
        <v>1620</v>
      </c>
      <c r="K1319" s="26" t="e">
        <f>IF(db[[#This Row],[NB NOTA_C]]="","",COUNTIF([2]!B_MSK[concat],db[[#This Row],[NB NOTA_C]]))</f>
        <v>#REF!</v>
      </c>
      <c r="L1319" s="6" t="s">
        <v>1633</v>
      </c>
      <c r="M1319" s="1" t="s">
        <v>1697</v>
      </c>
      <c r="N1319" s="1" t="s">
        <v>2811</v>
      </c>
      <c r="P1319" s="1" t="str">
        <f>IF(db[[#This Row],[QTY/ CTN]]="","",SUBSTITUTE(SUBSTITUTE(SUBSTITUTE(db[[#This Row],[QTY/ CTN]]," ","_",2),"(",""),")","")&amp;"_")</f>
        <v>12 GRS_</v>
      </c>
      <c r="Q1319" s="1">
        <f>IF(db[[#This Row],[H_QTY/ CTN]]="","",SEARCH("_",db[[#This Row],[H_QTY/ CTN]]))</f>
        <v>7</v>
      </c>
      <c r="R1319" s="1">
        <f>IF(db[[#This Row],[H_QTY/ CTN]]="","",LEN(db[[#This Row],[H_QTY/ CTN]]))</f>
        <v>7</v>
      </c>
      <c r="S1319" s="90" t="str">
        <f>IF(db[[#This Row],[H_QTY/ CTN]]="","",LEFT(db[[#This Row],[H_QTY/ CTN]],db[[#This Row],[H_1]]-1))</f>
        <v>12 GRS</v>
      </c>
      <c r="T1319" s="87" t="str">
        <f>IF(NOT(db[[#This Row],[H_1]]=db[[#This Row],[H_2]]),MID(db[[#This Row],[H_QTY/ CTN]],db[[#This Row],[H_1]]+1,db[[#This Row],[H_2]]-db[[#This Row],[H_1]]-1),"")</f>
        <v/>
      </c>
      <c r="U1319" s="87" t="str">
        <f>IF(db[[#This Row],[QTY/ CTN B]]="","",LEFT(db[[#This Row],[QTY/ CTN B]],SEARCH(" ",db[[#This Row],[QTY/ CTN B]],1)-1))</f>
        <v>12</v>
      </c>
      <c r="V1319" s="87" t="str">
        <f>IF(db[[#This Row],[QTY/ CTN B]]="","",RIGHT(db[[#This Row],[QTY/ CTN B]],LEN(db[[#This Row],[QTY/ CTN B]])-SEARCH(" ",db[[#This Row],[QTY/ CTN B]],1)))</f>
        <v>GRS</v>
      </c>
      <c r="W1319" s="87">
        <f>IF(db[[#This Row],[QTY/ CTN TG]]="",IF(db[[#This Row],[STN TG]]="","",12),LEFT(db[[#This Row],[QTY/ CTN TG]],SEARCH(" ",db[[#This Row],[QTY/ CTN TG]],1)-1))</f>
        <v>12</v>
      </c>
      <c r="X1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19" s="87">
        <f>IF(db[[#This Row],[STN K]]="","",IF(db[[#This Row],[STN TG]]="LSN",12,""))</f>
        <v>12</v>
      </c>
      <c r="Z1319" s="87" t="str">
        <f>IF(db[[#This Row],[STN TG]]="LSN","PCS","")</f>
        <v>PCS</v>
      </c>
      <c r="AA1319" s="87">
        <f>db[[#This Row],[QTY B]]*IF(db[[#This Row],[QTY TG]]="",1,db[[#This Row],[QTY TG]])*IF(db[[#This Row],[QTY K]]="",1,db[[#This Row],[QTY K]])</f>
        <v>1728</v>
      </c>
      <c r="AB1319" s="87" t="str">
        <f>IF(db[[#This Row],[STN K]]="",IF(db[[#This Row],[STN TG]]="",db[[#This Row],[STN B]],db[[#This Row],[STN TG]]),db[[#This Row],[STN K]])</f>
        <v>PCS</v>
      </c>
      <c r="AC1319" s="87"/>
    </row>
    <row r="1320" spans="1:29" x14ac:dyDescent="0.25">
      <c r="A1320" s="87">
        <f>ROW()-1</f>
        <v>1319</v>
      </c>
      <c r="B1320" s="1" t="str">
        <f>LOWER(SUBSTITUTE(SUBSTITUTE(SUBSTITUTE(SUBSTITUTE(SUBSTITUTE(SUBSTITUTE(db[[#This Row],[NB BM]]," ",),".",""),"-",""),"(",""),")",""),"/",""))</f>
        <v>gelpenkenkoeasygelhitam</v>
      </c>
      <c r="C1320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D1320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E1320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gelpenkenkoeasygelhitam12grs</v>
      </c>
      <c r="F13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kenkogelpeneasygelblack12grsartomoro</v>
      </c>
      <c r="G1320" s="1" t="s">
        <v>466</v>
      </c>
      <c r="H1320" s="4" t="s">
        <v>467</v>
      </c>
      <c r="I1320" s="2" t="s">
        <v>468</v>
      </c>
      <c r="J1320" s="1" t="s">
        <v>1620</v>
      </c>
      <c r="K1320" s="26" t="e">
        <f>IF(db[[#This Row],[NB NOTA_C]]="","",COUNTIF([2]!B_MSK[concat],db[[#This Row],[NB NOTA_C]]))</f>
        <v>#REF!</v>
      </c>
      <c r="L1320" s="6" t="s">
        <v>1633</v>
      </c>
      <c r="M1320" s="1" t="s">
        <v>1697</v>
      </c>
      <c r="N1320" s="1" t="s">
        <v>2811</v>
      </c>
      <c r="O1320" s="1" t="s">
        <v>5083</v>
      </c>
      <c r="P1320" s="1" t="str">
        <f>IF(db[[#This Row],[QTY/ CTN]]="","",SUBSTITUTE(SUBSTITUTE(SUBSTITUTE(db[[#This Row],[QTY/ CTN]]," ","_",2),"(",""),")","")&amp;"_")</f>
        <v>12 GRS_</v>
      </c>
      <c r="Q1320" s="1">
        <f>IF(db[[#This Row],[H_QTY/ CTN]]="","",SEARCH("_",db[[#This Row],[H_QTY/ CTN]]))</f>
        <v>7</v>
      </c>
      <c r="R1320" s="1">
        <f>IF(db[[#This Row],[H_QTY/ CTN]]="","",LEN(db[[#This Row],[H_QTY/ CTN]]))</f>
        <v>7</v>
      </c>
      <c r="S1320" s="90" t="str">
        <f>IF(db[[#This Row],[H_QTY/ CTN]]="","",LEFT(db[[#This Row],[H_QTY/ CTN]],db[[#This Row],[H_1]]-1))</f>
        <v>12 GRS</v>
      </c>
      <c r="T1320" s="87" t="str">
        <f>IF(NOT(db[[#This Row],[H_1]]=db[[#This Row],[H_2]]),MID(db[[#This Row],[H_QTY/ CTN]],db[[#This Row],[H_1]]+1,db[[#This Row],[H_2]]-db[[#This Row],[H_1]]-1),"")</f>
        <v/>
      </c>
      <c r="U1320" s="87" t="str">
        <f>IF(db[[#This Row],[QTY/ CTN B]]="","",LEFT(db[[#This Row],[QTY/ CTN B]],SEARCH(" ",db[[#This Row],[QTY/ CTN B]],1)-1))</f>
        <v>12</v>
      </c>
      <c r="V1320" s="87" t="str">
        <f>IF(db[[#This Row],[QTY/ CTN B]]="","",RIGHT(db[[#This Row],[QTY/ CTN B]],LEN(db[[#This Row],[QTY/ CTN B]])-SEARCH(" ",db[[#This Row],[QTY/ CTN B]],1)))</f>
        <v>GRS</v>
      </c>
      <c r="W1320" s="87">
        <f>IF(db[[#This Row],[QTY/ CTN TG]]="",IF(db[[#This Row],[STN TG]]="","",12),LEFT(db[[#This Row],[QTY/ CTN TG]],SEARCH(" ",db[[#This Row],[QTY/ CTN TG]],1)-1))</f>
        <v>12</v>
      </c>
      <c r="X1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0" s="87">
        <f>IF(db[[#This Row],[STN K]]="","",IF(db[[#This Row],[STN TG]]="LSN",12,""))</f>
        <v>12</v>
      </c>
      <c r="Z1320" s="87" t="str">
        <f>IF(db[[#This Row],[STN TG]]="LSN","PCS","")</f>
        <v>PCS</v>
      </c>
      <c r="AA1320" s="87">
        <f>db[[#This Row],[QTY B]]*IF(db[[#This Row],[QTY TG]]="",1,db[[#This Row],[QTY TG]])*IF(db[[#This Row],[QTY K]]="",1,db[[#This Row],[QTY K]])</f>
        <v>1728</v>
      </c>
      <c r="AB1320" s="87" t="str">
        <f>IF(db[[#This Row],[STN K]]="",IF(db[[#This Row],[STN TG]]="",db[[#This Row],[STN B]],db[[#This Row],[STN TG]]),db[[#This Row],[STN K]])</f>
        <v>PCS</v>
      </c>
      <c r="AC1320" s="87"/>
    </row>
    <row r="1321" spans="1:29" x14ac:dyDescent="0.25">
      <c r="A1321" s="87">
        <f>ROW()-1</f>
        <v>1320</v>
      </c>
      <c r="B1321" s="1" t="str">
        <f>LOWER(SUBSTITUTE(SUBSTITUTE(SUBSTITUTE(SUBSTITUTE(SUBSTITUTE(SUBSTITUTE(db[[#This Row],[NB BM]]," ",),".",""),"-",""),"(",""),")",""),"/",""))</f>
        <v>gelpenkenkoeasygelbiru</v>
      </c>
      <c r="C1321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D1321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E1321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gelpenkenkoeasygelbiru12grs</v>
      </c>
      <c r="F13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kenkogelpeneasygelblue12grsartomoro</v>
      </c>
      <c r="G1321" s="1" t="s">
        <v>469</v>
      </c>
      <c r="H1321" s="4" t="s">
        <v>470</v>
      </c>
      <c r="I1321" s="49" t="s">
        <v>4373</v>
      </c>
      <c r="J1321" s="1" t="s">
        <v>1620</v>
      </c>
      <c r="K1321" s="26" t="e">
        <f>IF(db[[#This Row],[NB NOTA_C]]="","",COUNTIF([2]!B_MSK[concat],db[[#This Row],[NB NOTA_C]]))</f>
        <v>#REF!</v>
      </c>
      <c r="L1321" s="6" t="s">
        <v>1633</v>
      </c>
      <c r="M1321" s="1" t="s">
        <v>1697</v>
      </c>
      <c r="N1321" s="1" t="s">
        <v>2811</v>
      </c>
      <c r="P1321" s="1" t="str">
        <f>IF(db[[#This Row],[QTY/ CTN]]="","",SUBSTITUTE(SUBSTITUTE(SUBSTITUTE(db[[#This Row],[QTY/ CTN]]," ","_",2),"(",""),")","")&amp;"_")</f>
        <v>12 GRS_</v>
      </c>
      <c r="Q1321" s="1">
        <f>IF(db[[#This Row],[H_QTY/ CTN]]="","",SEARCH("_",db[[#This Row],[H_QTY/ CTN]]))</f>
        <v>7</v>
      </c>
      <c r="R1321" s="1">
        <f>IF(db[[#This Row],[H_QTY/ CTN]]="","",LEN(db[[#This Row],[H_QTY/ CTN]]))</f>
        <v>7</v>
      </c>
      <c r="S1321" s="90" t="str">
        <f>IF(db[[#This Row],[H_QTY/ CTN]]="","",LEFT(db[[#This Row],[H_QTY/ CTN]],db[[#This Row],[H_1]]-1))</f>
        <v>12 GRS</v>
      </c>
      <c r="T1321" s="87" t="str">
        <f>IF(NOT(db[[#This Row],[H_1]]=db[[#This Row],[H_2]]),MID(db[[#This Row],[H_QTY/ CTN]],db[[#This Row],[H_1]]+1,db[[#This Row],[H_2]]-db[[#This Row],[H_1]]-1),"")</f>
        <v/>
      </c>
      <c r="U1321" s="87" t="str">
        <f>IF(db[[#This Row],[QTY/ CTN B]]="","",LEFT(db[[#This Row],[QTY/ CTN B]],SEARCH(" ",db[[#This Row],[QTY/ CTN B]],1)-1))</f>
        <v>12</v>
      </c>
      <c r="V1321" s="87" t="str">
        <f>IF(db[[#This Row],[QTY/ CTN B]]="","",RIGHT(db[[#This Row],[QTY/ CTN B]],LEN(db[[#This Row],[QTY/ CTN B]])-SEARCH(" ",db[[#This Row],[QTY/ CTN B]],1)))</f>
        <v>GRS</v>
      </c>
      <c r="W1321" s="87">
        <f>IF(db[[#This Row],[QTY/ CTN TG]]="",IF(db[[#This Row],[STN TG]]="","",12),LEFT(db[[#This Row],[QTY/ CTN TG]],SEARCH(" ",db[[#This Row],[QTY/ CTN TG]],1)-1))</f>
        <v>12</v>
      </c>
      <c r="X1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1" s="87">
        <f>IF(db[[#This Row],[STN K]]="","",IF(db[[#This Row],[STN TG]]="LSN",12,""))</f>
        <v>12</v>
      </c>
      <c r="Z1321" s="87" t="str">
        <f>IF(db[[#This Row],[STN TG]]="LSN","PCS","")</f>
        <v>PCS</v>
      </c>
      <c r="AA1321" s="87">
        <f>db[[#This Row],[QTY B]]*IF(db[[#This Row],[QTY TG]]="",1,db[[#This Row],[QTY TG]])*IF(db[[#This Row],[QTY K]]="",1,db[[#This Row],[QTY K]])</f>
        <v>1728</v>
      </c>
      <c r="AB1321" s="87" t="str">
        <f>IF(db[[#This Row],[STN K]]="",IF(db[[#This Row],[STN TG]]="",db[[#This Row],[STN B]],db[[#This Row],[STN TG]]),db[[#This Row],[STN K]])</f>
        <v>PCS</v>
      </c>
      <c r="AC1321" s="87"/>
    </row>
    <row r="1322" spans="1:29" x14ac:dyDescent="0.25">
      <c r="A1322" s="87">
        <f>ROW()-1</f>
        <v>1321</v>
      </c>
      <c r="B1322" s="3" t="str">
        <f>LOWER(SUBSTITUTE(SUBSTITUTE(SUBSTITUTE(SUBSTITUTE(SUBSTITUTE(SUBSTITUTE(db[[#This Row],[NB BM]]," ",),".",""),"-",""),"(",""),")",""),"/",""))</f>
        <v>gelpenkenkoeraso16hitam</v>
      </c>
      <c r="C1322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D1322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E1322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gelpenkenkoeraso16hitam12grs</v>
      </c>
      <c r="F1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kenkogelpeneraso16black12grsartomoro</v>
      </c>
      <c r="G1322" s="1" t="s">
        <v>4365</v>
      </c>
      <c r="H1322" s="4" t="s">
        <v>4364</v>
      </c>
      <c r="I1322" s="2" t="s">
        <v>4366</v>
      </c>
      <c r="J1322" s="1" t="s">
        <v>1620</v>
      </c>
      <c r="K1322" s="28" t="e">
        <f>IF(db[[#This Row],[NB NOTA_C]]="","",COUNTIF([2]!B_MSK[concat],db[[#This Row],[NB NOTA_C]]))</f>
        <v>#REF!</v>
      </c>
      <c r="L1322" s="7" t="s">
        <v>1633</v>
      </c>
      <c r="M1322" s="3" t="s">
        <v>1697</v>
      </c>
      <c r="N1322" s="1" t="s">
        <v>2811</v>
      </c>
      <c r="O1322" s="3"/>
      <c r="P1322" s="3" t="str">
        <f>IF(db[[#This Row],[QTY/ CTN]]="","",SUBSTITUTE(SUBSTITUTE(SUBSTITUTE(db[[#This Row],[QTY/ CTN]]," ","_",2),"(",""),")","")&amp;"_")</f>
        <v>12 GRS_</v>
      </c>
      <c r="Q1322" s="3">
        <f>IF(db[[#This Row],[H_QTY/ CTN]]="","",SEARCH("_",db[[#This Row],[H_QTY/ CTN]]))</f>
        <v>7</v>
      </c>
      <c r="R1322" s="3">
        <f>IF(db[[#This Row],[H_QTY/ CTN]]="","",LEN(db[[#This Row],[H_QTY/ CTN]]))</f>
        <v>7</v>
      </c>
      <c r="S1322" s="87" t="str">
        <f>IF(db[[#This Row],[H_QTY/ CTN]]="","",LEFT(db[[#This Row],[H_QTY/ CTN]],db[[#This Row],[H_1]]-1))</f>
        <v>12 GRS</v>
      </c>
      <c r="T1322" s="87" t="str">
        <f>IF(NOT(db[[#This Row],[H_1]]=db[[#This Row],[H_2]]),MID(db[[#This Row],[H_QTY/ CTN]],db[[#This Row],[H_1]]+1,db[[#This Row],[H_2]]-db[[#This Row],[H_1]]-1),"")</f>
        <v/>
      </c>
      <c r="U1322" s="87" t="str">
        <f>IF(db[[#This Row],[QTY/ CTN B]]="","",LEFT(db[[#This Row],[QTY/ CTN B]],SEARCH(" ",db[[#This Row],[QTY/ CTN B]],1)-1))</f>
        <v>12</v>
      </c>
      <c r="V1322" s="87" t="str">
        <f>IF(db[[#This Row],[QTY/ CTN B]]="","",RIGHT(db[[#This Row],[QTY/ CTN B]],LEN(db[[#This Row],[QTY/ CTN B]])-SEARCH(" ",db[[#This Row],[QTY/ CTN B]],1)))</f>
        <v>GRS</v>
      </c>
      <c r="W1322" s="87">
        <f>IF(db[[#This Row],[QTY/ CTN TG]]="",IF(db[[#This Row],[STN TG]]="","",12),LEFT(db[[#This Row],[QTY/ CTN TG]],SEARCH(" ",db[[#This Row],[QTY/ CTN TG]],1)-1))</f>
        <v>12</v>
      </c>
      <c r="X1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2" s="87">
        <f>IF(db[[#This Row],[STN K]]="","",IF(db[[#This Row],[STN TG]]="LSN",12,""))</f>
        <v>12</v>
      </c>
      <c r="Z1322" s="87" t="str">
        <f>IF(db[[#This Row],[STN TG]]="LSN","PCS","")</f>
        <v>PCS</v>
      </c>
      <c r="AA1322" s="87">
        <f>db[[#This Row],[QTY B]]*IF(db[[#This Row],[QTY TG]]="",1,db[[#This Row],[QTY TG]])*IF(db[[#This Row],[QTY K]]="",1,db[[#This Row],[QTY K]])</f>
        <v>1728</v>
      </c>
      <c r="AB1322" s="87" t="str">
        <f>IF(db[[#This Row],[STN K]]="",IF(db[[#This Row],[STN TG]]="",db[[#This Row],[STN B]],db[[#This Row],[STN TG]]),db[[#This Row],[STN K]])</f>
        <v>PCS</v>
      </c>
      <c r="AC1322" s="87"/>
    </row>
    <row r="1323" spans="1:29" x14ac:dyDescent="0.25">
      <c r="A1323" s="87">
        <f>ROW()-1</f>
        <v>1322</v>
      </c>
      <c r="B1323" s="3" t="str">
        <f>LOWER(SUBSTITUTE(SUBSTITUTE(SUBSTITUTE(SUBSTITUTE(SUBSTITUTE(SUBSTITUTE(db[[#This Row],[NB BM]]," ",),".",""),"-",""),"(",""),")",""),"/",""))</f>
        <v>gelpenhighlighterkenkogp20hl</v>
      </c>
      <c r="C1323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D1323" s="3" t="str">
        <f>LOWER(SUBSTITUTE(SUBSTITUTE(SUBSTITUTE(SUBSTITUTE(SUBSTITUTE(SUBSTITUTE(SUBSTITUTE(SUBSTITUTE(SUBSTITUTE(db[[#This Row],[NB PAJAK]]," ",""),"-",""),"(",""),")",""),".",""),",",""),"/",""),"""",""),"+",""))</f>
        <v/>
      </c>
      <c r="E1323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gelpenhighlighterkenkogp20hl12grs</v>
      </c>
      <c r="F1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kenkogelpenhighlightergp20hl12grsartomoro</v>
      </c>
      <c r="G1323" s="1" t="s">
        <v>4695</v>
      </c>
      <c r="H1323" s="4" t="s">
        <v>4635</v>
      </c>
      <c r="I1323" s="49"/>
      <c r="J1323" s="1" t="s">
        <v>1620</v>
      </c>
      <c r="K1323" s="26" t="e">
        <f>IF(db[[#This Row],[NB NOTA_C]]="","",COUNTIF([2]!B_MSK[concat],db[[#This Row],[NB NOTA_C]]))</f>
        <v>#REF!</v>
      </c>
      <c r="L1323" s="6" t="s">
        <v>1633</v>
      </c>
      <c r="M1323" s="1" t="s">
        <v>1697</v>
      </c>
      <c r="N1323" s="1" t="s">
        <v>2811</v>
      </c>
      <c r="P1323" s="1" t="str">
        <f>IF(db[[#This Row],[QTY/ CTN]]="","",SUBSTITUTE(SUBSTITUTE(SUBSTITUTE(db[[#This Row],[QTY/ CTN]]," ","_",2),"(",""),")","")&amp;"_")</f>
        <v>12 GRS_</v>
      </c>
      <c r="Q1323" s="1">
        <f>IF(db[[#This Row],[H_QTY/ CTN]]="","",SEARCH("_",db[[#This Row],[H_QTY/ CTN]]))</f>
        <v>7</v>
      </c>
      <c r="R1323" s="1">
        <f>IF(db[[#This Row],[H_QTY/ CTN]]="","",LEN(db[[#This Row],[H_QTY/ CTN]]))</f>
        <v>7</v>
      </c>
      <c r="S1323" s="90" t="str">
        <f>IF(db[[#This Row],[H_QTY/ CTN]]="","",LEFT(db[[#This Row],[H_QTY/ CTN]],db[[#This Row],[H_1]]-1))</f>
        <v>12 GRS</v>
      </c>
      <c r="T1323" s="87" t="str">
        <f>IF(NOT(db[[#This Row],[H_1]]=db[[#This Row],[H_2]]),MID(db[[#This Row],[H_QTY/ CTN]],db[[#This Row],[H_1]]+1,db[[#This Row],[H_2]]-db[[#This Row],[H_1]]-1),"")</f>
        <v/>
      </c>
      <c r="U1323" s="87" t="str">
        <f>IF(db[[#This Row],[QTY/ CTN B]]="","",LEFT(db[[#This Row],[QTY/ CTN B]],SEARCH(" ",db[[#This Row],[QTY/ CTN B]],1)-1))</f>
        <v>12</v>
      </c>
      <c r="V1323" s="87" t="str">
        <f>IF(db[[#This Row],[QTY/ CTN B]]="","",RIGHT(db[[#This Row],[QTY/ CTN B]],LEN(db[[#This Row],[QTY/ CTN B]])-SEARCH(" ",db[[#This Row],[QTY/ CTN B]],1)))</f>
        <v>GRS</v>
      </c>
      <c r="W1323" s="87">
        <f>IF(db[[#This Row],[QTY/ CTN TG]]="",IF(db[[#This Row],[STN TG]]="","",12),LEFT(db[[#This Row],[QTY/ CTN TG]],SEARCH(" ",db[[#This Row],[QTY/ CTN TG]],1)-1))</f>
        <v>12</v>
      </c>
      <c r="X1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3" s="87">
        <f>IF(db[[#This Row],[STN K]]="","",IF(db[[#This Row],[STN TG]]="LSN",12,""))</f>
        <v>12</v>
      </c>
      <c r="Z1323" s="87" t="str">
        <f>IF(db[[#This Row],[STN TG]]="LSN","PCS","")</f>
        <v>PCS</v>
      </c>
      <c r="AA1323" s="87">
        <f>db[[#This Row],[QTY B]]*IF(db[[#This Row],[QTY TG]]="",1,db[[#This Row],[QTY TG]])*IF(db[[#This Row],[QTY K]]="",1,db[[#This Row],[QTY K]])</f>
        <v>1728</v>
      </c>
      <c r="AB1323" s="87" t="str">
        <f>IF(db[[#This Row],[STN K]]="",IF(db[[#This Row],[STN TG]]="",db[[#This Row],[STN B]],db[[#This Row],[STN TG]]),db[[#This Row],[STN K]])</f>
        <v>PCS</v>
      </c>
      <c r="AC1323" s="87"/>
    </row>
    <row r="1324" spans="1:29" x14ac:dyDescent="0.25">
      <c r="A1324" s="87">
        <f>ROW()-1</f>
        <v>1323</v>
      </c>
      <c r="B1324" s="1" t="str">
        <f>LOWER(SUBSTITUTE(SUBSTITUTE(SUBSTITUTE(SUBSTITUTE(SUBSTITUTE(SUBSTITUTE(db[[#This Row],[NB BM]]," ",),".",""),"-",""),"(",""),")",""),"/",""))</f>
        <v>gelpenkenkohitech028mm</v>
      </c>
      <c r="C1324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D1324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E1324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gelpenkenkohitech028mm12grs</v>
      </c>
      <c r="F13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kenkogelpenhitechh028mm12grsartomoro</v>
      </c>
      <c r="G1324" s="1" t="s">
        <v>2587</v>
      </c>
      <c r="H1324" s="4" t="s">
        <v>2514</v>
      </c>
      <c r="I1324" s="2" t="s">
        <v>2515</v>
      </c>
      <c r="J1324" s="1" t="s">
        <v>1620</v>
      </c>
      <c r="K1324" s="26" t="e">
        <f>IF(db[[#This Row],[NB NOTA_C]]="","",COUNTIF([2]!B_MSK[concat],db[[#This Row],[NB NOTA_C]]))</f>
        <v>#REF!</v>
      </c>
      <c r="L1324" s="6" t="s">
        <v>1633</v>
      </c>
      <c r="M1324" s="1" t="s">
        <v>1697</v>
      </c>
      <c r="N1324" s="1" t="s">
        <v>2811</v>
      </c>
      <c r="P1324" s="1" t="str">
        <f>IF(db[[#This Row],[QTY/ CTN]]="","",SUBSTITUTE(SUBSTITUTE(SUBSTITUTE(db[[#This Row],[QTY/ CTN]]," ","_",2),"(",""),")","")&amp;"_")</f>
        <v>12 GRS_</v>
      </c>
      <c r="Q1324" s="1">
        <f>IF(db[[#This Row],[H_QTY/ CTN]]="","",SEARCH("_",db[[#This Row],[H_QTY/ CTN]]))</f>
        <v>7</v>
      </c>
      <c r="R1324" s="1">
        <f>IF(db[[#This Row],[H_QTY/ CTN]]="","",LEN(db[[#This Row],[H_QTY/ CTN]]))</f>
        <v>7</v>
      </c>
      <c r="S1324" s="90" t="str">
        <f>IF(db[[#This Row],[H_QTY/ CTN]]="","",LEFT(db[[#This Row],[H_QTY/ CTN]],db[[#This Row],[H_1]]-1))</f>
        <v>12 GRS</v>
      </c>
      <c r="T1324" s="87" t="str">
        <f>IF(NOT(db[[#This Row],[H_1]]=db[[#This Row],[H_2]]),MID(db[[#This Row],[H_QTY/ CTN]],db[[#This Row],[H_1]]+1,db[[#This Row],[H_2]]-db[[#This Row],[H_1]]-1),"")</f>
        <v/>
      </c>
      <c r="U1324" s="87" t="str">
        <f>IF(db[[#This Row],[QTY/ CTN B]]="","",LEFT(db[[#This Row],[QTY/ CTN B]],SEARCH(" ",db[[#This Row],[QTY/ CTN B]],1)-1))</f>
        <v>12</v>
      </c>
      <c r="V1324" s="87" t="str">
        <f>IF(db[[#This Row],[QTY/ CTN B]]="","",RIGHT(db[[#This Row],[QTY/ CTN B]],LEN(db[[#This Row],[QTY/ CTN B]])-SEARCH(" ",db[[#This Row],[QTY/ CTN B]],1)))</f>
        <v>GRS</v>
      </c>
      <c r="W1324" s="87">
        <f>IF(db[[#This Row],[QTY/ CTN TG]]="",IF(db[[#This Row],[STN TG]]="","",12),LEFT(db[[#This Row],[QTY/ CTN TG]],SEARCH(" ",db[[#This Row],[QTY/ CTN TG]],1)-1))</f>
        <v>12</v>
      </c>
      <c r="X1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4" s="87">
        <f>IF(db[[#This Row],[STN K]]="","",IF(db[[#This Row],[STN TG]]="LSN",12,""))</f>
        <v>12</v>
      </c>
      <c r="Z1324" s="87" t="str">
        <f>IF(db[[#This Row],[STN TG]]="LSN","PCS","")</f>
        <v>PCS</v>
      </c>
      <c r="AA1324" s="87">
        <f>db[[#This Row],[QTY B]]*IF(db[[#This Row],[QTY TG]]="",1,db[[#This Row],[QTY TG]])*IF(db[[#This Row],[QTY K]]="",1,db[[#This Row],[QTY K]])</f>
        <v>1728</v>
      </c>
      <c r="AB1324" s="87" t="str">
        <f>IF(db[[#This Row],[STN K]]="",IF(db[[#This Row],[STN TG]]="",db[[#This Row],[STN B]],db[[#This Row],[STN TG]]),db[[#This Row],[STN K]])</f>
        <v>PCS</v>
      </c>
      <c r="AC1324" s="87"/>
    </row>
    <row r="1325" spans="1:29" x14ac:dyDescent="0.25">
      <c r="A1325" s="87">
        <f>ROW()-1</f>
        <v>1324</v>
      </c>
      <c r="B1325" s="1" t="str">
        <f>LOWER(SUBSTITUTE(SUBSTITUTE(SUBSTITUTE(SUBSTITUTE(SUBSTITUTE(SUBSTITUTE(db[[#This Row],[NB BM]]," ",),".",""),"-",""),"(",""),")",""),"/",""))</f>
        <v>gelpenkenkohitech028mmhitam</v>
      </c>
      <c r="C1325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D1325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E1325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gelpenkenkohitech028mmhitam12grs</v>
      </c>
      <c r="F13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kenkogelpenhitechh028mmblack12grsartomoro</v>
      </c>
      <c r="G1325" s="1" t="s">
        <v>471</v>
      </c>
      <c r="H1325" s="4" t="s">
        <v>472</v>
      </c>
      <c r="I1325" s="2" t="s">
        <v>473</v>
      </c>
      <c r="J1325" s="1" t="s">
        <v>1620</v>
      </c>
      <c r="K1325" s="26" t="e">
        <f>IF(db[[#This Row],[NB NOTA_C]]="","",COUNTIF([2]!B_MSK[concat],db[[#This Row],[NB NOTA_C]]))</f>
        <v>#REF!</v>
      </c>
      <c r="L1325" s="6" t="s">
        <v>1633</v>
      </c>
      <c r="M1325" s="1" t="s">
        <v>1697</v>
      </c>
      <c r="N1325" s="1" t="s">
        <v>2811</v>
      </c>
      <c r="O1325" s="86" t="s">
        <v>4965</v>
      </c>
      <c r="P1325" s="86" t="str">
        <f>IF(db[[#This Row],[QTY/ CTN]]="","",SUBSTITUTE(SUBSTITUTE(SUBSTITUTE(db[[#This Row],[QTY/ CTN]]," ","_",2),"(",""),")","")&amp;"_")</f>
        <v>12 GRS_</v>
      </c>
      <c r="Q1325" s="86">
        <f>IF(db[[#This Row],[H_QTY/ CTN]]="","",SEARCH("_",db[[#This Row],[H_QTY/ CTN]]))</f>
        <v>7</v>
      </c>
      <c r="R1325" s="86">
        <f>IF(db[[#This Row],[H_QTY/ CTN]]="","",LEN(db[[#This Row],[H_QTY/ CTN]]))</f>
        <v>7</v>
      </c>
      <c r="S1325" s="90" t="str">
        <f>IF(db[[#This Row],[H_QTY/ CTN]]="","",LEFT(db[[#This Row],[H_QTY/ CTN]],db[[#This Row],[H_1]]-1))</f>
        <v>12 GRS</v>
      </c>
      <c r="T1325" s="87" t="str">
        <f>IF(NOT(db[[#This Row],[H_1]]=db[[#This Row],[H_2]]),MID(db[[#This Row],[H_QTY/ CTN]],db[[#This Row],[H_1]]+1,db[[#This Row],[H_2]]-db[[#This Row],[H_1]]-1),"")</f>
        <v/>
      </c>
      <c r="U1325" s="87" t="str">
        <f>IF(db[[#This Row],[QTY/ CTN B]]="","",LEFT(db[[#This Row],[QTY/ CTN B]],SEARCH(" ",db[[#This Row],[QTY/ CTN B]],1)-1))</f>
        <v>12</v>
      </c>
      <c r="V1325" s="87" t="str">
        <f>IF(db[[#This Row],[QTY/ CTN B]]="","",RIGHT(db[[#This Row],[QTY/ CTN B]],LEN(db[[#This Row],[QTY/ CTN B]])-SEARCH(" ",db[[#This Row],[QTY/ CTN B]],1)))</f>
        <v>GRS</v>
      </c>
      <c r="W1325" s="87">
        <f>IF(db[[#This Row],[QTY/ CTN TG]]="",IF(db[[#This Row],[STN TG]]="","",12),LEFT(db[[#This Row],[QTY/ CTN TG]],SEARCH(" ",db[[#This Row],[QTY/ CTN TG]],1)-1))</f>
        <v>12</v>
      </c>
      <c r="X1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5" s="87">
        <f>IF(db[[#This Row],[STN K]]="","",IF(db[[#This Row],[STN TG]]="LSN",12,""))</f>
        <v>12</v>
      </c>
      <c r="Z1325" s="87" t="str">
        <f>IF(db[[#This Row],[STN TG]]="LSN","PCS","")</f>
        <v>PCS</v>
      </c>
      <c r="AA1325" s="87">
        <f>db[[#This Row],[QTY B]]*IF(db[[#This Row],[QTY TG]]="",1,db[[#This Row],[QTY TG]])*IF(db[[#This Row],[QTY K]]="",1,db[[#This Row],[QTY K]])</f>
        <v>1728</v>
      </c>
      <c r="AB1325" s="87" t="str">
        <f>IF(db[[#This Row],[STN K]]="",IF(db[[#This Row],[STN TG]]="",db[[#This Row],[STN B]],db[[#This Row],[STN TG]]),db[[#This Row],[STN K]])</f>
        <v>PCS</v>
      </c>
      <c r="AC1325" s="87"/>
    </row>
    <row r="1326" spans="1:29" x14ac:dyDescent="0.25">
      <c r="A1326" s="87">
        <f>ROW()-1</f>
        <v>1325</v>
      </c>
      <c r="B1326" s="1" t="str">
        <f>LOWER(SUBSTITUTE(SUBSTITUTE(SUBSTITUTE(SUBSTITUTE(SUBSTITUTE(SUBSTITUTE(db[[#This Row],[NB BM]]," ",),".",""),"-",""),"(",""),")",""),"/",""))</f>
        <v>gelpenkenkohitech028mmbiru</v>
      </c>
      <c r="C1326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D1326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E1326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gelpenkenkohitech028mmbiru12grs</v>
      </c>
      <c r="F13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kenkogelpenhitechh028mmblue12grsartomoro</v>
      </c>
      <c r="G1326" s="1" t="s">
        <v>474</v>
      </c>
      <c r="H1326" s="4" t="s">
        <v>475</v>
      </c>
      <c r="I1326" s="2" t="s">
        <v>476</v>
      </c>
      <c r="J1326" s="1" t="s">
        <v>1620</v>
      </c>
      <c r="K1326" s="26" t="e">
        <f>IF(db[[#This Row],[NB NOTA_C]]="","",COUNTIF([2]!B_MSK[concat],db[[#This Row],[NB NOTA_C]]))</f>
        <v>#REF!</v>
      </c>
      <c r="L1326" s="6" t="s">
        <v>1633</v>
      </c>
      <c r="M1326" s="1" t="s">
        <v>1697</v>
      </c>
      <c r="N1326" s="1" t="s">
        <v>2811</v>
      </c>
      <c r="O1326" s="1" t="s">
        <v>5323</v>
      </c>
      <c r="P1326" s="1" t="str">
        <f>IF(db[[#This Row],[QTY/ CTN]]="","",SUBSTITUTE(SUBSTITUTE(SUBSTITUTE(db[[#This Row],[QTY/ CTN]]," ","_",2),"(",""),")","")&amp;"_")</f>
        <v>12 GRS_</v>
      </c>
      <c r="Q1326" s="1">
        <f>IF(db[[#This Row],[H_QTY/ CTN]]="","",SEARCH("_",db[[#This Row],[H_QTY/ CTN]]))</f>
        <v>7</v>
      </c>
      <c r="R1326" s="1">
        <f>IF(db[[#This Row],[H_QTY/ CTN]]="","",LEN(db[[#This Row],[H_QTY/ CTN]]))</f>
        <v>7</v>
      </c>
      <c r="S1326" s="90" t="str">
        <f>IF(db[[#This Row],[H_QTY/ CTN]]="","",LEFT(db[[#This Row],[H_QTY/ CTN]],db[[#This Row],[H_1]]-1))</f>
        <v>12 GRS</v>
      </c>
      <c r="T1326" s="87" t="str">
        <f>IF(NOT(db[[#This Row],[H_1]]=db[[#This Row],[H_2]]),MID(db[[#This Row],[H_QTY/ CTN]],db[[#This Row],[H_1]]+1,db[[#This Row],[H_2]]-db[[#This Row],[H_1]]-1),"")</f>
        <v/>
      </c>
      <c r="U1326" s="87" t="str">
        <f>IF(db[[#This Row],[QTY/ CTN B]]="","",LEFT(db[[#This Row],[QTY/ CTN B]],SEARCH(" ",db[[#This Row],[QTY/ CTN B]],1)-1))</f>
        <v>12</v>
      </c>
      <c r="V1326" s="87" t="str">
        <f>IF(db[[#This Row],[QTY/ CTN B]]="","",RIGHT(db[[#This Row],[QTY/ CTN B]],LEN(db[[#This Row],[QTY/ CTN B]])-SEARCH(" ",db[[#This Row],[QTY/ CTN B]],1)))</f>
        <v>GRS</v>
      </c>
      <c r="W1326" s="87">
        <f>IF(db[[#This Row],[QTY/ CTN TG]]="",IF(db[[#This Row],[STN TG]]="","",12),LEFT(db[[#This Row],[QTY/ CTN TG]],SEARCH(" ",db[[#This Row],[QTY/ CTN TG]],1)-1))</f>
        <v>12</v>
      </c>
      <c r="X1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6" s="87">
        <f>IF(db[[#This Row],[STN K]]="","",IF(db[[#This Row],[STN TG]]="LSN",12,""))</f>
        <v>12</v>
      </c>
      <c r="Z1326" s="87" t="str">
        <f>IF(db[[#This Row],[STN TG]]="LSN","PCS","")</f>
        <v>PCS</v>
      </c>
      <c r="AA1326" s="87">
        <f>db[[#This Row],[QTY B]]*IF(db[[#This Row],[QTY TG]]="",1,db[[#This Row],[QTY TG]])*IF(db[[#This Row],[QTY K]]="",1,db[[#This Row],[QTY K]])</f>
        <v>1728</v>
      </c>
      <c r="AB1326" s="87" t="str">
        <f>IF(db[[#This Row],[STN K]]="",IF(db[[#This Row],[STN TG]]="",db[[#This Row],[STN B]],db[[#This Row],[STN TG]]),db[[#This Row],[STN K]])</f>
        <v>PCS</v>
      </c>
      <c r="AC1326" s="87"/>
    </row>
    <row r="1327" spans="1:29" x14ac:dyDescent="0.25">
      <c r="A1327" s="87">
        <f>ROW()-1</f>
        <v>1326</v>
      </c>
      <c r="B1327" s="1" t="str">
        <f>LOWER(SUBSTITUTE(SUBSTITUTE(SUBSTITUTE(SUBSTITUTE(SUBSTITUTE(SUBSTITUTE(db[[#This Row],[NB BM]]," ",),".",""),"-",""),"(",""),")",""),"/",""))</f>
        <v>gelpenkenkohitech04mmhitam</v>
      </c>
      <c r="C1327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D1327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E1327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gelpenkenkohitech04mmhitam12grs</v>
      </c>
      <c r="F13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kenkogelpenhitechh04mmblack12grsartomoro</v>
      </c>
      <c r="G1327" s="1" t="s">
        <v>2357</v>
      </c>
      <c r="H1327" s="4" t="s">
        <v>2356</v>
      </c>
      <c r="I1327" s="2" t="s">
        <v>2358</v>
      </c>
      <c r="J1327" s="1" t="s">
        <v>1620</v>
      </c>
      <c r="K1327" s="26" t="e">
        <f>IF(db[[#This Row],[NB NOTA_C]]="","",COUNTIF([2]!B_MSK[concat],db[[#This Row],[NB NOTA_C]]))</f>
        <v>#REF!</v>
      </c>
      <c r="L1327" s="6" t="s">
        <v>1633</v>
      </c>
      <c r="M1327" s="1" t="s">
        <v>1697</v>
      </c>
      <c r="N1327" s="1" t="s">
        <v>2811</v>
      </c>
      <c r="P1327" s="1" t="str">
        <f>IF(db[[#This Row],[QTY/ CTN]]="","",SUBSTITUTE(SUBSTITUTE(SUBSTITUTE(db[[#This Row],[QTY/ CTN]]," ","_",2),"(",""),")","")&amp;"_")</f>
        <v>12 GRS_</v>
      </c>
      <c r="Q1327" s="1">
        <f>IF(db[[#This Row],[H_QTY/ CTN]]="","",SEARCH("_",db[[#This Row],[H_QTY/ CTN]]))</f>
        <v>7</v>
      </c>
      <c r="R1327" s="1">
        <f>IF(db[[#This Row],[H_QTY/ CTN]]="","",LEN(db[[#This Row],[H_QTY/ CTN]]))</f>
        <v>7</v>
      </c>
      <c r="S1327" s="90" t="str">
        <f>IF(db[[#This Row],[H_QTY/ CTN]]="","",LEFT(db[[#This Row],[H_QTY/ CTN]],db[[#This Row],[H_1]]-1))</f>
        <v>12 GRS</v>
      </c>
      <c r="T1327" s="87" t="str">
        <f>IF(NOT(db[[#This Row],[H_1]]=db[[#This Row],[H_2]]),MID(db[[#This Row],[H_QTY/ CTN]],db[[#This Row],[H_1]]+1,db[[#This Row],[H_2]]-db[[#This Row],[H_1]]-1),"")</f>
        <v/>
      </c>
      <c r="U1327" s="87" t="str">
        <f>IF(db[[#This Row],[QTY/ CTN B]]="","",LEFT(db[[#This Row],[QTY/ CTN B]],SEARCH(" ",db[[#This Row],[QTY/ CTN B]],1)-1))</f>
        <v>12</v>
      </c>
      <c r="V1327" s="87" t="str">
        <f>IF(db[[#This Row],[QTY/ CTN B]]="","",RIGHT(db[[#This Row],[QTY/ CTN B]],LEN(db[[#This Row],[QTY/ CTN B]])-SEARCH(" ",db[[#This Row],[QTY/ CTN B]],1)))</f>
        <v>GRS</v>
      </c>
      <c r="W1327" s="87">
        <f>IF(db[[#This Row],[QTY/ CTN TG]]="",IF(db[[#This Row],[STN TG]]="","",12),LEFT(db[[#This Row],[QTY/ CTN TG]],SEARCH(" ",db[[#This Row],[QTY/ CTN TG]],1)-1))</f>
        <v>12</v>
      </c>
      <c r="X1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7" s="87">
        <f>IF(db[[#This Row],[STN K]]="","",IF(db[[#This Row],[STN TG]]="LSN",12,""))</f>
        <v>12</v>
      </c>
      <c r="Z1327" s="87" t="str">
        <f>IF(db[[#This Row],[STN TG]]="LSN","PCS","")</f>
        <v>PCS</v>
      </c>
      <c r="AA1327" s="87">
        <f>db[[#This Row],[QTY B]]*IF(db[[#This Row],[QTY TG]]="",1,db[[#This Row],[QTY TG]])*IF(db[[#This Row],[QTY K]]="",1,db[[#This Row],[QTY K]])</f>
        <v>1728</v>
      </c>
      <c r="AB1327" s="87" t="str">
        <f>IF(db[[#This Row],[STN K]]="",IF(db[[#This Row],[STN TG]]="",db[[#This Row],[STN B]],db[[#This Row],[STN TG]]),db[[#This Row],[STN K]])</f>
        <v>PCS</v>
      </c>
      <c r="AC1327" s="87"/>
    </row>
    <row r="1328" spans="1:29" x14ac:dyDescent="0.25">
      <c r="A1328" s="87">
        <f>ROW()-1</f>
        <v>1327</v>
      </c>
      <c r="B1328" s="1" t="str">
        <f>LOWER(SUBSTITUTE(SUBSTITUTE(SUBSTITUTE(SUBSTITUTE(SUBSTITUTE(SUBSTITUTE(db[[#This Row],[NB BM]]," ",),".",""),"-",""),"(",""),")",""),"/",""))</f>
        <v>gelpenkenkohitech04mmbiru</v>
      </c>
      <c r="C1328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D1328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E1328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gelpenkenkohitech04mmbiru12grs</v>
      </c>
      <c r="F13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kenkogelpenhitechh04mmblue12grsartomoro</v>
      </c>
      <c r="G1328" s="1" t="s">
        <v>4624</v>
      </c>
      <c r="H1328" s="4" t="s">
        <v>4623</v>
      </c>
      <c r="I1328" s="2" t="s">
        <v>4625</v>
      </c>
      <c r="J1328" s="1" t="s">
        <v>1620</v>
      </c>
      <c r="K1328" s="26" t="e">
        <f>IF(db[[#This Row],[NB NOTA_C]]="","",COUNTIF([2]!B_MSK[concat],db[[#This Row],[NB NOTA_C]]))</f>
        <v>#REF!</v>
      </c>
      <c r="L1328" s="6" t="s">
        <v>1633</v>
      </c>
      <c r="M1328" s="1" t="s">
        <v>1697</v>
      </c>
      <c r="N1328" s="1" t="s">
        <v>2811</v>
      </c>
      <c r="P1328" s="1" t="str">
        <f>IF(db[[#This Row],[QTY/ CTN]]="","",SUBSTITUTE(SUBSTITUTE(SUBSTITUTE(db[[#This Row],[QTY/ CTN]]," ","_",2),"(",""),")","")&amp;"_")</f>
        <v>12 GRS_</v>
      </c>
      <c r="Q1328" s="1">
        <f>IF(db[[#This Row],[H_QTY/ CTN]]="","",SEARCH("_",db[[#This Row],[H_QTY/ CTN]]))</f>
        <v>7</v>
      </c>
      <c r="R1328" s="1">
        <f>IF(db[[#This Row],[H_QTY/ CTN]]="","",LEN(db[[#This Row],[H_QTY/ CTN]]))</f>
        <v>7</v>
      </c>
      <c r="S1328" s="90" t="str">
        <f>IF(db[[#This Row],[H_QTY/ CTN]]="","",LEFT(db[[#This Row],[H_QTY/ CTN]],db[[#This Row],[H_1]]-1))</f>
        <v>12 GRS</v>
      </c>
      <c r="T1328" s="87" t="str">
        <f>IF(NOT(db[[#This Row],[H_1]]=db[[#This Row],[H_2]]),MID(db[[#This Row],[H_QTY/ CTN]],db[[#This Row],[H_1]]+1,db[[#This Row],[H_2]]-db[[#This Row],[H_1]]-1),"")</f>
        <v/>
      </c>
      <c r="U1328" s="87" t="str">
        <f>IF(db[[#This Row],[QTY/ CTN B]]="","",LEFT(db[[#This Row],[QTY/ CTN B]],SEARCH(" ",db[[#This Row],[QTY/ CTN B]],1)-1))</f>
        <v>12</v>
      </c>
      <c r="V1328" s="87" t="str">
        <f>IF(db[[#This Row],[QTY/ CTN B]]="","",RIGHT(db[[#This Row],[QTY/ CTN B]],LEN(db[[#This Row],[QTY/ CTN B]])-SEARCH(" ",db[[#This Row],[QTY/ CTN B]],1)))</f>
        <v>GRS</v>
      </c>
      <c r="W1328" s="87">
        <f>IF(db[[#This Row],[QTY/ CTN TG]]="",IF(db[[#This Row],[STN TG]]="","",12),LEFT(db[[#This Row],[QTY/ CTN TG]],SEARCH(" ",db[[#This Row],[QTY/ CTN TG]],1)-1))</f>
        <v>12</v>
      </c>
      <c r="X1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8" s="87">
        <f>IF(db[[#This Row],[STN K]]="","",IF(db[[#This Row],[STN TG]]="LSN",12,""))</f>
        <v>12</v>
      </c>
      <c r="Z1328" s="87" t="str">
        <f>IF(db[[#This Row],[STN TG]]="LSN","PCS","")</f>
        <v>PCS</v>
      </c>
      <c r="AA1328" s="87">
        <f>db[[#This Row],[QTY B]]*IF(db[[#This Row],[QTY TG]]="",1,db[[#This Row],[QTY TG]])*IF(db[[#This Row],[QTY K]]="",1,db[[#This Row],[QTY K]])</f>
        <v>1728</v>
      </c>
      <c r="AB1328" s="87" t="str">
        <f>IF(db[[#This Row],[STN K]]="",IF(db[[#This Row],[STN TG]]="",db[[#This Row],[STN B]],db[[#This Row],[STN TG]]),db[[#This Row],[STN K]])</f>
        <v>PCS</v>
      </c>
      <c r="AC1328" s="87"/>
    </row>
    <row r="1329" spans="1:29" x14ac:dyDescent="0.25">
      <c r="A1329" s="87">
        <f>ROW()-1</f>
        <v>1328</v>
      </c>
      <c r="B1329" s="1" t="str">
        <f>LOWER(SUBSTITUTE(SUBSTITUTE(SUBSTITUTE(SUBSTITUTE(SUBSTITUTE(SUBSTITUTE(db[[#This Row],[NB BM]]," ",),".",""),"-",""),"(",""),")",""),"/",""))</f>
        <v>gelpenkenkohitech04mmhijau</v>
      </c>
      <c r="C1329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D1329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E1329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gelpenkenkohitech04mmhijau12grs</v>
      </c>
      <c r="F13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kenkogelpenhitechh04mmgreen12grsartomoro</v>
      </c>
      <c r="G1329" s="1" t="s">
        <v>477</v>
      </c>
      <c r="H1329" s="4" t="s">
        <v>478</v>
      </c>
      <c r="I1329" s="2" t="s">
        <v>3342</v>
      </c>
      <c r="J1329" s="1" t="s">
        <v>1620</v>
      </c>
      <c r="K1329" s="26" t="e">
        <f>IF(db[[#This Row],[NB NOTA_C]]="","",COUNTIF([2]!B_MSK[concat],db[[#This Row],[NB NOTA_C]]))</f>
        <v>#REF!</v>
      </c>
      <c r="L1329" s="6" t="s">
        <v>1633</v>
      </c>
      <c r="M1329" s="1" t="s">
        <v>1697</v>
      </c>
      <c r="N1329" s="1" t="s">
        <v>2811</v>
      </c>
      <c r="P1329" s="1" t="str">
        <f>IF(db[[#This Row],[QTY/ CTN]]="","",SUBSTITUTE(SUBSTITUTE(SUBSTITUTE(db[[#This Row],[QTY/ CTN]]," ","_",2),"(",""),")","")&amp;"_")</f>
        <v>12 GRS_</v>
      </c>
      <c r="Q1329" s="1">
        <f>IF(db[[#This Row],[H_QTY/ CTN]]="","",SEARCH("_",db[[#This Row],[H_QTY/ CTN]]))</f>
        <v>7</v>
      </c>
      <c r="R1329" s="1">
        <f>IF(db[[#This Row],[H_QTY/ CTN]]="","",LEN(db[[#This Row],[H_QTY/ CTN]]))</f>
        <v>7</v>
      </c>
      <c r="S1329" s="90" t="str">
        <f>IF(db[[#This Row],[H_QTY/ CTN]]="","",LEFT(db[[#This Row],[H_QTY/ CTN]],db[[#This Row],[H_1]]-1))</f>
        <v>12 GRS</v>
      </c>
      <c r="T1329" s="87" t="str">
        <f>IF(NOT(db[[#This Row],[H_1]]=db[[#This Row],[H_2]]),MID(db[[#This Row],[H_QTY/ CTN]],db[[#This Row],[H_1]]+1,db[[#This Row],[H_2]]-db[[#This Row],[H_1]]-1),"")</f>
        <v/>
      </c>
      <c r="U1329" s="87" t="str">
        <f>IF(db[[#This Row],[QTY/ CTN B]]="","",LEFT(db[[#This Row],[QTY/ CTN B]],SEARCH(" ",db[[#This Row],[QTY/ CTN B]],1)-1))</f>
        <v>12</v>
      </c>
      <c r="V1329" s="87" t="str">
        <f>IF(db[[#This Row],[QTY/ CTN B]]="","",RIGHT(db[[#This Row],[QTY/ CTN B]],LEN(db[[#This Row],[QTY/ CTN B]])-SEARCH(" ",db[[#This Row],[QTY/ CTN B]],1)))</f>
        <v>GRS</v>
      </c>
      <c r="W1329" s="87">
        <f>IF(db[[#This Row],[QTY/ CTN TG]]="",IF(db[[#This Row],[STN TG]]="","",12),LEFT(db[[#This Row],[QTY/ CTN TG]],SEARCH(" ",db[[#This Row],[QTY/ CTN TG]],1)-1))</f>
        <v>12</v>
      </c>
      <c r="X1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29" s="87">
        <f>IF(db[[#This Row],[STN K]]="","",IF(db[[#This Row],[STN TG]]="LSN",12,""))</f>
        <v>12</v>
      </c>
      <c r="Z1329" s="87" t="str">
        <f>IF(db[[#This Row],[STN TG]]="LSN","PCS","")</f>
        <v>PCS</v>
      </c>
      <c r="AA1329" s="87">
        <f>db[[#This Row],[QTY B]]*IF(db[[#This Row],[QTY TG]]="",1,db[[#This Row],[QTY TG]])*IF(db[[#This Row],[QTY K]]="",1,db[[#This Row],[QTY K]])</f>
        <v>1728</v>
      </c>
      <c r="AB1329" s="87" t="str">
        <f>IF(db[[#This Row],[STN K]]="",IF(db[[#This Row],[STN TG]]="",db[[#This Row],[STN B]],db[[#This Row],[STN TG]]),db[[#This Row],[STN K]])</f>
        <v>PCS</v>
      </c>
      <c r="AC1329" s="87"/>
    </row>
    <row r="1330" spans="1:29" x14ac:dyDescent="0.25">
      <c r="A1330" s="87">
        <f>ROW()-1</f>
        <v>1329</v>
      </c>
      <c r="B1330" s="1" t="str">
        <f>LOWER(SUBSTITUTE(SUBSTITUTE(SUBSTITUTE(SUBSTITUTE(SUBSTITUTE(SUBSTITUTE(db[[#This Row],[NB BM]]," ",),".",""),"-",""),"(",""),")",""),"/",""))</f>
        <v>gelpenkenkohitech04mmorange</v>
      </c>
      <c r="C1330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D1330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E1330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gelpenkenkohitech04mmorange12grs</v>
      </c>
      <c r="F13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kenkogelpenhitechh04mmorange12grsartomoro</v>
      </c>
      <c r="G1330" s="1" t="s">
        <v>479</v>
      </c>
      <c r="H1330" s="4" t="s">
        <v>480</v>
      </c>
      <c r="I1330" s="2" t="s">
        <v>3343</v>
      </c>
      <c r="J1330" s="1" t="s">
        <v>1620</v>
      </c>
      <c r="K1330" s="26" t="e">
        <f>IF(db[[#This Row],[NB NOTA_C]]="","",COUNTIF([2]!B_MSK[concat],db[[#This Row],[NB NOTA_C]]))</f>
        <v>#REF!</v>
      </c>
      <c r="L1330" s="6" t="s">
        <v>1633</v>
      </c>
      <c r="M1330" s="1" t="s">
        <v>1697</v>
      </c>
      <c r="N1330" s="1" t="s">
        <v>2811</v>
      </c>
      <c r="P1330" s="1" t="str">
        <f>IF(db[[#This Row],[QTY/ CTN]]="","",SUBSTITUTE(SUBSTITUTE(SUBSTITUTE(db[[#This Row],[QTY/ CTN]]," ","_",2),"(",""),")","")&amp;"_")</f>
        <v>12 GRS_</v>
      </c>
      <c r="Q1330" s="1">
        <f>IF(db[[#This Row],[H_QTY/ CTN]]="","",SEARCH("_",db[[#This Row],[H_QTY/ CTN]]))</f>
        <v>7</v>
      </c>
      <c r="R1330" s="1">
        <f>IF(db[[#This Row],[H_QTY/ CTN]]="","",LEN(db[[#This Row],[H_QTY/ CTN]]))</f>
        <v>7</v>
      </c>
      <c r="S1330" s="90" t="str">
        <f>IF(db[[#This Row],[H_QTY/ CTN]]="","",LEFT(db[[#This Row],[H_QTY/ CTN]],db[[#This Row],[H_1]]-1))</f>
        <v>12 GRS</v>
      </c>
      <c r="T1330" s="87" t="str">
        <f>IF(NOT(db[[#This Row],[H_1]]=db[[#This Row],[H_2]]),MID(db[[#This Row],[H_QTY/ CTN]],db[[#This Row],[H_1]]+1,db[[#This Row],[H_2]]-db[[#This Row],[H_1]]-1),"")</f>
        <v/>
      </c>
      <c r="U1330" s="87" t="str">
        <f>IF(db[[#This Row],[QTY/ CTN B]]="","",LEFT(db[[#This Row],[QTY/ CTN B]],SEARCH(" ",db[[#This Row],[QTY/ CTN B]],1)-1))</f>
        <v>12</v>
      </c>
      <c r="V1330" s="87" t="str">
        <f>IF(db[[#This Row],[QTY/ CTN B]]="","",RIGHT(db[[#This Row],[QTY/ CTN B]],LEN(db[[#This Row],[QTY/ CTN B]])-SEARCH(" ",db[[#This Row],[QTY/ CTN B]],1)))</f>
        <v>GRS</v>
      </c>
      <c r="W1330" s="87">
        <f>IF(db[[#This Row],[QTY/ CTN TG]]="",IF(db[[#This Row],[STN TG]]="","",12),LEFT(db[[#This Row],[QTY/ CTN TG]],SEARCH(" ",db[[#This Row],[QTY/ CTN TG]],1)-1))</f>
        <v>12</v>
      </c>
      <c r="X1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0" s="87">
        <f>IF(db[[#This Row],[STN K]]="","",IF(db[[#This Row],[STN TG]]="LSN",12,""))</f>
        <v>12</v>
      </c>
      <c r="Z1330" s="87" t="str">
        <f>IF(db[[#This Row],[STN TG]]="LSN","PCS","")</f>
        <v>PCS</v>
      </c>
      <c r="AA1330" s="87">
        <f>db[[#This Row],[QTY B]]*IF(db[[#This Row],[QTY TG]]="",1,db[[#This Row],[QTY TG]])*IF(db[[#This Row],[QTY K]]="",1,db[[#This Row],[QTY K]])</f>
        <v>1728</v>
      </c>
      <c r="AB1330" s="87" t="str">
        <f>IF(db[[#This Row],[STN K]]="",IF(db[[#This Row],[STN TG]]="",db[[#This Row],[STN B]],db[[#This Row],[STN TG]]),db[[#This Row],[STN K]])</f>
        <v>PCS</v>
      </c>
      <c r="AC1330" s="87"/>
    </row>
    <row r="1331" spans="1:29" x14ac:dyDescent="0.25">
      <c r="A1331" s="87">
        <f>ROW()-1</f>
        <v>1330</v>
      </c>
      <c r="B1331" s="1" t="str">
        <f>LOWER(SUBSTITUTE(SUBSTITUTE(SUBSTITUTE(SUBSTITUTE(SUBSTITUTE(SUBSTITUTE(db[[#This Row],[NB BM]]," ",),".",""),"-",""),"(",""),")",""),"/",""))</f>
        <v>gelpenkenkohitech04mmpink</v>
      </c>
      <c r="C1331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D1331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E1331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gelpenkenkohitech04mmpink12grs</v>
      </c>
      <c r="F13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kenkogelpenhitechh04mmpink12grsartomoro</v>
      </c>
      <c r="G1331" s="1" t="s">
        <v>481</v>
      </c>
      <c r="H1331" s="4" t="s">
        <v>482</v>
      </c>
      <c r="I1331" s="2" t="s">
        <v>3344</v>
      </c>
      <c r="J1331" s="1" t="s">
        <v>1620</v>
      </c>
      <c r="K1331" s="26" t="e">
        <f>IF(db[[#This Row],[NB NOTA_C]]="","",COUNTIF([2]!B_MSK[concat],db[[#This Row],[NB NOTA_C]]))</f>
        <v>#REF!</v>
      </c>
      <c r="L1331" s="6" t="s">
        <v>1633</v>
      </c>
      <c r="M1331" s="1" t="s">
        <v>1697</v>
      </c>
      <c r="N1331" s="1" t="s">
        <v>2811</v>
      </c>
      <c r="P1331" s="1" t="str">
        <f>IF(db[[#This Row],[QTY/ CTN]]="","",SUBSTITUTE(SUBSTITUTE(SUBSTITUTE(db[[#This Row],[QTY/ CTN]]," ","_",2),"(",""),")","")&amp;"_")</f>
        <v>12 GRS_</v>
      </c>
      <c r="Q1331" s="1">
        <f>IF(db[[#This Row],[H_QTY/ CTN]]="","",SEARCH("_",db[[#This Row],[H_QTY/ CTN]]))</f>
        <v>7</v>
      </c>
      <c r="R1331" s="1">
        <f>IF(db[[#This Row],[H_QTY/ CTN]]="","",LEN(db[[#This Row],[H_QTY/ CTN]]))</f>
        <v>7</v>
      </c>
      <c r="S1331" s="90" t="str">
        <f>IF(db[[#This Row],[H_QTY/ CTN]]="","",LEFT(db[[#This Row],[H_QTY/ CTN]],db[[#This Row],[H_1]]-1))</f>
        <v>12 GRS</v>
      </c>
      <c r="T1331" s="87" t="str">
        <f>IF(NOT(db[[#This Row],[H_1]]=db[[#This Row],[H_2]]),MID(db[[#This Row],[H_QTY/ CTN]],db[[#This Row],[H_1]]+1,db[[#This Row],[H_2]]-db[[#This Row],[H_1]]-1),"")</f>
        <v/>
      </c>
      <c r="U1331" s="87" t="str">
        <f>IF(db[[#This Row],[QTY/ CTN B]]="","",LEFT(db[[#This Row],[QTY/ CTN B]],SEARCH(" ",db[[#This Row],[QTY/ CTN B]],1)-1))</f>
        <v>12</v>
      </c>
      <c r="V1331" s="87" t="str">
        <f>IF(db[[#This Row],[QTY/ CTN B]]="","",RIGHT(db[[#This Row],[QTY/ CTN B]],LEN(db[[#This Row],[QTY/ CTN B]])-SEARCH(" ",db[[#This Row],[QTY/ CTN B]],1)))</f>
        <v>GRS</v>
      </c>
      <c r="W1331" s="87">
        <f>IF(db[[#This Row],[QTY/ CTN TG]]="",IF(db[[#This Row],[STN TG]]="","",12),LEFT(db[[#This Row],[QTY/ CTN TG]],SEARCH(" ",db[[#This Row],[QTY/ CTN TG]],1)-1))</f>
        <v>12</v>
      </c>
      <c r="X1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1" s="87">
        <f>IF(db[[#This Row],[STN K]]="","",IF(db[[#This Row],[STN TG]]="LSN",12,""))</f>
        <v>12</v>
      </c>
      <c r="Z1331" s="87" t="str">
        <f>IF(db[[#This Row],[STN TG]]="LSN","PCS","")</f>
        <v>PCS</v>
      </c>
      <c r="AA1331" s="87">
        <f>db[[#This Row],[QTY B]]*IF(db[[#This Row],[QTY TG]]="",1,db[[#This Row],[QTY TG]])*IF(db[[#This Row],[QTY K]]="",1,db[[#This Row],[QTY K]])</f>
        <v>1728</v>
      </c>
      <c r="AB1331" s="87" t="str">
        <f>IF(db[[#This Row],[STN K]]="",IF(db[[#This Row],[STN TG]]="",db[[#This Row],[STN B]],db[[#This Row],[STN TG]]),db[[#This Row],[STN K]])</f>
        <v>PCS</v>
      </c>
      <c r="AC1331" s="87"/>
    </row>
    <row r="1332" spans="1:29" x14ac:dyDescent="0.25">
      <c r="A1332" s="87">
        <f>ROW()-1</f>
        <v>1331</v>
      </c>
      <c r="B1332" s="1" t="str">
        <f>LOWER(SUBSTITUTE(SUBSTITUTE(SUBSTITUTE(SUBSTITUTE(SUBSTITUTE(SUBSTITUTE(db[[#This Row],[NB BM]]," ",),".",""),"-",""),"(",""),")",""),"/",""))</f>
        <v>gelpenkenkohitech04mmungu</v>
      </c>
      <c r="C1332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D1332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E1332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gelpenkenkohitech04mmungu12grs</v>
      </c>
      <c r="F13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kenkogelpenhitechh04mmpurple12grsartomoro</v>
      </c>
      <c r="G1332" s="1" t="s">
        <v>483</v>
      </c>
      <c r="H1332" s="4" t="s">
        <v>484</v>
      </c>
      <c r="I1332" s="2" t="s">
        <v>3345</v>
      </c>
      <c r="J1332" s="1" t="s">
        <v>1620</v>
      </c>
      <c r="K1332" s="26" t="e">
        <f>IF(db[[#This Row],[NB NOTA_C]]="","",COUNTIF([2]!B_MSK[concat],db[[#This Row],[NB NOTA_C]]))</f>
        <v>#REF!</v>
      </c>
      <c r="L1332" s="6" t="s">
        <v>1633</v>
      </c>
      <c r="M1332" s="1" t="s">
        <v>1697</v>
      </c>
      <c r="N1332" s="1" t="s">
        <v>2811</v>
      </c>
      <c r="P1332" s="1" t="str">
        <f>IF(db[[#This Row],[QTY/ CTN]]="","",SUBSTITUTE(SUBSTITUTE(SUBSTITUTE(db[[#This Row],[QTY/ CTN]]," ","_",2),"(",""),")","")&amp;"_")</f>
        <v>12 GRS_</v>
      </c>
      <c r="Q1332" s="1">
        <f>IF(db[[#This Row],[H_QTY/ CTN]]="","",SEARCH("_",db[[#This Row],[H_QTY/ CTN]]))</f>
        <v>7</v>
      </c>
      <c r="R1332" s="1">
        <f>IF(db[[#This Row],[H_QTY/ CTN]]="","",LEN(db[[#This Row],[H_QTY/ CTN]]))</f>
        <v>7</v>
      </c>
      <c r="S1332" s="90" t="str">
        <f>IF(db[[#This Row],[H_QTY/ CTN]]="","",LEFT(db[[#This Row],[H_QTY/ CTN]],db[[#This Row],[H_1]]-1))</f>
        <v>12 GRS</v>
      </c>
      <c r="T1332" s="87" t="str">
        <f>IF(NOT(db[[#This Row],[H_1]]=db[[#This Row],[H_2]]),MID(db[[#This Row],[H_QTY/ CTN]],db[[#This Row],[H_1]]+1,db[[#This Row],[H_2]]-db[[#This Row],[H_1]]-1),"")</f>
        <v/>
      </c>
      <c r="U1332" s="87" t="str">
        <f>IF(db[[#This Row],[QTY/ CTN B]]="","",LEFT(db[[#This Row],[QTY/ CTN B]],SEARCH(" ",db[[#This Row],[QTY/ CTN B]],1)-1))</f>
        <v>12</v>
      </c>
      <c r="V1332" s="87" t="str">
        <f>IF(db[[#This Row],[QTY/ CTN B]]="","",RIGHT(db[[#This Row],[QTY/ CTN B]],LEN(db[[#This Row],[QTY/ CTN B]])-SEARCH(" ",db[[#This Row],[QTY/ CTN B]],1)))</f>
        <v>GRS</v>
      </c>
      <c r="W1332" s="87">
        <f>IF(db[[#This Row],[QTY/ CTN TG]]="",IF(db[[#This Row],[STN TG]]="","",12),LEFT(db[[#This Row],[QTY/ CTN TG]],SEARCH(" ",db[[#This Row],[QTY/ CTN TG]],1)-1))</f>
        <v>12</v>
      </c>
      <c r="X1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2" s="87">
        <f>IF(db[[#This Row],[STN K]]="","",IF(db[[#This Row],[STN TG]]="LSN",12,""))</f>
        <v>12</v>
      </c>
      <c r="Z1332" s="87" t="str">
        <f>IF(db[[#This Row],[STN TG]]="LSN","PCS","")</f>
        <v>PCS</v>
      </c>
      <c r="AA1332" s="87">
        <f>db[[#This Row],[QTY B]]*IF(db[[#This Row],[QTY TG]]="",1,db[[#This Row],[QTY TG]])*IF(db[[#This Row],[QTY K]]="",1,db[[#This Row],[QTY K]])</f>
        <v>1728</v>
      </c>
      <c r="AB1332" s="87" t="str">
        <f>IF(db[[#This Row],[STN K]]="",IF(db[[#This Row],[STN TG]]="",db[[#This Row],[STN B]],db[[#This Row],[STN TG]]),db[[#This Row],[STN K]])</f>
        <v>PCS</v>
      </c>
      <c r="AC1332" s="87"/>
    </row>
    <row r="1333" spans="1:29" x14ac:dyDescent="0.25">
      <c r="A1333" s="87">
        <f>ROW()-1</f>
        <v>1332</v>
      </c>
      <c r="B1333" s="1" t="str">
        <f>LOWER(SUBSTITUTE(SUBSTITUTE(SUBSTITUTE(SUBSTITUTE(SUBSTITUTE(SUBSTITUTE(db[[#This Row],[NB BM]]," ",),".",""),"-",""),"(",""),")",""),"/",""))</f>
        <v>gelpenkenkohitechfuncolor028mm</v>
      </c>
      <c r="C1333" s="1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D133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E1333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gelpenkenkohitechfuncolor028mm12grs</v>
      </c>
      <c r="F13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kenkogelpenhitechhfuncolor028mm12grsartomoro</v>
      </c>
      <c r="G1333" s="1" t="s">
        <v>5777</v>
      </c>
      <c r="H1333" s="4" t="s">
        <v>5776</v>
      </c>
      <c r="I1333" s="2" t="s">
        <v>5779</v>
      </c>
      <c r="J1333" s="1" t="s">
        <v>1620</v>
      </c>
      <c r="K1333" s="26" t="e">
        <f>IF(db[[#This Row],[NB NOTA_C]]="","",COUNTIF([2]!B_MSK[concat],db[[#This Row],[NB NOTA_C]]))</f>
        <v>#REF!</v>
      </c>
      <c r="L1333" s="6" t="s">
        <v>1633</v>
      </c>
      <c r="M1333" s="1" t="s">
        <v>1697</v>
      </c>
      <c r="N1333" s="1" t="s">
        <v>2811</v>
      </c>
      <c r="O1333" s="1" t="s">
        <v>5778</v>
      </c>
      <c r="P1333" s="1" t="str">
        <f>IF(db[[#This Row],[QTY/ CTN]]="","",SUBSTITUTE(SUBSTITUTE(SUBSTITUTE(db[[#This Row],[QTY/ CTN]]," ","_",2),"(",""),")","")&amp;"_")</f>
        <v>12 GRS_</v>
      </c>
      <c r="Q1333" s="1">
        <f>IF(db[[#This Row],[H_QTY/ CTN]]="","",SEARCH("_",db[[#This Row],[H_QTY/ CTN]]))</f>
        <v>7</v>
      </c>
      <c r="R1333" s="1">
        <f>IF(db[[#This Row],[H_QTY/ CTN]]="","",LEN(db[[#This Row],[H_QTY/ CTN]]))</f>
        <v>7</v>
      </c>
      <c r="S1333" s="90" t="str">
        <f>IF(db[[#This Row],[H_QTY/ CTN]]="","",LEFT(db[[#This Row],[H_QTY/ CTN]],db[[#This Row],[H_1]]-1))</f>
        <v>12 GRS</v>
      </c>
      <c r="T1333" s="87" t="str">
        <f>IF(NOT(db[[#This Row],[H_1]]=db[[#This Row],[H_2]]),MID(db[[#This Row],[H_QTY/ CTN]],db[[#This Row],[H_1]]+1,db[[#This Row],[H_2]]-db[[#This Row],[H_1]]-1),"")</f>
        <v/>
      </c>
      <c r="U1333" s="87" t="str">
        <f>IF(db[[#This Row],[QTY/ CTN B]]="","",LEFT(db[[#This Row],[QTY/ CTN B]],SEARCH(" ",db[[#This Row],[QTY/ CTN B]],1)-1))</f>
        <v>12</v>
      </c>
      <c r="V1333" s="87" t="str">
        <f>IF(db[[#This Row],[QTY/ CTN B]]="","",RIGHT(db[[#This Row],[QTY/ CTN B]],LEN(db[[#This Row],[QTY/ CTN B]])-SEARCH(" ",db[[#This Row],[QTY/ CTN B]],1)))</f>
        <v>GRS</v>
      </c>
      <c r="W1333" s="87">
        <f>IF(db[[#This Row],[QTY/ CTN TG]]="",IF(db[[#This Row],[STN TG]]="","",12),LEFT(db[[#This Row],[QTY/ CTN TG]],SEARCH(" ",db[[#This Row],[QTY/ CTN TG]],1)-1))</f>
        <v>12</v>
      </c>
      <c r="X1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3" s="87">
        <f>IF(db[[#This Row],[STN K]]="","",IF(db[[#This Row],[STN TG]]="LSN",12,""))</f>
        <v>12</v>
      </c>
      <c r="Z1333" s="87" t="str">
        <f>IF(db[[#This Row],[STN TG]]="LSN","PCS","")</f>
        <v>PCS</v>
      </c>
      <c r="AA1333" s="87">
        <f>db[[#This Row],[QTY B]]*IF(db[[#This Row],[QTY TG]]="",1,db[[#This Row],[QTY TG]])*IF(db[[#This Row],[QTY K]]="",1,db[[#This Row],[QTY K]])</f>
        <v>1728</v>
      </c>
      <c r="AB1333" s="87" t="str">
        <f>IF(db[[#This Row],[STN K]]="",IF(db[[#This Row],[STN TG]]="",db[[#This Row],[STN B]],db[[#This Row],[STN TG]]),db[[#This Row],[STN K]])</f>
        <v>PCS</v>
      </c>
      <c r="AC1333" s="87"/>
    </row>
    <row r="1334" spans="1:29" x14ac:dyDescent="0.25">
      <c r="A1334" s="87">
        <f>ROW()-1</f>
        <v>1333</v>
      </c>
      <c r="B1334" s="1" t="str">
        <f>LOWER(SUBSTITUTE(SUBSTITUTE(SUBSTITUTE(SUBSTITUTE(SUBSTITUTE(SUBSTITUTE(db[[#This Row],[NB BM]]," ",),".",""),"-",""),"(",""),")",""),"/",""))</f>
        <v>gelpenkenkohitechfuncolor028mmhitam</v>
      </c>
      <c r="C1334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D1334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E1334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gelpenkenkohitechfuncolor028mmhitam12grs</v>
      </c>
      <c r="F13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kenkogelpenhitechhfuncolor028mmblack12grsartomoro</v>
      </c>
      <c r="G1334" s="1" t="s">
        <v>485</v>
      </c>
      <c r="H1334" s="4" t="s">
        <v>486</v>
      </c>
      <c r="I1334" s="49" t="s">
        <v>5318</v>
      </c>
      <c r="J1334" s="1" t="s">
        <v>1620</v>
      </c>
      <c r="K1334" s="26" t="e">
        <f>IF(db[[#This Row],[NB NOTA_C]]="","",COUNTIF([2]!B_MSK[concat],db[[#This Row],[NB NOTA_C]]))</f>
        <v>#REF!</v>
      </c>
      <c r="L1334" s="6" t="s">
        <v>1633</v>
      </c>
      <c r="M1334" s="1" t="s">
        <v>1697</v>
      </c>
      <c r="N1334" s="1" t="s">
        <v>2811</v>
      </c>
      <c r="O1334" s="1" t="s">
        <v>5321</v>
      </c>
      <c r="P1334" s="1" t="str">
        <f>IF(db[[#This Row],[QTY/ CTN]]="","",SUBSTITUTE(SUBSTITUTE(SUBSTITUTE(db[[#This Row],[QTY/ CTN]]," ","_",2),"(",""),")","")&amp;"_")</f>
        <v>12 GRS_</v>
      </c>
      <c r="Q1334" s="1">
        <f>IF(db[[#This Row],[H_QTY/ CTN]]="","",SEARCH("_",db[[#This Row],[H_QTY/ CTN]]))</f>
        <v>7</v>
      </c>
      <c r="R1334" s="1">
        <f>IF(db[[#This Row],[H_QTY/ CTN]]="","",LEN(db[[#This Row],[H_QTY/ CTN]]))</f>
        <v>7</v>
      </c>
      <c r="S1334" s="90" t="str">
        <f>IF(db[[#This Row],[H_QTY/ CTN]]="","",LEFT(db[[#This Row],[H_QTY/ CTN]],db[[#This Row],[H_1]]-1))</f>
        <v>12 GRS</v>
      </c>
      <c r="T1334" s="87" t="str">
        <f>IF(NOT(db[[#This Row],[H_1]]=db[[#This Row],[H_2]]),MID(db[[#This Row],[H_QTY/ CTN]],db[[#This Row],[H_1]]+1,db[[#This Row],[H_2]]-db[[#This Row],[H_1]]-1),"")</f>
        <v/>
      </c>
      <c r="U1334" s="87" t="str">
        <f>IF(db[[#This Row],[QTY/ CTN B]]="","",LEFT(db[[#This Row],[QTY/ CTN B]],SEARCH(" ",db[[#This Row],[QTY/ CTN B]],1)-1))</f>
        <v>12</v>
      </c>
      <c r="V1334" s="87" t="str">
        <f>IF(db[[#This Row],[QTY/ CTN B]]="","",RIGHT(db[[#This Row],[QTY/ CTN B]],LEN(db[[#This Row],[QTY/ CTN B]])-SEARCH(" ",db[[#This Row],[QTY/ CTN B]],1)))</f>
        <v>GRS</v>
      </c>
      <c r="W1334" s="87">
        <f>IF(db[[#This Row],[QTY/ CTN TG]]="",IF(db[[#This Row],[STN TG]]="","",12),LEFT(db[[#This Row],[QTY/ CTN TG]],SEARCH(" ",db[[#This Row],[QTY/ CTN TG]],1)-1))</f>
        <v>12</v>
      </c>
      <c r="X1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4" s="87">
        <f>IF(db[[#This Row],[STN K]]="","",IF(db[[#This Row],[STN TG]]="LSN",12,""))</f>
        <v>12</v>
      </c>
      <c r="Z1334" s="87" t="str">
        <f>IF(db[[#This Row],[STN TG]]="LSN","PCS","")</f>
        <v>PCS</v>
      </c>
      <c r="AA1334" s="87">
        <f>db[[#This Row],[QTY B]]*IF(db[[#This Row],[QTY TG]]="",1,db[[#This Row],[QTY TG]])*IF(db[[#This Row],[QTY K]]="",1,db[[#This Row],[QTY K]])</f>
        <v>1728</v>
      </c>
      <c r="AB1334" s="87" t="str">
        <f>IF(db[[#This Row],[STN K]]="",IF(db[[#This Row],[STN TG]]="",db[[#This Row],[STN B]],db[[#This Row],[STN TG]]),db[[#This Row],[STN K]])</f>
        <v>PCS</v>
      </c>
      <c r="AC1334" s="87"/>
    </row>
    <row r="1335" spans="1:29" x14ac:dyDescent="0.25">
      <c r="A1335" s="87">
        <f>ROW()-1</f>
        <v>1334</v>
      </c>
      <c r="B1335" s="1" t="str">
        <f>LOWER(SUBSTITUTE(SUBSTITUTE(SUBSTITUTE(SUBSTITUTE(SUBSTITUTE(SUBSTITUTE(db[[#This Row],[NB BM]]," ",),".",""),"-",""),"(",""),")",""),"/",""))</f>
        <v>gelpenkenkohitechfuncolor028mmbiru</v>
      </c>
      <c r="C1335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D1335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E1335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gelpenkenkohitechfuncolor028mmbiru12grs</v>
      </c>
      <c r="F13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kenkogelpenhitechhfuncolor028mmblue12grsartomoro</v>
      </c>
      <c r="G1335" s="1" t="s">
        <v>5505</v>
      </c>
      <c r="H1335" s="4" t="s">
        <v>5319</v>
      </c>
      <c r="I1335" s="49" t="s">
        <v>5320</v>
      </c>
      <c r="J1335" s="1" t="s">
        <v>1620</v>
      </c>
      <c r="K1335" s="26" t="e">
        <f>IF(db[[#This Row],[NB NOTA_C]]="","",COUNTIF([2]!B_MSK[concat],db[[#This Row],[NB NOTA_C]]))</f>
        <v>#REF!</v>
      </c>
      <c r="L1335" s="6" t="s">
        <v>1633</v>
      </c>
      <c r="M1335" s="1" t="s">
        <v>1697</v>
      </c>
      <c r="N1335" s="1" t="s">
        <v>2811</v>
      </c>
      <c r="O1335" s="1" t="s">
        <v>5472</v>
      </c>
      <c r="P1335" s="1" t="str">
        <f>IF(db[[#This Row],[QTY/ CTN]]="","",SUBSTITUTE(SUBSTITUTE(SUBSTITUTE(db[[#This Row],[QTY/ CTN]]," ","_",2),"(",""),")","")&amp;"_")</f>
        <v>12 GRS_</v>
      </c>
      <c r="Q1335" s="1">
        <f>IF(db[[#This Row],[H_QTY/ CTN]]="","",SEARCH("_",db[[#This Row],[H_QTY/ CTN]]))</f>
        <v>7</v>
      </c>
      <c r="R1335" s="1">
        <f>IF(db[[#This Row],[H_QTY/ CTN]]="","",LEN(db[[#This Row],[H_QTY/ CTN]]))</f>
        <v>7</v>
      </c>
      <c r="S1335" s="90" t="str">
        <f>IF(db[[#This Row],[H_QTY/ CTN]]="","",LEFT(db[[#This Row],[H_QTY/ CTN]],db[[#This Row],[H_1]]-1))</f>
        <v>12 GRS</v>
      </c>
      <c r="T1335" s="87" t="str">
        <f>IF(NOT(db[[#This Row],[H_1]]=db[[#This Row],[H_2]]),MID(db[[#This Row],[H_QTY/ CTN]],db[[#This Row],[H_1]]+1,db[[#This Row],[H_2]]-db[[#This Row],[H_1]]-1),"")</f>
        <v/>
      </c>
      <c r="U1335" s="87" t="str">
        <f>IF(db[[#This Row],[QTY/ CTN B]]="","",LEFT(db[[#This Row],[QTY/ CTN B]],SEARCH(" ",db[[#This Row],[QTY/ CTN B]],1)-1))</f>
        <v>12</v>
      </c>
      <c r="V1335" s="87" t="str">
        <f>IF(db[[#This Row],[QTY/ CTN B]]="","",RIGHT(db[[#This Row],[QTY/ CTN B]],LEN(db[[#This Row],[QTY/ CTN B]])-SEARCH(" ",db[[#This Row],[QTY/ CTN B]],1)))</f>
        <v>GRS</v>
      </c>
      <c r="W1335" s="87">
        <f>IF(db[[#This Row],[QTY/ CTN TG]]="",IF(db[[#This Row],[STN TG]]="","",12),LEFT(db[[#This Row],[QTY/ CTN TG]],SEARCH(" ",db[[#This Row],[QTY/ CTN TG]],1)-1))</f>
        <v>12</v>
      </c>
      <c r="X1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5" s="87">
        <f>IF(db[[#This Row],[STN K]]="","",IF(db[[#This Row],[STN TG]]="LSN",12,""))</f>
        <v>12</v>
      </c>
      <c r="Z1335" s="87" t="str">
        <f>IF(db[[#This Row],[STN TG]]="LSN","PCS","")</f>
        <v>PCS</v>
      </c>
      <c r="AA1335" s="87">
        <f>db[[#This Row],[QTY B]]*IF(db[[#This Row],[QTY TG]]="",1,db[[#This Row],[QTY TG]])*IF(db[[#This Row],[QTY K]]="",1,db[[#This Row],[QTY K]])</f>
        <v>1728</v>
      </c>
      <c r="AB1335" s="87" t="str">
        <f>IF(db[[#This Row],[STN K]]="",IF(db[[#This Row],[STN TG]]="",db[[#This Row],[STN B]],db[[#This Row],[STN TG]]),db[[#This Row],[STN K]])</f>
        <v>PCS</v>
      </c>
      <c r="AC1335" s="87"/>
    </row>
    <row r="1336" spans="1:29" x14ac:dyDescent="0.25">
      <c r="A1336" s="87">
        <f>ROW()-1</f>
        <v>1335</v>
      </c>
      <c r="B1336" s="1" t="str">
        <f>LOWER(SUBSTITUTE(SUBSTITUTE(SUBSTITUTE(SUBSTITUTE(SUBSTITUTE(SUBSTITUTE(db[[#This Row],[NB BM]]," ",),".",""),"-",""),"(",""),")",""),"/",""))</f>
        <v>gelpenkenkoindogelhitam</v>
      </c>
      <c r="C1336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D1336" s="1" t="str">
        <f>LOWER(SUBSTITUTE(SUBSTITUTE(SUBSTITUTE(SUBSTITUTE(SUBSTITUTE(SUBSTITUTE(SUBSTITUTE(SUBSTITUTE(SUBSTITUTE(db[[#This Row],[NB PAJAK]]," ",""),"-",""),"(",""),")",""),".",""),",",""),"/",""),"""",""),"+",""))</f>
        <v/>
      </c>
      <c r="E1336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gelpenkenkoindogelhitam12grs</v>
      </c>
      <c r="F13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kenkogelpenindogelblack12grsartomoro</v>
      </c>
      <c r="G1336" s="1" t="s">
        <v>487</v>
      </c>
      <c r="H1336" s="4" t="s">
        <v>488</v>
      </c>
      <c r="I1336" s="2"/>
      <c r="J1336" s="1" t="s">
        <v>1620</v>
      </c>
      <c r="K1336" s="26" t="e">
        <f>IF(db[[#This Row],[NB NOTA_C]]="","",COUNTIF([2]!B_MSK[concat],db[[#This Row],[NB NOTA_C]]))</f>
        <v>#REF!</v>
      </c>
      <c r="L1336" s="6" t="s">
        <v>1633</v>
      </c>
      <c r="M1336" s="1" t="s">
        <v>1697</v>
      </c>
      <c r="N1336" s="1" t="s">
        <v>2811</v>
      </c>
      <c r="P1336" s="1" t="str">
        <f>IF(db[[#This Row],[QTY/ CTN]]="","",SUBSTITUTE(SUBSTITUTE(SUBSTITUTE(db[[#This Row],[QTY/ CTN]]," ","_",2),"(",""),")","")&amp;"_")</f>
        <v>12 GRS_</v>
      </c>
      <c r="Q1336" s="1">
        <f>IF(db[[#This Row],[H_QTY/ CTN]]="","",SEARCH("_",db[[#This Row],[H_QTY/ CTN]]))</f>
        <v>7</v>
      </c>
      <c r="R1336" s="1">
        <f>IF(db[[#This Row],[H_QTY/ CTN]]="","",LEN(db[[#This Row],[H_QTY/ CTN]]))</f>
        <v>7</v>
      </c>
      <c r="S1336" s="90" t="str">
        <f>IF(db[[#This Row],[H_QTY/ CTN]]="","",LEFT(db[[#This Row],[H_QTY/ CTN]],db[[#This Row],[H_1]]-1))</f>
        <v>12 GRS</v>
      </c>
      <c r="T1336" s="87" t="str">
        <f>IF(NOT(db[[#This Row],[H_1]]=db[[#This Row],[H_2]]),MID(db[[#This Row],[H_QTY/ CTN]],db[[#This Row],[H_1]]+1,db[[#This Row],[H_2]]-db[[#This Row],[H_1]]-1),"")</f>
        <v/>
      </c>
      <c r="U1336" s="87" t="str">
        <f>IF(db[[#This Row],[QTY/ CTN B]]="","",LEFT(db[[#This Row],[QTY/ CTN B]],SEARCH(" ",db[[#This Row],[QTY/ CTN B]],1)-1))</f>
        <v>12</v>
      </c>
      <c r="V1336" s="87" t="str">
        <f>IF(db[[#This Row],[QTY/ CTN B]]="","",RIGHT(db[[#This Row],[QTY/ CTN B]],LEN(db[[#This Row],[QTY/ CTN B]])-SEARCH(" ",db[[#This Row],[QTY/ CTN B]],1)))</f>
        <v>GRS</v>
      </c>
      <c r="W1336" s="87">
        <f>IF(db[[#This Row],[QTY/ CTN TG]]="",IF(db[[#This Row],[STN TG]]="","",12),LEFT(db[[#This Row],[QTY/ CTN TG]],SEARCH(" ",db[[#This Row],[QTY/ CTN TG]],1)-1))</f>
        <v>12</v>
      </c>
      <c r="X1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6" s="87">
        <f>IF(db[[#This Row],[STN K]]="","",IF(db[[#This Row],[STN TG]]="LSN",12,""))</f>
        <v>12</v>
      </c>
      <c r="Z1336" s="87" t="str">
        <f>IF(db[[#This Row],[STN TG]]="LSN","PCS","")</f>
        <v>PCS</v>
      </c>
      <c r="AA1336" s="87">
        <f>db[[#This Row],[QTY B]]*IF(db[[#This Row],[QTY TG]]="",1,db[[#This Row],[QTY TG]])*IF(db[[#This Row],[QTY K]]="",1,db[[#This Row],[QTY K]])</f>
        <v>1728</v>
      </c>
      <c r="AB1336" s="87" t="str">
        <f>IF(db[[#This Row],[STN K]]="",IF(db[[#This Row],[STN TG]]="",db[[#This Row],[STN B]],db[[#This Row],[STN TG]]),db[[#This Row],[STN K]])</f>
        <v>PCS</v>
      </c>
      <c r="AC1336" s="87"/>
    </row>
    <row r="1337" spans="1:29" x14ac:dyDescent="0.25">
      <c r="A1337" s="87">
        <f>ROW()-1</f>
        <v>1336</v>
      </c>
      <c r="B1337" s="1" t="str">
        <f>LOWER(SUBSTITUTE(SUBSTITUTE(SUBSTITUTE(SUBSTITUTE(SUBSTITUTE(SUBSTITUTE(db[[#This Row],[NB BM]]," ",),".",""),"-",""),"(",""),")",""),"/",""))</f>
        <v/>
      </c>
      <c r="C1337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D1337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E1337" s="1" t="str">
        <f>LOWER(SUBSTITUTE(SUBSTITUTE(SUBSTITUTE(SUBSTITUTE(SUBSTITUTE(SUBSTITUTE(SUBSTITUTE(SUBSTITUTE(SUBSTITUTE(db[[#This Row],[NB BM]]&amp;db[[#This Row],[QTY/ CTN]]," ",),".",""),"-",""),"(",""),")",""),",",""),"/",""),"""",""),"+",""))</f>
        <v>12grs</v>
      </c>
      <c r="F13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kenkogelpenk112grsartomoro</v>
      </c>
      <c r="G1337" s="1"/>
      <c r="H1337" s="4" t="s">
        <v>4813</v>
      </c>
      <c r="I1337" s="2" t="s">
        <v>4812</v>
      </c>
      <c r="J1337" s="1" t="s">
        <v>1620</v>
      </c>
      <c r="K1337" s="26" t="e">
        <f>IF(db[[#This Row],[NB NOTA_C]]="","",COUNTIF([2]!B_MSK[concat],db[[#This Row],[NB NOTA_C]]))</f>
        <v>#REF!</v>
      </c>
      <c r="L1337" s="6" t="s">
        <v>1633</v>
      </c>
      <c r="M1337" s="1" t="s">
        <v>1697</v>
      </c>
      <c r="N1337" s="1" t="s">
        <v>2811</v>
      </c>
      <c r="O1337" s="1" t="s">
        <v>4830</v>
      </c>
      <c r="P1337" s="1" t="str">
        <f>IF(db[[#This Row],[QTY/ CTN]]="","",SUBSTITUTE(SUBSTITUTE(SUBSTITUTE(db[[#This Row],[QTY/ CTN]]," ","_",2),"(",""),")","")&amp;"_")</f>
        <v>12 GRS_</v>
      </c>
      <c r="Q1337" s="1">
        <f>IF(db[[#This Row],[H_QTY/ CTN]]="","",SEARCH("_",db[[#This Row],[H_QTY/ CTN]]))</f>
        <v>7</v>
      </c>
      <c r="R1337" s="1">
        <f>IF(db[[#This Row],[H_QTY/ CTN]]="","",LEN(db[[#This Row],[H_QTY/ CTN]]))</f>
        <v>7</v>
      </c>
      <c r="S1337" s="90" t="str">
        <f>IF(db[[#This Row],[H_QTY/ CTN]]="","",LEFT(db[[#This Row],[H_QTY/ CTN]],db[[#This Row],[H_1]]-1))</f>
        <v>12 GRS</v>
      </c>
      <c r="T1337" s="87" t="str">
        <f>IF(NOT(db[[#This Row],[H_1]]=db[[#This Row],[H_2]]),MID(db[[#This Row],[H_QTY/ CTN]],db[[#This Row],[H_1]]+1,db[[#This Row],[H_2]]-db[[#This Row],[H_1]]-1),"")</f>
        <v/>
      </c>
      <c r="U1337" s="87" t="str">
        <f>IF(db[[#This Row],[QTY/ CTN B]]="","",LEFT(db[[#This Row],[QTY/ CTN B]],SEARCH(" ",db[[#This Row],[QTY/ CTN B]],1)-1))</f>
        <v>12</v>
      </c>
      <c r="V1337" s="87" t="str">
        <f>IF(db[[#This Row],[QTY/ CTN B]]="","",RIGHT(db[[#This Row],[QTY/ CTN B]],LEN(db[[#This Row],[QTY/ CTN B]])-SEARCH(" ",db[[#This Row],[QTY/ CTN B]],1)))</f>
        <v>GRS</v>
      </c>
      <c r="W1337" s="87">
        <f>IF(db[[#This Row],[QTY/ CTN TG]]="",IF(db[[#This Row],[STN TG]]="","",12),LEFT(db[[#This Row],[QTY/ CTN TG]],SEARCH(" ",db[[#This Row],[QTY/ CTN TG]],1)-1))</f>
        <v>12</v>
      </c>
      <c r="X1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7" s="87">
        <f>IF(db[[#This Row],[STN K]]="","",IF(db[[#This Row],[STN TG]]="LSN",12,""))</f>
        <v>12</v>
      </c>
      <c r="Z1337" s="87" t="str">
        <f>IF(db[[#This Row],[STN TG]]="LSN","PCS","")</f>
        <v>PCS</v>
      </c>
      <c r="AA1337" s="87">
        <f>db[[#This Row],[QTY B]]*IF(db[[#This Row],[QTY TG]]="",1,db[[#This Row],[QTY TG]])*IF(db[[#This Row],[QTY K]]="",1,db[[#This Row],[QTY K]])</f>
        <v>1728</v>
      </c>
      <c r="AB1337" s="87" t="str">
        <f>IF(db[[#This Row],[STN K]]="",IF(db[[#This Row],[STN TG]]="",db[[#This Row],[STN B]],db[[#This Row],[STN TG]]),db[[#This Row],[STN K]])</f>
        <v>PCS</v>
      </c>
      <c r="AC1337" s="87"/>
    </row>
    <row r="1338" spans="1:29" x14ac:dyDescent="0.25">
      <c r="A1338" s="87">
        <f>ROW()-1</f>
        <v>1337</v>
      </c>
      <c r="B1338" s="1" t="str">
        <f>LOWER(SUBSTITUTE(SUBSTITUTE(SUBSTITUTE(SUBSTITUTE(SUBSTITUTE(SUBSTITUTE(db[[#This Row],[NB BM]]," ",),".",""),"-",""),"(",""),")",""),"/",""))</f>
        <v>gelpenkenkok1hitam</v>
      </c>
      <c r="C1338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D1338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E1338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gelpenkenkok1hitam12grs</v>
      </c>
      <c r="F13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kenkogelpenk1black12grsartomoro</v>
      </c>
      <c r="G1338" s="1" t="s">
        <v>489</v>
      </c>
      <c r="H1338" s="4" t="s">
        <v>490</v>
      </c>
      <c r="I1338" s="49" t="s">
        <v>491</v>
      </c>
      <c r="J1338" s="1" t="s">
        <v>1620</v>
      </c>
      <c r="K1338" s="26" t="e">
        <f>IF(db[[#This Row],[NB NOTA_C]]="","",COUNTIF([2]!B_MSK[concat],db[[#This Row],[NB NOTA_C]]))</f>
        <v>#REF!</v>
      </c>
      <c r="L1338" s="6" t="s">
        <v>1633</v>
      </c>
      <c r="M1338" s="1" t="s">
        <v>1697</v>
      </c>
      <c r="N1338" s="1" t="s">
        <v>2811</v>
      </c>
      <c r="O1338" s="1" t="s">
        <v>4832</v>
      </c>
      <c r="P1338" s="1" t="str">
        <f>IF(db[[#This Row],[QTY/ CTN]]="","",SUBSTITUTE(SUBSTITUTE(SUBSTITUTE(db[[#This Row],[QTY/ CTN]]," ","_",2),"(",""),")","")&amp;"_")</f>
        <v>12 GRS_</v>
      </c>
      <c r="Q1338" s="1">
        <f>IF(db[[#This Row],[H_QTY/ CTN]]="","",SEARCH("_",db[[#This Row],[H_QTY/ CTN]]))</f>
        <v>7</v>
      </c>
      <c r="R1338" s="1">
        <f>IF(db[[#This Row],[H_QTY/ CTN]]="","",LEN(db[[#This Row],[H_QTY/ CTN]]))</f>
        <v>7</v>
      </c>
      <c r="S1338" s="90" t="str">
        <f>IF(db[[#This Row],[H_QTY/ CTN]]="","",LEFT(db[[#This Row],[H_QTY/ CTN]],db[[#This Row],[H_1]]-1))</f>
        <v>12 GRS</v>
      </c>
      <c r="T1338" s="87" t="str">
        <f>IF(NOT(db[[#This Row],[H_1]]=db[[#This Row],[H_2]]),MID(db[[#This Row],[H_QTY/ CTN]],db[[#This Row],[H_1]]+1,db[[#This Row],[H_2]]-db[[#This Row],[H_1]]-1),"")</f>
        <v/>
      </c>
      <c r="U1338" s="87" t="str">
        <f>IF(db[[#This Row],[QTY/ CTN B]]="","",LEFT(db[[#This Row],[QTY/ CTN B]],SEARCH(" ",db[[#This Row],[QTY/ CTN B]],1)-1))</f>
        <v>12</v>
      </c>
      <c r="V1338" s="87" t="str">
        <f>IF(db[[#This Row],[QTY/ CTN B]]="","",RIGHT(db[[#This Row],[QTY/ CTN B]],LEN(db[[#This Row],[QTY/ CTN B]])-SEARCH(" ",db[[#This Row],[QTY/ CTN B]],1)))</f>
        <v>GRS</v>
      </c>
      <c r="W1338" s="87">
        <f>IF(db[[#This Row],[QTY/ CTN TG]]="",IF(db[[#This Row],[STN TG]]="","",12),LEFT(db[[#This Row],[QTY/ CTN TG]],SEARCH(" ",db[[#This Row],[QTY/ CTN TG]],1)-1))</f>
        <v>12</v>
      </c>
      <c r="X1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8" s="87">
        <f>IF(db[[#This Row],[STN K]]="","",IF(db[[#This Row],[STN TG]]="LSN",12,""))</f>
        <v>12</v>
      </c>
      <c r="Z1338" s="87" t="str">
        <f>IF(db[[#This Row],[STN TG]]="LSN","PCS","")</f>
        <v>PCS</v>
      </c>
      <c r="AA1338" s="87">
        <f>db[[#This Row],[QTY B]]*IF(db[[#This Row],[QTY TG]]="",1,db[[#This Row],[QTY TG]])*IF(db[[#This Row],[QTY K]]="",1,db[[#This Row],[QTY K]])</f>
        <v>1728</v>
      </c>
      <c r="AB1338" s="87" t="str">
        <f>IF(db[[#This Row],[STN K]]="",IF(db[[#This Row],[STN TG]]="",db[[#This Row],[STN B]],db[[#This Row],[STN TG]]),db[[#This Row],[STN K]])</f>
        <v>PCS</v>
      </c>
      <c r="AC1338" s="87"/>
    </row>
    <row r="1339" spans="1:29" x14ac:dyDescent="0.25">
      <c r="A1339" s="87">
        <f>ROW()-1</f>
        <v>1338</v>
      </c>
      <c r="B1339" s="1" t="str">
        <f>LOWER(SUBSTITUTE(SUBSTITUTE(SUBSTITUTE(SUBSTITUTE(SUBSTITUTE(SUBSTITUTE(db[[#This Row],[NB BM]]," ",),".",""),"-",""),"(",""),")",""),"/",""))</f>
        <v>gelpenkenkok1biru</v>
      </c>
      <c r="C1339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D1339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E1339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gelpenkenkok1biru12grs</v>
      </c>
      <c r="F13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kenkogelpenk1blue12grsartomoro</v>
      </c>
      <c r="G1339" s="1" t="s">
        <v>492</v>
      </c>
      <c r="H1339" s="4" t="s">
        <v>493</v>
      </c>
      <c r="I1339" s="2" t="s">
        <v>494</v>
      </c>
      <c r="J1339" s="1" t="s">
        <v>1620</v>
      </c>
      <c r="K1339" s="26" t="e">
        <f>IF(db[[#This Row],[NB NOTA_C]]="","",COUNTIF([2]!B_MSK[concat],db[[#This Row],[NB NOTA_C]]))</f>
        <v>#REF!</v>
      </c>
      <c r="L1339" s="6" t="s">
        <v>1633</v>
      </c>
      <c r="M1339" s="1" t="s">
        <v>1697</v>
      </c>
      <c r="N1339" s="1" t="s">
        <v>2811</v>
      </c>
      <c r="O1339" s="1" t="s">
        <v>4831</v>
      </c>
      <c r="P1339" s="1" t="str">
        <f>IF(db[[#This Row],[QTY/ CTN]]="","",SUBSTITUTE(SUBSTITUTE(SUBSTITUTE(db[[#This Row],[QTY/ CTN]]," ","_",2),"(",""),")","")&amp;"_")</f>
        <v>12 GRS_</v>
      </c>
      <c r="Q1339" s="1">
        <f>IF(db[[#This Row],[H_QTY/ CTN]]="","",SEARCH("_",db[[#This Row],[H_QTY/ CTN]]))</f>
        <v>7</v>
      </c>
      <c r="R1339" s="1">
        <f>IF(db[[#This Row],[H_QTY/ CTN]]="","",LEN(db[[#This Row],[H_QTY/ CTN]]))</f>
        <v>7</v>
      </c>
      <c r="S1339" s="90" t="str">
        <f>IF(db[[#This Row],[H_QTY/ CTN]]="","",LEFT(db[[#This Row],[H_QTY/ CTN]],db[[#This Row],[H_1]]-1))</f>
        <v>12 GRS</v>
      </c>
      <c r="T1339" s="87" t="str">
        <f>IF(NOT(db[[#This Row],[H_1]]=db[[#This Row],[H_2]]),MID(db[[#This Row],[H_QTY/ CTN]],db[[#This Row],[H_1]]+1,db[[#This Row],[H_2]]-db[[#This Row],[H_1]]-1),"")</f>
        <v/>
      </c>
      <c r="U1339" s="87" t="str">
        <f>IF(db[[#This Row],[QTY/ CTN B]]="","",LEFT(db[[#This Row],[QTY/ CTN B]],SEARCH(" ",db[[#This Row],[QTY/ CTN B]],1)-1))</f>
        <v>12</v>
      </c>
      <c r="V1339" s="87" t="str">
        <f>IF(db[[#This Row],[QTY/ CTN B]]="","",RIGHT(db[[#This Row],[QTY/ CTN B]],LEN(db[[#This Row],[QTY/ CTN B]])-SEARCH(" ",db[[#This Row],[QTY/ CTN B]],1)))</f>
        <v>GRS</v>
      </c>
      <c r="W1339" s="87">
        <f>IF(db[[#This Row],[QTY/ CTN TG]]="",IF(db[[#This Row],[STN TG]]="","",12),LEFT(db[[#This Row],[QTY/ CTN TG]],SEARCH(" ",db[[#This Row],[QTY/ CTN TG]],1)-1))</f>
        <v>12</v>
      </c>
      <c r="X1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39" s="87">
        <f>IF(db[[#This Row],[STN K]]="","",IF(db[[#This Row],[STN TG]]="LSN",12,""))</f>
        <v>12</v>
      </c>
      <c r="Z1339" s="87" t="str">
        <f>IF(db[[#This Row],[STN TG]]="LSN","PCS","")</f>
        <v>PCS</v>
      </c>
      <c r="AA1339" s="87">
        <f>db[[#This Row],[QTY B]]*IF(db[[#This Row],[QTY TG]]="",1,db[[#This Row],[QTY TG]])*IF(db[[#This Row],[QTY K]]="",1,db[[#This Row],[QTY K]])</f>
        <v>1728</v>
      </c>
      <c r="AB1339" s="87" t="str">
        <f>IF(db[[#This Row],[STN K]]="",IF(db[[#This Row],[STN TG]]="",db[[#This Row],[STN B]],db[[#This Row],[STN TG]]),db[[#This Row],[STN K]])</f>
        <v>PCS</v>
      </c>
      <c r="AC1339" s="87"/>
    </row>
    <row r="1340" spans="1:29" x14ac:dyDescent="0.25">
      <c r="A1340" s="87">
        <f>ROW()-1</f>
        <v>1339</v>
      </c>
      <c r="B1340" s="1" t="str">
        <f>LOWER(SUBSTITUTE(SUBSTITUTE(SUBSTITUTE(SUBSTITUTE(SUBSTITUTE(SUBSTITUTE(db[[#This Row],[NB BM]]," ",),".",""),"-",""),"(",""),")",""),"/",""))</f>
        <v>gelpenkenkok1minihitam</v>
      </c>
      <c r="C1340" s="1" t="str">
        <f>LOWER(SUBSTITUTE(SUBSTITUTE(SUBSTITUTE(SUBSTITUTE(SUBSTITUTE(SUBSTITUTE(SUBSTITUTE(SUBSTITUTE(SUBSTITUTE(db[[#This Row],[NB NOTA]]," ",),".",""),"-",""),"(",""),")",""),",",""),"/",""),"""",""),"+",""))</f>
        <v>kenkogelpenk1miniblack</v>
      </c>
      <c r="D1340" s="1" t="str">
        <f>LOWER(SUBSTITUTE(SUBSTITUTE(SUBSTITUTE(SUBSTITUTE(SUBSTITUTE(SUBSTITUTE(SUBSTITUTE(SUBSTITUTE(SUBSTITUTE(db[[#This Row],[NB PAJAK]]," ",""),"-",""),"(",""),")",""),".",""),",",""),"/",""),"""",""),"+",""))</f>
        <v>gelpenkenkok1minihitam</v>
      </c>
      <c r="E1340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gelpenkenkok1minihitam12grs</v>
      </c>
      <c r="F13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kenkogelpenk1miniblack12grsartomoro</v>
      </c>
      <c r="G1340" s="1" t="s">
        <v>6066</v>
      </c>
      <c r="H1340" s="4" t="s">
        <v>5903</v>
      </c>
      <c r="I1340" s="2" t="s">
        <v>5904</v>
      </c>
      <c r="J1340" s="1" t="s">
        <v>1620</v>
      </c>
      <c r="K1340" s="26" t="e">
        <f>IF(db[[#This Row],[NB NOTA_C]]="","",COUNTIF([2]!B_MSK[concat],db[[#This Row],[NB NOTA_C]]))</f>
        <v>#REF!</v>
      </c>
      <c r="L1340" s="6" t="s">
        <v>1633</v>
      </c>
      <c r="M1340" s="1" t="s">
        <v>1697</v>
      </c>
      <c r="N1340" s="1" t="s">
        <v>2811</v>
      </c>
      <c r="O1340" s="1" t="s">
        <v>5905</v>
      </c>
      <c r="P1340" s="1" t="str">
        <f>IF(db[[#This Row],[QTY/ CTN]]="","",SUBSTITUTE(SUBSTITUTE(SUBSTITUTE(db[[#This Row],[QTY/ CTN]]," ","_",2),"(",""),")","")&amp;"_")</f>
        <v>12 GRS_</v>
      </c>
      <c r="Q1340" s="1">
        <f>IF(db[[#This Row],[H_QTY/ CTN]]="","",SEARCH("_",db[[#This Row],[H_QTY/ CTN]]))</f>
        <v>7</v>
      </c>
      <c r="R1340" s="1">
        <f>IF(db[[#This Row],[H_QTY/ CTN]]="","",LEN(db[[#This Row],[H_QTY/ CTN]]))</f>
        <v>7</v>
      </c>
      <c r="S1340" s="90" t="str">
        <f>IF(db[[#This Row],[H_QTY/ CTN]]="","",LEFT(db[[#This Row],[H_QTY/ CTN]],db[[#This Row],[H_1]]-1))</f>
        <v>12 GRS</v>
      </c>
      <c r="T1340" s="87" t="str">
        <f>IF(NOT(db[[#This Row],[H_1]]=db[[#This Row],[H_2]]),MID(db[[#This Row],[H_QTY/ CTN]],db[[#This Row],[H_1]]+1,db[[#This Row],[H_2]]-db[[#This Row],[H_1]]-1),"")</f>
        <v/>
      </c>
      <c r="U1340" s="87" t="str">
        <f>IF(db[[#This Row],[QTY/ CTN B]]="","",LEFT(db[[#This Row],[QTY/ CTN B]],SEARCH(" ",db[[#This Row],[QTY/ CTN B]],1)-1))</f>
        <v>12</v>
      </c>
      <c r="V1340" s="87" t="str">
        <f>IF(db[[#This Row],[QTY/ CTN B]]="","",RIGHT(db[[#This Row],[QTY/ CTN B]],LEN(db[[#This Row],[QTY/ CTN B]])-SEARCH(" ",db[[#This Row],[QTY/ CTN B]],1)))</f>
        <v>GRS</v>
      </c>
      <c r="W1340" s="87">
        <f>IF(db[[#This Row],[QTY/ CTN TG]]="",IF(db[[#This Row],[STN TG]]="","",12),LEFT(db[[#This Row],[QTY/ CTN TG]],SEARCH(" ",db[[#This Row],[QTY/ CTN TG]],1)-1))</f>
        <v>12</v>
      </c>
      <c r="X1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0" s="87">
        <f>IF(db[[#This Row],[STN K]]="","",IF(db[[#This Row],[STN TG]]="LSN",12,""))</f>
        <v>12</v>
      </c>
      <c r="Z1340" s="87" t="str">
        <f>IF(db[[#This Row],[STN TG]]="LSN","PCS","")</f>
        <v>PCS</v>
      </c>
      <c r="AA1340" s="87">
        <f>db[[#This Row],[QTY B]]*IF(db[[#This Row],[QTY TG]]="",1,db[[#This Row],[QTY TG]])*IF(db[[#This Row],[QTY K]]="",1,db[[#This Row],[QTY K]])</f>
        <v>1728</v>
      </c>
      <c r="AB1340" s="87" t="str">
        <f>IF(db[[#This Row],[STN K]]="",IF(db[[#This Row],[STN TG]]="",db[[#This Row],[STN B]],db[[#This Row],[STN TG]]),db[[#This Row],[STN K]])</f>
        <v>PCS</v>
      </c>
      <c r="AC1340" s="87"/>
    </row>
    <row r="1341" spans="1:29" x14ac:dyDescent="0.25">
      <c r="A1341" s="87">
        <f>ROW()-1</f>
        <v>1340</v>
      </c>
      <c r="B1341" s="1" t="str">
        <f>LOWER(SUBSTITUTE(SUBSTITUTE(SUBSTITUTE(SUBSTITUTE(SUBSTITUTE(SUBSTITUTE(db[[#This Row],[NB BM]]," ",),".",""),"-",""),"(",""),")",""),"/",""))</f>
        <v>gelpenkenkok1sthitam</v>
      </c>
      <c r="C1341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D1341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E1341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gelpenkenkok1sthitam12grs</v>
      </c>
      <c r="F13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kenkogelpenk1stblack12grsartomoro</v>
      </c>
      <c r="G1341" s="1" t="s">
        <v>4633</v>
      </c>
      <c r="H1341" s="4" t="s">
        <v>4632</v>
      </c>
      <c r="I1341" s="2" t="s">
        <v>4634</v>
      </c>
      <c r="J1341" s="1" t="s">
        <v>1620</v>
      </c>
      <c r="K1341" s="26" t="e">
        <f>IF(db[[#This Row],[NB NOTA_C]]="","",COUNTIF([2]!B_MSK[concat],db[[#This Row],[NB NOTA_C]]))</f>
        <v>#REF!</v>
      </c>
      <c r="L1341" s="6" t="s">
        <v>1633</v>
      </c>
      <c r="M1341" s="1" t="s">
        <v>1697</v>
      </c>
      <c r="N1341" s="1" t="s">
        <v>2811</v>
      </c>
      <c r="P1341" s="1" t="str">
        <f>IF(db[[#This Row],[QTY/ CTN]]="","",SUBSTITUTE(SUBSTITUTE(SUBSTITUTE(db[[#This Row],[QTY/ CTN]]," ","_",2),"(",""),")","")&amp;"_")</f>
        <v>12 GRS_</v>
      </c>
      <c r="Q1341" s="1">
        <f>IF(db[[#This Row],[H_QTY/ CTN]]="","",SEARCH("_",db[[#This Row],[H_QTY/ CTN]]))</f>
        <v>7</v>
      </c>
      <c r="R1341" s="1">
        <f>IF(db[[#This Row],[H_QTY/ CTN]]="","",LEN(db[[#This Row],[H_QTY/ CTN]]))</f>
        <v>7</v>
      </c>
      <c r="S1341" s="90" t="str">
        <f>IF(db[[#This Row],[H_QTY/ CTN]]="","",LEFT(db[[#This Row],[H_QTY/ CTN]],db[[#This Row],[H_1]]-1))</f>
        <v>12 GRS</v>
      </c>
      <c r="T1341" s="87" t="str">
        <f>IF(NOT(db[[#This Row],[H_1]]=db[[#This Row],[H_2]]),MID(db[[#This Row],[H_QTY/ CTN]],db[[#This Row],[H_1]]+1,db[[#This Row],[H_2]]-db[[#This Row],[H_1]]-1),"")</f>
        <v/>
      </c>
      <c r="U1341" s="87" t="str">
        <f>IF(db[[#This Row],[QTY/ CTN B]]="","",LEFT(db[[#This Row],[QTY/ CTN B]],SEARCH(" ",db[[#This Row],[QTY/ CTN B]],1)-1))</f>
        <v>12</v>
      </c>
      <c r="V1341" s="87" t="str">
        <f>IF(db[[#This Row],[QTY/ CTN B]]="","",RIGHT(db[[#This Row],[QTY/ CTN B]],LEN(db[[#This Row],[QTY/ CTN B]])-SEARCH(" ",db[[#This Row],[QTY/ CTN B]],1)))</f>
        <v>GRS</v>
      </c>
      <c r="W1341" s="87">
        <f>IF(db[[#This Row],[QTY/ CTN TG]]="",IF(db[[#This Row],[STN TG]]="","",12),LEFT(db[[#This Row],[QTY/ CTN TG]],SEARCH(" ",db[[#This Row],[QTY/ CTN TG]],1)-1))</f>
        <v>12</v>
      </c>
      <c r="X1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1" s="87">
        <f>IF(db[[#This Row],[STN K]]="","",IF(db[[#This Row],[STN TG]]="LSN",12,""))</f>
        <v>12</v>
      </c>
      <c r="Z1341" s="87" t="str">
        <f>IF(db[[#This Row],[STN TG]]="LSN","PCS","")</f>
        <v>PCS</v>
      </c>
      <c r="AA1341" s="87">
        <f>db[[#This Row],[QTY B]]*IF(db[[#This Row],[QTY TG]]="",1,db[[#This Row],[QTY TG]])*IF(db[[#This Row],[QTY K]]="",1,db[[#This Row],[QTY K]])</f>
        <v>1728</v>
      </c>
      <c r="AB1341" s="87" t="str">
        <f>IF(db[[#This Row],[STN K]]="",IF(db[[#This Row],[STN TG]]="",db[[#This Row],[STN B]],db[[#This Row],[STN TG]]),db[[#This Row],[STN K]])</f>
        <v>PCS</v>
      </c>
      <c r="AC1341" s="87"/>
    </row>
    <row r="1342" spans="1:29" x14ac:dyDescent="0.25">
      <c r="A1342" s="87">
        <f>ROW()-1</f>
        <v>1341</v>
      </c>
      <c r="B1342" s="1" t="str">
        <f>LOWER(SUBSTITUTE(SUBSTITUTE(SUBSTITUTE(SUBSTITUTE(SUBSTITUTE(SUBSTITUTE(db[[#This Row],[NB BM]]," ",),".",""),"-",""),"(",""),")",""),"/",""))</f>
        <v>gelpenkenkoke1hitam</v>
      </c>
      <c r="C1342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D1342" s="1" t="str">
        <f>LOWER(SUBSTITUTE(SUBSTITUTE(SUBSTITUTE(SUBSTITUTE(SUBSTITUTE(SUBSTITUTE(SUBSTITUTE(SUBSTITUTE(SUBSTITUTE(db[[#This Row],[NB PAJAK]]," ",""),"-",""),"(",""),")",""),".",""),",",""),"/",""),"""",""),"+",""))</f>
        <v/>
      </c>
      <c r="E1342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gelpenkenkoke1hitam12grs</v>
      </c>
      <c r="F13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kenkogelpenke1black12grsartomoro</v>
      </c>
      <c r="G1342" s="1" t="s">
        <v>495</v>
      </c>
      <c r="H1342" s="4" t="s">
        <v>496</v>
      </c>
      <c r="I1342" s="2"/>
      <c r="J1342" s="1" t="s">
        <v>1620</v>
      </c>
      <c r="K1342" s="26" t="e">
        <f>IF(db[[#This Row],[NB NOTA_C]]="","",COUNTIF([2]!B_MSK[concat],db[[#This Row],[NB NOTA_C]]))</f>
        <v>#REF!</v>
      </c>
      <c r="L1342" s="6" t="s">
        <v>1633</v>
      </c>
      <c r="M1342" s="1" t="s">
        <v>1697</v>
      </c>
      <c r="N1342" s="1" t="s">
        <v>2811</v>
      </c>
      <c r="P1342" s="1" t="str">
        <f>IF(db[[#This Row],[QTY/ CTN]]="","",SUBSTITUTE(SUBSTITUTE(SUBSTITUTE(db[[#This Row],[QTY/ CTN]]," ","_",2),"(",""),")","")&amp;"_")</f>
        <v>12 GRS_</v>
      </c>
      <c r="Q1342" s="1">
        <f>IF(db[[#This Row],[H_QTY/ CTN]]="","",SEARCH("_",db[[#This Row],[H_QTY/ CTN]]))</f>
        <v>7</v>
      </c>
      <c r="R1342" s="1">
        <f>IF(db[[#This Row],[H_QTY/ CTN]]="","",LEN(db[[#This Row],[H_QTY/ CTN]]))</f>
        <v>7</v>
      </c>
      <c r="S1342" s="90" t="str">
        <f>IF(db[[#This Row],[H_QTY/ CTN]]="","",LEFT(db[[#This Row],[H_QTY/ CTN]],db[[#This Row],[H_1]]-1))</f>
        <v>12 GRS</v>
      </c>
      <c r="T1342" s="87" t="str">
        <f>IF(NOT(db[[#This Row],[H_1]]=db[[#This Row],[H_2]]),MID(db[[#This Row],[H_QTY/ CTN]],db[[#This Row],[H_1]]+1,db[[#This Row],[H_2]]-db[[#This Row],[H_1]]-1),"")</f>
        <v/>
      </c>
      <c r="U1342" s="87" t="str">
        <f>IF(db[[#This Row],[QTY/ CTN B]]="","",LEFT(db[[#This Row],[QTY/ CTN B]],SEARCH(" ",db[[#This Row],[QTY/ CTN B]],1)-1))</f>
        <v>12</v>
      </c>
      <c r="V1342" s="87" t="str">
        <f>IF(db[[#This Row],[QTY/ CTN B]]="","",RIGHT(db[[#This Row],[QTY/ CTN B]],LEN(db[[#This Row],[QTY/ CTN B]])-SEARCH(" ",db[[#This Row],[QTY/ CTN B]],1)))</f>
        <v>GRS</v>
      </c>
      <c r="W1342" s="87">
        <f>IF(db[[#This Row],[QTY/ CTN TG]]="",IF(db[[#This Row],[STN TG]]="","",12),LEFT(db[[#This Row],[QTY/ CTN TG]],SEARCH(" ",db[[#This Row],[QTY/ CTN TG]],1)-1))</f>
        <v>12</v>
      </c>
      <c r="X1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2" s="87">
        <f>IF(db[[#This Row],[STN K]]="","",IF(db[[#This Row],[STN TG]]="LSN",12,""))</f>
        <v>12</v>
      </c>
      <c r="Z1342" s="87" t="str">
        <f>IF(db[[#This Row],[STN TG]]="LSN","PCS","")</f>
        <v>PCS</v>
      </c>
      <c r="AA1342" s="87">
        <f>db[[#This Row],[QTY B]]*IF(db[[#This Row],[QTY TG]]="",1,db[[#This Row],[QTY TG]])*IF(db[[#This Row],[QTY K]]="",1,db[[#This Row],[QTY K]])</f>
        <v>1728</v>
      </c>
      <c r="AB1342" s="87" t="str">
        <f>IF(db[[#This Row],[STN K]]="",IF(db[[#This Row],[STN TG]]="",db[[#This Row],[STN B]],db[[#This Row],[STN TG]]),db[[#This Row],[STN K]])</f>
        <v>PCS</v>
      </c>
      <c r="AC1342" s="87"/>
    </row>
    <row r="1343" spans="1:29" x14ac:dyDescent="0.25">
      <c r="A1343" s="87">
        <f>ROW()-1</f>
        <v>1342</v>
      </c>
      <c r="B1343" s="1" t="str">
        <f>LOWER(SUBSTITUTE(SUBSTITUTE(SUBSTITUTE(SUBSTITUTE(SUBSTITUTE(SUBSTITUTE(db[[#This Row],[NB BM]]," ",),".",""),"-",""),"(",""),")",""),"/",""))</f>
        <v>gelpenkenkoke100hitam</v>
      </c>
      <c r="C1343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D1343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E1343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gelpenkenkoke100hitam12grs</v>
      </c>
      <c r="F13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kenkogelpenke100black12grsartomoro</v>
      </c>
      <c r="G1343" s="1" t="s">
        <v>497</v>
      </c>
      <c r="H1343" s="4" t="s">
        <v>498</v>
      </c>
      <c r="I1343" s="2" t="s">
        <v>499</v>
      </c>
      <c r="J1343" s="1" t="s">
        <v>1620</v>
      </c>
      <c r="K1343" s="26" t="e">
        <f>IF(db[[#This Row],[NB NOTA_C]]="","",COUNTIF([2]!B_MSK[concat],db[[#This Row],[NB NOTA_C]]))</f>
        <v>#REF!</v>
      </c>
      <c r="L1343" s="6" t="s">
        <v>1633</v>
      </c>
      <c r="M1343" s="1" t="s">
        <v>1697</v>
      </c>
      <c r="N1343" s="1" t="s">
        <v>2811</v>
      </c>
      <c r="O1343" s="1" t="s">
        <v>4833</v>
      </c>
      <c r="P1343" s="1" t="str">
        <f>IF(db[[#This Row],[QTY/ CTN]]="","",SUBSTITUTE(SUBSTITUTE(SUBSTITUTE(db[[#This Row],[QTY/ CTN]]," ","_",2),"(",""),")","")&amp;"_")</f>
        <v>12 GRS_</v>
      </c>
      <c r="Q1343" s="1">
        <f>IF(db[[#This Row],[H_QTY/ CTN]]="","",SEARCH("_",db[[#This Row],[H_QTY/ CTN]]))</f>
        <v>7</v>
      </c>
      <c r="R1343" s="1">
        <f>IF(db[[#This Row],[H_QTY/ CTN]]="","",LEN(db[[#This Row],[H_QTY/ CTN]]))</f>
        <v>7</v>
      </c>
      <c r="S1343" s="90" t="str">
        <f>IF(db[[#This Row],[H_QTY/ CTN]]="","",LEFT(db[[#This Row],[H_QTY/ CTN]],db[[#This Row],[H_1]]-1))</f>
        <v>12 GRS</v>
      </c>
      <c r="T1343" s="87" t="str">
        <f>IF(NOT(db[[#This Row],[H_1]]=db[[#This Row],[H_2]]),MID(db[[#This Row],[H_QTY/ CTN]],db[[#This Row],[H_1]]+1,db[[#This Row],[H_2]]-db[[#This Row],[H_1]]-1),"")</f>
        <v/>
      </c>
      <c r="U1343" s="87" t="str">
        <f>IF(db[[#This Row],[QTY/ CTN B]]="","",LEFT(db[[#This Row],[QTY/ CTN B]],SEARCH(" ",db[[#This Row],[QTY/ CTN B]],1)-1))</f>
        <v>12</v>
      </c>
      <c r="V1343" s="87" t="str">
        <f>IF(db[[#This Row],[QTY/ CTN B]]="","",RIGHT(db[[#This Row],[QTY/ CTN B]],LEN(db[[#This Row],[QTY/ CTN B]])-SEARCH(" ",db[[#This Row],[QTY/ CTN B]],1)))</f>
        <v>GRS</v>
      </c>
      <c r="W1343" s="87">
        <f>IF(db[[#This Row],[QTY/ CTN TG]]="",IF(db[[#This Row],[STN TG]]="","",12),LEFT(db[[#This Row],[QTY/ CTN TG]],SEARCH(" ",db[[#This Row],[QTY/ CTN TG]],1)-1))</f>
        <v>12</v>
      </c>
      <c r="X1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3" s="87">
        <f>IF(db[[#This Row],[STN K]]="","",IF(db[[#This Row],[STN TG]]="LSN",12,""))</f>
        <v>12</v>
      </c>
      <c r="Z1343" s="87" t="str">
        <f>IF(db[[#This Row],[STN TG]]="LSN","PCS","")</f>
        <v>PCS</v>
      </c>
      <c r="AA1343" s="87">
        <f>db[[#This Row],[QTY B]]*IF(db[[#This Row],[QTY TG]]="",1,db[[#This Row],[QTY TG]])*IF(db[[#This Row],[QTY K]]="",1,db[[#This Row],[QTY K]])</f>
        <v>1728</v>
      </c>
      <c r="AB1343" s="87" t="str">
        <f>IF(db[[#This Row],[STN K]]="",IF(db[[#This Row],[STN TG]]="",db[[#This Row],[STN B]],db[[#This Row],[STN TG]]),db[[#This Row],[STN K]])</f>
        <v>PCS</v>
      </c>
      <c r="AC1343" s="87"/>
    </row>
    <row r="1344" spans="1:29" x14ac:dyDescent="0.25">
      <c r="A1344" s="87">
        <f>ROW()-1</f>
        <v>1343</v>
      </c>
      <c r="B1344" s="3" t="str">
        <f>LOWER(SUBSTITUTE(SUBSTITUTE(SUBSTITUTE(SUBSTITUTE(SUBSTITUTE(SUBSTITUTE(db[[#This Row],[NB BM]]," ",),".",""),"-",""),"(",""),")",""),"/",""))</f>
        <v>gelpenkenkoke16dotndothitam</v>
      </c>
      <c r="C1344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D1344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E1344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gelpenkenkoke16dotndothitam12grs</v>
      </c>
      <c r="F13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kenkogelpenke16dotndotblack12grsartomoro</v>
      </c>
      <c r="G1344" s="1" t="s">
        <v>500</v>
      </c>
      <c r="H1344" s="4" t="s">
        <v>501</v>
      </c>
      <c r="I1344" s="49" t="s">
        <v>502</v>
      </c>
      <c r="J1344" s="1" t="s">
        <v>1620</v>
      </c>
      <c r="K1344" s="26" t="e">
        <f>IF(db[[#This Row],[NB NOTA_C]]="","",COUNTIF([2]!B_MSK[concat],db[[#This Row],[NB NOTA_C]]))</f>
        <v>#REF!</v>
      </c>
      <c r="L1344" s="6" t="s">
        <v>1633</v>
      </c>
      <c r="M1344" s="1" t="s">
        <v>1697</v>
      </c>
      <c r="N1344" s="1" t="s">
        <v>2811</v>
      </c>
      <c r="O1344" s="1" t="s">
        <v>6331</v>
      </c>
      <c r="P1344" s="1" t="str">
        <f>IF(db[[#This Row],[QTY/ CTN]]="","",SUBSTITUTE(SUBSTITUTE(SUBSTITUTE(db[[#This Row],[QTY/ CTN]]," ","_",2),"(",""),")","")&amp;"_")</f>
        <v>12 GRS_</v>
      </c>
      <c r="Q1344" s="1">
        <f>IF(db[[#This Row],[H_QTY/ CTN]]="","",SEARCH("_",db[[#This Row],[H_QTY/ CTN]]))</f>
        <v>7</v>
      </c>
      <c r="R1344" s="1">
        <f>IF(db[[#This Row],[H_QTY/ CTN]]="","",LEN(db[[#This Row],[H_QTY/ CTN]]))</f>
        <v>7</v>
      </c>
      <c r="S1344" s="90" t="str">
        <f>IF(db[[#This Row],[H_QTY/ CTN]]="","",LEFT(db[[#This Row],[H_QTY/ CTN]],db[[#This Row],[H_1]]-1))</f>
        <v>12 GRS</v>
      </c>
      <c r="T1344" s="87" t="str">
        <f>IF(NOT(db[[#This Row],[H_1]]=db[[#This Row],[H_2]]),MID(db[[#This Row],[H_QTY/ CTN]],db[[#This Row],[H_1]]+1,db[[#This Row],[H_2]]-db[[#This Row],[H_1]]-1),"")</f>
        <v/>
      </c>
      <c r="U1344" s="87" t="str">
        <f>IF(db[[#This Row],[QTY/ CTN B]]="","",LEFT(db[[#This Row],[QTY/ CTN B]],SEARCH(" ",db[[#This Row],[QTY/ CTN B]],1)-1))</f>
        <v>12</v>
      </c>
      <c r="V1344" s="87" t="str">
        <f>IF(db[[#This Row],[QTY/ CTN B]]="","",RIGHT(db[[#This Row],[QTY/ CTN B]],LEN(db[[#This Row],[QTY/ CTN B]])-SEARCH(" ",db[[#This Row],[QTY/ CTN B]],1)))</f>
        <v>GRS</v>
      </c>
      <c r="W1344" s="87">
        <f>IF(db[[#This Row],[QTY/ CTN TG]]="",IF(db[[#This Row],[STN TG]]="","",12),LEFT(db[[#This Row],[QTY/ CTN TG]],SEARCH(" ",db[[#This Row],[QTY/ CTN TG]],1)-1))</f>
        <v>12</v>
      </c>
      <c r="X1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4" s="87">
        <f>IF(db[[#This Row],[STN K]]="","",IF(db[[#This Row],[STN TG]]="LSN",12,""))</f>
        <v>12</v>
      </c>
      <c r="Z1344" s="87" t="str">
        <f>IF(db[[#This Row],[STN TG]]="LSN","PCS","")</f>
        <v>PCS</v>
      </c>
      <c r="AA1344" s="87">
        <f>db[[#This Row],[QTY B]]*IF(db[[#This Row],[QTY TG]]="",1,db[[#This Row],[QTY TG]])*IF(db[[#This Row],[QTY K]]="",1,db[[#This Row],[QTY K]])</f>
        <v>1728</v>
      </c>
      <c r="AB1344" s="87" t="str">
        <f>IF(db[[#This Row],[STN K]]="",IF(db[[#This Row],[STN TG]]="",db[[#This Row],[STN B]],db[[#This Row],[STN TG]]),db[[#This Row],[STN K]])</f>
        <v>PCS</v>
      </c>
      <c r="AC1344" s="87"/>
    </row>
    <row r="1345" spans="1:29" x14ac:dyDescent="0.25">
      <c r="A1345" s="87">
        <f>ROW()-1</f>
        <v>1344</v>
      </c>
      <c r="B1345" s="1" t="str">
        <f>LOWER(SUBSTITUTE(SUBSTITUTE(SUBSTITUTE(SUBSTITUTE(SUBSTITUTE(SUBSTITUTE(db[[#This Row],[NB BM]]," ",),".",""),"-",""),"(",""),")",""),"/",""))</f>
        <v>gelpenkenkoke200hitam</v>
      </c>
      <c r="C1345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D1345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E1345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gelpenkenkoke200hitam12grs</v>
      </c>
      <c r="F13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kenkogelpenke200black12grsartomoro</v>
      </c>
      <c r="G1345" s="1" t="s">
        <v>503</v>
      </c>
      <c r="H1345" s="4" t="s">
        <v>504</v>
      </c>
      <c r="I1345" s="49" t="s">
        <v>505</v>
      </c>
      <c r="J1345" s="1" t="s">
        <v>1620</v>
      </c>
      <c r="K1345" s="26" t="e">
        <f>IF(db[[#This Row],[NB NOTA_C]]="","",COUNTIF([2]!B_MSK[concat],db[[#This Row],[NB NOTA_C]]))</f>
        <v>#REF!</v>
      </c>
      <c r="L1345" s="6" t="s">
        <v>1633</v>
      </c>
      <c r="M1345" s="1" t="s">
        <v>1697</v>
      </c>
      <c r="N1345" s="1" t="s">
        <v>2811</v>
      </c>
      <c r="P1345" s="1" t="str">
        <f>IF(db[[#This Row],[QTY/ CTN]]="","",SUBSTITUTE(SUBSTITUTE(SUBSTITUTE(db[[#This Row],[QTY/ CTN]]," ","_",2),"(",""),")","")&amp;"_")</f>
        <v>12 GRS_</v>
      </c>
      <c r="Q1345" s="1">
        <f>IF(db[[#This Row],[H_QTY/ CTN]]="","",SEARCH("_",db[[#This Row],[H_QTY/ CTN]]))</f>
        <v>7</v>
      </c>
      <c r="R1345" s="1">
        <f>IF(db[[#This Row],[H_QTY/ CTN]]="","",LEN(db[[#This Row],[H_QTY/ CTN]]))</f>
        <v>7</v>
      </c>
      <c r="S1345" s="90" t="str">
        <f>IF(db[[#This Row],[H_QTY/ CTN]]="","",LEFT(db[[#This Row],[H_QTY/ CTN]],db[[#This Row],[H_1]]-1))</f>
        <v>12 GRS</v>
      </c>
      <c r="T1345" s="87" t="str">
        <f>IF(NOT(db[[#This Row],[H_1]]=db[[#This Row],[H_2]]),MID(db[[#This Row],[H_QTY/ CTN]],db[[#This Row],[H_1]]+1,db[[#This Row],[H_2]]-db[[#This Row],[H_1]]-1),"")</f>
        <v/>
      </c>
      <c r="U1345" s="87" t="str">
        <f>IF(db[[#This Row],[QTY/ CTN B]]="","",LEFT(db[[#This Row],[QTY/ CTN B]],SEARCH(" ",db[[#This Row],[QTY/ CTN B]],1)-1))</f>
        <v>12</v>
      </c>
      <c r="V1345" s="87" t="str">
        <f>IF(db[[#This Row],[QTY/ CTN B]]="","",RIGHT(db[[#This Row],[QTY/ CTN B]],LEN(db[[#This Row],[QTY/ CTN B]])-SEARCH(" ",db[[#This Row],[QTY/ CTN B]],1)))</f>
        <v>GRS</v>
      </c>
      <c r="W1345" s="87">
        <f>IF(db[[#This Row],[QTY/ CTN TG]]="",IF(db[[#This Row],[STN TG]]="","",12),LEFT(db[[#This Row],[QTY/ CTN TG]],SEARCH(" ",db[[#This Row],[QTY/ CTN TG]],1)-1))</f>
        <v>12</v>
      </c>
      <c r="X1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5" s="87">
        <f>IF(db[[#This Row],[STN K]]="","",IF(db[[#This Row],[STN TG]]="LSN",12,""))</f>
        <v>12</v>
      </c>
      <c r="Z1345" s="87" t="str">
        <f>IF(db[[#This Row],[STN TG]]="LSN","PCS","")</f>
        <v>PCS</v>
      </c>
      <c r="AA1345" s="87">
        <f>db[[#This Row],[QTY B]]*IF(db[[#This Row],[QTY TG]]="",1,db[[#This Row],[QTY TG]])*IF(db[[#This Row],[QTY K]]="",1,db[[#This Row],[QTY K]])</f>
        <v>1728</v>
      </c>
      <c r="AB1345" s="87" t="str">
        <f>IF(db[[#This Row],[STN K]]="",IF(db[[#This Row],[STN TG]]="",db[[#This Row],[STN B]],db[[#This Row],[STN TG]]),db[[#This Row],[STN K]])</f>
        <v>PCS</v>
      </c>
      <c r="AC1345" s="87"/>
    </row>
    <row r="1346" spans="1:29" x14ac:dyDescent="0.25">
      <c r="A1346" s="87">
        <f>ROW()-1</f>
        <v>1345</v>
      </c>
      <c r="B1346" s="1" t="str">
        <f>LOWER(SUBSTITUTE(SUBSTITUTE(SUBSTITUTE(SUBSTITUTE(SUBSTITUTE(SUBSTITUTE(db[[#This Row],[NB BM]]," ",),".",""),"-",""),"(",""),")",""),"/",""))</f>
        <v>gelpenkenkoke303tgel</v>
      </c>
      <c r="C1346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D134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E1346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gelpenkenkoke303tgel12grs</v>
      </c>
      <c r="F13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kenkogelpenke303tgeltriangular12grsartomoro</v>
      </c>
      <c r="G1346" s="1" t="s">
        <v>506</v>
      </c>
      <c r="H1346" s="4" t="s">
        <v>507</v>
      </c>
      <c r="I1346" s="54" t="s">
        <v>508</v>
      </c>
      <c r="J1346" s="1" t="s">
        <v>1620</v>
      </c>
      <c r="K1346" s="26" t="e">
        <f>IF(db[[#This Row],[NB NOTA_C]]="","",COUNTIF([2]!B_MSK[concat],db[[#This Row],[NB NOTA_C]]))</f>
        <v>#REF!</v>
      </c>
      <c r="L1346" s="6" t="s">
        <v>1633</v>
      </c>
      <c r="M1346" s="1" t="s">
        <v>1697</v>
      </c>
      <c r="N1346" s="1" t="s">
        <v>2811</v>
      </c>
      <c r="O1346" s="86" t="s">
        <v>4968</v>
      </c>
      <c r="P1346" s="86" t="str">
        <f>IF(db[[#This Row],[QTY/ CTN]]="","",SUBSTITUTE(SUBSTITUTE(SUBSTITUTE(db[[#This Row],[QTY/ CTN]]," ","_",2),"(",""),")","")&amp;"_")</f>
        <v>12 GRS_</v>
      </c>
      <c r="Q1346" s="86">
        <f>IF(db[[#This Row],[H_QTY/ CTN]]="","",SEARCH("_",db[[#This Row],[H_QTY/ CTN]]))</f>
        <v>7</v>
      </c>
      <c r="R1346" s="86">
        <f>IF(db[[#This Row],[H_QTY/ CTN]]="","",LEN(db[[#This Row],[H_QTY/ CTN]]))</f>
        <v>7</v>
      </c>
      <c r="S1346" s="90" t="str">
        <f>IF(db[[#This Row],[H_QTY/ CTN]]="","",LEFT(db[[#This Row],[H_QTY/ CTN]],db[[#This Row],[H_1]]-1))</f>
        <v>12 GRS</v>
      </c>
      <c r="T1346" s="87" t="str">
        <f>IF(NOT(db[[#This Row],[H_1]]=db[[#This Row],[H_2]]),MID(db[[#This Row],[H_QTY/ CTN]],db[[#This Row],[H_1]]+1,db[[#This Row],[H_2]]-db[[#This Row],[H_1]]-1),"")</f>
        <v/>
      </c>
      <c r="U1346" s="87" t="str">
        <f>IF(db[[#This Row],[QTY/ CTN B]]="","",LEFT(db[[#This Row],[QTY/ CTN B]],SEARCH(" ",db[[#This Row],[QTY/ CTN B]],1)-1))</f>
        <v>12</v>
      </c>
      <c r="V1346" s="87" t="str">
        <f>IF(db[[#This Row],[QTY/ CTN B]]="","",RIGHT(db[[#This Row],[QTY/ CTN B]],LEN(db[[#This Row],[QTY/ CTN B]])-SEARCH(" ",db[[#This Row],[QTY/ CTN B]],1)))</f>
        <v>GRS</v>
      </c>
      <c r="W1346" s="87">
        <f>IF(db[[#This Row],[QTY/ CTN TG]]="",IF(db[[#This Row],[STN TG]]="","",12),LEFT(db[[#This Row],[QTY/ CTN TG]],SEARCH(" ",db[[#This Row],[QTY/ CTN TG]],1)-1))</f>
        <v>12</v>
      </c>
      <c r="X1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6" s="87">
        <f>IF(db[[#This Row],[STN K]]="","",IF(db[[#This Row],[STN TG]]="LSN",12,""))</f>
        <v>12</v>
      </c>
      <c r="Z1346" s="87" t="str">
        <f>IF(db[[#This Row],[STN TG]]="LSN","PCS","")</f>
        <v>PCS</v>
      </c>
      <c r="AA1346" s="87">
        <f>db[[#This Row],[QTY B]]*IF(db[[#This Row],[QTY TG]]="",1,db[[#This Row],[QTY TG]])*IF(db[[#This Row],[QTY K]]="",1,db[[#This Row],[QTY K]])</f>
        <v>1728</v>
      </c>
      <c r="AB1346" s="87" t="str">
        <f>IF(db[[#This Row],[STN K]]="",IF(db[[#This Row],[STN TG]]="",db[[#This Row],[STN B]],db[[#This Row],[STN TG]]),db[[#This Row],[STN K]])</f>
        <v>PCS</v>
      </c>
      <c r="AC1346" s="87"/>
    </row>
    <row r="1347" spans="1:29" x14ac:dyDescent="0.25">
      <c r="A1347" s="87">
        <f>ROW()-1</f>
        <v>1346</v>
      </c>
      <c r="B1347" s="1" t="str">
        <f>LOWER(SUBSTITUTE(SUBSTITUTE(SUBSTITUTE(SUBSTITUTE(SUBSTITUTE(SUBSTITUTE(db[[#This Row],[NB BM]]," ",),".",""),"-",""),"(",""),")",""),"/",""))</f>
        <v>gelpenkenkoke303tgelhitam</v>
      </c>
      <c r="C1347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D134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E1347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gelpenkenkoke303tgelhitam12grs</v>
      </c>
      <c r="F13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kenkogelpenke303tgeltriangularblack12grsartomoro</v>
      </c>
      <c r="G1347" s="1" t="s">
        <v>509</v>
      </c>
      <c r="H1347" s="4" t="s">
        <v>510</v>
      </c>
      <c r="I1347" s="54" t="s">
        <v>511</v>
      </c>
      <c r="J1347" s="1" t="s">
        <v>1620</v>
      </c>
      <c r="K1347" s="26" t="e">
        <f>IF(db[[#This Row],[NB NOTA_C]]="","",COUNTIF([2]!B_MSK[concat],db[[#This Row],[NB NOTA_C]]))</f>
        <v>#REF!</v>
      </c>
      <c r="L1347" s="6" t="s">
        <v>1633</v>
      </c>
      <c r="M1347" s="1" t="s">
        <v>1697</v>
      </c>
      <c r="N1347" s="1" t="s">
        <v>2811</v>
      </c>
      <c r="O1347" s="86" t="s">
        <v>4955</v>
      </c>
      <c r="P1347" s="86" t="str">
        <f>IF(db[[#This Row],[QTY/ CTN]]="","",SUBSTITUTE(SUBSTITUTE(SUBSTITUTE(db[[#This Row],[QTY/ CTN]]," ","_",2),"(",""),")","")&amp;"_")</f>
        <v>12 GRS_</v>
      </c>
      <c r="Q1347" s="86">
        <f>IF(db[[#This Row],[H_QTY/ CTN]]="","",SEARCH("_",db[[#This Row],[H_QTY/ CTN]]))</f>
        <v>7</v>
      </c>
      <c r="R1347" s="86">
        <f>IF(db[[#This Row],[H_QTY/ CTN]]="","",LEN(db[[#This Row],[H_QTY/ CTN]]))</f>
        <v>7</v>
      </c>
      <c r="S1347" s="90" t="str">
        <f>IF(db[[#This Row],[H_QTY/ CTN]]="","",LEFT(db[[#This Row],[H_QTY/ CTN]],db[[#This Row],[H_1]]-1))</f>
        <v>12 GRS</v>
      </c>
      <c r="T1347" s="87" t="str">
        <f>IF(NOT(db[[#This Row],[H_1]]=db[[#This Row],[H_2]]),MID(db[[#This Row],[H_QTY/ CTN]],db[[#This Row],[H_1]]+1,db[[#This Row],[H_2]]-db[[#This Row],[H_1]]-1),"")</f>
        <v/>
      </c>
      <c r="U1347" s="87" t="str">
        <f>IF(db[[#This Row],[QTY/ CTN B]]="","",LEFT(db[[#This Row],[QTY/ CTN B]],SEARCH(" ",db[[#This Row],[QTY/ CTN B]],1)-1))</f>
        <v>12</v>
      </c>
      <c r="V1347" s="87" t="str">
        <f>IF(db[[#This Row],[QTY/ CTN B]]="","",RIGHT(db[[#This Row],[QTY/ CTN B]],LEN(db[[#This Row],[QTY/ CTN B]])-SEARCH(" ",db[[#This Row],[QTY/ CTN B]],1)))</f>
        <v>GRS</v>
      </c>
      <c r="W1347" s="87">
        <f>IF(db[[#This Row],[QTY/ CTN TG]]="",IF(db[[#This Row],[STN TG]]="","",12),LEFT(db[[#This Row],[QTY/ CTN TG]],SEARCH(" ",db[[#This Row],[QTY/ CTN TG]],1)-1))</f>
        <v>12</v>
      </c>
      <c r="X1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7" s="87">
        <f>IF(db[[#This Row],[STN K]]="","",IF(db[[#This Row],[STN TG]]="LSN",12,""))</f>
        <v>12</v>
      </c>
      <c r="Z1347" s="87" t="str">
        <f>IF(db[[#This Row],[STN TG]]="LSN","PCS","")</f>
        <v>PCS</v>
      </c>
      <c r="AA1347" s="87">
        <f>db[[#This Row],[QTY B]]*IF(db[[#This Row],[QTY TG]]="",1,db[[#This Row],[QTY TG]])*IF(db[[#This Row],[QTY K]]="",1,db[[#This Row],[QTY K]])</f>
        <v>1728</v>
      </c>
      <c r="AB1347" s="87" t="str">
        <f>IF(db[[#This Row],[STN K]]="",IF(db[[#This Row],[STN TG]]="",db[[#This Row],[STN B]],db[[#This Row],[STN TG]]),db[[#This Row],[STN K]])</f>
        <v>PCS</v>
      </c>
      <c r="AC1347" s="87"/>
    </row>
    <row r="1348" spans="1:29" x14ac:dyDescent="0.25">
      <c r="A1348" s="87">
        <f>ROW()-1</f>
        <v>1347</v>
      </c>
      <c r="B1348" s="1" t="str">
        <f>LOWER(SUBSTITUTE(SUBSTITUTE(SUBSTITUTE(SUBSTITUTE(SUBSTITUTE(SUBSTITUTE(db[[#This Row],[NB BM]]," ",),".",""),"-",""),"(",""),")",""),"/",""))</f>
        <v>gelpenkenkoke303tgelbiru</v>
      </c>
      <c r="C1348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D134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E1348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gelpenkenkoke303tgelbiru12grs</v>
      </c>
      <c r="F13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kenkogelpenke303tgeltriangularblue12grsartomoro</v>
      </c>
      <c r="G1348" s="1" t="s">
        <v>512</v>
      </c>
      <c r="H1348" s="4" t="s">
        <v>513</v>
      </c>
      <c r="I1348" s="54" t="s">
        <v>514</v>
      </c>
      <c r="J1348" s="1" t="s">
        <v>1620</v>
      </c>
      <c r="K1348" s="26" t="e">
        <f>IF(db[[#This Row],[NB NOTA_C]]="","",COUNTIF([2]!B_MSK[concat],db[[#This Row],[NB NOTA_C]]))</f>
        <v>#REF!</v>
      </c>
      <c r="L1348" s="6" t="s">
        <v>1633</v>
      </c>
      <c r="M1348" s="1" t="s">
        <v>1697</v>
      </c>
      <c r="N1348" s="1" t="s">
        <v>2811</v>
      </c>
      <c r="P1348" s="1" t="str">
        <f>IF(db[[#This Row],[QTY/ CTN]]="","",SUBSTITUTE(SUBSTITUTE(SUBSTITUTE(db[[#This Row],[QTY/ CTN]]," ","_",2),"(",""),")","")&amp;"_")</f>
        <v>12 GRS_</v>
      </c>
      <c r="Q1348" s="1">
        <f>IF(db[[#This Row],[H_QTY/ CTN]]="","",SEARCH("_",db[[#This Row],[H_QTY/ CTN]]))</f>
        <v>7</v>
      </c>
      <c r="R1348" s="1">
        <f>IF(db[[#This Row],[H_QTY/ CTN]]="","",LEN(db[[#This Row],[H_QTY/ CTN]]))</f>
        <v>7</v>
      </c>
      <c r="S1348" s="90" t="str">
        <f>IF(db[[#This Row],[H_QTY/ CTN]]="","",LEFT(db[[#This Row],[H_QTY/ CTN]],db[[#This Row],[H_1]]-1))</f>
        <v>12 GRS</v>
      </c>
      <c r="T1348" s="87" t="str">
        <f>IF(NOT(db[[#This Row],[H_1]]=db[[#This Row],[H_2]]),MID(db[[#This Row],[H_QTY/ CTN]],db[[#This Row],[H_1]]+1,db[[#This Row],[H_2]]-db[[#This Row],[H_1]]-1),"")</f>
        <v/>
      </c>
      <c r="U1348" s="87" t="str">
        <f>IF(db[[#This Row],[QTY/ CTN B]]="","",LEFT(db[[#This Row],[QTY/ CTN B]],SEARCH(" ",db[[#This Row],[QTY/ CTN B]],1)-1))</f>
        <v>12</v>
      </c>
      <c r="V1348" s="87" t="str">
        <f>IF(db[[#This Row],[QTY/ CTN B]]="","",RIGHT(db[[#This Row],[QTY/ CTN B]],LEN(db[[#This Row],[QTY/ CTN B]])-SEARCH(" ",db[[#This Row],[QTY/ CTN B]],1)))</f>
        <v>GRS</v>
      </c>
      <c r="W1348" s="87">
        <f>IF(db[[#This Row],[QTY/ CTN TG]]="",IF(db[[#This Row],[STN TG]]="","",12),LEFT(db[[#This Row],[QTY/ CTN TG]],SEARCH(" ",db[[#This Row],[QTY/ CTN TG]],1)-1))</f>
        <v>12</v>
      </c>
      <c r="X1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8" s="87">
        <f>IF(db[[#This Row],[STN K]]="","",IF(db[[#This Row],[STN TG]]="LSN",12,""))</f>
        <v>12</v>
      </c>
      <c r="Z1348" s="87" t="str">
        <f>IF(db[[#This Row],[STN TG]]="LSN","PCS","")</f>
        <v>PCS</v>
      </c>
      <c r="AA1348" s="87">
        <f>db[[#This Row],[QTY B]]*IF(db[[#This Row],[QTY TG]]="",1,db[[#This Row],[QTY TG]])*IF(db[[#This Row],[QTY K]]="",1,db[[#This Row],[QTY K]])</f>
        <v>1728</v>
      </c>
      <c r="AB1348" s="87" t="str">
        <f>IF(db[[#This Row],[STN K]]="",IF(db[[#This Row],[STN TG]]="",db[[#This Row],[STN B]],db[[#This Row],[STN TG]]),db[[#This Row],[STN K]])</f>
        <v>PCS</v>
      </c>
      <c r="AC1348" s="87"/>
    </row>
    <row r="1349" spans="1:29" x14ac:dyDescent="0.25">
      <c r="A1349" s="87">
        <f>ROW()-1</f>
        <v>1348</v>
      </c>
      <c r="B1349" s="3" t="str">
        <f>LOWER(SUBSTITUTE(SUBSTITUTE(SUBSTITUTE(SUBSTITUTE(SUBSTITUTE(SUBSTITUTE(db[[#This Row],[NB BM]]," ",),".",""),"-",""),"(",""),")",""),"/",""))</f>
        <v>gelpenkenkoks97signpenhitam</v>
      </c>
      <c r="C1349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D1349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E1349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gelpenkenkoks97signpenhitam12grs</v>
      </c>
      <c r="F1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kenkogelpenks97signpenblack12grsartomoro</v>
      </c>
      <c r="G1349" s="1" t="s">
        <v>3054</v>
      </c>
      <c r="H1349" s="4" t="s">
        <v>3053</v>
      </c>
      <c r="I1349" s="49" t="s">
        <v>3297</v>
      </c>
      <c r="J1349" s="1" t="s">
        <v>1620</v>
      </c>
      <c r="K1349" s="26" t="e">
        <f>IF(db[[#This Row],[NB NOTA_C]]="","",COUNTIF([2]!B_MSK[concat],db[[#This Row],[NB NOTA_C]]))</f>
        <v>#REF!</v>
      </c>
      <c r="L1349" s="7" t="s">
        <v>1633</v>
      </c>
      <c r="M1349" s="3" t="s">
        <v>1697</v>
      </c>
      <c r="N1349" s="1" t="s">
        <v>2811</v>
      </c>
      <c r="O1349" s="3"/>
      <c r="P1349" s="3" t="str">
        <f>IF(db[[#This Row],[QTY/ CTN]]="","",SUBSTITUTE(SUBSTITUTE(SUBSTITUTE(db[[#This Row],[QTY/ CTN]]," ","_",2),"(",""),")","")&amp;"_")</f>
        <v>12 GRS_</v>
      </c>
      <c r="Q1349" s="3">
        <f>IF(db[[#This Row],[H_QTY/ CTN]]="","",SEARCH("_",db[[#This Row],[H_QTY/ CTN]]))</f>
        <v>7</v>
      </c>
      <c r="R1349" s="3">
        <f>IF(db[[#This Row],[H_QTY/ CTN]]="","",LEN(db[[#This Row],[H_QTY/ CTN]]))</f>
        <v>7</v>
      </c>
      <c r="S1349" s="90" t="str">
        <f>IF(db[[#This Row],[H_QTY/ CTN]]="","",LEFT(db[[#This Row],[H_QTY/ CTN]],db[[#This Row],[H_1]]-1))</f>
        <v>12 GRS</v>
      </c>
      <c r="T1349" s="87" t="str">
        <f>IF(NOT(db[[#This Row],[H_1]]=db[[#This Row],[H_2]]),MID(db[[#This Row],[H_QTY/ CTN]],db[[#This Row],[H_1]]+1,db[[#This Row],[H_2]]-db[[#This Row],[H_1]]-1),"")</f>
        <v/>
      </c>
      <c r="U1349" s="87" t="str">
        <f>IF(db[[#This Row],[QTY/ CTN B]]="","",LEFT(db[[#This Row],[QTY/ CTN B]],SEARCH(" ",db[[#This Row],[QTY/ CTN B]],1)-1))</f>
        <v>12</v>
      </c>
      <c r="V1349" s="87" t="str">
        <f>IF(db[[#This Row],[QTY/ CTN B]]="","",RIGHT(db[[#This Row],[QTY/ CTN B]],LEN(db[[#This Row],[QTY/ CTN B]])-SEARCH(" ",db[[#This Row],[QTY/ CTN B]],1)))</f>
        <v>GRS</v>
      </c>
      <c r="W1349" s="87">
        <f>IF(db[[#This Row],[QTY/ CTN TG]]="",IF(db[[#This Row],[STN TG]]="","",12),LEFT(db[[#This Row],[QTY/ CTN TG]],SEARCH(" ",db[[#This Row],[QTY/ CTN TG]],1)-1))</f>
        <v>12</v>
      </c>
      <c r="X1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49" s="87">
        <f>IF(db[[#This Row],[STN K]]="","",IF(db[[#This Row],[STN TG]]="LSN",12,""))</f>
        <v>12</v>
      </c>
      <c r="Z1349" s="87" t="str">
        <f>IF(db[[#This Row],[STN TG]]="LSN","PCS","")</f>
        <v>PCS</v>
      </c>
      <c r="AA1349" s="87">
        <f>db[[#This Row],[QTY B]]*IF(db[[#This Row],[QTY TG]]="",1,db[[#This Row],[QTY TG]])*IF(db[[#This Row],[QTY K]]="",1,db[[#This Row],[QTY K]])</f>
        <v>1728</v>
      </c>
      <c r="AB1349" s="87" t="str">
        <f>IF(db[[#This Row],[STN K]]="",IF(db[[#This Row],[STN TG]]="",db[[#This Row],[STN B]],db[[#This Row],[STN TG]]),db[[#This Row],[STN K]])</f>
        <v>PCS</v>
      </c>
      <c r="AC1349" s="87"/>
    </row>
    <row r="1350" spans="1:29" x14ac:dyDescent="0.25">
      <c r="A1350" s="87">
        <f>ROW()-1</f>
        <v>1349</v>
      </c>
      <c r="B1350" s="14" t="str">
        <f>LOWER(SUBSTITUTE(SUBSTITUTE(SUBSTITUTE(SUBSTITUTE(SUBSTITUTE(SUBSTITUTE(db[[#This Row],[NB BM]]," ",),".",""),"-",""),"(",""),")",""),"/",""))</f>
        <v>gelpenmicroteckenko028mmhitam</v>
      </c>
      <c r="C1350" s="14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D1350" s="14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E1350" s="14" t="str">
        <f>LOWER(SUBSTITUTE(SUBSTITUTE(SUBSTITUTE(SUBSTITUTE(SUBSTITUTE(SUBSTITUTE(SUBSTITUTE(SUBSTITUTE(SUBSTITUTE(db[[#This Row],[NB BM]]&amp;db[[#This Row],[QTY/ CTN]]," ",),".",""),"-",""),"(",""),")",""),",",""),"/",""),"""",""),"+",""))</f>
        <v>gelpenmicroteckenko028mmhitam12grs</v>
      </c>
      <c r="F13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kenkogelpenmicrotec028mmblack12grsartomoro</v>
      </c>
      <c r="G1350" s="15" t="s">
        <v>3923</v>
      </c>
      <c r="H1350" s="19" t="s">
        <v>3899</v>
      </c>
      <c r="I1350" s="2" t="s">
        <v>5528</v>
      </c>
      <c r="J1350" s="1" t="s">
        <v>1620</v>
      </c>
      <c r="K1350" s="27" t="e">
        <f>IF(db[[#This Row],[NB NOTA_C]]="","",COUNTIF([2]!B_MSK[concat],db[[#This Row],[NB NOTA_C]]))</f>
        <v>#REF!</v>
      </c>
      <c r="L1350" s="16" t="s">
        <v>1633</v>
      </c>
      <c r="M1350" s="14" t="s">
        <v>1697</v>
      </c>
      <c r="N1350" s="15" t="s">
        <v>2811</v>
      </c>
      <c r="O1350" s="14" t="s">
        <v>5121</v>
      </c>
      <c r="P1350" s="14" t="str">
        <f>IF(db[[#This Row],[QTY/ CTN]]="","",SUBSTITUTE(SUBSTITUTE(SUBSTITUTE(db[[#This Row],[QTY/ CTN]]," ","_",2),"(",""),")","")&amp;"_")</f>
        <v>12 GRS_</v>
      </c>
      <c r="Q1350" s="14">
        <f>IF(db[[#This Row],[H_QTY/ CTN]]="","",SEARCH("_",db[[#This Row],[H_QTY/ CTN]]))</f>
        <v>7</v>
      </c>
      <c r="R1350" s="14">
        <f>IF(db[[#This Row],[H_QTY/ CTN]]="","",LEN(db[[#This Row],[H_QTY/ CTN]]))</f>
        <v>7</v>
      </c>
      <c r="S1350" s="91" t="str">
        <f>IF(db[[#This Row],[H_QTY/ CTN]]="","",LEFT(db[[#This Row],[H_QTY/ CTN]],db[[#This Row],[H_1]]-1))</f>
        <v>12 GRS</v>
      </c>
      <c r="T1350" s="91" t="str">
        <f>IF(NOT(db[[#This Row],[H_1]]=db[[#This Row],[H_2]]),MID(db[[#This Row],[H_QTY/ CTN]],db[[#This Row],[H_1]]+1,db[[#This Row],[H_2]]-db[[#This Row],[H_1]]-1),"")</f>
        <v/>
      </c>
      <c r="U1350" s="87" t="str">
        <f>IF(db[[#This Row],[QTY/ CTN B]]="","",LEFT(db[[#This Row],[QTY/ CTN B]],SEARCH(" ",db[[#This Row],[QTY/ CTN B]],1)-1))</f>
        <v>12</v>
      </c>
      <c r="V1350" s="87" t="str">
        <f>IF(db[[#This Row],[QTY/ CTN B]]="","",RIGHT(db[[#This Row],[QTY/ CTN B]],LEN(db[[#This Row],[QTY/ CTN B]])-SEARCH(" ",db[[#This Row],[QTY/ CTN B]],1)))</f>
        <v>GRS</v>
      </c>
      <c r="W1350" s="87">
        <f>IF(db[[#This Row],[QTY/ CTN TG]]="",IF(db[[#This Row],[STN TG]]="","",12),LEFT(db[[#This Row],[QTY/ CTN TG]],SEARCH(" ",db[[#This Row],[QTY/ CTN TG]],1)-1))</f>
        <v>12</v>
      </c>
      <c r="X1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0" s="87">
        <f>IF(db[[#This Row],[STN K]]="","",IF(db[[#This Row],[STN TG]]="LSN",12,""))</f>
        <v>12</v>
      </c>
      <c r="Z1350" s="87" t="str">
        <f>IF(db[[#This Row],[STN TG]]="LSN","PCS","")</f>
        <v>PCS</v>
      </c>
      <c r="AA1350" s="87">
        <f>db[[#This Row],[QTY B]]*IF(db[[#This Row],[QTY TG]]="",1,db[[#This Row],[QTY TG]])*IF(db[[#This Row],[QTY K]]="",1,db[[#This Row],[QTY K]])</f>
        <v>1728</v>
      </c>
      <c r="AB1350" s="87" t="str">
        <f>IF(db[[#This Row],[STN K]]="",IF(db[[#This Row],[STN TG]]="",db[[#This Row],[STN B]],db[[#This Row],[STN TG]]),db[[#This Row],[STN K]])</f>
        <v>PCS</v>
      </c>
      <c r="AC1350" s="87"/>
    </row>
    <row r="1351" spans="1:29" x14ac:dyDescent="0.25">
      <c r="A1351" s="87">
        <f>ROW()-1</f>
        <v>1350</v>
      </c>
      <c r="B1351" s="14" t="str">
        <f>LOWER(SUBSTITUTE(SUBSTITUTE(SUBSTITUTE(SUBSTITUTE(SUBSTITUTE(SUBSTITUTE(db[[#This Row],[NB BM]]," ",),".",""),"-",""),"(",""),")",""),"/",""))</f>
        <v/>
      </c>
      <c r="C1351" s="14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D1351" s="14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E1351" s="14" t="str">
        <f>LOWER(SUBSTITUTE(SUBSTITUTE(SUBSTITUTE(SUBSTITUTE(SUBSTITUTE(SUBSTITUTE(SUBSTITUTE(SUBSTITUTE(SUBSTITUTE(db[[#This Row],[NB BM]]&amp;db[[#This Row],[QTY/ CTN]]," ",),".",""),"-",""),"(",""),")",""),",",""),"/",""),"""",""),"+",""))</f>
        <v>12grs</v>
      </c>
      <c r="F13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kenkogelpenmicrotec04mm12grsartomoro</v>
      </c>
      <c r="G1351" s="15"/>
      <c r="H1351" s="4" t="s">
        <v>5059</v>
      </c>
      <c r="I1351" s="50" t="s">
        <v>5060</v>
      </c>
      <c r="J1351" s="1" t="s">
        <v>1620</v>
      </c>
      <c r="K1351" s="27" t="e">
        <f>IF(db[[#This Row],[NB NOTA_C]]="","",COUNTIF([2]!B_MSK[concat],db[[#This Row],[NB NOTA_C]]))</f>
        <v>#REF!</v>
      </c>
      <c r="L1351" s="7" t="s">
        <v>1633</v>
      </c>
      <c r="M1351" s="3" t="s">
        <v>1697</v>
      </c>
      <c r="N1351" s="1" t="s">
        <v>2811</v>
      </c>
      <c r="O1351" s="3" t="s">
        <v>5061</v>
      </c>
      <c r="P1351" s="14" t="str">
        <f>IF(db[[#This Row],[QTY/ CTN]]="","",SUBSTITUTE(SUBSTITUTE(SUBSTITUTE(db[[#This Row],[QTY/ CTN]]," ","_",2),"(",""),")","")&amp;"_")</f>
        <v>12 GRS_</v>
      </c>
      <c r="Q1351" s="14">
        <f>IF(db[[#This Row],[H_QTY/ CTN]]="","",SEARCH("_",db[[#This Row],[H_QTY/ CTN]]))</f>
        <v>7</v>
      </c>
      <c r="R1351" s="14">
        <f>IF(db[[#This Row],[H_QTY/ CTN]]="","",LEN(db[[#This Row],[H_QTY/ CTN]]))</f>
        <v>7</v>
      </c>
      <c r="S1351" s="91" t="str">
        <f>IF(db[[#This Row],[H_QTY/ CTN]]="","",LEFT(db[[#This Row],[H_QTY/ CTN]],db[[#This Row],[H_1]]-1))</f>
        <v>12 GRS</v>
      </c>
      <c r="T1351" s="91" t="str">
        <f>IF(NOT(db[[#This Row],[H_1]]=db[[#This Row],[H_2]]),MID(db[[#This Row],[H_QTY/ CTN]],db[[#This Row],[H_1]]+1,db[[#This Row],[H_2]]-db[[#This Row],[H_1]]-1),"")</f>
        <v/>
      </c>
      <c r="U1351" s="87" t="str">
        <f>IF(db[[#This Row],[QTY/ CTN B]]="","",LEFT(db[[#This Row],[QTY/ CTN B]],SEARCH(" ",db[[#This Row],[QTY/ CTN B]],1)-1))</f>
        <v>12</v>
      </c>
      <c r="V1351" s="87" t="str">
        <f>IF(db[[#This Row],[QTY/ CTN B]]="","",RIGHT(db[[#This Row],[QTY/ CTN B]],LEN(db[[#This Row],[QTY/ CTN B]])-SEARCH(" ",db[[#This Row],[QTY/ CTN B]],1)))</f>
        <v>GRS</v>
      </c>
      <c r="W1351" s="87">
        <f>IF(db[[#This Row],[QTY/ CTN TG]]="",IF(db[[#This Row],[STN TG]]="","",12),LEFT(db[[#This Row],[QTY/ CTN TG]],SEARCH(" ",db[[#This Row],[QTY/ CTN TG]],1)-1))</f>
        <v>12</v>
      </c>
      <c r="X1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1" s="87">
        <f>IF(db[[#This Row],[STN K]]="","",IF(db[[#This Row],[STN TG]]="LSN",12,""))</f>
        <v>12</v>
      </c>
      <c r="Z1351" s="87" t="str">
        <f>IF(db[[#This Row],[STN TG]]="LSN","PCS","")</f>
        <v>PCS</v>
      </c>
      <c r="AA1351" s="87">
        <f>db[[#This Row],[QTY B]]*IF(db[[#This Row],[QTY TG]]="",1,db[[#This Row],[QTY TG]])*IF(db[[#This Row],[QTY K]]="",1,db[[#This Row],[QTY K]])</f>
        <v>1728</v>
      </c>
      <c r="AB1351" s="87" t="str">
        <f>IF(db[[#This Row],[STN K]]="",IF(db[[#This Row],[STN TG]]="",db[[#This Row],[STN B]],db[[#This Row],[STN TG]]),db[[#This Row],[STN K]])</f>
        <v>PCS</v>
      </c>
      <c r="AC1351" s="87"/>
    </row>
    <row r="1352" spans="1:29" x14ac:dyDescent="0.25">
      <c r="A1352" s="87">
        <f>ROW()-1</f>
        <v>1351</v>
      </c>
      <c r="B1352" s="14" t="str">
        <f>LOWER(SUBSTITUTE(SUBSTITUTE(SUBSTITUTE(SUBSTITUTE(SUBSTITUTE(SUBSTITUTE(db[[#This Row],[NB BM]]," ",),".",""),"-",""),"(",""),")",""),"/",""))</f>
        <v>gelpenmicroteckenko04mmhitam</v>
      </c>
      <c r="C1352" s="14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D1352" s="14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E1352" s="14" t="str">
        <f>LOWER(SUBSTITUTE(SUBSTITUTE(SUBSTITUTE(SUBSTITUTE(SUBSTITUTE(SUBSTITUTE(SUBSTITUTE(SUBSTITUTE(SUBSTITUTE(db[[#This Row],[NB BM]]&amp;db[[#This Row],[QTY/ CTN]]," ",),".",""),"-",""),"(",""),")",""),",",""),"/",""),"""",""),"+",""))</f>
        <v>gelpenmicroteckenko04mmhitam12grs</v>
      </c>
      <c r="F13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kenkogelpenmicrotec04mmblack12grsartomoro</v>
      </c>
      <c r="G1352" s="15" t="s">
        <v>3924</v>
      </c>
      <c r="H1352" s="19" t="s">
        <v>3900</v>
      </c>
      <c r="I1352" s="50" t="s">
        <v>3901</v>
      </c>
      <c r="J1352" s="1" t="s">
        <v>1620</v>
      </c>
      <c r="K1352" s="27" t="e">
        <f>IF(db[[#This Row],[NB NOTA_C]]="","",COUNTIF([2]!B_MSK[concat],db[[#This Row],[NB NOTA_C]]))</f>
        <v>#REF!</v>
      </c>
      <c r="L1352" s="16" t="s">
        <v>1633</v>
      </c>
      <c r="M1352" s="14" t="s">
        <v>1697</v>
      </c>
      <c r="N1352" s="15" t="s">
        <v>2811</v>
      </c>
      <c r="O1352" s="14"/>
      <c r="P1352" s="14" t="str">
        <f>IF(db[[#This Row],[QTY/ CTN]]="","",SUBSTITUTE(SUBSTITUTE(SUBSTITUTE(db[[#This Row],[QTY/ CTN]]," ","_",2),"(",""),")","")&amp;"_")</f>
        <v>12 GRS_</v>
      </c>
      <c r="Q1352" s="14">
        <f>IF(db[[#This Row],[H_QTY/ CTN]]="","",SEARCH("_",db[[#This Row],[H_QTY/ CTN]]))</f>
        <v>7</v>
      </c>
      <c r="R1352" s="14">
        <f>IF(db[[#This Row],[H_QTY/ CTN]]="","",LEN(db[[#This Row],[H_QTY/ CTN]]))</f>
        <v>7</v>
      </c>
      <c r="S1352" s="91" t="str">
        <f>IF(db[[#This Row],[H_QTY/ CTN]]="","",LEFT(db[[#This Row],[H_QTY/ CTN]],db[[#This Row],[H_1]]-1))</f>
        <v>12 GRS</v>
      </c>
      <c r="T1352" s="91" t="str">
        <f>IF(NOT(db[[#This Row],[H_1]]=db[[#This Row],[H_2]]),MID(db[[#This Row],[H_QTY/ CTN]],db[[#This Row],[H_1]]+1,db[[#This Row],[H_2]]-db[[#This Row],[H_1]]-1),"")</f>
        <v/>
      </c>
      <c r="U1352" s="87" t="str">
        <f>IF(db[[#This Row],[QTY/ CTN B]]="","",LEFT(db[[#This Row],[QTY/ CTN B]],SEARCH(" ",db[[#This Row],[QTY/ CTN B]],1)-1))</f>
        <v>12</v>
      </c>
      <c r="V1352" s="87" t="str">
        <f>IF(db[[#This Row],[QTY/ CTN B]]="","",RIGHT(db[[#This Row],[QTY/ CTN B]],LEN(db[[#This Row],[QTY/ CTN B]])-SEARCH(" ",db[[#This Row],[QTY/ CTN B]],1)))</f>
        <v>GRS</v>
      </c>
      <c r="W1352" s="87">
        <f>IF(db[[#This Row],[QTY/ CTN TG]]="",IF(db[[#This Row],[STN TG]]="","",12),LEFT(db[[#This Row],[QTY/ CTN TG]],SEARCH(" ",db[[#This Row],[QTY/ CTN TG]],1)-1))</f>
        <v>12</v>
      </c>
      <c r="X1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2" s="87">
        <f>IF(db[[#This Row],[STN K]]="","",IF(db[[#This Row],[STN TG]]="LSN",12,""))</f>
        <v>12</v>
      </c>
      <c r="Z1352" s="87" t="str">
        <f>IF(db[[#This Row],[STN TG]]="LSN","PCS","")</f>
        <v>PCS</v>
      </c>
      <c r="AA1352" s="87">
        <f>db[[#This Row],[QTY B]]*IF(db[[#This Row],[QTY TG]]="",1,db[[#This Row],[QTY TG]])*IF(db[[#This Row],[QTY K]]="",1,db[[#This Row],[QTY K]])</f>
        <v>1728</v>
      </c>
      <c r="AB1352" s="87" t="str">
        <f>IF(db[[#This Row],[STN K]]="",IF(db[[#This Row],[STN TG]]="",db[[#This Row],[STN B]],db[[#This Row],[STN TG]]),db[[#This Row],[STN K]])</f>
        <v>PCS</v>
      </c>
      <c r="AC1352" s="87"/>
    </row>
    <row r="1353" spans="1:29" x14ac:dyDescent="0.25">
      <c r="A1353" s="87">
        <f>ROW()-1</f>
        <v>1352</v>
      </c>
      <c r="B1353" s="1" t="str">
        <f>LOWER(SUBSTITUTE(SUBSTITUTE(SUBSTITUTE(SUBSTITUTE(SUBSTITUTE(SUBSTITUTE(db[[#This Row],[NB BM]]," ",),".",""),"-",""),"(",""),")",""),"/",""))</f>
        <v>isigelpeneasygelkeserieskenko</v>
      </c>
      <c r="C1353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D1353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E1353" s="1" t="str">
        <f>LOWER(SUBSTITUTE(SUBSTITUTE(SUBSTITUTE(SUBSTITUTE(SUBSTITUTE(SUBSTITUTE(SUBSTITUTE(SUBSTITUTE(SUBSTITUTE(db[[#This Row],[NB BM]]&amp;db[[#This Row],[QTY/ CTN]]," ",),".",""),"-",""),"(",""),")",""),",",""),"/",""),"""",""),"+",""))</f>
        <v>isigelpeneasygelkeserieskenko120box24pcs</v>
      </c>
      <c r="F13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kenkogelpenrefilleasygelkeseriesblack120box24pcsartomoro</v>
      </c>
      <c r="G1353" s="1" t="s">
        <v>515</v>
      </c>
      <c r="H1353" s="4" t="s">
        <v>516</v>
      </c>
      <c r="I1353" s="49" t="s">
        <v>2622</v>
      </c>
      <c r="J1353" s="1" t="s">
        <v>1620</v>
      </c>
      <c r="K1353" s="26" t="e">
        <f>IF(db[[#This Row],[NB NOTA_C]]="","",COUNTIF([2]!B_MSK[concat],db[[#This Row],[NB NOTA_C]]))</f>
        <v>#REF!</v>
      </c>
      <c r="L1353" s="6" t="s">
        <v>1633</v>
      </c>
      <c r="M1353" s="1" t="s">
        <v>1748</v>
      </c>
      <c r="N1353" s="1" t="s">
        <v>2794</v>
      </c>
      <c r="P1353" s="1" t="str">
        <f>IF(db[[#This Row],[QTY/ CTN]]="","",SUBSTITUTE(SUBSTITUTE(SUBSTITUTE(db[[#This Row],[QTY/ CTN]]," ","_",2),"(",""),")","")&amp;"_")</f>
        <v>120 BOX_24 PCS_</v>
      </c>
      <c r="Q1353" s="1">
        <f>IF(db[[#This Row],[H_QTY/ CTN]]="","",SEARCH("_",db[[#This Row],[H_QTY/ CTN]]))</f>
        <v>8</v>
      </c>
      <c r="R1353" s="1">
        <f>IF(db[[#This Row],[H_QTY/ CTN]]="","",LEN(db[[#This Row],[H_QTY/ CTN]]))</f>
        <v>15</v>
      </c>
      <c r="S1353" s="90" t="str">
        <f>IF(db[[#This Row],[H_QTY/ CTN]]="","",LEFT(db[[#This Row],[H_QTY/ CTN]],db[[#This Row],[H_1]]-1))</f>
        <v>120 BOX</v>
      </c>
      <c r="T1353" s="87" t="str">
        <f>IF(NOT(db[[#This Row],[H_1]]=db[[#This Row],[H_2]]),MID(db[[#This Row],[H_QTY/ CTN]],db[[#This Row],[H_1]]+1,db[[#This Row],[H_2]]-db[[#This Row],[H_1]]-1),"")</f>
        <v>24 PCS</v>
      </c>
      <c r="U1353" s="87" t="str">
        <f>IF(db[[#This Row],[QTY/ CTN B]]="","",LEFT(db[[#This Row],[QTY/ CTN B]],SEARCH(" ",db[[#This Row],[QTY/ CTN B]],1)-1))</f>
        <v>120</v>
      </c>
      <c r="V1353" s="87" t="str">
        <f>IF(db[[#This Row],[QTY/ CTN B]]="","",RIGHT(db[[#This Row],[QTY/ CTN B]],LEN(db[[#This Row],[QTY/ CTN B]])-SEARCH(" ",db[[#This Row],[QTY/ CTN B]],1)))</f>
        <v>BOX</v>
      </c>
      <c r="W1353" s="87" t="str">
        <f>IF(db[[#This Row],[QTY/ CTN TG]]="",IF(db[[#This Row],[STN TG]]="","",12),LEFT(db[[#This Row],[QTY/ CTN TG]],SEARCH(" ",db[[#This Row],[QTY/ CTN TG]],1)-1))</f>
        <v>24</v>
      </c>
      <c r="X1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53" s="87" t="str">
        <f>IF(db[[#This Row],[STN K]]="","",IF(db[[#This Row],[STN TG]]="LSN",12,""))</f>
        <v/>
      </c>
      <c r="Z1353" s="87" t="str">
        <f>IF(db[[#This Row],[STN TG]]="LSN","PCS","")</f>
        <v/>
      </c>
      <c r="AA1353" s="87">
        <f>db[[#This Row],[QTY B]]*IF(db[[#This Row],[QTY TG]]="",1,db[[#This Row],[QTY TG]])*IF(db[[#This Row],[QTY K]]="",1,db[[#This Row],[QTY K]])</f>
        <v>2880</v>
      </c>
      <c r="AB1353" s="87" t="str">
        <f>IF(db[[#This Row],[STN K]]="",IF(db[[#This Row],[STN TG]]="",db[[#This Row],[STN B]],db[[#This Row],[STN TG]]),db[[#This Row],[STN K]])</f>
        <v>PCS</v>
      </c>
      <c r="AC1353" s="87"/>
    </row>
    <row r="1354" spans="1:29" x14ac:dyDescent="0.25">
      <c r="A1354" s="87">
        <f>ROW()-1</f>
        <v>1353</v>
      </c>
      <c r="B1354" s="3" t="str">
        <f>LOWER(SUBSTITUTE(SUBSTITUTE(SUBSTITUTE(SUBSTITUTE(SUBSTITUTE(SUBSTITUTE(db[[#This Row],[NB BM]]," ",),".",""),"-",""),"(",""),")",""),"/",""))</f>
        <v>isigelpenk1hitam</v>
      </c>
      <c r="C1354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D1354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E1354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isigelpenk1hitam144box24pcs</v>
      </c>
      <c r="F1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kenkogelpenrefillk1black144box24pcsartomoro</v>
      </c>
      <c r="G1354" s="1" t="s">
        <v>2899</v>
      </c>
      <c r="H1354" s="4" t="s">
        <v>2893</v>
      </c>
      <c r="I1354" s="49" t="s">
        <v>3604</v>
      </c>
      <c r="J1354" s="1" t="s">
        <v>1620</v>
      </c>
      <c r="K1354" s="26" t="e">
        <f>IF(db[[#This Row],[NB NOTA_C]]="","",COUNTIF([2]!B_MSK[concat],db[[#This Row],[NB NOTA_C]]))</f>
        <v>#REF!</v>
      </c>
      <c r="L1354" s="7" t="s">
        <v>1633</v>
      </c>
      <c r="M1354" s="3" t="s">
        <v>1817</v>
      </c>
      <c r="N1354" s="1" t="s">
        <v>2794</v>
      </c>
      <c r="O1354" s="3"/>
      <c r="P1354" s="3" t="str">
        <f>IF(db[[#This Row],[QTY/ CTN]]="","",SUBSTITUTE(SUBSTITUTE(SUBSTITUTE(db[[#This Row],[QTY/ CTN]]," ","_",2),"(",""),")","")&amp;"_")</f>
        <v>144 BOX_24 PCS_</v>
      </c>
      <c r="Q1354" s="3">
        <f>IF(db[[#This Row],[H_QTY/ CTN]]="","",SEARCH("_",db[[#This Row],[H_QTY/ CTN]]))</f>
        <v>8</v>
      </c>
      <c r="R1354" s="3">
        <f>IF(db[[#This Row],[H_QTY/ CTN]]="","",LEN(db[[#This Row],[H_QTY/ CTN]]))</f>
        <v>15</v>
      </c>
      <c r="S1354" s="90" t="str">
        <f>IF(db[[#This Row],[H_QTY/ CTN]]="","",LEFT(db[[#This Row],[H_QTY/ CTN]],db[[#This Row],[H_1]]-1))</f>
        <v>144 BOX</v>
      </c>
      <c r="T1354" s="87" t="str">
        <f>IF(NOT(db[[#This Row],[H_1]]=db[[#This Row],[H_2]]),MID(db[[#This Row],[H_QTY/ CTN]],db[[#This Row],[H_1]]+1,db[[#This Row],[H_2]]-db[[#This Row],[H_1]]-1),"")</f>
        <v>24 PCS</v>
      </c>
      <c r="U1354" s="87" t="str">
        <f>IF(db[[#This Row],[QTY/ CTN B]]="","",LEFT(db[[#This Row],[QTY/ CTN B]],SEARCH(" ",db[[#This Row],[QTY/ CTN B]],1)-1))</f>
        <v>144</v>
      </c>
      <c r="V1354" s="87" t="str">
        <f>IF(db[[#This Row],[QTY/ CTN B]]="","",RIGHT(db[[#This Row],[QTY/ CTN B]],LEN(db[[#This Row],[QTY/ CTN B]])-SEARCH(" ",db[[#This Row],[QTY/ CTN B]],1)))</f>
        <v>BOX</v>
      </c>
      <c r="W1354" s="87" t="str">
        <f>IF(db[[#This Row],[QTY/ CTN TG]]="",IF(db[[#This Row],[STN TG]]="","",12),LEFT(db[[#This Row],[QTY/ CTN TG]],SEARCH(" ",db[[#This Row],[QTY/ CTN TG]],1)-1))</f>
        <v>24</v>
      </c>
      <c r="X1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54" s="87" t="str">
        <f>IF(db[[#This Row],[STN K]]="","",IF(db[[#This Row],[STN TG]]="LSN",12,""))</f>
        <v/>
      </c>
      <c r="Z1354" s="87" t="str">
        <f>IF(db[[#This Row],[STN TG]]="LSN","PCS","")</f>
        <v/>
      </c>
      <c r="AA1354" s="87">
        <f>db[[#This Row],[QTY B]]*IF(db[[#This Row],[QTY TG]]="",1,db[[#This Row],[QTY TG]])*IF(db[[#This Row],[QTY K]]="",1,db[[#This Row],[QTY K]])</f>
        <v>3456</v>
      </c>
      <c r="AB1354" s="87" t="str">
        <f>IF(db[[#This Row],[STN K]]="",IF(db[[#This Row],[STN TG]]="",db[[#This Row],[STN B]],db[[#This Row],[STN TG]]),db[[#This Row],[STN K]])</f>
        <v>PCS</v>
      </c>
      <c r="AC1354" s="87"/>
    </row>
    <row r="1355" spans="1:29" x14ac:dyDescent="0.25">
      <c r="A1355" s="87">
        <f>ROW()-1</f>
        <v>1354</v>
      </c>
      <c r="B1355" s="3" t="str">
        <f>LOWER(SUBSTITUTE(SUBSTITUTE(SUBSTITUTE(SUBSTITUTE(SUBSTITUTE(SUBSTITUTE(db[[#This Row],[NB BM]]," ",),".",""),"-",""),"(",""),")",""),"/",""))</f>
        <v>gelpenkenkosaharahitam</v>
      </c>
      <c r="C1355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D1355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E135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gelpenkenkosaharahitam12grs</v>
      </c>
      <c r="F1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kenkogelpensaharablack12grsartomoro</v>
      </c>
      <c r="G1355" s="1" t="s">
        <v>2354</v>
      </c>
      <c r="H1355" s="4" t="s">
        <v>2353</v>
      </c>
      <c r="I1355" s="49" t="s">
        <v>2355</v>
      </c>
      <c r="J1355" s="1" t="s">
        <v>1620</v>
      </c>
      <c r="K1355" s="26" t="e">
        <f>IF(db[[#This Row],[NB NOTA_C]]="","",COUNTIF([2]!B_MSK[concat],db[[#This Row],[NB NOTA_C]]))</f>
        <v>#REF!</v>
      </c>
      <c r="L1355" s="7" t="s">
        <v>1633</v>
      </c>
      <c r="M1355" s="3" t="s">
        <v>1697</v>
      </c>
      <c r="N1355" s="1" t="s">
        <v>2811</v>
      </c>
      <c r="P1355" s="1" t="str">
        <f>IF(db[[#This Row],[QTY/ CTN]]="","",SUBSTITUTE(SUBSTITUTE(SUBSTITUTE(db[[#This Row],[QTY/ CTN]]," ","_",2),"(",""),")","")&amp;"_")</f>
        <v>12 GRS_</v>
      </c>
      <c r="Q1355" s="1">
        <f>IF(db[[#This Row],[H_QTY/ CTN]]="","",SEARCH("_",db[[#This Row],[H_QTY/ CTN]]))</f>
        <v>7</v>
      </c>
      <c r="R1355" s="1">
        <f>IF(db[[#This Row],[H_QTY/ CTN]]="","",LEN(db[[#This Row],[H_QTY/ CTN]]))</f>
        <v>7</v>
      </c>
      <c r="S1355" s="90" t="str">
        <f>IF(db[[#This Row],[H_QTY/ CTN]]="","",LEFT(db[[#This Row],[H_QTY/ CTN]],db[[#This Row],[H_1]]-1))</f>
        <v>12 GRS</v>
      </c>
      <c r="T1355" s="87" t="str">
        <f>IF(NOT(db[[#This Row],[H_1]]=db[[#This Row],[H_2]]),MID(db[[#This Row],[H_QTY/ CTN]],db[[#This Row],[H_1]]+1,db[[#This Row],[H_2]]-db[[#This Row],[H_1]]-1),"")</f>
        <v/>
      </c>
      <c r="U1355" s="87" t="str">
        <f>IF(db[[#This Row],[QTY/ CTN B]]="","",LEFT(db[[#This Row],[QTY/ CTN B]],SEARCH(" ",db[[#This Row],[QTY/ CTN B]],1)-1))</f>
        <v>12</v>
      </c>
      <c r="V1355" s="87" t="str">
        <f>IF(db[[#This Row],[QTY/ CTN B]]="","",RIGHT(db[[#This Row],[QTY/ CTN B]],LEN(db[[#This Row],[QTY/ CTN B]])-SEARCH(" ",db[[#This Row],[QTY/ CTN B]],1)))</f>
        <v>GRS</v>
      </c>
      <c r="W1355" s="87">
        <f>IF(db[[#This Row],[QTY/ CTN TG]]="",IF(db[[#This Row],[STN TG]]="","",12),LEFT(db[[#This Row],[QTY/ CTN TG]],SEARCH(" ",db[[#This Row],[QTY/ CTN TG]],1)-1))</f>
        <v>12</v>
      </c>
      <c r="X1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5" s="87">
        <f>IF(db[[#This Row],[STN K]]="","",IF(db[[#This Row],[STN TG]]="LSN",12,""))</f>
        <v>12</v>
      </c>
      <c r="Z1355" s="87" t="str">
        <f>IF(db[[#This Row],[STN TG]]="LSN","PCS","")</f>
        <v>PCS</v>
      </c>
      <c r="AA1355" s="87">
        <f>db[[#This Row],[QTY B]]*IF(db[[#This Row],[QTY TG]]="",1,db[[#This Row],[QTY TG]])*IF(db[[#This Row],[QTY K]]="",1,db[[#This Row],[QTY K]])</f>
        <v>1728</v>
      </c>
      <c r="AB1355" s="87" t="str">
        <f>IF(db[[#This Row],[STN K]]="",IF(db[[#This Row],[STN TG]]="",db[[#This Row],[STN B]],db[[#This Row],[STN TG]]),db[[#This Row],[STN K]])</f>
        <v>PCS</v>
      </c>
      <c r="AC1355" s="87"/>
    </row>
    <row r="1356" spans="1:29" x14ac:dyDescent="0.25">
      <c r="A1356" s="87">
        <f>ROW()-1</f>
        <v>1355</v>
      </c>
      <c r="B1356" s="3" t="str">
        <f>LOWER(SUBSTITUTE(SUBSTITUTE(SUBSTITUTE(SUBSTITUTE(SUBSTITUTE(SUBSTITUTE(db[[#This Row],[NB BM]]," ",),".",""),"-",""),"(",""),")",""),"/",""))</f>
        <v>gelpenkenkosaharadotshitam</v>
      </c>
      <c r="C1356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D1356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E135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gelpenkenkosaharadotshitam12grs</v>
      </c>
      <c r="F13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kenkogelpensaharadotsblack12grsartomoro</v>
      </c>
      <c r="G1356" s="1" t="s">
        <v>3599</v>
      </c>
      <c r="H1356" s="4" t="s">
        <v>3597</v>
      </c>
      <c r="I1356" s="2" t="s">
        <v>3602</v>
      </c>
      <c r="J1356" s="1" t="s">
        <v>1620</v>
      </c>
      <c r="K1356" s="26" t="e">
        <f>IF(db[[#This Row],[NB NOTA_C]]="","",COUNTIF([2]!B_MSK[concat],db[[#This Row],[NB NOTA_C]]))</f>
        <v>#REF!</v>
      </c>
      <c r="L1356" s="7" t="s">
        <v>1633</v>
      </c>
      <c r="M1356" s="3" t="s">
        <v>1697</v>
      </c>
      <c r="N1356" s="1" t="s">
        <v>2811</v>
      </c>
      <c r="P1356" s="1" t="str">
        <f>IF(db[[#This Row],[QTY/ CTN]]="","",SUBSTITUTE(SUBSTITUTE(SUBSTITUTE(db[[#This Row],[QTY/ CTN]]," ","_",2),"(",""),")","")&amp;"_")</f>
        <v>12 GRS_</v>
      </c>
      <c r="Q1356" s="1">
        <f>IF(db[[#This Row],[H_QTY/ CTN]]="","",SEARCH("_",db[[#This Row],[H_QTY/ CTN]]))</f>
        <v>7</v>
      </c>
      <c r="R1356" s="1">
        <f>IF(db[[#This Row],[H_QTY/ CTN]]="","",LEN(db[[#This Row],[H_QTY/ CTN]]))</f>
        <v>7</v>
      </c>
      <c r="S1356" s="90" t="str">
        <f>IF(db[[#This Row],[H_QTY/ CTN]]="","",LEFT(db[[#This Row],[H_QTY/ CTN]],db[[#This Row],[H_1]]-1))</f>
        <v>12 GRS</v>
      </c>
      <c r="T1356" s="87" t="str">
        <f>IF(NOT(db[[#This Row],[H_1]]=db[[#This Row],[H_2]]),MID(db[[#This Row],[H_QTY/ CTN]],db[[#This Row],[H_1]]+1,db[[#This Row],[H_2]]-db[[#This Row],[H_1]]-1),"")</f>
        <v/>
      </c>
      <c r="U1356" s="87" t="str">
        <f>IF(db[[#This Row],[QTY/ CTN B]]="","",LEFT(db[[#This Row],[QTY/ CTN B]],SEARCH(" ",db[[#This Row],[QTY/ CTN B]],1)-1))</f>
        <v>12</v>
      </c>
      <c r="V1356" s="87" t="str">
        <f>IF(db[[#This Row],[QTY/ CTN B]]="","",RIGHT(db[[#This Row],[QTY/ CTN B]],LEN(db[[#This Row],[QTY/ CTN B]])-SEARCH(" ",db[[#This Row],[QTY/ CTN B]],1)))</f>
        <v>GRS</v>
      </c>
      <c r="W1356" s="87">
        <f>IF(db[[#This Row],[QTY/ CTN TG]]="",IF(db[[#This Row],[STN TG]]="","",12),LEFT(db[[#This Row],[QTY/ CTN TG]],SEARCH(" ",db[[#This Row],[QTY/ CTN TG]],1)-1))</f>
        <v>12</v>
      </c>
      <c r="X1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6" s="87">
        <f>IF(db[[#This Row],[STN K]]="","",IF(db[[#This Row],[STN TG]]="LSN",12,""))</f>
        <v>12</v>
      </c>
      <c r="Z1356" s="87" t="str">
        <f>IF(db[[#This Row],[STN TG]]="LSN","PCS","")</f>
        <v>PCS</v>
      </c>
      <c r="AA1356" s="87">
        <f>db[[#This Row],[QTY B]]*IF(db[[#This Row],[QTY TG]]="",1,db[[#This Row],[QTY TG]])*IF(db[[#This Row],[QTY K]]="",1,db[[#This Row],[QTY K]])</f>
        <v>1728</v>
      </c>
      <c r="AB1356" s="87" t="str">
        <f>IF(db[[#This Row],[STN K]]="",IF(db[[#This Row],[STN TG]]="",db[[#This Row],[STN B]],db[[#This Row],[STN TG]]),db[[#This Row],[STN K]])</f>
        <v>PCS</v>
      </c>
      <c r="AC1356" s="87"/>
    </row>
    <row r="1357" spans="1:29" x14ac:dyDescent="0.25">
      <c r="A1357" s="87">
        <f>ROW()-1</f>
        <v>1356</v>
      </c>
      <c r="B1357" s="3" t="str">
        <f>LOWER(SUBSTITUTE(SUBSTITUTE(SUBSTITUTE(SUBSTITUTE(SUBSTITUTE(SUBSTITUTE(db[[#This Row],[NB BM]]," ",),".",""),"-",""),"(",""),")",""),"/",""))</f>
        <v>gelpenkenkosaharasnackhitam</v>
      </c>
      <c r="C1357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D1357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E1357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gelpenkenkosaharasnackhitam12grs</v>
      </c>
      <c r="F13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kenkogelpensaharasnackblack12grsartomoro</v>
      </c>
      <c r="G1357" s="1" t="s">
        <v>3600</v>
      </c>
      <c r="H1357" s="4" t="s">
        <v>3598</v>
      </c>
      <c r="I1357" s="2" t="s">
        <v>3603</v>
      </c>
      <c r="J1357" s="1" t="s">
        <v>1620</v>
      </c>
      <c r="K1357" s="26" t="e">
        <f>IF(db[[#This Row],[NB NOTA_C]]="","",COUNTIF([2]!B_MSK[concat],db[[#This Row],[NB NOTA_C]]))</f>
        <v>#REF!</v>
      </c>
      <c r="L1357" s="7" t="s">
        <v>1633</v>
      </c>
      <c r="M1357" s="3" t="s">
        <v>1697</v>
      </c>
      <c r="N1357" s="1" t="s">
        <v>2811</v>
      </c>
      <c r="O1357" s="1" t="s">
        <v>5073</v>
      </c>
      <c r="P1357" s="1" t="str">
        <f>IF(db[[#This Row],[QTY/ CTN]]="","",SUBSTITUTE(SUBSTITUTE(SUBSTITUTE(db[[#This Row],[QTY/ CTN]]," ","_",2),"(",""),")","")&amp;"_")</f>
        <v>12 GRS_</v>
      </c>
      <c r="Q1357" s="1">
        <f>IF(db[[#This Row],[H_QTY/ CTN]]="","",SEARCH("_",db[[#This Row],[H_QTY/ CTN]]))</f>
        <v>7</v>
      </c>
      <c r="R1357" s="1">
        <f>IF(db[[#This Row],[H_QTY/ CTN]]="","",LEN(db[[#This Row],[H_QTY/ CTN]]))</f>
        <v>7</v>
      </c>
      <c r="S1357" s="90" t="str">
        <f>IF(db[[#This Row],[H_QTY/ CTN]]="","",LEFT(db[[#This Row],[H_QTY/ CTN]],db[[#This Row],[H_1]]-1))</f>
        <v>12 GRS</v>
      </c>
      <c r="T1357" s="87" t="str">
        <f>IF(NOT(db[[#This Row],[H_1]]=db[[#This Row],[H_2]]),MID(db[[#This Row],[H_QTY/ CTN]],db[[#This Row],[H_1]]+1,db[[#This Row],[H_2]]-db[[#This Row],[H_1]]-1),"")</f>
        <v/>
      </c>
      <c r="U1357" s="87" t="str">
        <f>IF(db[[#This Row],[QTY/ CTN B]]="","",LEFT(db[[#This Row],[QTY/ CTN B]],SEARCH(" ",db[[#This Row],[QTY/ CTN B]],1)-1))</f>
        <v>12</v>
      </c>
      <c r="V1357" s="87" t="str">
        <f>IF(db[[#This Row],[QTY/ CTN B]]="","",RIGHT(db[[#This Row],[QTY/ CTN B]],LEN(db[[#This Row],[QTY/ CTN B]])-SEARCH(" ",db[[#This Row],[QTY/ CTN B]],1)))</f>
        <v>GRS</v>
      </c>
      <c r="W1357" s="87">
        <f>IF(db[[#This Row],[QTY/ CTN TG]]="",IF(db[[#This Row],[STN TG]]="","",12),LEFT(db[[#This Row],[QTY/ CTN TG]],SEARCH(" ",db[[#This Row],[QTY/ CTN TG]],1)-1))</f>
        <v>12</v>
      </c>
      <c r="X1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7" s="87">
        <f>IF(db[[#This Row],[STN K]]="","",IF(db[[#This Row],[STN TG]]="LSN",12,""))</f>
        <v>12</v>
      </c>
      <c r="Z1357" s="87" t="str">
        <f>IF(db[[#This Row],[STN TG]]="LSN","PCS","")</f>
        <v>PCS</v>
      </c>
      <c r="AA1357" s="87">
        <f>db[[#This Row],[QTY B]]*IF(db[[#This Row],[QTY TG]]="",1,db[[#This Row],[QTY TG]])*IF(db[[#This Row],[QTY K]]="",1,db[[#This Row],[QTY K]])</f>
        <v>1728</v>
      </c>
      <c r="AB1357" s="87" t="str">
        <f>IF(db[[#This Row],[STN K]]="",IF(db[[#This Row],[STN TG]]="",db[[#This Row],[STN B]],db[[#This Row],[STN TG]]),db[[#This Row],[STN K]])</f>
        <v>PCS</v>
      </c>
      <c r="AC1357" s="87"/>
    </row>
    <row r="1358" spans="1:29" x14ac:dyDescent="0.25">
      <c r="A1358" s="87">
        <f>ROW()-1</f>
        <v>1357</v>
      </c>
      <c r="B1358" s="3" t="str">
        <f>LOWER(SUBSTITUTE(SUBSTITUTE(SUBSTITUTE(SUBSTITUTE(SUBSTITUTE(SUBSTITUTE(db[[#This Row],[NB BM]]," ",),".",""),"-",""),"(",""),")",""),"/",""))</f>
        <v>gelpenkenkosetdiamonddm100s</v>
      </c>
      <c r="C1358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D1358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E1358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gelpenkenkosetdiamonddm100s5box30set</v>
      </c>
      <c r="F1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kenkogelpensetdiamonddm100s8pcsset5box30setartomoro</v>
      </c>
      <c r="G1358" s="1" t="s">
        <v>1900</v>
      </c>
      <c r="H1358" s="4" t="s">
        <v>2071</v>
      </c>
      <c r="I1358" s="49" t="s">
        <v>2134</v>
      </c>
      <c r="J1358" s="1" t="s">
        <v>1620</v>
      </c>
      <c r="K1358" s="26" t="e">
        <f>IF(db[[#This Row],[NB NOTA_C]]="","",COUNTIF([2]!B_MSK[concat],db[[#This Row],[NB NOTA_C]]))</f>
        <v>#REF!</v>
      </c>
      <c r="L1358" s="7" t="s">
        <v>1633</v>
      </c>
      <c r="M1358" s="3" t="s">
        <v>2172</v>
      </c>
      <c r="N1358" s="1" t="s">
        <v>2811</v>
      </c>
      <c r="P1358" s="1" t="str">
        <f>IF(db[[#This Row],[QTY/ CTN]]="","",SUBSTITUTE(SUBSTITUTE(SUBSTITUTE(db[[#This Row],[QTY/ CTN]]," ","_",2),"(",""),")","")&amp;"_")</f>
        <v>5 BOX_30 SET_</v>
      </c>
      <c r="Q1358" s="1">
        <f>IF(db[[#This Row],[H_QTY/ CTN]]="","",SEARCH("_",db[[#This Row],[H_QTY/ CTN]]))</f>
        <v>6</v>
      </c>
      <c r="R1358" s="1">
        <f>IF(db[[#This Row],[H_QTY/ CTN]]="","",LEN(db[[#This Row],[H_QTY/ CTN]]))</f>
        <v>13</v>
      </c>
      <c r="S1358" s="90" t="str">
        <f>IF(db[[#This Row],[H_QTY/ CTN]]="","",LEFT(db[[#This Row],[H_QTY/ CTN]],db[[#This Row],[H_1]]-1))</f>
        <v>5 BOX</v>
      </c>
      <c r="T1358" s="87" t="str">
        <f>IF(NOT(db[[#This Row],[H_1]]=db[[#This Row],[H_2]]),MID(db[[#This Row],[H_QTY/ CTN]],db[[#This Row],[H_1]]+1,db[[#This Row],[H_2]]-db[[#This Row],[H_1]]-1),"")</f>
        <v>30 SET</v>
      </c>
      <c r="U1358" s="87" t="str">
        <f>IF(db[[#This Row],[QTY/ CTN B]]="","",LEFT(db[[#This Row],[QTY/ CTN B]],SEARCH(" ",db[[#This Row],[QTY/ CTN B]],1)-1))</f>
        <v>5</v>
      </c>
      <c r="V1358" s="87" t="str">
        <f>IF(db[[#This Row],[QTY/ CTN B]]="","",RIGHT(db[[#This Row],[QTY/ CTN B]],LEN(db[[#This Row],[QTY/ CTN B]])-SEARCH(" ",db[[#This Row],[QTY/ CTN B]],1)))</f>
        <v>BOX</v>
      </c>
      <c r="W1358" s="87" t="str">
        <f>IF(db[[#This Row],[QTY/ CTN TG]]="",IF(db[[#This Row],[STN TG]]="","",12),LEFT(db[[#This Row],[QTY/ CTN TG]],SEARCH(" ",db[[#This Row],[QTY/ CTN TG]],1)-1))</f>
        <v>30</v>
      </c>
      <c r="X1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358" s="87" t="str">
        <f>IF(db[[#This Row],[STN K]]="","",IF(db[[#This Row],[STN TG]]="LSN",12,""))</f>
        <v/>
      </c>
      <c r="Z1358" s="87" t="str">
        <f>IF(db[[#This Row],[STN TG]]="LSN","PCS","")</f>
        <v/>
      </c>
      <c r="AA1358" s="87">
        <f>db[[#This Row],[QTY B]]*IF(db[[#This Row],[QTY TG]]="",1,db[[#This Row],[QTY TG]])*IF(db[[#This Row],[QTY K]]="",1,db[[#This Row],[QTY K]])</f>
        <v>150</v>
      </c>
      <c r="AB1358" s="87" t="str">
        <f>IF(db[[#This Row],[STN K]]="",IF(db[[#This Row],[STN TG]]="",db[[#This Row],[STN B]],db[[#This Row],[STN TG]]),db[[#This Row],[STN K]])</f>
        <v>SET</v>
      </c>
      <c r="AC1358" s="87"/>
    </row>
    <row r="1359" spans="1:29" x14ac:dyDescent="0.25">
      <c r="A1359" s="87">
        <f>ROW()-1</f>
        <v>1358</v>
      </c>
      <c r="B1359" s="1" t="str">
        <f>LOWER(SUBSTITUTE(SUBSTITUTE(SUBSTITUTE(SUBSTITUTE(SUBSTITUTE(SUBSTITUTE(db[[#This Row],[NB BM]]," ",),".",""),"-",""),"(",""),")",""),"/",""))</f>
        <v>gelpenkenkotgelerasableke303erblack</v>
      </c>
      <c r="C1359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D1359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E1359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gelpenkenkotgelerasableke303erblack12grs</v>
      </c>
      <c r="F13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kenkogelpentgelerasableke303erblack12grsartomoro</v>
      </c>
      <c r="G1359" s="1" t="s">
        <v>4496</v>
      </c>
      <c r="H1359" s="4" t="s">
        <v>4383</v>
      </c>
      <c r="I1359" s="54" t="s">
        <v>4934</v>
      </c>
      <c r="J1359" s="1" t="s">
        <v>1620</v>
      </c>
      <c r="K1359" s="26" t="e">
        <f>IF(db[[#This Row],[NB NOTA_C]]="","",COUNTIF([2]!B_MSK[concat],db[[#This Row],[NB NOTA_C]]))</f>
        <v>#REF!</v>
      </c>
      <c r="L1359" s="6" t="s">
        <v>1633</v>
      </c>
      <c r="M1359" s="1" t="s">
        <v>1697</v>
      </c>
      <c r="N1359" s="1" t="s">
        <v>2811</v>
      </c>
      <c r="P1359" s="1" t="str">
        <f>IF(db[[#This Row],[QTY/ CTN]]="","",SUBSTITUTE(SUBSTITUTE(SUBSTITUTE(db[[#This Row],[QTY/ CTN]]," ","_",2),"(",""),")","")&amp;"_")</f>
        <v>12 GRS_</v>
      </c>
      <c r="Q1359" s="1">
        <f>IF(db[[#This Row],[H_QTY/ CTN]]="","",SEARCH("_",db[[#This Row],[H_QTY/ CTN]]))</f>
        <v>7</v>
      </c>
      <c r="R1359" s="1">
        <f>IF(db[[#This Row],[H_QTY/ CTN]]="","",LEN(db[[#This Row],[H_QTY/ CTN]]))</f>
        <v>7</v>
      </c>
      <c r="S1359" s="90" t="str">
        <f>IF(db[[#This Row],[H_QTY/ CTN]]="","",LEFT(db[[#This Row],[H_QTY/ CTN]],db[[#This Row],[H_1]]-1))</f>
        <v>12 GRS</v>
      </c>
      <c r="T1359" s="87" t="str">
        <f>IF(NOT(db[[#This Row],[H_1]]=db[[#This Row],[H_2]]),MID(db[[#This Row],[H_QTY/ CTN]],db[[#This Row],[H_1]]+1,db[[#This Row],[H_2]]-db[[#This Row],[H_1]]-1),"")</f>
        <v/>
      </c>
      <c r="U1359" s="87" t="str">
        <f>IF(db[[#This Row],[QTY/ CTN B]]="","",LEFT(db[[#This Row],[QTY/ CTN B]],SEARCH(" ",db[[#This Row],[QTY/ CTN B]],1)-1))</f>
        <v>12</v>
      </c>
      <c r="V1359" s="87" t="str">
        <f>IF(db[[#This Row],[QTY/ CTN B]]="","",RIGHT(db[[#This Row],[QTY/ CTN B]],LEN(db[[#This Row],[QTY/ CTN B]])-SEARCH(" ",db[[#This Row],[QTY/ CTN B]],1)))</f>
        <v>GRS</v>
      </c>
      <c r="W1359" s="87">
        <f>IF(db[[#This Row],[QTY/ CTN TG]]="",IF(db[[#This Row],[STN TG]]="","",12),LEFT(db[[#This Row],[QTY/ CTN TG]],SEARCH(" ",db[[#This Row],[QTY/ CTN TG]],1)-1))</f>
        <v>12</v>
      </c>
      <c r="X1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59" s="87">
        <f>IF(db[[#This Row],[STN K]]="","",IF(db[[#This Row],[STN TG]]="LSN",12,""))</f>
        <v>12</v>
      </c>
      <c r="Z1359" s="87" t="str">
        <f>IF(db[[#This Row],[STN TG]]="LSN","PCS","")</f>
        <v>PCS</v>
      </c>
      <c r="AA1359" s="87">
        <f>db[[#This Row],[QTY B]]*IF(db[[#This Row],[QTY TG]]="",1,db[[#This Row],[QTY TG]])*IF(db[[#This Row],[QTY K]]="",1,db[[#This Row],[QTY K]])</f>
        <v>1728</v>
      </c>
      <c r="AB1359" s="87" t="str">
        <f>IF(db[[#This Row],[STN K]]="",IF(db[[#This Row],[STN TG]]="",db[[#This Row],[STN B]],db[[#This Row],[STN TG]]),db[[#This Row],[STN K]])</f>
        <v>PCS</v>
      </c>
      <c r="AC1359" s="87"/>
    </row>
    <row r="1360" spans="1:29" x14ac:dyDescent="0.25">
      <c r="A1360" s="87">
        <f>ROW()-1</f>
        <v>1359</v>
      </c>
      <c r="B1360" s="1" t="str">
        <f>LOWER(SUBSTITUTE(SUBSTITUTE(SUBSTITUTE(SUBSTITUTE(SUBSTITUTE(SUBSTITUTE(db[[#This Row],[NB BM]]," ",),".",""),"-",""),"(",""),")",""),"/",""))</f>
        <v>gelpenkenkowinjellerke600</v>
      </c>
      <c r="C1360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D1360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E1360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gelpenkenkowinjellerke60012grs</v>
      </c>
      <c r="F13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kenkogelpenwinjellerke60012grsartomoro</v>
      </c>
      <c r="G1360" s="1" t="s">
        <v>517</v>
      </c>
      <c r="H1360" s="4" t="s">
        <v>518</v>
      </c>
      <c r="I1360" s="49" t="s">
        <v>519</v>
      </c>
      <c r="J1360" s="1" t="s">
        <v>1620</v>
      </c>
      <c r="K1360" s="26" t="e">
        <f>IF(db[[#This Row],[NB NOTA_C]]="","",COUNTIF([2]!B_MSK[concat],db[[#This Row],[NB NOTA_C]]))</f>
        <v>#REF!</v>
      </c>
      <c r="L1360" s="6" t="s">
        <v>1633</v>
      </c>
      <c r="M1360" s="1" t="s">
        <v>1697</v>
      </c>
      <c r="N1360" s="1" t="s">
        <v>2811</v>
      </c>
      <c r="P1360" s="1" t="str">
        <f>IF(db[[#This Row],[QTY/ CTN]]="","",SUBSTITUTE(SUBSTITUTE(SUBSTITUTE(db[[#This Row],[QTY/ CTN]]," ","_",2),"(",""),")","")&amp;"_")</f>
        <v>12 GRS_</v>
      </c>
      <c r="Q1360" s="1">
        <f>IF(db[[#This Row],[H_QTY/ CTN]]="","",SEARCH("_",db[[#This Row],[H_QTY/ CTN]]))</f>
        <v>7</v>
      </c>
      <c r="R1360" s="1">
        <f>IF(db[[#This Row],[H_QTY/ CTN]]="","",LEN(db[[#This Row],[H_QTY/ CTN]]))</f>
        <v>7</v>
      </c>
      <c r="S1360" s="90" t="str">
        <f>IF(db[[#This Row],[H_QTY/ CTN]]="","",LEFT(db[[#This Row],[H_QTY/ CTN]],db[[#This Row],[H_1]]-1))</f>
        <v>12 GRS</v>
      </c>
      <c r="T1360" s="87" t="str">
        <f>IF(NOT(db[[#This Row],[H_1]]=db[[#This Row],[H_2]]),MID(db[[#This Row],[H_QTY/ CTN]],db[[#This Row],[H_1]]+1,db[[#This Row],[H_2]]-db[[#This Row],[H_1]]-1),"")</f>
        <v/>
      </c>
      <c r="U1360" s="87" t="str">
        <f>IF(db[[#This Row],[QTY/ CTN B]]="","",LEFT(db[[#This Row],[QTY/ CTN B]],SEARCH(" ",db[[#This Row],[QTY/ CTN B]],1)-1))</f>
        <v>12</v>
      </c>
      <c r="V1360" s="87" t="str">
        <f>IF(db[[#This Row],[QTY/ CTN B]]="","",RIGHT(db[[#This Row],[QTY/ CTN B]],LEN(db[[#This Row],[QTY/ CTN B]])-SEARCH(" ",db[[#This Row],[QTY/ CTN B]],1)))</f>
        <v>GRS</v>
      </c>
      <c r="W1360" s="87">
        <f>IF(db[[#This Row],[QTY/ CTN TG]]="",IF(db[[#This Row],[STN TG]]="","",12),LEFT(db[[#This Row],[QTY/ CTN TG]],SEARCH(" ",db[[#This Row],[QTY/ CTN TG]],1)-1))</f>
        <v>12</v>
      </c>
      <c r="X1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60" s="87">
        <f>IF(db[[#This Row],[STN K]]="","",IF(db[[#This Row],[STN TG]]="LSN",12,""))</f>
        <v>12</v>
      </c>
      <c r="Z1360" s="87" t="str">
        <f>IF(db[[#This Row],[STN TG]]="LSN","PCS","")</f>
        <v>PCS</v>
      </c>
      <c r="AA1360" s="87">
        <f>db[[#This Row],[QTY B]]*IF(db[[#This Row],[QTY TG]]="",1,db[[#This Row],[QTY TG]])*IF(db[[#This Row],[QTY K]]="",1,db[[#This Row],[QTY K]])</f>
        <v>1728</v>
      </c>
      <c r="AB1360" s="87" t="str">
        <f>IF(db[[#This Row],[STN K]]="",IF(db[[#This Row],[STN TG]]="",db[[#This Row],[STN B]],db[[#This Row],[STN TG]]),db[[#This Row],[STN K]])</f>
        <v>PCS</v>
      </c>
      <c r="AC1360" s="87"/>
    </row>
    <row r="1361" spans="1:29" x14ac:dyDescent="0.25">
      <c r="A1361" s="87">
        <f>ROW()-1</f>
        <v>1360</v>
      </c>
      <c r="B1361" s="1" t="str">
        <f>LOWER(SUBSTITUTE(SUBSTITUTE(SUBSTITUTE(SUBSTITUTE(SUBSTITUTE(SUBSTITUTE(db[[#This Row],[NB BM]]," ",),".",""),"-",""),"(",""),")",""),"/",""))</f>
        <v>gelpenkenkowinjellerke600hitam</v>
      </c>
      <c r="C1361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D1361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E1361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gelpenkenkowinjellerke600hitam12grs</v>
      </c>
      <c r="F13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kenkogelpenwinjellerke600black12grsartomoro</v>
      </c>
      <c r="G1361" s="1" t="s">
        <v>520</v>
      </c>
      <c r="H1361" s="4" t="s">
        <v>521</v>
      </c>
      <c r="I1361" s="49" t="s">
        <v>522</v>
      </c>
      <c r="J1361" s="1" t="s">
        <v>1620</v>
      </c>
      <c r="K1361" s="26" t="e">
        <f>IF(db[[#This Row],[NB NOTA_C]]="","",COUNTIF([2]!B_MSK[concat],db[[#This Row],[NB NOTA_C]]))</f>
        <v>#REF!</v>
      </c>
      <c r="L1361" s="6" t="s">
        <v>1633</v>
      </c>
      <c r="M1361" s="1" t="s">
        <v>1697</v>
      </c>
      <c r="N1361" s="1" t="s">
        <v>2811</v>
      </c>
      <c r="P1361" s="1" t="str">
        <f>IF(db[[#This Row],[QTY/ CTN]]="","",SUBSTITUTE(SUBSTITUTE(SUBSTITUTE(db[[#This Row],[QTY/ CTN]]," ","_",2),"(",""),")","")&amp;"_")</f>
        <v>12 GRS_</v>
      </c>
      <c r="Q1361" s="1">
        <f>IF(db[[#This Row],[H_QTY/ CTN]]="","",SEARCH("_",db[[#This Row],[H_QTY/ CTN]]))</f>
        <v>7</v>
      </c>
      <c r="R1361" s="1">
        <f>IF(db[[#This Row],[H_QTY/ CTN]]="","",LEN(db[[#This Row],[H_QTY/ CTN]]))</f>
        <v>7</v>
      </c>
      <c r="S1361" s="90" t="str">
        <f>IF(db[[#This Row],[H_QTY/ CTN]]="","",LEFT(db[[#This Row],[H_QTY/ CTN]],db[[#This Row],[H_1]]-1))</f>
        <v>12 GRS</v>
      </c>
      <c r="T1361" s="87" t="str">
        <f>IF(NOT(db[[#This Row],[H_1]]=db[[#This Row],[H_2]]),MID(db[[#This Row],[H_QTY/ CTN]],db[[#This Row],[H_1]]+1,db[[#This Row],[H_2]]-db[[#This Row],[H_1]]-1),"")</f>
        <v/>
      </c>
      <c r="U1361" s="87" t="str">
        <f>IF(db[[#This Row],[QTY/ CTN B]]="","",LEFT(db[[#This Row],[QTY/ CTN B]],SEARCH(" ",db[[#This Row],[QTY/ CTN B]],1)-1))</f>
        <v>12</v>
      </c>
      <c r="V1361" s="87" t="str">
        <f>IF(db[[#This Row],[QTY/ CTN B]]="","",RIGHT(db[[#This Row],[QTY/ CTN B]],LEN(db[[#This Row],[QTY/ CTN B]])-SEARCH(" ",db[[#This Row],[QTY/ CTN B]],1)))</f>
        <v>GRS</v>
      </c>
      <c r="W1361" s="87">
        <f>IF(db[[#This Row],[QTY/ CTN TG]]="",IF(db[[#This Row],[STN TG]]="","",12),LEFT(db[[#This Row],[QTY/ CTN TG]],SEARCH(" ",db[[#This Row],[QTY/ CTN TG]],1)-1))</f>
        <v>12</v>
      </c>
      <c r="X1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61" s="87">
        <f>IF(db[[#This Row],[STN K]]="","",IF(db[[#This Row],[STN TG]]="LSN",12,""))</f>
        <v>12</v>
      </c>
      <c r="Z1361" s="87" t="str">
        <f>IF(db[[#This Row],[STN TG]]="LSN","PCS","")</f>
        <v>PCS</v>
      </c>
      <c r="AA1361" s="87">
        <f>db[[#This Row],[QTY B]]*IF(db[[#This Row],[QTY TG]]="",1,db[[#This Row],[QTY TG]])*IF(db[[#This Row],[QTY K]]="",1,db[[#This Row],[QTY K]])</f>
        <v>1728</v>
      </c>
      <c r="AB1361" s="87" t="str">
        <f>IF(db[[#This Row],[STN K]]="",IF(db[[#This Row],[STN TG]]="",db[[#This Row],[STN B]],db[[#This Row],[STN TG]]),db[[#This Row],[STN K]])</f>
        <v>PCS</v>
      </c>
      <c r="AC1361" s="87"/>
    </row>
    <row r="1362" spans="1:29" x14ac:dyDescent="0.25">
      <c r="A1362" s="87">
        <f>ROW()-1</f>
        <v>1361</v>
      </c>
      <c r="B1362" s="1" t="str">
        <f>LOWER(SUBSTITUTE(SUBSTITUTE(SUBSTITUTE(SUBSTITUTE(SUBSTITUTE(SUBSTITUTE(db[[#This Row],[NB BM]]," ",),".",""),"-",""),"(",""),")",""),"/",""))</f>
        <v>glossyphotopaperkenko230gsma4</v>
      </c>
      <c r="C1362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D1362" s="1" t="str">
        <f>LOWER(SUBSTITUTE(SUBSTITUTE(SUBSTITUTE(SUBSTITUTE(SUBSTITUTE(SUBSTITUTE(SUBSTITUTE(SUBSTITUTE(SUBSTITUTE(db[[#This Row],[NB PAJAK]]," ",""),"-",""),"(",""),")",""),".",""),",",""),"/",""),"""",""),"+",""))</f>
        <v/>
      </c>
      <c r="E1362" s="1" t="str">
        <f>LOWER(SUBSTITUTE(SUBSTITUTE(SUBSTITUTE(SUBSTITUTE(SUBSTITUTE(SUBSTITUTE(SUBSTITUTE(SUBSTITUTE(SUBSTITUTE(db[[#This Row],[NB BM]]&amp;db[[#This Row],[QTY/ CTN]]," ",),".",""),"-",""),"(",""),")",""),",",""),"/",""),"""",""),"+",""))</f>
        <v>glossyphotopaperkenko230gsma450pak100pcs</v>
      </c>
      <c r="F13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kenkoglossyphotopaper230gsma4@100pcs50pak100pcsartomoro</v>
      </c>
      <c r="G1362" s="1" t="s">
        <v>523</v>
      </c>
      <c r="H1362" s="4" t="s">
        <v>524</v>
      </c>
      <c r="I1362" s="2"/>
      <c r="J1362" s="1" t="s">
        <v>1620</v>
      </c>
      <c r="K1362" s="26" t="e">
        <f>IF(db[[#This Row],[NB NOTA_C]]="","",COUNTIF([2]!B_MSK[concat],db[[#This Row],[NB NOTA_C]]))</f>
        <v>#REF!</v>
      </c>
      <c r="L1362" s="6" t="s">
        <v>1633</v>
      </c>
      <c r="M1362" s="1" t="s">
        <v>1744</v>
      </c>
      <c r="N1362" s="1" t="s">
        <v>2801</v>
      </c>
      <c r="P1362" s="1" t="str">
        <f>IF(db[[#This Row],[QTY/ CTN]]="","",SUBSTITUTE(SUBSTITUTE(SUBSTITUTE(db[[#This Row],[QTY/ CTN]]," ","_",2),"(",""),")","")&amp;"_")</f>
        <v>50 PAK_100 PCS_</v>
      </c>
      <c r="Q1362" s="1">
        <f>IF(db[[#This Row],[H_QTY/ CTN]]="","",SEARCH("_",db[[#This Row],[H_QTY/ CTN]]))</f>
        <v>7</v>
      </c>
      <c r="R1362" s="1">
        <f>IF(db[[#This Row],[H_QTY/ CTN]]="","",LEN(db[[#This Row],[H_QTY/ CTN]]))</f>
        <v>15</v>
      </c>
      <c r="S1362" s="90" t="str">
        <f>IF(db[[#This Row],[H_QTY/ CTN]]="","",LEFT(db[[#This Row],[H_QTY/ CTN]],db[[#This Row],[H_1]]-1))</f>
        <v>50 PAK</v>
      </c>
      <c r="T1362" s="87" t="str">
        <f>IF(NOT(db[[#This Row],[H_1]]=db[[#This Row],[H_2]]),MID(db[[#This Row],[H_QTY/ CTN]],db[[#This Row],[H_1]]+1,db[[#This Row],[H_2]]-db[[#This Row],[H_1]]-1),"")</f>
        <v>100 PCS</v>
      </c>
      <c r="U1362" s="87" t="str">
        <f>IF(db[[#This Row],[QTY/ CTN B]]="","",LEFT(db[[#This Row],[QTY/ CTN B]],SEARCH(" ",db[[#This Row],[QTY/ CTN B]],1)-1))</f>
        <v>50</v>
      </c>
      <c r="V1362" s="87" t="str">
        <f>IF(db[[#This Row],[QTY/ CTN B]]="","",RIGHT(db[[#This Row],[QTY/ CTN B]],LEN(db[[#This Row],[QTY/ CTN B]])-SEARCH(" ",db[[#This Row],[QTY/ CTN B]],1)))</f>
        <v>PAK</v>
      </c>
      <c r="W1362" s="87" t="str">
        <f>IF(db[[#This Row],[QTY/ CTN TG]]="",IF(db[[#This Row],[STN TG]]="","",12),LEFT(db[[#This Row],[QTY/ CTN TG]],SEARCH(" ",db[[#This Row],[QTY/ CTN TG]],1)-1))</f>
        <v>100</v>
      </c>
      <c r="X1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2" s="87" t="str">
        <f>IF(db[[#This Row],[STN K]]="","",IF(db[[#This Row],[STN TG]]="LSN",12,""))</f>
        <v/>
      </c>
      <c r="Z1362" s="87" t="str">
        <f>IF(db[[#This Row],[STN TG]]="LSN","PCS","")</f>
        <v/>
      </c>
      <c r="AA1362" s="87">
        <f>db[[#This Row],[QTY B]]*IF(db[[#This Row],[QTY TG]]="",1,db[[#This Row],[QTY TG]])*IF(db[[#This Row],[QTY K]]="",1,db[[#This Row],[QTY K]])</f>
        <v>5000</v>
      </c>
      <c r="AB1362" s="87" t="str">
        <f>IF(db[[#This Row],[STN K]]="",IF(db[[#This Row],[STN TG]]="",db[[#This Row],[STN B]],db[[#This Row],[STN TG]]),db[[#This Row],[STN K]])</f>
        <v>PCS</v>
      </c>
      <c r="AC1362" s="87"/>
    </row>
    <row r="1363" spans="1:29" x14ac:dyDescent="0.25">
      <c r="A1363" s="87">
        <f>ROW()-1</f>
        <v>1362</v>
      </c>
      <c r="B1363" s="1" t="str">
        <f>LOWER(SUBSTITUTE(SUBSTITUTE(SUBSTITUTE(SUBSTITUTE(SUBSTITUTE(SUBSTITUTE(db[[#This Row],[NB BM]]," ",),".",""),"-",""),"(",""),")",""),"/",""))</f>
        <v>lemstickkenko15grtanggung</v>
      </c>
      <c r="C1363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D1363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E1363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lemstickkenko15grtanggung36box20pcs</v>
      </c>
      <c r="F13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kenkogluestick15grmedium36box20pcsartomoro</v>
      </c>
      <c r="G1363" s="1" t="s">
        <v>525</v>
      </c>
      <c r="H1363" s="4" t="s">
        <v>526</v>
      </c>
      <c r="I1363" s="2" t="s">
        <v>527</v>
      </c>
      <c r="J1363" s="1" t="s">
        <v>1620</v>
      </c>
      <c r="K1363" s="26" t="e">
        <f>IF(db[[#This Row],[NB NOTA_C]]="","",COUNTIF([2]!B_MSK[concat],db[[#This Row],[NB NOTA_C]]))</f>
        <v>#REF!</v>
      </c>
      <c r="L1363" s="6" t="s">
        <v>1633</v>
      </c>
      <c r="M1363" s="1" t="s">
        <v>1777</v>
      </c>
      <c r="N1363" s="1" t="s">
        <v>2804</v>
      </c>
      <c r="O1363" s="1" t="s">
        <v>4840</v>
      </c>
      <c r="P1363" s="1" t="str">
        <f>IF(db[[#This Row],[QTY/ CTN]]="","",SUBSTITUTE(SUBSTITUTE(SUBSTITUTE(db[[#This Row],[QTY/ CTN]]," ","_",2),"(",""),")","")&amp;"_")</f>
        <v>36 BOX_20 PCS_</v>
      </c>
      <c r="Q1363" s="1">
        <f>IF(db[[#This Row],[H_QTY/ CTN]]="","",SEARCH("_",db[[#This Row],[H_QTY/ CTN]]))</f>
        <v>7</v>
      </c>
      <c r="R1363" s="1">
        <f>IF(db[[#This Row],[H_QTY/ CTN]]="","",LEN(db[[#This Row],[H_QTY/ CTN]]))</f>
        <v>14</v>
      </c>
      <c r="S1363" s="90" t="str">
        <f>IF(db[[#This Row],[H_QTY/ CTN]]="","",LEFT(db[[#This Row],[H_QTY/ CTN]],db[[#This Row],[H_1]]-1))</f>
        <v>36 BOX</v>
      </c>
      <c r="T1363" s="87" t="str">
        <f>IF(NOT(db[[#This Row],[H_1]]=db[[#This Row],[H_2]]),MID(db[[#This Row],[H_QTY/ CTN]],db[[#This Row],[H_1]]+1,db[[#This Row],[H_2]]-db[[#This Row],[H_1]]-1),"")</f>
        <v>20 PCS</v>
      </c>
      <c r="U1363" s="87" t="str">
        <f>IF(db[[#This Row],[QTY/ CTN B]]="","",LEFT(db[[#This Row],[QTY/ CTN B]],SEARCH(" ",db[[#This Row],[QTY/ CTN B]],1)-1))</f>
        <v>36</v>
      </c>
      <c r="V1363" s="87" t="str">
        <f>IF(db[[#This Row],[QTY/ CTN B]]="","",RIGHT(db[[#This Row],[QTY/ CTN B]],LEN(db[[#This Row],[QTY/ CTN B]])-SEARCH(" ",db[[#This Row],[QTY/ CTN B]],1)))</f>
        <v>BOX</v>
      </c>
      <c r="W1363" s="87" t="str">
        <f>IF(db[[#This Row],[QTY/ CTN TG]]="",IF(db[[#This Row],[STN TG]]="","",12),LEFT(db[[#This Row],[QTY/ CTN TG]],SEARCH(" ",db[[#This Row],[QTY/ CTN TG]],1)-1))</f>
        <v>20</v>
      </c>
      <c r="X1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3" s="87" t="str">
        <f>IF(db[[#This Row],[STN K]]="","",IF(db[[#This Row],[STN TG]]="LSN",12,""))</f>
        <v/>
      </c>
      <c r="Z1363" s="87" t="str">
        <f>IF(db[[#This Row],[STN TG]]="LSN","PCS","")</f>
        <v/>
      </c>
      <c r="AA1363" s="87">
        <f>db[[#This Row],[QTY B]]*IF(db[[#This Row],[QTY TG]]="",1,db[[#This Row],[QTY TG]])*IF(db[[#This Row],[QTY K]]="",1,db[[#This Row],[QTY K]])</f>
        <v>720</v>
      </c>
      <c r="AB1363" s="87" t="str">
        <f>IF(db[[#This Row],[STN K]]="",IF(db[[#This Row],[STN TG]]="",db[[#This Row],[STN B]],db[[#This Row],[STN TG]]),db[[#This Row],[STN K]])</f>
        <v>PCS</v>
      </c>
      <c r="AC1363" s="87"/>
    </row>
    <row r="1364" spans="1:29" x14ac:dyDescent="0.25">
      <c r="A1364" s="87">
        <f>ROW()-1</f>
        <v>1363</v>
      </c>
      <c r="B1364" s="1" t="str">
        <f>LOWER(SUBSTITUTE(SUBSTITUTE(SUBSTITUTE(SUBSTITUTE(SUBSTITUTE(SUBSTITUTE(db[[#This Row],[NB BM]]," ",),".",""),"-",""),"(",""),")",""),"/",""))</f>
        <v>lemstickkenko25grbesar</v>
      </c>
      <c r="C1364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D1364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E1364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lemstickkenko25grbesar36lsn</v>
      </c>
      <c r="F13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kenkogluestick25grlarge36lsnartomoro</v>
      </c>
      <c r="G1364" s="1" t="s">
        <v>528</v>
      </c>
      <c r="H1364" s="4" t="s">
        <v>529</v>
      </c>
      <c r="I1364" s="49" t="s">
        <v>530</v>
      </c>
      <c r="J1364" s="1" t="s">
        <v>1620</v>
      </c>
      <c r="K1364" s="26" t="e">
        <f>IF(db[[#This Row],[NB NOTA_C]]="","",COUNTIF([2]!B_MSK[concat],db[[#This Row],[NB NOTA_C]]))</f>
        <v>#REF!</v>
      </c>
      <c r="L1364" s="6" t="s">
        <v>1633</v>
      </c>
      <c r="M1364" s="1" t="s">
        <v>1733</v>
      </c>
      <c r="N1364" s="1" t="s">
        <v>2804</v>
      </c>
      <c r="O1364" s="1" t="s">
        <v>4841</v>
      </c>
      <c r="P1364" s="1" t="str">
        <f>IF(db[[#This Row],[QTY/ CTN]]="","",SUBSTITUTE(SUBSTITUTE(SUBSTITUTE(db[[#This Row],[QTY/ CTN]]," ","_",2),"(",""),")","")&amp;"_")</f>
        <v>36 LSN_</v>
      </c>
      <c r="Q1364" s="1">
        <f>IF(db[[#This Row],[H_QTY/ CTN]]="","",SEARCH("_",db[[#This Row],[H_QTY/ CTN]]))</f>
        <v>7</v>
      </c>
      <c r="R1364" s="1">
        <f>IF(db[[#This Row],[H_QTY/ CTN]]="","",LEN(db[[#This Row],[H_QTY/ CTN]]))</f>
        <v>7</v>
      </c>
      <c r="S1364" s="90" t="str">
        <f>IF(db[[#This Row],[H_QTY/ CTN]]="","",LEFT(db[[#This Row],[H_QTY/ CTN]],db[[#This Row],[H_1]]-1))</f>
        <v>36 LSN</v>
      </c>
      <c r="T1364" s="87" t="str">
        <f>IF(NOT(db[[#This Row],[H_1]]=db[[#This Row],[H_2]]),MID(db[[#This Row],[H_QTY/ CTN]],db[[#This Row],[H_1]]+1,db[[#This Row],[H_2]]-db[[#This Row],[H_1]]-1),"")</f>
        <v/>
      </c>
      <c r="U1364" s="87" t="str">
        <f>IF(db[[#This Row],[QTY/ CTN B]]="","",LEFT(db[[#This Row],[QTY/ CTN B]],SEARCH(" ",db[[#This Row],[QTY/ CTN B]],1)-1))</f>
        <v>36</v>
      </c>
      <c r="V1364" s="87" t="str">
        <f>IF(db[[#This Row],[QTY/ CTN B]]="","",RIGHT(db[[#This Row],[QTY/ CTN B]],LEN(db[[#This Row],[QTY/ CTN B]])-SEARCH(" ",db[[#This Row],[QTY/ CTN B]],1)))</f>
        <v>LSN</v>
      </c>
      <c r="W1364" s="87">
        <f>IF(db[[#This Row],[QTY/ CTN TG]]="",IF(db[[#This Row],[STN TG]]="","",12),LEFT(db[[#This Row],[QTY/ CTN TG]],SEARCH(" ",db[[#This Row],[QTY/ CTN TG]],1)-1))</f>
        <v>12</v>
      </c>
      <c r="X1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4" s="87" t="str">
        <f>IF(db[[#This Row],[STN K]]="","",IF(db[[#This Row],[STN TG]]="LSN",12,""))</f>
        <v/>
      </c>
      <c r="Z1364" s="87" t="str">
        <f>IF(db[[#This Row],[STN TG]]="LSN","PCS","")</f>
        <v/>
      </c>
      <c r="AA1364" s="87">
        <f>db[[#This Row],[QTY B]]*IF(db[[#This Row],[QTY TG]]="",1,db[[#This Row],[QTY TG]])*IF(db[[#This Row],[QTY K]]="",1,db[[#This Row],[QTY K]])</f>
        <v>432</v>
      </c>
      <c r="AB1364" s="87" t="str">
        <f>IF(db[[#This Row],[STN K]]="",IF(db[[#This Row],[STN TG]]="",db[[#This Row],[STN B]],db[[#This Row],[STN TG]]),db[[#This Row],[STN K]])</f>
        <v>PCS</v>
      </c>
      <c r="AC1364" s="87"/>
    </row>
    <row r="1365" spans="1:29" ht="15" customHeight="1" x14ac:dyDescent="0.25">
      <c r="A1365" s="87">
        <f>ROW()-1</f>
        <v>1364</v>
      </c>
      <c r="B1365" s="1" t="str">
        <f>LOWER(SUBSTITUTE(SUBSTITUTE(SUBSTITUTE(SUBSTITUTE(SUBSTITUTE(SUBSTITUTE(db[[#This Row],[NB BM]]," ",),".",""),"-",""),"(",""),")",""),"/",""))</f>
        <v>lemstickkenko8grkecil</v>
      </c>
      <c r="C1365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D1365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E1365" s="1" t="str">
        <f>LOWER(SUBSTITUTE(SUBSTITUTE(SUBSTITUTE(SUBSTITUTE(SUBSTITUTE(SUBSTITUTE(SUBSTITUTE(SUBSTITUTE(SUBSTITUTE(db[[#This Row],[NB BM]]&amp;db[[#This Row],[QTY/ CTN]]," ",),".",""),"-",""),"(",""),")",""),",",""),"/",""),"""",""),"+",""))</f>
        <v>lemstickkenko8grkecil36box30pcs</v>
      </c>
      <c r="F13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kenkogluestick8grsmall36box30pcsartomoro</v>
      </c>
      <c r="G1365" s="1" t="s">
        <v>531</v>
      </c>
      <c r="H1365" s="4" t="s">
        <v>532</v>
      </c>
      <c r="I1365" s="2" t="s">
        <v>533</v>
      </c>
      <c r="J1365" s="1" t="s">
        <v>1620</v>
      </c>
      <c r="K1365" s="26" t="e">
        <f>IF(db[[#This Row],[NB NOTA_C]]="","",COUNTIF([2]!B_MSK[concat],db[[#This Row],[NB NOTA_C]]))</f>
        <v>#REF!</v>
      </c>
      <c r="L1365" s="6" t="s">
        <v>1633</v>
      </c>
      <c r="M1365" s="1" t="s">
        <v>1778</v>
      </c>
      <c r="N1365" s="1" t="s">
        <v>2804</v>
      </c>
      <c r="O1365" s="1" t="s">
        <v>4842</v>
      </c>
      <c r="P1365" s="1" t="str">
        <f>IF(db[[#This Row],[QTY/ CTN]]="","",SUBSTITUTE(SUBSTITUTE(SUBSTITUTE(db[[#This Row],[QTY/ CTN]]," ","_",2),"(",""),")","")&amp;"_")</f>
        <v>36 BOX_30 PCS_</v>
      </c>
      <c r="Q1365" s="1">
        <f>IF(db[[#This Row],[H_QTY/ CTN]]="","",SEARCH("_",db[[#This Row],[H_QTY/ CTN]]))</f>
        <v>7</v>
      </c>
      <c r="R1365" s="1">
        <f>IF(db[[#This Row],[H_QTY/ CTN]]="","",LEN(db[[#This Row],[H_QTY/ CTN]]))</f>
        <v>14</v>
      </c>
      <c r="S1365" s="90" t="str">
        <f>IF(db[[#This Row],[H_QTY/ CTN]]="","",LEFT(db[[#This Row],[H_QTY/ CTN]],db[[#This Row],[H_1]]-1))</f>
        <v>36 BOX</v>
      </c>
      <c r="T1365" s="87" t="str">
        <f>IF(NOT(db[[#This Row],[H_1]]=db[[#This Row],[H_2]]),MID(db[[#This Row],[H_QTY/ CTN]],db[[#This Row],[H_1]]+1,db[[#This Row],[H_2]]-db[[#This Row],[H_1]]-1),"")</f>
        <v>30 PCS</v>
      </c>
      <c r="U1365" s="87" t="str">
        <f>IF(db[[#This Row],[QTY/ CTN B]]="","",LEFT(db[[#This Row],[QTY/ CTN B]],SEARCH(" ",db[[#This Row],[QTY/ CTN B]],1)-1))</f>
        <v>36</v>
      </c>
      <c r="V1365" s="87" t="str">
        <f>IF(db[[#This Row],[QTY/ CTN B]]="","",RIGHT(db[[#This Row],[QTY/ CTN B]],LEN(db[[#This Row],[QTY/ CTN B]])-SEARCH(" ",db[[#This Row],[QTY/ CTN B]],1)))</f>
        <v>BOX</v>
      </c>
      <c r="W1365" s="87" t="str">
        <f>IF(db[[#This Row],[QTY/ CTN TG]]="",IF(db[[#This Row],[STN TG]]="","",12),LEFT(db[[#This Row],[QTY/ CTN TG]],SEARCH(" ",db[[#This Row],[QTY/ CTN TG]],1)-1))</f>
        <v>30</v>
      </c>
      <c r="X1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5" s="87" t="str">
        <f>IF(db[[#This Row],[STN K]]="","",IF(db[[#This Row],[STN TG]]="LSN",12,""))</f>
        <v/>
      </c>
      <c r="Z1365" s="87" t="str">
        <f>IF(db[[#This Row],[STN TG]]="LSN","PCS","")</f>
        <v/>
      </c>
      <c r="AA1365" s="87">
        <f>db[[#This Row],[QTY B]]*IF(db[[#This Row],[QTY TG]]="",1,db[[#This Row],[QTY TG]])*IF(db[[#This Row],[QTY K]]="",1,db[[#This Row],[QTY K]])</f>
        <v>1080</v>
      </c>
      <c r="AB1365" s="87" t="str">
        <f>IF(db[[#This Row],[STN K]]="",IF(db[[#This Row],[STN TG]]="",db[[#This Row],[STN B]],db[[#This Row],[STN TG]]),db[[#This Row],[STN K]])</f>
        <v>PCS</v>
      </c>
      <c r="AC1365" s="87"/>
    </row>
    <row r="1366" spans="1:29" x14ac:dyDescent="0.25">
      <c r="A1366" s="87">
        <f>ROW()-1</f>
        <v>1365</v>
      </c>
      <c r="B1366" s="3" t="str">
        <f>LOWER(SUBSTITUTE(SUBSTITUTE(SUBSTITUTE(SUBSTITUTE(SUBSTITUTE(SUBSTITUTE(db[[#This Row],[NB BM]]," ",),".",""),"-",""),"(",""),")",""),"/",""))</f>
        <v>lemglupenkenkoglp01</v>
      </c>
      <c r="C1366" s="3" t="str">
        <f>LOWER(SUBSTITUTE(SUBSTITUTE(SUBSTITUTE(SUBSTITUTE(SUBSTITUTE(SUBSTITUTE(SUBSTITUTE(SUBSTITUTE(SUBSTITUTE(db[[#This Row],[NB NOTA]]," ",),".",""),"-",""),"(",""),")",""),",",""),"/",""),"""",""),"+",""))</f>
        <v>kenkoglupenglp01</v>
      </c>
      <c r="D1366" s="3" t="str">
        <f>LOWER(SUBSTITUTE(SUBSTITUTE(SUBSTITUTE(SUBSTITUTE(SUBSTITUTE(SUBSTITUTE(SUBSTITUTE(SUBSTITUTE(SUBSTITUTE(db[[#This Row],[NB PAJAK]]," ",""),"-",""),"(",""),")",""),".",""),",",""),"/",""),"""",""),"+",""))</f>
        <v>glupenkenkoglp01</v>
      </c>
      <c r="E1366" s="3" t="str">
        <f>LOWER(SUBSTITUTE(SUBSTITUTE(SUBSTITUTE(SUBSTITUTE(SUBSTITUTE(SUBSTITUTE(SUBSTITUTE(SUBSTITUTE(SUBSTITUTE(db[[#This Row],[NB BM]]&amp;db[[#This Row],[QTY/ CTN]]," ",),".",""),"-",""),"(",""),")",""),",",""),"/",""),"""",""),"+",""))</f>
        <v>lemglupenkenkoglp0112grs</v>
      </c>
      <c r="F13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kenkoglupenglp0112grsartomoro</v>
      </c>
      <c r="G1366" s="4" t="s">
        <v>6742</v>
      </c>
      <c r="H1366" s="4" t="s">
        <v>6344</v>
      </c>
      <c r="I1366" s="49" t="s">
        <v>6349</v>
      </c>
      <c r="J1366" s="1" t="s">
        <v>1620</v>
      </c>
      <c r="K1366" s="28" t="e">
        <f>IF(db[[#This Row],[NB NOTA_C]]="","",COUNTIF([2]!B_MSK[concat],db[[#This Row],[NB NOTA_C]]))</f>
        <v>#REF!</v>
      </c>
      <c r="L1366" s="7" t="s">
        <v>1633</v>
      </c>
      <c r="M1366" s="3" t="s">
        <v>1697</v>
      </c>
      <c r="N1366" s="1" t="s">
        <v>2804</v>
      </c>
      <c r="O1366" s="3"/>
      <c r="P1366" s="3" t="str">
        <f>IF(db[[#This Row],[QTY/ CTN]]="","",SUBSTITUTE(SUBSTITUTE(SUBSTITUTE(db[[#This Row],[QTY/ CTN]]," ","_",2),"(",""),")","")&amp;"_")</f>
        <v>12 GRS_</v>
      </c>
      <c r="Q1366" s="3">
        <f>IF(db[[#This Row],[H_QTY/ CTN]]="","",SEARCH("_",db[[#This Row],[H_QTY/ CTN]]))</f>
        <v>7</v>
      </c>
      <c r="R1366" s="3">
        <f>IF(db[[#This Row],[H_QTY/ CTN]]="","",LEN(db[[#This Row],[H_QTY/ CTN]]))</f>
        <v>7</v>
      </c>
      <c r="S1366" s="87" t="str">
        <f>IF(db[[#This Row],[H_QTY/ CTN]]="","",LEFT(db[[#This Row],[H_QTY/ CTN]],db[[#This Row],[H_1]]-1))</f>
        <v>12 GRS</v>
      </c>
      <c r="T1366" s="87" t="str">
        <f>IF(NOT(db[[#This Row],[H_1]]=db[[#This Row],[H_2]]),MID(db[[#This Row],[H_QTY/ CTN]],db[[#This Row],[H_1]]+1,db[[#This Row],[H_2]]-db[[#This Row],[H_1]]-1),"")</f>
        <v/>
      </c>
      <c r="U1366" s="87" t="str">
        <f>IF(db[[#This Row],[QTY/ CTN B]]="","",LEFT(db[[#This Row],[QTY/ CTN B]],SEARCH(" ",db[[#This Row],[QTY/ CTN B]],1)-1))</f>
        <v>12</v>
      </c>
      <c r="V1366" s="87" t="str">
        <f>IF(db[[#This Row],[QTY/ CTN B]]="","",RIGHT(db[[#This Row],[QTY/ CTN B]],LEN(db[[#This Row],[QTY/ CTN B]])-SEARCH(" ",db[[#This Row],[QTY/ CTN B]],1)))</f>
        <v>GRS</v>
      </c>
      <c r="W1366" s="87">
        <f>IF(db[[#This Row],[QTY/ CTN TG]]="",IF(db[[#This Row],[STN TG]]="","",12),LEFT(db[[#This Row],[QTY/ CTN TG]],SEARCH(" ",db[[#This Row],[QTY/ CTN TG]],1)-1))</f>
        <v>12</v>
      </c>
      <c r="X1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66" s="87">
        <f>IF(db[[#This Row],[STN K]]="","",IF(db[[#This Row],[STN TG]]="LSN",12,""))</f>
        <v>12</v>
      </c>
      <c r="Z1366" s="87" t="str">
        <f>IF(db[[#This Row],[STN TG]]="LSN","PCS","")</f>
        <v>PCS</v>
      </c>
      <c r="AA1366" s="87">
        <f>db[[#This Row],[QTY B]]*IF(db[[#This Row],[QTY TG]]="",1,db[[#This Row],[QTY TG]])*IF(db[[#This Row],[QTY K]]="",1,db[[#This Row],[QTY K]])</f>
        <v>1728</v>
      </c>
      <c r="AB1366" s="87" t="str">
        <f>IF(db[[#This Row],[STN K]]="",IF(db[[#This Row],[STN TG]]="",db[[#This Row],[STN B]],db[[#This Row],[STN TG]]),db[[#This Row],[STN K]])</f>
        <v>PCS</v>
      </c>
      <c r="AC1366" s="87"/>
    </row>
    <row r="1367" spans="1:29" x14ac:dyDescent="0.25">
      <c r="A1367" s="87">
        <f>ROW()-1</f>
        <v>1366</v>
      </c>
      <c r="B1367" s="127" t="str">
        <f>LOWER(SUBSTITUTE(SUBSTITUTE(SUBSTITUTE(SUBSTITUTE(SUBSTITUTE(SUBSTITUTE(db[[#This Row],[NB BM]]," ",),".",""),"-",""),"(",""),")",""),"/",""))</f>
        <v>counterhandtallykenkoht302</v>
      </c>
      <c r="C1367" s="127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D1367" s="127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367" s="127" t="str">
        <f>LOWER(SUBSTITUTE(SUBSTITUTE(SUBSTITUTE(SUBSTITUTE(SUBSTITUTE(SUBSTITUTE(SUBSTITUTE(SUBSTITUTE(SUBSTITUTE(db[[#This Row],[NB BM]]&amp;db[[#This Row],[QTY/ CTN]]," ",),".",""),"-",""),"(",""),")",""),",",""),"/",""),"""",""),"+",""))</f>
        <v>counterhandtallykenkoht30220box10pcs</v>
      </c>
      <c r="F1367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kenkohandtallycounterht30220box10pcsartomoro</v>
      </c>
      <c r="G1367" s="128" t="s">
        <v>943</v>
      </c>
      <c r="H1367" s="128" t="s">
        <v>5709</v>
      </c>
      <c r="I1367" s="49" t="s">
        <v>535</v>
      </c>
      <c r="J1367" s="1" t="s">
        <v>1620</v>
      </c>
      <c r="K1367" s="26" t="e">
        <f>IF(db[[#This Row],[NB NOTA_C]]="","",COUNTIF([2]!B_MSK[concat],db[[#This Row],[NB NOTA_C]]))</f>
        <v>#REF!</v>
      </c>
      <c r="L1367" s="6" t="s">
        <v>1633</v>
      </c>
      <c r="M1367" s="1" t="s">
        <v>1717</v>
      </c>
      <c r="N1367" s="1" t="s">
        <v>2790</v>
      </c>
      <c r="O1367" s="1" t="s">
        <v>4834</v>
      </c>
      <c r="P1367" s="127" t="str">
        <f>IF(db[[#This Row],[QTY/ CTN]]="","",SUBSTITUTE(SUBSTITUTE(SUBSTITUTE(db[[#This Row],[QTY/ CTN]]," ","_",2),"(",""),")","")&amp;"_")</f>
        <v>20 BOX_10 PCS_</v>
      </c>
      <c r="Q1367" s="127">
        <f>IF(db[[#This Row],[H_QTY/ CTN]]="","",SEARCH("_",db[[#This Row],[H_QTY/ CTN]]))</f>
        <v>7</v>
      </c>
      <c r="R1367" s="127">
        <f>IF(db[[#This Row],[H_QTY/ CTN]]="","",LEN(db[[#This Row],[H_QTY/ CTN]]))</f>
        <v>14</v>
      </c>
      <c r="S1367" s="132" t="str">
        <f>IF(db[[#This Row],[H_QTY/ CTN]]="","",LEFT(db[[#This Row],[H_QTY/ CTN]],db[[#This Row],[H_1]]-1))</f>
        <v>20 BOX</v>
      </c>
      <c r="T1367" s="132" t="str">
        <f>IF(NOT(db[[#This Row],[H_1]]=db[[#This Row],[H_2]]),MID(db[[#This Row],[H_QTY/ CTN]],db[[#This Row],[H_1]]+1,db[[#This Row],[H_2]]-db[[#This Row],[H_1]]-1),"")</f>
        <v>10 PCS</v>
      </c>
      <c r="U1367" s="132" t="str">
        <f>IF(db[[#This Row],[QTY/ CTN B]]="","",LEFT(db[[#This Row],[QTY/ CTN B]],SEARCH(" ",db[[#This Row],[QTY/ CTN B]],1)-1))</f>
        <v>20</v>
      </c>
      <c r="V1367" s="132" t="str">
        <f>IF(db[[#This Row],[QTY/ CTN B]]="","",RIGHT(db[[#This Row],[QTY/ CTN B]],LEN(db[[#This Row],[QTY/ CTN B]])-SEARCH(" ",db[[#This Row],[QTY/ CTN B]],1)))</f>
        <v>BOX</v>
      </c>
      <c r="W1367" s="132" t="str">
        <f>IF(db[[#This Row],[QTY/ CTN TG]]="",IF(db[[#This Row],[STN TG]]="","",12),LEFT(db[[#This Row],[QTY/ CTN TG]],SEARCH(" ",db[[#This Row],[QTY/ CTN TG]],1)-1))</f>
        <v>10</v>
      </c>
      <c r="X1367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7" s="132" t="str">
        <f>IF(db[[#This Row],[STN K]]="","",IF(db[[#This Row],[STN TG]]="LSN",12,""))</f>
        <v/>
      </c>
      <c r="Z1367" s="132" t="str">
        <f>IF(db[[#This Row],[STN TG]]="LSN","PCS","")</f>
        <v/>
      </c>
      <c r="AA1367" s="132">
        <f>db[[#This Row],[QTY B]]*IF(db[[#This Row],[QTY TG]]="",1,db[[#This Row],[QTY TG]])*IF(db[[#This Row],[QTY K]]="",1,db[[#This Row],[QTY K]])</f>
        <v>200</v>
      </c>
      <c r="AB1367" s="132" t="str">
        <f>IF(db[[#This Row],[STN K]]="",IF(db[[#This Row],[STN TG]]="",db[[#This Row],[STN B]],db[[#This Row],[STN TG]]),db[[#This Row],[STN K]])</f>
        <v>PCS</v>
      </c>
      <c r="AC1367" s="87"/>
    </row>
    <row r="1368" spans="1:29" x14ac:dyDescent="0.25">
      <c r="A1368" s="87">
        <f>ROW()-1</f>
        <v>1367</v>
      </c>
      <c r="B1368" s="3" t="str">
        <f>LOWER(SUBSTITUTE(SUBSTITUTE(SUBSTITUTE(SUBSTITUTE(SUBSTITUTE(SUBSTITUTE(db[[#This Row],[NB BM]]," ",),".",""),"-",""),"(",""),")",""),"/",""))</f>
        <v>counterhandtallykenkoht302</v>
      </c>
      <c r="C1368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D1368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368" s="3" t="str">
        <f>LOWER(SUBSTITUTE(SUBSTITUTE(SUBSTITUTE(SUBSTITUTE(SUBSTITUTE(SUBSTITUTE(SUBSTITUTE(SUBSTITUTE(SUBSTITUTE(db[[#This Row],[NB BM]]&amp;db[[#This Row],[QTY/ CTN]]," ",),".",""),"-",""),"(",""),")",""),",",""),"/",""),"""",""),"+",""))</f>
        <v>counterhandtallykenkoht30220box10pcs</v>
      </c>
      <c r="F1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kenkohandtallycounterht30210pcsbox20box10pcsartomoro</v>
      </c>
      <c r="G1368" s="1" t="s">
        <v>943</v>
      </c>
      <c r="H1368" s="4" t="s">
        <v>944</v>
      </c>
      <c r="I1368" s="49" t="s">
        <v>535</v>
      </c>
      <c r="J1368" s="1" t="s">
        <v>1620</v>
      </c>
      <c r="K1368" s="26" t="e">
        <f>IF(db[[#This Row],[NB NOTA_C]]="","",COUNTIF([2]!B_MSK[concat],db[[#This Row],[NB NOTA_C]]))</f>
        <v>#REF!</v>
      </c>
      <c r="L1368" s="6" t="s">
        <v>1633</v>
      </c>
      <c r="M1368" s="1" t="s">
        <v>1717</v>
      </c>
      <c r="N1368" s="1" t="s">
        <v>2790</v>
      </c>
      <c r="O1368" s="1" t="s">
        <v>4834</v>
      </c>
      <c r="P1368" s="1" t="str">
        <f>IF(db[[#This Row],[QTY/ CTN]]="","",SUBSTITUTE(SUBSTITUTE(SUBSTITUTE(db[[#This Row],[QTY/ CTN]]," ","_",2),"(",""),")","")&amp;"_")</f>
        <v>20 BOX_10 PCS_</v>
      </c>
      <c r="Q1368" s="1">
        <f>IF(db[[#This Row],[H_QTY/ CTN]]="","",SEARCH("_",db[[#This Row],[H_QTY/ CTN]]))</f>
        <v>7</v>
      </c>
      <c r="R1368" s="1">
        <f>IF(db[[#This Row],[H_QTY/ CTN]]="","",LEN(db[[#This Row],[H_QTY/ CTN]]))</f>
        <v>14</v>
      </c>
      <c r="S1368" s="90" t="str">
        <f>IF(db[[#This Row],[H_QTY/ CTN]]="","",LEFT(db[[#This Row],[H_QTY/ CTN]],db[[#This Row],[H_1]]-1))</f>
        <v>20 BOX</v>
      </c>
      <c r="T1368" s="87" t="str">
        <f>IF(NOT(db[[#This Row],[H_1]]=db[[#This Row],[H_2]]),MID(db[[#This Row],[H_QTY/ CTN]],db[[#This Row],[H_1]]+1,db[[#This Row],[H_2]]-db[[#This Row],[H_1]]-1),"")</f>
        <v>10 PCS</v>
      </c>
      <c r="U1368" s="87" t="str">
        <f>IF(db[[#This Row],[QTY/ CTN B]]="","",LEFT(db[[#This Row],[QTY/ CTN B]],SEARCH(" ",db[[#This Row],[QTY/ CTN B]],1)-1))</f>
        <v>20</v>
      </c>
      <c r="V1368" s="87" t="str">
        <f>IF(db[[#This Row],[QTY/ CTN B]]="","",RIGHT(db[[#This Row],[QTY/ CTN B]],LEN(db[[#This Row],[QTY/ CTN B]])-SEARCH(" ",db[[#This Row],[QTY/ CTN B]],1)))</f>
        <v>BOX</v>
      </c>
      <c r="W1368" s="87" t="str">
        <f>IF(db[[#This Row],[QTY/ CTN TG]]="",IF(db[[#This Row],[STN TG]]="","",12),LEFT(db[[#This Row],[QTY/ CTN TG]],SEARCH(" ",db[[#This Row],[QTY/ CTN TG]],1)-1))</f>
        <v>10</v>
      </c>
      <c r="X1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8" s="87" t="str">
        <f>IF(db[[#This Row],[STN K]]="","",IF(db[[#This Row],[STN TG]]="LSN",12,""))</f>
        <v/>
      </c>
      <c r="Z1368" s="87" t="str">
        <f>IF(db[[#This Row],[STN TG]]="LSN","PCS","")</f>
        <v/>
      </c>
      <c r="AA1368" s="87">
        <f>db[[#This Row],[QTY B]]*IF(db[[#This Row],[QTY TG]]="",1,db[[#This Row],[QTY TG]])*IF(db[[#This Row],[QTY K]]="",1,db[[#This Row],[QTY K]])</f>
        <v>200</v>
      </c>
      <c r="AB1368" s="87" t="str">
        <f>IF(db[[#This Row],[STN K]]="",IF(db[[#This Row],[STN TG]]="",db[[#This Row],[STN B]],db[[#This Row],[STN TG]]),db[[#This Row],[STN K]])</f>
        <v>PCS</v>
      </c>
      <c r="AC1368" s="87"/>
    </row>
    <row r="1369" spans="1:29" x14ac:dyDescent="0.25">
      <c r="A1369" s="87">
        <f>ROW()-1</f>
        <v>1368</v>
      </c>
      <c r="B1369" s="127" t="str">
        <f>LOWER(SUBSTITUTE(SUBSTITUTE(SUBSTITUTE(SUBSTITUTE(SUBSTITUTE(SUBSTITUTE(db[[#This Row],[NB BM]]," ",),".",""),"-",""),"(",""),")",""),"/",""))</f>
        <v>counterhandtallykenkoht303</v>
      </c>
      <c r="C1369" s="127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D1369" s="127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369" s="127" t="str">
        <f>LOWER(SUBSTITUTE(SUBSTITUTE(SUBSTITUTE(SUBSTITUTE(SUBSTITUTE(SUBSTITUTE(SUBSTITUTE(SUBSTITUTE(SUBSTITUTE(db[[#This Row],[NB BM]]&amp;db[[#This Row],[QTY/ CTN]]," ",),".",""),"-",""),"(",""),")",""),",",""),"/",""),"""",""),"+",""))</f>
        <v>counterhandtallykenkoht30320lsn</v>
      </c>
      <c r="F1369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kenkohandtallycounterht30320lsnartomoro</v>
      </c>
      <c r="G1369" s="128" t="s">
        <v>534</v>
      </c>
      <c r="H1369" s="128" t="s">
        <v>5710</v>
      </c>
      <c r="I1369" s="2" t="s">
        <v>2125</v>
      </c>
      <c r="J1369" s="1" t="s">
        <v>1620</v>
      </c>
      <c r="K1369" s="26" t="e">
        <f>IF(db[[#This Row],[NB NOTA_C]]="","",COUNTIF([2]!B_MSK[concat],db[[#This Row],[NB NOTA_C]]))</f>
        <v>#REF!</v>
      </c>
      <c r="L1369" s="6" t="s">
        <v>1633</v>
      </c>
      <c r="M1369" s="1" t="s">
        <v>1718</v>
      </c>
      <c r="N1369" s="1" t="s">
        <v>2790</v>
      </c>
      <c r="P1369" s="127" t="str">
        <f>IF(db[[#This Row],[QTY/ CTN]]="","",SUBSTITUTE(SUBSTITUTE(SUBSTITUTE(db[[#This Row],[QTY/ CTN]]," ","_",2),"(",""),")","")&amp;"_")</f>
        <v>20 LSN_</v>
      </c>
      <c r="Q1369" s="127">
        <f>IF(db[[#This Row],[H_QTY/ CTN]]="","",SEARCH("_",db[[#This Row],[H_QTY/ CTN]]))</f>
        <v>7</v>
      </c>
      <c r="R1369" s="127">
        <f>IF(db[[#This Row],[H_QTY/ CTN]]="","",LEN(db[[#This Row],[H_QTY/ CTN]]))</f>
        <v>7</v>
      </c>
      <c r="S1369" s="132" t="str">
        <f>IF(db[[#This Row],[H_QTY/ CTN]]="","",LEFT(db[[#This Row],[H_QTY/ CTN]],db[[#This Row],[H_1]]-1))</f>
        <v>20 LSN</v>
      </c>
      <c r="T1369" s="132" t="str">
        <f>IF(NOT(db[[#This Row],[H_1]]=db[[#This Row],[H_2]]),MID(db[[#This Row],[H_QTY/ CTN]],db[[#This Row],[H_1]]+1,db[[#This Row],[H_2]]-db[[#This Row],[H_1]]-1),"")</f>
        <v/>
      </c>
      <c r="U1369" s="132" t="str">
        <f>IF(db[[#This Row],[QTY/ CTN B]]="","",LEFT(db[[#This Row],[QTY/ CTN B]],SEARCH(" ",db[[#This Row],[QTY/ CTN B]],1)-1))</f>
        <v>20</v>
      </c>
      <c r="V1369" s="132" t="str">
        <f>IF(db[[#This Row],[QTY/ CTN B]]="","",RIGHT(db[[#This Row],[QTY/ CTN B]],LEN(db[[#This Row],[QTY/ CTN B]])-SEARCH(" ",db[[#This Row],[QTY/ CTN B]],1)))</f>
        <v>LSN</v>
      </c>
      <c r="W1369" s="132">
        <f>IF(db[[#This Row],[QTY/ CTN TG]]="",IF(db[[#This Row],[STN TG]]="","",12),LEFT(db[[#This Row],[QTY/ CTN TG]],SEARCH(" ",db[[#This Row],[QTY/ CTN TG]],1)-1))</f>
        <v>12</v>
      </c>
      <c r="X1369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69" s="132" t="str">
        <f>IF(db[[#This Row],[STN K]]="","",IF(db[[#This Row],[STN TG]]="LSN",12,""))</f>
        <v/>
      </c>
      <c r="Z1369" s="132" t="str">
        <f>IF(db[[#This Row],[STN TG]]="LSN","PCS","")</f>
        <v/>
      </c>
      <c r="AA1369" s="132">
        <f>db[[#This Row],[QTY B]]*IF(db[[#This Row],[QTY TG]]="",1,db[[#This Row],[QTY TG]])*IF(db[[#This Row],[QTY K]]="",1,db[[#This Row],[QTY K]])</f>
        <v>240</v>
      </c>
      <c r="AB1369" s="132" t="str">
        <f>IF(db[[#This Row],[STN K]]="",IF(db[[#This Row],[STN TG]]="",db[[#This Row],[STN B]],db[[#This Row],[STN TG]]),db[[#This Row],[STN K]])</f>
        <v>PCS</v>
      </c>
      <c r="AC1369" s="87"/>
    </row>
    <row r="1370" spans="1:29" x14ac:dyDescent="0.25">
      <c r="A1370" s="87">
        <f>ROW()-1</f>
        <v>1369</v>
      </c>
      <c r="B1370" s="1" t="str">
        <f>LOWER(SUBSTITUTE(SUBSTITUTE(SUBSTITUTE(SUBSTITUTE(SUBSTITUTE(SUBSTITUTE(db[[#This Row],[NB BM]]," ",),".",""),"-",""),"(",""),")",""),"/",""))</f>
        <v>counterhandtallykenkoht303</v>
      </c>
      <c r="C1370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D1370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370" s="1" t="str">
        <f>LOWER(SUBSTITUTE(SUBSTITUTE(SUBSTITUTE(SUBSTITUTE(SUBSTITUTE(SUBSTITUTE(SUBSTITUTE(SUBSTITUTE(SUBSTITUTE(db[[#This Row],[NB BM]]&amp;db[[#This Row],[QTY/ CTN]]," ",),".",""),"-",""),"(",""),")",""),",",""),"/",""),"""",""),"+",""))</f>
        <v>counterhandtallykenkoht30320lsn</v>
      </c>
      <c r="F13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kenkohandtallycounterht30312pcsbox20lsnartomoro</v>
      </c>
      <c r="G1370" s="1" t="s">
        <v>534</v>
      </c>
      <c r="H1370" s="4" t="s">
        <v>4177</v>
      </c>
      <c r="I1370" s="2" t="s">
        <v>2125</v>
      </c>
      <c r="J1370" s="1" t="s">
        <v>1620</v>
      </c>
      <c r="K1370" s="26" t="e">
        <f>IF(db[[#This Row],[NB NOTA_C]]="","",COUNTIF([2]!B_MSK[concat],db[[#This Row],[NB NOTA_C]]))</f>
        <v>#REF!</v>
      </c>
      <c r="L1370" s="6" t="s">
        <v>1633</v>
      </c>
      <c r="M1370" s="1" t="s">
        <v>1718</v>
      </c>
      <c r="N1370" s="1" t="s">
        <v>2790</v>
      </c>
      <c r="P1370" s="1" t="str">
        <f>IF(db[[#This Row],[QTY/ CTN]]="","",SUBSTITUTE(SUBSTITUTE(SUBSTITUTE(db[[#This Row],[QTY/ CTN]]," ","_",2),"(",""),")","")&amp;"_")</f>
        <v>20 LSN_</v>
      </c>
      <c r="Q1370" s="1">
        <f>IF(db[[#This Row],[H_QTY/ CTN]]="","",SEARCH("_",db[[#This Row],[H_QTY/ CTN]]))</f>
        <v>7</v>
      </c>
      <c r="R1370" s="1">
        <f>IF(db[[#This Row],[H_QTY/ CTN]]="","",LEN(db[[#This Row],[H_QTY/ CTN]]))</f>
        <v>7</v>
      </c>
      <c r="S1370" s="90" t="str">
        <f>IF(db[[#This Row],[H_QTY/ CTN]]="","",LEFT(db[[#This Row],[H_QTY/ CTN]],db[[#This Row],[H_1]]-1))</f>
        <v>20 LSN</v>
      </c>
      <c r="T1370" s="87" t="str">
        <f>IF(NOT(db[[#This Row],[H_1]]=db[[#This Row],[H_2]]),MID(db[[#This Row],[H_QTY/ CTN]],db[[#This Row],[H_1]]+1,db[[#This Row],[H_2]]-db[[#This Row],[H_1]]-1),"")</f>
        <v/>
      </c>
      <c r="U1370" s="87" t="str">
        <f>IF(db[[#This Row],[QTY/ CTN B]]="","",LEFT(db[[#This Row],[QTY/ CTN B]],SEARCH(" ",db[[#This Row],[QTY/ CTN B]],1)-1))</f>
        <v>20</v>
      </c>
      <c r="V1370" s="87" t="str">
        <f>IF(db[[#This Row],[QTY/ CTN B]]="","",RIGHT(db[[#This Row],[QTY/ CTN B]],LEN(db[[#This Row],[QTY/ CTN B]])-SEARCH(" ",db[[#This Row],[QTY/ CTN B]],1)))</f>
        <v>LSN</v>
      </c>
      <c r="W1370" s="87">
        <f>IF(db[[#This Row],[QTY/ CTN TG]]="",IF(db[[#This Row],[STN TG]]="","",12),LEFT(db[[#This Row],[QTY/ CTN TG]],SEARCH(" ",db[[#This Row],[QTY/ CTN TG]],1)-1))</f>
        <v>12</v>
      </c>
      <c r="X1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0" s="87" t="str">
        <f>IF(db[[#This Row],[STN K]]="","",IF(db[[#This Row],[STN TG]]="LSN",12,""))</f>
        <v/>
      </c>
      <c r="Z1370" s="87" t="str">
        <f>IF(db[[#This Row],[STN TG]]="LSN","PCS","")</f>
        <v/>
      </c>
      <c r="AA1370" s="87">
        <f>db[[#This Row],[QTY B]]*IF(db[[#This Row],[QTY TG]]="",1,db[[#This Row],[QTY TG]])*IF(db[[#This Row],[QTY K]]="",1,db[[#This Row],[QTY K]])</f>
        <v>240</v>
      </c>
      <c r="AB1370" s="87" t="str">
        <f>IF(db[[#This Row],[STN K]]="",IF(db[[#This Row],[STN TG]]="",db[[#This Row],[STN B]],db[[#This Row],[STN TG]]),db[[#This Row],[STN K]])</f>
        <v>PCS</v>
      </c>
      <c r="AC1370" s="87"/>
    </row>
    <row r="1371" spans="1:29" x14ac:dyDescent="0.25">
      <c r="A1371" s="87">
        <f>ROW()-1</f>
        <v>1370</v>
      </c>
      <c r="B1371" s="3" t="str">
        <f>LOWER(SUBSTITUTE(SUBSTITUTE(SUBSTITUTE(SUBSTITUTE(SUBSTITUTE(SUBSTITUTE(db[[#This Row],[NB BM]]," ",),".",""),"-",""),"(",""),")",""),"/",""))</f>
        <v>tapedispenserkenkotdb2besi</v>
      </c>
      <c r="C1371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D1371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E1371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tapedispenserkenkotdb2besi8lsn</v>
      </c>
      <c r="F1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kenkohandytapedispensertdb2besi8lsnartomoro</v>
      </c>
      <c r="G1371" s="1" t="s">
        <v>2015</v>
      </c>
      <c r="H1371" s="4" t="s">
        <v>2129</v>
      </c>
      <c r="I1371" s="2" t="s">
        <v>2130</v>
      </c>
      <c r="J1371" s="1" t="s">
        <v>1620</v>
      </c>
      <c r="K1371" s="26" t="e">
        <f>IF(db[[#This Row],[NB NOTA_C]]="","",COUNTIF([2]!B_MSK[concat],db[[#This Row],[NB NOTA_C]]))</f>
        <v>#REF!</v>
      </c>
      <c r="L1371" s="7" t="s">
        <v>1633</v>
      </c>
      <c r="M1371" s="3" t="s">
        <v>1725</v>
      </c>
      <c r="N1371" s="1" t="s">
        <v>2795</v>
      </c>
      <c r="O1371" s="1" t="s">
        <v>6245</v>
      </c>
      <c r="P1371" s="1" t="str">
        <f>IF(db[[#This Row],[QTY/ CTN]]="","",SUBSTITUTE(SUBSTITUTE(SUBSTITUTE(db[[#This Row],[QTY/ CTN]]," ","_",2),"(",""),")","")&amp;"_")</f>
        <v>8 LSN_</v>
      </c>
      <c r="Q1371" s="1">
        <f>IF(db[[#This Row],[H_QTY/ CTN]]="","",SEARCH("_",db[[#This Row],[H_QTY/ CTN]]))</f>
        <v>6</v>
      </c>
      <c r="R1371" s="1">
        <f>IF(db[[#This Row],[H_QTY/ CTN]]="","",LEN(db[[#This Row],[H_QTY/ CTN]]))</f>
        <v>6</v>
      </c>
      <c r="S1371" s="90" t="str">
        <f>IF(db[[#This Row],[H_QTY/ CTN]]="","",LEFT(db[[#This Row],[H_QTY/ CTN]],db[[#This Row],[H_1]]-1))</f>
        <v>8 LSN</v>
      </c>
      <c r="T1371" s="87" t="str">
        <f>IF(NOT(db[[#This Row],[H_1]]=db[[#This Row],[H_2]]),MID(db[[#This Row],[H_QTY/ CTN]],db[[#This Row],[H_1]]+1,db[[#This Row],[H_2]]-db[[#This Row],[H_1]]-1),"")</f>
        <v/>
      </c>
      <c r="U1371" s="87" t="str">
        <f>IF(db[[#This Row],[QTY/ CTN B]]="","",LEFT(db[[#This Row],[QTY/ CTN B]],SEARCH(" ",db[[#This Row],[QTY/ CTN B]],1)-1))</f>
        <v>8</v>
      </c>
      <c r="V1371" s="87" t="str">
        <f>IF(db[[#This Row],[QTY/ CTN B]]="","",RIGHT(db[[#This Row],[QTY/ CTN B]],LEN(db[[#This Row],[QTY/ CTN B]])-SEARCH(" ",db[[#This Row],[QTY/ CTN B]],1)))</f>
        <v>LSN</v>
      </c>
      <c r="W1371" s="87">
        <f>IF(db[[#This Row],[QTY/ CTN TG]]="",IF(db[[#This Row],[STN TG]]="","",12),LEFT(db[[#This Row],[QTY/ CTN TG]],SEARCH(" ",db[[#This Row],[QTY/ CTN TG]],1)-1))</f>
        <v>12</v>
      </c>
      <c r="X1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1" s="87" t="str">
        <f>IF(db[[#This Row],[STN K]]="","",IF(db[[#This Row],[STN TG]]="LSN",12,""))</f>
        <v/>
      </c>
      <c r="Z1371" s="87" t="str">
        <f>IF(db[[#This Row],[STN TG]]="LSN","PCS","")</f>
        <v/>
      </c>
      <c r="AA1371" s="87">
        <f>db[[#This Row],[QTY B]]*IF(db[[#This Row],[QTY TG]]="",1,db[[#This Row],[QTY TG]])*IF(db[[#This Row],[QTY K]]="",1,db[[#This Row],[QTY K]])</f>
        <v>96</v>
      </c>
      <c r="AB1371" s="87" t="str">
        <f>IF(db[[#This Row],[STN K]]="",IF(db[[#This Row],[STN TG]]="",db[[#This Row],[STN B]],db[[#This Row],[STN TG]]),db[[#This Row],[STN K]])</f>
        <v>PCS</v>
      </c>
      <c r="AC1371" s="87"/>
    </row>
    <row r="1372" spans="1:29" x14ac:dyDescent="0.25">
      <c r="A1372" s="87">
        <f>ROW()-1</f>
        <v>1371</v>
      </c>
      <c r="B1372" s="1" t="str">
        <f>LOWER(SUBSTITUTE(SUBSTITUTE(SUBSTITUTE(SUBSTITUTE(SUBSTITUTE(SUBSTITUTE(db[[#This Row],[NB BM]]," ",),".",""),"-",""),"(",""),")",""),"/",""))</f>
        <v>staplerkenkohd12l14</v>
      </c>
      <c r="C1372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D1372" s="1" t="str">
        <f>LOWER(SUBSTITUTE(SUBSTITUTE(SUBSTITUTE(SUBSTITUTE(SUBSTITUTE(SUBSTITUTE(SUBSTITUTE(SUBSTITUTE(SUBSTITUTE(db[[#This Row],[NB PAJAK]]," ",""),"-",""),"(",""),")",""),".",""),",",""),"/",""),"""",""),"+",""))</f>
        <v/>
      </c>
      <c r="E1372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staplerkenkohd12l146pcs</v>
      </c>
      <c r="F13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kenkoheavydutystaplerhd12l146pcsartomoro</v>
      </c>
      <c r="G1372" s="1" t="s">
        <v>915</v>
      </c>
      <c r="H1372" s="4" t="s">
        <v>2914</v>
      </c>
      <c r="I1372" s="49"/>
      <c r="J1372" s="1" t="s">
        <v>1620</v>
      </c>
      <c r="K1372" s="26" t="e">
        <f>IF(db[[#This Row],[NB NOTA_C]]="","",COUNTIF([2]!B_MSK[concat],db[[#This Row],[NB NOTA_C]]))</f>
        <v>#REF!</v>
      </c>
      <c r="L1372" s="6" t="s">
        <v>1633</v>
      </c>
      <c r="M1372" s="1" t="s">
        <v>1824</v>
      </c>
      <c r="N1372" s="1" t="s">
        <v>2818</v>
      </c>
      <c r="P1372" s="1" t="str">
        <f>IF(db[[#This Row],[QTY/ CTN]]="","",SUBSTITUTE(SUBSTITUTE(SUBSTITUTE(db[[#This Row],[QTY/ CTN]]," ","_",2),"(",""),")","")&amp;"_")</f>
        <v>6 PCS_</v>
      </c>
      <c r="Q1372" s="1">
        <f>IF(db[[#This Row],[H_QTY/ CTN]]="","",SEARCH("_",db[[#This Row],[H_QTY/ CTN]]))</f>
        <v>6</v>
      </c>
      <c r="R1372" s="1">
        <f>IF(db[[#This Row],[H_QTY/ CTN]]="","",LEN(db[[#This Row],[H_QTY/ CTN]]))</f>
        <v>6</v>
      </c>
      <c r="S1372" s="90" t="str">
        <f>IF(db[[#This Row],[H_QTY/ CTN]]="","",LEFT(db[[#This Row],[H_QTY/ CTN]],db[[#This Row],[H_1]]-1))</f>
        <v>6 PCS</v>
      </c>
      <c r="T1372" s="87" t="str">
        <f>IF(NOT(db[[#This Row],[H_1]]=db[[#This Row],[H_2]]),MID(db[[#This Row],[H_QTY/ CTN]],db[[#This Row],[H_1]]+1,db[[#This Row],[H_2]]-db[[#This Row],[H_1]]-1),"")</f>
        <v/>
      </c>
      <c r="U1372" s="87" t="str">
        <f>IF(db[[#This Row],[QTY/ CTN B]]="","",LEFT(db[[#This Row],[QTY/ CTN B]],SEARCH(" ",db[[#This Row],[QTY/ CTN B]],1)-1))</f>
        <v>6</v>
      </c>
      <c r="V1372" s="87" t="str">
        <f>IF(db[[#This Row],[QTY/ CTN B]]="","",RIGHT(db[[#This Row],[QTY/ CTN B]],LEN(db[[#This Row],[QTY/ CTN B]])-SEARCH(" ",db[[#This Row],[QTY/ CTN B]],1)))</f>
        <v>PCS</v>
      </c>
      <c r="W1372" s="87" t="str">
        <f>IF(db[[#This Row],[QTY/ CTN TG]]="",IF(db[[#This Row],[STN TG]]="","",12),LEFT(db[[#This Row],[QTY/ CTN TG]],SEARCH(" ",db[[#This Row],[QTY/ CTN TG]],1)-1))</f>
        <v/>
      </c>
      <c r="X1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72" s="87" t="str">
        <f>IF(db[[#This Row],[STN K]]="","",IF(db[[#This Row],[STN TG]]="LSN",12,""))</f>
        <v/>
      </c>
      <c r="Z1372" s="87" t="str">
        <f>IF(db[[#This Row],[STN TG]]="LSN","PCS","")</f>
        <v/>
      </c>
      <c r="AA1372" s="87">
        <f>db[[#This Row],[QTY B]]*IF(db[[#This Row],[QTY TG]]="",1,db[[#This Row],[QTY TG]])*IF(db[[#This Row],[QTY K]]="",1,db[[#This Row],[QTY K]])</f>
        <v>6</v>
      </c>
      <c r="AB1372" s="87" t="str">
        <f>IF(db[[#This Row],[STN K]]="",IF(db[[#This Row],[STN TG]]="",db[[#This Row],[STN B]],db[[#This Row],[STN TG]]),db[[#This Row],[STN K]])</f>
        <v>PCS</v>
      </c>
      <c r="AC1372" s="87"/>
    </row>
    <row r="1373" spans="1:29" x14ac:dyDescent="0.25">
      <c r="A1373" s="87">
        <f>ROW()-1</f>
        <v>1372</v>
      </c>
      <c r="B1373" s="3" t="str">
        <f>LOWER(SUBSTITUTE(SUBSTITUTE(SUBSTITUTE(SUBSTITUTE(SUBSTITUTE(SUBSTITUTE(db[[#This Row],[NB BM]]," ",),".",""),"-",""),"(",""),")",""),"/",""))</f>
        <v>staplerkenkohd12l24</v>
      </c>
      <c r="C1373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D1373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E1373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staplerkenkohd12l246pcs</v>
      </c>
      <c r="F1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kenkoheavydutystaplerhd12l246pcsartomoro</v>
      </c>
      <c r="G1373" s="1" t="s">
        <v>916</v>
      </c>
      <c r="H1373" s="4" t="s">
        <v>2147</v>
      </c>
      <c r="I1373" s="49" t="s">
        <v>2149</v>
      </c>
      <c r="J1373" s="1" t="s">
        <v>1620</v>
      </c>
      <c r="K1373" s="26" t="e">
        <f>IF(db[[#This Row],[NB NOTA_C]]="","",COUNTIF([2]!B_MSK[concat],db[[#This Row],[NB NOTA_C]]))</f>
        <v>#REF!</v>
      </c>
      <c r="L1373" s="7" t="s">
        <v>1633</v>
      </c>
      <c r="M1373" s="3" t="s">
        <v>1824</v>
      </c>
      <c r="N1373" s="1" t="s">
        <v>2818</v>
      </c>
      <c r="O1373" s="1" t="s">
        <v>4853</v>
      </c>
      <c r="P1373" s="1" t="str">
        <f>IF(db[[#This Row],[QTY/ CTN]]="","",SUBSTITUTE(SUBSTITUTE(SUBSTITUTE(db[[#This Row],[QTY/ CTN]]," ","_",2),"(",""),")","")&amp;"_")</f>
        <v>6 PCS_</v>
      </c>
      <c r="Q1373" s="1">
        <f>IF(db[[#This Row],[H_QTY/ CTN]]="","",SEARCH("_",db[[#This Row],[H_QTY/ CTN]]))</f>
        <v>6</v>
      </c>
      <c r="R1373" s="1">
        <f>IF(db[[#This Row],[H_QTY/ CTN]]="","",LEN(db[[#This Row],[H_QTY/ CTN]]))</f>
        <v>6</v>
      </c>
      <c r="S1373" s="90" t="str">
        <f>IF(db[[#This Row],[H_QTY/ CTN]]="","",LEFT(db[[#This Row],[H_QTY/ CTN]],db[[#This Row],[H_1]]-1))</f>
        <v>6 PCS</v>
      </c>
      <c r="T1373" s="87" t="str">
        <f>IF(NOT(db[[#This Row],[H_1]]=db[[#This Row],[H_2]]),MID(db[[#This Row],[H_QTY/ CTN]],db[[#This Row],[H_1]]+1,db[[#This Row],[H_2]]-db[[#This Row],[H_1]]-1),"")</f>
        <v/>
      </c>
      <c r="U1373" s="87" t="str">
        <f>IF(db[[#This Row],[QTY/ CTN B]]="","",LEFT(db[[#This Row],[QTY/ CTN B]],SEARCH(" ",db[[#This Row],[QTY/ CTN B]],1)-1))</f>
        <v>6</v>
      </c>
      <c r="V1373" s="87" t="str">
        <f>IF(db[[#This Row],[QTY/ CTN B]]="","",RIGHT(db[[#This Row],[QTY/ CTN B]],LEN(db[[#This Row],[QTY/ CTN B]])-SEARCH(" ",db[[#This Row],[QTY/ CTN B]],1)))</f>
        <v>PCS</v>
      </c>
      <c r="W1373" s="87" t="str">
        <f>IF(db[[#This Row],[QTY/ CTN TG]]="",IF(db[[#This Row],[STN TG]]="","",12),LEFT(db[[#This Row],[QTY/ CTN TG]],SEARCH(" ",db[[#This Row],[QTY/ CTN TG]],1)-1))</f>
        <v/>
      </c>
      <c r="X1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73" s="87" t="str">
        <f>IF(db[[#This Row],[STN K]]="","",IF(db[[#This Row],[STN TG]]="LSN",12,""))</f>
        <v/>
      </c>
      <c r="Z1373" s="87" t="str">
        <f>IF(db[[#This Row],[STN TG]]="LSN","PCS","")</f>
        <v/>
      </c>
      <c r="AA1373" s="87">
        <f>db[[#This Row],[QTY B]]*IF(db[[#This Row],[QTY TG]]="",1,db[[#This Row],[QTY TG]])*IF(db[[#This Row],[QTY K]]="",1,db[[#This Row],[QTY K]])</f>
        <v>6</v>
      </c>
      <c r="AB1373" s="87" t="str">
        <f>IF(db[[#This Row],[STN K]]="",IF(db[[#This Row],[STN TG]]="",db[[#This Row],[STN B]],db[[#This Row],[STN TG]]),db[[#This Row],[STN K]])</f>
        <v>PCS</v>
      </c>
      <c r="AC1373" s="87"/>
    </row>
    <row r="1374" spans="1:29" x14ac:dyDescent="0.25">
      <c r="A1374" s="87">
        <f>ROW()-1</f>
        <v>1373</v>
      </c>
      <c r="B1374" s="3" t="str">
        <f>LOWER(SUBSTITUTE(SUBSTITUTE(SUBSTITUTE(SUBSTITUTE(SUBSTITUTE(SUBSTITUTE(db[[#This Row],[NB BM]]," ",),".",""),"-",""),"(",""),")",""),"/",""))</f>
        <v>staplerkenkohd12n13</v>
      </c>
      <c r="C1374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D1374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E1374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staplerkenkohd12n136pcs</v>
      </c>
      <c r="F1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kenkoheavydutystaplerhd12n136pcsartomoro</v>
      </c>
      <c r="G1374" s="1" t="s">
        <v>917</v>
      </c>
      <c r="H1374" s="4" t="s">
        <v>2146</v>
      </c>
      <c r="I1374" s="49" t="s">
        <v>2148</v>
      </c>
      <c r="J1374" s="1" t="s">
        <v>1620</v>
      </c>
      <c r="K1374" s="26" t="e">
        <f>IF(db[[#This Row],[NB NOTA_C]]="","",COUNTIF([2]!B_MSK[concat],db[[#This Row],[NB NOTA_C]]))</f>
        <v>#REF!</v>
      </c>
      <c r="L1374" s="7" t="s">
        <v>1633</v>
      </c>
      <c r="M1374" s="3" t="s">
        <v>1824</v>
      </c>
      <c r="N1374" s="1" t="s">
        <v>2818</v>
      </c>
      <c r="O1374" s="1" t="s">
        <v>4854</v>
      </c>
      <c r="P1374" s="1" t="str">
        <f>IF(db[[#This Row],[QTY/ CTN]]="","",SUBSTITUTE(SUBSTITUTE(SUBSTITUTE(db[[#This Row],[QTY/ CTN]]," ","_",2),"(",""),")","")&amp;"_")</f>
        <v>6 PCS_</v>
      </c>
      <c r="Q1374" s="1">
        <f>IF(db[[#This Row],[H_QTY/ CTN]]="","",SEARCH("_",db[[#This Row],[H_QTY/ CTN]]))</f>
        <v>6</v>
      </c>
      <c r="R1374" s="1">
        <f>IF(db[[#This Row],[H_QTY/ CTN]]="","",LEN(db[[#This Row],[H_QTY/ CTN]]))</f>
        <v>6</v>
      </c>
      <c r="S1374" s="90" t="str">
        <f>IF(db[[#This Row],[H_QTY/ CTN]]="","",LEFT(db[[#This Row],[H_QTY/ CTN]],db[[#This Row],[H_1]]-1))</f>
        <v>6 PCS</v>
      </c>
      <c r="T1374" s="87" t="str">
        <f>IF(NOT(db[[#This Row],[H_1]]=db[[#This Row],[H_2]]),MID(db[[#This Row],[H_QTY/ CTN]],db[[#This Row],[H_1]]+1,db[[#This Row],[H_2]]-db[[#This Row],[H_1]]-1),"")</f>
        <v/>
      </c>
      <c r="U1374" s="87" t="str">
        <f>IF(db[[#This Row],[QTY/ CTN B]]="","",LEFT(db[[#This Row],[QTY/ CTN B]],SEARCH(" ",db[[#This Row],[QTY/ CTN B]],1)-1))</f>
        <v>6</v>
      </c>
      <c r="V1374" s="87" t="str">
        <f>IF(db[[#This Row],[QTY/ CTN B]]="","",RIGHT(db[[#This Row],[QTY/ CTN B]],LEN(db[[#This Row],[QTY/ CTN B]])-SEARCH(" ",db[[#This Row],[QTY/ CTN B]],1)))</f>
        <v>PCS</v>
      </c>
      <c r="W1374" s="87" t="str">
        <f>IF(db[[#This Row],[QTY/ CTN TG]]="",IF(db[[#This Row],[STN TG]]="","",12),LEFT(db[[#This Row],[QTY/ CTN TG]],SEARCH(" ",db[[#This Row],[QTY/ CTN TG]],1)-1))</f>
        <v/>
      </c>
      <c r="X1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74" s="87" t="str">
        <f>IF(db[[#This Row],[STN K]]="","",IF(db[[#This Row],[STN TG]]="LSN",12,""))</f>
        <v/>
      </c>
      <c r="Z1374" s="87" t="str">
        <f>IF(db[[#This Row],[STN TG]]="LSN","PCS","")</f>
        <v/>
      </c>
      <c r="AA1374" s="87">
        <f>db[[#This Row],[QTY B]]*IF(db[[#This Row],[QTY TG]]="",1,db[[#This Row],[QTY TG]])*IF(db[[#This Row],[QTY K]]="",1,db[[#This Row],[QTY K]])</f>
        <v>6</v>
      </c>
      <c r="AB1374" s="87" t="str">
        <f>IF(db[[#This Row],[STN K]]="",IF(db[[#This Row],[STN TG]]="",db[[#This Row],[STN B]],db[[#This Row],[STN TG]]),db[[#This Row],[STN K]])</f>
        <v>PCS</v>
      </c>
      <c r="AC1374" s="87"/>
    </row>
    <row r="1375" spans="1:29" x14ac:dyDescent="0.25">
      <c r="A1375" s="87">
        <f>ROW()-1</f>
        <v>1374</v>
      </c>
      <c r="B1375" s="3" t="str">
        <f>LOWER(SUBSTITUTE(SUBSTITUTE(SUBSTITUTE(SUBSTITUTE(SUBSTITUTE(SUBSTITUTE(db[[#This Row],[NB BM]]," ",),".",""),"-",""),"(",""),")",""),"/",""))</f>
        <v>staplerkenkohd12n24</v>
      </c>
      <c r="C1375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D1375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E1375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staplerkenkohd12n246pcs</v>
      </c>
      <c r="F1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kenkoheavydutystaplerhd12n246pcsartomoro</v>
      </c>
      <c r="G1375" s="1" t="s">
        <v>918</v>
      </c>
      <c r="H1375" s="4" t="s">
        <v>2912</v>
      </c>
      <c r="I1375" s="2" t="s">
        <v>4225</v>
      </c>
      <c r="J1375" s="1" t="s">
        <v>1620</v>
      </c>
      <c r="K1375" s="26" t="e">
        <f>IF(db[[#This Row],[NB NOTA_C]]="","",COUNTIF([2]!B_MSK[concat],db[[#This Row],[NB NOTA_C]]))</f>
        <v>#REF!</v>
      </c>
      <c r="L1375" s="7" t="s">
        <v>1633</v>
      </c>
      <c r="M1375" s="3" t="s">
        <v>1824</v>
      </c>
      <c r="N1375" s="1" t="s">
        <v>2818</v>
      </c>
      <c r="P1375" s="1" t="str">
        <f>IF(db[[#This Row],[QTY/ CTN]]="","",SUBSTITUTE(SUBSTITUTE(SUBSTITUTE(db[[#This Row],[QTY/ CTN]]," ","_",2),"(",""),")","")&amp;"_")</f>
        <v>6 PCS_</v>
      </c>
      <c r="Q1375" s="1">
        <f>IF(db[[#This Row],[H_QTY/ CTN]]="","",SEARCH("_",db[[#This Row],[H_QTY/ CTN]]))</f>
        <v>6</v>
      </c>
      <c r="R1375" s="1">
        <f>IF(db[[#This Row],[H_QTY/ CTN]]="","",LEN(db[[#This Row],[H_QTY/ CTN]]))</f>
        <v>6</v>
      </c>
      <c r="S1375" s="90" t="str">
        <f>IF(db[[#This Row],[H_QTY/ CTN]]="","",LEFT(db[[#This Row],[H_QTY/ CTN]],db[[#This Row],[H_1]]-1))</f>
        <v>6 PCS</v>
      </c>
      <c r="T1375" s="87" t="str">
        <f>IF(NOT(db[[#This Row],[H_1]]=db[[#This Row],[H_2]]),MID(db[[#This Row],[H_QTY/ CTN]],db[[#This Row],[H_1]]+1,db[[#This Row],[H_2]]-db[[#This Row],[H_1]]-1),"")</f>
        <v/>
      </c>
      <c r="U1375" s="87" t="str">
        <f>IF(db[[#This Row],[QTY/ CTN B]]="","",LEFT(db[[#This Row],[QTY/ CTN B]],SEARCH(" ",db[[#This Row],[QTY/ CTN B]],1)-1))</f>
        <v>6</v>
      </c>
      <c r="V1375" s="87" t="str">
        <f>IF(db[[#This Row],[QTY/ CTN B]]="","",RIGHT(db[[#This Row],[QTY/ CTN B]],LEN(db[[#This Row],[QTY/ CTN B]])-SEARCH(" ",db[[#This Row],[QTY/ CTN B]],1)))</f>
        <v>PCS</v>
      </c>
      <c r="W1375" s="87" t="str">
        <f>IF(db[[#This Row],[QTY/ CTN TG]]="",IF(db[[#This Row],[STN TG]]="","",12),LEFT(db[[#This Row],[QTY/ CTN TG]],SEARCH(" ",db[[#This Row],[QTY/ CTN TG]],1)-1))</f>
        <v/>
      </c>
      <c r="X1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75" s="87" t="str">
        <f>IF(db[[#This Row],[STN K]]="","",IF(db[[#This Row],[STN TG]]="LSN",12,""))</f>
        <v/>
      </c>
      <c r="Z1375" s="87" t="str">
        <f>IF(db[[#This Row],[STN TG]]="LSN","PCS","")</f>
        <v/>
      </c>
      <c r="AA1375" s="87">
        <f>db[[#This Row],[QTY B]]*IF(db[[#This Row],[QTY TG]]="",1,db[[#This Row],[QTY TG]])*IF(db[[#This Row],[QTY K]]="",1,db[[#This Row],[QTY K]])</f>
        <v>6</v>
      </c>
      <c r="AB1375" s="87" t="str">
        <f>IF(db[[#This Row],[STN K]]="",IF(db[[#This Row],[STN TG]]="",db[[#This Row],[STN B]],db[[#This Row],[STN TG]]),db[[#This Row],[STN K]])</f>
        <v>PCS</v>
      </c>
      <c r="AC1375" s="87"/>
    </row>
    <row r="1376" spans="1:29" x14ac:dyDescent="0.25">
      <c r="A1376" s="87">
        <f>ROW()-1</f>
        <v>1375</v>
      </c>
      <c r="B1376" s="3" t="str">
        <f>LOWER(SUBSTITUTE(SUBSTITUTE(SUBSTITUTE(SUBSTITUTE(SUBSTITUTE(SUBSTITUTE(db[[#This Row],[NB BM]]," ",),".",""),"-",""),"(",""),")",""),"/",""))</f>
        <v>stabillohighlighterkenkohl100biru</v>
      </c>
      <c r="C1376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D1376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E1376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stabillohighlighterkenkohl100biru48box10pcs</v>
      </c>
      <c r="F1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kenkohighlighterhl100blue48box10pcsartomoro</v>
      </c>
      <c r="G1376" s="1" t="s">
        <v>536</v>
      </c>
      <c r="H1376" s="4" t="s">
        <v>537</v>
      </c>
      <c r="I1376" s="49" t="s">
        <v>538</v>
      </c>
      <c r="J1376" s="1" t="s">
        <v>1620</v>
      </c>
      <c r="K1376" s="26" t="e">
        <f>IF(db[[#This Row],[NB NOTA_C]]="","",COUNTIF([2]!B_MSK[concat],db[[#This Row],[NB NOTA_C]]))</f>
        <v>#REF!</v>
      </c>
      <c r="L1376" s="6" t="s">
        <v>1633</v>
      </c>
      <c r="M1376" s="1" t="s">
        <v>1820</v>
      </c>
      <c r="N1376" s="1" t="s">
        <v>2816</v>
      </c>
      <c r="P1376" s="1" t="str">
        <f>IF(db[[#This Row],[QTY/ CTN]]="","",SUBSTITUTE(SUBSTITUTE(SUBSTITUTE(db[[#This Row],[QTY/ CTN]]," ","_",2),"(",""),")","")&amp;"_")</f>
        <v>48 BOX_10 PCS_</v>
      </c>
      <c r="Q1376" s="1">
        <f>IF(db[[#This Row],[H_QTY/ CTN]]="","",SEARCH("_",db[[#This Row],[H_QTY/ CTN]]))</f>
        <v>7</v>
      </c>
      <c r="R1376" s="1">
        <f>IF(db[[#This Row],[H_QTY/ CTN]]="","",LEN(db[[#This Row],[H_QTY/ CTN]]))</f>
        <v>14</v>
      </c>
      <c r="S1376" s="90" t="str">
        <f>IF(db[[#This Row],[H_QTY/ CTN]]="","",LEFT(db[[#This Row],[H_QTY/ CTN]],db[[#This Row],[H_1]]-1))</f>
        <v>48 BOX</v>
      </c>
      <c r="T1376" s="87" t="str">
        <f>IF(NOT(db[[#This Row],[H_1]]=db[[#This Row],[H_2]]),MID(db[[#This Row],[H_QTY/ CTN]],db[[#This Row],[H_1]]+1,db[[#This Row],[H_2]]-db[[#This Row],[H_1]]-1),"")</f>
        <v>10 PCS</v>
      </c>
      <c r="U1376" s="87" t="str">
        <f>IF(db[[#This Row],[QTY/ CTN B]]="","",LEFT(db[[#This Row],[QTY/ CTN B]],SEARCH(" ",db[[#This Row],[QTY/ CTN B]],1)-1))</f>
        <v>48</v>
      </c>
      <c r="V1376" s="87" t="str">
        <f>IF(db[[#This Row],[QTY/ CTN B]]="","",RIGHT(db[[#This Row],[QTY/ CTN B]],LEN(db[[#This Row],[QTY/ CTN B]])-SEARCH(" ",db[[#This Row],[QTY/ CTN B]],1)))</f>
        <v>BOX</v>
      </c>
      <c r="W1376" s="87" t="str">
        <f>IF(db[[#This Row],[QTY/ CTN TG]]="",IF(db[[#This Row],[STN TG]]="","",12),LEFT(db[[#This Row],[QTY/ CTN TG]],SEARCH(" ",db[[#This Row],[QTY/ CTN TG]],1)-1))</f>
        <v>10</v>
      </c>
      <c r="X1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6" s="87" t="str">
        <f>IF(db[[#This Row],[STN K]]="","",IF(db[[#This Row],[STN TG]]="LSN",12,""))</f>
        <v/>
      </c>
      <c r="Z1376" s="87" t="str">
        <f>IF(db[[#This Row],[STN TG]]="LSN","PCS","")</f>
        <v/>
      </c>
      <c r="AA1376" s="87">
        <f>db[[#This Row],[QTY B]]*IF(db[[#This Row],[QTY TG]]="",1,db[[#This Row],[QTY TG]])*IF(db[[#This Row],[QTY K]]="",1,db[[#This Row],[QTY K]])</f>
        <v>480</v>
      </c>
      <c r="AB1376" s="87" t="str">
        <f>IF(db[[#This Row],[STN K]]="",IF(db[[#This Row],[STN TG]]="",db[[#This Row],[STN B]],db[[#This Row],[STN TG]]),db[[#This Row],[STN K]])</f>
        <v>PCS</v>
      </c>
      <c r="AC1376" s="87"/>
    </row>
    <row r="1377" spans="1:29" x14ac:dyDescent="0.25">
      <c r="A1377" s="87">
        <f>ROW()-1</f>
        <v>1376</v>
      </c>
      <c r="B1377" s="1" t="str">
        <f>LOWER(SUBSTITUTE(SUBSTITUTE(SUBSTITUTE(SUBSTITUTE(SUBSTITUTE(SUBSTITUTE(db[[#This Row],[NB BM]]," ",),".",""),"-",""),"(",""),")",""),"/",""))</f>
        <v>stabillohighlighterkenkohl100hijau</v>
      </c>
      <c r="C1377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D1377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E1377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stabillohighlighterkenkohl100hijau48box10pcs</v>
      </c>
      <c r="F13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kenkohighlighterhl100green48box10pcsartomoro</v>
      </c>
      <c r="G1377" s="1" t="s">
        <v>909</v>
      </c>
      <c r="H1377" s="4" t="s">
        <v>2909</v>
      </c>
      <c r="I1377" s="49" t="s">
        <v>3051</v>
      </c>
      <c r="J1377" s="1" t="s">
        <v>1620</v>
      </c>
      <c r="K1377" s="26" t="e">
        <f>IF(db[[#This Row],[NB NOTA_C]]="","",COUNTIF([2]!B_MSK[concat],db[[#This Row],[NB NOTA_C]]))</f>
        <v>#REF!</v>
      </c>
      <c r="L1377" s="6" t="s">
        <v>1633</v>
      </c>
      <c r="M1377" s="1" t="s">
        <v>1820</v>
      </c>
      <c r="N1377" s="1" t="s">
        <v>2816</v>
      </c>
      <c r="P1377" s="1" t="str">
        <f>IF(db[[#This Row],[QTY/ CTN]]="","",SUBSTITUTE(SUBSTITUTE(SUBSTITUTE(db[[#This Row],[QTY/ CTN]]," ","_",2),"(",""),")","")&amp;"_")</f>
        <v>48 BOX_10 PCS_</v>
      </c>
      <c r="Q1377" s="1">
        <f>IF(db[[#This Row],[H_QTY/ CTN]]="","",SEARCH("_",db[[#This Row],[H_QTY/ CTN]]))</f>
        <v>7</v>
      </c>
      <c r="R1377" s="1">
        <f>IF(db[[#This Row],[H_QTY/ CTN]]="","",LEN(db[[#This Row],[H_QTY/ CTN]]))</f>
        <v>14</v>
      </c>
      <c r="S1377" s="90" t="str">
        <f>IF(db[[#This Row],[H_QTY/ CTN]]="","",LEFT(db[[#This Row],[H_QTY/ CTN]],db[[#This Row],[H_1]]-1))</f>
        <v>48 BOX</v>
      </c>
      <c r="T1377" s="87" t="str">
        <f>IF(NOT(db[[#This Row],[H_1]]=db[[#This Row],[H_2]]),MID(db[[#This Row],[H_QTY/ CTN]],db[[#This Row],[H_1]]+1,db[[#This Row],[H_2]]-db[[#This Row],[H_1]]-1),"")</f>
        <v>10 PCS</v>
      </c>
      <c r="U1377" s="87" t="str">
        <f>IF(db[[#This Row],[QTY/ CTN B]]="","",LEFT(db[[#This Row],[QTY/ CTN B]],SEARCH(" ",db[[#This Row],[QTY/ CTN B]],1)-1))</f>
        <v>48</v>
      </c>
      <c r="V1377" s="87" t="str">
        <f>IF(db[[#This Row],[QTY/ CTN B]]="","",RIGHT(db[[#This Row],[QTY/ CTN B]],LEN(db[[#This Row],[QTY/ CTN B]])-SEARCH(" ",db[[#This Row],[QTY/ CTN B]],1)))</f>
        <v>BOX</v>
      </c>
      <c r="W1377" s="87" t="str">
        <f>IF(db[[#This Row],[QTY/ CTN TG]]="",IF(db[[#This Row],[STN TG]]="","",12),LEFT(db[[#This Row],[QTY/ CTN TG]],SEARCH(" ",db[[#This Row],[QTY/ CTN TG]],1)-1))</f>
        <v>10</v>
      </c>
      <c r="X1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7" s="87" t="str">
        <f>IF(db[[#This Row],[STN K]]="","",IF(db[[#This Row],[STN TG]]="LSN",12,""))</f>
        <v/>
      </c>
      <c r="Z1377" s="87" t="str">
        <f>IF(db[[#This Row],[STN TG]]="LSN","PCS","")</f>
        <v/>
      </c>
      <c r="AA1377" s="87">
        <f>db[[#This Row],[QTY B]]*IF(db[[#This Row],[QTY TG]]="",1,db[[#This Row],[QTY TG]])*IF(db[[#This Row],[QTY K]]="",1,db[[#This Row],[QTY K]])</f>
        <v>480</v>
      </c>
      <c r="AB1377" s="87" t="str">
        <f>IF(db[[#This Row],[STN K]]="",IF(db[[#This Row],[STN TG]]="",db[[#This Row],[STN B]],db[[#This Row],[STN TG]]),db[[#This Row],[STN K]])</f>
        <v>PCS</v>
      </c>
      <c r="AC1377" s="87"/>
    </row>
    <row r="1378" spans="1:29" x14ac:dyDescent="0.25">
      <c r="A1378" s="87">
        <f>ROW()-1</f>
        <v>1377</v>
      </c>
      <c r="B1378" s="3" t="str">
        <f>LOWER(SUBSTITUTE(SUBSTITUTE(SUBSTITUTE(SUBSTITUTE(SUBSTITUTE(SUBSTITUTE(db[[#This Row],[NB BM]]," ",),".",""),"-",""),"(",""),")",""),"/",""))</f>
        <v>stabillohighlighterkenkohl100orange</v>
      </c>
      <c r="C1378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D1378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E1378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stabillohighlighterkenkohl100orange48box10pcs</v>
      </c>
      <c r="F13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kenkohighlighterhl100orange48box10pcsartomoro</v>
      </c>
      <c r="G1378" s="1" t="s">
        <v>539</v>
      </c>
      <c r="H1378" s="4" t="s">
        <v>540</v>
      </c>
      <c r="I1378" s="2" t="s">
        <v>541</v>
      </c>
      <c r="J1378" s="1" t="s">
        <v>1620</v>
      </c>
      <c r="K1378" s="26" t="e">
        <f>IF(db[[#This Row],[NB NOTA_C]]="","",COUNTIF([2]!B_MSK[concat],db[[#This Row],[NB NOTA_C]]))</f>
        <v>#REF!</v>
      </c>
      <c r="L1378" s="6" t="s">
        <v>1633</v>
      </c>
      <c r="M1378" s="1" t="s">
        <v>1820</v>
      </c>
      <c r="N1378" s="1" t="s">
        <v>2816</v>
      </c>
      <c r="P1378" s="1" t="str">
        <f>IF(db[[#This Row],[QTY/ CTN]]="","",SUBSTITUTE(SUBSTITUTE(SUBSTITUTE(db[[#This Row],[QTY/ CTN]]," ","_",2),"(",""),")","")&amp;"_")</f>
        <v>48 BOX_10 PCS_</v>
      </c>
      <c r="Q1378" s="1">
        <f>IF(db[[#This Row],[H_QTY/ CTN]]="","",SEARCH("_",db[[#This Row],[H_QTY/ CTN]]))</f>
        <v>7</v>
      </c>
      <c r="R1378" s="1">
        <f>IF(db[[#This Row],[H_QTY/ CTN]]="","",LEN(db[[#This Row],[H_QTY/ CTN]]))</f>
        <v>14</v>
      </c>
      <c r="S1378" s="90" t="str">
        <f>IF(db[[#This Row],[H_QTY/ CTN]]="","",LEFT(db[[#This Row],[H_QTY/ CTN]],db[[#This Row],[H_1]]-1))</f>
        <v>48 BOX</v>
      </c>
      <c r="T1378" s="87" t="str">
        <f>IF(NOT(db[[#This Row],[H_1]]=db[[#This Row],[H_2]]),MID(db[[#This Row],[H_QTY/ CTN]],db[[#This Row],[H_1]]+1,db[[#This Row],[H_2]]-db[[#This Row],[H_1]]-1),"")</f>
        <v>10 PCS</v>
      </c>
      <c r="U1378" s="87" t="str">
        <f>IF(db[[#This Row],[QTY/ CTN B]]="","",LEFT(db[[#This Row],[QTY/ CTN B]],SEARCH(" ",db[[#This Row],[QTY/ CTN B]],1)-1))</f>
        <v>48</v>
      </c>
      <c r="V1378" s="87" t="str">
        <f>IF(db[[#This Row],[QTY/ CTN B]]="","",RIGHT(db[[#This Row],[QTY/ CTN B]],LEN(db[[#This Row],[QTY/ CTN B]])-SEARCH(" ",db[[#This Row],[QTY/ CTN B]],1)))</f>
        <v>BOX</v>
      </c>
      <c r="W1378" s="87" t="str">
        <f>IF(db[[#This Row],[QTY/ CTN TG]]="",IF(db[[#This Row],[STN TG]]="","",12),LEFT(db[[#This Row],[QTY/ CTN TG]],SEARCH(" ",db[[#This Row],[QTY/ CTN TG]],1)-1))</f>
        <v>10</v>
      </c>
      <c r="X1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8" s="87" t="str">
        <f>IF(db[[#This Row],[STN K]]="","",IF(db[[#This Row],[STN TG]]="LSN",12,""))</f>
        <v/>
      </c>
      <c r="Z1378" s="87" t="str">
        <f>IF(db[[#This Row],[STN TG]]="LSN","PCS","")</f>
        <v/>
      </c>
      <c r="AA1378" s="87">
        <f>db[[#This Row],[QTY B]]*IF(db[[#This Row],[QTY TG]]="",1,db[[#This Row],[QTY TG]])*IF(db[[#This Row],[QTY K]]="",1,db[[#This Row],[QTY K]])</f>
        <v>480</v>
      </c>
      <c r="AB1378" s="87" t="str">
        <f>IF(db[[#This Row],[STN K]]="",IF(db[[#This Row],[STN TG]]="",db[[#This Row],[STN B]],db[[#This Row],[STN TG]]),db[[#This Row],[STN K]])</f>
        <v>PCS</v>
      </c>
      <c r="AC1378" s="87"/>
    </row>
    <row r="1379" spans="1:29" x14ac:dyDescent="0.25">
      <c r="A1379" s="87">
        <f>ROW()-1</f>
        <v>1378</v>
      </c>
      <c r="B1379" s="1" t="str">
        <f>LOWER(SUBSTITUTE(SUBSTITUTE(SUBSTITUTE(SUBSTITUTE(SUBSTITUTE(SUBSTITUTE(db[[#This Row],[NB BM]]," ",),".",""),"-",""),"(",""),")",""),"/",""))</f>
        <v>stabillohighlighterkenkohl100pink</v>
      </c>
      <c r="C1379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D1379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E1379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stabillohighlighterkenkohl100pink48box10pcs</v>
      </c>
      <c r="F13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kenkohighlighterhl100pink48box10pcsartomoro</v>
      </c>
      <c r="G1379" s="1" t="s">
        <v>911</v>
      </c>
      <c r="H1379" s="4" t="s">
        <v>2910</v>
      </c>
      <c r="I1379" s="49" t="s">
        <v>3052</v>
      </c>
      <c r="J1379" s="1" t="s">
        <v>1620</v>
      </c>
      <c r="K1379" s="26" t="e">
        <f>IF(db[[#This Row],[NB NOTA_C]]="","",COUNTIF([2]!B_MSK[concat],db[[#This Row],[NB NOTA_C]]))</f>
        <v>#REF!</v>
      </c>
      <c r="L1379" s="6" t="s">
        <v>1633</v>
      </c>
      <c r="M1379" s="1" t="s">
        <v>1820</v>
      </c>
      <c r="N1379" s="1" t="s">
        <v>2816</v>
      </c>
      <c r="P1379" s="1" t="str">
        <f>IF(db[[#This Row],[QTY/ CTN]]="","",SUBSTITUTE(SUBSTITUTE(SUBSTITUTE(db[[#This Row],[QTY/ CTN]]," ","_",2),"(",""),")","")&amp;"_")</f>
        <v>48 BOX_10 PCS_</v>
      </c>
      <c r="Q1379" s="1">
        <f>IF(db[[#This Row],[H_QTY/ CTN]]="","",SEARCH("_",db[[#This Row],[H_QTY/ CTN]]))</f>
        <v>7</v>
      </c>
      <c r="R1379" s="1">
        <f>IF(db[[#This Row],[H_QTY/ CTN]]="","",LEN(db[[#This Row],[H_QTY/ CTN]]))</f>
        <v>14</v>
      </c>
      <c r="S1379" s="90" t="str">
        <f>IF(db[[#This Row],[H_QTY/ CTN]]="","",LEFT(db[[#This Row],[H_QTY/ CTN]],db[[#This Row],[H_1]]-1))</f>
        <v>48 BOX</v>
      </c>
      <c r="T1379" s="87" t="str">
        <f>IF(NOT(db[[#This Row],[H_1]]=db[[#This Row],[H_2]]),MID(db[[#This Row],[H_QTY/ CTN]],db[[#This Row],[H_1]]+1,db[[#This Row],[H_2]]-db[[#This Row],[H_1]]-1),"")</f>
        <v>10 PCS</v>
      </c>
      <c r="U1379" s="87" t="str">
        <f>IF(db[[#This Row],[QTY/ CTN B]]="","",LEFT(db[[#This Row],[QTY/ CTN B]],SEARCH(" ",db[[#This Row],[QTY/ CTN B]],1)-1))</f>
        <v>48</v>
      </c>
      <c r="V1379" s="87" t="str">
        <f>IF(db[[#This Row],[QTY/ CTN B]]="","",RIGHT(db[[#This Row],[QTY/ CTN B]],LEN(db[[#This Row],[QTY/ CTN B]])-SEARCH(" ",db[[#This Row],[QTY/ CTN B]],1)))</f>
        <v>BOX</v>
      </c>
      <c r="W1379" s="87" t="str">
        <f>IF(db[[#This Row],[QTY/ CTN TG]]="",IF(db[[#This Row],[STN TG]]="","",12),LEFT(db[[#This Row],[QTY/ CTN TG]],SEARCH(" ",db[[#This Row],[QTY/ CTN TG]],1)-1))</f>
        <v>10</v>
      </c>
      <c r="X1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79" s="87" t="str">
        <f>IF(db[[#This Row],[STN K]]="","",IF(db[[#This Row],[STN TG]]="LSN",12,""))</f>
        <v/>
      </c>
      <c r="Z1379" s="87" t="str">
        <f>IF(db[[#This Row],[STN TG]]="LSN","PCS","")</f>
        <v/>
      </c>
      <c r="AA1379" s="87">
        <f>db[[#This Row],[QTY B]]*IF(db[[#This Row],[QTY TG]]="",1,db[[#This Row],[QTY TG]])*IF(db[[#This Row],[QTY K]]="",1,db[[#This Row],[QTY K]])</f>
        <v>480</v>
      </c>
      <c r="AB1379" s="87" t="str">
        <f>IF(db[[#This Row],[STN K]]="",IF(db[[#This Row],[STN TG]]="",db[[#This Row],[STN B]],db[[#This Row],[STN TG]]),db[[#This Row],[STN K]])</f>
        <v>PCS</v>
      </c>
      <c r="AC1379" s="87"/>
    </row>
    <row r="1380" spans="1:29" x14ac:dyDescent="0.25">
      <c r="A1380" s="87">
        <f>ROW()-1</f>
        <v>1379</v>
      </c>
      <c r="B1380" s="3" t="str">
        <f>LOWER(SUBSTITUTE(SUBSTITUTE(SUBSTITUTE(SUBSTITUTE(SUBSTITUTE(SUBSTITUTE(db[[#This Row],[NB BM]]," ",),".",""),"-",""),"(",""),")",""),"/",""))</f>
        <v>stabillohighlighterkenkohl100ungu</v>
      </c>
      <c r="C1380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D1380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E1380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stabillohighlighterkenkohl100ungu48box10pcs</v>
      </c>
      <c r="F13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kenkohighlighterhl100purple48box10pcsartomoro</v>
      </c>
      <c r="G1380" s="1" t="s">
        <v>542</v>
      </c>
      <c r="H1380" s="4" t="s">
        <v>543</v>
      </c>
      <c r="I1380" s="49" t="s">
        <v>544</v>
      </c>
      <c r="J1380" s="1" t="s">
        <v>1620</v>
      </c>
      <c r="K1380" s="26" t="e">
        <f>IF(db[[#This Row],[NB NOTA_C]]="","",COUNTIF([2]!B_MSK[concat],db[[#This Row],[NB NOTA_C]]))</f>
        <v>#REF!</v>
      </c>
      <c r="L1380" s="6" t="s">
        <v>1633</v>
      </c>
      <c r="M1380" s="1" t="s">
        <v>1820</v>
      </c>
      <c r="N1380" s="1" t="s">
        <v>2816</v>
      </c>
      <c r="P1380" s="1" t="str">
        <f>IF(db[[#This Row],[QTY/ CTN]]="","",SUBSTITUTE(SUBSTITUTE(SUBSTITUTE(db[[#This Row],[QTY/ CTN]]," ","_",2),"(",""),")","")&amp;"_")</f>
        <v>48 BOX_10 PCS_</v>
      </c>
      <c r="Q1380" s="1">
        <f>IF(db[[#This Row],[H_QTY/ CTN]]="","",SEARCH("_",db[[#This Row],[H_QTY/ CTN]]))</f>
        <v>7</v>
      </c>
      <c r="R1380" s="1">
        <f>IF(db[[#This Row],[H_QTY/ CTN]]="","",LEN(db[[#This Row],[H_QTY/ CTN]]))</f>
        <v>14</v>
      </c>
      <c r="S1380" s="90" t="str">
        <f>IF(db[[#This Row],[H_QTY/ CTN]]="","",LEFT(db[[#This Row],[H_QTY/ CTN]],db[[#This Row],[H_1]]-1))</f>
        <v>48 BOX</v>
      </c>
      <c r="T1380" s="87" t="str">
        <f>IF(NOT(db[[#This Row],[H_1]]=db[[#This Row],[H_2]]),MID(db[[#This Row],[H_QTY/ CTN]],db[[#This Row],[H_1]]+1,db[[#This Row],[H_2]]-db[[#This Row],[H_1]]-1),"")</f>
        <v>10 PCS</v>
      </c>
      <c r="U1380" s="87" t="str">
        <f>IF(db[[#This Row],[QTY/ CTN B]]="","",LEFT(db[[#This Row],[QTY/ CTN B]],SEARCH(" ",db[[#This Row],[QTY/ CTN B]],1)-1))</f>
        <v>48</v>
      </c>
      <c r="V1380" s="87" t="str">
        <f>IF(db[[#This Row],[QTY/ CTN B]]="","",RIGHT(db[[#This Row],[QTY/ CTN B]],LEN(db[[#This Row],[QTY/ CTN B]])-SEARCH(" ",db[[#This Row],[QTY/ CTN B]],1)))</f>
        <v>BOX</v>
      </c>
      <c r="W1380" s="87" t="str">
        <f>IF(db[[#This Row],[QTY/ CTN TG]]="",IF(db[[#This Row],[STN TG]]="","",12),LEFT(db[[#This Row],[QTY/ CTN TG]],SEARCH(" ",db[[#This Row],[QTY/ CTN TG]],1)-1))</f>
        <v>10</v>
      </c>
      <c r="X1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0" s="87" t="str">
        <f>IF(db[[#This Row],[STN K]]="","",IF(db[[#This Row],[STN TG]]="LSN",12,""))</f>
        <v/>
      </c>
      <c r="Z1380" s="87" t="str">
        <f>IF(db[[#This Row],[STN TG]]="LSN","PCS","")</f>
        <v/>
      </c>
      <c r="AA1380" s="87">
        <f>db[[#This Row],[QTY B]]*IF(db[[#This Row],[QTY TG]]="",1,db[[#This Row],[QTY TG]])*IF(db[[#This Row],[QTY K]]="",1,db[[#This Row],[QTY K]])</f>
        <v>480</v>
      </c>
      <c r="AB1380" s="87" t="str">
        <f>IF(db[[#This Row],[STN K]]="",IF(db[[#This Row],[STN TG]]="",db[[#This Row],[STN B]],db[[#This Row],[STN TG]]),db[[#This Row],[STN K]])</f>
        <v>PCS</v>
      </c>
      <c r="AC1380" s="87"/>
    </row>
    <row r="1381" spans="1:29" x14ac:dyDescent="0.25">
      <c r="A1381" s="87">
        <f>ROW()-1</f>
        <v>1380</v>
      </c>
      <c r="B1381" s="3" t="str">
        <f>LOWER(SUBSTITUTE(SUBSTITUTE(SUBSTITUTE(SUBSTITUTE(SUBSTITUTE(SUBSTITUTE(db[[#This Row],[NB BM]]," ",),".",""),"-",""),"(",""),")",""),"/",""))</f>
        <v>stabillohighlighterkenkohl100kuning</v>
      </c>
      <c r="C1381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D1381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E1381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stabillohighlighterkenkohl100kuning48box10pcs</v>
      </c>
      <c r="F13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kenkohighlighterhl100yellow48box10pcsartomoro</v>
      </c>
      <c r="G1381" s="1" t="s">
        <v>545</v>
      </c>
      <c r="H1381" s="4" t="s">
        <v>546</v>
      </c>
      <c r="I1381" s="49" t="s">
        <v>547</v>
      </c>
      <c r="J1381" s="1" t="s">
        <v>1620</v>
      </c>
      <c r="K1381" s="26" t="e">
        <f>IF(db[[#This Row],[NB NOTA_C]]="","",COUNTIF([2]!B_MSK[concat],db[[#This Row],[NB NOTA_C]]))</f>
        <v>#REF!</v>
      </c>
      <c r="L1381" s="6" t="s">
        <v>1633</v>
      </c>
      <c r="M1381" s="1" t="s">
        <v>1820</v>
      </c>
      <c r="N1381" s="1" t="s">
        <v>2816</v>
      </c>
      <c r="O1381" s="1" t="s">
        <v>5737</v>
      </c>
      <c r="P1381" s="1" t="str">
        <f>IF(db[[#This Row],[QTY/ CTN]]="","",SUBSTITUTE(SUBSTITUTE(SUBSTITUTE(db[[#This Row],[QTY/ CTN]]," ","_",2),"(",""),")","")&amp;"_")</f>
        <v>48 BOX_10 PCS_</v>
      </c>
      <c r="Q1381" s="1">
        <f>IF(db[[#This Row],[H_QTY/ CTN]]="","",SEARCH("_",db[[#This Row],[H_QTY/ CTN]]))</f>
        <v>7</v>
      </c>
      <c r="R1381" s="1">
        <f>IF(db[[#This Row],[H_QTY/ CTN]]="","",LEN(db[[#This Row],[H_QTY/ CTN]]))</f>
        <v>14</v>
      </c>
      <c r="S1381" s="90" t="str">
        <f>IF(db[[#This Row],[H_QTY/ CTN]]="","",LEFT(db[[#This Row],[H_QTY/ CTN]],db[[#This Row],[H_1]]-1))</f>
        <v>48 BOX</v>
      </c>
      <c r="T1381" s="87" t="str">
        <f>IF(NOT(db[[#This Row],[H_1]]=db[[#This Row],[H_2]]),MID(db[[#This Row],[H_QTY/ CTN]],db[[#This Row],[H_1]]+1,db[[#This Row],[H_2]]-db[[#This Row],[H_1]]-1),"")</f>
        <v>10 PCS</v>
      </c>
      <c r="U1381" s="87" t="str">
        <f>IF(db[[#This Row],[QTY/ CTN B]]="","",LEFT(db[[#This Row],[QTY/ CTN B]],SEARCH(" ",db[[#This Row],[QTY/ CTN B]],1)-1))</f>
        <v>48</v>
      </c>
      <c r="V1381" s="87" t="str">
        <f>IF(db[[#This Row],[QTY/ CTN B]]="","",RIGHT(db[[#This Row],[QTY/ CTN B]],LEN(db[[#This Row],[QTY/ CTN B]])-SEARCH(" ",db[[#This Row],[QTY/ CTN B]],1)))</f>
        <v>BOX</v>
      </c>
      <c r="W1381" s="87" t="str">
        <f>IF(db[[#This Row],[QTY/ CTN TG]]="",IF(db[[#This Row],[STN TG]]="","",12),LEFT(db[[#This Row],[QTY/ CTN TG]],SEARCH(" ",db[[#This Row],[QTY/ CTN TG]],1)-1))</f>
        <v>10</v>
      </c>
      <c r="X1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1" s="87" t="str">
        <f>IF(db[[#This Row],[STN K]]="","",IF(db[[#This Row],[STN TG]]="LSN",12,""))</f>
        <v/>
      </c>
      <c r="Z1381" s="87" t="str">
        <f>IF(db[[#This Row],[STN TG]]="LSN","PCS","")</f>
        <v/>
      </c>
      <c r="AA1381" s="87">
        <f>db[[#This Row],[QTY B]]*IF(db[[#This Row],[QTY TG]]="",1,db[[#This Row],[QTY TG]])*IF(db[[#This Row],[QTY K]]="",1,db[[#This Row],[QTY K]])</f>
        <v>480</v>
      </c>
      <c r="AB1381" s="87" t="str">
        <f>IF(db[[#This Row],[STN K]]="",IF(db[[#This Row],[STN TG]]="",db[[#This Row],[STN B]],db[[#This Row],[STN TG]]),db[[#This Row],[STN K]])</f>
        <v>PCS</v>
      </c>
      <c r="AC1381" s="87"/>
    </row>
    <row r="1382" spans="1:29" x14ac:dyDescent="0.25">
      <c r="A1382" s="87">
        <f>ROW()-1</f>
        <v>1381</v>
      </c>
      <c r="B1382" s="3" t="str">
        <f>LOWER(SUBSTITUTE(SUBSTITUTE(SUBSTITUTE(SUBSTITUTE(SUBSTITUTE(SUBSTITUTE(db[[#This Row],[NB BM]]," ",),".",""),"-",""),"(",""),")",""),"/",""))</f>
        <v>stabillohighlighterkenkoovaliner</v>
      </c>
      <c r="C1382" s="3" t="str">
        <f>LOWER(SUBSTITUTE(SUBSTITUTE(SUBSTITUTE(SUBSTITUTE(SUBSTITUTE(SUBSTITUTE(SUBSTITUTE(SUBSTITUTE(SUBSTITUTE(db[[#This Row],[NB NOTA]]," ",),".",""),"-",""),"(",""),")",""),",",""),"/",""),"""",""),"+",""))</f>
        <v>kenkohighlighterovaliner</v>
      </c>
      <c r="D1382" s="3" t="str">
        <f>LOWER(SUBSTITUTE(SUBSTITUTE(SUBSTITUTE(SUBSTITUTE(SUBSTITUTE(SUBSTITUTE(SUBSTITUTE(SUBSTITUTE(SUBSTITUTE(db[[#This Row],[NB PAJAK]]," ",""),"-",""),"(",""),")",""),".",""),",",""),"/",""),"""",""),"+",""))</f>
        <v>highlighterstabilokenkoovaliner</v>
      </c>
      <c r="E1382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stabillohighlighterkenkoovaliner48box10pcs</v>
      </c>
      <c r="F13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kenkohighlighterovaliner48box10pcsartomoro</v>
      </c>
      <c r="G1382" s="1" t="s">
        <v>6148</v>
      </c>
      <c r="H1382" s="4" t="s">
        <v>6147</v>
      </c>
      <c r="I1382" s="49" t="s">
        <v>6149</v>
      </c>
      <c r="J1382" s="1" t="s">
        <v>1620</v>
      </c>
      <c r="K1382" s="26" t="e">
        <f>IF(db[[#This Row],[NB NOTA_C]]="","",COUNTIF([2]!B_MSK[concat],db[[#This Row],[NB NOTA_C]]))</f>
        <v>#REF!</v>
      </c>
      <c r="L1382" s="6" t="s">
        <v>1633</v>
      </c>
      <c r="M1382" s="1" t="s">
        <v>1820</v>
      </c>
      <c r="N1382" s="1" t="s">
        <v>2816</v>
      </c>
      <c r="O1382" s="1" t="s">
        <v>6150</v>
      </c>
      <c r="P1382" s="1" t="str">
        <f>IF(db[[#This Row],[QTY/ CTN]]="","",SUBSTITUTE(SUBSTITUTE(SUBSTITUTE(db[[#This Row],[QTY/ CTN]]," ","_",2),"(",""),")","")&amp;"_")</f>
        <v>48 BOX_10 PCS_</v>
      </c>
      <c r="Q1382" s="1">
        <f>IF(db[[#This Row],[H_QTY/ CTN]]="","",SEARCH("_",db[[#This Row],[H_QTY/ CTN]]))</f>
        <v>7</v>
      </c>
      <c r="R1382" s="1">
        <f>IF(db[[#This Row],[H_QTY/ CTN]]="","",LEN(db[[#This Row],[H_QTY/ CTN]]))</f>
        <v>14</v>
      </c>
      <c r="S1382" s="90" t="str">
        <f>IF(db[[#This Row],[H_QTY/ CTN]]="","",LEFT(db[[#This Row],[H_QTY/ CTN]],db[[#This Row],[H_1]]-1))</f>
        <v>48 BOX</v>
      </c>
      <c r="T1382" s="87" t="str">
        <f>IF(NOT(db[[#This Row],[H_1]]=db[[#This Row],[H_2]]),MID(db[[#This Row],[H_QTY/ CTN]],db[[#This Row],[H_1]]+1,db[[#This Row],[H_2]]-db[[#This Row],[H_1]]-1),"")</f>
        <v>10 PCS</v>
      </c>
      <c r="U1382" s="87" t="str">
        <f>IF(db[[#This Row],[QTY/ CTN B]]="","",LEFT(db[[#This Row],[QTY/ CTN B]],SEARCH(" ",db[[#This Row],[QTY/ CTN B]],1)-1))</f>
        <v>48</v>
      </c>
      <c r="V1382" s="87" t="str">
        <f>IF(db[[#This Row],[QTY/ CTN B]]="","",RIGHT(db[[#This Row],[QTY/ CTN B]],LEN(db[[#This Row],[QTY/ CTN B]])-SEARCH(" ",db[[#This Row],[QTY/ CTN B]],1)))</f>
        <v>BOX</v>
      </c>
      <c r="W1382" s="87" t="str">
        <f>IF(db[[#This Row],[QTY/ CTN TG]]="",IF(db[[#This Row],[STN TG]]="","",12),LEFT(db[[#This Row],[QTY/ CTN TG]],SEARCH(" ",db[[#This Row],[QTY/ CTN TG]],1)-1))</f>
        <v>10</v>
      </c>
      <c r="X1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2" s="87" t="str">
        <f>IF(db[[#This Row],[STN K]]="","",IF(db[[#This Row],[STN TG]]="LSN",12,""))</f>
        <v/>
      </c>
      <c r="Z1382" s="87" t="str">
        <f>IF(db[[#This Row],[STN TG]]="LSN","PCS","")</f>
        <v/>
      </c>
      <c r="AA1382" s="87">
        <f>db[[#This Row],[QTY B]]*IF(db[[#This Row],[QTY TG]]="",1,db[[#This Row],[QTY TG]])*IF(db[[#This Row],[QTY K]]="",1,db[[#This Row],[QTY K]])</f>
        <v>480</v>
      </c>
      <c r="AB1382" s="87" t="str">
        <f>IF(db[[#This Row],[STN K]]="",IF(db[[#This Row],[STN TG]]="",db[[#This Row],[STN B]],db[[#This Row],[STN TG]]),db[[#This Row],[STN K]])</f>
        <v>PCS</v>
      </c>
      <c r="AC1382" s="87"/>
    </row>
    <row r="1383" spans="1:29" x14ac:dyDescent="0.25">
      <c r="A1383" s="87">
        <f>ROW()-1</f>
        <v>1382</v>
      </c>
      <c r="B1383" s="3" t="str">
        <f>LOWER(SUBSTITUTE(SUBSTITUTE(SUBSTITUTE(SUBSTITUTE(SUBSTITUTE(SUBSTITUTE(db[[#This Row],[NB BM]]," ",),".",""),"-",""),"(",""),")",""),"/",""))</f>
        <v>stabillohighlighterkenkophl100pastelbiru</v>
      </c>
      <c r="C1383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D138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E1383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stabillohighlighterkenkophl100pastelbiru48box10pcs</v>
      </c>
      <c r="F13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kenkohighlighterphl100bluepastel48box10pcsartomoro</v>
      </c>
      <c r="G1383" s="1" t="s">
        <v>3436</v>
      </c>
      <c r="H1383" s="4" t="s">
        <v>3424</v>
      </c>
      <c r="I1383" s="49" t="s">
        <v>3430</v>
      </c>
      <c r="J1383" s="1" t="s">
        <v>1620</v>
      </c>
      <c r="K1383" s="26" t="e">
        <f>IF(db[[#This Row],[NB NOTA_C]]="","",COUNTIF([2]!B_MSK[concat],db[[#This Row],[NB NOTA_C]]))</f>
        <v>#REF!</v>
      </c>
      <c r="L1383" s="6" t="s">
        <v>1633</v>
      </c>
      <c r="M1383" s="1" t="s">
        <v>1820</v>
      </c>
      <c r="N1383" s="1" t="s">
        <v>2816</v>
      </c>
      <c r="P1383" s="1" t="str">
        <f>IF(db[[#This Row],[QTY/ CTN]]="","",SUBSTITUTE(SUBSTITUTE(SUBSTITUTE(db[[#This Row],[QTY/ CTN]]," ","_",2),"(",""),")","")&amp;"_")</f>
        <v>48 BOX_10 PCS_</v>
      </c>
      <c r="Q1383" s="1">
        <f>IF(db[[#This Row],[H_QTY/ CTN]]="","",SEARCH("_",db[[#This Row],[H_QTY/ CTN]]))</f>
        <v>7</v>
      </c>
      <c r="R1383" s="1">
        <f>IF(db[[#This Row],[H_QTY/ CTN]]="","",LEN(db[[#This Row],[H_QTY/ CTN]]))</f>
        <v>14</v>
      </c>
      <c r="S1383" s="90" t="str">
        <f>IF(db[[#This Row],[H_QTY/ CTN]]="","",LEFT(db[[#This Row],[H_QTY/ CTN]],db[[#This Row],[H_1]]-1))</f>
        <v>48 BOX</v>
      </c>
      <c r="T1383" s="87" t="str">
        <f>IF(NOT(db[[#This Row],[H_1]]=db[[#This Row],[H_2]]),MID(db[[#This Row],[H_QTY/ CTN]],db[[#This Row],[H_1]]+1,db[[#This Row],[H_2]]-db[[#This Row],[H_1]]-1),"")</f>
        <v>10 PCS</v>
      </c>
      <c r="U1383" s="87" t="str">
        <f>IF(db[[#This Row],[QTY/ CTN B]]="","",LEFT(db[[#This Row],[QTY/ CTN B]],SEARCH(" ",db[[#This Row],[QTY/ CTN B]],1)-1))</f>
        <v>48</v>
      </c>
      <c r="V1383" s="87" t="str">
        <f>IF(db[[#This Row],[QTY/ CTN B]]="","",RIGHT(db[[#This Row],[QTY/ CTN B]],LEN(db[[#This Row],[QTY/ CTN B]])-SEARCH(" ",db[[#This Row],[QTY/ CTN B]],1)))</f>
        <v>BOX</v>
      </c>
      <c r="W1383" s="87" t="str">
        <f>IF(db[[#This Row],[QTY/ CTN TG]]="",IF(db[[#This Row],[STN TG]]="","",12),LEFT(db[[#This Row],[QTY/ CTN TG]],SEARCH(" ",db[[#This Row],[QTY/ CTN TG]],1)-1))</f>
        <v>10</v>
      </c>
      <c r="X1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3" s="87" t="str">
        <f>IF(db[[#This Row],[STN K]]="","",IF(db[[#This Row],[STN TG]]="LSN",12,""))</f>
        <v/>
      </c>
      <c r="Z1383" s="87" t="str">
        <f>IF(db[[#This Row],[STN TG]]="LSN","PCS","")</f>
        <v/>
      </c>
      <c r="AA1383" s="87">
        <f>db[[#This Row],[QTY B]]*IF(db[[#This Row],[QTY TG]]="",1,db[[#This Row],[QTY TG]])*IF(db[[#This Row],[QTY K]]="",1,db[[#This Row],[QTY K]])</f>
        <v>480</v>
      </c>
      <c r="AB1383" s="87" t="str">
        <f>IF(db[[#This Row],[STN K]]="",IF(db[[#This Row],[STN TG]]="",db[[#This Row],[STN B]],db[[#This Row],[STN TG]]),db[[#This Row],[STN K]])</f>
        <v>PCS</v>
      </c>
      <c r="AC1383" s="87"/>
    </row>
    <row r="1384" spans="1:29" x14ac:dyDescent="0.25">
      <c r="A1384" s="87">
        <f>ROW()-1</f>
        <v>1383</v>
      </c>
      <c r="B1384" s="3" t="str">
        <f>LOWER(SUBSTITUTE(SUBSTITUTE(SUBSTITUTE(SUBSTITUTE(SUBSTITUTE(SUBSTITUTE(db[[#This Row],[NB BM]]," ",),".",""),"-",""),"(",""),")",""),"/",""))</f>
        <v>stabillohighlighterkenkophl100pastelhijau</v>
      </c>
      <c r="C1384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D138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E1384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stabillohighlighterkenkophl100pastelhijau48box10pcs</v>
      </c>
      <c r="F13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kenkohighlighterphl100greenpastel48box10pcsartomoro</v>
      </c>
      <c r="G1384" s="1" t="s">
        <v>3437</v>
      </c>
      <c r="H1384" s="4" t="s">
        <v>3425</v>
      </c>
      <c r="I1384" s="2" t="s">
        <v>3431</v>
      </c>
      <c r="J1384" s="1" t="s">
        <v>1620</v>
      </c>
      <c r="K1384" s="26" t="e">
        <f>IF(db[[#This Row],[NB NOTA_C]]="","",COUNTIF([2]!B_MSK[concat],db[[#This Row],[NB NOTA_C]]))</f>
        <v>#REF!</v>
      </c>
      <c r="L1384" s="6" t="s">
        <v>1633</v>
      </c>
      <c r="M1384" s="1" t="s">
        <v>1820</v>
      </c>
      <c r="N1384" s="1" t="s">
        <v>2816</v>
      </c>
      <c r="P1384" s="1" t="str">
        <f>IF(db[[#This Row],[QTY/ CTN]]="","",SUBSTITUTE(SUBSTITUTE(SUBSTITUTE(db[[#This Row],[QTY/ CTN]]," ","_",2),"(",""),")","")&amp;"_")</f>
        <v>48 BOX_10 PCS_</v>
      </c>
      <c r="Q1384" s="1">
        <f>IF(db[[#This Row],[H_QTY/ CTN]]="","",SEARCH("_",db[[#This Row],[H_QTY/ CTN]]))</f>
        <v>7</v>
      </c>
      <c r="R1384" s="1">
        <f>IF(db[[#This Row],[H_QTY/ CTN]]="","",LEN(db[[#This Row],[H_QTY/ CTN]]))</f>
        <v>14</v>
      </c>
      <c r="S1384" s="90" t="str">
        <f>IF(db[[#This Row],[H_QTY/ CTN]]="","",LEFT(db[[#This Row],[H_QTY/ CTN]],db[[#This Row],[H_1]]-1))</f>
        <v>48 BOX</v>
      </c>
      <c r="T1384" s="87" t="str">
        <f>IF(NOT(db[[#This Row],[H_1]]=db[[#This Row],[H_2]]),MID(db[[#This Row],[H_QTY/ CTN]],db[[#This Row],[H_1]]+1,db[[#This Row],[H_2]]-db[[#This Row],[H_1]]-1),"")</f>
        <v>10 PCS</v>
      </c>
      <c r="U1384" s="87" t="str">
        <f>IF(db[[#This Row],[QTY/ CTN B]]="","",LEFT(db[[#This Row],[QTY/ CTN B]],SEARCH(" ",db[[#This Row],[QTY/ CTN B]],1)-1))</f>
        <v>48</v>
      </c>
      <c r="V1384" s="87" t="str">
        <f>IF(db[[#This Row],[QTY/ CTN B]]="","",RIGHT(db[[#This Row],[QTY/ CTN B]],LEN(db[[#This Row],[QTY/ CTN B]])-SEARCH(" ",db[[#This Row],[QTY/ CTN B]],1)))</f>
        <v>BOX</v>
      </c>
      <c r="W1384" s="87" t="str">
        <f>IF(db[[#This Row],[QTY/ CTN TG]]="",IF(db[[#This Row],[STN TG]]="","",12),LEFT(db[[#This Row],[QTY/ CTN TG]],SEARCH(" ",db[[#This Row],[QTY/ CTN TG]],1)-1))</f>
        <v>10</v>
      </c>
      <c r="X1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4" s="87" t="str">
        <f>IF(db[[#This Row],[STN K]]="","",IF(db[[#This Row],[STN TG]]="LSN",12,""))</f>
        <v/>
      </c>
      <c r="Z1384" s="87" t="str">
        <f>IF(db[[#This Row],[STN TG]]="LSN","PCS","")</f>
        <v/>
      </c>
      <c r="AA1384" s="87">
        <f>db[[#This Row],[QTY B]]*IF(db[[#This Row],[QTY TG]]="",1,db[[#This Row],[QTY TG]])*IF(db[[#This Row],[QTY K]]="",1,db[[#This Row],[QTY K]])</f>
        <v>480</v>
      </c>
      <c r="AB1384" s="87" t="str">
        <f>IF(db[[#This Row],[STN K]]="",IF(db[[#This Row],[STN TG]]="",db[[#This Row],[STN B]],db[[#This Row],[STN TG]]),db[[#This Row],[STN K]])</f>
        <v>PCS</v>
      </c>
      <c r="AC1384" s="87"/>
    </row>
    <row r="1385" spans="1:29" x14ac:dyDescent="0.25">
      <c r="A1385" s="87">
        <f>ROW()-1</f>
        <v>1384</v>
      </c>
      <c r="B1385" s="3" t="str">
        <f>LOWER(SUBSTITUTE(SUBSTITUTE(SUBSTITUTE(SUBSTITUTE(SUBSTITUTE(SUBSTITUTE(db[[#This Row],[NB BM]]," ",),".",""),"-",""),"(",""),")",""),"/",""))</f>
        <v>stabillohighlighterkenkophl100pastelorange</v>
      </c>
      <c r="C1385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D138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E1385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stabillohighlighterkenkophl100pastelorange48box10pcs</v>
      </c>
      <c r="F13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kenkohighlighterphl100orangepastel48box10pcsartomoro</v>
      </c>
      <c r="G1385" s="1" t="s">
        <v>3438</v>
      </c>
      <c r="H1385" s="4" t="s">
        <v>3426</v>
      </c>
      <c r="I1385" s="2" t="s">
        <v>3432</v>
      </c>
      <c r="J1385" s="1" t="s">
        <v>1620</v>
      </c>
      <c r="K1385" s="26" t="e">
        <f>IF(db[[#This Row],[NB NOTA_C]]="","",COUNTIF([2]!B_MSK[concat],db[[#This Row],[NB NOTA_C]]))</f>
        <v>#REF!</v>
      </c>
      <c r="L1385" s="6" t="s">
        <v>1633</v>
      </c>
      <c r="M1385" s="1" t="s">
        <v>1820</v>
      </c>
      <c r="N1385" s="1" t="s">
        <v>2816</v>
      </c>
      <c r="P1385" s="1" t="str">
        <f>IF(db[[#This Row],[QTY/ CTN]]="","",SUBSTITUTE(SUBSTITUTE(SUBSTITUTE(db[[#This Row],[QTY/ CTN]]," ","_",2),"(",""),")","")&amp;"_")</f>
        <v>48 BOX_10 PCS_</v>
      </c>
      <c r="Q1385" s="1">
        <f>IF(db[[#This Row],[H_QTY/ CTN]]="","",SEARCH("_",db[[#This Row],[H_QTY/ CTN]]))</f>
        <v>7</v>
      </c>
      <c r="R1385" s="1">
        <f>IF(db[[#This Row],[H_QTY/ CTN]]="","",LEN(db[[#This Row],[H_QTY/ CTN]]))</f>
        <v>14</v>
      </c>
      <c r="S1385" s="90" t="str">
        <f>IF(db[[#This Row],[H_QTY/ CTN]]="","",LEFT(db[[#This Row],[H_QTY/ CTN]],db[[#This Row],[H_1]]-1))</f>
        <v>48 BOX</v>
      </c>
      <c r="T1385" s="87" t="str">
        <f>IF(NOT(db[[#This Row],[H_1]]=db[[#This Row],[H_2]]),MID(db[[#This Row],[H_QTY/ CTN]],db[[#This Row],[H_1]]+1,db[[#This Row],[H_2]]-db[[#This Row],[H_1]]-1),"")</f>
        <v>10 PCS</v>
      </c>
      <c r="U1385" s="87" t="str">
        <f>IF(db[[#This Row],[QTY/ CTN B]]="","",LEFT(db[[#This Row],[QTY/ CTN B]],SEARCH(" ",db[[#This Row],[QTY/ CTN B]],1)-1))</f>
        <v>48</v>
      </c>
      <c r="V1385" s="87" t="str">
        <f>IF(db[[#This Row],[QTY/ CTN B]]="","",RIGHT(db[[#This Row],[QTY/ CTN B]],LEN(db[[#This Row],[QTY/ CTN B]])-SEARCH(" ",db[[#This Row],[QTY/ CTN B]],1)))</f>
        <v>BOX</v>
      </c>
      <c r="W1385" s="87" t="str">
        <f>IF(db[[#This Row],[QTY/ CTN TG]]="",IF(db[[#This Row],[STN TG]]="","",12),LEFT(db[[#This Row],[QTY/ CTN TG]],SEARCH(" ",db[[#This Row],[QTY/ CTN TG]],1)-1))</f>
        <v>10</v>
      </c>
      <c r="X1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5" s="87" t="str">
        <f>IF(db[[#This Row],[STN K]]="","",IF(db[[#This Row],[STN TG]]="LSN",12,""))</f>
        <v/>
      </c>
      <c r="Z1385" s="87" t="str">
        <f>IF(db[[#This Row],[STN TG]]="LSN","PCS","")</f>
        <v/>
      </c>
      <c r="AA1385" s="87">
        <f>db[[#This Row],[QTY B]]*IF(db[[#This Row],[QTY TG]]="",1,db[[#This Row],[QTY TG]])*IF(db[[#This Row],[QTY K]]="",1,db[[#This Row],[QTY K]])</f>
        <v>480</v>
      </c>
      <c r="AB1385" s="87" t="str">
        <f>IF(db[[#This Row],[STN K]]="",IF(db[[#This Row],[STN TG]]="",db[[#This Row],[STN B]],db[[#This Row],[STN TG]]),db[[#This Row],[STN K]])</f>
        <v>PCS</v>
      </c>
      <c r="AC1385" s="87"/>
    </row>
    <row r="1386" spans="1:29" x14ac:dyDescent="0.25">
      <c r="A1386" s="87">
        <f>ROW()-1</f>
        <v>1385</v>
      </c>
      <c r="B1386" s="3" t="str">
        <f>LOWER(SUBSTITUTE(SUBSTITUTE(SUBSTITUTE(SUBSTITUTE(SUBSTITUTE(SUBSTITUTE(db[[#This Row],[NB BM]]," ",),".",""),"-",""),"(",""),")",""),"/",""))</f>
        <v>stabillohighlighterkenkophl100pastelpink</v>
      </c>
      <c r="C1386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D138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E1386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stabillohighlighterkenkophl100pastelpink48box10pcs</v>
      </c>
      <c r="F13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kenkohighlighterphl100pinkpastel48box10pcsartomoro</v>
      </c>
      <c r="G1386" s="1" t="s">
        <v>3439</v>
      </c>
      <c r="H1386" s="4" t="s">
        <v>3427</v>
      </c>
      <c r="I1386" s="49" t="s">
        <v>3433</v>
      </c>
      <c r="J1386" s="1" t="s">
        <v>1620</v>
      </c>
      <c r="K1386" s="26" t="e">
        <f>IF(db[[#This Row],[NB NOTA_C]]="","",COUNTIF([2]!B_MSK[concat],db[[#This Row],[NB NOTA_C]]))</f>
        <v>#REF!</v>
      </c>
      <c r="L1386" s="6" t="s">
        <v>1633</v>
      </c>
      <c r="M1386" s="1" t="s">
        <v>1820</v>
      </c>
      <c r="N1386" s="1" t="s">
        <v>2816</v>
      </c>
      <c r="P1386" s="1" t="str">
        <f>IF(db[[#This Row],[QTY/ CTN]]="","",SUBSTITUTE(SUBSTITUTE(SUBSTITUTE(db[[#This Row],[QTY/ CTN]]," ","_",2),"(",""),")","")&amp;"_")</f>
        <v>48 BOX_10 PCS_</v>
      </c>
      <c r="Q1386" s="1">
        <f>IF(db[[#This Row],[H_QTY/ CTN]]="","",SEARCH("_",db[[#This Row],[H_QTY/ CTN]]))</f>
        <v>7</v>
      </c>
      <c r="R1386" s="1">
        <f>IF(db[[#This Row],[H_QTY/ CTN]]="","",LEN(db[[#This Row],[H_QTY/ CTN]]))</f>
        <v>14</v>
      </c>
      <c r="S1386" s="90" t="str">
        <f>IF(db[[#This Row],[H_QTY/ CTN]]="","",LEFT(db[[#This Row],[H_QTY/ CTN]],db[[#This Row],[H_1]]-1))</f>
        <v>48 BOX</v>
      </c>
      <c r="T1386" s="87" t="str">
        <f>IF(NOT(db[[#This Row],[H_1]]=db[[#This Row],[H_2]]),MID(db[[#This Row],[H_QTY/ CTN]],db[[#This Row],[H_1]]+1,db[[#This Row],[H_2]]-db[[#This Row],[H_1]]-1),"")</f>
        <v>10 PCS</v>
      </c>
      <c r="U1386" s="87" t="str">
        <f>IF(db[[#This Row],[QTY/ CTN B]]="","",LEFT(db[[#This Row],[QTY/ CTN B]],SEARCH(" ",db[[#This Row],[QTY/ CTN B]],1)-1))</f>
        <v>48</v>
      </c>
      <c r="V1386" s="87" t="str">
        <f>IF(db[[#This Row],[QTY/ CTN B]]="","",RIGHT(db[[#This Row],[QTY/ CTN B]],LEN(db[[#This Row],[QTY/ CTN B]])-SEARCH(" ",db[[#This Row],[QTY/ CTN B]],1)))</f>
        <v>BOX</v>
      </c>
      <c r="W1386" s="87" t="str">
        <f>IF(db[[#This Row],[QTY/ CTN TG]]="",IF(db[[#This Row],[STN TG]]="","",12),LEFT(db[[#This Row],[QTY/ CTN TG]],SEARCH(" ",db[[#This Row],[QTY/ CTN TG]],1)-1))</f>
        <v>10</v>
      </c>
      <c r="X1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6" s="87" t="str">
        <f>IF(db[[#This Row],[STN K]]="","",IF(db[[#This Row],[STN TG]]="LSN",12,""))</f>
        <v/>
      </c>
      <c r="Z1386" s="87" t="str">
        <f>IF(db[[#This Row],[STN TG]]="LSN","PCS","")</f>
        <v/>
      </c>
      <c r="AA1386" s="87">
        <f>db[[#This Row],[QTY B]]*IF(db[[#This Row],[QTY TG]]="",1,db[[#This Row],[QTY TG]])*IF(db[[#This Row],[QTY K]]="",1,db[[#This Row],[QTY K]])</f>
        <v>480</v>
      </c>
      <c r="AB1386" s="87" t="str">
        <f>IF(db[[#This Row],[STN K]]="",IF(db[[#This Row],[STN TG]]="",db[[#This Row],[STN B]],db[[#This Row],[STN TG]]),db[[#This Row],[STN K]])</f>
        <v>PCS</v>
      </c>
      <c r="AC1386" s="87"/>
    </row>
    <row r="1387" spans="1:29" x14ac:dyDescent="0.25">
      <c r="A1387" s="87">
        <f>ROW()-1</f>
        <v>1386</v>
      </c>
      <c r="B1387" s="3" t="str">
        <f>LOWER(SUBSTITUTE(SUBSTITUTE(SUBSTITUTE(SUBSTITUTE(SUBSTITUTE(SUBSTITUTE(db[[#This Row],[NB BM]]," ",),".",""),"-",""),"(",""),")",""),"/",""))</f>
        <v>stabillohighlighterkenkophl100pastelungu</v>
      </c>
      <c r="C1387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D138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E1387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stabillohighlighterkenkophl100pastelungu48box10pcs</v>
      </c>
      <c r="F13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kenkohighlighterphl100purplepastel48box10pcsartomoro</v>
      </c>
      <c r="G1387" s="1" t="s">
        <v>3440</v>
      </c>
      <c r="H1387" s="4" t="s">
        <v>3428</v>
      </c>
      <c r="I1387" s="49" t="s">
        <v>3434</v>
      </c>
      <c r="J1387" s="1" t="s">
        <v>1620</v>
      </c>
      <c r="K1387" s="26" t="e">
        <f>IF(db[[#This Row],[NB NOTA_C]]="","",COUNTIF([2]!B_MSK[concat],db[[#This Row],[NB NOTA_C]]))</f>
        <v>#REF!</v>
      </c>
      <c r="L1387" s="6" t="s">
        <v>1633</v>
      </c>
      <c r="M1387" s="1" t="s">
        <v>1820</v>
      </c>
      <c r="N1387" s="1" t="s">
        <v>2816</v>
      </c>
      <c r="P1387" s="1" t="str">
        <f>IF(db[[#This Row],[QTY/ CTN]]="","",SUBSTITUTE(SUBSTITUTE(SUBSTITUTE(db[[#This Row],[QTY/ CTN]]," ","_",2),"(",""),")","")&amp;"_")</f>
        <v>48 BOX_10 PCS_</v>
      </c>
      <c r="Q1387" s="1">
        <f>IF(db[[#This Row],[H_QTY/ CTN]]="","",SEARCH("_",db[[#This Row],[H_QTY/ CTN]]))</f>
        <v>7</v>
      </c>
      <c r="R1387" s="1">
        <f>IF(db[[#This Row],[H_QTY/ CTN]]="","",LEN(db[[#This Row],[H_QTY/ CTN]]))</f>
        <v>14</v>
      </c>
      <c r="S1387" s="90" t="str">
        <f>IF(db[[#This Row],[H_QTY/ CTN]]="","",LEFT(db[[#This Row],[H_QTY/ CTN]],db[[#This Row],[H_1]]-1))</f>
        <v>48 BOX</v>
      </c>
      <c r="T1387" s="87" t="str">
        <f>IF(NOT(db[[#This Row],[H_1]]=db[[#This Row],[H_2]]),MID(db[[#This Row],[H_QTY/ CTN]],db[[#This Row],[H_1]]+1,db[[#This Row],[H_2]]-db[[#This Row],[H_1]]-1),"")</f>
        <v>10 PCS</v>
      </c>
      <c r="U1387" s="87" t="str">
        <f>IF(db[[#This Row],[QTY/ CTN B]]="","",LEFT(db[[#This Row],[QTY/ CTN B]],SEARCH(" ",db[[#This Row],[QTY/ CTN B]],1)-1))</f>
        <v>48</v>
      </c>
      <c r="V1387" s="87" t="str">
        <f>IF(db[[#This Row],[QTY/ CTN B]]="","",RIGHT(db[[#This Row],[QTY/ CTN B]],LEN(db[[#This Row],[QTY/ CTN B]])-SEARCH(" ",db[[#This Row],[QTY/ CTN B]],1)))</f>
        <v>BOX</v>
      </c>
      <c r="W1387" s="87" t="str">
        <f>IF(db[[#This Row],[QTY/ CTN TG]]="",IF(db[[#This Row],[STN TG]]="","",12),LEFT(db[[#This Row],[QTY/ CTN TG]],SEARCH(" ",db[[#This Row],[QTY/ CTN TG]],1)-1))</f>
        <v>10</v>
      </c>
      <c r="X1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7" s="87" t="str">
        <f>IF(db[[#This Row],[STN K]]="","",IF(db[[#This Row],[STN TG]]="LSN",12,""))</f>
        <v/>
      </c>
      <c r="Z1387" s="87" t="str">
        <f>IF(db[[#This Row],[STN TG]]="LSN","PCS","")</f>
        <v/>
      </c>
      <c r="AA1387" s="87">
        <f>db[[#This Row],[QTY B]]*IF(db[[#This Row],[QTY TG]]="",1,db[[#This Row],[QTY TG]])*IF(db[[#This Row],[QTY K]]="",1,db[[#This Row],[QTY K]])</f>
        <v>480</v>
      </c>
      <c r="AB1387" s="87" t="str">
        <f>IF(db[[#This Row],[STN K]]="",IF(db[[#This Row],[STN TG]]="",db[[#This Row],[STN B]],db[[#This Row],[STN TG]]),db[[#This Row],[STN K]])</f>
        <v>PCS</v>
      </c>
      <c r="AC1387" s="87"/>
    </row>
    <row r="1388" spans="1:29" x14ac:dyDescent="0.25">
      <c r="A1388" s="87">
        <f>ROW()-1</f>
        <v>1387</v>
      </c>
      <c r="B1388" s="3" t="str">
        <f>LOWER(SUBSTITUTE(SUBSTITUTE(SUBSTITUTE(SUBSTITUTE(SUBSTITUTE(SUBSTITUTE(db[[#This Row],[NB BM]]," ",),".",""),"-",""),"(",""),")",""),"/",""))</f>
        <v>stabillohighlighterkenkophl100pastelkuning</v>
      </c>
      <c r="C1388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D138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E1388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stabillohighlighterkenkophl100pastelkuning48box10pcs</v>
      </c>
      <c r="F13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kenkohighlighterphl100yellowpastel48box10pcsartomoro</v>
      </c>
      <c r="G1388" s="1" t="s">
        <v>3441</v>
      </c>
      <c r="H1388" s="4" t="s">
        <v>3429</v>
      </c>
      <c r="I1388" s="49" t="s">
        <v>3435</v>
      </c>
      <c r="J1388" s="1" t="s">
        <v>1620</v>
      </c>
      <c r="K1388" s="26" t="e">
        <f>IF(db[[#This Row],[NB NOTA_C]]="","",COUNTIF([2]!B_MSK[concat],db[[#This Row],[NB NOTA_C]]))</f>
        <v>#REF!</v>
      </c>
      <c r="L1388" s="6" t="s">
        <v>1633</v>
      </c>
      <c r="M1388" s="1" t="s">
        <v>1820</v>
      </c>
      <c r="N1388" s="1" t="s">
        <v>2816</v>
      </c>
      <c r="P1388" s="1" t="str">
        <f>IF(db[[#This Row],[QTY/ CTN]]="","",SUBSTITUTE(SUBSTITUTE(SUBSTITUTE(db[[#This Row],[QTY/ CTN]]," ","_",2),"(",""),")","")&amp;"_")</f>
        <v>48 BOX_10 PCS_</v>
      </c>
      <c r="Q1388" s="1">
        <f>IF(db[[#This Row],[H_QTY/ CTN]]="","",SEARCH("_",db[[#This Row],[H_QTY/ CTN]]))</f>
        <v>7</v>
      </c>
      <c r="R1388" s="1">
        <f>IF(db[[#This Row],[H_QTY/ CTN]]="","",LEN(db[[#This Row],[H_QTY/ CTN]]))</f>
        <v>14</v>
      </c>
      <c r="S1388" s="90" t="str">
        <f>IF(db[[#This Row],[H_QTY/ CTN]]="","",LEFT(db[[#This Row],[H_QTY/ CTN]],db[[#This Row],[H_1]]-1))</f>
        <v>48 BOX</v>
      </c>
      <c r="T1388" s="87" t="str">
        <f>IF(NOT(db[[#This Row],[H_1]]=db[[#This Row],[H_2]]),MID(db[[#This Row],[H_QTY/ CTN]],db[[#This Row],[H_1]]+1,db[[#This Row],[H_2]]-db[[#This Row],[H_1]]-1),"")</f>
        <v>10 PCS</v>
      </c>
      <c r="U1388" s="87" t="str">
        <f>IF(db[[#This Row],[QTY/ CTN B]]="","",LEFT(db[[#This Row],[QTY/ CTN B]],SEARCH(" ",db[[#This Row],[QTY/ CTN B]],1)-1))</f>
        <v>48</v>
      </c>
      <c r="V1388" s="87" t="str">
        <f>IF(db[[#This Row],[QTY/ CTN B]]="","",RIGHT(db[[#This Row],[QTY/ CTN B]],LEN(db[[#This Row],[QTY/ CTN B]])-SEARCH(" ",db[[#This Row],[QTY/ CTN B]],1)))</f>
        <v>BOX</v>
      </c>
      <c r="W1388" s="87" t="str">
        <f>IF(db[[#This Row],[QTY/ CTN TG]]="",IF(db[[#This Row],[STN TG]]="","",12),LEFT(db[[#This Row],[QTY/ CTN TG]],SEARCH(" ",db[[#This Row],[QTY/ CTN TG]],1)-1))</f>
        <v>10</v>
      </c>
      <c r="X1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88" s="87" t="str">
        <f>IF(db[[#This Row],[STN K]]="","",IF(db[[#This Row],[STN TG]]="LSN",12,""))</f>
        <v/>
      </c>
      <c r="Z1388" s="87" t="str">
        <f>IF(db[[#This Row],[STN TG]]="LSN","PCS","")</f>
        <v/>
      </c>
      <c r="AA1388" s="87">
        <f>db[[#This Row],[QTY B]]*IF(db[[#This Row],[QTY TG]]="",1,db[[#This Row],[QTY TG]])*IF(db[[#This Row],[QTY K]]="",1,db[[#This Row],[QTY K]])</f>
        <v>480</v>
      </c>
      <c r="AB1388" s="87" t="str">
        <f>IF(db[[#This Row],[STN K]]="",IF(db[[#This Row],[STN TG]]="",db[[#This Row],[STN B]],db[[#This Row],[STN TG]]),db[[#This Row],[STN K]])</f>
        <v>PCS</v>
      </c>
      <c r="AC1388" s="87"/>
    </row>
    <row r="1389" spans="1:29" x14ac:dyDescent="0.25">
      <c r="A1389" s="87">
        <f>ROW()-1</f>
        <v>1388</v>
      </c>
      <c r="B1389" s="1" t="str">
        <f>LOWER(SUBSTITUTE(SUBSTITUTE(SUBSTITUTE(SUBSTITUTE(SUBSTITUTE(SUBSTITUTE(db[[#This Row],[NB BM]]," ",),".",""),"-",""),"(",""),")",""),"/",""))</f>
        <v>clipjumbokenkono5</v>
      </c>
      <c r="C1389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D1389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E1389" s="1" t="str">
        <f>LOWER(SUBSTITUTE(SUBSTITUTE(SUBSTITUTE(SUBSTITUTE(SUBSTITUTE(SUBSTITUTE(SUBSTITUTE(SUBSTITUTE(SUBSTITUTE(db[[#This Row],[NB BM]]&amp;db[[#This Row],[QTY/ CTN]]," ",),".",""),"-",""),"(",""),")",""),",",""),"/",""),"""",""),"+",""))</f>
        <v>clipjumbokenkono520pak10box</v>
      </c>
      <c r="F13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kenkojumboclipno520pak10boxartomoro</v>
      </c>
      <c r="G1389" s="1" t="s">
        <v>548</v>
      </c>
      <c r="H1389" s="4" t="s">
        <v>549</v>
      </c>
      <c r="I1389" s="49" t="s">
        <v>550</v>
      </c>
      <c r="J1389" s="1" t="s">
        <v>1620</v>
      </c>
      <c r="K1389" s="26" t="e">
        <f>IF(db[[#This Row],[NB NOTA_C]]="","",COUNTIF([2]!B_MSK[concat],db[[#This Row],[NB NOTA_C]]))</f>
        <v>#REF!</v>
      </c>
      <c r="L1389" s="6" t="s">
        <v>1633</v>
      </c>
      <c r="M1389" s="1" t="s">
        <v>1712</v>
      </c>
      <c r="N1389" s="1" t="s">
        <v>2786</v>
      </c>
      <c r="O1389" s="1" t="s">
        <v>4855</v>
      </c>
      <c r="P1389" s="1" t="str">
        <f>IF(db[[#This Row],[QTY/ CTN]]="","",SUBSTITUTE(SUBSTITUTE(SUBSTITUTE(db[[#This Row],[QTY/ CTN]]," ","_",2),"(",""),")","")&amp;"_")</f>
        <v>20 PAK_10 BOX_</v>
      </c>
      <c r="Q1389" s="1">
        <f>IF(db[[#This Row],[H_QTY/ CTN]]="","",SEARCH("_",db[[#This Row],[H_QTY/ CTN]]))</f>
        <v>7</v>
      </c>
      <c r="R1389" s="1">
        <f>IF(db[[#This Row],[H_QTY/ CTN]]="","",LEN(db[[#This Row],[H_QTY/ CTN]]))</f>
        <v>14</v>
      </c>
      <c r="S1389" s="90" t="str">
        <f>IF(db[[#This Row],[H_QTY/ CTN]]="","",LEFT(db[[#This Row],[H_QTY/ CTN]],db[[#This Row],[H_1]]-1))</f>
        <v>20 PAK</v>
      </c>
      <c r="T1389" s="87" t="str">
        <f>IF(NOT(db[[#This Row],[H_1]]=db[[#This Row],[H_2]]),MID(db[[#This Row],[H_QTY/ CTN]],db[[#This Row],[H_1]]+1,db[[#This Row],[H_2]]-db[[#This Row],[H_1]]-1),"")</f>
        <v>10 BOX</v>
      </c>
      <c r="U1389" s="87" t="str">
        <f>IF(db[[#This Row],[QTY/ CTN B]]="","",LEFT(db[[#This Row],[QTY/ CTN B]],SEARCH(" ",db[[#This Row],[QTY/ CTN B]],1)-1))</f>
        <v>20</v>
      </c>
      <c r="V1389" s="87" t="str">
        <f>IF(db[[#This Row],[QTY/ CTN B]]="","",RIGHT(db[[#This Row],[QTY/ CTN B]],LEN(db[[#This Row],[QTY/ CTN B]])-SEARCH(" ",db[[#This Row],[QTY/ CTN B]],1)))</f>
        <v>PAK</v>
      </c>
      <c r="W1389" s="87" t="str">
        <f>IF(db[[#This Row],[QTY/ CTN TG]]="",IF(db[[#This Row],[STN TG]]="","",12),LEFT(db[[#This Row],[QTY/ CTN TG]],SEARCH(" ",db[[#This Row],[QTY/ CTN TG]],1)-1))</f>
        <v>10</v>
      </c>
      <c r="X1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389" s="87" t="str">
        <f>IF(db[[#This Row],[STN K]]="","",IF(db[[#This Row],[STN TG]]="LSN",12,""))</f>
        <v/>
      </c>
      <c r="Z1389" s="87" t="str">
        <f>IF(db[[#This Row],[STN TG]]="LSN","PCS","")</f>
        <v/>
      </c>
      <c r="AA1389" s="87">
        <f>db[[#This Row],[QTY B]]*IF(db[[#This Row],[QTY TG]]="",1,db[[#This Row],[QTY TG]])*IF(db[[#This Row],[QTY K]]="",1,db[[#This Row],[QTY K]])</f>
        <v>200</v>
      </c>
      <c r="AB1389" s="87" t="str">
        <f>IF(db[[#This Row],[STN K]]="",IF(db[[#This Row],[STN TG]]="",db[[#This Row],[STN B]],db[[#This Row],[STN TG]]),db[[#This Row],[STN K]])</f>
        <v>BOX</v>
      </c>
      <c r="AC1389" s="87"/>
    </row>
    <row r="1390" spans="1:29" x14ac:dyDescent="0.25">
      <c r="A1390" s="87">
        <f>ROW()-1</f>
        <v>1389</v>
      </c>
      <c r="B1390" s="3" t="str">
        <f>LOWER(SUBSTITUTE(SUBSTITUTE(SUBSTITUTE(SUBSTITUTE(SUBSTITUTE(SUBSTITUTE(db[[#This Row],[NB BM]]," ",),".",""),"-",""),"(",""),")",""),"/",""))</f>
        <v>mikalaminatingkenkolf1002234</v>
      </c>
      <c r="C1390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D1390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E1390" s="3" t="str">
        <f>LOWER(SUBSTITUTE(SUBSTITUTE(SUBSTITUTE(SUBSTITUTE(SUBSTITUTE(SUBSTITUTE(SUBSTITUTE(SUBSTITUTE(SUBSTITUTE(db[[#This Row],[NB BM]]&amp;db[[#This Row],[QTY/ CTN]]," ",),".",""),"-",""),"(",""),")",""),",",""),"/",""),"""",""),"+",""))</f>
        <v>mikalaminatingkenkolf100223410box</v>
      </c>
      <c r="F13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kenkolaminatingfilmlf1002234fc@100pcs10boxartomoro</v>
      </c>
      <c r="G1390" s="1" t="s">
        <v>551</v>
      </c>
      <c r="H1390" s="4" t="s">
        <v>552</v>
      </c>
      <c r="I1390" s="2" t="s">
        <v>553</v>
      </c>
      <c r="J1390" s="1" t="s">
        <v>1620</v>
      </c>
      <c r="K1390" s="26" t="e">
        <f>IF(db[[#This Row],[NB NOTA_C]]="","",COUNTIF([2]!B_MSK[concat],db[[#This Row],[NB NOTA_C]]))</f>
        <v>#REF!</v>
      </c>
      <c r="L1390" s="6" t="s">
        <v>1633</v>
      </c>
      <c r="M1390" s="1" t="s">
        <v>1791</v>
      </c>
      <c r="N1390" s="1" t="s">
        <v>3111</v>
      </c>
      <c r="P1390" s="1" t="str">
        <f>IF(db[[#This Row],[QTY/ CTN]]="","",SUBSTITUTE(SUBSTITUTE(SUBSTITUTE(db[[#This Row],[QTY/ CTN]]," ","_",2),"(",""),")","")&amp;"_")</f>
        <v>10 BOX_</v>
      </c>
      <c r="Q1390" s="1">
        <f>IF(db[[#This Row],[H_QTY/ CTN]]="","",SEARCH("_",db[[#This Row],[H_QTY/ CTN]]))</f>
        <v>7</v>
      </c>
      <c r="R1390" s="1">
        <f>IF(db[[#This Row],[H_QTY/ CTN]]="","",LEN(db[[#This Row],[H_QTY/ CTN]]))</f>
        <v>7</v>
      </c>
      <c r="S1390" s="90" t="str">
        <f>IF(db[[#This Row],[H_QTY/ CTN]]="","",LEFT(db[[#This Row],[H_QTY/ CTN]],db[[#This Row],[H_1]]-1))</f>
        <v>10 BOX</v>
      </c>
      <c r="T1390" s="87" t="str">
        <f>IF(NOT(db[[#This Row],[H_1]]=db[[#This Row],[H_2]]),MID(db[[#This Row],[H_QTY/ CTN]],db[[#This Row],[H_1]]+1,db[[#This Row],[H_2]]-db[[#This Row],[H_1]]-1),"")</f>
        <v/>
      </c>
      <c r="U1390" s="87" t="str">
        <f>IF(db[[#This Row],[QTY/ CTN B]]="","",LEFT(db[[#This Row],[QTY/ CTN B]],SEARCH(" ",db[[#This Row],[QTY/ CTN B]],1)-1))</f>
        <v>10</v>
      </c>
      <c r="V1390" s="87" t="str">
        <f>IF(db[[#This Row],[QTY/ CTN B]]="","",RIGHT(db[[#This Row],[QTY/ CTN B]],LEN(db[[#This Row],[QTY/ CTN B]])-SEARCH(" ",db[[#This Row],[QTY/ CTN B]],1)))</f>
        <v>BOX</v>
      </c>
      <c r="W1390" s="87" t="str">
        <f>IF(db[[#This Row],[QTY/ CTN TG]]="",IF(db[[#This Row],[STN TG]]="","",12),LEFT(db[[#This Row],[QTY/ CTN TG]],SEARCH(" ",db[[#This Row],[QTY/ CTN TG]],1)-1))</f>
        <v/>
      </c>
      <c r="X1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0" s="87" t="str">
        <f>IF(db[[#This Row],[STN K]]="","",IF(db[[#This Row],[STN TG]]="LSN",12,""))</f>
        <v/>
      </c>
      <c r="Z1390" s="87" t="str">
        <f>IF(db[[#This Row],[STN TG]]="LSN","PCS","")</f>
        <v/>
      </c>
      <c r="AA1390" s="87">
        <f>db[[#This Row],[QTY B]]*IF(db[[#This Row],[QTY TG]]="",1,db[[#This Row],[QTY TG]])*IF(db[[#This Row],[QTY K]]="",1,db[[#This Row],[QTY K]])</f>
        <v>10</v>
      </c>
      <c r="AB1390" s="87" t="str">
        <f>IF(db[[#This Row],[STN K]]="",IF(db[[#This Row],[STN TG]]="",db[[#This Row],[STN B]],db[[#This Row],[STN TG]]),db[[#This Row],[STN K]])</f>
        <v>BOX</v>
      </c>
      <c r="AC1390" s="87"/>
    </row>
    <row r="1391" spans="1:29" x14ac:dyDescent="0.25">
      <c r="A1391" s="87">
        <f>ROW()-1</f>
        <v>1390</v>
      </c>
      <c r="B1391" s="1" t="str">
        <f>LOWER(SUBSTITUTE(SUBSTITUTE(SUBSTITUTE(SUBSTITUTE(SUBSTITUTE(SUBSTITUTE(db[[#This Row],[NB BM]]," ",),".",""),"-",""),"(",""),")",""),"/",""))</f>
        <v>lemcairkenkolg35</v>
      </c>
      <c r="C1391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D1391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E1391" s="1" t="str">
        <f>LOWER(SUBSTITUTE(SUBSTITUTE(SUBSTITUTE(SUBSTITUTE(SUBSTITUTE(SUBSTITUTE(SUBSTITUTE(SUBSTITUTE(SUBSTITUTE(db[[#This Row],[NB BM]]&amp;db[[#This Row],[QTY/ CTN]]," ",),".",""),"-",""),"(",""),")",""),",",""),"/",""),"""",""),"+",""))</f>
        <v>lemcairkenkolg3520lsn</v>
      </c>
      <c r="F13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kenkoliquidgluelg3535ml20lsnartomoro</v>
      </c>
      <c r="G1391" s="1" t="s">
        <v>554</v>
      </c>
      <c r="H1391" s="4" t="s">
        <v>555</v>
      </c>
      <c r="I1391" s="2" t="s">
        <v>556</v>
      </c>
      <c r="J1391" s="1" t="s">
        <v>1620</v>
      </c>
      <c r="K1391" s="26" t="e">
        <f>IF(db[[#This Row],[NB NOTA_C]]="","",COUNTIF([2]!B_MSK[concat],db[[#This Row],[NB NOTA_C]]))</f>
        <v>#REF!</v>
      </c>
      <c r="L1391" s="6" t="s">
        <v>1633</v>
      </c>
      <c r="M1391" s="1" t="s">
        <v>1718</v>
      </c>
      <c r="N1391" s="1" t="s">
        <v>2804</v>
      </c>
      <c r="O1391" s="1" t="s">
        <v>5309</v>
      </c>
      <c r="P1391" s="1" t="str">
        <f>IF(db[[#This Row],[QTY/ CTN]]="","",SUBSTITUTE(SUBSTITUTE(SUBSTITUTE(db[[#This Row],[QTY/ CTN]]," ","_",2),"(",""),")","")&amp;"_")</f>
        <v>20 LSN_</v>
      </c>
      <c r="Q1391" s="1">
        <f>IF(db[[#This Row],[H_QTY/ CTN]]="","",SEARCH("_",db[[#This Row],[H_QTY/ CTN]]))</f>
        <v>7</v>
      </c>
      <c r="R1391" s="1">
        <f>IF(db[[#This Row],[H_QTY/ CTN]]="","",LEN(db[[#This Row],[H_QTY/ CTN]]))</f>
        <v>7</v>
      </c>
      <c r="S1391" s="90" t="str">
        <f>IF(db[[#This Row],[H_QTY/ CTN]]="","",LEFT(db[[#This Row],[H_QTY/ CTN]],db[[#This Row],[H_1]]-1))</f>
        <v>20 LSN</v>
      </c>
      <c r="T1391" s="87" t="str">
        <f>IF(NOT(db[[#This Row],[H_1]]=db[[#This Row],[H_2]]),MID(db[[#This Row],[H_QTY/ CTN]],db[[#This Row],[H_1]]+1,db[[#This Row],[H_2]]-db[[#This Row],[H_1]]-1),"")</f>
        <v/>
      </c>
      <c r="U1391" s="87" t="str">
        <f>IF(db[[#This Row],[QTY/ CTN B]]="","",LEFT(db[[#This Row],[QTY/ CTN B]],SEARCH(" ",db[[#This Row],[QTY/ CTN B]],1)-1))</f>
        <v>20</v>
      </c>
      <c r="V1391" s="87" t="str">
        <f>IF(db[[#This Row],[QTY/ CTN B]]="","",RIGHT(db[[#This Row],[QTY/ CTN B]],LEN(db[[#This Row],[QTY/ CTN B]])-SEARCH(" ",db[[#This Row],[QTY/ CTN B]],1)))</f>
        <v>LSN</v>
      </c>
      <c r="W1391" s="87">
        <f>IF(db[[#This Row],[QTY/ CTN TG]]="",IF(db[[#This Row],[STN TG]]="","",12),LEFT(db[[#This Row],[QTY/ CTN TG]],SEARCH(" ",db[[#This Row],[QTY/ CTN TG]],1)-1))</f>
        <v>12</v>
      </c>
      <c r="X1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91" s="87" t="str">
        <f>IF(db[[#This Row],[STN K]]="","",IF(db[[#This Row],[STN TG]]="LSN",12,""))</f>
        <v/>
      </c>
      <c r="Z1391" s="87" t="str">
        <f>IF(db[[#This Row],[STN TG]]="LSN","PCS","")</f>
        <v/>
      </c>
      <c r="AA1391" s="87">
        <f>db[[#This Row],[QTY B]]*IF(db[[#This Row],[QTY TG]]="",1,db[[#This Row],[QTY TG]])*IF(db[[#This Row],[QTY K]]="",1,db[[#This Row],[QTY K]])</f>
        <v>240</v>
      </c>
      <c r="AB1391" s="87" t="str">
        <f>IF(db[[#This Row],[STN K]]="",IF(db[[#This Row],[STN TG]]="",db[[#This Row],[STN B]],db[[#This Row],[STN TG]]),db[[#This Row],[STN K]])</f>
        <v>PCS</v>
      </c>
      <c r="AC1391" s="87"/>
    </row>
    <row r="1392" spans="1:29" x14ac:dyDescent="0.25">
      <c r="A1392" s="87">
        <f>ROW()-1</f>
        <v>1391</v>
      </c>
      <c r="B1392" s="1" t="str">
        <f>LOWER(SUBSTITUTE(SUBSTITUTE(SUBSTITUTE(SUBSTITUTE(SUBSTITUTE(SUBSTITUTE(db[[#This Row],[NB BM]]," ",),".",""),"-",""),"(",""),")",""),"/",""))</f>
        <v>lemcairkenkolg50</v>
      </c>
      <c r="C1392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D1392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E1392" s="1" t="str">
        <f>LOWER(SUBSTITUTE(SUBSTITUTE(SUBSTITUTE(SUBSTITUTE(SUBSTITUTE(SUBSTITUTE(SUBSTITUTE(SUBSTITUTE(SUBSTITUTE(db[[#This Row],[NB BM]]&amp;db[[#This Row],[QTY/ CTN]]," ",),".",""),"-",""),"(",""),")",""),",",""),"/",""),"""",""),"+",""))</f>
        <v>lemcairkenkolg5020lsn</v>
      </c>
      <c r="F13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kenkoliquidgluelg5050ml20lsnartomoro</v>
      </c>
      <c r="G1392" s="1" t="s">
        <v>557</v>
      </c>
      <c r="H1392" s="4" t="s">
        <v>558</v>
      </c>
      <c r="I1392" s="49" t="s">
        <v>559</v>
      </c>
      <c r="J1392" s="1" t="s">
        <v>1620</v>
      </c>
      <c r="K1392" s="26" t="e">
        <f>IF(db[[#This Row],[NB NOTA_C]]="","",COUNTIF([2]!B_MSK[concat],db[[#This Row],[NB NOTA_C]]))</f>
        <v>#REF!</v>
      </c>
      <c r="L1392" s="6" t="s">
        <v>1633</v>
      </c>
      <c r="M1392" s="1" t="s">
        <v>1718</v>
      </c>
      <c r="N1392" s="1" t="s">
        <v>2804</v>
      </c>
      <c r="O1392" s="1" t="s">
        <v>5995</v>
      </c>
      <c r="P1392" s="1" t="str">
        <f>IF(db[[#This Row],[QTY/ CTN]]="","",SUBSTITUTE(SUBSTITUTE(SUBSTITUTE(db[[#This Row],[QTY/ CTN]]," ","_",2),"(",""),")","")&amp;"_")</f>
        <v>20 LSN_</v>
      </c>
      <c r="Q1392" s="1">
        <f>IF(db[[#This Row],[H_QTY/ CTN]]="","",SEARCH("_",db[[#This Row],[H_QTY/ CTN]]))</f>
        <v>7</v>
      </c>
      <c r="R1392" s="1">
        <f>IF(db[[#This Row],[H_QTY/ CTN]]="","",LEN(db[[#This Row],[H_QTY/ CTN]]))</f>
        <v>7</v>
      </c>
      <c r="S1392" s="90" t="str">
        <f>IF(db[[#This Row],[H_QTY/ CTN]]="","",LEFT(db[[#This Row],[H_QTY/ CTN]],db[[#This Row],[H_1]]-1))</f>
        <v>20 LSN</v>
      </c>
      <c r="T1392" s="87" t="str">
        <f>IF(NOT(db[[#This Row],[H_1]]=db[[#This Row],[H_2]]),MID(db[[#This Row],[H_QTY/ CTN]],db[[#This Row],[H_1]]+1,db[[#This Row],[H_2]]-db[[#This Row],[H_1]]-1),"")</f>
        <v/>
      </c>
      <c r="U1392" s="87" t="str">
        <f>IF(db[[#This Row],[QTY/ CTN B]]="","",LEFT(db[[#This Row],[QTY/ CTN B]],SEARCH(" ",db[[#This Row],[QTY/ CTN B]],1)-1))</f>
        <v>20</v>
      </c>
      <c r="V1392" s="87" t="str">
        <f>IF(db[[#This Row],[QTY/ CTN B]]="","",RIGHT(db[[#This Row],[QTY/ CTN B]],LEN(db[[#This Row],[QTY/ CTN B]])-SEARCH(" ",db[[#This Row],[QTY/ CTN B]],1)))</f>
        <v>LSN</v>
      </c>
      <c r="W1392" s="87">
        <f>IF(db[[#This Row],[QTY/ CTN TG]]="",IF(db[[#This Row],[STN TG]]="","",12),LEFT(db[[#This Row],[QTY/ CTN TG]],SEARCH(" ",db[[#This Row],[QTY/ CTN TG]],1)-1))</f>
        <v>12</v>
      </c>
      <c r="X1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392" s="87" t="str">
        <f>IF(db[[#This Row],[STN K]]="","",IF(db[[#This Row],[STN TG]]="LSN",12,""))</f>
        <v/>
      </c>
      <c r="Z1392" s="87" t="str">
        <f>IF(db[[#This Row],[STN TG]]="LSN","PCS","")</f>
        <v/>
      </c>
      <c r="AA1392" s="87">
        <f>db[[#This Row],[QTY B]]*IF(db[[#This Row],[QTY TG]]="",1,db[[#This Row],[QTY TG]])*IF(db[[#This Row],[QTY K]]="",1,db[[#This Row],[QTY K]])</f>
        <v>240</v>
      </c>
      <c r="AB1392" s="87" t="str">
        <f>IF(db[[#This Row],[STN K]]="",IF(db[[#This Row],[STN TG]]="",db[[#This Row],[STN B]],db[[#This Row],[STN TG]]),db[[#This Row],[STN K]])</f>
        <v>PCS</v>
      </c>
      <c r="AC1392" s="87"/>
    </row>
    <row r="1393" spans="1:29" x14ac:dyDescent="0.25">
      <c r="A1393" s="87">
        <f>ROW()-1</f>
        <v>1392</v>
      </c>
      <c r="B1393" s="1" t="str">
        <f>LOWER(SUBSTITUTE(SUBSTITUTE(SUBSTITUTE(SUBSTITUTE(SUBSTITUTE(SUBSTITUTE(db[[#This Row],[NB BM]]," ",),".",""),"-",""),"(",""),")",""),"/",""))</f>
        <v>lleafkenkoa5ll1002070</v>
      </c>
      <c r="C1393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D1393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E1393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lleafkenkoa5ll100207096pcs</v>
      </c>
      <c r="F13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kenkolooseleafa5ll100207096pcsartomoro</v>
      </c>
      <c r="G1393" s="1" t="s">
        <v>560</v>
      </c>
      <c r="H1393" s="4" t="s">
        <v>561</v>
      </c>
      <c r="I1393" s="2" t="s">
        <v>562</v>
      </c>
      <c r="J1393" s="1" t="s">
        <v>1620</v>
      </c>
      <c r="K1393" s="26" t="e">
        <f>IF(db[[#This Row],[NB NOTA_C]]="","",COUNTIF([2]!B_MSK[concat],db[[#This Row],[NB NOTA_C]]))</f>
        <v>#REF!</v>
      </c>
      <c r="L1393" s="6" t="s">
        <v>1633</v>
      </c>
      <c r="M1393" s="1" t="s">
        <v>1673</v>
      </c>
      <c r="N1393" s="1" t="s">
        <v>3509</v>
      </c>
      <c r="O1393" s="1" t="s">
        <v>5850</v>
      </c>
      <c r="P1393" s="1" t="str">
        <f>IF(db[[#This Row],[QTY/ CTN]]="","",SUBSTITUTE(SUBSTITUTE(SUBSTITUTE(db[[#This Row],[QTY/ CTN]]," ","_",2),"(",""),")","")&amp;"_")</f>
        <v>96 PCS_</v>
      </c>
      <c r="Q1393" s="1">
        <f>IF(db[[#This Row],[H_QTY/ CTN]]="","",SEARCH("_",db[[#This Row],[H_QTY/ CTN]]))</f>
        <v>7</v>
      </c>
      <c r="R1393" s="1">
        <f>IF(db[[#This Row],[H_QTY/ CTN]]="","",LEN(db[[#This Row],[H_QTY/ CTN]]))</f>
        <v>7</v>
      </c>
      <c r="S1393" s="90" t="str">
        <f>IF(db[[#This Row],[H_QTY/ CTN]]="","",LEFT(db[[#This Row],[H_QTY/ CTN]],db[[#This Row],[H_1]]-1))</f>
        <v>96 PCS</v>
      </c>
      <c r="T1393" s="87" t="str">
        <f>IF(NOT(db[[#This Row],[H_1]]=db[[#This Row],[H_2]]),MID(db[[#This Row],[H_QTY/ CTN]],db[[#This Row],[H_1]]+1,db[[#This Row],[H_2]]-db[[#This Row],[H_1]]-1),"")</f>
        <v/>
      </c>
      <c r="U1393" s="87" t="str">
        <f>IF(db[[#This Row],[QTY/ CTN B]]="","",LEFT(db[[#This Row],[QTY/ CTN B]],SEARCH(" ",db[[#This Row],[QTY/ CTN B]],1)-1))</f>
        <v>96</v>
      </c>
      <c r="V1393" s="87" t="str">
        <f>IF(db[[#This Row],[QTY/ CTN B]]="","",RIGHT(db[[#This Row],[QTY/ CTN B]],LEN(db[[#This Row],[QTY/ CTN B]])-SEARCH(" ",db[[#This Row],[QTY/ CTN B]],1)))</f>
        <v>PCS</v>
      </c>
      <c r="W1393" s="87" t="str">
        <f>IF(db[[#This Row],[QTY/ CTN TG]]="",IF(db[[#This Row],[STN TG]]="","",12),LEFT(db[[#This Row],[QTY/ CTN TG]],SEARCH(" ",db[[#This Row],[QTY/ CTN TG]],1)-1))</f>
        <v/>
      </c>
      <c r="X1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3" s="87" t="str">
        <f>IF(db[[#This Row],[STN K]]="","",IF(db[[#This Row],[STN TG]]="LSN",12,""))</f>
        <v/>
      </c>
      <c r="Z1393" s="87" t="str">
        <f>IF(db[[#This Row],[STN TG]]="LSN","PCS","")</f>
        <v/>
      </c>
      <c r="AA1393" s="87">
        <f>db[[#This Row],[QTY B]]*IF(db[[#This Row],[QTY TG]]="",1,db[[#This Row],[QTY TG]])*IF(db[[#This Row],[QTY K]]="",1,db[[#This Row],[QTY K]])</f>
        <v>96</v>
      </c>
      <c r="AB1393" s="87" t="str">
        <f>IF(db[[#This Row],[STN K]]="",IF(db[[#This Row],[STN TG]]="",db[[#This Row],[STN B]],db[[#This Row],[STN TG]]),db[[#This Row],[STN K]])</f>
        <v>PCS</v>
      </c>
      <c r="AC1393" s="87"/>
    </row>
    <row r="1394" spans="1:29" x14ac:dyDescent="0.25">
      <c r="A1394" s="87">
        <f>ROW()-1</f>
        <v>1393</v>
      </c>
      <c r="B1394" s="1" t="str">
        <f>LOWER(SUBSTITUTE(SUBSTITUTE(SUBSTITUTE(SUBSTITUTE(SUBSTITUTE(SUBSTITUTE(db[[#This Row],[NB BM]]," ",),".",""),"-",""),"(",""),")",""),"/",""))</f>
        <v>lleafkenkoa5ll502070</v>
      </c>
      <c r="C1394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D1394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E1394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lleafkenkoa5ll502070192pcs</v>
      </c>
      <c r="F13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kenkolooseleafa5ll502070192pcsartomoro</v>
      </c>
      <c r="G1394" s="1" t="s">
        <v>563</v>
      </c>
      <c r="H1394" s="4" t="s">
        <v>564</v>
      </c>
      <c r="I1394" s="49" t="s">
        <v>565</v>
      </c>
      <c r="J1394" s="1" t="s">
        <v>1620</v>
      </c>
      <c r="K1394" s="26" t="e">
        <f>IF(db[[#This Row],[NB NOTA_C]]="","",COUNTIF([2]!B_MSK[concat],db[[#This Row],[NB NOTA_C]]))</f>
        <v>#REF!</v>
      </c>
      <c r="L1394" s="6" t="s">
        <v>1633</v>
      </c>
      <c r="M1394" s="1" t="s">
        <v>1767</v>
      </c>
      <c r="N1394" s="1" t="s">
        <v>3509</v>
      </c>
      <c r="O1394" s="1" t="s">
        <v>5127</v>
      </c>
      <c r="P1394" s="1" t="str">
        <f>IF(db[[#This Row],[QTY/ CTN]]="","",SUBSTITUTE(SUBSTITUTE(SUBSTITUTE(db[[#This Row],[QTY/ CTN]]," ","_",2),"(",""),")","")&amp;"_")</f>
        <v>192 PCS_</v>
      </c>
      <c r="Q1394" s="1">
        <f>IF(db[[#This Row],[H_QTY/ CTN]]="","",SEARCH("_",db[[#This Row],[H_QTY/ CTN]]))</f>
        <v>8</v>
      </c>
      <c r="R1394" s="1">
        <f>IF(db[[#This Row],[H_QTY/ CTN]]="","",LEN(db[[#This Row],[H_QTY/ CTN]]))</f>
        <v>8</v>
      </c>
      <c r="S1394" s="90" t="str">
        <f>IF(db[[#This Row],[H_QTY/ CTN]]="","",LEFT(db[[#This Row],[H_QTY/ CTN]],db[[#This Row],[H_1]]-1))</f>
        <v>192 PCS</v>
      </c>
      <c r="T1394" s="87" t="str">
        <f>IF(NOT(db[[#This Row],[H_1]]=db[[#This Row],[H_2]]),MID(db[[#This Row],[H_QTY/ CTN]],db[[#This Row],[H_1]]+1,db[[#This Row],[H_2]]-db[[#This Row],[H_1]]-1),"")</f>
        <v/>
      </c>
      <c r="U1394" s="87" t="str">
        <f>IF(db[[#This Row],[QTY/ CTN B]]="","",LEFT(db[[#This Row],[QTY/ CTN B]],SEARCH(" ",db[[#This Row],[QTY/ CTN B]],1)-1))</f>
        <v>192</v>
      </c>
      <c r="V1394" s="87" t="str">
        <f>IF(db[[#This Row],[QTY/ CTN B]]="","",RIGHT(db[[#This Row],[QTY/ CTN B]],LEN(db[[#This Row],[QTY/ CTN B]])-SEARCH(" ",db[[#This Row],[QTY/ CTN B]],1)))</f>
        <v>PCS</v>
      </c>
      <c r="W1394" s="87" t="str">
        <f>IF(db[[#This Row],[QTY/ CTN TG]]="",IF(db[[#This Row],[STN TG]]="","",12),LEFT(db[[#This Row],[QTY/ CTN TG]],SEARCH(" ",db[[#This Row],[QTY/ CTN TG]],1)-1))</f>
        <v/>
      </c>
      <c r="X1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4" s="87" t="str">
        <f>IF(db[[#This Row],[STN K]]="","",IF(db[[#This Row],[STN TG]]="LSN",12,""))</f>
        <v/>
      </c>
      <c r="Z1394" s="87" t="str">
        <f>IF(db[[#This Row],[STN TG]]="LSN","PCS","")</f>
        <v/>
      </c>
      <c r="AA1394" s="87">
        <f>db[[#This Row],[QTY B]]*IF(db[[#This Row],[QTY TG]]="",1,db[[#This Row],[QTY TG]])*IF(db[[#This Row],[QTY K]]="",1,db[[#This Row],[QTY K]])</f>
        <v>192</v>
      </c>
      <c r="AB1394" s="87" t="str">
        <f>IF(db[[#This Row],[STN K]]="",IF(db[[#This Row],[STN TG]]="",db[[#This Row],[STN B]],db[[#This Row],[STN TG]]),db[[#This Row],[STN K]])</f>
        <v>PCS</v>
      </c>
      <c r="AC1394" s="87"/>
    </row>
    <row r="1395" spans="1:29" x14ac:dyDescent="0.25">
      <c r="A1395" s="87">
        <f>ROW()-1</f>
        <v>1394</v>
      </c>
      <c r="B1395" s="1" t="str">
        <f>LOWER(SUBSTITUTE(SUBSTITUTE(SUBSTITUTE(SUBSTITUTE(SUBSTITUTE(SUBSTITUTE(db[[#This Row],[NB BM]]," ",),".",""),"-",""),"(",""),")",""),"/",""))</f>
        <v>lleafkenkob5ll1002670</v>
      </c>
      <c r="C1395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D1395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E1395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lleafkenkob5ll100267080pcs</v>
      </c>
      <c r="F13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kenkolooseleafb5ll100267080pcsartomoro</v>
      </c>
      <c r="G1395" s="1" t="s">
        <v>566</v>
      </c>
      <c r="H1395" s="4" t="s">
        <v>567</v>
      </c>
      <c r="I1395" s="49" t="s">
        <v>568</v>
      </c>
      <c r="J1395" s="1" t="s">
        <v>1620</v>
      </c>
      <c r="K1395" s="26" t="e">
        <f>IF(db[[#This Row],[NB NOTA_C]]="","",COUNTIF([2]!B_MSK[concat],db[[#This Row],[NB NOTA_C]]))</f>
        <v>#REF!</v>
      </c>
      <c r="L1395" s="6" t="s">
        <v>1633</v>
      </c>
      <c r="M1395" s="1" t="s">
        <v>1747</v>
      </c>
      <c r="N1395" s="1" t="s">
        <v>3509</v>
      </c>
      <c r="P1395" s="1" t="str">
        <f>IF(db[[#This Row],[QTY/ CTN]]="","",SUBSTITUTE(SUBSTITUTE(SUBSTITUTE(db[[#This Row],[QTY/ CTN]]," ","_",2),"(",""),")","")&amp;"_")</f>
        <v>80 PCS_</v>
      </c>
      <c r="Q1395" s="1">
        <f>IF(db[[#This Row],[H_QTY/ CTN]]="","",SEARCH("_",db[[#This Row],[H_QTY/ CTN]]))</f>
        <v>7</v>
      </c>
      <c r="R1395" s="1">
        <f>IF(db[[#This Row],[H_QTY/ CTN]]="","",LEN(db[[#This Row],[H_QTY/ CTN]]))</f>
        <v>7</v>
      </c>
      <c r="S1395" s="90" t="str">
        <f>IF(db[[#This Row],[H_QTY/ CTN]]="","",LEFT(db[[#This Row],[H_QTY/ CTN]],db[[#This Row],[H_1]]-1))</f>
        <v>80 PCS</v>
      </c>
      <c r="T1395" s="87" t="str">
        <f>IF(NOT(db[[#This Row],[H_1]]=db[[#This Row],[H_2]]),MID(db[[#This Row],[H_QTY/ CTN]],db[[#This Row],[H_1]]+1,db[[#This Row],[H_2]]-db[[#This Row],[H_1]]-1),"")</f>
        <v/>
      </c>
      <c r="U1395" s="87" t="str">
        <f>IF(db[[#This Row],[QTY/ CTN B]]="","",LEFT(db[[#This Row],[QTY/ CTN B]],SEARCH(" ",db[[#This Row],[QTY/ CTN B]],1)-1))</f>
        <v>80</v>
      </c>
      <c r="V1395" s="87" t="str">
        <f>IF(db[[#This Row],[QTY/ CTN B]]="","",RIGHT(db[[#This Row],[QTY/ CTN B]],LEN(db[[#This Row],[QTY/ CTN B]])-SEARCH(" ",db[[#This Row],[QTY/ CTN B]],1)))</f>
        <v>PCS</v>
      </c>
      <c r="W1395" s="87" t="str">
        <f>IF(db[[#This Row],[QTY/ CTN TG]]="",IF(db[[#This Row],[STN TG]]="","",12),LEFT(db[[#This Row],[QTY/ CTN TG]],SEARCH(" ",db[[#This Row],[QTY/ CTN TG]],1)-1))</f>
        <v/>
      </c>
      <c r="X1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5" s="87" t="str">
        <f>IF(db[[#This Row],[STN K]]="","",IF(db[[#This Row],[STN TG]]="LSN",12,""))</f>
        <v/>
      </c>
      <c r="Z1395" s="87" t="str">
        <f>IF(db[[#This Row],[STN TG]]="LSN","PCS","")</f>
        <v/>
      </c>
      <c r="AA1395" s="87">
        <f>db[[#This Row],[QTY B]]*IF(db[[#This Row],[QTY TG]]="",1,db[[#This Row],[QTY TG]])*IF(db[[#This Row],[QTY K]]="",1,db[[#This Row],[QTY K]])</f>
        <v>80</v>
      </c>
      <c r="AB1395" s="87" t="str">
        <f>IF(db[[#This Row],[STN K]]="",IF(db[[#This Row],[STN TG]]="",db[[#This Row],[STN B]],db[[#This Row],[STN TG]]),db[[#This Row],[STN K]])</f>
        <v>PCS</v>
      </c>
      <c r="AC1395" s="87"/>
    </row>
    <row r="1396" spans="1:29" x14ac:dyDescent="0.25">
      <c r="A1396" s="87">
        <f>ROW()-1</f>
        <v>1395</v>
      </c>
      <c r="B1396" s="1" t="str">
        <f>LOWER(SUBSTITUTE(SUBSTITUTE(SUBSTITUTE(SUBSTITUTE(SUBSTITUTE(SUBSTITUTE(db[[#This Row],[NB BM]]," ",),".",""),"-",""),"(",""),")",""),"/",""))</f>
        <v>lleafkenkob5ll502670</v>
      </c>
      <c r="C1396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D1396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E1396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lleafkenkob5ll502670160pcs</v>
      </c>
      <c r="F13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kenkolooseleafb5ll502670160pcsartomoro</v>
      </c>
      <c r="G1396" s="1" t="s">
        <v>569</v>
      </c>
      <c r="H1396" s="4" t="s">
        <v>570</v>
      </c>
      <c r="I1396" s="2" t="s">
        <v>571</v>
      </c>
      <c r="J1396" s="1" t="s">
        <v>1620</v>
      </c>
      <c r="K1396" s="26" t="e">
        <f>IF(db[[#This Row],[NB NOTA_C]]="","",COUNTIF([2]!B_MSK[concat],db[[#This Row],[NB NOTA_C]]))</f>
        <v>#REF!</v>
      </c>
      <c r="L1396" s="6" t="s">
        <v>1633</v>
      </c>
      <c r="M1396" s="1" t="s">
        <v>1701</v>
      </c>
      <c r="N1396" s="1" t="s">
        <v>3509</v>
      </c>
      <c r="P1396" s="1" t="str">
        <f>IF(db[[#This Row],[QTY/ CTN]]="","",SUBSTITUTE(SUBSTITUTE(SUBSTITUTE(db[[#This Row],[QTY/ CTN]]," ","_",2),"(",""),")","")&amp;"_")</f>
        <v>160 PCS_</v>
      </c>
      <c r="Q1396" s="1">
        <f>IF(db[[#This Row],[H_QTY/ CTN]]="","",SEARCH("_",db[[#This Row],[H_QTY/ CTN]]))</f>
        <v>8</v>
      </c>
      <c r="R1396" s="1">
        <f>IF(db[[#This Row],[H_QTY/ CTN]]="","",LEN(db[[#This Row],[H_QTY/ CTN]]))</f>
        <v>8</v>
      </c>
      <c r="S1396" s="90" t="str">
        <f>IF(db[[#This Row],[H_QTY/ CTN]]="","",LEFT(db[[#This Row],[H_QTY/ CTN]],db[[#This Row],[H_1]]-1))</f>
        <v>160 PCS</v>
      </c>
      <c r="T1396" s="87" t="str">
        <f>IF(NOT(db[[#This Row],[H_1]]=db[[#This Row],[H_2]]),MID(db[[#This Row],[H_QTY/ CTN]],db[[#This Row],[H_1]]+1,db[[#This Row],[H_2]]-db[[#This Row],[H_1]]-1),"")</f>
        <v/>
      </c>
      <c r="U1396" s="87" t="str">
        <f>IF(db[[#This Row],[QTY/ CTN B]]="","",LEFT(db[[#This Row],[QTY/ CTN B]],SEARCH(" ",db[[#This Row],[QTY/ CTN B]],1)-1))</f>
        <v>160</v>
      </c>
      <c r="V1396" s="87" t="str">
        <f>IF(db[[#This Row],[QTY/ CTN B]]="","",RIGHT(db[[#This Row],[QTY/ CTN B]],LEN(db[[#This Row],[QTY/ CTN B]])-SEARCH(" ",db[[#This Row],[QTY/ CTN B]],1)))</f>
        <v>PCS</v>
      </c>
      <c r="W1396" s="87" t="str">
        <f>IF(db[[#This Row],[QTY/ CTN TG]]="",IF(db[[#This Row],[STN TG]]="","",12),LEFT(db[[#This Row],[QTY/ CTN TG]],SEARCH(" ",db[[#This Row],[QTY/ CTN TG]],1)-1))</f>
        <v/>
      </c>
      <c r="X1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396" s="87" t="str">
        <f>IF(db[[#This Row],[STN K]]="","",IF(db[[#This Row],[STN TG]]="LSN",12,""))</f>
        <v/>
      </c>
      <c r="Z1396" s="87" t="str">
        <f>IF(db[[#This Row],[STN TG]]="LSN","PCS","")</f>
        <v/>
      </c>
      <c r="AA1396" s="87">
        <f>db[[#This Row],[QTY B]]*IF(db[[#This Row],[QTY TG]]="",1,db[[#This Row],[QTY TG]])*IF(db[[#This Row],[QTY K]]="",1,db[[#This Row],[QTY K]])</f>
        <v>160</v>
      </c>
      <c r="AB1396" s="87" t="str">
        <f>IF(db[[#This Row],[STN K]]="",IF(db[[#This Row],[STN TG]]="",db[[#This Row],[STN B]],db[[#This Row],[STN TG]]),db[[#This Row],[STN K]])</f>
        <v>PCS</v>
      </c>
      <c r="AC1396" s="87"/>
    </row>
    <row r="1397" spans="1:29" x14ac:dyDescent="0.25">
      <c r="A1397" s="87">
        <f>ROW()-1</f>
        <v>1396</v>
      </c>
      <c r="B1397" s="1" t="str">
        <f>LOWER(SUBSTITUTE(SUBSTITUTE(SUBSTITUTE(SUBSTITUTE(SUBSTITUTE(SUBSTITUTE(db[[#This Row],[NB BM]]," ",),".",""),"-",""),"(",""),")",""),"/",""))</f>
        <v>mechpenkenkomp01</v>
      </c>
      <c r="C1397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D1397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E1397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mechpenkenkomp0112grs</v>
      </c>
      <c r="F13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kenkomechanicalpencilmp0105mm12grsartomoro</v>
      </c>
      <c r="G1397" s="1" t="s">
        <v>874</v>
      </c>
      <c r="H1397" s="4" t="s">
        <v>2137</v>
      </c>
      <c r="I1397" s="49" t="s">
        <v>2233</v>
      </c>
      <c r="J1397" s="1" t="s">
        <v>1620</v>
      </c>
      <c r="K1397" s="26" t="e">
        <f>IF(db[[#This Row],[NB NOTA_C]]="","",COUNTIF([2]!B_MSK[concat],db[[#This Row],[NB NOTA_C]]))</f>
        <v>#REF!</v>
      </c>
      <c r="L1397" s="6" t="s">
        <v>1633</v>
      </c>
      <c r="M1397" s="1" t="s">
        <v>1697</v>
      </c>
      <c r="N1397" s="1" t="s">
        <v>2808</v>
      </c>
      <c r="O1397" s="1" t="s">
        <v>4843</v>
      </c>
      <c r="P1397" s="1" t="str">
        <f>IF(db[[#This Row],[QTY/ CTN]]="","",SUBSTITUTE(SUBSTITUTE(SUBSTITUTE(db[[#This Row],[QTY/ CTN]]," ","_",2),"(",""),")","")&amp;"_")</f>
        <v>12 GRS_</v>
      </c>
      <c r="Q1397" s="1">
        <f>IF(db[[#This Row],[H_QTY/ CTN]]="","",SEARCH("_",db[[#This Row],[H_QTY/ CTN]]))</f>
        <v>7</v>
      </c>
      <c r="R1397" s="1">
        <f>IF(db[[#This Row],[H_QTY/ CTN]]="","",LEN(db[[#This Row],[H_QTY/ CTN]]))</f>
        <v>7</v>
      </c>
      <c r="S1397" s="90" t="str">
        <f>IF(db[[#This Row],[H_QTY/ CTN]]="","",LEFT(db[[#This Row],[H_QTY/ CTN]],db[[#This Row],[H_1]]-1))</f>
        <v>12 GRS</v>
      </c>
      <c r="T1397" s="87" t="str">
        <f>IF(NOT(db[[#This Row],[H_1]]=db[[#This Row],[H_2]]),MID(db[[#This Row],[H_QTY/ CTN]],db[[#This Row],[H_1]]+1,db[[#This Row],[H_2]]-db[[#This Row],[H_1]]-1),"")</f>
        <v/>
      </c>
      <c r="U1397" s="87" t="str">
        <f>IF(db[[#This Row],[QTY/ CTN B]]="","",LEFT(db[[#This Row],[QTY/ CTN B]],SEARCH(" ",db[[#This Row],[QTY/ CTN B]],1)-1))</f>
        <v>12</v>
      </c>
      <c r="V1397" s="87" t="str">
        <f>IF(db[[#This Row],[QTY/ CTN B]]="","",RIGHT(db[[#This Row],[QTY/ CTN B]],LEN(db[[#This Row],[QTY/ CTN B]])-SEARCH(" ",db[[#This Row],[QTY/ CTN B]],1)))</f>
        <v>GRS</v>
      </c>
      <c r="W1397" s="87">
        <f>IF(db[[#This Row],[QTY/ CTN TG]]="",IF(db[[#This Row],[STN TG]]="","",12),LEFT(db[[#This Row],[QTY/ CTN TG]],SEARCH(" ",db[[#This Row],[QTY/ CTN TG]],1)-1))</f>
        <v>12</v>
      </c>
      <c r="X1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97" s="87">
        <f>IF(db[[#This Row],[STN K]]="","",IF(db[[#This Row],[STN TG]]="LSN",12,""))</f>
        <v>12</v>
      </c>
      <c r="Z1397" s="87" t="str">
        <f>IF(db[[#This Row],[STN TG]]="LSN","PCS","")</f>
        <v>PCS</v>
      </c>
      <c r="AA1397" s="87">
        <f>db[[#This Row],[QTY B]]*IF(db[[#This Row],[QTY TG]]="",1,db[[#This Row],[QTY TG]])*IF(db[[#This Row],[QTY K]]="",1,db[[#This Row],[QTY K]])</f>
        <v>1728</v>
      </c>
      <c r="AB1397" s="87" t="str">
        <f>IF(db[[#This Row],[STN K]]="",IF(db[[#This Row],[STN TG]]="",db[[#This Row],[STN B]],db[[#This Row],[STN TG]]),db[[#This Row],[STN K]])</f>
        <v>PCS</v>
      </c>
      <c r="AC1397" s="87"/>
    </row>
    <row r="1398" spans="1:29" x14ac:dyDescent="0.25">
      <c r="A1398" s="87">
        <f>ROW()-1</f>
        <v>1397</v>
      </c>
      <c r="B1398" s="1" t="str">
        <f>LOWER(SUBSTITUTE(SUBSTITUTE(SUBSTITUTE(SUBSTITUTE(SUBSTITUTE(SUBSTITUTE(db[[#This Row],[NB BM]]," ",),".",""),"-",""),"(",""),")",""),"/",""))</f>
        <v>mechpenkenkomp07</v>
      </c>
      <c r="C1398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D1398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E1398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mechpenkenkomp0712grs</v>
      </c>
      <c r="F13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kenkomechanicalpencilmp0705mm12grsartomoro</v>
      </c>
      <c r="G1398" s="1" t="s">
        <v>572</v>
      </c>
      <c r="H1398" s="4" t="s">
        <v>2338</v>
      </c>
      <c r="I1398" s="2" t="s">
        <v>2339</v>
      </c>
      <c r="J1398" s="1" t="s">
        <v>1620</v>
      </c>
      <c r="K1398" s="26" t="e">
        <f>IF(db[[#This Row],[NB NOTA_C]]="","",COUNTIF([2]!B_MSK[concat],db[[#This Row],[NB NOTA_C]]))</f>
        <v>#REF!</v>
      </c>
      <c r="L1398" s="6" t="s">
        <v>1633</v>
      </c>
      <c r="M1398" s="1" t="s">
        <v>1697</v>
      </c>
      <c r="N1398" s="1" t="s">
        <v>2808</v>
      </c>
      <c r="P1398" s="1" t="str">
        <f>IF(db[[#This Row],[QTY/ CTN]]="","",SUBSTITUTE(SUBSTITUTE(SUBSTITUTE(db[[#This Row],[QTY/ CTN]]," ","_",2),"(",""),")","")&amp;"_")</f>
        <v>12 GRS_</v>
      </c>
      <c r="Q1398" s="1">
        <f>IF(db[[#This Row],[H_QTY/ CTN]]="","",SEARCH("_",db[[#This Row],[H_QTY/ CTN]]))</f>
        <v>7</v>
      </c>
      <c r="R1398" s="1">
        <f>IF(db[[#This Row],[H_QTY/ CTN]]="","",LEN(db[[#This Row],[H_QTY/ CTN]]))</f>
        <v>7</v>
      </c>
      <c r="S1398" s="90" t="str">
        <f>IF(db[[#This Row],[H_QTY/ CTN]]="","",LEFT(db[[#This Row],[H_QTY/ CTN]],db[[#This Row],[H_1]]-1))</f>
        <v>12 GRS</v>
      </c>
      <c r="T1398" s="87" t="str">
        <f>IF(NOT(db[[#This Row],[H_1]]=db[[#This Row],[H_2]]),MID(db[[#This Row],[H_QTY/ CTN]],db[[#This Row],[H_1]]+1,db[[#This Row],[H_2]]-db[[#This Row],[H_1]]-1),"")</f>
        <v/>
      </c>
      <c r="U1398" s="87" t="str">
        <f>IF(db[[#This Row],[QTY/ CTN B]]="","",LEFT(db[[#This Row],[QTY/ CTN B]],SEARCH(" ",db[[#This Row],[QTY/ CTN B]],1)-1))</f>
        <v>12</v>
      </c>
      <c r="V1398" s="87" t="str">
        <f>IF(db[[#This Row],[QTY/ CTN B]]="","",RIGHT(db[[#This Row],[QTY/ CTN B]],LEN(db[[#This Row],[QTY/ CTN B]])-SEARCH(" ",db[[#This Row],[QTY/ CTN B]],1)))</f>
        <v>GRS</v>
      </c>
      <c r="W1398" s="87">
        <f>IF(db[[#This Row],[QTY/ CTN TG]]="",IF(db[[#This Row],[STN TG]]="","",12),LEFT(db[[#This Row],[QTY/ CTN TG]],SEARCH(" ",db[[#This Row],[QTY/ CTN TG]],1)-1))</f>
        <v>12</v>
      </c>
      <c r="X1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98" s="87">
        <f>IF(db[[#This Row],[STN K]]="","",IF(db[[#This Row],[STN TG]]="LSN",12,""))</f>
        <v>12</v>
      </c>
      <c r="Z1398" s="87" t="str">
        <f>IF(db[[#This Row],[STN TG]]="LSN","PCS","")</f>
        <v>PCS</v>
      </c>
      <c r="AA1398" s="87">
        <f>db[[#This Row],[QTY B]]*IF(db[[#This Row],[QTY TG]]="",1,db[[#This Row],[QTY TG]])*IF(db[[#This Row],[QTY K]]="",1,db[[#This Row],[QTY K]])</f>
        <v>1728</v>
      </c>
      <c r="AB1398" s="87" t="str">
        <f>IF(db[[#This Row],[STN K]]="",IF(db[[#This Row],[STN TG]]="",db[[#This Row],[STN B]],db[[#This Row],[STN TG]]),db[[#This Row],[STN K]])</f>
        <v>PCS</v>
      </c>
      <c r="AC1398" s="87"/>
    </row>
    <row r="1399" spans="1:29" x14ac:dyDescent="0.25">
      <c r="A1399" s="87">
        <f>ROW()-1</f>
        <v>1398</v>
      </c>
      <c r="B1399" s="1" t="str">
        <f>LOWER(SUBSTITUTE(SUBSTITUTE(SUBSTITUTE(SUBSTITUTE(SUBSTITUTE(SUBSTITUTE(db[[#This Row],[NB BM]]," ",),".",""),"-",""),"(",""),")",""),"/",""))</f>
        <v>mechpenkenkomp070</v>
      </c>
      <c r="C1399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D1399" s="1" t="str">
        <f>LOWER(SUBSTITUTE(SUBSTITUTE(SUBSTITUTE(SUBSTITUTE(SUBSTITUTE(SUBSTITUTE(SUBSTITUTE(SUBSTITUTE(SUBSTITUTE(db[[#This Row],[NB PAJAK]]," ",""),"-",""),"(",""),")",""),".",""),",",""),"/",""),"""",""),"+",""))</f>
        <v/>
      </c>
      <c r="E1399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mechpenkenkomp07012grs</v>
      </c>
      <c r="F13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kenkomechanicalpencilmp07012grsartomoro</v>
      </c>
      <c r="G1399" s="1" t="s">
        <v>573</v>
      </c>
      <c r="H1399" s="4" t="s">
        <v>2860</v>
      </c>
      <c r="I1399" s="49"/>
      <c r="J1399" s="1" t="s">
        <v>1620</v>
      </c>
      <c r="K1399" s="26" t="e">
        <f>IF(db[[#This Row],[NB NOTA_C]]="","",COUNTIF([2]!B_MSK[concat],db[[#This Row],[NB NOTA_C]]))</f>
        <v>#REF!</v>
      </c>
      <c r="L1399" s="6" t="s">
        <v>1633</v>
      </c>
      <c r="M1399" s="1" t="s">
        <v>1697</v>
      </c>
      <c r="N1399" s="1" t="s">
        <v>2808</v>
      </c>
      <c r="P1399" s="1" t="str">
        <f>IF(db[[#This Row],[QTY/ CTN]]="","",SUBSTITUTE(SUBSTITUTE(SUBSTITUTE(db[[#This Row],[QTY/ CTN]]," ","_",2),"(",""),")","")&amp;"_")</f>
        <v>12 GRS_</v>
      </c>
      <c r="Q1399" s="1">
        <f>IF(db[[#This Row],[H_QTY/ CTN]]="","",SEARCH("_",db[[#This Row],[H_QTY/ CTN]]))</f>
        <v>7</v>
      </c>
      <c r="R1399" s="1">
        <f>IF(db[[#This Row],[H_QTY/ CTN]]="","",LEN(db[[#This Row],[H_QTY/ CTN]]))</f>
        <v>7</v>
      </c>
      <c r="S1399" s="90" t="str">
        <f>IF(db[[#This Row],[H_QTY/ CTN]]="","",LEFT(db[[#This Row],[H_QTY/ CTN]],db[[#This Row],[H_1]]-1))</f>
        <v>12 GRS</v>
      </c>
      <c r="T1399" s="87" t="str">
        <f>IF(NOT(db[[#This Row],[H_1]]=db[[#This Row],[H_2]]),MID(db[[#This Row],[H_QTY/ CTN]],db[[#This Row],[H_1]]+1,db[[#This Row],[H_2]]-db[[#This Row],[H_1]]-1),"")</f>
        <v/>
      </c>
      <c r="U1399" s="87" t="str">
        <f>IF(db[[#This Row],[QTY/ CTN B]]="","",LEFT(db[[#This Row],[QTY/ CTN B]],SEARCH(" ",db[[#This Row],[QTY/ CTN B]],1)-1))</f>
        <v>12</v>
      </c>
      <c r="V1399" s="87" t="str">
        <f>IF(db[[#This Row],[QTY/ CTN B]]="","",RIGHT(db[[#This Row],[QTY/ CTN B]],LEN(db[[#This Row],[QTY/ CTN B]])-SEARCH(" ",db[[#This Row],[QTY/ CTN B]],1)))</f>
        <v>GRS</v>
      </c>
      <c r="W1399" s="87">
        <f>IF(db[[#This Row],[QTY/ CTN TG]]="",IF(db[[#This Row],[STN TG]]="","",12),LEFT(db[[#This Row],[QTY/ CTN TG]],SEARCH(" ",db[[#This Row],[QTY/ CTN TG]],1)-1))</f>
        <v>12</v>
      </c>
      <c r="X1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399" s="87">
        <f>IF(db[[#This Row],[STN K]]="","",IF(db[[#This Row],[STN TG]]="LSN",12,""))</f>
        <v>12</v>
      </c>
      <c r="Z1399" s="87" t="str">
        <f>IF(db[[#This Row],[STN TG]]="LSN","PCS","")</f>
        <v>PCS</v>
      </c>
      <c r="AA1399" s="87">
        <f>db[[#This Row],[QTY B]]*IF(db[[#This Row],[QTY TG]]="",1,db[[#This Row],[QTY TG]])*IF(db[[#This Row],[QTY K]]="",1,db[[#This Row],[QTY K]])</f>
        <v>1728</v>
      </c>
      <c r="AB1399" s="87" t="str">
        <f>IF(db[[#This Row],[STN K]]="",IF(db[[#This Row],[STN TG]]="",db[[#This Row],[STN B]],db[[#This Row],[STN TG]]),db[[#This Row],[STN K]])</f>
        <v>PCS</v>
      </c>
      <c r="AC1399" s="87"/>
    </row>
    <row r="1400" spans="1:29" x14ac:dyDescent="0.25">
      <c r="A1400" s="87">
        <f>ROW()-1</f>
        <v>1399</v>
      </c>
      <c r="B1400" s="1" t="str">
        <f>LOWER(SUBSTITUTE(SUBSTITUTE(SUBSTITUTE(SUBSTITUTE(SUBSTITUTE(SUBSTITUTE(db[[#This Row],[NB BM]]," ",),".",""),"-",""),"(",""),")",""),"/",""))</f>
        <v>mechpenkenkomp707</v>
      </c>
      <c r="C1400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D1400" s="1" t="str">
        <f>LOWER(SUBSTITUTE(SUBSTITUTE(SUBSTITUTE(SUBSTITUTE(SUBSTITUTE(SUBSTITUTE(SUBSTITUTE(SUBSTITUTE(SUBSTITUTE(db[[#This Row],[NB PAJAK]]," ",""),"-",""),"(",""),")",""),".",""),",",""),"/",""),"""",""),"+",""))</f>
        <v/>
      </c>
      <c r="E1400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mechpenkenkomp70712grs</v>
      </c>
      <c r="F14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kenkomechanicalpencilmp70712grsartomoro</v>
      </c>
      <c r="G1400" s="1" t="s">
        <v>574</v>
      </c>
      <c r="H1400" s="4" t="s">
        <v>575</v>
      </c>
      <c r="I1400" s="49"/>
      <c r="J1400" s="1" t="s">
        <v>1620</v>
      </c>
      <c r="K1400" s="26" t="e">
        <f>IF(db[[#This Row],[NB NOTA_C]]="","",COUNTIF([2]!B_MSK[concat],db[[#This Row],[NB NOTA_C]]))</f>
        <v>#REF!</v>
      </c>
      <c r="L1400" s="6" t="s">
        <v>1633</v>
      </c>
      <c r="M1400" s="1" t="s">
        <v>1697</v>
      </c>
      <c r="N1400" s="1" t="s">
        <v>2808</v>
      </c>
      <c r="P1400" s="1" t="str">
        <f>IF(db[[#This Row],[QTY/ CTN]]="","",SUBSTITUTE(SUBSTITUTE(SUBSTITUTE(db[[#This Row],[QTY/ CTN]]," ","_",2),"(",""),")","")&amp;"_")</f>
        <v>12 GRS_</v>
      </c>
      <c r="Q1400" s="1">
        <f>IF(db[[#This Row],[H_QTY/ CTN]]="","",SEARCH("_",db[[#This Row],[H_QTY/ CTN]]))</f>
        <v>7</v>
      </c>
      <c r="R1400" s="1">
        <f>IF(db[[#This Row],[H_QTY/ CTN]]="","",LEN(db[[#This Row],[H_QTY/ CTN]]))</f>
        <v>7</v>
      </c>
      <c r="S1400" s="90" t="str">
        <f>IF(db[[#This Row],[H_QTY/ CTN]]="","",LEFT(db[[#This Row],[H_QTY/ CTN]],db[[#This Row],[H_1]]-1))</f>
        <v>12 GRS</v>
      </c>
      <c r="T1400" s="87" t="str">
        <f>IF(NOT(db[[#This Row],[H_1]]=db[[#This Row],[H_2]]),MID(db[[#This Row],[H_QTY/ CTN]],db[[#This Row],[H_1]]+1,db[[#This Row],[H_2]]-db[[#This Row],[H_1]]-1),"")</f>
        <v/>
      </c>
      <c r="U1400" s="87" t="str">
        <f>IF(db[[#This Row],[QTY/ CTN B]]="","",LEFT(db[[#This Row],[QTY/ CTN B]],SEARCH(" ",db[[#This Row],[QTY/ CTN B]],1)-1))</f>
        <v>12</v>
      </c>
      <c r="V1400" s="87" t="str">
        <f>IF(db[[#This Row],[QTY/ CTN B]]="","",RIGHT(db[[#This Row],[QTY/ CTN B]],LEN(db[[#This Row],[QTY/ CTN B]])-SEARCH(" ",db[[#This Row],[QTY/ CTN B]],1)))</f>
        <v>GRS</v>
      </c>
      <c r="W1400" s="87">
        <f>IF(db[[#This Row],[QTY/ CTN TG]]="",IF(db[[#This Row],[STN TG]]="","",12),LEFT(db[[#This Row],[QTY/ CTN TG]],SEARCH(" ",db[[#This Row],[QTY/ CTN TG]],1)-1))</f>
        <v>12</v>
      </c>
      <c r="X1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00" s="87">
        <f>IF(db[[#This Row],[STN K]]="","",IF(db[[#This Row],[STN TG]]="LSN",12,""))</f>
        <v>12</v>
      </c>
      <c r="Z1400" s="87" t="str">
        <f>IF(db[[#This Row],[STN TG]]="LSN","PCS","")</f>
        <v>PCS</v>
      </c>
      <c r="AA1400" s="87">
        <f>db[[#This Row],[QTY B]]*IF(db[[#This Row],[QTY TG]]="",1,db[[#This Row],[QTY TG]])*IF(db[[#This Row],[QTY K]]="",1,db[[#This Row],[QTY K]])</f>
        <v>1728</v>
      </c>
      <c r="AB1400" s="87" t="str">
        <f>IF(db[[#This Row],[STN K]]="",IF(db[[#This Row],[STN TG]]="",db[[#This Row],[STN B]],db[[#This Row],[STN TG]]),db[[#This Row],[STN K]])</f>
        <v>PCS</v>
      </c>
      <c r="AC1400" s="87"/>
    </row>
    <row r="1401" spans="1:29" x14ac:dyDescent="0.25">
      <c r="A1401" s="87">
        <f>ROW()-1</f>
        <v>1400</v>
      </c>
      <c r="B1401" s="1" t="str">
        <f>LOWER(SUBSTITUTE(SUBSTITUTE(SUBSTITUTE(SUBSTITUTE(SUBSTITUTE(SUBSTITUTE(db[[#This Row],[NB BM]]," ",),".",""),"-",""),"(",""),")",""),"/",""))</f>
        <v>opptapekenko48mmtanplstmerah</v>
      </c>
      <c r="C1401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D1401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E1401" s="1" t="str">
        <f>LOWER(SUBSTITUTE(SUBSTITUTE(SUBSTITUTE(SUBSTITUTE(SUBSTITUTE(SUBSTITUTE(SUBSTITUTE(SUBSTITUTE(SUBSTITUTE(db[[#This Row],[NB BM]]&amp;db[[#This Row],[QTY/ CTN]]," ",),".",""),"-",""),"(",""),")",""),",",""),"/",""),"""",""),"+",""))</f>
        <v>opptapekenko48mmtanplstmerah72rol</v>
      </c>
      <c r="F14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kenkoopptape48mmtanredcore80m72rolartomoro</v>
      </c>
      <c r="G1401" s="1" t="s">
        <v>882</v>
      </c>
      <c r="H1401" s="4" t="s">
        <v>955</v>
      </c>
      <c r="I1401" s="49" t="s">
        <v>2352</v>
      </c>
      <c r="J1401" s="1" t="s">
        <v>1620</v>
      </c>
      <c r="K1401" s="26" t="e">
        <f>IF(db[[#This Row],[NB NOTA_C]]="","",COUNTIF([2]!B_MSK[concat],db[[#This Row],[NB NOTA_C]]))</f>
        <v>#REF!</v>
      </c>
      <c r="L1401" s="6" t="s">
        <v>1633</v>
      </c>
      <c r="M1401" s="1" t="s">
        <v>1797</v>
      </c>
      <c r="N1401" s="1" t="s">
        <v>2795</v>
      </c>
      <c r="P1401" s="1" t="str">
        <f>IF(db[[#This Row],[QTY/ CTN]]="","",SUBSTITUTE(SUBSTITUTE(SUBSTITUTE(db[[#This Row],[QTY/ CTN]]," ","_",2),"(",""),")","")&amp;"_")</f>
        <v>72 ROL_</v>
      </c>
      <c r="Q1401" s="1">
        <f>IF(db[[#This Row],[H_QTY/ CTN]]="","",SEARCH("_",db[[#This Row],[H_QTY/ CTN]]))</f>
        <v>7</v>
      </c>
      <c r="R1401" s="1">
        <f>IF(db[[#This Row],[H_QTY/ CTN]]="","",LEN(db[[#This Row],[H_QTY/ CTN]]))</f>
        <v>7</v>
      </c>
      <c r="S1401" s="90" t="str">
        <f>IF(db[[#This Row],[H_QTY/ CTN]]="","",LEFT(db[[#This Row],[H_QTY/ CTN]],db[[#This Row],[H_1]]-1))</f>
        <v>72 ROL</v>
      </c>
      <c r="T1401" s="87" t="str">
        <f>IF(NOT(db[[#This Row],[H_1]]=db[[#This Row],[H_2]]),MID(db[[#This Row],[H_QTY/ CTN]],db[[#This Row],[H_1]]+1,db[[#This Row],[H_2]]-db[[#This Row],[H_1]]-1),"")</f>
        <v/>
      </c>
      <c r="U1401" s="87" t="str">
        <f>IF(db[[#This Row],[QTY/ CTN B]]="","",LEFT(db[[#This Row],[QTY/ CTN B]],SEARCH(" ",db[[#This Row],[QTY/ CTN B]],1)-1))</f>
        <v>72</v>
      </c>
      <c r="V1401" s="87" t="str">
        <f>IF(db[[#This Row],[QTY/ CTN B]]="","",RIGHT(db[[#This Row],[QTY/ CTN B]],LEN(db[[#This Row],[QTY/ CTN B]])-SEARCH(" ",db[[#This Row],[QTY/ CTN B]],1)))</f>
        <v>ROL</v>
      </c>
      <c r="W1401" s="87" t="str">
        <f>IF(db[[#This Row],[QTY/ CTN TG]]="",IF(db[[#This Row],[STN TG]]="","",12),LEFT(db[[#This Row],[QTY/ CTN TG]],SEARCH(" ",db[[#This Row],[QTY/ CTN TG]],1)-1))</f>
        <v/>
      </c>
      <c r="X1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1" s="87" t="str">
        <f>IF(db[[#This Row],[STN K]]="","",IF(db[[#This Row],[STN TG]]="LSN",12,""))</f>
        <v/>
      </c>
      <c r="Z1401" s="87" t="str">
        <f>IF(db[[#This Row],[STN TG]]="LSN","PCS","")</f>
        <v/>
      </c>
      <c r="AA1401" s="87">
        <f>db[[#This Row],[QTY B]]*IF(db[[#This Row],[QTY TG]]="",1,db[[#This Row],[QTY TG]])*IF(db[[#This Row],[QTY K]]="",1,db[[#This Row],[QTY K]])</f>
        <v>72</v>
      </c>
      <c r="AB1401" s="87" t="str">
        <f>IF(db[[#This Row],[STN K]]="",IF(db[[#This Row],[STN TG]]="",db[[#This Row],[STN B]],db[[#This Row],[STN TG]]),db[[#This Row],[STN K]])</f>
        <v>ROL</v>
      </c>
      <c r="AC1401" s="87"/>
    </row>
    <row r="1402" spans="1:29" x14ac:dyDescent="0.25">
      <c r="A1402" s="87">
        <f>ROW()-1</f>
        <v>1401</v>
      </c>
      <c r="B1402" s="1" t="str">
        <f>LOWER(SUBSTITUTE(SUBSTITUTE(SUBSTITUTE(SUBSTITUTE(SUBSTITUTE(SUBSTITUTE(db[[#This Row],[NB BM]]," ",),".",""),"-",""),"(",""),")",""),"/",""))</f>
        <v>opptapekenko48mmtranspplstmerah</v>
      </c>
      <c r="C1402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D1402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E1402" s="1" t="str">
        <f>LOWER(SUBSTITUTE(SUBSTITUTE(SUBSTITUTE(SUBSTITUTE(SUBSTITUTE(SUBSTITUTE(SUBSTITUTE(SUBSTITUTE(SUBSTITUTE(db[[#This Row],[NB BM]]&amp;db[[#This Row],[QTY/ CTN]]," ",),".",""),"-",""),"(",""),")",""),",",""),"/",""),"""",""),"+",""))</f>
        <v>opptapekenko48mmtranspplstmerah72rol</v>
      </c>
      <c r="F14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kenkoopptape48mmtransredcore80m72rolartomoro</v>
      </c>
      <c r="G1402" s="1" t="s">
        <v>2350</v>
      </c>
      <c r="H1402" s="4" t="s">
        <v>954</v>
      </c>
      <c r="I1402" s="49" t="s">
        <v>2351</v>
      </c>
      <c r="J1402" s="1" t="s">
        <v>1620</v>
      </c>
      <c r="K1402" s="26" t="e">
        <f>IF(db[[#This Row],[NB NOTA_C]]="","",COUNTIF([2]!B_MSK[concat],db[[#This Row],[NB NOTA_C]]))</f>
        <v>#REF!</v>
      </c>
      <c r="L1402" s="6" t="s">
        <v>1633</v>
      </c>
      <c r="M1402" s="1" t="s">
        <v>1797</v>
      </c>
      <c r="N1402" s="1" t="s">
        <v>2795</v>
      </c>
      <c r="P1402" s="1" t="str">
        <f>IF(db[[#This Row],[QTY/ CTN]]="","",SUBSTITUTE(SUBSTITUTE(SUBSTITUTE(db[[#This Row],[QTY/ CTN]]," ","_",2),"(",""),")","")&amp;"_")</f>
        <v>72 ROL_</v>
      </c>
      <c r="Q1402" s="1">
        <f>IF(db[[#This Row],[H_QTY/ CTN]]="","",SEARCH("_",db[[#This Row],[H_QTY/ CTN]]))</f>
        <v>7</v>
      </c>
      <c r="R1402" s="1">
        <f>IF(db[[#This Row],[H_QTY/ CTN]]="","",LEN(db[[#This Row],[H_QTY/ CTN]]))</f>
        <v>7</v>
      </c>
      <c r="S1402" s="90" t="str">
        <f>IF(db[[#This Row],[H_QTY/ CTN]]="","",LEFT(db[[#This Row],[H_QTY/ CTN]],db[[#This Row],[H_1]]-1))</f>
        <v>72 ROL</v>
      </c>
      <c r="T1402" s="87" t="str">
        <f>IF(NOT(db[[#This Row],[H_1]]=db[[#This Row],[H_2]]),MID(db[[#This Row],[H_QTY/ CTN]],db[[#This Row],[H_1]]+1,db[[#This Row],[H_2]]-db[[#This Row],[H_1]]-1),"")</f>
        <v/>
      </c>
      <c r="U1402" s="87" t="str">
        <f>IF(db[[#This Row],[QTY/ CTN B]]="","",LEFT(db[[#This Row],[QTY/ CTN B]],SEARCH(" ",db[[#This Row],[QTY/ CTN B]],1)-1))</f>
        <v>72</v>
      </c>
      <c r="V1402" s="87" t="str">
        <f>IF(db[[#This Row],[QTY/ CTN B]]="","",RIGHT(db[[#This Row],[QTY/ CTN B]],LEN(db[[#This Row],[QTY/ CTN B]])-SEARCH(" ",db[[#This Row],[QTY/ CTN B]],1)))</f>
        <v>ROL</v>
      </c>
      <c r="W1402" s="87" t="str">
        <f>IF(db[[#This Row],[QTY/ CTN TG]]="",IF(db[[#This Row],[STN TG]]="","",12),LEFT(db[[#This Row],[QTY/ CTN TG]],SEARCH(" ",db[[#This Row],[QTY/ CTN TG]],1)-1))</f>
        <v/>
      </c>
      <c r="X1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2" s="87" t="str">
        <f>IF(db[[#This Row],[STN K]]="","",IF(db[[#This Row],[STN TG]]="LSN",12,""))</f>
        <v/>
      </c>
      <c r="Z1402" s="87" t="str">
        <f>IF(db[[#This Row],[STN TG]]="LSN","PCS","")</f>
        <v/>
      </c>
      <c r="AA1402" s="87">
        <f>db[[#This Row],[QTY B]]*IF(db[[#This Row],[QTY TG]]="",1,db[[#This Row],[QTY TG]])*IF(db[[#This Row],[QTY K]]="",1,db[[#This Row],[QTY K]])</f>
        <v>72</v>
      </c>
      <c r="AB1402" s="87" t="str">
        <f>IF(db[[#This Row],[STN K]]="",IF(db[[#This Row],[STN TG]]="",db[[#This Row],[STN B]],db[[#This Row],[STN TG]]),db[[#This Row],[STN K]])</f>
        <v>ROL</v>
      </c>
      <c r="AC1402" s="87"/>
    </row>
    <row r="1403" spans="1:29" x14ac:dyDescent="0.25">
      <c r="A1403" s="87">
        <f>ROW()-1</f>
        <v>1402</v>
      </c>
      <c r="B1403" s="1" t="str">
        <f>LOWER(SUBSTITUTE(SUBSTITUTE(SUBSTITUTE(SUBSTITUTE(SUBSTITUTE(SUBSTITUTE(db[[#This Row],[NB BM]]," ",),".",""),"-",""),"(",""),")",""),"/",""))</f>
        <v>paperfastenerkenkopf508warna</v>
      </c>
      <c r="C1403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D1403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E1403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paperfastenerkenkopf508warna100box</v>
      </c>
      <c r="F14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kenkopaperfastenerpf508mixcolor100boxartomoro</v>
      </c>
      <c r="G1403" s="1" t="s">
        <v>2312</v>
      </c>
      <c r="H1403" s="4" t="s">
        <v>2311</v>
      </c>
      <c r="I1403" s="49" t="s">
        <v>2316</v>
      </c>
      <c r="J1403" s="1" t="s">
        <v>1620</v>
      </c>
      <c r="K1403" s="26" t="e">
        <f>IF(db[[#This Row],[NB NOTA_C]]="","",COUNTIF([2]!B_MSK[concat],db[[#This Row],[NB NOTA_C]]))</f>
        <v>#REF!</v>
      </c>
      <c r="L1403" s="6" t="s">
        <v>1633</v>
      </c>
      <c r="M1403" s="1" t="s">
        <v>1803</v>
      </c>
      <c r="N1403" s="1" t="s">
        <v>3112</v>
      </c>
      <c r="O1403" s="1" t="s">
        <v>5529</v>
      </c>
      <c r="P1403" s="1" t="str">
        <f>IF(db[[#This Row],[QTY/ CTN]]="","",SUBSTITUTE(SUBSTITUTE(SUBSTITUTE(db[[#This Row],[QTY/ CTN]]," ","_",2),"(",""),")","")&amp;"_")</f>
        <v>100 BOX_</v>
      </c>
      <c r="Q1403" s="1">
        <f>IF(db[[#This Row],[H_QTY/ CTN]]="","",SEARCH("_",db[[#This Row],[H_QTY/ CTN]]))</f>
        <v>8</v>
      </c>
      <c r="R1403" s="1">
        <f>IF(db[[#This Row],[H_QTY/ CTN]]="","",LEN(db[[#This Row],[H_QTY/ CTN]]))</f>
        <v>8</v>
      </c>
      <c r="S1403" s="90" t="str">
        <f>IF(db[[#This Row],[H_QTY/ CTN]]="","",LEFT(db[[#This Row],[H_QTY/ CTN]],db[[#This Row],[H_1]]-1))</f>
        <v>100 BOX</v>
      </c>
      <c r="T1403" s="87" t="str">
        <f>IF(NOT(db[[#This Row],[H_1]]=db[[#This Row],[H_2]]),MID(db[[#This Row],[H_QTY/ CTN]],db[[#This Row],[H_1]]+1,db[[#This Row],[H_2]]-db[[#This Row],[H_1]]-1),"")</f>
        <v/>
      </c>
      <c r="U1403" s="87" t="str">
        <f>IF(db[[#This Row],[QTY/ CTN B]]="","",LEFT(db[[#This Row],[QTY/ CTN B]],SEARCH(" ",db[[#This Row],[QTY/ CTN B]],1)-1))</f>
        <v>100</v>
      </c>
      <c r="V1403" s="87" t="str">
        <f>IF(db[[#This Row],[QTY/ CTN B]]="","",RIGHT(db[[#This Row],[QTY/ CTN B]],LEN(db[[#This Row],[QTY/ CTN B]])-SEARCH(" ",db[[#This Row],[QTY/ CTN B]],1)))</f>
        <v>BOX</v>
      </c>
      <c r="W1403" s="87" t="str">
        <f>IF(db[[#This Row],[QTY/ CTN TG]]="",IF(db[[#This Row],[STN TG]]="","",12),LEFT(db[[#This Row],[QTY/ CTN TG]],SEARCH(" ",db[[#This Row],[QTY/ CTN TG]],1)-1))</f>
        <v/>
      </c>
      <c r="X1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3" s="87" t="str">
        <f>IF(db[[#This Row],[STN K]]="","",IF(db[[#This Row],[STN TG]]="LSN",12,""))</f>
        <v/>
      </c>
      <c r="Z1403" s="87" t="str">
        <f>IF(db[[#This Row],[STN TG]]="LSN","PCS","")</f>
        <v/>
      </c>
      <c r="AA1403" s="87">
        <f>db[[#This Row],[QTY B]]*IF(db[[#This Row],[QTY TG]]="",1,db[[#This Row],[QTY TG]])*IF(db[[#This Row],[QTY K]]="",1,db[[#This Row],[QTY K]])</f>
        <v>100</v>
      </c>
      <c r="AB1403" s="87" t="str">
        <f>IF(db[[#This Row],[STN K]]="",IF(db[[#This Row],[STN TG]]="",db[[#This Row],[STN B]],db[[#This Row],[STN TG]]),db[[#This Row],[STN K]])</f>
        <v>BOX</v>
      </c>
      <c r="AC1403" s="87"/>
    </row>
    <row r="1404" spans="1:29" x14ac:dyDescent="0.25">
      <c r="A1404" s="87">
        <f>ROW()-1</f>
        <v>1403</v>
      </c>
      <c r="B1404" s="1" t="str">
        <f>LOWER(SUBSTITUTE(SUBSTITUTE(SUBSTITUTE(SUBSTITUTE(SUBSTITUTE(SUBSTITUTE(db[[#This Row],[NB BM]]," ",),".",""),"-",""),"(",""),")",""),"/",""))</f>
        <v>paperfastenerkenkopf508putih</v>
      </c>
      <c r="C1404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D1404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E1404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paperfastenerkenkopf508putih100box</v>
      </c>
      <c r="F14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kenkopaperfastenerpf508white100boxartomoro</v>
      </c>
      <c r="G1404" s="1" t="s">
        <v>883</v>
      </c>
      <c r="H1404" s="4" t="s">
        <v>957</v>
      </c>
      <c r="I1404" s="49" t="s">
        <v>2310</v>
      </c>
      <c r="J1404" s="1" t="s">
        <v>1620</v>
      </c>
      <c r="K1404" s="26" t="e">
        <f>IF(db[[#This Row],[NB NOTA_C]]="","",COUNTIF([2]!B_MSK[concat],db[[#This Row],[NB NOTA_C]]))</f>
        <v>#REF!</v>
      </c>
      <c r="L1404" s="6" t="s">
        <v>1633</v>
      </c>
      <c r="M1404" s="1" t="s">
        <v>1803</v>
      </c>
      <c r="N1404" s="1" t="s">
        <v>3112</v>
      </c>
      <c r="O1404" s="1" t="s">
        <v>6071</v>
      </c>
      <c r="P1404" s="1" t="str">
        <f>IF(db[[#This Row],[QTY/ CTN]]="","",SUBSTITUTE(SUBSTITUTE(SUBSTITUTE(db[[#This Row],[QTY/ CTN]]," ","_",2),"(",""),")","")&amp;"_")</f>
        <v>100 BOX_</v>
      </c>
      <c r="Q1404" s="1">
        <f>IF(db[[#This Row],[H_QTY/ CTN]]="","",SEARCH("_",db[[#This Row],[H_QTY/ CTN]]))</f>
        <v>8</v>
      </c>
      <c r="R1404" s="1">
        <f>IF(db[[#This Row],[H_QTY/ CTN]]="","",LEN(db[[#This Row],[H_QTY/ CTN]]))</f>
        <v>8</v>
      </c>
      <c r="S1404" s="90" t="str">
        <f>IF(db[[#This Row],[H_QTY/ CTN]]="","",LEFT(db[[#This Row],[H_QTY/ CTN]],db[[#This Row],[H_1]]-1))</f>
        <v>100 BOX</v>
      </c>
      <c r="T1404" s="87" t="str">
        <f>IF(NOT(db[[#This Row],[H_1]]=db[[#This Row],[H_2]]),MID(db[[#This Row],[H_QTY/ CTN]],db[[#This Row],[H_1]]+1,db[[#This Row],[H_2]]-db[[#This Row],[H_1]]-1),"")</f>
        <v/>
      </c>
      <c r="U1404" s="87" t="str">
        <f>IF(db[[#This Row],[QTY/ CTN B]]="","",LEFT(db[[#This Row],[QTY/ CTN B]],SEARCH(" ",db[[#This Row],[QTY/ CTN B]],1)-1))</f>
        <v>100</v>
      </c>
      <c r="V1404" s="87" t="str">
        <f>IF(db[[#This Row],[QTY/ CTN B]]="","",RIGHT(db[[#This Row],[QTY/ CTN B]],LEN(db[[#This Row],[QTY/ CTN B]])-SEARCH(" ",db[[#This Row],[QTY/ CTN B]],1)))</f>
        <v>BOX</v>
      </c>
      <c r="W1404" s="87" t="str">
        <f>IF(db[[#This Row],[QTY/ CTN TG]]="",IF(db[[#This Row],[STN TG]]="","",12),LEFT(db[[#This Row],[QTY/ CTN TG]],SEARCH(" ",db[[#This Row],[QTY/ CTN TG]],1)-1))</f>
        <v/>
      </c>
      <c r="X1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4" s="87" t="str">
        <f>IF(db[[#This Row],[STN K]]="","",IF(db[[#This Row],[STN TG]]="LSN",12,""))</f>
        <v/>
      </c>
      <c r="Z1404" s="87" t="str">
        <f>IF(db[[#This Row],[STN TG]]="LSN","PCS","")</f>
        <v/>
      </c>
      <c r="AA1404" s="87">
        <f>db[[#This Row],[QTY B]]*IF(db[[#This Row],[QTY TG]]="",1,db[[#This Row],[QTY TG]])*IF(db[[#This Row],[QTY K]]="",1,db[[#This Row],[QTY K]])</f>
        <v>100</v>
      </c>
      <c r="AB1404" s="87" t="str">
        <f>IF(db[[#This Row],[STN K]]="",IF(db[[#This Row],[STN TG]]="",db[[#This Row],[STN B]],db[[#This Row],[STN TG]]),db[[#This Row],[STN K]])</f>
        <v>BOX</v>
      </c>
      <c r="AC1404" s="87"/>
    </row>
    <row r="1405" spans="1:29" x14ac:dyDescent="0.25">
      <c r="A1405" s="87">
        <f>ROW()-1</f>
        <v>1404</v>
      </c>
      <c r="B1405" s="1" t="str">
        <f>LOWER(SUBSTITUTE(SUBSTITUTE(SUBSTITUTE(SUBSTITUTE(SUBSTITUTE(SUBSTITUTE(db[[#This Row],[NB BM]]," ",),".",""),"-",""),"(",""),")",""),"/",""))</f>
        <v>papertrimmerkenko10"x15"fcmetal</v>
      </c>
      <c r="C1405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D1405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E1405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papertrimmerkenko10x15fcmetal5pcs</v>
      </c>
      <c r="F14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kenkopapertrimmer10x15fcmetal5pcsartomoro</v>
      </c>
      <c r="G1405" s="1" t="s">
        <v>884</v>
      </c>
      <c r="H1405" s="4" t="s">
        <v>958</v>
      </c>
      <c r="I1405" s="49" t="s">
        <v>4353</v>
      </c>
      <c r="J1405" s="1" t="s">
        <v>1620</v>
      </c>
      <c r="K1405" s="26" t="e">
        <f>IF(db[[#This Row],[NB NOTA_C]]="","",COUNTIF([2]!B_MSK[concat],db[[#This Row],[NB NOTA_C]]))</f>
        <v>#REF!</v>
      </c>
      <c r="L1405" s="6" t="s">
        <v>1633</v>
      </c>
      <c r="M1405" s="1" t="s">
        <v>1801</v>
      </c>
      <c r="N1405" s="1" t="s">
        <v>2789</v>
      </c>
      <c r="P1405" s="1" t="str">
        <f>IF(db[[#This Row],[QTY/ CTN]]="","",SUBSTITUTE(SUBSTITUTE(SUBSTITUTE(db[[#This Row],[QTY/ CTN]]," ","_",2),"(",""),")","")&amp;"_")</f>
        <v>5 PCS_</v>
      </c>
      <c r="Q1405" s="1">
        <f>IF(db[[#This Row],[H_QTY/ CTN]]="","",SEARCH("_",db[[#This Row],[H_QTY/ CTN]]))</f>
        <v>6</v>
      </c>
      <c r="R1405" s="1">
        <f>IF(db[[#This Row],[H_QTY/ CTN]]="","",LEN(db[[#This Row],[H_QTY/ CTN]]))</f>
        <v>6</v>
      </c>
      <c r="S1405" s="90" t="str">
        <f>IF(db[[#This Row],[H_QTY/ CTN]]="","",LEFT(db[[#This Row],[H_QTY/ CTN]],db[[#This Row],[H_1]]-1))</f>
        <v>5 PCS</v>
      </c>
      <c r="T1405" s="87" t="str">
        <f>IF(NOT(db[[#This Row],[H_1]]=db[[#This Row],[H_2]]),MID(db[[#This Row],[H_QTY/ CTN]],db[[#This Row],[H_1]]+1,db[[#This Row],[H_2]]-db[[#This Row],[H_1]]-1),"")</f>
        <v/>
      </c>
      <c r="U1405" s="87" t="str">
        <f>IF(db[[#This Row],[QTY/ CTN B]]="","",LEFT(db[[#This Row],[QTY/ CTN B]],SEARCH(" ",db[[#This Row],[QTY/ CTN B]],1)-1))</f>
        <v>5</v>
      </c>
      <c r="V1405" s="87" t="str">
        <f>IF(db[[#This Row],[QTY/ CTN B]]="","",RIGHT(db[[#This Row],[QTY/ CTN B]],LEN(db[[#This Row],[QTY/ CTN B]])-SEARCH(" ",db[[#This Row],[QTY/ CTN B]],1)))</f>
        <v>PCS</v>
      </c>
      <c r="W1405" s="87" t="str">
        <f>IF(db[[#This Row],[QTY/ CTN TG]]="",IF(db[[#This Row],[STN TG]]="","",12),LEFT(db[[#This Row],[QTY/ CTN TG]],SEARCH(" ",db[[#This Row],[QTY/ CTN TG]],1)-1))</f>
        <v/>
      </c>
      <c r="X1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5" s="87" t="str">
        <f>IF(db[[#This Row],[STN K]]="","",IF(db[[#This Row],[STN TG]]="LSN",12,""))</f>
        <v/>
      </c>
      <c r="Z1405" s="87" t="str">
        <f>IF(db[[#This Row],[STN TG]]="LSN","PCS","")</f>
        <v/>
      </c>
      <c r="AA1405" s="87">
        <f>db[[#This Row],[QTY B]]*IF(db[[#This Row],[QTY TG]]="",1,db[[#This Row],[QTY TG]])*IF(db[[#This Row],[QTY K]]="",1,db[[#This Row],[QTY K]])</f>
        <v>5</v>
      </c>
      <c r="AB1405" s="87" t="str">
        <f>IF(db[[#This Row],[STN K]]="",IF(db[[#This Row],[STN TG]]="",db[[#This Row],[STN B]],db[[#This Row],[STN TG]]),db[[#This Row],[STN K]])</f>
        <v>PCS</v>
      </c>
      <c r="AC1405" s="87"/>
    </row>
    <row r="1406" spans="1:29" x14ac:dyDescent="0.25">
      <c r="A1406" s="87">
        <f>ROW()-1</f>
        <v>1405</v>
      </c>
      <c r="B1406" s="1" t="str">
        <f>LOWER(SUBSTITUTE(SUBSTITUTE(SUBSTITUTE(SUBSTITUTE(SUBSTITUTE(SUBSTITUTE(db[[#This Row],[NB BM]]," ",),".",""),"-",""),"(",""),")",""),"/",""))</f>
        <v>papertrimmerkenko12"x15"b4metal</v>
      </c>
      <c r="C1406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D1406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E1406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papertrimmerkenko12x15b4metal5pcs</v>
      </c>
      <c r="F14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kenkopapertrimmer12x15b4metal5pcsartomoro</v>
      </c>
      <c r="G1406" s="1" t="s">
        <v>885</v>
      </c>
      <c r="H1406" s="4" t="s">
        <v>959</v>
      </c>
      <c r="I1406" s="49" t="s">
        <v>4354</v>
      </c>
      <c r="J1406" s="1" t="s">
        <v>1620</v>
      </c>
      <c r="K1406" s="26" t="e">
        <f>IF(db[[#This Row],[NB NOTA_C]]="","",COUNTIF([2]!B_MSK[concat],db[[#This Row],[NB NOTA_C]]))</f>
        <v>#REF!</v>
      </c>
      <c r="L1406" s="6" t="s">
        <v>1633</v>
      </c>
      <c r="M1406" s="1" t="s">
        <v>1801</v>
      </c>
      <c r="N1406" s="1" t="s">
        <v>2789</v>
      </c>
      <c r="P1406" s="1" t="str">
        <f>IF(db[[#This Row],[QTY/ CTN]]="","",SUBSTITUTE(SUBSTITUTE(SUBSTITUTE(db[[#This Row],[QTY/ CTN]]," ","_",2),"(",""),")","")&amp;"_")</f>
        <v>5 PCS_</v>
      </c>
      <c r="Q1406" s="1">
        <f>IF(db[[#This Row],[H_QTY/ CTN]]="","",SEARCH("_",db[[#This Row],[H_QTY/ CTN]]))</f>
        <v>6</v>
      </c>
      <c r="R1406" s="1">
        <f>IF(db[[#This Row],[H_QTY/ CTN]]="","",LEN(db[[#This Row],[H_QTY/ CTN]]))</f>
        <v>6</v>
      </c>
      <c r="S1406" s="90" t="str">
        <f>IF(db[[#This Row],[H_QTY/ CTN]]="","",LEFT(db[[#This Row],[H_QTY/ CTN]],db[[#This Row],[H_1]]-1))</f>
        <v>5 PCS</v>
      </c>
      <c r="T1406" s="87" t="str">
        <f>IF(NOT(db[[#This Row],[H_1]]=db[[#This Row],[H_2]]),MID(db[[#This Row],[H_QTY/ CTN]],db[[#This Row],[H_1]]+1,db[[#This Row],[H_2]]-db[[#This Row],[H_1]]-1),"")</f>
        <v/>
      </c>
      <c r="U1406" s="87" t="str">
        <f>IF(db[[#This Row],[QTY/ CTN B]]="","",LEFT(db[[#This Row],[QTY/ CTN B]],SEARCH(" ",db[[#This Row],[QTY/ CTN B]],1)-1))</f>
        <v>5</v>
      </c>
      <c r="V1406" s="87" t="str">
        <f>IF(db[[#This Row],[QTY/ CTN B]]="","",RIGHT(db[[#This Row],[QTY/ CTN B]],LEN(db[[#This Row],[QTY/ CTN B]])-SEARCH(" ",db[[#This Row],[QTY/ CTN B]],1)))</f>
        <v>PCS</v>
      </c>
      <c r="W1406" s="87" t="str">
        <f>IF(db[[#This Row],[QTY/ CTN TG]]="",IF(db[[#This Row],[STN TG]]="","",12),LEFT(db[[#This Row],[QTY/ CTN TG]],SEARCH(" ",db[[#This Row],[QTY/ CTN TG]],1)-1))</f>
        <v/>
      </c>
      <c r="X1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6" s="87" t="str">
        <f>IF(db[[#This Row],[STN K]]="","",IF(db[[#This Row],[STN TG]]="LSN",12,""))</f>
        <v/>
      </c>
      <c r="Z1406" s="87" t="str">
        <f>IF(db[[#This Row],[STN TG]]="LSN","PCS","")</f>
        <v/>
      </c>
      <c r="AA1406" s="87">
        <f>db[[#This Row],[QTY B]]*IF(db[[#This Row],[QTY TG]]="",1,db[[#This Row],[QTY TG]])*IF(db[[#This Row],[QTY K]]="",1,db[[#This Row],[QTY K]])</f>
        <v>5</v>
      </c>
      <c r="AB1406" s="87" t="str">
        <f>IF(db[[#This Row],[STN K]]="",IF(db[[#This Row],[STN TG]]="",db[[#This Row],[STN B]],db[[#This Row],[STN TG]]),db[[#This Row],[STN K]])</f>
        <v>PCS</v>
      </c>
      <c r="AC1406" s="87"/>
    </row>
    <row r="1407" spans="1:29" x14ac:dyDescent="0.25">
      <c r="A1407" s="87">
        <f>ROW()-1</f>
        <v>1406</v>
      </c>
      <c r="B1407" s="1" t="str">
        <f>LOWER(SUBSTITUTE(SUBSTITUTE(SUBSTITUTE(SUBSTITUTE(SUBSTITUTE(SUBSTITUTE(db[[#This Row],[NB BM]]," ",),".",""),"-",""),"(",""),")",""),"/",""))</f>
        <v>papertrimmerkenko18"x15"a3metal</v>
      </c>
      <c r="C1407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D1407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E1407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papertrimmerkenko18x15a3metal4pcs</v>
      </c>
      <c r="F14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kenkopapertrimmer18x15a3metal4pcsartomoro</v>
      </c>
      <c r="G1407" s="1" t="s">
        <v>886</v>
      </c>
      <c r="H1407" s="4" t="s">
        <v>960</v>
      </c>
      <c r="I1407" s="49" t="s">
        <v>4355</v>
      </c>
      <c r="J1407" s="1" t="s">
        <v>1620</v>
      </c>
      <c r="K1407" s="26" t="e">
        <f>IF(db[[#This Row],[NB NOTA_C]]="","",COUNTIF([2]!B_MSK[concat],db[[#This Row],[NB NOTA_C]]))</f>
        <v>#REF!</v>
      </c>
      <c r="L1407" s="6" t="s">
        <v>1633</v>
      </c>
      <c r="M1407" s="1" t="s">
        <v>1802</v>
      </c>
      <c r="N1407" s="1" t="s">
        <v>2789</v>
      </c>
      <c r="P1407" s="1" t="str">
        <f>IF(db[[#This Row],[QTY/ CTN]]="","",SUBSTITUTE(SUBSTITUTE(SUBSTITUTE(db[[#This Row],[QTY/ CTN]]," ","_",2),"(",""),")","")&amp;"_")</f>
        <v>4 PCS_</v>
      </c>
      <c r="Q1407" s="1">
        <f>IF(db[[#This Row],[H_QTY/ CTN]]="","",SEARCH("_",db[[#This Row],[H_QTY/ CTN]]))</f>
        <v>6</v>
      </c>
      <c r="R1407" s="1">
        <f>IF(db[[#This Row],[H_QTY/ CTN]]="","",LEN(db[[#This Row],[H_QTY/ CTN]]))</f>
        <v>6</v>
      </c>
      <c r="S1407" s="90" t="str">
        <f>IF(db[[#This Row],[H_QTY/ CTN]]="","",LEFT(db[[#This Row],[H_QTY/ CTN]],db[[#This Row],[H_1]]-1))</f>
        <v>4 PCS</v>
      </c>
      <c r="T1407" s="87" t="str">
        <f>IF(NOT(db[[#This Row],[H_1]]=db[[#This Row],[H_2]]),MID(db[[#This Row],[H_QTY/ CTN]],db[[#This Row],[H_1]]+1,db[[#This Row],[H_2]]-db[[#This Row],[H_1]]-1),"")</f>
        <v/>
      </c>
      <c r="U1407" s="87" t="str">
        <f>IF(db[[#This Row],[QTY/ CTN B]]="","",LEFT(db[[#This Row],[QTY/ CTN B]],SEARCH(" ",db[[#This Row],[QTY/ CTN B]],1)-1))</f>
        <v>4</v>
      </c>
      <c r="V1407" s="87" t="str">
        <f>IF(db[[#This Row],[QTY/ CTN B]]="","",RIGHT(db[[#This Row],[QTY/ CTN B]],LEN(db[[#This Row],[QTY/ CTN B]])-SEARCH(" ",db[[#This Row],[QTY/ CTN B]],1)))</f>
        <v>PCS</v>
      </c>
      <c r="W1407" s="87" t="str">
        <f>IF(db[[#This Row],[QTY/ CTN TG]]="",IF(db[[#This Row],[STN TG]]="","",12),LEFT(db[[#This Row],[QTY/ CTN TG]],SEARCH(" ",db[[#This Row],[QTY/ CTN TG]],1)-1))</f>
        <v/>
      </c>
      <c r="X1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07" s="87" t="str">
        <f>IF(db[[#This Row],[STN K]]="","",IF(db[[#This Row],[STN TG]]="LSN",12,""))</f>
        <v/>
      </c>
      <c r="Z1407" s="87" t="str">
        <f>IF(db[[#This Row],[STN TG]]="LSN","PCS","")</f>
        <v/>
      </c>
      <c r="AA1407" s="87">
        <f>db[[#This Row],[QTY B]]*IF(db[[#This Row],[QTY TG]]="",1,db[[#This Row],[QTY TG]])*IF(db[[#This Row],[QTY K]]="",1,db[[#This Row],[QTY K]])</f>
        <v>4</v>
      </c>
      <c r="AB1407" s="87" t="str">
        <f>IF(db[[#This Row],[STN K]]="",IF(db[[#This Row],[STN TG]]="",db[[#This Row],[STN B]],db[[#This Row],[STN TG]]),db[[#This Row],[STN K]])</f>
        <v>PCS</v>
      </c>
      <c r="AC1407" s="87"/>
    </row>
    <row r="1408" spans="1:29" x14ac:dyDescent="0.25">
      <c r="A1408" s="87">
        <f>ROW()-1</f>
        <v>1407</v>
      </c>
      <c r="B1408" s="3" t="str">
        <f>LOWER(SUBSTITUTE(SUBSTITUTE(SUBSTITUTE(SUBSTITUTE(SUBSTITUTE(SUBSTITUTE(db[[#This Row],[NB BM]]," ",),".",""),"-",""),"(",""),")",""),"/",""))</f>
        <v>penkenkonk7bhitam</v>
      </c>
      <c r="C1408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D1408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E1408" s="3" t="str">
        <f>LOWER(SUBSTITUTE(SUBSTITUTE(SUBSTITUTE(SUBSTITUTE(SUBSTITUTE(SUBSTITUTE(SUBSTITUTE(SUBSTITUTE(SUBSTITUTE(db[[#This Row],[NB BM]]&amp;db[[#This Row],[QTY/ CTN]]," ",),".",""),"-",""),"(",""),")",""),",",""),"/",""),"""",""),"+",""))</f>
        <v>penkenkonk7bhitam12grs</v>
      </c>
      <c r="F1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kenkopennk7bblack12grsartomoro</v>
      </c>
      <c r="G1408" s="1" t="s">
        <v>3465</v>
      </c>
      <c r="H1408" s="4" t="s">
        <v>3464</v>
      </c>
      <c r="I1408" s="2" t="s">
        <v>5523</v>
      </c>
      <c r="J1408" s="1" t="s">
        <v>1620</v>
      </c>
      <c r="K1408" s="28" t="e">
        <f>IF(db[[#This Row],[NB NOTA_C]]="","",COUNTIF([2]!B_MSK[concat],db[[#This Row],[NB NOTA_C]]))</f>
        <v>#REF!</v>
      </c>
      <c r="L1408" s="7" t="s">
        <v>1633</v>
      </c>
      <c r="M1408" s="3" t="s">
        <v>1697</v>
      </c>
      <c r="N1408" s="1" t="s">
        <v>2811</v>
      </c>
      <c r="O1408" s="3" t="s">
        <v>5524</v>
      </c>
      <c r="P1408" s="3" t="str">
        <f>IF(db[[#This Row],[QTY/ CTN]]="","",SUBSTITUTE(SUBSTITUTE(SUBSTITUTE(db[[#This Row],[QTY/ CTN]]," ","_",2),"(",""),")","")&amp;"_")</f>
        <v>12 GRS_</v>
      </c>
      <c r="Q1408" s="3">
        <f>IF(db[[#This Row],[H_QTY/ CTN]]="","",SEARCH("_",db[[#This Row],[H_QTY/ CTN]]))</f>
        <v>7</v>
      </c>
      <c r="R1408" s="3">
        <f>IF(db[[#This Row],[H_QTY/ CTN]]="","",LEN(db[[#This Row],[H_QTY/ CTN]]))</f>
        <v>7</v>
      </c>
      <c r="S1408" s="87" t="str">
        <f>IF(db[[#This Row],[H_QTY/ CTN]]="","",LEFT(db[[#This Row],[H_QTY/ CTN]],db[[#This Row],[H_1]]-1))</f>
        <v>12 GRS</v>
      </c>
      <c r="T1408" s="87" t="str">
        <f>IF(NOT(db[[#This Row],[H_1]]=db[[#This Row],[H_2]]),MID(db[[#This Row],[H_QTY/ CTN]],db[[#This Row],[H_1]]+1,db[[#This Row],[H_2]]-db[[#This Row],[H_1]]-1),"")</f>
        <v/>
      </c>
      <c r="U1408" s="87" t="str">
        <f>IF(db[[#This Row],[QTY/ CTN B]]="","",LEFT(db[[#This Row],[QTY/ CTN B]],SEARCH(" ",db[[#This Row],[QTY/ CTN B]],1)-1))</f>
        <v>12</v>
      </c>
      <c r="V1408" s="87" t="str">
        <f>IF(db[[#This Row],[QTY/ CTN B]]="","",RIGHT(db[[#This Row],[QTY/ CTN B]],LEN(db[[#This Row],[QTY/ CTN B]])-SEARCH(" ",db[[#This Row],[QTY/ CTN B]],1)))</f>
        <v>GRS</v>
      </c>
      <c r="W1408" s="87">
        <f>IF(db[[#This Row],[QTY/ CTN TG]]="",IF(db[[#This Row],[STN TG]]="","",12),LEFT(db[[#This Row],[QTY/ CTN TG]],SEARCH(" ",db[[#This Row],[QTY/ CTN TG]],1)-1))</f>
        <v>12</v>
      </c>
      <c r="X1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08" s="87">
        <f>IF(db[[#This Row],[STN K]]="","",IF(db[[#This Row],[STN TG]]="LSN",12,""))</f>
        <v>12</v>
      </c>
      <c r="Z1408" s="87" t="str">
        <f>IF(db[[#This Row],[STN TG]]="LSN","PCS","")</f>
        <v>PCS</v>
      </c>
      <c r="AA1408" s="87">
        <f>db[[#This Row],[QTY B]]*IF(db[[#This Row],[QTY TG]]="",1,db[[#This Row],[QTY TG]])*IF(db[[#This Row],[QTY K]]="",1,db[[#This Row],[QTY K]])</f>
        <v>1728</v>
      </c>
      <c r="AB1408" s="87" t="str">
        <f>IF(db[[#This Row],[STN K]]="",IF(db[[#This Row],[STN TG]]="",db[[#This Row],[STN B]],db[[#This Row],[STN TG]]),db[[#This Row],[STN K]])</f>
        <v>PCS</v>
      </c>
      <c r="AC1408" s="87"/>
    </row>
    <row r="1409" spans="1:29" x14ac:dyDescent="0.25">
      <c r="A1409" s="87">
        <f>ROW()-1</f>
        <v>1408</v>
      </c>
      <c r="B1409" s="3" t="str">
        <f>LOWER(SUBSTITUTE(SUBSTITUTE(SUBSTITUTE(SUBSTITUTE(SUBSTITUTE(SUBSTITUTE(db[[#This Row],[NB BM]]," ",),".",""),"-",""),"(",""),")",""),"/",""))</f>
        <v>pensilkenko2b0192</v>
      </c>
      <c r="C1409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D1409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E140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pensilkenko2b019220grs</v>
      </c>
      <c r="F14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kenkopencil2b019220grsartomoro</v>
      </c>
      <c r="G1409" s="1" t="s">
        <v>4109</v>
      </c>
      <c r="H1409" s="4" t="s">
        <v>4007</v>
      </c>
      <c r="I1409" s="49" t="s">
        <v>4008</v>
      </c>
      <c r="J1409" s="1" t="s">
        <v>1620</v>
      </c>
      <c r="K1409" s="28" t="e">
        <f>IF(db[[#This Row],[NB NOTA_C]]="","",COUNTIF([2]!B_MSK[concat],db[[#This Row],[NB NOTA_C]]))</f>
        <v>#REF!</v>
      </c>
      <c r="L1409" s="7" t="s">
        <v>1633</v>
      </c>
      <c r="M1409" s="3" t="s">
        <v>1689</v>
      </c>
      <c r="N1409" s="1" t="s">
        <v>2812</v>
      </c>
      <c r="O1409" s="3" t="s">
        <v>4909</v>
      </c>
      <c r="P1409" s="3" t="str">
        <f>IF(db[[#This Row],[QTY/ CTN]]="","",SUBSTITUTE(SUBSTITUTE(SUBSTITUTE(db[[#This Row],[QTY/ CTN]]," ","_",2),"(",""),")","")&amp;"_")</f>
        <v>20 GRS_</v>
      </c>
      <c r="Q1409" s="3">
        <f>IF(db[[#This Row],[H_QTY/ CTN]]="","",SEARCH("_",db[[#This Row],[H_QTY/ CTN]]))</f>
        <v>7</v>
      </c>
      <c r="R1409" s="3">
        <f>IF(db[[#This Row],[H_QTY/ CTN]]="","",LEN(db[[#This Row],[H_QTY/ CTN]]))</f>
        <v>7</v>
      </c>
      <c r="S1409" s="87" t="str">
        <f>IF(db[[#This Row],[H_QTY/ CTN]]="","",LEFT(db[[#This Row],[H_QTY/ CTN]],db[[#This Row],[H_1]]-1))</f>
        <v>20 GRS</v>
      </c>
      <c r="T1409" s="87" t="str">
        <f>IF(NOT(db[[#This Row],[H_1]]=db[[#This Row],[H_2]]),MID(db[[#This Row],[H_QTY/ CTN]],db[[#This Row],[H_1]]+1,db[[#This Row],[H_2]]-db[[#This Row],[H_1]]-1),"")</f>
        <v/>
      </c>
      <c r="U1409" s="87" t="str">
        <f>IF(db[[#This Row],[QTY/ CTN B]]="","",LEFT(db[[#This Row],[QTY/ CTN B]],SEARCH(" ",db[[#This Row],[QTY/ CTN B]],1)-1))</f>
        <v>20</v>
      </c>
      <c r="V1409" s="87" t="str">
        <f>IF(db[[#This Row],[QTY/ CTN B]]="","",RIGHT(db[[#This Row],[QTY/ CTN B]],LEN(db[[#This Row],[QTY/ CTN B]])-SEARCH(" ",db[[#This Row],[QTY/ CTN B]],1)))</f>
        <v>GRS</v>
      </c>
      <c r="W1409" s="87">
        <f>IF(db[[#This Row],[QTY/ CTN TG]]="",IF(db[[#This Row],[STN TG]]="","",12),LEFT(db[[#This Row],[QTY/ CTN TG]],SEARCH(" ",db[[#This Row],[QTY/ CTN TG]],1)-1))</f>
        <v>12</v>
      </c>
      <c r="X1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09" s="87">
        <f>IF(db[[#This Row],[STN K]]="","",IF(db[[#This Row],[STN TG]]="LSN",12,""))</f>
        <v>12</v>
      </c>
      <c r="Z1409" s="87" t="str">
        <f>IF(db[[#This Row],[STN TG]]="LSN","PCS","")</f>
        <v>PCS</v>
      </c>
      <c r="AA1409" s="87">
        <f>db[[#This Row],[QTY B]]*IF(db[[#This Row],[QTY TG]]="",1,db[[#This Row],[QTY TG]])*IF(db[[#This Row],[QTY K]]="",1,db[[#This Row],[QTY K]])</f>
        <v>2880</v>
      </c>
      <c r="AB1409" s="87" t="str">
        <f>IF(db[[#This Row],[STN K]]="",IF(db[[#This Row],[STN TG]]="",db[[#This Row],[STN B]],db[[#This Row],[STN TG]]),db[[#This Row],[STN K]])</f>
        <v>PCS</v>
      </c>
      <c r="AC1409" s="87"/>
    </row>
    <row r="1410" spans="1:29" x14ac:dyDescent="0.25">
      <c r="A1410" s="87">
        <f>ROW()-1</f>
        <v>1409</v>
      </c>
      <c r="B1410" s="1" t="str">
        <f>LOWER(SUBSTITUTE(SUBSTITUTE(SUBSTITUTE(SUBSTITUTE(SUBSTITUTE(SUBSTITUTE(db[[#This Row],[NB BM]]," ",),".",""),"-",""),"(",""),")",""),"/",""))</f>
        <v>pensilkenko2b0810fluorescent</v>
      </c>
      <c r="C1410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D1410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E1410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pensilkenko2b0810fluorescent20grs</v>
      </c>
      <c r="F14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kenkopencil2b0810fluorescent20grsartomoro</v>
      </c>
      <c r="G1410" s="1" t="s">
        <v>888</v>
      </c>
      <c r="H1410" s="4" t="s">
        <v>962</v>
      </c>
      <c r="I1410" s="49" t="s">
        <v>3873</v>
      </c>
      <c r="J1410" s="1" t="s">
        <v>1620</v>
      </c>
      <c r="K1410" s="26" t="e">
        <f>IF(db[[#This Row],[NB NOTA_C]]="","",COUNTIF([2]!B_MSK[concat],db[[#This Row],[NB NOTA_C]]))</f>
        <v>#REF!</v>
      </c>
      <c r="L1410" s="6" t="s">
        <v>1633</v>
      </c>
      <c r="M1410" s="1" t="s">
        <v>1689</v>
      </c>
      <c r="N1410" s="1" t="s">
        <v>2812</v>
      </c>
      <c r="P1410" s="1" t="str">
        <f>IF(db[[#This Row],[QTY/ CTN]]="","",SUBSTITUTE(SUBSTITUTE(SUBSTITUTE(db[[#This Row],[QTY/ CTN]]," ","_",2),"(",""),")","")&amp;"_")</f>
        <v>20 GRS_</v>
      </c>
      <c r="Q1410" s="1">
        <f>IF(db[[#This Row],[H_QTY/ CTN]]="","",SEARCH("_",db[[#This Row],[H_QTY/ CTN]]))</f>
        <v>7</v>
      </c>
      <c r="R1410" s="1">
        <f>IF(db[[#This Row],[H_QTY/ CTN]]="","",LEN(db[[#This Row],[H_QTY/ CTN]]))</f>
        <v>7</v>
      </c>
      <c r="S1410" s="90" t="str">
        <f>IF(db[[#This Row],[H_QTY/ CTN]]="","",LEFT(db[[#This Row],[H_QTY/ CTN]],db[[#This Row],[H_1]]-1))</f>
        <v>20 GRS</v>
      </c>
      <c r="T1410" s="87" t="str">
        <f>IF(NOT(db[[#This Row],[H_1]]=db[[#This Row],[H_2]]),MID(db[[#This Row],[H_QTY/ CTN]],db[[#This Row],[H_1]]+1,db[[#This Row],[H_2]]-db[[#This Row],[H_1]]-1),"")</f>
        <v/>
      </c>
      <c r="U1410" s="87" t="str">
        <f>IF(db[[#This Row],[QTY/ CTN B]]="","",LEFT(db[[#This Row],[QTY/ CTN B]],SEARCH(" ",db[[#This Row],[QTY/ CTN B]],1)-1))</f>
        <v>20</v>
      </c>
      <c r="V1410" s="87" t="str">
        <f>IF(db[[#This Row],[QTY/ CTN B]]="","",RIGHT(db[[#This Row],[QTY/ CTN B]],LEN(db[[#This Row],[QTY/ CTN B]])-SEARCH(" ",db[[#This Row],[QTY/ CTN B]],1)))</f>
        <v>GRS</v>
      </c>
      <c r="W1410" s="87">
        <f>IF(db[[#This Row],[QTY/ CTN TG]]="",IF(db[[#This Row],[STN TG]]="","",12),LEFT(db[[#This Row],[QTY/ CTN TG]],SEARCH(" ",db[[#This Row],[QTY/ CTN TG]],1)-1))</f>
        <v>12</v>
      </c>
      <c r="X1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0" s="87">
        <f>IF(db[[#This Row],[STN K]]="","",IF(db[[#This Row],[STN TG]]="LSN",12,""))</f>
        <v>12</v>
      </c>
      <c r="Z1410" s="87" t="str">
        <f>IF(db[[#This Row],[STN TG]]="LSN","PCS","")</f>
        <v>PCS</v>
      </c>
      <c r="AA1410" s="87">
        <f>db[[#This Row],[QTY B]]*IF(db[[#This Row],[QTY TG]]="",1,db[[#This Row],[QTY TG]])*IF(db[[#This Row],[QTY K]]="",1,db[[#This Row],[QTY K]])</f>
        <v>2880</v>
      </c>
      <c r="AB1410" s="87" t="str">
        <f>IF(db[[#This Row],[STN K]]="",IF(db[[#This Row],[STN TG]]="",db[[#This Row],[STN B]],db[[#This Row],[STN TG]]),db[[#This Row],[STN K]])</f>
        <v>PCS</v>
      </c>
      <c r="AC1410" s="87"/>
    </row>
    <row r="1411" spans="1:29" x14ac:dyDescent="0.25">
      <c r="A1411" s="87">
        <f>ROW()-1</f>
        <v>1410</v>
      </c>
      <c r="B1411" s="14" t="str">
        <f>LOWER(SUBSTITUTE(SUBSTITUTE(SUBSTITUTE(SUBSTITUTE(SUBSTITUTE(SUBSTITUTE(db[[#This Row],[NB BM]]," ",),".",""),"-",""),"(",""),")",""),"/",""))</f>
        <v>pensilkenko2b0820pelangi</v>
      </c>
      <c r="C1411" s="14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D1411" s="14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E1411" s="14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pensilkenko2b0820pelangi20grs</v>
      </c>
      <c r="F141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kenkopencil2b0820pelangi20grsartomoro</v>
      </c>
      <c r="G1411" s="15" t="s">
        <v>3875</v>
      </c>
      <c r="H1411" s="19" t="s">
        <v>3872</v>
      </c>
      <c r="I1411" s="50" t="s">
        <v>3874</v>
      </c>
      <c r="J1411" s="1" t="s">
        <v>1620</v>
      </c>
      <c r="K1411" s="27" t="e">
        <f>IF(db[[#This Row],[NB NOTA_C]]="","",COUNTIF([2]!B_MSK[concat],db[[#This Row],[NB NOTA_C]]))</f>
        <v>#REF!</v>
      </c>
      <c r="L1411" s="16" t="s">
        <v>1633</v>
      </c>
      <c r="M1411" s="14" t="s">
        <v>1689</v>
      </c>
      <c r="N1411" s="15" t="s">
        <v>2812</v>
      </c>
      <c r="O1411" s="14"/>
      <c r="P1411" s="14" t="str">
        <f>IF(db[[#This Row],[QTY/ CTN]]="","",SUBSTITUTE(SUBSTITUTE(SUBSTITUTE(db[[#This Row],[QTY/ CTN]]," ","_",2),"(",""),")","")&amp;"_")</f>
        <v>20 GRS_</v>
      </c>
      <c r="Q1411" s="14">
        <f>IF(db[[#This Row],[H_QTY/ CTN]]="","",SEARCH("_",db[[#This Row],[H_QTY/ CTN]]))</f>
        <v>7</v>
      </c>
      <c r="R1411" s="14">
        <f>IF(db[[#This Row],[H_QTY/ CTN]]="","",LEN(db[[#This Row],[H_QTY/ CTN]]))</f>
        <v>7</v>
      </c>
      <c r="S1411" s="91" t="str">
        <f>IF(db[[#This Row],[H_QTY/ CTN]]="","",LEFT(db[[#This Row],[H_QTY/ CTN]],db[[#This Row],[H_1]]-1))</f>
        <v>20 GRS</v>
      </c>
      <c r="T1411" s="91" t="str">
        <f>IF(NOT(db[[#This Row],[H_1]]=db[[#This Row],[H_2]]),MID(db[[#This Row],[H_QTY/ CTN]],db[[#This Row],[H_1]]+1,db[[#This Row],[H_2]]-db[[#This Row],[H_1]]-1),"")</f>
        <v/>
      </c>
      <c r="U1411" s="87" t="str">
        <f>IF(db[[#This Row],[QTY/ CTN B]]="","",LEFT(db[[#This Row],[QTY/ CTN B]],SEARCH(" ",db[[#This Row],[QTY/ CTN B]],1)-1))</f>
        <v>20</v>
      </c>
      <c r="V1411" s="87" t="str">
        <f>IF(db[[#This Row],[QTY/ CTN B]]="","",RIGHT(db[[#This Row],[QTY/ CTN B]],LEN(db[[#This Row],[QTY/ CTN B]])-SEARCH(" ",db[[#This Row],[QTY/ CTN B]],1)))</f>
        <v>GRS</v>
      </c>
      <c r="W1411" s="87">
        <f>IF(db[[#This Row],[QTY/ CTN TG]]="",IF(db[[#This Row],[STN TG]]="","",12),LEFT(db[[#This Row],[QTY/ CTN TG]],SEARCH(" ",db[[#This Row],[QTY/ CTN TG]],1)-1))</f>
        <v>12</v>
      </c>
      <c r="X1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1" s="87">
        <f>IF(db[[#This Row],[STN K]]="","",IF(db[[#This Row],[STN TG]]="LSN",12,""))</f>
        <v>12</v>
      </c>
      <c r="Z1411" s="87" t="str">
        <f>IF(db[[#This Row],[STN TG]]="LSN","PCS","")</f>
        <v>PCS</v>
      </c>
      <c r="AA1411" s="87">
        <f>db[[#This Row],[QTY B]]*IF(db[[#This Row],[QTY TG]]="",1,db[[#This Row],[QTY TG]])*IF(db[[#This Row],[QTY K]]="",1,db[[#This Row],[QTY K]])</f>
        <v>2880</v>
      </c>
      <c r="AB1411" s="87" t="str">
        <f>IF(db[[#This Row],[STN K]]="",IF(db[[#This Row],[STN TG]]="",db[[#This Row],[STN B]],db[[#This Row],[STN TG]]),db[[#This Row],[STN K]])</f>
        <v>PCS</v>
      </c>
      <c r="AC1411" s="87"/>
    </row>
    <row r="1412" spans="1:29" x14ac:dyDescent="0.25">
      <c r="A1412" s="87">
        <f>ROW()-1</f>
        <v>1411</v>
      </c>
      <c r="B1412" s="3" t="str">
        <f>LOWER(SUBSTITUTE(SUBSTITUTE(SUBSTITUTE(SUBSTITUTE(SUBSTITUTE(SUBSTITUTE(db[[#This Row],[NB BM]]," ",),".",""),"-",""),"(",""),")",""),"/",""))</f>
        <v>pensilkenko2b3030</v>
      </c>
      <c r="C1412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D1412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E1412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pensilkenko2b303020grs</v>
      </c>
      <c r="F1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kenkopencil2b303020grsartomoro</v>
      </c>
      <c r="G1412" s="1" t="s">
        <v>1982</v>
      </c>
      <c r="H1412" s="4" t="s">
        <v>576</v>
      </c>
      <c r="I1412" s="49" t="s">
        <v>577</v>
      </c>
      <c r="J1412" s="1" t="s">
        <v>1620</v>
      </c>
      <c r="K1412" s="26" t="e">
        <f>IF(db[[#This Row],[NB NOTA_C]]="","",COUNTIF([2]!B_MSK[concat],db[[#This Row],[NB NOTA_C]]))</f>
        <v>#REF!</v>
      </c>
      <c r="L1412" s="6" t="s">
        <v>1633</v>
      </c>
      <c r="M1412" s="1" t="s">
        <v>1689</v>
      </c>
      <c r="N1412" s="1" t="s">
        <v>2812</v>
      </c>
      <c r="P1412" s="1" t="str">
        <f>IF(db[[#This Row],[QTY/ CTN]]="","",SUBSTITUTE(SUBSTITUTE(SUBSTITUTE(db[[#This Row],[QTY/ CTN]]," ","_",2),"(",""),")","")&amp;"_")</f>
        <v>20 GRS_</v>
      </c>
      <c r="Q1412" s="1">
        <f>IF(db[[#This Row],[H_QTY/ CTN]]="","",SEARCH("_",db[[#This Row],[H_QTY/ CTN]]))</f>
        <v>7</v>
      </c>
      <c r="R1412" s="1">
        <f>IF(db[[#This Row],[H_QTY/ CTN]]="","",LEN(db[[#This Row],[H_QTY/ CTN]]))</f>
        <v>7</v>
      </c>
      <c r="S1412" s="90" t="str">
        <f>IF(db[[#This Row],[H_QTY/ CTN]]="","",LEFT(db[[#This Row],[H_QTY/ CTN]],db[[#This Row],[H_1]]-1))</f>
        <v>20 GRS</v>
      </c>
      <c r="T1412" s="87" t="str">
        <f>IF(NOT(db[[#This Row],[H_1]]=db[[#This Row],[H_2]]),MID(db[[#This Row],[H_QTY/ CTN]],db[[#This Row],[H_1]]+1,db[[#This Row],[H_2]]-db[[#This Row],[H_1]]-1),"")</f>
        <v/>
      </c>
      <c r="U1412" s="87" t="str">
        <f>IF(db[[#This Row],[QTY/ CTN B]]="","",LEFT(db[[#This Row],[QTY/ CTN B]],SEARCH(" ",db[[#This Row],[QTY/ CTN B]],1)-1))</f>
        <v>20</v>
      </c>
      <c r="V1412" s="87" t="str">
        <f>IF(db[[#This Row],[QTY/ CTN B]]="","",RIGHT(db[[#This Row],[QTY/ CTN B]],LEN(db[[#This Row],[QTY/ CTN B]])-SEARCH(" ",db[[#This Row],[QTY/ CTN B]],1)))</f>
        <v>GRS</v>
      </c>
      <c r="W1412" s="87">
        <f>IF(db[[#This Row],[QTY/ CTN TG]]="",IF(db[[#This Row],[STN TG]]="","",12),LEFT(db[[#This Row],[QTY/ CTN TG]],SEARCH(" ",db[[#This Row],[QTY/ CTN TG]],1)-1))</f>
        <v>12</v>
      </c>
      <c r="X1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2" s="87">
        <f>IF(db[[#This Row],[STN K]]="","",IF(db[[#This Row],[STN TG]]="LSN",12,""))</f>
        <v>12</v>
      </c>
      <c r="Z1412" s="87" t="str">
        <f>IF(db[[#This Row],[STN TG]]="LSN","PCS","")</f>
        <v>PCS</v>
      </c>
      <c r="AA1412" s="87">
        <f>db[[#This Row],[QTY B]]*IF(db[[#This Row],[QTY TG]]="",1,db[[#This Row],[QTY TG]])*IF(db[[#This Row],[QTY K]]="",1,db[[#This Row],[QTY K]])</f>
        <v>2880</v>
      </c>
      <c r="AB1412" s="87" t="str">
        <f>IF(db[[#This Row],[STN K]]="",IF(db[[#This Row],[STN TG]]="",db[[#This Row],[STN B]],db[[#This Row],[STN TG]]),db[[#This Row],[STN K]])</f>
        <v>PCS</v>
      </c>
      <c r="AC1412" s="87"/>
    </row>
    <row r="1413" spans="1:29" x14ac:dyDescent="0.25">
      <c r="A1413" s="87">
        <f>ROW()-1</f>
        <v>1412</v>
      </c>
      <c r="B1413" s="1" t="str">
        <f>LOWER(SUBSTITUTE(SUBSTITUTE(SUBSTITUTE(SUBSTITUTE(SUBSTITUTE(SUBSTITUTE(db[[#This Row],[NB BM]]," ",),".",""),"-",""),"(",""),")",""),"/",""))</f>
        <v>pensilkenko2b3181hitamcapmerah</v>
      </c>
      <c r="C1413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D1413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E1413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pensilkenko2b3181hitamcapmerah20grs</v>
      </c>
      <c r="F14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kenkopencil2b3181hitamcapmerah20grsartomoro</v>
      </c>
      <c r="G1413" s="1" t="s">
        <v>889</v>
      </c>
      <c r="H1413" s="4" t="s">
        <v>963</v>
      </c>
      <c r="I1413" s="49" t="s">
        <v>3055</v>
      </c>
      <c r="J1413" s="1" t="s">
        <v>1620</v>
      </c>
      <c r="K1413" s="26" t="e">
        <f>IF(db[[#This Row],[NB NOTA_C]]="","",COUNTIF([2]!B_MSK[concat],db[[#This Row],[NB NOTA_C]]))</f>
        <v>#REF!</v>
      </c>
      <c r="L1413" s="6" t="s">
        <v>1633</v>
      </c>
      <c r="M1413" s="1" t="s">
        <v>1689</v>
      </c>
      <c r="N1413" s="1" t="s">
        <v>2812</v>
      </c>
      <c r="P1413" s="1" t="str">
        <f>IF(db[[#This Row],[QTY/ CTN]]="","",SUBSTITUTE(SUBSTITUTE(SUBSTITUTE(db[[#This Row],[QTY/ CTN]]," ","_",2),"(",""),")","")&amp;"_")</f>
        <v>20 GRS_</v>
      </c>
      <c r="Q1413" s="1">
        <f>IF(db[[#This Row],[H_QTY/ CTN]]="","",SEARCH("_",db[[#This Row],[H_QTY/ CTN]]))</f>
        <v>7</v>
      </c>
      <c r="R1413" s="1">
        <f>IF(db[[#This Row],[H_QTY/ CTN]]="","",LEN(db[[#This Row],[H_QTY/ CTN]]))</f>
        <v>7</v>
      </c>
      <c r="S1413" s="90" t="str">
        <f>IF(db[[#This Row],[H_QTY/ CTN]]="","",LEFT(db[[#This Row],[H_QTY/ CTN]],db[[#This Row],[H_1]]-1))</f>
        <v>20 GRS</v>
      </c>
      <c r="T1413" s="87" t="str">
        <f>IF(NOT(db[[#This Row],[H_1]]=db[[#This Row],[H_2]]),MID(db[[#This Row],[H_QTY/ CTN]],db[[#This Row],[H_1]]+1,db[[#This Row],[H_2]]-db[[#This Row],[H_1]]-1),"")</f>
        <v/>
      </c>
      <c r="U1413" s="87" t="str">
        <f>IF(db[[#This Row],[QTY/ CTN B]]="","",LEFT(db[[#This Row],[QTY/ CTN B]],SEARCH(" ",db[[#This Row],[QTY/ CTN B]],1)-1))</f>
        <v>20</v>
      </c>
      <c r="V1413" s="87" t="str">
        <f>IF(db[[#This Row],[QTY/ CTN B]]="","",RIGHT(db[[#This Row],[QTY/ CTN B]],LEN(db[[#This Row],[QTY/ CTN B]])-SEARCH(" ",db[[#This Row],[QTY/ CTN B]],1)))</f>
        <v>GRS</v>
      </c>
      <c r="W1413" s="87">
        <f>IF(db[[#This Row],[QTY/ CTN TG]]="",IF(db[[#This Row],[STN TG]]="","",12),LEFT(db[[#This Row],[QTY/ CTN TG]],SEARCH(" ",db[[#This Row],[QTY/ CTN TG]],1)-1))</f>
        <v>12</v>
      </c>
      <c r="X1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3" s="87">
        <f>IF(db[[#This Row],[STN K]]="","",IF(db[[#This Row],[STN TG]]="LSN",12,""))</f>
        <v>12</v>
      </c>
      <c r="Z1413" s="87" t="str">
        <f>IF(db[[#This Row],[STN TG]]="LSN","PCS","")</f>
        <v>PCS</v>
      </c>
      <c r="AA1413" s="87">
        <f>db[[#This Row],[QTY B]]*IF(db[[#This Row],[QTY TG]]="",1,db[[#This Row],[QTY TG]])*IF(db[[#This Row],[QTY K]]="",1,db[[#This Row],[QTY K]])</f>
        <v>2880</v>
      </c>
      <c r="AB1413" s="87" t="str">
        <f>IF(db[[#This Row],[STN K]]="",IF(db[[#This Row],[STN TG]]="",db[[#This Row],[STN B]],db[[#This Row],[STN TG]]),db[[#This Row],[STN K]])</f>
        <v>PCS</v>
      </c>
      <c r="AC1413" s="87"/>
    </row>
    <row r="1414" spans="1:29" x14ac:dyDescent="0.25">
      <c r="A1414" s="87">
        <f>ROW()-1</f>
        <v>1413</v>
      </c>
      <c r="B1414" s="1" t="str">
        <f>LOWER(SUBSTITUTE(SUBSTITUTE(SUBSTITUTE(SUBSTITUTE(SUBSTITUTE(SUBSTITUTE(db[[#This Row],[NB BM]]," ",),".",""),"-",""),"(",""),")",""),"/",""))</f>
        <v>pensilkenko2b3282hitamcapbintang</v>
      </c>
      <c r="C1414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D1414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E1414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pensilkenko2b3282hitamcapbintang20grs</v>
      </c>
      <c r="F14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kenkopencil2b3282hitambintang20grsartomoro</v>
      </c>
      <c r="G1414" s="1" t="s">
        <v>4291</v>
      </c>
      <c r="H1414" s="4" t="s">
        <v>4290</v>
      </c>
      <c r="I1414" s="49" t="s">
        <v>4970</v>
      </c>
      <c r="J1414" s="1" t="s">
        <v>1620</v>
      </c>
      <c r="K1414" s="26" t="e">
        <f>IF(db[[#This Row],[NB NOTA_C]]="","",COUNTIF([2]!B_MSK[concat],db[[#This Row],[NB NOTA_C]]))</f>
        <v>#REF!</v>
      </c>
      <c r="L1414" s="6" t="s">
        <v>1633</v>
      </c>
      <c r="M1414" s="1" t="s">
        <v>1689</v>
      </c>
      <c r="N1414" s="1" t="s">
        <v>2812</v>
      </c>
      <c r="P1414" s="1" t="str">
        <f>IF(db[[#This Row],[QTY/ CTN]]="","",SUBSTITUTE(SUBSTITUTE(SUBSTITUTE(db[[#This Row],[QTY/ CTN]]," ","_",2),"(",""),")","")&amp;"_")</f>
        <v>20 GRS_</v>
      </c>
      <c r="Q1414" s="1">
        <f>IF(db[[#This Row],[H_QTY/ CTN]]="","",SEARCH("_",db[[#This Row],[H_QTY/ CTN]]))</f>
        <v>7</v>
      </c>
      <c r="R1414" s="1">
        <f>IF(db[[#This Row],[H_QTY/ CTN]]="","",LEN(db[[#This Row],[H_QTY/ CTN]]))</f>
        <v>7</v>
      </c>
      <c r="S1414" s="90" t="str">
        <f>IF(db[[#This Row],[H_QTY/ CTN]]="","",LEFT(db[[#This Row],[H_QTY/ CTN]],db[[#This Row],[H_1]]-1))</f>
        <v>20 GRS</v>
      </c>
      <c r="T1414" s="87" t="str">
        <f>IF(NOT(db[[#This Row],[H_1]]=db[[#This Row],[H_2]]),MID(db[[#This Row],[H_QTY/ CTN]],db[[#This Row],[H_1]]+1,db[[#This Row],[H_2]]-db[[#This Row],[H_1]]-1),"")</f>
        <v/>
      </c>
      <c r="U1414" s="87" t="str">
        <f>IF(db[[#This Row],[QTY/ CTN B]]="","",LEFT(db[[#This Row],[QTY/ CTN B]],SEARCH(" ",db[[#This Row],[QTY/ CTN B]],1)-1))</f>
        <v>20</v>
      </c>
      <c r="V1414" s="87" t="str">
        <f>IF(db[[#This Row],[QTY/ CTN B]]="","",RIGHT(db[[#This Row],[QTY/ CTN B]],LEN(db[[#This Row],[QTY/ CTN B]])-SEARCH(" ",db[[#This Row],[QTY/ CTN B]],1)))</f>
        <v>GRS</v>
      </c>
      <c r="W1414" s="87">
        <f>IF(db[[#This Row],[QTY/ CTN TG]]="",IF(db[[#This Row],[STN TG]]="","",12),LEFT(db[[#This Row],[QTY/ CTN TG]],SEARCH(" ",db[[#This Row],[QTY/ CTN TG]],1)-1))</f>
        <v>12</v>
      </c>
      <c r="X1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4" s="87">
        <f>IF(db[[#This Row],[STN K]]="","",IF(db[[#This Row],[STN TG]]="LSN",12,""))</f>
        <v>12</v>
      </c>
      <c r="Z1414" s="87" t="str">
        <f>IF(db[[#This Row],[STN TG]]="LSN","PCS","")</f>
        <v>PCS</v>
      </c>
      <c r="AA1414" s="87">
        <f>db[[#This Row],[QTY B]]*IF(db[[#This Row],[QTY TG]]="",1,db[[#This Row],[QTY TG]])*IF(db[[#This Row],[QTY K]]="",1,db[[#This Row],[QTY K]])</f>
        <v>2880</v>
      </c>
      <c r="AB1414" s="87" t="str">
        <f>IF(db[[#This Row],[STN K]]="",IF(db[[#This Row],[STN TG]]="",db[[#This Row],[STN B]],db[[#This Row],[STN TG]]),db[[#This Row],[STN K]])</f>
        <v>PCS</v>
      </c>
      <c r="AC1414" s="87"/>
    </row>
    <row r="1415" spans="1:29" x14ac:dyDescent="0.25">
      <c r="A1415" s="87">
        <f>ROW()-1</f>
        <v>1414</v>
      </c>
      <c r="B1415" s="1" t="str">
        <f>LOWER(SUBSTITUTE(SUBSTITUTE(SUBSTITUTE(SUBSTITUTE(SUBSTITUTE(SUBSTITUTE(db[[#This Row],[NB BM]]," ",),".",""),"-",""),"(",""),")",""),"/",""))</f>
        <v>pensilkenko2b619antibacterial</v>
      </c>
      <c r="C1415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D1415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E1415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pensilkenko2b619antibacterial20grs</v>
      </c>
      <c r="F14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kenkopencil2b6019antibacterial20grsartomoro</v>
      </c>
      <c r="G1415" s="1" t="s">
        <v>4994</v>
      </c>
      <c r="H1415" s="4" t="s">
        <v>4993</v>
      </c>
      <c r="I1415" s="49" t="s">
        <v>4995</v>
      </c>
      <c r="J1415" s="1" t="s">
        <v>1620</v>
      </c>
      <c r="K1415" s="26" t="e">
        <f>IF(db[[#This Row],[NB NOTA_C]]="","",COUNTIF([2]!B_MSK[concat],db[[#This Row],[NB NOTA_C]]))</f>
        <v>#REF!</v>
      </c>
      <c r="L1415" s="6" t="s">
        <v>1633</v>
      </c>
      <c r="M1415" s="1" t="s">
        <v>1689</v>
      </c>
      <c r="N1415" s="1" t="s">
        <v>2812</v>
      </c>
      <c r="O1415" s="1" t="s">
        <v>4996</v>
      </c>
      <c r="P1415" s="1" t="str">
        <f>IF(db[[#This Row],[QTY/ CTN]]="","",SUBSTITUTE(SUBSTITUTE(SUBSTITUTE(db[[#This Row],[QTY/ CTN]]," ","_",2),"(",""),")","")&amp;"_")</f>
        <v>20 GRS_</v>
      </c>
      <c r="Q1415" s="1">
        <f>IF(db[[#This Row],[H_QTY/ CTN]]="","",SEARCH("_",db[[#This Row],[H_QTY/ CTN]]))</f>
        <v>7</v>
      </c>
      <c r="R1415" s="1">
        <f>IF(db[[#This Row],[H_QTY/ CTN]]="","",LEN(db[[#This Row],[H_QTY/ CTN]]))</f>
        <v>7</v>
      </c>
      <c r="S1415" s="90" t="str">
        <f>IF(db[[#This Row],[H_QTY/ CTN]]="","",LEFT(db[[#This Row],[H_QTY/ CTN]],db[[#This Row],[H_1]]-1))</f>
        <v>20 GRS</v>
      </c>
      <c r="T1415" s="87" t="str">
        <f>IF(NOT(db[[#This Row],[H_1]]=db[[#This Row],[H_2]]),MID(db[[#This Row],[H_QTY/ CTN]],db[[#This Row],[H_1]]+1,db[[#This Row],[H_2]]-db[[#This Row],[H_1]]-1),"")</f>
        <v/>
      </c>
      <c r="U1415" s="87" t="str">
        <f>IF(db[[#This Row],[QTY/ CTN B]]="","",LEFT(db[[#This Row],[QTY/ CTN B]],SEARCH(" ",db[[#This Row],[QTY/ CTN B]],1)-1))</f>
        <v>20</v>
      </c>
      <c r="V1415" s="87" t="str">
        <f>IF(db[[#This Row],[QTY/ CTN B]]="","",RIGHT(db[[#This Row],[QTY/ CTN B]],LEN(db[[#This Row],[QTY/ CTN B]])-SEARCH(" ",db[[#This Row],[QTY/ CTN B]],1)))</f>
        <v>GRS</v>
      </c>
      <c r="W1415" s="87">
        <f>IF(db[[#This Row],[QTY/ CTN TG]]="",IF(db[[#This Row],[STN TG]]="","",12),LEFT(db[[#This Row],[QTY/ CTN TG]],SEARCH(" ",db[[#This Row],[QTY/ CTN TG]],1)-1))</f>
        <v>12</v>
      </c>
      <c r="X1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5" s="87">
        <f>IF(db[[#This Row],[STN K]]="","",IF(db[[#This Row],[STN TG]]="LSN",12,""))</f>
        <v>12</v>
      </c>
      <c r="Z1415" s="87" t="str">
        <f>IF(db[[#This Row],[STN TG]]="LSN","PCS","")</f>
        <v>PCS</v>
      </c>
      <c r="AA1415" s="87">
        <f>db[[#This Row],[QTY B]]*IF(db[[#This Row],[QTY TG]]="",1,db[[#This Row],[QTY TG]])*IF(db[[#This Row],[QTY K]]="",1,db[[#This Row],[QTY K]])</f>
        <v>2880</v>
      </c>
      <c r="AB1415" s="87" t="str">
        <f>IF(db[[#This Row],[STN K]]="",IF(db[[#This Row],[STN TG]]="",db[[#This Row],[STN B]],db[[#This Row],[STN TG]]),db[[#This Row],[STN K]])</f>
        <v>PCS</v>
      </c>
      <c r="AC1415" s="87"/>
    </row>
    <row r="1416" spans="1:29" x14ac:dyDescent="0.25">
      <c r="A1416" s="87">
        <f>ROW()-1</f>
        <v>1415</v>
      </c>
      <c r="B1416" s="1" t="str">
        <f>LOWER(SUBSTITUTE(SUBSTITUTE(SUBSTITUTE(SUBSTITUTE(SUBSTITUTE(SUBSTITUTE(db[[#This Row],[NB BM]]," ",),".",""),"-",""),"(",""),")",""),"/",""))</f>
        <v>pensilkenko2b6181birucaphitam</v>
      </c>
      <c r="C1416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D1416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E1416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pensilkenko2b6181birucaphitam20grs</v>
      </c>
      <c r="F14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kenkopencil2b6181birucaphitam20grsartomoro</v>
      </c>
      <c r="G1416" s="1" t="s">
        <v>890</v>
      </c>
      <c r="H1416" s="4" t="s">
        <v>964</v>
      </c>
      <c r="I1416" s="49" t="s">
        <v>2314</v>
      </c>
      <c r="J1416" s="1" t="s">
        <v>1620</v>
      </c>
      <c r="K1416" s="26" t="e">
        <f>IF(db[[#This Row],[NB NOTA_C]]="","",COUNTIF([2]!B_MSK[concat],db[[#This Row],[NB NOTA_C]]))</f>
        <v>#REF!</v>
      </c>
      <c r="L1416" s="6" t="s">
        <v>1633</v>
      </c>
      <c r="M1416" s="1" t="s">
        <v>1689</v>
      </c>
      <c r="N1416" s="1" t="s">
        <v>2812</v>
      </c>
      <c r="P1416" s="1" t="str">
        <f>IF(db[[#This Row],[QTY/ CTN]]="","",SUBSTITUTE(SUBSTITUTE(SUBSTITUTE(db[[#This Row],[QTY/ CTN]]," ","_",2),"(",""),")","")&amp;"_")</f>
        <v>20 GRS_</v>
      </c>
      <c r="Q1416" s="1">
        <f>IF(db[[#This Row],[H_QTY/ CTN]]="","",SEARCH("_",db[[#This Row],[H_QTY/ CTN]]))</f>
        <v>7</v>
      </c>
      <c r="R1416" s="1">
        <f>IF(db[[#This Row],[H_QTY/ CTN]]="","",LEN(db[[#This Row],[H_QTY/ CTN]]))</f>
        <v>7</v>
      </c>
      <c r="S1416" s="90" t="str">
        <f>IF(db[[#This Row],[H_QTY/ CTN]]="","",LEFT(db[[#This Row],[H_QTY/ CTN]],db[[#This Row],[H_1]]-1))</f>
        <v>20 GRS</v>
      </c>
      <c r="T1416" s="87" t="str">
        <f>IF(NOT(db[[#This Row],[H_1]]=db[[#This Row],[H_2]]),MID(db[[#This Row],[H_QTY/ CTN]],db[[#This Row],[H_1]]+1,db[[#This Row],[H_2]]-db[[#This Row],[H_1]]-1),"")</f>
        <v/>
      </c>
      <c r="U1416" s="87" t="str">
        <f>IF(db[[#This Row],[QTY/ CTN B]]="","",LEFT(db[[#This Row],[QTY/ CTN B]],SEARCH(" ",db[[#This Row],[QTY/ CTN B]],1)-1))</f>
        <v>20</v>
      </c>
      <c r="V1416" s="87" t="str">
        <f>IF(db[[#This Row],[QTY/ CTN B]]="","",RIGHT(db[[#This Row],[QTY/ CTN B]],LEN(db[[#This Row],[QTY/ CTN B]])-SEARCH(" ",db[[#This Row],[QTY/ CTN B]],1)))</f>
        <v>GRS</v>
      </c>
      <c r="W1416" s="87">
        <f>IF(db[[#This Row],[QTY/ CTN TG]]="",IF(db[[#This Row],[STN TG]]="","",12),LEFT(db[[#This Row],[QTY/ CTN TG]],SEARCH(" ",db[[#This Row],[QTY/ CTN TG]],1)-1))</f>
        <v>12</v>
      </c>
      <c r="X1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6" s="87">
        <f>IF(db[[#This Row],[STN K]]="","",IF(db[[#This Row],[STN TG]]="LSN",12,""))</f>
        <v>12</v>
      </c>
      <c r="Z1416" s="87" t="str">
        <f>IF(db[[#This Row],[STN TG]]="LSN","PCS","")</f>
        <v>PCS</v>
      </c>
      <c r="AA1416" s="87">
        <f>db[[#This Row],[QTY B]]*IF(db[[#This Row],[QTY TG]]="",1,db[[#This Row],[QTY TG]])*IF(db[[#This Row],[QTY K]]="",1,db[[#This Row],[QTY K]])</f>
        <v>2880</v>
      </c>
      <c r="AB1416" s="87" t="str">
        <f>IF(db[[#This Row],[STN K]]="",IF(db[[#This Row],[STN TG]]="",db[[#This Row],[STN B]],db[[#This Row],[STN TG]]),db[[#This Row],[STN K]])</f>
        <v>PCS</v>
      </c>
      <c r="AC1416" s="87"/>
    </row>
    <row r="1417" spans="1:29" x14ac:dyDescent="0.25">
      <c r="A1417" s="87">
        <f>ROW()-1</f>
        <v>1416</v>
      </c>
      <c r="B1417" s="1" t="str">
        <f>LOWER(SUBSTITUTE(SUBSTITUTE(SUBSTITUTE(SUBSTITUTE(SUBSTITUTE(SUBSTITUTE(db[[#This Row],[NB BM]]," ",),".",""),"-",""),"(",""),")",""),"/",""))</f>
        <v>pensilkenko2b6191hijaucaphitam</v>
      </c>
      <c r="C1417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D1417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E1417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pensilkenko2b6191hijaucaphitam20grs</v>
      </c>
      <c r="F14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kenkopencil2b6191hijaucaphitam20grsartomoro</v>
      </c>
      <c r="G1417" s="1" t="s">
        <v>891</v>
      </c>
      <c r="H1417" s="4" t="s">
        <v>965</v>
      </c>
      <c r="I1417" s="49" t="s">
        <v>2315</v>
      </c>
      <c r="J1417" s="1" t="s">
        <v>1620</v>
      </c>
      <c r="K1417" s="26" t="e">
        <f>IF(db[[#This Row],[NB NOTA_C]]="","",COUNTIF([2]!B_MSK[concat],db[[#This Row],[NB NOTA_C]]))</f>
        <v>#REF!</v>
      </c>
      <c r="L1417" s="6" t="s">
        <v>1633</v>
      </c>
      <c r="M1417" s="1" t="s">
        <v>1689</v>
      </c>
      <c r="N1417" s="1" t="s">
        <v>2812</v>
      </c>
      <c r="O1417" s="1" t="s">
        <v>4908</v>
      </c>
      <c r="P1417" s="1" t="str">
        <f>IF(db[[#This Row],[QTY/ CTN]]="","",SUBSTITUTE(SUBSTITUTE(SUBSTITUTE(db[[#This Row],[QTY/ CTN]]," ","_",2),"(",""),")","")&amp;"_")</f>
        <v>20 GRS_</v>
      </c>
      <c r="Q1417" s="1">
        <f>IF(db[[#This Row],[H_QTY/ CTN]]="","",SEARCH("_",db[[#This Row],[H_QTY/ CTN]]))</f>
        <v>7</v>
      </c>
      <c r="R1417" s="1">
        <f>IF(db[[#This Row],[H_QTY/ CTN]]="","",LEN(db[[#This Row],[H_QTY/ CTN]]))</f>
        <v>7</v>
      </c>
      <c r="S1417" s="90" t="str">
        <f>IF(db[[#This Row],[H_QTY/ CTN]]="","",LEFT(db[[#This Row],[H_QTY/ CTN]],db[[#This Row],[H_1]]-1))</f>
        <v>20 GRS</v>
      </c>
      <c r="T1417" s="87" t="str">
        <f>IF(NOT(db[[#This Row],[H_1]]=db[[#This Row],[H_2]]),MID(db[[#This Row],[H_QTY/ CTN]],db[[#This Row],[H_1]]+1,db[[#This Row],[H_2]]-db[[#This Row],[H_1]]-1),"")</f>
        <v/>
      </c>
      <c r="U1417" s="87" t="str">
        <f>IF(db[[#This Row],[QTY/ CTN B]]="","",LEFT(db[[#This Row],[QTY/ CTN B]],SEARCH(" ",db[[#This Row],[QTY/ CTN B]],1)-1))</f>
        <v>20</v>
      </c>
      <c r="V1417" s="87" t="str">
        <f>IF(db[[#This Row],[QTY/ CTN B]]="","",RIGHT(db[[#This Row],[QTY/ CTN B]],LEN(db[[#This Row],[QTY/ CTN B]])-SEARCH(" ",db[[#This Row],[QTY/ CTN B]],1)))</f>
        <v>GRS</v>
      </c>
      <c r="W1417" s="87">
        <f>IF(db[[#This Row],[QTY/ CTN TG]]="",IF(db[[#This Row],[STN TG]]="","",12),LEFT(db[[#This Row],[QTY/ CTN TG]],SEARCH(" ",db[[#This Row],[QTY/ CTN TG]],1)-1))</f>
        <v>12</v>
      </c>
      <c r="X1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7" s="87">
        <f>IF(db[[#This Row],[STN K]]="","",IF(db[[#This Row],[STN TG]]="LSN",12,""))</f>
        <v>12</v>
      </c>
      <c r="Z1417" s="87" t="str">
        <f>IF(db[[#This Row],[STN TG]]="LSN","PCS","")</f>
        <v>PCS</v>
      </c>
      <c r="AA1417" s="87">
        <f>db[[#This Row],[QTY B]]*IF(db[[#This Row],[QTY TG]]="",1,db[[#This Row],[QTY TG]])*IF(db[[#This Row],[QTY K]]="",1,db[[#This Row],[QTY K]])</f>
        <v>2880</v>
      </c>
      <c r="AB1417" s="87" t="str">
        <f>IF(db[[#This Row],[STN K]]="",IF(db[[#This Row],[STN TG]]="",db[[#This Row],[STN B]],db[[#This Row],[STN TG]]),db[[#This Row],[STN K]])</f>
        <v>PCS</v>
      </c>
      <c r="AC1417" s="87"/>
    </row>
    <row r="1418" spans="1:29" x14ac:dyDescent="0.25">
      <c r="A1418" s="87">
        <f>ROW()-1</f>
        <v>1417</v>
      </c>
      <c r="B1418" s="1" t="str">
        <f>LOWER(SUBSTITUTE(SUBSTITUTE(SUBSTITUTE(SUBSTITUTE(SUBSTITUTE(SUBSTITUTE(db[[#This Row],[NB BM]]," ",),".",""),"-",""),"(",""),")",""),"/",""))</f>
        <v>pensilkenko2b6363mattehitam</v>
      </c>
      <c r="C1418" s="1" t="str">
        <f>LOWER(SUBSTITUTE(SUBSTITUTE(SUBSTITUTE(SUBSTITUTE(SUBSTITUTE(SUBSTITUTE(SUBSTITUTE(SUBSTITUTE(SUBSTITUTE(db[[#This Row],[NB NOTA]]," ",),".",""),"-",""),"(",""),")",""),",",""),"/",""),"""",""),"+",""))</f>
        <v>kenkopencil2b6363matteblack</v>
      </c>
      <c r="D1418" s="1" t="str">
        <f>LOWER(SUBSTITUTE(SUBSTITUTE(SUBSTITUTE(SUBSTITUTE(SUBSTITUTE(SUBSTITUTE(SUBSTITUTE(SUBSTITUTE(SUBSTITUTE(db[[#This Row],[NB PAJAK]]," ",""),"-",""),"(",""),")",""),".",""),",",""),"/",""),"""",""),"+",""))</f>
        <v>pensilkenko2b6363hitammatte</v>
      </c>
      <c r="E1418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pensilkenko2b6363mattehitam20grs</v>
      </c>
      <c r="F14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kenkopencil2b6363matteblack20grsartomoro</v>
      </c>
      <c r="G1418" s="1" t="s">
        <v>6015</v>
      </c>
      <c r="H1418" s="4" t="s">
        <v>6017</v>
      </c>
      <c r="I1418" s="49" t="s">
        <v>6016</v>
      </c>
      <c r="J1418" s="1" t="s">
        <v>1620</v>
      </c>
      <c r="K1418" s="26" t="e">
        <f>IF(db[[#This Row],[NB NOTA_C]]="","",COUNTIF([2]!B_MSK[concat],db[[#This Row],[NB NOTA_C]]))</f>
        <v>#REF!</v>
      </c>
      <c r="L1418" s="6" t="s">
        <v>1633</v>
      </c>
      <c r="M1418" s="1" t="s">
        <v>1689</v>
      </c>
      <c r="N1418" s="1" t="s">
        <v>2812</v>
      </c>
      <c r="O1418" s="1" t="s">
        <v>6018</v>
      </c>
      <c r="P1418" s="1" t="str">
        <f>IF(db[[#This Row],[QTY/ CTN]]="","",SUBSTITUTE(SUBSTITUTE(SUBSTITUTE(db[[#This Row],[QTY/ CTN]]," ","_",2),"(",""),")","")&amp;"_")</f>
        <v>20 GRS_</v>
      </c>
      <c r="Q1418" s="1">
        <f>IF(db[[#This Row],[H_QTY/ CTN]]="","",SEARCH("_",db[[#This Row],[H_QTY/ CTN]]))</f>
        <v>7</v>
      </c>
      <c r="R1418" s="1">
        <f>IF(db[[#This Row],[H_QTY/ CTN]]="","",LEN(db[[#This Row],[H_QTY/ CTN]]))</f>
        <v>7</v>
      </c>
      <c r="S1418" s="90" t="str">
        <f>IF(db[[#This Row],[H_QTY/ CTN]]="","",LEFT(db[[#This Row],[H_QTY/ CTN]],db[[#This Row],[H_1]]-1))</f>
        <v>20 GRS</v>
      </c>
      <c r="T1418" s="87" t="str">
        <f>IF(NOT(db[[#This Row],[H_1]]=db[[#This Row],[H_2]]),MID(db[[#This Row],[H_QTY/ CTN]],db[[#This Row],[H_1]]+1,db[[#This Row],[H_2]]-db[[#This Row],[H_1]]-1),"")</f>
        <v/>
      </c>
      <c r="U1418" s="87" t="str">
        <f>IF(db[[#This Row],[QTY/ CTN B]]="","",LEFT(db[[#This Row],[QTY/ CTN B]],SEARCH(" ",db[[#This Row],[QTY/ CTN B]],1)-1))</f>
        <v>20</v>
      </c>
      <c r="V1418" s="87" t="str">
        <f>IF(db[[#This Row],[QTY/ CTN B]]="","",RIGHT(db[[#This Row],[QTY/ CTN B]],LEN(db[[#This Row],[QTY/ CTN B]])-SEARCH(" ",db[[#This Row],[QTY/ CTN B]],1)))</f>
        <v>GRS</v>
      </c>
      <c r="W1418" s="87">
        <f>IF(db[[#This Row],[QTY/ CTN TG]]="",IF(db[[#This Row],[STN TG]]="","",12),LEFT(db[[#This Row],[QTY/ CTN TG]],SEARCH(" ",db[[#This Row],[QTY/ CTN TG]],1)-1))</f>
        <v>12</v>
      </c>
      <c r="X1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8" s="87">
        <f>IF(db[[#This Row],[STN K]]="","",IF(db[[#This Row],[STN TG]]="LSN",12,""))</f>
        <v>12</v>
      </c>
      <c r="Z1418" s="87" t="str">
        <f>IF(db[[#This Row],[STN TG]]="LSN","PCS","")</f>
        <v>PCS</v>
      </c>
      <c r="AA1418" s="87">
        <f>db[[#This Row],[QTY B]]*IF(db[[#This Row],[QTY TG]]="",1,db[[#This Row],[QTY TG]])*IF(db[[#This Row],[QTY K]]="",1,db[[#This Row],[QTY K]])</f>
        <v>2880</v>
      </c>
      <c r="AB1418" s="87" t="str">
        <f>IF(db[[#This Row],[STN K]]="",IF(db[[#This Row],[STN TG]]="",db[[#This Row],[STN B]],db[[#This Row],[STN TG]]),db[[#This Row],[STN K]])</f>
        <v>PCS</v>
      </c>
      <c r="AC1418" s="87"/>
    </row>
    <row r="1419" spans="1:29" x14ac:dyDescent="0.25">
      <c r="A1419" s="87">
        <f>ROW()-1</f>
        <v>1418</v>
      </c>
      <c r="B1419" s="1" t="str">
        <f>LOWER(SUBSTITUTE(SUBSTITUTE(SUBSTITUTE(SUBSTITUTE(SUBSTITUTE(SUBSTITUTE(db[[#This Row],[NB BM]]," ",),".",""),"-",""),"(",""),")",""),"/",""))</f>
        <v>pensilkenko2b6317silvercapbiru</v>
      </c>
      <c r="C1419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D1419" s="1" t="str">
        <f>LOWER(SUBSTITUTE(SUBSTITUTE(SUBSTITUTE(SUBSTITUTE(SUBSTITUTE(SUBSTITUTE(SUBSTITUTE(SUBSTITUTE(SUBSTITUTE(db[[#This Row],[NB PAJAK]]," ",""),"-",""),"(",""),")",""),".",""),",",""),"/",""),"""",""),"+",""))</f>
        <v/>
      </c>
      <c r="E1419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pensilkenko2b6317silvercapbiru20grs</v>
      </c>
      <c r="F14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kenkopencil2b6371silvercapbiru20grsartomoro</v>
      </c>
      <c r="G1419" s="1" t="s">
        <v>892</v>
      </c>
      <c r="H1419" s="4" t="s">
        <v>967</v>
      </c>
      <c r="I1419" s="2"/>
      <c r="J1419" s="1" t="s">
        <v>1620</v>
      </c>
      <c r="K1419" s="26" t="e">
        <f>IF(db[[#This Row],[NB NOTA_C]]="","",COUNTIF([2]!B_MSK[concat],db[[#This Row],[NB NOTA_C]]))</f>
        <v>#REF!</v>
      </c>
      <c r="L1419" s="6" t="s">
        <v>1633</v>
      </c>
      <c r="M1419" s="1" t="s">
        <v>1689</v>
      </c>
      <c r="N1419" s="1" t="s">
        <v>2812</v>
      </c>
      <c r="P1419" s="1" t="str">
        <f>IF(db[[#This Row],[QTY/ CTN]]="","",SUBSTITUTE(SUBSTITUTE(SUBSTITUTE(db[[#This Row],[QTY/ CTN]]," ","_",2),"(",""),")","")&amp;"_")</f>
        <v>20 GRS_</v>
      </c>
      <c r="Q1419" s="1">
        <f>IF(db[[#This Row],[H_QTY/ CTN]]="","",SEARCH("_",db[[#This Row],[H_QTY/ CTN]]))</f>
        <v>7</v>
      </c>
      <c r="R1419" s="1">
        <f>IF(db[[#This Row],[H_QTY/ CTN]]="","",LEN(db[[#This Row],[H_QTY/ CTN]]))</f>
        <v>7</v>
      </c>
      <c r="S1419" s="90" t="str">
        <f>IF(db[[#This Row],[H_QTY/ CTN]]="","",LEFT(db[[#This Row],[H_QTY/ CTN]],db[[#This Row],[H_1]]-1))</f>
        <v>20 GRS</v>
      </c>
      <c r="T1419" s="87" t="str">
        <f>IF(NOT(db[[#This Row],[H_1]]=db[[#This Row],[H_2]]),MID(db[[#This Row],[H_QTY/ CTN]],db[[#This Row],[H_1]]+1,db[[#This Row],[H_2]]-db[[#This Row],[H_1]]-1),"")</f>
        <v/>
      </c>
      <c r="U1419" s="87" t="str">
        <f>IF(db[[#This Row],[QTY/ CTN B]]="","",LEFT(db[[#This Row],[QTY/ CTN B]],SEARCH(" ",db[[#This Row],[QTY/ CTN B]],1)-1))</f>
        <v>20</v>
      </c>
      <c r="V1419" s="87" t="str">
        <f>IF(db[[#This Row],[QTY/ CTN B]]="","",RIGHT(db[[#This Row],[QTY/ CTN B]],LEN(db[[#This Row],[QTY/ CTN B]])-SEARCH(" ",db[[#This Row],[QTY/ CTN B]],1)))</f>
        <v>GRS</v>
      </c>
      <c r="W1419" s="87">
        <f>IF(db[[#This Row],[QTY/ CTN TG]]="",IF(db[[#This Row],[STN TG]]="","",12),LEFT(db[[#This Row],[QTY/ CTN TG]],SEARCH(" ",db[[#This Row],[QTY/ CTN TG]],1)-1))</f>
        <v>12</v>
      </c>
      <c r="X1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19" s="87">
        <f>IF(db[[#This Row],[STN K]]="","",IF(db[[#This Row],[STN TG]]="LSN",12,""))</f>
        <v>12</v>
      </c>
      <c r="Z1419" s="87" t="str">
        <f>IF(db[[#This Row],[STN TG]]="LSN","PCS","")</f>
        <v>PCS</v>
      </c>
      <c r="AA1419" s="87">
        <f>db[[#This Row],[QTY B]]*IF(db[[#This Row],[QTY TG]]="",1,db[[#This Row],[QTY TG]])*IF(db[[#This Row],[QTY K]]="",1,db[[#This Row],[QTY K]])</f>
        <v>2880</v>
      </c>
      <c r="AB1419" s="87" t="str">
        <f>IF(db[[#This Row],[STN K]]="",IF(db[[#This Row],[STN TG]]="",db[[#This Row],[STN B]],db[[#This Row],[STN TG]]),db[[#This Row],[STN K]])</f>
        <v>PCS</v>
      </c>
      <c r="AC1419" s="87"/>
    </row>
    <row r="1420" spans="1:29" x14ac:dyDescent="0.25">
      <c r="A1420" s="87">
        <f>ROW()-1</f>
        <v>1419</v>
      </c>
      <c r="B1420" s="1" t="str">
        <f>LOWER(SUBSTITUTE(SUBSTITUTE(SUBSTITUTE(SUBSTITUTE(SUBSTITUTE(SUBSTITUTE(db[[#This Row],[NB BM]]," ",),".",""),"-",""),"(",""),")",""),"/",""))</f>
        <v>pensilkenko2b6373metalik</v>
      </c>
      <c r="C1420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D1420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E1420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pensilkenko2b6373metalik20grs</v>
      </c>
      <c r="F14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kenkopencil2b6373metallic20grsartomoro</v>
      </c>
      <c r="G1420" s="1" t="s">
        <v>893</v>
      </c>
      <c r="H1420" s="4" t="s">
        <v>968</v>
      </c>
      <c r="I1420" s="49" t="s">
        <v>4969</v>
      </c>
      <c r="J1420" s="1" t="s">
        <v>1620</v>
      </c>
      <c r="K1420" s="26" t="e">
        <f>IF(db[[#This Row],[NB NOTA_C]]="","",COUNTIF([2]!B_MSK[concat],db[[#This Row],[NB NOTA_C]]))</f>
        <v>#REF!</v>
      </c>
      <c r="L1420" s="6" t="s">
        <v>1633</v>
      </c>
      <c r="M1420" s="1" t="s">
        <v>1689</v>
      </c>
      <c r="N1420" s="1" t="s">
        <v>2812</v>
      </c>
      <c r="P1420" s="1" t="str">
        <f>IF(db[[#This Row],[QTY/ CTN]]="","",SUBSTITUTE(SUBSTITUTE(SUBSTITUTE(db[[#This Row],[QTY/ CTN]]," ","_",2),"(",""),")","")&amp;"_")</f>
        <v>20 GRS_</v>
      </c>
      <c r="Q1420" s="1">
        <f>IF(db[[#This Row],[H_QTY/ CTN]]="","",SEARCH("_",db[[#This Row],[H_QTY/ CTN]]))</f>
        <v>7</v>
      </c>
      <c r="R1420" s="1">
        <f>IF(db[[#This Row],[H_QTY/ CTN]]="","",LEN(db[[#This Row],[H_QTY/ CTN]]))</f>
        <v>7</v>
      </c>
      <c r="S1420" s="90" t="str">
        <f>IF(db[[#This Row],[H_QTY/ CTN]]="","",LEFT(db[[#This Row],[H_QTY/ CTN]],db[[#This Row],[H_1]]-1))</f>
        <v>20 GRS</v>
      </c>
      <c r="T1420" s="87" t="str">
        <f>IF(NOT(db[[#This Row],[H_1]]=db[[#This Row],[H_2]]),MID(db[[#This Row],[H_QTY/ CTN]],db[[#This Row],[H_1]]+1,db[[#This Row],[H_2]]-db[[#This Row],[H_1]]-1),"")</f>
        <v/>
      </c>
      <c r="U1420" s="87" t="str">
        <f>IF(db[[#This Row],[QTY/ CTN B]]="","",LEFT(db[[#This Row],[QTY/ CTN B]],SEARCH(" ",db[[#This Row],[QTY/ CTN B]],1)-1))</f>
        <v>20</v>
      </c>
      <c r="V1420" s="87" t="str">
        <f>IF(db[[#This Row],[QTY/ CTN B]]="","",RIGHT(db[[#This Row],[QTY/ CTN B]],LEN(db[[#This Row],[QTY/ CTN B]])-SEARCH(" ",db[[#This Row],[QTY/ CTN B]],1)))</f>
        <v>GRS</v>
      </c>
      <c r="W1420" s="87">
        <f>IF(db[[#This Row],[QTY/ CTN TG]]="",IF(db[[#This Row],[STN TG]]="","",12),LEFT(db[[#This Row],[QTY/ CTN TG]],SEARCH(" ",db[[#This Row],[QTY/ CTN TG]],1)-1))</f>
        <v>12</v>
      </c>
      <c r="X1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0" s="87">
        <f>IF(db[[#This Row],[STN K]]="","",IF(db[[#This Row],[STN TG]]="LSN",12,""))</f>
        <v>12</v>
      </c>
      <c r="Z1420" s="87" t="str">
        <f>IF(db[[#This Row],[STN TG]]="LSN","PCS","")</f>
        <v>PCS</v>
      </c>
      <c r="AA1420" s="87">
        <f>db[[#This Row],[QTY B]]*IF(db[[#This Row],[QTY TG]]="",1,db[[#This Row],[QTY TG]])*IF(db[[#This Row],[QTY K]]="",1,db[[#This Row],[QTY K]])</f>
        <v>2880</v>
      </c>
      <c r="AB1420" s="87" t="str">
        <f>IF(db[[#This Row],[STN K]]="",IF(db[[#This Row],[STN TG]]="",db[[#This Row],[STN B]],db[[#This Row],[STN TG]]),db[[#This Row],[STN K]])</f>
        <v>PCS</v>
      </c>
      <c r="AC1420" s="87"/>
    </row>
    <row r="1421" spans="1:29" x14ac:dyDescent="0.25">
      <c r="A1421" s="87">
        <f>ROW()-1</f>
        <v>1420</v>
      </c>
      <c r="B1421" s="1" t="str">
        <f>LOWER(SUBSTITUTE(SUBSTITUTE(SUBSTITUTE(SUBSTITUTE(SUBSTITUTE(SUBSTITUTE(db[[#This Row],[NB BM]]," ",),".",""),"-",""),"(",""),")",""),"/",""))</f>
        <v>pensilkenko2b6388zoonzoo</v>
      </c>
      <c r="C1421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D1421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E1421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pensilkenko2b6388zoonzoo20grs</v>
      </c>
      <c r="F14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kenkopencil2b6388zoonzoo20grsartomoro</v>
      </c>
      <c r="G1421" s="1" t="s">
        <v>3169</v>
      </c>
      <c r="H1421" s="4" t="s">
        <v>3102</v>
      </c>
      <c r="I1421" s="64" t="s">
        <v>5735</v>
      </c>
      <c r="J1421" s="1" t="s">
        <v>1620</v>
      </c>
      <c r="K1421" s="26" t="e">
        <f>IF(db[[#This Row],[NB NOTA_C]]="","",COUNTIF([2]!B_MSK[concat],db[[#This Row],[NB NOTA_C]]))</f>
        <v>#REF!</v>
      </c>
      <c r="L1421" s="6" t="s">
        <v>1633</v>
      </c>
      <c r="M1421" s="1" t="s">
        <v>1689</v>
      </c>
      <c r="N1421" s="1" t="s">
        <v>2812</v>
      </c>
      <c r="P1421" s="1" t="str">
        <f>IF(db[[#This Row],[QTY/ CTN]]="","",SUBSTITUTE(SUBSTITUTE(SUBSTITUTE(db[[#This Row],[QTY/ CTN]]," ","_",2),"(",""),")","")&amp;"_")</f>
        <v>20 GRS_</v>
      </c>
      <c r="Q1421" s="1">
        <f>IF(db[[#This Row],[H_QTY/ CTN]]="","",SEARCH("_",db[[#This Row],[H_QTY/ CTN]]))</f>
        <v>7</v>
      </c>
      <c r="R1421" s="1">
        <f>IF(db[[#This Row],[H_QTY/ CTN]]="","",LEN(db[[#This Row],[H_QTY/ CTN]]))</f>
        <v>7</v>
      </c>
      <c r="S1421" s="90" t="str">
        <f>IF(db[[#This Row],[H_QTY/ CTN]]="","",LEFT(db[[#This Row],[H_QTY/ CTN]],db[[#This Row],[H_1]]-1))</f>
        <v>20 GRS</v>
      </c>
      <c r="T1421" s="87" t="str">
        <f>IF(NOT(db[[#This Row],[H_1]]=db[[#This Row],[H_2]]),MID(db[[#This Row],[H_QTY/ CTN]],db[[#This Row],[H_1]]+1,db[[#This Row],[H_2]]-db[[#This Row],[H_1]]-1),"")</f>
        <v/>
      </c>
      <c r="U1421" s="87" t="str">
        <f>IF(db[[#This Row],[QTY/ CTN B]]="","",LEFT(db[[#This Row],[QTY/ CTN B]],SEARCH(" ",db[[#This Row],[QTY/ CTN B]],1)-1))</f>
        <v>20</v>
      </c>
      <c r="V1421" s="87" t="str">
        <f>IF(db[[#This Row],[QTY/ CTN B]]="","",RIGHT(db[[#This Row],[QTY/ CTN B]],LEN(db[[#This Row],[QTY/ CTN B]])-SEARCH(" ",db[[#This Row],[QTY/ CTN B]],1)))</f>
        <v>GRS</v>
      </c>
      <c r="W1421" s="87">
        <f>IF(db[[#This Row],[QTY/ CTN TG]]="",IF(db[[#This Row],[STN TG]]="","",12),LEFT(db[[#This Row],[QTY/ CTN TG]],SEARCH(" ",db[[#This Row],[QTY/ CTN TG]],1)-1))</f>
        <v>12</v>
      </c>
      <c r="X1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1" s="87">
        <f>IF(db[[#This Row],[STN K]]="","",IF(db[[#This Row],[STN TG]]="LSN",12,""))</f>
        <v>12</v>
      </c>
      <c r="Z1421" s="87" t="str">
        <f>IF(db[[#This Row],[STN TG]]="LSN","PCS","")</f>
        <v>PCS</v>
      </c>
      <c r="AA1421" s="87">
        <f>db[[#This Row],[QTY B]]*IF(db[[#This Row],[QTY TG]]="",1,db[[#This Row],[QTY TG]])*IF(db[[#This Row],[QTY K]]="",1,db[[#This Row],[QTY K]])</f>
        <v>2880</v>
      </c>
      <c r="AB1421" s="87" t="str">
        <f>IF(db[[#This Row],[STN K]]="",IF(db[[#This Row],[STN TG]]="",db[[#This Row],[STN B]],db[[#This Row],[STN TG]]),db[[#This Row],[STN K]])</f>
        <v>PCS</v>
      </c>
      <c r="AC1421" s="87"/>
    </row>
    <row r="1422" spans="1:29" x14ac:dyDescent="0.25">
      <c r="A1422" s="87">
        <f>ROW()-1</f>
        <v>1421</v>
      </c>
      <c r="B1422" s="1" t="str">
        <f>LOWER(SUBSTITUTE(SUBSTITUTE(SUBSTITUTE(SUBSTITUTE(SUBSTITUTE(SUBSTITUTE(db[[#This Row],[NB BM]]," ",),".",""),"-",""),"(",""),")",""),"/",""))</f>
        <v>pensilkenko2b6800platinum</v>
      </c>
      <c r="C1422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D1422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E1422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pensilkenko2b6800platinum20grs</v>
      </c>
      <c r="F14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kenkopencil2b6800platinum20grsartomoro</v>
      </c>
      <c r="G1422" s="1" t="s">
        <v>894</v>
      </c>
      <c r="H1422" s="4" t="s">
        <v>969</v>
      </c>
      <c r="I1422" s="49" t="s">
        <v>3340</v>
      </c>
      <c r="J1422" s="1" t="s">
        <v>1620</v>
      </c>
      <c r="K1422" s="26" t="e">
        <f>IF(db[[#This Row],[NB NOTA_C]]="","",COUNTIF([2]!B_MSK[concat],db[[#This Row],[NB NOTA_C]]))</f>
        <v>#REF!</v>
      </c>
      <c r="L1422" s="6" t="s">
        <v>1633</v>
      </c>
      <c r="M1422" s="1" t="s">
        <v>1689</v>
      </c>
      <c r="N1422" s="1" t="s">
        <v>2812</v>
      </c>
      <c r="O1422" s="1" t="s">
        <v>5506</v>
      </c>
      <c r="P1422" s="1" t="str">
        <f>IF(db[[#This Row],[QTY/ CTN]]="","",SUBSTITUTE(SUBSTITUTE(SUBSTITUTE(db[[#This Row],[QTY/ CTN]]," ","_",2),"(",""),")","")&amp;"_")</f>
        <v>20 GRS_</v>
      </c>
      <c r="Q1422" s="1">
        <f>IF(db[[#This Row],[H_QTY/ CTN]]="","",SEARCH("_",db[[#This Row],[H_QTY/ CTN]]))</f>
        <v>7</v>
      </c>
      <c r="R1422" s="1">
        <f>IF(db[[#This Row],[H_QTY/ CTN]]="","",LEN(db[[#This Row],[H_QTY/ CTN]]))</f>
        <v>7</v>
      </c>
      <c r="S1422" s="90" t="str">
        <f>IF(db[[#This Row],[H_QTY/ CTN]]="","",LEFT(db[[#This Row],[H_QTY/ CTN]],db[[#This Row],[H_1]]-1))</f>
        <v>20 GRS</v>
      </c>
      <c r="T1422" s="87" t="str">
        <f>IF(NOT(db[[#This Row],[H_1]]=db[[#This Row],[H_2]]),MID(db[[#This Row],[H_QTY/ CTN]],db[[#This Row],[H_1]]+1,db[[#This Row],[H_2]]-db[[#This Row],[H_1]]-1),"")</f>
        <v/>
      </c>
      <c r="U1422" s="87" t="str">
        <f>IF(db[[#This Row],[QTY/ CTN B]]="","",LEFT(db[[#This Row],[QTY/ CTN B]],SEARCH(" ",db[[#This Row],[QTY/ CTN B]],1)-1))</f>
        <v>20</v>
      </c>
      <c r="V1422" s="87" t="str">
        <f>IF(db[[#This Row],[QTY/ CTN B]]="","",RIGHT(db[[#This Row],[QTY/ CTN B]],LEN(db[[#This Row],[QTY/ CTN B]])-SEARCH(" ",db[[#This Row],[QTY/ CTN B]],1)))</f>
        <v>GRS</v>
      </c>
      <c r="W1422" s="87">
        <f>IF(db[[#This Row],[QTY/ CTN TG]]="",IF(db[[#This Row],[STN TG]]="","",12),LEFT(db[[#This Row],[QTY/ CTN TG]],SEARCH(" ",db[[#This Row],[QTY/ CTN TG]],1)-1))</f>
        <v>12</v>
      </c>
      <c r="X1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2" s="87">
        <f>IF(db[[#This Row],[STN K]]="","",IF(db[[#This Row],[STN TG]]="LSN",12,""))</f>
        <v>12</v>
      </c>
      <c r="Z1422" s="87" t="str">
        <f>IF(db[[#This Row],[STN TG]]="LSN","PCS","")</f>
        <v>PCS</v>
      </c>
      <c r="AA1422" s="87">
        <f>db[[#This Row],[QTY B]]*IF(db[[#This Row],[QTY TG]]="",1,db[[#This Row],[QTY TG]])*IF(db[[#This Row],[QTY K]]="",1,db[[#This Row],[QTY K]])</f>
        <v>2880</v>
      </c>
      <c r="AB1422" s="87" t="str">
        <f>IF(db[[#This Row],[STN K]]="",IF(db[[#This Row],[STN TG]]="",db[[#This Row],[STN B]],db[[#This Row],[STN TG]]),db[[#This Row],[STN K]])</f>
        <v>PCS</v>
      </c>
      <c r="AC1422" s="87"/>
    </row>
    <row r="1423" spans="1:29" x14ac:dyDescent="0.25">
      <c r="A1423" s="87">
        <f>ROW()-1</f>
        <v>1422</v>
      </c>
      <c r="B1423" s="1" t="str">
        <f>LOWER(SUBSTITUTE(SUBSTITUTE(SUBSTITUTE(SUBSTITUTE(SUBSTITUTE(SUBSTITUTE(db[[#This Row],[NB BM]]," ",),".",""),"-",""),"(",""),")",""),"/",""))</f>
        <v>pensilkenko2b6900funcolors</v>
      </c>
      <c r="C1423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D1423" s="1" t="str">
        <f>LOWER(SUBSTITUTE(SUBSTITUTE(SUBSTITUTE(SUBSTITUTE(SUBSTITUTE(SUBSTITUTE(SUBSTITUTE(SUBSTITUTE(SUBSTITUTE(db[[#This Row],[NB PAJAK]]," ",""),"-",""),"(",""),")",""),".",""),",",""),"/",""),"""",""),"+",""))</f>
        <v/>
      </c>
      <c r="E1423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pensilkenko2b6900funcolors20grs</v>
      </c>
      <c r="F14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kenkopencil2b6900funcolors20grsartomoro</v>
      </c>
      <c r="G1423" s="1" t="s">
        <v>3891</v>
      </c>
      <c r="H1423" s="4" t="s">
        <v>966</v>
      </c>
      <c r="I1423" s="2"/>
      <c r="J1423" s="1" t="s">
        <v>1620</v>
      </c>
      <c r="K1423" s="26" t="e">
        <f>IF(db[[#This Row],[NB NOTA_C]]="","",COUNTIF([2]!B_MSK[concat],db[[#This Row],[NB NOTA_C]]))</f>
        <v>#REF!</v>
      </c>
      <c r="L1423" s="6" t="s">
        <v>1633</v>
      </c>
      <c r="M1423" s="1" t="s">
        <v>1689</v>
      </c>
      <c r="N1423" s="1" t="s">
        <v>2812</v>
      </c>
      <c r="P1423" s="1" t="str">
        <f>IF(db[[#This Row],[QTY/ CTN]]="","",SUBSTITUTE(SUBSTITUTE(SUBSTITUTE(db[[#This Row],[QTY/ CTN]]," ","_",2),"(",""),")","")&amp;"_")</f>
        <v>20 GRS_</v>
      </c>
      <c r="Q1423" s="1">
        <f>IF(db[[#This Row],[H_QTY/ CTN]]="","",SEARCH("_",db[[#This Row],[H_QTY/ CTN]]))</f>
        <v>7</v>
      </c>
      <c r="R1423" s="1">
        <f>IF(db[[#This Row],[H_QTY/ CTN]]="","",LEN(db[[#This Row],[H_QTY/ CTN]]))</f>
        <v>7</v>
      </c>
      <c r="S1423" s="90" t="str">
        <f>IF(db[[#This Row],[H_QTY/ CTN]]="","",LEFT(db[[#This Row],[H_QTY/ CTN]],db[[#This Row],[H_1]]-1))</f>
        <v>20 GRS</v>
      </c>
      <c r="T1423" s="87" t="str">
        <f>IF(NOT(db[[#This Row],[H_1]]=db[[#This Row],[H_2]]),MID(db[[#This Row],[H_QTY/ CTN]],db[[#This Row],[H_1]]+1,db[[#This Row],[H_2]]-db[[#This Row],[H_1]]-1),"")</f>
        <v/>
      </c>
      <c r="U1423" s="87" t="str">
        <f>IF(db[[#This Row],[QTY/ CTN B]]="","",LEFT(db[[#This Row],[QTY/ CTN B]],SEARCH(" ",db[[#This Row],[QTY/ CTN B]],1)-1))</f>
        <v>20</v>
      </c>
      <c r="V1423" s="87" t="str">
        <f>IF(db[[#This Row],[QTY/ CTN B]]="","",RIGHT(db[[#This Row],[QTY/ CTN B]],LEN(db[[#This Row],[QTY/ CTN B]])-SEARCH(" ",db[[#This Row],[QTY/ CTN B]],1)))</f>
        <v>GRS</v>
      </c>
      <c r="W1423" s="87">
        <f>IF(db[[#This Row],[QTY/ CTN TG]]="",IF(db[[#This Row],[STN TG]]="","",12),LEFT(db[[#This Row],[QTY/ CTN TG]],SEARCH(" ",db[[#This Row],[QTY/ CTN TG]],1)-1))</f>
        <v>12</v>
      </c>
      <c r="X1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3" s="87">
        <f>IF(db[[#This Row],[STN K]]="","",IF(db[[#This Row],[STN TG]]="LSN",12,""))</f>
        <v>12</v>
      </c>
      <c r="Z1423" s="87" t="str">
        <f>IF(db[[#This Row],[STN TG]]="LSN","PCS","")</f>
        <v>PCS</v>
      </c>
      <c r="AA1423" s="87">
        <f>db[[#This Row],[QTY B]]*IF(db[[#This Row],[QTY TG]]="",1,db[[#This Row],[QTY TG]])*IF(db[[#This Row],[QTY K]]="",1,db[[#This Row],[QTY K]])</f>
        <v>2880</v>
      </c>
      <c r="AB1423" s="87" t="str">
        <f>IF(db[[#This Row],[STN K]]="",IF(db[[#This Row],[STN TG]]="",db[[#This Row],[STN B]],db[[#This Row],[STN TG]]),db[[#This Row],[STN K]])</f>
        <v>PCS</v>
      </c>
      <c r="AC1423" s="87"/>
    </row>
    <row r="1424" spans="1:29" x14ac:dyDescent="0.25">
      <c r="A1424" s="87">
        <f>ROW()-1</f>
        <v>1423</v>
      </c>
      <c r="B1424" s="1" t="str">
        <f>LOWER(SUBSTITUTE(SUBSTITUTE(SUBSTITUTE(SUBSTITUTE(SUBSTITUTE(SUBSTITUTE(db[[#This Row],[NB BM]]," ",),".",""),"-",""),"(",""),")",""),"/",""))</f>
        <v>pensilkenko2b6906batik</v>
      </c>
      <c r="C1424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D1424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E1424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pensilkenko2b6906batik20grs</v>
      </c>
      <c r="F14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kenkopencil2b6906btkbatik20grsartomoro</v>
      </c>
      <c r="G1424" s="1" t="s">
        <v>3890</v>
      </c>
      <c r="H1424" s="4" t="s">
        <v>3889</v>
      </c>
      <c r="I1424" s="2" t="s">
        <v>3892</v>
      </c>
      <c r="J1424" s="1" t="s">
        <v>1620</v>
      </c>
      <c r="K1424" s="26" t="e">
        <f>IF(db[[#This Row],[NB NOTA_C]]="","",COUNTIF([2]!B_MSK[concat],db[[#This Row],[NB NOTA_C]]))</f>
        <v>#REF!</v>
      </c>
      <c r="L1424" s="6" t="s">
        <v>1633</v>
      </c>
      <c r="M1424" s="1" t="s">
        <v>1689</v>
      </c>
      <c r="N1424" s="1" t="s">
        <v>2812</v>
      </c>
      <c r="P1424" s="1" t="str">
        <f>IF(db[[#This Row],[QTY/ CTN]]="","",SUBSTITUTE(SUBSTITUTE(SUBSTITUTE(db[[#This Row],[QTY/ CTN]]," ","_",2),"(",""),")","")&amp;"_")</f>
        <v>20 GRS_</v>
      </c>
      <c r="Q1424" s="1">
        <f>IF(db[[#This Row],[H_QTY/ CTN]]="","",SEARCH("_",db[[#This Row],[H_QTY/ CTN]]))</f>
        <v>7</v>
      </c>
      <c r="R1424" s="1">
        <f>IF(db[[#This Row],[H_QTY/ CTN]]="","",LEN(db[[#This Row],[H_QTY/ CTN]]))</f>
        <v>7</v>
      </c>
      <c r="S1424" s="90" t="str">
        <f>IF(db[[#This Row],[H_QTY/ CTN]]="","",LEFT(db[[#This Row],[H_QTY/ CTN]],db[[#This Row],[H_1]]-1))</f>
        <v>20 GRS</v>
      </c>
      <c r="T1424" s="87" t="str">
        <f>IF(NOT(db[[#This Row],[H_1]]=db[[#This Row],[H_2]]),MID(db[[#This Row],[H_QTY/ CTN]],db[[#This Row],[H_1]]+1,db[[#This Row],[H_2]]-db[[#This Row],[H_1]]-1),"")</f>
        <v/>
      </c>
      <c r="U1424" s="87" t="str">
        <f>IF(db[[#This Row],[QTY/ CTN B]]="","",LEFT(db[[#This Row],[QTY/ CTN B]],SEARCH(" ",db[[#This Row],[QTY/ CTN B]],1)-1))</f>
        <v>20</v>
      </c>
      <c r="V1424" s="87" t="str">
        <f>IF(db[[#This Row],[QTY/ CTN B]]="","",RIGHT(db[[#This Row],[QTY/ CTN B]],LEN(db[[#This Row],[QTY/ CTN B]])-SEARCH(" ",db[[#This Row],[QTY/ CTN B]],1)))</f>
        <v>GRS</v>
      </c>
      <c r="W1424" s="87">
        <f>IF(db[[#This Row],[QTY/ CTN TG]]="",IF(db[[#This Row],[STN TG]]="","",12),LEFT(db[[#This Row],[QTY/ CTN TG]],SEARCH(" ",db[[#This Row],[QTY/ CTN TG]],1)-1))</f>
        <v>12</v>
      </c>
      <c r="X1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4" s="87">
        <f>IF(db[[#This Row],[STN K]]="","",IF(db[[#This Row],[STN TG]]="LSN",12,""))</f>
        <v>12</v>
      </c>
      <c r="Z1424" s="87" t="str">
        <f>IF(db[[#This Row],[STN TG]]="LSN","PCS","")</f>
        <v>PCS</v>
      </c>
      <c r="AA1424" s="87">
        <f>db[[#This Row],[QTY B]]*IF(db[[#This Row],[QTY TG]]="",1,db[[#This Row],[QTY TG]])*IF(db[[#This Row],[QTY K]]="",1,db[[#This Row],[QTY K]])</f>
        <v>2880</v>
      </c>
      <c r="AB1424" s="87" t="str">
        <f>IF(db[[#This Row],[STN K]]="",IF(db[[#This Row],[STN TG]]="",db[[#This Row],[STN B]],db[[#This Row],[STN TG]]),db[[#This Row],[STN K]])</f>
        <v>PCS</v>
      </c>
      <c r="AC1424" s="87"/>
    </row>
    <row r="1425" spans="1:29" x14ac:dyDescent="0.25">
      <c r="A1425" s="87">
        <f>ROW()-1</f>
        <v>1424</v>
      </c>
      <c r="B1425" s="117" t="str">
        <f>LOWER(SUBSTITUTE(SUBSTITUTE(SUBSTITUTE(SUBSTITUTE(SUBSTITUTE(SUBSTITUTE(db[[#This Row],[NB BM]]," ",),".",""),"-",""),"(",""),")",""),"/",""))</f>
        <v>pckenkopc0719by</v>
      </c>
      <c r="C1425" s="117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D1425" s="117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E1425" s="117" t="str">
        <f>LOWER(SUBSTITUTE(SUBSTITUTE(SUBSTITUTE(SUBSTITUTE(SUBSTITUTE(SUBSTITUTE(SUBSTITUTE(SUBSTITUTE(SUBSTITUTE(db[[#This Row],[NB BM]]&amp;db[[#This Row],[QTY/ CTN]]," ",),".",""),"-",""),"(",""),")",""),",",""),"/",""),"""",""),"+",""))</f>
        <v>pckenkopc0719by24lsn</v>
      </c>
      <c r="F142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kenkopencilcasepc0719by24lsnartomoro</v>
      </c>
      <c r="G1425" s="118" t="s">
        <v>6434</v>
      </c>
      <c r="H1425" s="118" t="s">
        <v>5526</v>
      </c>
      <c r="I1425" s="49" t="s">
        <v>5527</v>
      </c>
      <c r="J1425" s="120" t="s">
        <v>1620</v>
      </c>
      <c r="K1425" s="121" t="e">
        <f>IF(db[[#This Row],[NB NOTA_C]]="","",COUNTIF([2]!B_MSK[concat],db[[#This Row],[NB NOTA_C]]))</f>
        <v>#REF!</v>
      </c>
      <c r="L1425" s="122" t="s">
        <v>1633</v>
      </c>
      <c r="M1425" s="117" t="s">
        <v>1721</v>
      </c>
      <c r="N1425" s="120" t="s">
        <v>2810</v>
      </c>
      <c r="O1425" s="117"/>
      <c r="P1425" s="117" t="str">
        <f>IF(db[[#This Row],[QTY/ CTN]]="","",SUBSTITUTE(SUBSTITUTE(SUBSTITUTE(db[[#This Row],[QTY/ CTN]]," ","_",2),"(",""),")","")&amp;"_")</f>
        <v>24 LSN_</v>
      </c>
      <c r="Q1425" s="117">
        <f>IF(db[[#This Row],[H_QTY/ CTN]]="","",SEARCH("_",db[[#This Row],[H_QTY/ CTN]]))</f>
        <v>7</v>
      </c>
      <c r="R1425" s="117">
        <f>IF(db[[#This Row],[H_QTY/ CTN]]="","",LEN(db[[#This Row],[H_QTY/ CTN]]))</f>
        <v>7</v>
      </c>
      <c r="S1425" s="123" t="str">
        <f>IF(db[[#This Row],[H_QTY/ CTN]]="","",LEFT(db[[#This Row],[H_QTY/ CTN]],db[[#This Row],[H_1]]-1))</f>
        <v>24 LSN</v>
      </c>
      <c r="T1425" s="123" t="str">
        <f>IF(NOT(db[[#This Row],[H_1]]=db[[#This Row],[H_2]]),MID(db[[#This Row],[H_QTY/ CTN]],db[[#This Row],[H_1]]+1,db[[#This Row],[H_2]]-db[[#This Row],[H_1]]-1),"")</f>
        <v/>
      </c>
      <c r="U1425" s="123" t="str">
        <f>IF(db[[#This Row],[QTY/ CTN B]]="","",LEFT(db[[#This Row],[QTY/ CTN B]],SEARCH(" ",db[[#This Row],[QTY/ CTN B]],1)-1))</f>
        <v>24</v>
      </c>
      <c r="V1425" s="123" t="str">
        <f>IF(db[[#This Row],[QTY/ CTN B]]="","",RIGHT(db[[#This Row],[QTY/ CTN B]],LEN(db[[#This Row],[QTY/ CTN B]])-SEARCH(" ",db[[#This Row],[QTY/ CTN B]],1)))</f>
        <v>LSN</v>
      </c>
      <c r="W1425" s="123">
        <f>IF(db[[#This Row],[QTY/ CTN TG]]="",IF(db[[#This Row],[STN TG]]="","",12),LEFT(db[[#This Row],[QTY/ CTN TG]],SEARCH(" ",db[[#This Row],[QTY/ CTN TG]],1)-1))</f>
        <v>12</v>
      </c>
      <c r="X142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25" s="123" t="str">
        <f>IF(db[[#This Row],[STN K]]="","",IF(db[[#This Row],[STN TG]]="LSN",12,""))</f>
        <v/>
      </c>
      <c r="Z1425" s="123" t="str">
        <f>IF(db[[#This Row],[STN TG]]="LSN","PCS","")</f>
        <v/>
      </c>
      <c r="AA1425" s="123">
        <f>db[[#This Row],[QTY B]]*IF(db[[#This Row],[QTY TG]]="",1,db[[#This Row],[QTY TG]])*IF(db[[#This Row],[QTY K]]="",1,db[[#This Row],[QTY K]])</f>
        <v>288</v>
      </c>
      <c r="AB1425" s="123" t="str">
        <f>IF(db[[#This Row],[STN K]]="",IF(db[[#This Row],[STN TG]]="",db[[#This Row],[STN B]],db[[#This Row],[STN TG]]),db[[#This Row],[STN K]])</f>
        <v>PCS</v>
      </c>
      <c r="AC1425" s="87"/>
    </row>
    <row r="1426" spans="1:29" x14ac:dyDescent="0.25">
      <c r="A1426" s="87">
        <f>ROW()-1</f>
        <v>1425</v>
      </c>
      <c r="B1426" s="1" t="str">
        <f>LOWER(SUBSTITUTE(SUBSTITUTE(SUBSTITUTE(SUBSTITUTE(SUBSTITUTE(SUBSTITUTE(db[[#This Row],[NB BM]]," ",),".",""),"-",""),"(",""),")",""),"/",""))</f>
        <v>pckenkopc0719pastel</v>
      </c>
      <c r="C142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D142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E1426" s="1" t="str">
        <f>LOWER(SUBSTITUTE(SUBSTITUTE(SUBSTITUTE(SUBSTITUTE(SUBSTITUTE(SUBSTITUTE(SUBSTITUTE(SUBSTITUTE(SUBSTITUTE(db[[#This Row],[NB BM]]&amp;db[[#This Row],[QTY/ CTN]]," ",),".",""),"-",""),"(",""),")",""),",",""),"/",""),"""",""),"+",""))</f>
        <v>pckenkopc0719pastel24lsn</v>
      </c>
      <c r="F14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kenkopencilcasepc0719pastel24lsnartomoro</v>
      </c>
      <c r="G1426" s="1" t="s">
        <v>6435</v>
      </c>
      <c r="H1426" s="4" t="s">
        <v>578</v>
      </c>
      <c r="I1426" s="49" t="s">
        <v>3668</v>
      </c>
      <c r="J1426" s="1" t="s">
        <v>1620</v>
      </c>
      <c r="K1426" s="26" t="e">
        <f>IF(db[[#This Row],[NB NOTA_C]]="","",COUNTIF([2]!B_MSK[concat],db[[#This Row],[NB NOTA_C]]))</f>
        <v>#REF!</v>
      </c>
      <c r="L1426" s="6" t="s">
        <v>1633</v>
      </c>
      <c r="M1426" s="1" t="s">
        <v>1721</v>
      </c>
      <c r="N1426" s="1" t="s">
        <v>2810</v>
      </c>
      <c r="P1426" s="1" t="str">
        <f>IF(db[[#This Row],[QTY/ CTN]]="","",SUBSTITUTE(SUBSTITUTE(SUBSTITUTE(db[[#This Row],[QTY/ CTN]]," ","_",2),"(",""),")","")&amp;"_")</f>
        <v>24 LSN_</v>
      </c>
      <c r="Q1426" s="1">
        <f>IF(db[[#This Row],[H_QTY/ CTN]]="","",SEARCH("_",db[[#This Row],[H_QTY/ CTN]]))</f>
        <v>7</v>
      </c>
      <c r="R1426" s="1">
        <f>IF(db[[#This Row],[H_QTY/ CTN]]="","",LEN(db[[#This Row],[H_QTY/ CTN]]))</f>
        <v>7</v>
      </c>
      <c r="S1426" s="90" t="str">
        <f>IF(db[[#This Row],[H_QTY/ CTN]]="","",LEFT(db[[#This Row],[H_QTY/ CTN]],db[[#This Row],[H_1]]-1))</f>
        <v>24 LSN</v>
      </c>
      <c r="T1426" s="87" t="str">
        <f>IF(NOT(db[[#This Row],[H_1]]=db[[#This Row],[H_2]]),MID(db[[#This Row],[H_QTY/ CTN]],db[[#This Row],[H_1]]+1,db[[#This Row],[H_2]]-db[[#This Row],[H_1]]-1),"")</f>
        <v/>
      </c>
      <c r="U1426" s="87" t="str">
        <f>IF(db[[#This Row],[QTY/ CTN B]]="","",LEFT(db[[#This Row],[QTY/ CTN B]],SEARCH(" ",db[[#This Row],[QTY/ CTN B]],1)-1))</f>
        <v>24</v>
      </c>
      <c r="V1426" s="87" t="str">
        <f>IF(db[[#This Row],[QTY/ CTN B]]="","",RIGHT(db[[#This Row],[QTY/ CTN B]],LEN(db[[#This Row],[QTY/ CTN B]])-SEARCH(" ",db[[#This Row],[QTY/ CTN B]],1)))</f>
        <v>LSN</v>
      </c>
      <c r="W1426" s="87">
        <f>IF(db[[#This Row],[QTY/ CTN TG]]="",IF(db[[#This Row],[STN TG]]="","",12),LEFT(db[[#This Row],[QTY/ CTN TG]],SEARCH(" ",db[[#This Row],[QTY/ CTN TG]],1)-1))</f>
        <v>12</v>
      </c>
      <c r="X1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26" s="87" t="str">
        <f>IF(db[[#This Row],[STN K]]="","",IF(db[[#This Row],[STN TG]]="LSN",12,""))</f>
        <v/>
      </c>
      <c r="Z1426" s="87" t="str">
        <f>IF(db[[#This Row],[STN TG]]="LSN","PCS","")</f>
        <v/>
      </c>
      <c r="AA1426" s="87">
        <f>db[[#This Row],[QTY B]]*IF(db[[#This Row],[QTY TG]]="",1,db[[#This Row],[QTY TG]])*IF(db[[#This Row],[QTY K]]="",1,db[[#This Row],[QTY K]])</f>
        <v>288</v>
      </c>
      <c r="AB1426" s="87" t="str">
        <f>IF(db[[#This Row],[STN K]]="",IF(db[[#This Row],[STN TG]]="",db[[#This Row],[STN B]],db[[#This Row],[STN TG]]),db[[#This Row],[STN K]])</f>
        <v>PCS</v>
      </c>
      <c r="AC1426" s="87"/>
    </row>
    <row r="1427" spans="1:29" x14ac:dyDescent="0.25">
      <c r="A1427" s="87">
        <f>ROW()-1</f>
        <v>1426</v>
      </c>
      <c r="B1427" s="3" t="str">
        <f>LOWER(SUBSTITUTE(SUBSTITUTE(SUBSTITUTE(SUBSTITUTE(SUBSTITUTE(SUBSTITUTE(db[[#This Row],[NB BM]]," ",),".",""),"-",""),"(",""),")",""),"/",""))</f>
        <v>pckenkopc0719tk</v>
      </c>
      <c r="C142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D142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E1427" s="3" t="str">
        <f>LOWER(SUBSTITUTE(SUBSTITUTE(SUBSTITUTE(SUBSTITUTE(SUBSTITUTE(SUBSTITUTE(SUBSTITUTE(SUBSTITUTE(SUBSTITUTE(db[[#This Row],[NB BM]]&amp;db[[#This Row],[QTY/ CTN]]," ",),".",""),"-",""),"(",""),")",""),",",""),"/",""),"""",""),"+",""))</f>
        <v>pckenkopc0719tk24lsn</v>
      </c>
      <c r="F14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kenkopencilcasepc0719tk24lsnartomoro</v>
      </c>
      <c r="G1427" s="1" t="s">
        <v>6436</v>
      </c>
      <c r="H1427" s="4" t="s">
        <v>4507</v>
      </c>
      <c r="I1427" s="49" t="s">
        <v>4508</v>
      </c>
      <c r="J1427" s="1" t="s">
        <v>1620</v>
      </c>
      <c r="K1427" s="28" t="e">
        <f>IF(db[[#This Row],[NB NOTA_C]]="","",COUNTIF([2]!B_MSK[concat],db[[#This Row],[NB NOTA_C]]))</f>
        <v>#REF!</v>
      </c>
      <c r="L1427" s="7" t="s">
        <v>1633</v>
      </c>
      <c r="M1427" s="3" t="s">
        <v>1721</v>
      </c>
      <c r="N1427" s="1" t="s">
        <v>2810</v>
      </c>
      <c r="O1427" s="3"/>
      <c r="P1427" s="3" t="str">
        <f>IF(db[[#This Row],[QTY/ CTN]]="","",SUBSTITUTE(SUBSTITUTE(SUBSTITUTE(db[[#This Row],[QTY/ CTN]]," ","_",2),"(",""),")","")&amp;"_")</f>
        <v>24 LSN_</v>
      </c>
      <c r="Q1427" s="3">
        <f>IF(db[[#This Row],[H_QTY/ CTN]]="","",SEARCH("_",db[[#This Row],[H_QTY/ CTN]]))</f>
        <v>7</v>
      </c>
      <c r="R1427" s="3">
        <f>IF(db[[#This Row],[H_QTY/ CTN]]="","",LEN(db[[#This Row],[H_QTY/ CTN]]))</f>
        <v>7</v>
      </c>
      <c r="S1427" s="87" t="str">
        <f>IF(db[[#This Row],[H_QTY/ CTN]]="","",LEFT(db[[#This Row],[H_QTY/ CTN]],db[[#This Row],[H_1]]-1))</f>
        <v>24 LSN</v>
      </c>
      <c r="T1427" s="87" t="str">
        <f>IF(NOT(db[[#This Row],[H_1]]=db[[#This Row],[H_2]]),MID(db[[#This Row],[H_QTY/ CTN]],db[[#This Row],[H_1]]+1,db[[#This Row],[H_2]]-db[[#This Row],[H_1]]-1),"")</f>
        <v/>
      </c>
      <c r="U1427" s="87" t="str">
        <f>IF(db[[#This Row],[QTY/ CTN B]]="","",LEFT(db[[#This Row],[QTY/ CTN B]],SEARCH(" ",db[[#This Row],[QTY/ CTN B]],1)-1))</f>
        <v>24</v>
      </c>
      <c r="V1427" s="87" t="str">
        <f>IF(db[[#This Row],[QTY/ CTN B]]="","",RIGHT(db[[#This Row],[QTY/ CTN B]],LEN(db[[#This Row],[QTY/ CTN B]])-SEARCH(" ",db[[#This Row],[QTY/ CTN B]],1)))</f>
        <v>LSN</v>
      </c>
      <c r="W1427" s="87">
        <f>IF(db[[#This Row],[QTY/ CTN TG]]="",IF(db[[#This Row],[STN TG]]="","",12),LEFT(db[[#This Row],[QTY/ CTN TG]],SEARCH(" ",db[[#This Row],[QTY/ CTN TG]],1)-1))</f>
        <v>12</v>
      </c>
      <c r="X1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27" s="87" t="str">
        <f>IF(db[[#This Row],[STN K]]="","",IF(db[[#This Row],[STN TG]]="LSN",12,""))</f>
        <v/>
      </c>
      <c r="Z1427" s="87" t="str">
        <f>IF(db[[#This Row],[STN TG]]="LSN","PCS","")</f>
        <v/>
      </c>
      <c r="AA1427" s="87">
        <f>db[[#This Row],[QTY B]]*IF(db[[#This Row],[QTY TG]]="",1,db[[#This Row],[QTY TG]])*IF(db[[#This Row],[QTY K]]="",1,db[[#This Row],[QTY K]])</f>
        <v>288</v>
      </c>
      <c r="AB1427" s="87" t="str">
        <f>IF(db[[#This Row],[STN K]]="",IF(db[[#This Row],[STN TG]]="",db[[#This Row],[STN B]],db[[#This Row],[STN TG]]),db[[#This Row],[STN K]])</f>
        <v>PCS</v>
      </c>
      <c r="AC1427" s="87"/>
    </row>
    <row r="1428" spans="1:29" x14ac:dyDescent="0.25">
      <c r="A1428" s="87">
        <f>ROW()-1</f>
        <v>1427</v>
      </c>
      <c r="B1428" s="1" t="str">
        <f>LOWER(SUBSTITUTE(SUBSTITUTE(SUBSTITUTE(SUBSTITUTE(SUBSTITUTE(SUBSTITUTE(db[[#This Row],[NB BM]]," ",),".",""),"-",""),"(",""),")",""),"/",""))</f>
        <v>pckenkopc0719ur</v>
      </c>
      <c r="C142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D142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E1428" s="1" t="str">
        <f>LOWER(SUBSTITUTE(SUBSTITUTE(SUBSTITUTE(SUBSTITUTE(SUBSTITUTE(SUBSTITUTE(SUBSTITUTE(SUBSTITUTE(SUBSTITUTE(db[[#This Row],[NB BM]]&amp;db[[#This Row],[QTY/ CTN]]," ",),".",""),"-",""),"(",""),")",""),",",""),"/",""),"""",""),"+",""))</f>
        <v>pckenkopc0719ur24lsn</v>
      </c>
      <c r="F14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kenkopencilcasepc0719ur24lsnartomoro</v>
      </c>
      <c r="G1428" s="1" t="s">
        <v>6437</v>
      </c>
      <c r="H1428" s="4" t="s">
        <v>956</v>
      </c>
      <c r="I1428" s="49" t="s">
        <v>3669</v>
      </c>
      <c r="J1428" s="1" t="s">
        <v>1620</v>
      </c>
      <c r="K1428" s="26" t="e">
        <f>IF(db[[#This Row],[NB NOTA_C]]="","",COUNTIF([2]!B_MSK[concat],db[[#This Row],[NB NOTA_C]]))</f>
        <v>#REF!</v>
      </c>
      <c r="L1428" s="6" t="s">
        <v>1633</v>
      </c>
      <c r="M1428" s="1" t="s">
        <v>1721</v>
      </c>
      <c r="N1428" s="1" t="s">
        <v>2810</v>
      </c>
      <c r="P1428" s="1" t="str">
        <f>IF(db[[#This Row],[QTY/ CTN]]="","",SUBSTITUTE(SUBSTITUTE(SUBSTITUTE(db[[#This Row],[QTY/ CTN]]," ","_",2),"(",""),")","")&amp;"_")</f>
        <v>24 LSN_</v>
      </c>
      <c r="Q1428" s="1">
        <f>IF(db[[#This Row],[H_QTY/ CTN]]="","",SEARCH("_",db[[#This Row],[H_QTY/ CTN]]))</f>
        <v>7</v>
      </c>
      <c r="R1428" s="1">
        <f>IF(db[[#This Row],[H_QTY/ CTN]]="","",LEN(db[[#This Row],[H_QTY/ CTN]]))</f>
        <v>7</v>
      </c>
      <c r="S1428" s="90" t="str">
        <f>IF(db[[#This Row],[H_QTY/ CTN]]="","",LEFT(db[[#This Row],[H_QTY/ CTN]],db[[#This Row],[H_1]]-1))</f>
        <v>24 LSN</v>
      </c>
      <c r="T1428" s="87" t="str">
        <f>IF(NOT(db[[#This Row],[H_1]]=db[[#This Row],[H_2]]),MID(db[[#This Row],[H_QTY/ CTN]],db[[#This Row],[H_1]]+1,db[[#This Row],[H_2]]-db[[#This Row],[H_1]]-1),"")</f>
        <v/>
      </c>
      <c r="U1428" s="87" t="str">
        <f>IF(db[[#This Row],[QTY/ CTN B]]="","",LEFT(db[[#This Row],[QTY/ CTN B]],SEARCH(" ",db[[#This Row],[QTY/ CTN B]],1)-1))</f>
        <v>24</v>
      </c>
      <c r="V1428" s="87" t="str">
        <f>IF(db[[#This Row],[QTY/ CTN B]]="","",RIGHT(db[[#This Row],[QTY/ CTN B]],LEN(db[[#This Row],[QTY/ CTN B]])-SEARCH(" ",db[[#This Row],[QTY/ CTN B]],1)))</f>
        <v>LSN</v>
      </c>
      <c r="W1428" s="87">
        <f>IF(db[[#This Row],[QTY/ CTN TG]]="",IF(db[[#This Row],[STN TG]]="","",12),LEFT(db[[#This Row],[QTY/ CTN TG]],SEARCH(" ",db[[#This Row],[QTY/ CTN TG]],1)-1))</f>
        <v>12</v>
      </c>
      <c r="X1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28" s="87" t="str">
        <f>IF(db[[#This Row],[STN K]]="","",IF(db[[#This Row],[STN TG]]="LSN",12,""))</f>
        <v/>
      </c>
      <c r="Z1428" s="87" t="str">
        <f>IF(db[[#This Row],[STN TG]]="LSN","PCS","")</f>
        <v/>
      </c>
      <c r="AA1428" s="87">
        <f>db[[#This Row],[QTY B]]*IF(db[[#This Row],[QTY TG]]="",1,db[[#This Row],[QTY TG]])*IF(db[[#This Row],[QTY K]]="",1,db[[#This Row],[QTY K]])</f>
        <v>288</v>
      </c>
      <c r="AB1428" s="87" t="str">
        <f>IF(db[[#This Row],[STN K]]="",IF(db[[#This Row],[STN TG]]="",db[[#This Row],[STN B]],db[[#This Row],[STN TG]]),db[[#This Row],[STN K]])</f>
        <v>PCS</v>
      </c>
      <c r="AC1428" s="87"/>
    </row>
    <row r="1429" spans="1:29" x14ac:dyDescent="0.25">
      <c r="A1429" s="87">
        <f>ROW()-1</f>
        <v>1428</v>
      </c>
      <c r="B1429" s="3" t="str">
        <f>LOWER(SUBSTITUTE(SUBSTITUTE(SUBSTITUTE(SUBSTITUTE(SUBSTITUTE(SUBSTITUTE(db[[#This Row],[NB BM]]," ",),".",""),"-",""),"(",""),")",""),"/",""))</f>
        <v>isimechpenkenkopl052bhipolymer</v>
      </c>
      <c r="C142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D142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E1429" s="3" t="str">
        <f>LOWER(SUBSTITUTE(SUBSTITUTE(SUBSTITUTE(SUBSTITUTE(SUBSTITUTE(SUBSTITUTE(SUBSTITUTE(SUBSTITUTE(SUBSTITUTE(db[[#This Row],[NB BM]]&amp;db[[#This Row],[QTY/ CTN]]," ",),".",""),"-",""),"(",""),")",""),",",""),"/",""),"""",""),"+",""))</f>
        <v>isimechpenkenkopl052bhipolymer18grs</v>
      </c>
      <c r="F1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kenkopencilleadpl052b05mmhipolymer18grsartomoro</v>
      </c>
      <c r="G1429" s="1" t="s">
        <v>4359</v>
      </c>
      <c r="H1429" s="4" t="s">
        <v>2343</v>
      </c>
      <c r="I1429" s="49" t="s">
        <v>2344</v>
      </c>
      <c r="J1429" s="1" t="s">
        <v>1620</v>
      </c>
      <c r="K1429" s="26" t="e">
        <f>IF(db[[#This Row],[NB NOTA_C]]="","",COUNTIF([2]!B_MSK[concat],db[[#This Row],[NB NOTA_C]]))</f>
        <v>#REF!</v>
      </c>
      <c r="L1429" s="7" t="s">
        <v>1633</v>
      </c>
      <c r="M1429" s="3" t="s">
        <v>5339</v>
      </c>
      <c r="N1429" s="1" t="s">
        <v>2794</v>
      </c>
      <c r="O1429" s="1" t="s">
        <v>5136</v>
      </c>
      <c r="P1429" s="1" t="str">
        <f>IF(db[[#This Row],[QTY/ CTN]]="","",SUBSTITUTE(SUBSTITUTE(SUBSTITUTE(db[[#This Row],[QTY/ CTN]]," ","_",2),"(",""),")","")&amp;"_")</f>
        <v>18 GRS_</v>
      </c>
      <c r="Q1429" s="1">
        <f>IF(db[[#This Row],[H_QTY/ CTN]]="","",SEARCH("_",db[[#This Row],[H_QTY/ CTN]]))</f>
        <v>7</v>
      </c>
      <c r="R1429" s="1">
        <f>IF(db[[#This Row],[H_QTY/ CTN]]="","",LEN(db[[#This Row],[H_QTY/ CTN]]))</f>
        <v>7</v>
      </c>
      <c r="S1429" s="90" t="str">
        <f>IF(db[[#This Row],[H_QTY/ CTN]]="","",LEFT(db[[#This Row],[H_QTY/ CTN]],db[[#This Row],[H_1]]-1))</f>
        <v>18 GRS</v>
      </c>
      <c r="T1429" s="87" t="str">
        <f>IF(NOT(db[[#This Row],[H_1]]=db[[#This Row],[H_2]]),MID(db[[#This Row],[H_QTY/ CTN]],db[[#This Row],[H_1]]+1,db[[#This Row],[H_2]]-db[[#This Row],[H_1]]-1),"")</f>
        <v/>
      </c>
      <c r="U1429" s="87" t="str">
        <f>IF(db[[#This Row],[QTY/ CTN B]]="","",LEFT(db[[#This Row],[QTY/ CTN B]],SEARCH(" ",db[[#This Row],[QTY/ CTN B]],1)-1))</f>
        <v>18</v>
      </c>
      <c r="V1429" s="87" t="str">
        <f>IF(db[[#This Row],[QTY/ CTN B]]="","",RIGHT(db[[#This Row],[QTY/ CTN B]],LEN(db[[#This Row],[QTY/ CTN B]])-SEARCH(" ",db[[#This Row],[QTY/ CTN B]],1)))</f>
        <v>GRS</v>
      </c>
      <c r="W1429" s="87">
        <f>IF(db[[#This Row],[QTY/ CTN TG]]="",IF(db[[#This Row],[STN TG]]="","",12),LEFT(db[[#This Row],[QTY/ CTN TG]],SEARCH(" ",db[[#This Row],[QTY/ CTN TG]],1)-1))</f>
        <v>12</v>
      </c>
      <c r="X1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29" s="87">
        <f>IF(db[[#This Row],[STN K]]="","",IF(db[[#This Row],[STN TG]]="LSN",12,""))</f>
        <v>12</v>
      </c>
      <c r="Z1429" s="87" t="str">
        <f>IF(db[[#This Row],[STN TG]]="LSN","PCS","")</f>
        <v>PCS</v>
      </c>
      <c r="AA1429" s="87">
        <f>db[[#This Row],[QTY B]]*IF(db[[#This Row],[QTY TG]]="",1,db[[#This Row],[QTY TG]])*IF(db[[#This Row],[QTY K]]="",1,db[[#This Row],[QTY K]])</f>
        <v>2592</v>
      </c>
      <c r="AB1429" s="87" t="str">
        <f>IF(db[[#This Row],[STN K]]="",IF(db[[#This Row],[STN TG]]="",db[[#This Row],[STN B]],db[[#This Row],[STN TG]]),db[[#This Row],[STN K]])</f>
        <v>PCS</v>
      </c>
      <c r="AC1429" s="87"/>
    </row>
    <row r="1430" spans="1:29" x14ac:dyDescent="0.25">
      <c r="A1430" s="87">
        <f>ROW()-1</f>
        <v>1429</v>
      </c>
      <c r="B1430" s="1" t="str">
        <f>LOWER(SUBSTITUTE(SUBSTITUTE(SUBSTITUTE(SUBSTITUTE(SUBSTITUTE(SUBSTITUTE(db[[#This Row],[NB BM]]," ",),".",""),"-",""),"(",""),")",""),"/",""))</f>
        <v>isimechpenkenkopl2092b</v>
      </c>
      <c r="C1430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D1430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E1430" s="1" t="str">
        <f>LOWER(SUBSTITUTE(SUBSTITUTE(SUBSTITUTE(SUBSTITUTE(SUBSTITUTE(SUBSTITUTE(SUBSTITUTE(SUBSTITUTE(SUBSTITUTE(db[[#This Row],[NB BM]]&amp;db[[#This Row],[QTY/ CTN]]," ",),".",""),"-",""),"(",""),")",""),",",""),"/",""),"""",""),"+",""))</f>
        <v>isimechpenkenkopl2092b12grs</v>
      </c>
      <c r="F14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kenkopencilleadpl2092b20mmx9cm12grsartomoro</v>
      </c>
      <c r="G1430" s="1" t="s">
        <v>5581</v>
      </c>
      <c r="H1430" s="4" t="s">
        <v>5579</v>
      </c>
      <c r="I1430" s="49" t="s">
        <v>5580</v>
      </c>
      <c r="J1430" s="1" t="s">
        <v>1620</v>
      </c>
      <c r="K1430" s="26" t="e">
        <f>IF(db[[#This Row],[NB NOTA_C]]="","",COUNTIF([2]!B_MSK[concat],db[[#This Row],[NB NOTA_C]]))</f>
        <v>#REF!</v>
      </c>
      <c r="L1430" s="6" t="s">
        <v>1633</v>
      </c>
      <c r="M1430" s="1" t="s">
        <v>1697</v>
      </c>
      <c r="N1430" s="1" t="s">
        <v>2794</v>
      </c>
      <c r="O1430" s="1" t="s">
        <v>5582</v>
      </c>
      <c r="P1430" s="1" t="str">
        <f>IF(db[[#This Row],[QTY/ CTN]]="","",SUBSTITUTE(SUBSTITUTE(SUBSTITUTE(db[[#This Row],[QTY/ CTN]]," ","_",2),"(",""),")","")&amp;"_")</f>
        <v>12 GRS_</v>
      </c>
      <c r="Q1430" s="1">
        <f>IF(db[[#This Row],[H_QTY/ CTN]]="","",SEARCH("_",db[[#This Row],[H_QTY/ CTN]]))</f>
        <v>7</v>
      </c>
      <c r="R1430" s="1">
        <f>IF(db[[#This Row],[H_QTY/ CTN]]="","",LEN(db[[#This Row],[H_QTY/ CTN]]))</f>
        <v>7</v>
      </c>
      <c r="S1430" s="90" t="str">
        <f>IF(db[[#This Row],[H_QTY/ CTN]]="","",LEFT(db[[#This Row],[H_QTY/ CTN]],db[[#This Row],[H_1]]-1))</f>
        <v>12 GRS</v>
      </c>
      <c r="T1430" s="87" t="str">
        <f>IF(NOT(db[[#This Row],[H_1]]=db[[#This Row],[H_2]]),MID(db[[#This Row],[H_QTY/ CTN]],db[[#This Row],[H_1]]+1,db[[#This Row],[H_2]]-db[[#This Row],[H_1]]-1),"")</f>
        <v/>
      </c>
      <c r="U1430" s="87" t="str">
        <f>IF(db[[#This Row],[QTY/ CTN B]]="","",LEFT(db[[#This Row],[QTY/ CTN B]],SEARCH(" ",db[[#This Row],[QTY/ CTN B]],1)-1))</f>
        <v>12</v>
      </c>
      <c r="V1430" s="87" t="str">
        <f>IF(db[[#This Row],[QTY/ CTN B]]="","",RIGHT(db[[#This Row],[QTY/ CTN B]],LEN(db[[#This Row],[QTY/ CTN B]])-SEARCH(" ",db[[#This Row],[QTY/ CTN B]],1)))</f>
        <v>GRS</v>
      </c>
      <c r="W1430" s="87">
        <f>IF(db[[#This Row],[QTY/ CTN TG]]="",IF(db[[#This Row],[STN TG]]="","",12),LEFT(db[[#This Row],[QTY/ CTN TG]],SEARCH(" ",db[[#This Row],[QTY/ CTN TG]],1)-1))</f>
        <v>12</v>
      </c>
      <c r="X1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30" s="87">
        <f>IF(db[[#This Row],[STN K]]="","",IF(db[[#This Row],[STN TG]]="LSN",12,""))</f>
        <v>12</v>
      </c>
      <c r="Z1430" s="87" t="str">
        <f>IF(db[[#This Row],[STN TG]]="LSN","PCS","")</f>
        <v>PCS</v>
      </c>
      <c r="AA1430" s="87">
        <f>db[[#This Row],[QTY B]]*IF(db[[#This Row],[QTY TG]]="",1,db[[#This Row],[QTY TG]])*IF(db[[#This Row],[QTY K]]="",1,db[[#This Row],[QTY K]])</f>
        <v>1728</v>
      </c>
      <c r="AB1430" s="87" t="str">
        <f>IF(db[[#This Row],[STN K]]="",IF(db[[#This Row],[STN TG]]="",db[[#This Row],[STN B]],db[[#This Row],[STN TG]]),db[[#This Row],[STN K]])</f>
        <v>PCS</v>
      </c>
      <c r="AC1430" s="87"/>
    </row>
    <row r="1431" spans="1:29" x14ac:dyDescent="0.25">
      <c r="A1431" s="87">
        <f>ROW()-1</f>
        <v>1430</v>
      </c>
      <c r="B1431" s="3" t="str">
        <f>LOWER(SUBSTITUTE(SUBSTITUTE(SUBSTITUTE(SUBSTITUTE(SUBSTITUTE(SUBSTITUTE(db[[#This Row],[NB BM]]," ",),".",""),"-",""),"(",""),")",""),"/",""))</f>
        <v>isimechpenkenkopl2122b</v>
      </c>
      <c r="C1431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D1431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E1431" s="3" t="str">
        <f>LOWER(SUBSTITUTE(SUBSTITUTE(SUBSTITUTE(SUBSTITUTE(SUBSTITUTE(SUBSTITUTE(SUBSTITUTE(SUBSTITUTE(SUBSTITUTE(db[[#This Row],[NB BM]]&amp;db[[#This Row],[QTY/ CTN]]," ",),".",""),"-",""),"(",""),")",""),",",""),"/",""),"""",""),"+",""))</f>
        <v>isimechpenkenkopl2122b12grs</v>
      </c>
      <c r="F1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kenkopencilleadpl2122b20mmx12cm12grsartomoro</v>
      </c>
      <c r="G1431" s="1" t="s">
        <v>4358</v>
      </c>
      <c r="H1431" s="4" t="s">
        <v>4357</v>
      </c>
      <c r="I1431" s="49" t="s">
        <v>4356</v>
      </c>
      <c r="J1431" s="1" t="s">
        <v>1620</v>
      </c>
      <c r="K1431" s="26" t="e">
        <f>IF(db[[#This Row],[NB NOTA_C]]="","",COUNTIF([2]!B_MSK[concat],db[[#This Row],[NB NOTA_C]]))</f>
        <v>#REF!</v>
      </c>
      <c r="L1431" s="7" t="s">
        <v>1633</v>
      </c>
      <c r="M1431" s="3" t="s">
        <v>1697</v>
      </c>
      <c r="N1431" s="1" t="s">
        <v>2794</v>
      </c>
      <c r="O1431" s="1" t="s">
        <v>5583</v>
      </c>
      <c r="P1431" s="1" t="str">
        <f>IF(db[[#This Row],[QTY/ CTN]]="","",SUBSTITUTE(SUBSTITUTE(SUBSTITUTE(db[[#This Row],[QTY/ CTN]]," ","_",2),"(",""),")","")&amp;"_")</f>
        <v>12 GRS_</v>
      </c>
      <c r="Q1431" s="1">
        <f>IF(db[[#This Row],[H_QTY/ CTN]]="","",SEARCH("_",db[[#This Row],[H_QTY/ CTN]]))</f>
        <v>7</v>
      </c>
      <c r="R1431" s="1">
        <f>IF(db[[#This Row],[H_QTY/ CTN]]="","",LEN(db[[#This Row],[H_QTY/ CTN]]))</f>
        <v>7</v>
      </c>
      <c r="S1431" s="90" t="str">
        <f>IF(db[[#This Row],[H_QTY/ CTN]]="","",LEFT(db[[#This Row],[H_QTY/ CTN]],db[[#This Row],[H_1]]-1))</f>
        <v>12 GRS</v>
      </c>
      <c r="T1431" s="87" t="str">
        <f>IF(NOT(db[[#This Row],[H_1]]=db[[#This Row],[H_2]]),MID(db[[#This Row],[H_QTY/ CTN]],db[[#This Row],[H_1]]+1,db[[#This Row],[H_2]]-db[[#This Row],[H_1]]-1),"")</f>
        <v/>
      </c>
      <c r="U1431" s="87" t="str">
        <f>IF(db[[#This Row],[QTY/ CTN B]]="","",LEFT(db[[#This Row],[QTY/ CTN B]],SEARCH(" ",db[[#This Row],[QTY/ CTN B]],1)-1))</f>
        <v>12</v>
      </c>
      <c r="V1431" s="87" t="str">
        <f>IF(db[[#This Row],[QTY/ CTN B]]="","",RIGHT(db[[#This Row],[QTY/ CTN B]],LEN(db[[#This Row],[QTY/ CTN B]])-SEARCH(" ",db[[#This Row],[QTY/ CTN B]],1)))</f>
        <v>GRS</v>
      </c>
      <c r="W1431" s="87">
        <f>IF(db[[#This Row],[QTY/ CTN TG]]="",IF(db[[#This Row],[STN TG]]="","",12),LEFT(db[[#This Row],[QTY/ CTN TG]],SEARCH(" ",db[[#This Row],[QTY/ CTN TG]],1)-1))</f>
        <v>12</v>
      </c>
      <c r="X1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1431" s="87">
        <f>IF(db[[#This Row],[STN K]]="","",IF(db[[#This Row],[STN TG]]="LSN",12,""))</f>
        <v>12</v>
      </c>
      <c r="Z1431" s="87" t="str">
        <f>IF(db[[#This Row],[STN TG]]="LSN","PCS","")</f>
        <v>PCS</v>
      </c>
      <c r="AA1431" s="87">
        <f>db[[#This Row],[QTY B]]*IF(db[[#This Row],[QTY TG]]="",1,db[[#This Row],[QTY TG]])*IF(db[[#This Row],[QTY K]]="",1,db[[#This Row],[QTY K]])</f>
        <v>1728</v>
      </c>
      <c r="AB1431" s="87" t="str">
        <f>IF(db[[#This Row],[STN K]]="",IF(db[[#This Row],[STN TG]]="",db[[#This Row],[STN B]],db[[#This Row],[STN TG]]),db[[#This Row],[STN K]])</f>
        <v>PCS</v>
      </c>
      <c r="AC1431" s="87"/>
    </row>
    <row r="1432" spans="1:29" x14ac:dyDescent="0.25">
      <c r="A1432" s="87">
        <f>ROW()-1</f>
        <v>1431</v>
      </c>
      <c r="B1432" s="1" t="str">
        <f>LOWER(SUBSTITUTE(SUBSTITUTE(SUBSTITUTE(SUBSTITUTE(SUBSTITUTE(SUBSTITUTE(db[[#This Row],[NB BM]]," ",),".",""),"-",""),"(",""),")",""),"/",""))</f>
        <v>markerpermanenkenkopm100hitam</v>
      </c>
      <c r="C1432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D1432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E1432" s="1" t="str">
        <f>LOWER(SUBSTITUTE(SUBSTITUTE(SUBSTITUTE(SUBSTITUTE(SUBSTITUTE(SUBSTITUTE(SUBSTITUTE(SUBSTITUTE(SUBSTITUTE(db[[#This Row],[NB BM]]&amp;db[[#This Row],[QTY/ CTN]]," ",),".",""),"-",""),"(",""),")",""),",",""),"/",""),"""",""),"+",""))</f>
        <v>markerpermanenkenkopm100hitam60lsn</v>
      </c>
      <c r="F14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kenkopermanentmarkerpm100black60lsnartomoro</v>
      </c>
      <c r="G1432" s="1" t="s">
        <v>579</v>
      </c>
      <c r="H1432" s="4" t="s">
        <v>580</v>
      </c>
      <c r="I1432" s="49" t="s">
        <v>3070</v>
      </c>
      <c r="J1432" s="1" t="s">
        <v>1620</v>
      </c>
      <c r="K1432" s="26" t="e">
        <f>IF(db[[#This Row],[NB NOTA_C]]="","",COUNTIF([2]!B_MSK[concat],db[[#This Row],[NB NOTA_C]]))</f>
        <v>#REF!</v>
      </c>
      <c r="L1432" s="6" t="s">
        <v>1633</v>
      </c>
      <c r="M1432" s="1" t="s">
        <v>1670</v>
      </c>
      <c r="N1432" s="1" t="s">
        <v>2816</v>
      </c>
      <c r="O1432" s="1" t="s">
        <v>6156</v>
      </c>
      <c r="P1432" s="1" t="str">
        <f>IF(db[[#This Row],[QTY/ CTN]]="","",SUBSTITUTE(SUBSTITUTE(SUBSTITUTE(db[[#This Row],[QTY/ CTN]]," ","_",2),"(",""),")","")&amp;"_")</f>
        <v>60 LSN_</v>
      </c>
      <c r="Q1432" s="1">
        <f>IF(db[[#This Row],[H_QTY/ CTN]]="","",SEARCH("_",db[[#This Row],[H_QTY/ CTN]]))</f>
        <v>7</v>
      </c>
      <c r="R1432" s="1">
        <f>IF(db[[#This Row],[H_QTY/ CTN]]="","",LEN(db[[#This Row],[H_QTY/ CTN]]))</f>
        <v>7</v>
      </c>
      <c r="S1432" s="90" t="str">
        <f>IF(db[[#This Row],[H_QTY/ CTN]]="","",LEFT(db[[#This Row],[H_QTY/ CTN]],db[[#This Row],[H_1]]-1))</f>
        <v>60 LSN</v>
      </c>
      <c r="T1432" s="87" t="str">
        <f>IF(NOT(db[[#This Row],[H_1]]=db[[#This Row],[H_2]]),MID(db[[#This Row],[H_QTY/ CTN]],db[[#This Row],[H_1]]+1,db[[#This Row],[H_2]]-db[[#This Row],[H_1]]-1),"")</f>
        <v/>
      </c>
      <c r="U1432" s="87" t="str">
        <f>IF(db[[#This Row],[QTY/ CTN B]]="","",LEFT(db[[#This Row],[QTY/ CTN B]],SEARCH(" ",db[[#This Row],[QTY/ CTN B]],1)-1))</f>
        <v>60</v>
      </c>
      <c r="V1432" s="87" t="str">
        <f>IF(db[[#This Row],[QTY/ CTN B]]="","",RIGHT(db[[#This Row],[QTY/ CTN B]],LEN(db[[#This Row],[QTY/ CTN B]])-SEARCH(" ",db[[#This Row],[QTY/ CTN B]],1)))</f>
        <v>LSN</v>
      </c>
      <c r="W1432" s="87">
        <f>IF(db[[#This Row],[QTY/ CTN TG]]="",IF(db[[#This Row],[STN TG]]="","",12),LEFT(db[[#This Row],[QTY/ CTN TG]],SEARCH(" ",db[[#This Row],[QTY/ CTN TG]],1)-1))</f>
        <v>12</v>
      </c>
      <c r="X1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32" s="87" t="str">
        <f>IF(db[[#This Row],[STN K]]="","",IF(db[[#This Row],[STN TG]]="LSN",12,""))</f>
        <v/>
      </c>
      <c r="Z1432" s="87" t="str">
        <f>IF(db[[#This Row],[STN TG]]="LSN","PCS","")</f>
        <v/>
      </c>
      <c r="AA1432" s="87">
        <f>db[[#This Row],[QTY B]]*IF(db[[#This Row],[QTY TG]]="",1,db[[#This Row],[QTY TG]])*IF(db[[#This Row],[QTY K]]="",1,db[[#This Row],[QTY K]])</f>
        <v>720</v>
      </c>
      <c r="AB1432" s="87" t="str">
        <f>IF(db[[#This Row],[STN K]]="",IF(db[[#This Row],[STN TG]]="",db[[#This Row],[STN B]],db[[#This Row],[STN TG]]),db[[#This Row],[STN K]])</f>
        <v>PCS</v>
      </c>
      <c r="AC1432" s="87"/>
    </row>
    <row r="1433" spans="1:29" x14ac:dyDescent="0.25">
      <c r="A1433" s="87">
        <f>ROW()-1</f>
        <v>1432</v>
      </c>
      <c r="B1433" s="1" t="str">
        <f>LOWER(SUBSTITUTE(SUBSTITUTE(SUBSTITUTE(SUBSTITUTE(SUBSTITUTE(SUBSTITUTE(db[[#This Row],[NB BM]]," ",),".",""),"-",""),"(",""),")",""),"/",""))</f>
        <v>pocketnotekenkopn403</v>
      </c>
      <c r="C1433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D1433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E1433" s="1" t="str">
        <f>LOWER(SUBSTITUTE(SUBSTITUTE(SUBSTITUTE(SUBSTITUTE(SUBSTITUTE(SUBSTITUTE(SUBSTITUTE(SUBSTITUTE(SUBSTITUTE(db[[#This Row],[NB BM]]&amp;db[[#This Row],[QTY/ CTN]]," ",),".",""),"-",""),"(",""),")",""),",",""),"/",""),"""",""),"+",""))</f>
        <v>pocketnotekenkopn40312lsn</v>
      </c>
      <c r="F14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kenkopocketnotepn40312lsnartomoro</v>
      </c>
      <c r="G1433" s="1" t="s">
        <v>897</v>
      </c>
      <c r="H1433" s="4" t="s">
        <v>971</v>
      </c>
      <c r="I1433" s="49" t="s">
        <v>2347</v>
      </c>
      <c r="J1433" s="1" t="s">
        <v>1620</v>
      </c>
      <c r="K1433" s="26" t="e">
        <f>IF(db[[#This Row],[NB NOTA_C]]="","",COUNTIF([2]!B_MSK[concat],db[[#This Row],[NB NOTA_C]]))</f>
        <v>#REF!</v>
      </c>
      <c r="L1433" s="6" t="s">
        <v>1633</v>
      </c>
      <c r="M1433" s="1" t="s">
        <v>1661</v>
      </c>
      <c r="N1433" s="1" t="s">
        <v>2809</v>
      </c>
      <c r="P1433" s="1" t="str">
        <f>IF(db[[#This Row],[QTY/ CTN]]="","",SUBSTITUTE(SUBSTITUTE(SUBSTITUTE(db[[#This Row],[QTY/ CTN]]," ","_",2),"(",""),")","")&amp;"_")</f>
        <v>12 LSN_</v>
      </c>
      <c r="Q1433" s="1">
        <f>IF(db[[#This Row],[H_QTY/ CTN]]="","",SEARCH("_",db[[#This Row],[H_QTY/ CTN]]))</f>
        <v>7</v>
      </c>
      <c r="R1433" s="1">
        <f>IF(db[[#This Row],[H_QTY/ CTN]]="","",LEN(db[[#This Row],[H_QTY/ CTN]]))</f>
        <v>7</v>
      </c>
      <c r="S1433" s="90" t="str">
        <f>IF(db[[#This Row],[H_QTY/ CTN]]="","",LEFT(db[[#This Row],[H_QTY/ CTN]],db[[#This Row],[H_1]]-1))</f>
        <v>12 LSN</v>
      </c>
      <c r="T1433" s="87" t="str">
        <f>IF(NOT(db[[#This Row],[H_1]]=db[[#This Row],[H_2]]),MID(db[[#This Row],[H_QTY/ CTN]],db[[#This Row],[H_1]]+1,db[[#This Row],[H_2]]-db[[#This Row],[H_1]]-1),"")</f>
        <v/>
      </c>
      <c r="U1433" s="87" t="str">
        <f>IF(db[[#This Row],[QTY/ CTN B]]="","",LEFT(db[[#This Row],[QTY/ CTN B]],SEARCH(" ",db[[#This Row],[QTY/ CTN B]],1)-1))</f>
        <v>12</v>
      </c>
      <c r="V1433" s="87" t="str">
        <f>IF(db[[#This Row],[QTY/ CTN B]]="","",RIGHT(db[[#This Row],[QTY/ CTN B]],LEN(db[[#This Row],[QTY/ CTN B]])-SEARCH(" ",db[[#This Row],[QTY/ CTN B]],1)))</f>
        <v>LSN</v>
      </c>
      <c r="W1433" s="87">
        <f>IF(db[[#This Row],[QTY/ CTN TG]]="",IF(db[[#This Row],[STN TG]]="","",12),LEFT(db[[#This Row],[QTY/ CTN TG]],SEARCH(" ",db[[#This Row],[QTY/ CTN TG]],1)-1))</f>
        <v>12</v>
      </c>
      <c r="X1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33" s="87" t="str">
        <f>IF(db[[#This Row],[STN K]]="","",IF(db[[#This Row],[STN TG]]="LSN",12,""))</f>
        <v/>
      </c>
      <c r="Z1433" s="87" t="str">
        <f>IF(db[[#This Row],[STN TG]]="LSN","PCS","")</f>
        <v/>
      </c>
      <c r="AA1433" s="87">
        <f>db[[#This Row],[QTY B]]*IF(db[[#This Row],[QTY TG]]="",1,db[[#This Row],[QTY TG]])*IF(db[[#This Row],[QTY K]]="",1,db[[#This Row],[QTY K]])</f>
        <v>144</v>
      </c>
      <c r="AB1433" s="87" t="str">
        <f>IF(db[[#This Row],[STN K]]="",IF(db[[#This Row],[STN TG]]="",db[[#This Row],[STN B]],db[[#This Row],[STN TG]]),db[[#This Row],[STN K]])</f>
        <v>PCS</v>
      </c>
      <c r="AC1433" s="87"/>
    </row>
    <row r="1434" spans="1:29" x14ac:dyDescent="0.25">
      <c r="A1434" s="87">
        <f>ROW()-1</f>
        <v>1433</v>
      </c>
      <c r="B1434" s="1" t="str">
        <f>LOWER(SUBSTITUTE(SUBSTITUTE(SUBSTITUTE(SUBSTITUTE(SUBSTITUTE(SUBSTITUTE(db[[#This Row],[NB BM]]," ",),".",""),"-",""),"(",""),")",""),"/",""))</f>
        <v>pocketnotekenkopn404</v>
      </c>
      <c r="C1434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D1434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E1434" s="1" t="str">
        <f>LOWER(SUBSTITUTE(SUBSTITUTE(SUBSTITUTE(SUBSTITUTE(SUBSTITUTE(SUBSTITUTE(SUBSTITUTE(SUBSTITUTE(SUBSTITUTE(db[[#This Row],[NB BM]]&amp;db[[#This Row],[QTY/ CTN]]," ",),".",""),"-",""),"(",""),")",""),",",""),"/",""),"""",""),"+",""))</f>
        <v>pocketnotekenkopn40420lsn</v>
      </c>
      <c r="F14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kenkopocketnotepn40420lsnartomoro</v>
      </c>
      <c r="G1434" s="1" t="s">
        <v>581</v>
      </c>
      <c r="H1434" s="4" t="s">
        <v>582</v>
      </c>
      <c r="I1434" s="49" t="s">
        <v>2348</v>
      </c>
      <c r="J1434" s="1" t="s">
        <v>1620</v>
      </c>
      <c r="K1434" s="26" t="e">
        <f>IF(db[[#This Row],[NB NOTA_C]]="","",COUNTIF([2]!B_MSK[concat],db[[#This Row],[NB NOTA_C]]))</f>
        <v>#REF!</v>
      </c>
      <c r="L1434" s="6" t="s">
        <v>1633</v>
      </c>
      <c r="M1434" s="1" t="s">
        <v>1718</v>
      </c>
      <c r="N1434" s="1" t="s">
        <v>2809</v>
      </c>
      <c r="P1434" s="1" t="str">
        <f>IF(db[[#This Row],[QTY/ CTN]]="","",SUBSTITUTE(SUBSTITUTE(SUBSTITUTE(db[[#This Row],[QTY/ CTN]]," ","_",2),"(",""),")","")&amp;"_")</f>
        <v>20 LSN_</v>
      </c>
      <c r="Q1434" s="1">
        <f>IF(db[[#This Row],[H_QTY/ CTN]]="","",SEARCH("_",db[[#This Row],[H_QTY/ CTN]]))</f>
        <v>7</v>
      </c>
      <c r="R1434" s="1">
        <f>IF(db[[#This Row],[H_QTY/ CTN]]="","",LEN(db[[#This Row],[H_QTY/ CTN]]))</f>
        <v>7</v>
      </c>
      <c r="S1434" s="90" t="str">
        <f>IF(db[[#This Row],[H_QTY/ CTN]]="","",LEFT(db[[#This Row],[H_QTY/ CTN]],db[[#This Row],[H_1]]-1))</f>
        <v>20 LSN</v>
      </c>
      <c r="T1434" s="87" t="str">
        <f>IF(NOT(db[[#This Row],[H_1]]=db[[#This Row],[H_2]]),MID(db[[#This Row],[H_QTY/ CTN]],db[[#This Row],[H_1]]+1,db[[#This Row],[H_2]]-db[[#This Row],[H_1]]-1),"")</f>
        <v/>
      </c>
      <c r="U1434" s="87" t="str">
        <f>IF(db[[#This Row],[QTY/ CTN B]]="","",LEFT(db[[#This Row],[QTY/ CTN B]],SEARCH(" ",db[[#This Row],[QTY/ CTN B]],1)-1))</f>
        <v>20</v>
      </c>
      <c r="V1434" s="87" t="str">
        <f>IF(db[[#This Row],[QTY/ CTN B]]="","",RIGHT(db[[#This Row],[QTY/ CTN B]],LEN(db[[#This Row],[QTY/ CTN B]])-SEARCH(" ",db[[#This Row],[QTY/ CTN B]],1)))</f>
        <v>LSN</v>
      </c>
      <c r="W1434" s="87">
        <f>IF(db[[#This Row],[QTY/ CTN TG]]="",IF(db[[#This Row],[STN TG]]="","",12),LEFT(db[[#This Row],[QTY/ CTN TG]],SEARCH(" ",db[[#This Row],[QTY/ CTN TG]],1)-1))</f>
        <v>12</v>
      </c>
      <c r="X1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34" s="87" t="str">
        <f>IF(db[[#This Row],[STN K]]="","",IF(db[[#This Row],[STN TG]]="LSN",12,""))</f>
        <v/>
      </c>
      <c r="Z1434" s="87" t="str">
        <f>IF(db[[#This Row],[STN TG]]="LSN","PCS","")</f>
        <v/>
      </c>
      <c r="AA1434" s="87">
        <f>db[[#This Row],[QTY B]]*IF(db[[#This Row],[QTY TG]]="",1,db[[#This Row],[QTY TG]])*IF(db[[#This Row],[QTY K]]="",1,db[[#This Row],[QTY K]])</f>
        <v>240</v>
      </c>
      <c r="AB1434" s="87" t="str">
        <f>IF(db[[#This Row],[STN K]]="",IF(db[[#This Row],[STN TG]]="",db[[#This Row],[STN B]],db[[#This Row],[STN TG]]),db[[#This Row],[STN K]])</f>
        <v>PCS</v>
      </c>
      <c r="AC1434" s="87"/>
    </row>
    <row r="1435" spans="1:29" x14ac:dyDescent="0.25">
      <c r="A1435" s="87">
        <f>ROW()-1</f>
        <v>1434</v>
      </c>
      <c r="B1435" s="8" t="str">
        <f>LOWER(SUBSTITUTE(SUBSTITUTE(SUBSTITUTE(SUBSTITUTE(SUBSTITUTE(SUBSTITUTE(db[[#This Row],[NB BM]]," ",),".",""),"-",""),"(",""),")",""),"/",""))</f>
        <v>pocketnotekenkopn501</v>
      </c>
      <c r="C1435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D1435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E1435" s="8" t="str">
        <f>LOWER(SUBSTITUTE(SUBSTITUTE(SUBSTITUTE(SUBSTITUTE(SUBSTITUTE(SUBSTITUTE(SUBSTITUTE(SUBSTITUTE(SUBSTITUTE(db[[#This Row],[NB BM]]&amp;db[[#This Row],[QTY/ CTN]]," ",),".",""),"-",""),"(",""),")",""),",",""),"/",""),"""",""),"+",""))</f>
        <v>pocketnotekenkopn5016lsn</v>
      </c>
      <c r="F1435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kenkopocketnotepn5016lsnartomoro</v>
      </c>
      <c r="G1435" s="8" t="s">
        <v>898</v>
      </c>
      <c r="H1435" s="18" t="s">
        <v>972</v>
      </c>
      <c r="I1435" s="49" t="s">
        <v>2349</v>
      </c>
      <c r="J1435" s="1" t="s">
        <v>1620</v>
      </c>
      <c r="K1435" s="26" t="e">
        <f>IF(db[[#This Row],[NB NOTA_C]]="","",COUNTIF([2]!B_MSK[concat],db[[#This Row],[NB NOTA_C]]))</f>
        <v>#REF!</v>
      </c>
      <c r="L1435" s="6" t="s">
        <v>1633</v>
      </c>
      <c r="M1435" s="1" t="s">
        <v>1700</v>
      </c>
      <c r="N1435" s="1" t="s">
        <v>2809</v>
      </c>
      <c r="P1435" s="1" t="str">
        <f>IF(db[[#This Row],[QTY/ CTN]]="","",SUBSTITUTE(SUBSTITUTE(SUBSTITUTE(db[[#This Row],[QTY/ CTN]]," ","_",2),"(",""),")","")&amp;"_")</f>
        <v>6 LSN_</v>
      </c>
      <c r="Q1435" s="1">
        <f>IF(db[[#This Row],[H_QTY/ CTN]]="","",SEARCH("_",db[[#This Row],[H_QTY/ CTN]]))</f>
        <v>6</v>
      </c>
      <c r="R1435" s="1">
        <f>IF(db[[#This Row],[H_QTY/ CTN]]="","",LEN(db[[#This Row],[H_QTY/ CTN]]))</f>
        <v>6</v>
      </c>
      <c r="S1435" s="90" t="str">
        <f>IF(db[[#This Row],[H_QTY/ CTN]]="","",LEFT(db[[#This Row],[H_QTY/ CTN]],db[[#This Row],[H_1]]-1))</f>
        <v>6 LSN</v>
      </c>
      <c r="T1435" s="87" t="str">
        <f>IF(NOT(db[[#This Row],[H_1]]=db[[#This Row],[H_2]]),MID(db[[#This Row],[H_QTY/ CTN]],db[[#This Row],[H_1]]+1,db[[#This Row],[H_2]]-db[[#This Row],[H_1]]-1),"")</f>
        <v/>
      </c>
      <c r="U1435" s="87" t="str">
        <f>IF(db[[#This Row],[QTY/ CTN B]]="","",LEFT(db[[#This Row],[QTY/ CTN B]],SEARCH(" ",db[[#This Row],[QTY/ CTN B]],1)-1))</f>
        <v>6</v>
      </c>
      <c r="V1435" s="87" t="str">
        <f>IF(db[[#This Row],[QTY/ CTN B]]="","",RIGHT(db[[#This Row],[QTY/ CTN B]],LEN(db[[#This Row],[QTY/ CTN B]])-SEARCH(" ",db[[#This Row],[QTY/ CTN B]],1)))</f>
        <v>LSN</v>
      </c>
      <c r="W1435" s="87">
        <f>IF(db[[#This Row],[QTY/ CTN TG]]="",IF(db[[#This Row],[STN TG]]="","",12),LEFT(db[[#This Row],[QTY/ CTN TG]],SEARCH(" ",db[[#This Row],[QTY/ CTN TG]],1)-1))</f>
        <v>12</v>
      </c>
      <c r="X1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35" s="87" t="str">
        <f>IF(db[[#This Row],[STN K]]="","",IF(db[[#This Row],[STN TG]]="LSN",12,""))</f>
        <v/>
      </c>
      <c r="Z1435" s="87" t="str">
        <f>IF(db[[#This Row],[STN TG]]="LSN","PCS","")</f>
        <v/>
      </c>
      <c r="AA1435" s="87">
        <f>db[[#This Row],[QTY B]]*IF(db[[#This Row],[QTY TG]]="",1,db[[#This Row],[QTY TG]])*IF(db[[#This Row],[QTY K]]="",1,db[[#This Row],[QTY K]])</f>
        <v>72</v>
      </c>
      <c r="AB1435" s="87" t="str">
        <f>IF(db[[#This Row],[STN K]]="",IF(db[[#This Row],[STN TG]]="",db[[#This Row],[STN B]],db[[#This Row],[STN TG]]),db[[#This Row],[STN K]])</f>
        <v>PCS</v>
      </c>
      <c r="AC1435" s="87"/>
    </row>
    <row r="1436" spans="1:29" x14ac:dyDescent="0.25">
      <c r="A1436" s="87">
        <f>ROW()-1</f>
        <v>1435</v>
      </c>
      <c r="B1436" s="3" t="str">
        <f>LOWER(SUBSTITUTE(SUBSTITUTE(SUBSTITUTE(SUBSTITUTE(SUBSTITUTE(SUBSTITUTE(db[[#This Row],[NB BM]]," ",),".",""),"-",""),"(",""),")",""),"/",""))</f>
        <v>labelhargakenko5002</v>
      </c>
      <c r="C1436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D1436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E1436" s="3" t="str">
        <f>LOWER(SUBSTITUTE(SUBSTITUTE(SUBSTITUTE(SUBSTITUTE(SUBSTITUTE(SUBSTITUTE(SUBSTITUTE(SUBSTITUTE(SUBSTITUTE(db[[#This Row],[NB BM]]&amp;db[[#This Row],[QTY/ CTN]]," ",),".",""),"-",""),"(",""),")",""),",",""),"/",""),"""",""),"+",""))</f>
        <v>labelhargakenko500250tub</v>
      </c>
      <c r="F1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kenkopricelabel50022line@10rol50tubartomoro</v>
      </c>
      <c r="G1436" s="1" t="s">
        <v>2621</v>
      </c>
      <c r="H1436" s="4" t="s">
        <v>2619</v>
      </c>
      <c r="I1436" s="2" t="s">
        <v>2620</v>
      </c>
      <c r="J1436" s="1" t="s">
        <v>1620</v>
      </c>
      <c r="K1436" s="26" t="e">
        <f>IF(db[[#This Row],[NB NOTA_C]]="","",COUNTIF([2]!B_MSK[concat],db[[#This Row],[NB NOTA_C]]))</f>
        <v>#REF!</v>
      </c>
      <c r="L1436" s="7" t="s">
        <v>1633</v>
      </c>
      <c r="M1436" s="3" t="s">
        <v>1768</v>
      </c>
      <c r="N1436" s="1" t="s">
        <v>2803</v>
      </c>
      <c r="P1436" s="1" t="str">
        <f>IF(db[[#This Row],[QTY/ CTN]]="","",SUBSTITUTE(SUBSTITUTE(SUBSTITUTE(db[[#This Row],[QTY/ CTN]]," ","_",2),"(",""),")","")&amp;"_")</f>
        <v>50 TUB_</v>
      </c>
      <c r="Q1436" s="1">
        <f>IF(db[[#This Row],[H_QTY/ CTN]]="","",SEARCH("_",db[[#This Row],[H_QTY/ CTN]]))</f>
        <v>7</v>
      </c>
      <c r="R1436" s="1">
        <f>IF(db[[#This Row],[H_QTY/ CTN]]="","",LEN(db[[#This Row],[H_QTY/ CTN]]))</f>
        <v>7</v>
      </c>
      <c r="S1436" s="90" t="str">
        <f>IF(db[[#This Row],[H_QTY/ CTN]]="","",LEFT(db[[#This Row],[H_QTY/ CTN]],db[[#This Row],[H_1]]-1))</f>
        <v>50 TUB</v>
      </c>
      <c r="T1436" s="87" t="str">
        <f>IF(NOT(db[[#This Row],[H_1]]=db[[#This Row],[H_2]]),MID(db[[#This Row],[H_QTY/ CTN]],db[[#This Row],[H_1]]+1,db[[#This Row],[H_2]]-db[[#This Row],[H_1]]-1),"")</f>
        <v/>
      </c>
      <c r="U1436" s="87" t="str">
        <f>IF(db[[#This Row],[QTY/ CTN B]]="","",LEFT(db[[#This Row],[QTY/ CTN B]],SEARCH(" ",db[[#This Row],[QTY/ CTN B]],1)-1))</f>
        <v>50</v>
      </c>
      <c r="V1436" s="87" t="str">
        <f>IF(db[[#This Row],[QTY/ CTN B]]="","",RIGHT(db[[#This Row],[QTY/ CTN B]],LEN(db[[#This Row],[QTY/ CTN B]])-SEARCH(" ",db[[#This Row],[QTY/ CTN B]],1)))</f>
        <v>TUB</v>
      </c>
      <c r="W1436" s="87" t="str">
        <f>IF(db[[#This Row],[QTY/ CTN TG]]="",IF(db[[#This Row],[STN TG]]="","",12),LEFT(db[[#This Row],[QTY/ CTN TG]],SEARCH(" ",db[[#This Row],[QTY/ CTN TG]],1)-1))</f>
        <v/>
      </c>
      <c r="X1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36" s="87" t="str">
        <f>IF(db[[#This Row],[STN K]]="","",IF(db[[#This Row],[STN TG]]="LSN",12,""))</f>
        <v/>
      </c>
      <c r="Z1436" s="87" t="str">
        <f>IF(db[[#This Row],[STN TG]]="LSN","PCS","")</f>
        <v/>
      </c>
      <c r="AA1436" s="87">
        <f>db[[#This Row],[QTY B]]*IF(db[[#This Row],[QTY TG]]="",1,db[[#This Row],[QTY TG]])*IF(db[[#This Row],[QTY K]]="",1,db[[#This Row],[QTY K]])</f>
        <v>50</v>
      </c>
      <c r="AB1436" s="87" t="str">
        <f>IF(db[[#This Row],[STN K]]="",IF(db[[#This Row],[STN TG]]="",db[[#This Row],[STN B]],db[[#This Row],[STN TG]]),db[[#This Row],[STN K]])</f>
        <v>TUB</v>
      </c>
      <c r="AC1436" s="87"/>
    </row>
    <row r="1437" spans="1:29" x14ac:dyDescent="0.25">
      <c r="A1437" s="87">
        <f>ROW()-1</f>
        <v>1436</v>
      </c>
      <c r="B1437" s="1" t="str">
        <f>LOWER(SUBSTITUTE(SUBSTITUTE(SUBSTITUTE(SUBSTITUTE(SUBSTITUTE(SUBSTITUTE(db[[#This Row],[NB BM]]," ",),".",""),"-",""),"(",""),")",""),"/",""))</f>
        <v>labelhargakenko60012r1brs</v>
      </c>
      <c r="C1437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D1437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E1437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labelhargakenko60012r1brs50tub</v>
      </c>
      <c r="F14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kenkopricelabel60012r1line@10rol50tubartomoro</v>
      </c>
      <c r="G1437" s="1" t="s">
        <v>583</v>
      </c>
      <c r="H1437" s="4" t="s">
        <v>584</v>
      </c>
      <c r="I1437" s="2" t="s">
        <v>585</v>
      </c>
      <c r="J1437" s="1" t="s">
        <v>1620</v>
      </c>
      <c r="K1437" s="26" t="e">
        <f>IF(db[[#This Row],[NB NOTA_C]]="","",COUNTIF([2]!B_MSK[concat],db[[#This Row],[NB NOTA_C]]))</f>
        <v>#REF!</v>
      </c>
      <c r="L1437" s="6" t="s">
        <v>1633</v>
      </c>
      <c r="M1437" s="1" t="s">
        <v>1768</v>
      </c>
      <c r="N1437" s="1" t="s">
        <v>2803</v>
      </c>
      <c r="O1437" s="1" t="s">
        <v>5817</v>
      </c>
      <c r="P1437" s="1" t="str">
        <f>IF(db[[#This Row],[QTY/ CTN]]="","",SUBSTITUTE(SUBSTITUTE(SUBSTITUTE(db[[#This Row],[QTY/ CTN]]," ","_",2),"(",""),")","")&amp;"_")</f>
        <v>50 TUB_</v>
      </c>
      <c r="Q1437" s="1">
        <f>IF(db[[#This Row],[H_QTY/ CTN]]="","",SEARCH("_",db[[#This Row],[H_QTY/ CTN]]))</f>
        <v>7</v>
      </c>
      <c r="R1437" s="1">
        <f>IF(db[[#This Row],[H_QTY/ CTN]]="","",LEN(db[[#This Row],[H_QTY/ CTN]]))</f>
        <v>7</v>
      </c>
      <c r="S1437" s="90" t="str">
        <f>IF(db[[#This Row],[H_QTY/ CTN]]="","",LEFT(db[[#This Row],[H_QTY/ CTN]],db[[#This Row],[H_1]]-1))</f>
        <v>50 TUB</v>
      </c>
      <c r="T1437" s="87" t="str">
        <f>IF(NOT(db[[#This Row],[H_1]]=db[[#This Row],[H_2]]),MID(db[[#This Row],[H_QTY/ CTN]],db[[#This Row],[H_1]]+1,db[[#This Row],[H_2]]-db[[#This Row],[H_1]]-1),"")</f>
        <v/>
      </c>
      <c r="U1437" s="87" t="str">
        <f>IF(db[[#This Row],[QTY/ CTN B]]="","",LEFT(db[[#This Row],[QTY/ CTN B]],SEARCH(" ",db[[#This Row],[QTY/ CTN B]],1)-1))</f>
        <v>50</v>
      </c>
      <c r="V1437" s="87" t="str">
        <f>IF(db[[#This Row],[QTY/ CTN B]]="","",RIGHT(db[[#This Row],[QTY/ CTN B]],LEN(db[[#This Row],[QTY/ CTN B]])-SEARCH(" ",db[[#This Row],[QTY/ CTN B]],1)))</f>
        <v>TUB</v>
      </c>
      <c r="W1437" s="87" t="str">
        <f>IF(db[[#This Row],[QTY/ CTN TG]]="",IF(db[[#This Row],[STN TG]]="","",12),LEFT(db[[#This Row],[QTY/ CTN TG]],SEARCH(" ",db[[#This Row],[QTY/ CTN TG]],1)-1))</f>
        <v/>
      </c>
      <c r="X1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37" s="87" t="str">
        <f>IF(db[[#This Row],[STN K]]="","",IF(db[[#This Row],[STN TG]]="LSN",12,""))</f>
        <v/>
      </c>
      <c r="Z1437" s="87" t="str">
        <f>IF(db[[#This Row],[STN TG]]="LSN","PCS","")</f>
        <v/>
      </c>
      <c r="AA1437" s="87">
        <f>db[[#This Row],[QTY B]]*IF(db[[#This Row],[QTY TG]]="",1,db[[#This Row],[QTY TG]])*IF(db[[#This Row],[QTY K]]="",1,db[[#This Row],[QTY K]])</f>
        <v>50</v>
      </c>
      <c r="AB1437" s="87" t="str">
        <f>IF(db[[#This Row],[STN K]]="",IF(db[[#This Row],[STN TG]]="",db[[#This Row],[STN B]],db[[#This Row],[STN TG]]),db[[#This Row],[STN K]])</f>
        <v>TUB</v>
      </c>
      <c r="AC1437" s="87"/>
    </row>
    <row r="1438" spans="1:29" x14ac:dyDescent="0.25">
      <c r="A1438" s="87">
        <f>ROW()-1</f>
        <v>1437</v>
      </c>
      <c r="B1438" s="1" t="str">
        <f>LOWER(SUBSTITUTE(SUBSTITUTE(SUBSTITUTE(SUBSTITUTE(SUBSTITUTE(SUBSTITUTE(db[[#This Row],[NB BM]]," ",),".",""),"-",""),"(",""),")",""),"/",""))</f>
        <v>mesinlabelhargakenkomx5500</v>
      </c>
      <c r="C1438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D1438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E1438" s="1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mesinlabelhargakenkomx550050pcs</v>
      </c>
      <c r="F14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kenkopricelabellermx55008digits1line50pcsartomoro</v>
      </c>
      <c r="G1438" s="1" t="s">
        <v>586</v>
      </c>
      <c r="H1438" s="4" t="s">
        <v>587</v>
      </c>
      <c r="I1438" s="2" t="s">
        <v>588</v>
      </c>
      <c r="J1438" s="1" t="s">
        <v>1620</v>
      </c>
      <c r="K1438" s="26" t="e">
        <f>IF(db[[#This Row],[NB NOTA_C]]="","",COUNTIF([2]!B_MSK[concat],db[[#This Row],[NB NOTA_C]]))</f>
        <v>#REF!</v>
      </c>
      <c r="L1438" s="6" t="s">
        <v>1633</v>
      </c>
      <c r="M1438" s="1" t="s">
        <v>1750</v>
      </c>
      <c r="N1438" s="1" t="s">
        <v>2803</v>
      </c>
      <c r="O1438" s="1" t="s">
        <v>4844</v>
      </c>
      <c r="P1438" s="1" t="str">
        <f>IF(db[[#This Row],[QTY/ CTN]]="","",SUBSTITUTE(SUBSTITUTE(SUBSTITUTE(db[[#This Row],[QTY/ CTN]]," ","_",2),"(",""),")","")&amp;"_")</f>
        <v>50 PCS_</v>
      </c>
      <c r="Q1438" s="1">
        <f>IF(db[[#This Row],[H_QTY/ CTN]]="","",SEARCH("_",db[[#This Row],[H_QTY/ CTN]]))</f>
        <v>7</v>
      </c>
      <c r="R1438" s="1">
        <f>IF(db[[#This Row],[H_QTY/ CTN]]="","",LEN(db[[#This Row],[H_QTY/ CTN]]))</f>
        <v>7</v>
      </c>
      <c r="S1438" s="90" t="str">
        <f>IF(db[[#This Row],[H_QTY/ CTN]]="","",LEFT(db[[#This Row],[H_QTY/ CTN]],db[[#This Row],[H_1]]-1))</f>
        <v>50 PCS</v>
      </c>
      <c r="T1438" s="87" t="str">
        <f>IF(NOT(db[[#This Row],[H_1]]=db[[#This Row],[H_2]]),MID(db[[#This Row],[H_QTY/ CTN]],db[[#This Row],[H_1]]+1,db[[#This Row],[H_2]]-db[[#This Row],[H_1]]-1),"")</f>
        <v/>
      </c>
      <c r="U1438" s="87" t="str">
        <f>IF(db[[#This Row],[QTY/ CTN B]]="","",LEFT(db[[#This Row],[QTY/ CTN B]],SEARCH(" ",db[[#This Row],[QTY/ CTN B]],1)-1))</f>
        <v>50</v>
      </c>
      <c r="V1438" s="87" t="str">
        <f>IF(db[[#This Row],[QTY/ CTN B]]="","",RIGHT(db[[#This Row],[QTY/ CTN B]],LEN(db[[#This Row],[QTY/ CTN B]])-SEARCH(" ",db[[#This Row],[QTY/ CTN B]],1)))</f>
        <v>PCS</v>
      </c>
      <c r="W1438" s="87" t="str">
        <f>IF(db[[#This Row],[QTY/ CTN TG]]="",IF(db[[#This Row],[STN TG]]="","",12),LEFT(db[[#This Row],[QTY/ CTN TG]],SEARCH(" ",db[[#This Row],[QTY/ CTN TG]],1)-1))</f>
        <v/>
      </c>
      <c r="X1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38" s="87" t="str">
        <f>IF(db[[#This Row],[STN K]]="","",IF(db[[#This Row],[STN TG]]="LSN",12,""))</f>
        <v/>
      </c>
      <c r="Z1438" s="87" t="str">
        <f>IF(db[[#This Row],[STN TG]]="LSN","PCS","")</f>
        <v/>
      </c>
      <c r="AA1438" s="87">
        <f>db[[#This Row],[QTY B]]*IF(db[[#This Row],[QTY TG]]="",1,db[[#This Row],[QTY TG]])*IF(db[[#This Row],[QTY K]]="",1,db[[#This Row],[QTY K]])</f>
        <v>50</v>
      </c>
      <c r="AB1438" s="87" t="str">
        <f>IF(db[[#This Row],[STN K]]="",IF(db[[#This Row],[STN TG]]="",db[[#This Row],[STN B]],db[[#This Row],[STN TG]]),db[[#This Row],[STN K]])</f>
        <v>PCS</v>
      </c>
      <c r="AC1438" s="87"/>
    </row>
    <row r="1439" spans="1:29" x14ac:dyDescent="0.25">
      <c r="A1439" s="87">
        <f>ROW()-1</f>
        <v>1438</v>
      </c>
      <c r="B1439" s="1" t="str">
        <f>LOWER(SUBSTITUTE(SUBSTITUTE(SUBSTITUTE(SUBSTITUTE(SUBSTITUTE(SUBSTITUTE(db[[#This Row],[NB BM]]," ",),".",""),"-",""),"(",""),")",""),"/",""))</f>
        <v>mesinlabelhargakenkomx5500eos</v>
      </c>
      <c r="C1439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D1439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E1439" s="1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mesinlabelhargakenkomx5500eos50pcs</v>
      </c>
      <c r="F14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kenkopricelabellermx5500eos8digits1line50pcsartomoro</v>
      </c>
      <c r="G1439" s="1" t="s">
        <v>945</v>
      </c>
      <c r="H1439" s="4" t="s">
        <v>946</v>
      </c>
      <c r="I1439" s="49" t="s">
        <v>4173</v>
      </c>
      <c r="J1439" s="1" t="s">
        <v>1620</v>
      </c>
      <c r="K1439" s="26" t="e">
        <f>IF(db[[#This Row],[NB NOTA_C]]="","",COUNTIF([2]!B_MSK[concat],db[[#This Row],[NB NOTA_C]]))</f>
        <v>#REF!</v>
      </c>
      <c r="L1439" s="6" t="s">
        <v>1633</v>
      </c>
      <c r="M1439" s="1" t="s">
        <v>1750</v>
      </c>
      <c r="N1439" s="1" t="s">
        <v>2803</v>
      </c>
      <c r="P1439" s="1" t="str">
        <f>IF(db[[#This Row],[QTY/ CTN]]="","",SUBSTITUTE(SUBSTITUTE(SUBSTITUTE(db[[#This Row],[QTY/ CTN]]," ","_",2),"(",""),")","")&amp;"_")</f>
        <v>50 PCS_</v>
      </c>
      <c r="Q1439" s="1">
        <f>IF(db[[#This Row],[H_QTY/ CTN]]="","",SEARCH("_",db[[#This Row],[H_QTY/ CTN]]))</f>
        <v>7</v>
      </c>
      <c r="R1439" s="1">
        <f>IF(db[[#This Row],[H_QTY/ CTN]]="","",LEN(db[[#This Row],[H_QTY/ CTN]]))</f>
        <v>7</v>
      </c>
      <c r="S1439" s="90" t="str">
        <f>IF(db[[#This Row],[H_QTY/ CTN]]="","",LEFT(db[[#This Row],[H_QTY/ CTN]],db[[#This Row],[H_1]]-1))</f>
        <v>50 PCS</v>
      </c>
      <c r="T1439" s="87" t="str">
        <f>IF(NOT(db[[#This Row],[H_1]]=db[[#This Row],[H_2]]),MID(db[[#This Row],[H_QTY/ CTN]],db[[#This Row],[H_1]]+1,db[[#This Row],[H_2]]-db[[#This Row],[H_1]]-1),"")</f>
        <v/>
      </c>
      <c r="U1439" s="87" t="str">
        <f>IF(db[[#This Row],[QTY/ CTN B]]="","",LEFT(db[[#This Row],[QTY/ CTN B]],SEARCH(" ",db[[#This Row],[QTY/ CTN B]],1)-1))</f>
        <v>50</v>
      </c>
      <c r="V1439" s="87" t="str">
        <f>IF(db[[#This Row],[QTY/ CTN B]]="","",RIGHT(db[[#This Row],[QTY/ CTN B]],LEN(db[[#This Row],[QTY/ CTN B]])-SEARCH(" ",db[[#This Row],[QTY/ CTN B]],1)))</f>
        <v>PCS</v>
      </c>
      <c r="W1439" s="87" t="str">
        <f>IF(db[[#This Row],[QTY/ CTN TG]]="",IF(db[[#This Row],[STN TG]]="","",12),LEFT(db[[#This Row],[QTY/ CTN TG]],SEARCH(" ",db[[#This Row],[QTY/ CTN TG]],1)-1))</f>
        <v/>
      </c>
      <c r="X1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39" s="87" t="str">
        <f>IF(db[[#This Row],[STN K]]="","",IF(db[[#This Row],[STN TG]]="LSN",12,""))</f>
        <v/>
      </c>
      <c r="Z1439" s="87" t="str">
        <f>IF(db[[#This Row],[STN TG]]="LSN","PCS","")</f>
        <v/>
      </c>
      <c r="AA1439" s="87">
        <f>db[[#This Row],[QTY B]]*IF(db[[#This Row],[QTY TG]]="",1,db[[#This Row],[QTY TG]])*IF(db[[#This Row],[QTY K]]="",1,db[[#This Row],[QTY K]])</f>
        <v>50</v>
      </c>
      <c r="AB1439" s="87" t="str">
        <f>IF(db[[#This Row],[STN K]]="",IF(db[[#This Row],[STN TG]]="",db[[#This Row],[STN B]],db[[#This Row],[STN TG]]),db[[#This Row],[STN K]])</f>
        <v>PCS</v>
      </c>
      <c r="AC1439" s="87"/>
    </row>
    <row r="1440" spans="1:29" x14ac:dyDescent="0.25">
      <c r="A1440" s="87">
        <f>ROW()-1</f>
        <v>1439</v>
      </c>
      <c r="B1440" s="3" t="str">
        <f>LOWER(SUBSTITUTE(SUBSTITUTE(SUBSTITUTE(SUBSTITUTE(SUBSTITUTE(SUBSTITUTE(db[[#This Row],[NB BM]]," ",),".",""),"-",""),"(",""),")",""),"/",""))</f>
        <v>mesinlabelhargakenkomx6600a</v>
      </c>
      <c r="C1440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D1440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440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mesinlabelhargakenkomx6600a50pcs</v>
      </c>
      <c r="F14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kenkopricelabellermx6600a10dig2linesan50pcsartomoro</v>
      </c>
      <c r="G1440" s="1" t="s">
        <v>589</v>
      </c>
      <c r="H1440" s="4" t="s">
        <v>590</v>
      </c>
      <c r="I1440" s="49" t="s">
        <v>591</v>
      </c>
      <c r="J1440" s="1" t="s">
        <v>1620</v>
      </c>
      <c r="K1440" s="26" t="e">
        <f>IF(db[[#This Row],[NB NOTA_C]]="","",COUNTIF([2]!B_MSK[concat],db[[#This Row],[NB NOTA_C]]))</f>
        <v>#REF!</v>
      </c>
      <c r="L1440" s="6" t="s">
        <v>1633</v>
      </c>
      <c r="M1440" s="1" t="s">
        <v>1750</v>
      </c>
      <c r="N1440" s="1" t="s">
        <v>2803</v>
      </c>
      <c r="O1440" s="1" t="s">
        <v>6009</v>
      </c>
      <c r="P1440" s="1" t="str">
        <f>IF(db[[#This Row],[QTY/ CTN]]="","",SUBSTITUTE(SUBSTITUTE(SUBSTITUTE(db[[#This Row],[QTY/ CTN]]," ","_",2),"(",""),")","")&amp;"_")</f>
        <v>50 PCS_</v>
      </c>
      <c r="Q1440" s="1">
        <f>IF(db[[#This Row],[H_QTY/ CTN]]="","",SEARCH("_",db[[#This Row],[H_QTY/ CTN]]))</f>
        <v>7</v>
      </c>
      <c r="R1440" s="1">
        <f>IF(db[[#This Row],[H_QTY/ CTN]]="","",LEN(db[[#This Row],[H_QTY/ CTN]]))</f>
        <v>7</v>
      </c>
      <c r="S1440" s="90" t="str">
        <f>IF(db[[#This Row],[H_QTY/ CTN]]="","",LEFT(db[[#This Row],[H_QTY/ CTN]],db[[#This Row],[H_1]]-1))</f>
        <v>50 PCS</v>
      </c>
      <c r="T1440" s="87" t="str">
        <f>IF(NOT(db[[#This Row],[H_1]]=db[[#This Row],[H_2]]),MID(db[[#This Row],[H_QTY/ CTN]],db[[#This Row],[H_1]]+1,db[[#This Row],[H_2]]-db[[#This Row],[H_1]]-1),"")</f>
        <v/>
      </c>
      <c r="U1440" s="87" t="str">
        <f>IF(db[[#This Row],[QTY/ CTN B]]="","",LEFT(db[[#This Row],[QTY/ CTN B]],SEARCH(" ",db[[#This Row],[QTY/ CTN B]],1)-1))</f>
        <v>50</v>
      </c>
      <c r="V1440" s="87" t="str">
        <f>IF(db[[#This Row],[QTY/ CTN B]]="","",RIGHT(db[[#This Row],[QTY/ CTN B]],LEN(db[[#This Row],[QTY/ CTN B]])-SEARCH(" ",db[[#This Row],[QTY/ CTN B]],1)))</f>
        <v>PCS</v>
      </c>
      <c r="W1440" s="87" t="str">
        <f>IF(db[[#This Row],[QTY/ CTN TG]]="",IF(db[[#This Row],[STN TG]]="","",12),LEFT(db[[#This Row],[QTY/ CTN TG]],SEARCH(" ",db[[#This Row],[QTY/ CTN TG]],1)-1))</f>
        <v/>
      </c>
      <c r="X1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0" s="87" t="str">
        <f>IF(db[[#This Row],[STN K]]="","",IF(db[[#This Row],[STN TG]]="LSN",12,""))</f>
        <v/>
      </c>
      <c r="Z1440" s="87" t="str">
        <f>IF(db[[#This Row],[STN TG]]="LSN","PCS","")</f>
        <v/>
      </c>
      <c r="AA1440" s="87">
        <f>db[[#This Row],[QTY B]]*IF(db[[#This Row],[QTY TG]]="",1,db[[#This Row],[QTY TG]])*IF(db[[#This Row],[QTY K]]="",1,db[[#This Row],[QTY K]])</f>
        <v>50</v>
      </c>
      <c r="AB1440" s="87" t="str">
        <f>IF(db[[#This Row],[STN K]]="",IF(db[[#This Row],[STN TG]]="",db[[#This Row],[STN B]],db[[#This Row],[STN TG]]),db[[#This Row],[STN K]])</f>
        <v>PCS</v>
      </c>
      <c r="AC1440" s="87"/>
    </row>
    <row r="1441" spans="1:29" x14ac:dyDescent="0.25">
      <c r="A1441" s="87">
        <f>ROW()-1</f>
        <v>1440</v>
      </c>
      <c r="B1441" s="3" t="str">
        <f>LOWER(SUBSTITUTE(SUBSTITUTE(SUBSTITUTE(SUBSTITUTE(SUBSTITUTE(SUBSTITUTE(db[[#This Row],[NB BM]]," ",),".",""),"-",""),"(",""),")",""),"/",""))</f>
        <v>mesinlabelhargakenkomx6600n</v>
      </c>
      <c r="C1441" s="3" t="str">
        <f>LOWER(SUBSTITUTE(SUBSTITUTE(SUBSTITUTE(SUBSTITUTE(SUBSTITUTE(SUBSTITUTE(SUBSTITUTE(SUBSTITUTE(SUBSTITUTE(db[[#This Row],[NB NOTA]]," ",),".",""),"-",""),"(",""),")",""),",",""),"/",""),"""",""),"+",""))</f>
        <v>kenkopricelabellermx6600n10dig2linesnn</v>
      </c>
      <c r="D1441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441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mesinlabelhargakenkomx6600n50pcs</v>
      </c>
      <c r="F14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kenkopricelabellermx6600n10dig2linesnn50pcsartomoro</v>
      </c>
      <c r="G1441" s="1" t="s">
        <v>6008</v>
      </c>
      <c r="H1441" s="4" t="s">
        <v>6007</v>
      </c>
      <c r="I1441" s="49" t="s">
        <v>591</v>
      </c>
      <c r="J1441" s="1" t="s">
        <v>1620</v>
      </c>
      <c r="K1441" s="26" t="e">
        <f>IF(db[[#This Row],[NB NOTA_C]]="","",COUNTIF([2]!B_MSK[concat],db[[#This Row],[NB NOTA_C]]))</f>
        <v>#REF!</v>
      </c>
      <c r="L1441" s="6" t="s">
        <v>1633</v>
      </c>
      <c r="M1441" s="1" t="s">
        <v>1750</v>
      </c>
      <c r="N1441" s="1" t="s">
        <v>2803</v>
      </c>
      <c r="O1441" s="1" t="s">
        <v>6006</v>
      </c>
      <c r="P1441" s="1" t="str">
        <f>IF(db[[#This Row],[QTY/ CTN]]="","",SUBSTITUTE(SUBSTITUTE(SUBSTITUTE(db[[#This Row],[QTY/ CTN]]," ","_",2),"(",""),")","")&amp;"_")</f>
        <v>50 PCS_</v>
      </c>
      <c r="Q1441" s="1">
        <f>IF(db[[#This Row],[H_QTY/ CTN]]="","",SEARCH("_",db[[#This Row],[H_QTY/ CTN]]))</f>
        <v>7</v>
      </c>
      <c r="R1441" s="1">
        <f>IF(db[[#This Row],[H_QTY/ CTN]]="","",LEN(db[[#This Row],[H_QTY/ CTN]]))</f>
        <v>7</v>
      </c>
      <c r="S1441" s="90" t="str">
        <f>IF(db[[#This Row],[H_QTY/ CTN]]="","",LEFT(db[[#This Row],[H_QTY/ CTN]],db[[#This Row],[H_1]]-1))</f>
        <v>50 PCS</v>
      </c>
      <c r="T1441" s="87" t="str">
        <f>IF(NOT(db[[#This Row],[H_1]]=db[[#This Row],[H_2]]),MID(db[[#This Row],[H_QTY/ CTN]],db[[#This Row],[H_1]]+1,db[[#This Row],[H_2]]-db[[#This Row],[H_1]]-1),"")</f>
        <v/>
      </c>
      <c r="U1441" s="87" t="str">
        <f>IF(db[[#This Row],[QTY/ CTN B]]="","",LEFT(db[[#This Row],[QTY/ CTN B]],SEARCH(" ",db[[#This Row],[QTY/ CTN B]],1)-1))</f>
        <v>50</v>
      </c>
      <c r="V1441" s="87" t="str">
        <f>IF(db[[#This Row],[QTY/ CTN B]]="","",RIGHT(db[[#This Row],[QTY/ CTN B]],LEN(db[[#This Row],[QTY/ CTN B]])-SEARCH(" ",db[[#This Row],[QTY/ CTN B]],1)))</f>
        <v>PCS</v>
      </c>
      <c r="W1441" s="87" t="str">
        <f>IF(db[[#This Row],[QTY/ CTN TG]]="",IF(db[[#This Row],[STN TG]]="","",12),LEFT(db[[#This Row],[QTY/ CTN TG]],SEARCH(" ",db[[#This Row],[QTY/ CTN TG]],1)-1))</f>
        <v/>
      </c>
      <c r="X1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1" s="87" t="str">
        <f>IF(db[[#This Row],[STN K]]="","",IF(db[[#This Row],[STN TG]]="LSN",12,""))</f>
        <v/>
      </c>
      <c r="Z1441" s="87" t="str">
        <f>IF(db[[#This Row],[STN TG]]="LSN","PCS","")</f>
        <v/>
      </c>
      <c r="AA1441" s="87">
        <f>db[[#This Row],[QTY B]]*IF(db[[#This Row],[QTY TG]]="",1,db[[#This Row],[QTY TG]])*IF(db[[#This Row],[QTY K]]="",1,db[[#This Row],[QTY K]])</f>
        <v>50</v>
      </c>
      <c r="AB1441" s="87" t="str">
        <f>IF(db[[#This Row],[STN K]]="",IF(db[[#This Row],[STN TG]]="",db[[#This Row],[STN B]],db[[#This Row],[STN TG]]),db[[#This Row],[STN K]])</f>
        <v>PCS</v>
      </c>
      <c r="AC1441" s="87"/>
    </row>
    <row r="1442" spans="1:29" x14ac:dyDescent="0.25">
      <c r="A1442" s="87">
        <f>ROW()-1</f>
        <v>1441</v>
      </c>
      <c r="B1442" s="1" t="str">
        <f>LOWER(SUBSTITUTE(SUBSTITUTE(SUBSTITUTE(SUBSTITUTE(SUBSTITUTE(SUBSTITUTE(db[[#This Row],[NB BM]]," ",),".",""),"-",""),"(",""),")",""),"/",""))</f>
        <v>punchkenkono30</v>
      </c>
      <c r="C1442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D1442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E1442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punchkenkono3010lsn</v>
      </c>
      <c r="F14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kenkopunchno3010lsnartomoro</v>
      </c>
      <c r="G1442" s="1" t="s">
        <v>592</v>
      </c>
      <c r="H1442" s="4" t="s">
        <v>593</v>
      </c>
      <c r="I1442" s="2" t="s">
        <v>594</v>
      </c>
      <c r="J1442" s="1" t="s">
        <v>1620</v>
      </c>
      <c r="K1442" s="26" t="e">
        <f>IF(db[[#This Row],[NB NOTA_C]]="","",COUNTIF([2]!B_MSK[concat],db[[#This Row],[NB NOTA_C]]))</f>
        <v>#REF!</v>
      </c>
      <c r="L1442" s="6" t="s">
        <v>1633</v>
      </c>
      <c r="M1442" s="1" t="s">
        <v>1728</v>
      </c>
      <c r="N1442" s="1" t="s">
        <v>2814</v>
      </c>
      <c r="O1442" s="1" t="s">
        <v>5530</v>
      </c>
      <c r="P1442" s="1" t="str">
        <f>IF(db[[#This Row],[QTY/ CTN]]="","",SUBSTITUTE(SUBSTITUTE(SUBSTITUTE(db[[#This Row],[QTY/ CTN]]," ","_",2),"(",""),")","")&amp;"_")</f>
        <v>10 LSN_</v>
      </c>
      <c r="Q1442" s="1">
        <f>IF(db[[#This Row],[H_QTY/ CTN]]="","",SEARCH("_",db[[#This Row],[H_QTY/ CTN]]))</f>
        <v>7</v>
      </c>
      <c r="R1442" s="1">
        <f>IF(db[[#This Row],[H_QTY/ CTN]]="","",LEN(db[[#This Row],[H_QTY/ CTN]]))</f>
        <v>7</v>
      </c>
      <c r="S1442" s="90" t="str">
        <f>IF(db[[#This Row],[H_QTY/ CTN]]="","",LEFT(db[[#This Row],[H_QTY/ CTN]],db[[#This Row],[H_1]]-1))</f>
        <v>10 LSN</v>
      </c>
      <c r="T1442" s="87" t="str">
        <f>IF(NOT(db[[#This Row],[H_1]]=db[[#This Row],[H_2]]),MID(db[[#This Row],[H_QTY/ CTN]],db[[#This Row],[H_1]]+1,db[[#This Row],[H_2]]-db[[#This Row],[H_1]]-1),"")</f>
        <v/>
      </c>
      <c r="U1442" s="87" t="str">
        <f>IF(db[[#This Row],[QTY/ CTN B]]="","",LEFT(db[[#This Row],[QTY/ CTN B]],SEARCH(" ",db[[#This Row],[QTY/ CTN B]],1)-1))</f>
        <v>10</v>
      </c>
      <c r="V1442" s="87" t="str">
        <f>IF(db[[#This Row],[QTY/ CTN B]]="","",RIGHT(db[[#This Row],[QTY/ CTN B]],LEN(db[[#This Row],[QTY/ CTN B]])-SEARCH(" ",db[[#This Row],[QTY/ CTN B]],1)))</f>
        <v>LSN</v>
      </c>
      <c r="W1442" s="87">
        <f>IF(db[[#This Row],[QTY/ CTN TG]]="",IF(db[[#This Row],[STN TG]]="","",12),LEFT(db[[#This Row],[QTY/ CTN TG]],SEARCH(" ",db[[#This Row],[QTY/ CTN TG]],1)-1))</f>
        <v>12</v>
      </c>
      <c r="X1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42" s="87" t="str">
        <f>IF(db[[#This Row],[STN K]]="","",IF(db[[#This Row],[STN TG]]="LSN",12,""))</f>
        <v/>
      </c>
      <c r="Z1442" s="87" t="str">
        <f>IF(db[[#This Row],[STN TG]]="LSN","PCS","")</f>
        <v/>
      </c>
      <c r="AA1442" s="87">
        <f>db[[#This Row],[QTY B]]*IF(db[[#This Row],[QTY TG]]="",1,db[[#This Row],[QTY TG]])*IF(db[[#This Row],[QTY K]]="",1,db[[#This Row],[QTY K]])</f>
        <v>120</v>
      </c>
      <c r="AB1442" s="87" t="str">
        <f>IF(db[[#This Row],[STN K]]="",IF(db[[#This Row],[STN TG]]="",db[[#This Row],[STN B]],db[[#This Row],[STN TG]]),db[[#This Row],[STN K]])</f>
        <v>PCS</v>
      </c>
      <c r="AC1442" s="87"/>
    </row>
    <row r="1443" spans="1:29" x14ac:dyDescent="0.25">
      <c r="A1443" s="87">
        <f>ROW()-1</f>
        <v>1442</v>
      </c>
      <c r="B1443" s="3" t="str">
        <f>LOWER(SUBSTITUTE(SUBSTITUTE(SUBSTITUTE(SUBSTITUTE(SUBSTITUTE(SUBSTITUTE(db[[#This Row],[NB BM]]," ",),".",""),"-",""),"(",""),")",""),"/",""))</f>
        <v>punchkenkono30xl</v>
      </c>
      <c r="C1443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D1443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E1443" s="3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punchkenkono30xl4box24pcs</v>
      </c>
      <c r="F14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kenkopunchno30xl4box24pcsartomoro</v>
      </c>
      <c r="G1443" s="1" t="s">
        <v>595</v>
      </c>
      <c r="H1443" s="4" t="s">
        <v>596</v>
      </c>
      <c r="I1443" s="2" t="s">
        <v>597</v>
      </c>
      <c r="J1443" s="1" t="s">
        <v>1620</v>
      </c>
      <c r="K1443" s="26" t="e">
        <f>IF(db[[#This Row],[NB NOTA_C]]="","",COUNTIF([2]!B_MSK[concat],db[[#This Row],[NB NOTA_C]]))</f>
        <v>#REF!</v>
      </c>
      <c r="L1443" s="6" t="s">
        <v>1633</v>
      </c>
      <c r="M1443" s="1" t="s">
        <v>1811</v>
      </c>
      <c r="N1443" s="1" t="s">
        <v>2814</v>
      </c>
      <c r="O1443" s="1" t="s">
        <v>5521</v>
      </c>
      <c r="P1443" s="1" t="str">
        <f>IF(db[[#This Row],[QTY/ CTN]]="","",SUBSTITUTE(SUBSTITUTE(SUBSTITUTE(db[[#This Row],[QTY/ CTN]]," ","_",2),"(",""),")","")&amp;"_")</f>
        <v>4 BOX_24 PCS_</v>
      </c>
      <c r="Q1443" s="1">
        <f>IF(db[[#This Row],[H_QTY/ CTN]]="","",SEARCH("_",db[[#This Row],[H_QTY/ CTN]]))</f>
        <v>6</v>
      </c>
      <c r="R1443" s="1">
        <f>IF(db[[#This Row],[H_QTY/ CTN]]="","",LEN(db[[#This Row],[H_QTY/ CTN]]))</f>
        <v>13</v>
      </c>
      <c r="S1443" s="90" t="str">
        <f>IF(db[[#This Row],[H_QTY/ CTN]]="","",LEFT(db[[#This Row],[H_QTY/ CTN]],db[[#This Row],[H_1]]-1))</f>
        <v>4 BOX</v>
      </c>
      <c r="T1443" s="87" t="str">
        <f>IF(NOT(db[[#This Row],[H_1]]=db[[#This Row],[H_2]]),MID(db[[#This Row],[H_QTY/ CTN]],db[[#This Row],[H_1]]+1,db[[#This Row],[H_2]]-db[[#This Row],[H_1]]-1),"")</f>
        <v>24 PCS</v>
      </c>
      <c r="U1443" s="87" t="str">
        <f>IF(db[[#This Row],[QTY/ CTN B]]="","",LEFT(db[[#This Row],[QTY/ CTN B]],SEARCH(" ",db[[#This Row],[QTY/ CTN B]],1)-1))</f>
        <v>4</v>
      </c>
      <c r="V1443" s="87" t="str">
        <f>IF(db[[#This Row],[QTY/ CTN B]]="","",RIGHT(db[[#This Row],[QTY/ CTN B]],LEN(db[[#This Row],[QTY/ CTN B]])-SEARCH(" ",db[[#This Row],[QTY/ CTN B]],1)))</f>
        <v>BOX</v>
      </c>
      <c r="W1443" s="87" t="str">
        <f>IF(db[[#This Row],[QTY/ CTN TG]]="",IF(db[[#This Row],[STN TG]]="","",12),LEFT(db[[#This Row],[QTY/ CTN TG]],SEARCH(" ",db[[#This Row],[QTY/ CTN TG]],1)-1))</f>
        <v>24</v>
      </c>
      <c r="X1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43" s="87" t="str">
        <f>IF(db[[#This Row],[STN K]]="","",IF(db[[#This Row],[STN TG]]="LSN",12,""))</f>
        <v/>
      </c>
      <c r="Z1443" s="87" t="str">
        <f>IF(db[[#This Row],[STN TG]]="LSN","PCS","")</f>
        <v/>
      </c>
      <c r="AA1443" s="87">
        <f>db[[#This Row],[QTY B]]*IF(db[[#This Row],[QTY TG]]="",1,db[[#This Row],[QTY TG]])*IF(db[[#This Row],[QTY K]]="",1,db[[#This Row],[QTY K]])</f>
        <v>96</v>
      </c>
      <c r="AB1443" s="87" t="str">
        <f>IF(db[[#This Row],[STN K]]="",IF(db[[#This Row],[STN TG]]="",db[[#This Row],[STN B]],db[[#This Row],[STN TG]]),db[[#This Row],[STN K]])</f>
        <v>PCS</v>
      </c>
      <c r="AC1443" s="87"/>
    </row>
    <row r="1444" spans="1:29" x14ac:dyDescent="0.25">
      <c r="A1444" s="87">
        <f>ROW()-1</f>
        <v>1443</v>
      </c>
      <c r="B1444" s="1" t="str">
        <f>LOWER(SUBSTITUTE(SUBSTITUTE(SUBSTITUTE(SUBSTITUTE(SUBSTITUTE(SUBSTITUTE(db[[#This Row],[NB BM]]," ",),".",""),"-",""),"(",""),")",""),"/",""))</f>
        <v>punchkenkono40</v>
      </c>
      <c r="C1444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D1444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E1444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punchkenkono405lsn</v>
      </c>
      <c r="F14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kenkopunchno405lsnartomoro</v>
      </c>
      <c r="G1444" s="1" t="s">
        <v>598</v>
      </c>
      <c r="H1444" s="4" t="s">
        <v>599</v>
      </c>
      <c r="I1444" s="49" t="s">
        <v>600</v>
      </c>
      <c r="J1444" s="1" t="s">
        <v>1620</v>
      </c>
      <c r="K1444" s="26" t="e">
        <f>IF(db[[#This Row],[NB NOTA_C]]="","",COUNTIF([2]!B_MSK[concat],db[[#This Row],[NB NOTA_C]]))</f>
        <v>#REF!</v>
      </c>
      <c r="L1444" s="6" t="s">
        <v>1633</v>
      </c>
      <c r="M1444" s="1" t="s">
        <v>1704</v>
      </c>
      <c r="N1444" s="1" t="s">
        <v>2814</v>
      </c>
      <c r="O1444" s="1" t="s">
        <v>5733</v>
      </c>
      <c r="P1444" s="1" t="str">
        <f>IF(db[[#This Row],[QTY/ CTN]]="","",SUBSTITUTE(SUBSTITUTE(SUBSTITUTE(db[[#This Row],[QTY/ CTN]]," ","_",2),"(",""),")","")&amp;"_")</f>
        <v>5 LSN_</v>
      </c>
      <c r="Q1444" s="1">
        <f>IF(db[[#This Row],[H_QTY/ CTN]]="","",SEARCH("_",db[[#This Row],[H_QTY/ CTN]]))</f>
        <v>6</v>
      </c>
      <c r="R1444" s="1">
        <f>IF(db[[#This Row],[H_QTY/ CTN]]="","",LEN(db[[#This Row],[H_QTY/ CTN]]))</f>
        <v>6</v>
      </c>
      <c r="S1444" s="90" t="str">
        <f>IF(db[[#This Row],[H_QTY/ CTN]]="","",LEFT(db[[#This Row],[H_QTY/ CTN]],db[[#This Row],[H_1]]-1))</f>
        <v>5 LSN</v>
      </c>
      <c r="T1444" s="87" t="str">
        <f>IF(NOT(db[[#This Row],[H_1]]=db[[#This Row],[H_2]]),MID(db[[#This Row],[H_QTY/ CTN]],db[[#This Row],[H_1]]+1,db[[#This Row],[H_2]]-db[[#This Row],[H_1]]-1),"")</f>
        <v/>
      </c>
      <c r="U1444" s="87" t="str">
        <f>IF(db[[#This Row],[QTY/ CTN B]]="","",LEFT(db[[#This Row],[QTY/ CTN B]],SEARCH(" ",db[[#This Row],[QTY/ CTN B]],1)-1))</f>
        <v>5</v>
      </c>
      <c r="V1444" s="87" t="str">
        <f>IF(db[[#This Row],[QTY/ CTN B]]="","",RIGHT(db[[#This Row],[QTY/ CTN B]],LEN(db[[#This Row],[QTY/ CTN B]])-SEARCH(" ",db[[#This Row],[QTY/ CTN B]],1)))</f>
        <v>LSN</v>
      </c>
      <c r="W1444" s="87">
        <f>IF(db[[#This Row],[QTY/ CTN TG]]="",IF(db[[#This Row],[STN TG]]="","",12),LEFT(db[[#This Row],[QTY/ CTN TG]],SEARCH(" ",db[[#This Row],[QTY/ CTN TG]],1)-1))</f>
        <v>12</v>
      </c>
      <c r="X1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44" s="87" t="str">
        <f>IF(db[[#This Row],[STN K]]="","",IF(db[[#This Row],[STN TG]]="LSN",12,""))</f>
        <v/>
      </c>
      <c r="Z1444" s="87" t="str">
        <f>IF(db[[#This Row],[STN TG]]="LSN","PCS","")</f>
        <v/>
      </c>
      <c r="AA1444" s="87">
        <f>db[[#This Row],[QTY B]]*IF(db[[#This Row],[QTY TG]]="",1,db[[#This Row],[QTY TG]])*IF(db[[#This Row],[QTY K]]="",1,db[[#This Row],[QTY K]])</f>
        <v>60</v>
      </c>
      <c r="AB1444" s="87" t="str">
        <f>IF(db[[#This Row],[STN K]]="",IF(db[[#This Row],[STN TG]]="",db[[#This Row],[STN B]],db[[#This Row],[STN TG]]),db[[#This Row],[STN K]])</f>
        <v>PCS</v>
      </c>
      <c r="AC1444" s="87"/>
    </row>
    <row r="1445" spans="1:29" x14ac:dyDescent="0.25">
      <c r="A1445" s="87">
        <f>ROW()-1</f>
        <v>1444</v>
      </c>
      <c r="B1445" s="3" t="str">
        <f>LOWER(SUBSTITUTE(SUBSTITUTE(SUBSTITUTE(SUBSTITUTE(SUBSTITUTE(SUBSTITUTE(db[[#This Row],[NB BM]]," ",),".",""),"-",""),"(",""),")",""),"/",""))</f>
        <v>punchkenkono40xl</v>
      </c>
      <c r="C1445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D1445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E1445" s="3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punchkenkono40xl4lsn</v>
      </c>
      <c r="F1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kenkopunchno40xl4lsnartomoro</v>
      </c>
      <c r="G1445" s="1" t="s">
        <v>601</v>
      </c>
      <c r="H1445" s="4" t="s">
        <v>602</v>
      </c>
      <c r="I1445" s="49" t="s">
        <v>603</v>
      </c>
      <c r="J1445" s="1" t="s">
        <v>1620</v>
      </c>
      <c r="K1445" s="26" t="e">
        <f>IF(db[[#This Row],[NB NOTA_C]]="","",COUNTIF([2]!B_MSK[concat],db[[#This Row],[NB NOTA_C]]))</f>
        <v>#REF!</v>
      </c>
      <c r="L1445" s="6" t="s">
        <v>1633</v>
      </c>
      <c r="M1445" s="1" t="s">
        <v>1812</v>
      </c>
      <c r="N1445" s="1" t="s">
        <v>2814</v>
      </c>
      <c r="O1445" s="1" t="s">
        <v>5770</v>
      </c>
      <c r="P1445" s="1" t="str">
        <f>IF(db[[#This Row],[QTY/ CTN]]="","",SUBSTITUTE(SUBSTITUTE(SUBSTITUTE(db[[#This Row],[QTY/ CTN]]," ","_",2),"(",""),")","")&amp;"_")</f>
        <v>4 LSN_</v>
      </c>
      <c r="Q1445" s="1">
        <f>IF(db[[#This Row],[H_QTY/ CTN]]="","",SEARCH("_",db[[#This Row],[H_QTY/ CTN]]))</f>
        <v>6</v>
      </c>
      <c r="R1445" s="1">
        <f>IF(db[[#This Row],[H_QTY/ CTN]]="","",LEN(db[[#This Row],[H_QTY/ CTN]]))</f>
        <v>6</v>
      </c>
      <c r="S1445" s="90" t="str">
        <f>IF(db[[#This Row],[H_QTY/ CTN]]="","",LEFT(db[[#This Row],[H_QTY/ CTN]],db[[#This Row],[H_1]]-1))</f>
        <v>4 LSN</v>
      </c>
      <c r="T1445" s="87" t="str">
        <f>IF(NOT(db[[#This Row],[H_1]]=db[[#This Row],[H_2]]),MID(db[[#This Row],[H_QTY/ CTN]],db[[#This Row],[H_1]]+1,db[[#This Row],[H_2]]-db[[#This Row],[H_1]]-1),"")</f>
        <v/>
      </c>
      <c r="U1445" s="87" t="str">
        <f>IF(db[[#This Row],[QTY/ CTN B]]="","",LEFT(db[[#This Row],[QTY/ CTN B]],SEARCH(" ",db[[#This Row],[QTY/ CTN B]],1)-1))</f>
        <v>4</v>
      </c>
      <c r="V1445" s="87" t="str">
        <f>IF(db[[#This Row],[QTY/ CTN B]]="","",RIGHT(db[[#This Row],[QTY/ CTN B]],LEN(db[[#This Row],[QTY/ CTN B]])-SEARCH(" ",db[[#This Row],[QTY/ CTN B]],1)))</f>
        <v>LSN</v>
      </c>
      <c r="W1445" s="87">
        <f>IF(db[[#This Row],[QTY/ CTN TG]]="",IF(db[[#This Row],[STN TG]]="","",12),LEFT(db[[#This Row],[QTY/ CTN TG]],SEARCH(" ",db[[#This Row],[QTY/ CTN TG]],1)-1))</f>
        <v>12</v>
      </c>
      <c r="X1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45" s="87" t="str">
        <f>IF(db[[#This Row],[STN K]]="","",IF(db[[#This Row],[STN TG]]="LSN",12,""))</f>
        <v/>
      </c>
      <c r="Z1445" s="87" t="str">
        <f>IF(db[[#This Row],[STN TG]]="LSN","PCS","")</f>
        <v/>
      </c>
      <c r="AA1445" s="87">
        <f>db[[#This Row],[QTY B]]*IF(db[[#This Row],[QTY TG]]="",1,db[[#This Row],[QTY TG]])*IF(db[[#This Row],[QTY K]]="",1,db[[#This Row],[QTY K]])</f>
        <v>48</v>
      </c>
      <c r="AB1445" s="87" t="str">
        <f>IF(db[[#This Row],[STN K]]="",IF(db[[#This Row],[STN TG]]="",db[[#This Row],[STN B]],db[[#This Row],[STN TG]]),db[[#This Row],[STN K]])</f>
        <v>PCS</v>
      </c>
      <c r="AC1445" s="87"/>
    </row>
    <row r="1446" spans="1:29" x14ac:dyDescent="0.25">
      <c r="A1446" s="87">
        <f>ROW()-1</f>
        <v>1445</v>
      </c>
      <c r="B1446" s="1" t="str">
        <f>LOWER(SUBSTITUTE(SUBSTITUTE(SUBSTITUTE(SUBSTITUTE(SUBSTITUTE(SUBSTITUTE(db[[#This Row],[NB BM]]," ",),".",""),"-",""),"(",""),")",""),"/",""))</f>
        <v>punchkenkono85</v>
      </c>
      <c r="C1446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D1446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E1446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punchkenkono8524pcs</v>
      </c>
      <c r="F14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kenkopunchno8524pcsartomoro</v>
      </c>
      <c r="G1446" s="1" t="s">
        <v>900</v>
      </c>
      <c r="H1446" s="4" t="s">
        <v>2825</v>
      </c>
      <c r="I1446" s="49" t="s">
        <v>2826</v>
      </c>
      <c r="J1446" s="1" t="s">
        <v>1620</v>
      </c>
      <c r="K1446" s="26" t="e">
        <f>IF(db[[#This Row],[NB NOTA_C]]="","",COUNTIF([2]!B_MSK[concat],db[[#This Row],[NB NOTA_C]]))</f>
        <v>#REF!</v>
      </c>
      <c r="L1446" s="6" t="s">
        <v>1633</v>
      </c>
      <c r="M1446" s="1" t="s">
        <v>1695</v>
      </c>
      <c r="N1446" s="1" t="s">
        <v>2814</v>
      </c>
      <c r="O1446" s="1" t="s">
        <v>5306</v>
      </c>
      <c r="P1446" s="1" t="str">
        <f>IF(db[[#This Row],[QTY/ CTN]]="","",SUBSTITUTE(SUBSTITUTE(SUBSTITUTE(db[[#This Row],[QTY/ CTN]]," ","_",2),"(",""),")","")&amp;"_")</f>
        <v>24 PCS_</v>
      </c>
      <c r="Q1446" s="1">
        <f>IF(db[[#This Row],[H_QTY/ CTN]]="","",SEARCH("_",db[[#This Row],[H_QTY/ CTN]]))</f>
        <v>7</v>
      </c>
      <c r="R1446" s="1">
        <f>IF(db[[#This Row],[H_QTY/ CTN]]="","",LEN(db[[#This Row],[H_QTY/ CTN]]))</f>
        <v>7</v>
      </c>
      <c r="S1446" s="90" t="str">
        <f>IF(db[[#This Row],[H_QTY/ CTN]]="","",LEFT(db[[#This Row],[H_QTY/ CTN]],db[[#This Row],[H_1]]-1))</f>
        <v>24 PCS</v>
      </c>
      <c r="T1446" s="87" t="str">
        <f>IF(NOT(db[[#This Row],[H_1]]=db[[#This Row],[H_2]]),MID(db[[#This Row],[H_QTY/ CTN]],db[[#This Row],[H_1]]+1,db[[#This Row],[H_2]]-db[[#This Row],[H_1]]-1),"")</f>
        <v/>
      </c>
      <c r="U1446" s="87" t="str">
        <f>IF(db[[#This Row],[QTY/ CTN B]]="","",LEFT(db[[#This Row],[QTY/ CTN B]],SEARCH(" ",db[[#This Row],[QTY/ CTN B]],1)-1))</f>
        <v>24</v>
      </c>
      <c r="V1446" s="87" t="str">
        <f>IF(db[[#This Row],[QTY/ CTN B]]="","",RIGHT(db[[#This Row],[QTY/ CTN B]],LEN(db[[#This Row],[QTY/ CTN B]])-SEARCH(" ",db[[#This Row],[QTY/ CTN B]],1)))</f>
        <v>PCS</v>
      </c>
      <c r="W1446" s="87" t="str">
        <f>IF(db[[#This Row],[QTY/ CTN TG]]="",IF(db[[#This Row],[STN TG]]="","",12),LEFT(db[[#This Row],[QTY/ CTN TG]],SEARCH(" ",db[[#This Row],[QTY/ CTN TG]],1)-1))</f>
        <v/>
      </c>
      <c r="X1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6" s="87" t="str">
        <f>IF(db[[#This Row],[STN K]]="","",IF(db[[#This Row],[STN TG]]="LSN",12,""))</f>
        <v/>
      </c>
      <c r="Z1446" s="87" t="str">
        <f>IF(db[[#This Row],[STN TG]]="LSN","PCS","")</f>
        <v/>
      </c>
      <c r="AA1446" s="87">
        <f>db[[#This Row],[QTY B]]*IF(db[[#This Row],[QTY TG]]="",1,db[[#This Row],[QTY TG]])*IF(db[[#This Row],[QTY K]]="",1,db[[#This Row],[QTY K]])</f>
        <v>24</v>
      </c>
      <c r="AB1446" s="87" t="str">
        <f>IF(db[[#This Row],[STN K]]="",IF(db[[#This Row],[STN TG]]="",db[[#This Row],[STN B]],db[[#This Row],[STN TG]]),db[[#This Row],[STN K]])</f>
        <v>PCS</v>
      </c>
      <c r="AC1446" s="87"/>
    </row>
    <row r="1447" spans="1:29" x14ac:dyDescent="0.25">
      <c r="A1447" s="87">
        <f>ROW()-1</f>
        <v>1446</v>
      </c>
      <c r="B1447" s="1" t="str">
        <f>LOWER(SUBSTITUTE(SUBSTITUTE(SUBSTITUTE(SUBSTITUTE(SUBSTITUTE(SUBSTITUTE(db[[#This Row],[NB BM]]," ",),".",""),"-",""),"(",""),")",""),"/",""))</f>
        <v>punchkenkono85xl</v>
      </c>
      <c r="C1447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D1447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E1447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punchkenkono85xl24pcs</v>
      </c>
      <c r="F14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kenkopunchno85xl24pcsartomoro</v>
      </c>
      <c r="G1447" s="1" t="s">
        <v>902</v>
      </c>
      <c r="H1447" s="4" t="s">
        <v>2827</v>
      </c>
      <c r="I1447" s="49" t="s">
        <v>2828</v>
      </c>
      <c r="J1447" s="1" t="s">
        <v>1620</v>
      </c>
      <c r="K1447" s="26" t="e">
        <f>IF(db[[#This Row],[NB NOTA_C]]="","",COUNTIF([2]!B_MSK[concat],db[[#This Row],[NB NOTA_C]]))</f>
        <v>#REF!</v>
      </c>
      <c r="L1447" s="6" t="s">
        <v>1633</v>
      </c>
      <c r="M1447" s="1" t="s">
        <v>1695</v>
      </c>
      <c r="N1447" s="1" t="s">
        <v>2814</v>
      </c>
      <c r="O1447" s="1" t="s">
        <v>5130</v>
      </c>
      <c r="P1447" s="1" t="str">
        <f>IF(db[[#This Row],[QTY/ CTN]]="","",SUBSTITUTE(SUBSTITUTE(SUBSTITUTE(db[[#This Row],[QTY/ CTN]]," ","_",2),"(",""),")","")&amp;"_")</f>
        <v>24 PCS_</v>
      </c>
      <c r="Q1447" s="1">
        <f>IF(db[[#This Row],[H_QTY/ CTN]]="","",SEARCH("_",db[[#This Row],[H_QTY/ CTN]]))</f>
        <v>7</v>
      </c>
      <c r="R1447" s="1">
        <f>IF(db[[#This Row],[H_QTY/ CTN]]="","",LEN(db[[#This Row],[H_QTY/ CTN]]))</f>
        <v>7</v>
      </c>
      <c r="S1447" s="90" t="str">
        <f>IF(db[[#This Row],[H_QTY/ CTN]]="","",LEFT(db[[#This Row],[H_QTY/ CTN]],db[[#This Row],[H_1]]-1))</f>
        <v>24 PCS</v>
      </c>
      <c r="T1447" s="87" t="str">
        <f>IF(NOT(db[[#This Row],[H_1]]=db[[#This Row],[H_2]]),MID(db[[#This Row],[H_QTY/ CTN]],db[[#This Row],[H_1]]+1,db[[#This Row],[H_2]]-db[[#This Row],[H_1]]-1),"")</f>
        <v/>
      </c>
      <c r="U1447" s="87" t="str">
        <f>IF(db[[#This Row],[QTY/ CTN B]]="","",LEFT(db[[#This Row],[QTY/ CTN B]],SEARCH(" ",db[[#This Row],[QTY/ CTN B]],1)-1))</f>
        <v>24</v>
      </c>
      <c r="V1447" s="87" t="str">
        <f>IF(db[[#This Row],[QTY/ CTN B]]="","",RIGHT(db[[#This Row],[QTY/ CTN B]],LEN(db[[#This Row],[QTY/ CTN B]])-SEARCH(" ",db[[#This Row],[QTY/ CTN B]],1)))</f>
        <v>PCS</v>
      </c>
      <c r="W1447" s="87" t="str">
        <f>IF(db[[#This Row],[QTY/ CTN TG]]="",IF(db[[#This Row],[STN TG]]="","",12),LEFT(db[[#This Row],[QTY/ CTN TG]],SEARCH(" ",db[[#This Row],[QTY/ CTN TG]],1)-1))</f>
        <v/>
      </c>
      <c r="X1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7" s="87" t="str">
        <f>IF(db[[#This Row],[STN K]]="","",IF(db[[#This Row],[STN TG]]="LSN",12,""))</f>
        <v/>
      </c>
      <c r="Z1447" s="87" t="str">
        <f>IF(db[[#This Row],[STN TG]]="LSN","PCS","")</f>
        <v/>
      </c>
      <c r="AA1447" s="87">
        <f>db[[#This Row],[QTY B]]*IF(db[[#This Row],[QTY TG]]="",1,db[[#This Row],[QTY TG]])*IF(db[[#This Row],[QTY K]]="",1,db[[#This Row],[QTY K]])</f>
        <v>24</v>
      </c>
      <c r="AB1447" s="87" t="str">
        <f>IF(db[[#This Row],[STN K]]="",IF(db[[#This Row],[STN TG]]="",db[[#This Row],[STN B]],db[[#This Row],[STN TG]]),db[[#This Row],[STN K]])</f>
        <v>PCS</v>
      </c>
      <c r="AC1447" s="87"/>
    </row>
    <row r="1448" spans="1:29" x14ac:dyDescent="0.25">
      <c r="A1448" s="87">
        <f>ROW()-1</f>
        <v>1447</v>
      </c>
      <c r="B1448" s="1" t="str">
        <f>LOWER(SUBSTITUTE(SUBSTITUTE(SUBSTITUTE(SUBSTITUTE(SUBSTITUTE(SUBSTITUTE(db[[#This Row],[NB BM]]," ",),".",""),"-",""),"(",""),")",""),"/",""))</f>
        <v>punchkenkono85n</v>
      </c>
      <c r="C1448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D1448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E1448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punchkenkono85n24pcs</v>
      </c>
      <c r="F14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kenkopunchno85n24pcsartomoro</v>
      </c>
      <c r="G1448" s="1" t="s">
        <v>901</v>
      </c>
      <c r="H1448" s="4" t="s">
        <v>2384</v>
      </c>
      <c r="I1448" s="49" t="s">
        <v>2385</v>
      </c>
      <c r="J1448" s="1" t="s">
        <v>1620</v>
      </c>
      <c r="K1448" s="26" t="e">
        <f>IF(db[[#This Row],[NB NOTA_C]]="","",COUNTIF([2]!B_MSK[concat],db[[#This Row],[NB NOTA_C]]))</f>
        <v>#REF!</v>
      </c>
      <c r="L1448" s="6" t="s">
        <v>1633</v>
      </c>
      <c r="M1448" s="1" t="s">
        <v>1695</v>
      </c>
      <c r="N1448" s="1" t="s">
        <v>2814</v>
      </c>
      <c r="O1448" s="1" t="s">
        <v>5683</v>
      </c>
      <c r="P1448" s="1" t="str">
        <f>IF(db[[#This Row],[QTY/ CTN]]="","",SUBSTITUTE(SUBSTITUTE(SUBSTITUTE(db[[#This Row],[QTY/ CTN]]," ","_",2),"(",""),")","")&amp;"_")</f>
        <v>24 PCS_</v>
      </c>
      <c r="Q1448" s="1">
        <f>IF(db[[#This Row],[H_QTY/ CTN]]="","",SEARCH("_",db[[#This Row],[H_QTY/ CTN]]))</f>
        <v>7</v>
      </c>
      <c r="R1448" s="1">
        <f>IF(db[[#This Row],[H_QTY/ CTN]]="","",LEN(db[[#This Row],[H_QTY/ CTN]]))</f>
        <v>7</v>
      </c>
      <c r="S1448" s="90" t="str">
        <f>IF(db[[#This Row],[H_QTY/ CTN]]="","",LEFT(db[[#This Row],[H_QTY/ CTN]],db[[#This Row],[H_1]]-1))</f>
        <v>24 PCS</v>
      </c>
      <c r="T1448" s="87" t="str">
        <f>IF(NOT(db[[#This Row],[H_1]]=db[[#This Row],[H_2]]),MID(db[[#This Row],[H_QTY/ CTN]],db[[#This Row],[H_1]]+1,db[[#This Row],[H_2]]-db[[#This Row],[H_1]]-1),"")</f>
        <v/>
      </c>
      <c r="U1448" s="87" t="str">
        <f>IF(db[[#This Row],[QTY/ CTN B]]="","",LEFT(db[[#This Row],[QTY/ CTN B]],SEARCH(" ",db[[#This Row],[QTY/ CTN B]],1)-1))</f>
        <v>24</v>
      </c>
      <c r="V1448" s="87" t="str">
        <f>IF(db[[#This Row],[QTY/ CTN B]]="","",RIGHT(db[[#This Row],[QTY/ CTN B]],LEN(db[[#This Row],[QTY/ CTN B]])-SEARCH(" ",db[[#This Row],[QTY/ CTN B]],1)))</f>
        <v>PCS</v>
      </c>
      <c r="W1448" s="87" t="str">
        <f>IF(db[[#This Row],[QTY/ CTN TG]]="",IF(db[[#This Row],[STN TG]]="","",12),LEFT(db[[#This Row],[QTY/ CTN TG]],SEARCH(" ",db[[#This Row],[QTY/ CTN TG]],1)-1))</f>
        <v/>
      </c>
      <c r="X1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48" s="87" t="str">
        <f>IF(db[[#This Row],[STN K]]="","",IF(db[[#This Row],[STN TG]]="LSN",12,""))</f>
        <v/>
      </c>
      <c r="Z1448" s="87" t="str">
        <f>IF(db[[#This Row],[STN TG]]="LSN","PCS","")</f>
        <v/>
      </c>
      <c r="AA1448" s="87">
        <f>db[[#This Row],[QTY B]]*IF(db[[#This Row],[QTY TG]]="",1,db[[#This Row],[QTY TG]])*IF(db[[#This Row],[QTY K]]="",1,db[[#This Row],[QTY K]])</f>
        <v>24</v>
      </c>
      <c r="AB1448" s="87" t="str">
        <f>IF(db[[#This Row],[STN K]]="",IF(db[[#This Row],[STN TG]]="",db[[#This Row],[STN B]],db[[#This Row],[STN TG]]),db[[#This Row],[STN K]])</f>
        <v>PCS</v>
      </c>
      <c r="AC1448" s="87"/>
    </row>
    <row r="1449" spans="1:29" x14ac:dyDescent="0.25">
      <c r="A1449" s="87">
        <f>ROW()-1</f>
        <v>1448</v>
      </c>
      <c r="B1449" s="1" t="str">
        <f>LOWER(SUBSTITUTE(SUBSTITUTE(SUBSTITUTE(SUBSTITUTE(SUBSTITUTE(SUBSTITUTE(db[[#This Row],[NB BM]]," ",),".",""),"-",""),"(",""),")",""),"/",""))</f>
        <v>pushpinkenkopn30</v>
      </c>
      <c r="C1449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D1449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E1449" s="1" t="str">
        <f>LOWER(SUBSTITUTE(SUBSTITUTE(SUBSTITUTE(SUBSTITUTE(SUBSTITUTE(SUBSTITUTE(SUBSTITUTE(SUBSTITUTE(SUBSTITUTE(db[[#This Row],[NB BM]]&amp;db[[#This Row],[QTY/ CTN]]," ",),".",""),"-",""),"(",""),")",""),",",""),"/",""),"""",""),"+",""))</f>
        <v>pushpinkenkopn3048lsn</v>
      </c>
      <c r="F14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kenkopushpinpn30color48lsnartomoro</v>
      </c>
      <c r="G1449" s="1" t="s">
        <v>653</v>
      </c>
      <c r="H1449" s="4" t="s">
        <v>2861</v>
      </c>
      <c r="I1449" s="2" t="s">
        <v>654</v>
      </c>
      <c r="J1449" s="1" t="s">
        <v>1620</v>
      </c>
      <c r="K1449" s="26" t="e">
        <f>IF(db[[#This Row],[NB NOTA_C]]="","",COUNTIF([2]!B_MSK[concat],db[[#This Row],[NB NOTA_C]]))</f>
        <v>#REF!</v>
      </c>
      <c r="L1449" s="6" t="s">
        <v>1633</v>
      </c>
      <c r="M1449" s="1" t="s">
        <v>1715</v>
      </c>
      <c r="N1449" s="1" t="s">
        <v>2797</v>
      </c>
      <c r="O1449" s="86" t="s">
        <v>5476</v>
      </c>
      <c r="P1449" s="86" t="str">
        <f>IF(db[[#This Row],[QTY/ CTN]]="","",SUBSTITUTE(SUBSTITUTE(SUBSTITUTE(db[[#This Row],[QTY/ CTN]]," ","_",2),"(",""),")","")&amp;"_")</f>
        <v>48 LSN_</v>
      </c>
      <c r="Q1449" s="86">
        <f>IF(db[[#This Row],[H_QTY/ CTN]]="","",SEARCH("_",db[[#This Row],[H_QTY/ CTN]]))</f>
        <v>7</v>
      </c>
      <c r="R1449" s="86">
        <f>IF(db[[#This Row],[H_QTY/ CTN]]="","",LEN(db[[#This Row],[H_QTY/ CTN]]))</f>
        <v>7</v>
      </c>
      <c r="S1449" s="90" t="str">
        <f>IF(db[[#This Row],[H_QTY/ CTN]]="","",LEFT(db[[#This Row],[H_QTY/ CTN]],db[[#This Row],[H_1]]-1))</f>
        <v>48 LSN</v>
      </c>
      <c r="T1449" s="87" t="str">
        <f>IF(NOT(db[[#This Row],[H_1]]=db[[#This Row],[H_2]]),MID(db[[#This Row],[H_QTY/ CTN]],db[[#This Row],[H_1]]+1,db[[#This Row],[H_2]]-db[[#This Row],[H_1]]-1),"")</f>
        <v/>
      </c>
      <c r="U1449" s="87" t="str">
        <f>IF(db[[#This Row],[QTY/ CTN B]]="","",LEFT(db[[#This Row],[QTY/ CTN B]],SEARCH(" ",db[[#This Row],[QTY/ CTN B]],1)-1))</f>
        <v>48</v>
      </c>
      <c r="V1449" s="87" t="str">
        <f>IF(db[[#This Row],[QTY/ CTN B]]="","",RIGHT(db[[#This Row],[QTY/ CTN B]],LEN(db[[#This Row],[QTY/ CTN B]])-SEARCH(" ",db[[#This Row],[QTY/ CTN B]],1)))</f>
        <v>LSN</v>
      </c>
      <c r="W1449" s="87">
        <f>IF(db[[#This Row],[QTY/ CTN TG]]="",IF(db[[#This Row],[STN TG]]="","",12),LEFT(db[[#This Row],[QTY/ CTN TG]],SEARCH(" ",db[[#This Row],[QTY/ CTN TG]],1)-1))</f>
        <v>12</v>
      </c>
      <c r="X1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49" s="87" t="str">
        <f>IF(db[[#This Row],[STN K]]="","",IF(db[[#This Row],[STN TG]]="LSN",12,""))</f>
        <v/>
      </c>
      <c r="Z1449" s="87" t="str">
        <f>IF(db[[#This Row],[STN TG]]="LSN","PCS","")</f>
        <v/>
      </c>
      <c r="AA1449" s="87">
        <f>db[[#This Row],[QTY B]]*IF(db[[#This Row],[QTY TG]]="",1,db[[#This Row],[QTY TG]])*IF(db[[#This Row],[QTY K]]="",1,db[[#This Row],[QTY K]])</f>
        <v>576</v>
      </c>
      <c r="AB1449" s="87" t="str">
        <f>IF(db[[#This Row],[STN K]]="",IF(db[[#This Row],[STN TG]]="",db[[#This Row],[STN B]],db[[#This Row],[STN TG]]),db[[#This Row],[STN K]])</f>
        <v>PCS</v>
      </c>
      <c r="AC1449" s="87"/>
    </row>
    <row r="1450" spans="1:29" x14ac:dyDescent="0.25">
      <c r="A1450" s="87">
        <f>ROW()-1</f>
        <v>1449</v>
      </c>
      <c r="B1450" s="1" t="str">
        <f>LOWER(SUBSTITUTE(SUBSTITUTE(SUBSTITUTE(SUBSTITUTE(SUBSTITUTE(SUBSTITUTE(db[[#This Row],[NB BM]]," ",),".",""),"-",""),"(",""),")",""),"/",""))</f>
        <v>pushpinkenkopn30trans</v>
      </c>
      <c r="C1450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D1450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E1450" s="1" t="str">
        <f>LOWER(SUBSTITUTE(SUBSTITUTE(SUBSTITUTE(SUBSTITUTE(SUBSTITUTE(SUBSTITUTE(SUBSTITUTE(SUBSTITUTE(SUBSTITUTE(db[[#This Row],[NB BM]]&amp;db[[#This Row],[QTY/ CTN]]," ",),".",""),"-",""),"(",""),")",""),",",""),"/",""),"""",""),"+",""))</f>
        <v>pushpinkenkopn30trans48lsn</v>
      </c>
      <c r="F14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kenkopushpinpn30colortransparant48lsnartomoro</v>
      </c>
      <c r="G1450" s="1" t="s">
        <v>2863</v>
      </c>
      <c r="H1450" s="4" t="s">
        <v>2862</v>
      </c>
      <c r="I1450" s="49" t="s">
        <v>4192</v>
      </c>
      <c r="J1450" s="1" t="s">
        <v>1620</v>
      </c>
      <c r="K1450" s="26" t="e">
        <f>IF(db[[#This Row],[NB NOTA_C]]="","",COUNTIF([2]!B_MSK[concat],db[[#This Row],[NB NOTA_C]]))</f>
        <v>#REF!</v>
      </c>
      <c r="L1450" s="6" t="s">
        <v>1633</v>
      </c>
      <c r="M1450" s="1" t="s">
        <v>1715</v>
      </c>
      <c r="N1450" s="1" t="s">
        <v>2797</v>
      </c>
      <c r="O1450" s="1" t="s">
        <v>5303</v>
      </c>
      <c r="P1450" s="1" t="str">
        <f>IF(db[[#This Row],[QTY/ CTN]]="","",SUBSTITUTE(SUBSTITUTE(SUBSTITUTE(db[[#This Row],[QTY/ CTN]]," ","_",2),"(",""),")","")&amp;"_")</f>
        <v>48 LSN_</v>
      </c>
      <c r="Q1450" s="1">
        <f>IF(db[[#This Row],[H_QTY/ CTN]]="","",SEARCH("_",db[[#This Row],[H_QTY/ CTN]]))</f>
        <v>7</v>
      </c>
      <c r="R1450" s="1">
        <f>IF(db[[#This Row],[H_QTY/ CTN]]="","",LEN(db[[#This Row],[H_QTY/ CTN]]))</f>
        <v>7</v>
      </c>
      <c r="S1450" s="90" t="str">
        <f>IF(db[[#This Row],[H_QTY/ CTN]]="","",LEFT(db[[#This Row],[H_QTY/ CTN]],db[[#This Row],[H_1]]-1))</f>
        <v>48 LSN</v>
      </c>
      <c r="T1450" s="87" t="str">
        <f>IF(NOT(db[[#This Row],[H_1]]=db[[#This Row],[H_2]]),MID(db[[#This Row],[H_QTY/ CTN]],db[[#This Row],[H_1]]+1,db[[#This Row],[H_2]]-db[[#This Row],[H_1]]-1),"")</f>
        <v/>
      </c>
      <c r="U1450" s="87" t="str">
        <f>IF(db[[#This Row],[QTY/ CTN B]]="","",LEFT(db[[#This Row],[QTY/ CTN B]],SEARCH(" ",db[[#This Row],[QTY/ CTN B]],1)-1))</f>
        <v>48</v>
      </c>
      <c r="V1450" s="87" t="str">
        <f>IF(db[[#This Row],[QTY/ CTN B]]="","",RIGHT(db[[#This Row],[QTY/ CTN B]],LEN(db[[#This Row],[QTY/ CTN B]])-SEARCH(" ",db[[#This Row],[QTY/ CTN B]],1)))</f>
        <v>LSN</v>
      </c>
      <c r="W1450" s="87">
        <f>IF(db[[#This Row],[QTY/ CTN TG]]="",IF(db[[#This Row],[STN TG]]="","",12),LEFT(db[[#This Row],[QTY/ CTN TG]],SEARCH(" ",db[[#This Row],[QTY/ CTN TG]],1)-1))</f>
        <v>12</v>
      </c>
      <c r="X1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0" s="87" t="str">
        <f>IF(db[[#This Row],[STN K]]="","",IF(db[[#This Row],[STN TG]]="LSN",12,""))</f>
        <v/>
      </c>
      <c r="Z1450" s="87" t="str">
        <f>IF(db[[#This Row],[STN TG]]="LSN","PCS","")</f>
        <v/>
      </c>
      <c r="AA1450" s="87">
        <f>db[[#This Row],[QTY B]]*IF(db[[#This Row],[QTY TG]]="",1,db[[#This Row],[QTY TG]])*IF(db[[#This Row],[QTY K]]="",1,db[[#This Row],[QTY K]])</f>
        <v>576</v>
      </c>
      <c r="AB1450" s="87" t="str">
        <f>IF(db[[#This Row],[STN K]]="",IF(db[[#This Row],[STN TG]]="",db[[#This Row],[STN B]],db[[#This Row],[STN TG]]),db[[#This Row],[STN K]])</f>
        <v>PCS</v>
      </c>
      <c r="AC1450" s="87"/>
    </row>
    <row r="1451" spans="1:29" x14ac:dyDescent="0.25">
      <c r="A1451" s="87">
        <f>ROW()-1</f>
        <v>1450</v>
      </c>
      <c r="B1451" s="1" t="str">
        <f>LOWER(SUBSTITUTE(SUBSTITUTE(SUBSTITUTE(SUBSTITUTE(SUBSTITUTE(SUBSTITUTE(db[[#This Row],[NB BM]]," ",),".",""),"-",""),"(",""),")",""),"/",""))</f>
        <v>guntingkenkosc828</v>
      </c>
      <c r="C1451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D1451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E1451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guntingkenkosc82825lsn</v>
      </c>
      <c r="F14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kenkoscissorsc82825lsnartomoro</v>
      </c>
      <c r="G1451" s="1" t="s">
        <v>604</v>
      </c>
      <c r="H1451" s="4" t="s">
        <v>605</v>
      </c>
      <c r="I1451" s="2" t="s">
        <v>606</v>
      </c>
      <c r="J1451" s="1" t="s">
        <v>1620</v>
      </c>
      <c r="K1451" s="26" t="e">
        <f>IF(db[[#This Row],[NB NOTA_C]]="","",COUNTIF([2]!B_MSK[concat],db[[#This Row],[NB NOTA_C]]))</f>
        <v>#REF!</v>
      </c>
      <c r="L1451" s="6" t="s">
        <v>1633</v>
      </c>
      <c r="M1451" s="1" t="s">
        <v>1729</v>
      </c>
      <c r="N1451" s="1" t="s">
        <v>2793</v>
      </c>
      <c r="O1451" s="1" t="s">
        <v>5994</v>
      </c>
      <c r="P1451" s="1" t="str">
        <f>IF(db[[#This Row],[QTY/ CTN]]="","",SUBSTITUTE(SUBSTITUTE(SUBSTITUTE(db[[#This Row],[QTY/ CTN]]," ","_",2),"(",""),")","")&amp;"_")</f>
        <v>25 LSN_</v>
      </c>
      <c r="Q1451" s="1">
        <f>IF(db[[#This Row],[H_QTY/ CTN]]="","",SEARCH("_",db[[#This Row],[H_QTY/ CTN]]))</f>
        <v>7</v>
      </c>
      <c r="R1451" s="1">
        <f>IF(db[[#This Row],[H_QTY/ CTN]]="","",LEN(db[[#This Row],[H_QTY/ CTN]]))</f>
        <v>7</v>
      </c>
      <c r="S1451" s="90" t="str">
        <f>IF(db[[#This Row],[H_QTY/ CTN]]="","",LEFT(db[[#This Row],[H_QTY/ CTN]],db[[#This Row],[H_1]]-1))</f>
        <v>25 LSN</v>
      </c>
      <c r="T1451" s="87" t="str">
        <f>IF(NOT(db[[#This Row],[H_1]]=db[[#This Row],[H_2]]),MID(db[[#This Row],[H_QTY/ CTN]],db[[#This Row],[H_1]]+1,db[[#This Row],[H_2]]-db[[#This Row],[H_1]]-1),"")</f>
        <v/>
      </c>
      <c r="U1451" s="87" t="str">
        <f>IF(db[[#This Row],[QTY/ CTN B]]="","",LEFT(db[[#This Row],[QTY/ CTN B]],SEARCH(" ",db[[#This Row],[QTY/ CTN B]],1)-1))</f>
        <v>25</v>
      </c>
      <c r="V1451" s="87" t="str">
        <f>IF(db[[#This Row],[QTY/ CTN B]]="","",RIGHT(db[[#This Row],[QTY/ CTN B]],LEN(db[[#This Row],[QTY/ CTN B]])-SEARCH(" ",db[[#This Row],[QTY/ CTN B]],1)))</f>
        <v>LSN</v>
      </c>
      <c r="W1451" s="87">
        <f>IF(db[[#This Row],[QTY/ CTN TG]]="",IF(db[[#This Row],[STN TG]]="","",12),LEFT(db[[#This Row],[QTY/ CTN TG]],SEARCH(" ",db[[#This Row],[QTY/ CTN TG]],1)-1))</f>
        <v>12</v>
      </c>
      <c r="X1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1" s="87" t="str">
        <f>IF(db[[#This Row],[STN K]]="","",IF(db[[#This Row],[STN TG]]="LSN",12,""))</f>
        <v/>
      </c>
      <c r="Z1451" s="87" t="str">
        <f>IF(db[[#This Row],[STN TG]]="LSN","PCS","")</f>
        <v/>
      </c>
      <c r="AA1451" s="87">
        <f>db[[#This Row],[QTY B]]*IF(db[[#This Row],[QTY TG]]="",1,db[[#This Row],[QTY TG]])*IF(db[[#This Row],[QTY K]]="",1,db[[#This Row],[QTY K]])</f>
        <v>300</v>
      </c>
      <c r="AB1451" s="87" t="str">
        <f>IF(db[[#This Row],[STN K]]="",IF(db[[#This Row],[STN TG]]="",db[[#This Row],[STN B]],db[[#This Row],[STN TG]]),db[[#This Row],[STN K]])</f>
        <v>PCS</v>
      </c>
      <c r="AC1451" s="87"/>
    </row>
    <row r="1452" spans="1:29" x14ac:dyDescent="0.25">
      <c r="A1452" s="87">
        <f>ROW()-1</f>
        <v>1451</v>
      </c>
      <c r="B1452" s="1" t="str">
        <f>LOWER(SUBSTITUTE(SUBSTITUTE(SUBSTITUTE(SUBSTITUTE(SUBSTITUTE(SUBSTITUTE(db[[#This Row],[NB BM]]," ",),".",""),"-",""),"(",""),")",""),"/",""))</f>
        <v>guntingkenkosc838n</v>
      </c>
      <c r="C1452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D1452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E1452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guntingkenkosc838n25lsn</v>
      </c>
      <c r="F14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kenkoscissorsc838n25lsnartomoro</v>
      </c>
      <c r="G1452" s="1" t="s">
        <v>607</v>
      </c>
      <c r="H1452" s="4" t="s">
        <v>608</v>
      </c>
      <c r="I1452" s="49" t="s">
        <v>609</v>
      </c>
      <c r="J1452" s="1" t="s">
        <v>1620</v>
      </c>
      <c r="K1452" s="26" t="e">
        <f>IF(db[[#This Row],[NB NOTA_C]]="","",COUNTIF([2]!B_MSK[concat],db[[#This Row],[NB NOTA_C]]))</f>
        <v>#REF!</v>
      </c>
      <c r="L1452" s="6" t="s">
        <v>1633</v>
      </c>
      <c r="M1452" s="1" t="s">
        <v>1729</v>
      </c>
      <c r="N1452" s="1" t="s">
        <v>2793</v>
      </c>
      <c r="O1452" s="1" t="s">
        <v>5782</v>
      </c>
      <c r="P1452" s="1" t="str">
        <f>IF(db[[#This Row],[QTY/ CTN]]="","",SUBSTITUTE(SUBSTITUTE(SUBSTITUTE(db[[#This Row],[QTY/ CTN]]," ","_",2),"(",""),")","")&amp;"_")</f>
        <v>25 LSN_</v>
      </c>
      <c r="Q1452" s="1">
        <f>IF(db[[#This Row],[H_QTY/ CTN]]="","",SEARCH("_",db[[#This Row],[H_QTY/ CTN]]))</f>
        <v>7</v>
      </c>
      <c r="R1452" s="1">
        <f>IF(db[[#This Row],[H_QTY/ CTN]]="","",LEN(db[[#This Row],[H_QTY/ CTN]]))</f>
        <v>7</v>
      </c>
      <c r="S1452" s="90" t="str">
        <f>IF(db[[#This Row],[H_QTY/ CTN]]="","",LEFT(db[[#This Row],[H_QTY/ CTN]],db[[#This Row],[H_1]]-1))</f>
        <v>25 LSN</v>
      </c>
      <c r="T1452" s="87" t="str">
        <f>IF(NOT(db[[#This Row],[H_1]]=db[[#This Row],[H_2]]),MID(db[[#This Row],[H_QTY/ CTN]],db[[#This Row],[H_1]]+1,db[[#This Row],[H_2]]-db[[#This Row],[H_1]]-1),"")</f>
        <v/>
      </c>
      <c r="U1452" s="87" t="str">
        <f>IF(db[[#This Row],[QTY/ CTN B]]="","",LEFT(db[[#This Row],[QTY/ CTN B]],SEARCH(" ",db[[#This Row],[QTY/ CTN B]],1)-1))</f>
        <v>25</v>
      </c>
      <c r="V1452" s="87" t="str">
        <f>IF(db[[#This Row],[QTY/ CTN B]]="","",RIGHT(db[[#This Row],[QTY/ CTN B]],LEN(db[[#This Row],[QTY/ CTN B]])-SEARCH(" ",db[[#This Row],[QTY/ CTN B]],1)))</f>
        <v>LSN</v>
      </c>
      <c r="W1452" s="87">
        <f>IF(db[[#This Row],[QTY/ CTN TG]]="",IF(db[[#This Row],[STN TG]]="","",12),LEFT(db[[#This Row],[QTY/ CTN TG]],SEARCH(" ",db[[#This Row],[QTY/ CTN TG]],1)-1))</f>
        <v>12</v>
      </c>
      <c r="X1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2" s="87" t="str">
        <f>IF(db[[#This Row],[STN K]]="","",IF(db[[#This Row],[STN TG]]="LSN",12,""))</f>
        <v/>
      </c>
      <c r="Z1452" s="87" t="str">
        <f>IF(db[[#This Row],[STN TG]]="LSN","PCS","")</f>
        <v/>
      </c>
      <c r="AA1452" s="87">
        <f>db[[#This Row],[QTY B]]*IF(db[[#This Row],[QTY TG]]="",1,db[[#This Row],[QTY TG]])*IF(db[[#This Row],[QTY K]]="",1,db[[#This Row],[QTY K]])</f>
        <v>300</v>
      </c>
      <c r="AB1452" s="87" t="str">
        <f>IF(db[[#This Row],[STN K]]="",IF(db[[#This Row],[STN TG]]="",db[[#This Row],[STN B]],db[[#This Row],[STN TG]]),db[[#This Row],[STN K]])</f>
        <v>PCS</v>
      </c>
      <c r="AC1452" s="87"/>
    </row>
    <row r="1453" spans="1:29" ht="15" customHeight="1" x14ac:dyDescent="0.25">
      <c r="A1453" s="87">
        <f>ROW()-1</f>
        <v>1452</v>
      </c>
      <c r="B1453" s="1" t="str">
        <f>LOWER(SUBSTITUTE(SUBSTITUTE(SUBSTITUTE(SUBSTITUTE(SUBSTITUTE(SUBSTITUTE(db[[#This Row],[NB BM]]," ",),".",""),"-",""),"(",""),")",""),"/",""))</f>
        <v>guntingkenkosc838sg</v>
      </c>
      <c r="C1453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D1453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E1453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guntingkenkosc838sg25lsn</v>
      </c>
      <c r="F14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kenkoscissorsc838sg25lsnartomoro</v>
      </c>
      <c r="G1453" s="1" t="s">
        <v>2341</v>
      </c>
      <c r="H1453" s="4" t="s">
        <v>2340</v>
      </c>
      <c r="I1453" s="2" t="s">
        <v>2342</v>
      </c>
      <c r="J1453" s="1" t="s">
        <v>1620</v>
      </c>
      <c r="K1453" s="26" t="e">
        <f>IF(db[[#This Row],[NB NOTA_C]]="","",COUNTIF([2]!B_MSK[concat],db[[#This Row],[NB NOTA_C]]))</f>
        <v>#REF!</v>
      </c>
      <c r="L1453" s="6" t="s">
        <v>1633</v>
      </c>
      <c r="M1453" s="1" t="s">
        <v>1729</v>
      </c>
      <c r="N1453" s="1" t="s">
        <v>2793</v>
      </c>
      <c r="P1453" s="1" t="str">
        <f>IF(db[[#This Row],[QTY/ CTN]]="","",SUBSTITUTE(SUBSTITUTE(SUBSTITUTE(db[[#This Row],[QTY/ CTN]]," ","_",2),"(",""),")","")&amp;"_")</f>
        <v>25 LSN_</v>
      </c>
      <c r="Q1453" s="1">
        <f>IF(db[[#This Row],[H_QTY/ CTN]]="","",SEARCH("_",db[[#This Row],[H_QTY/ CTN]]))</f>
        <v>7</v>
      </c>
      <c r="R1453" s="1">
        <f>IF(db[[#This Row],[H_QTY/ CTN]]="","",LEN(db[[#This Row],[H_QTY/ CTN]]))</f>
        <v>7</v>
      </c>
      <c r="S1453" s="90" t="str">
        <f>IF(db[[#This Row],[H_QTY/ CTN]]="","",LEFT(db[[#This Row],[H_QTY/ CTN]],db[[#This Row],[H_1]]-1))</f>
        <v>25 LSN</v>
      </c>
      <c r="T1453" s="87" t="str">
        <f>IF(NOT(db[[#This Row],[H_1]]=db[[#This Row],[H_2]]),MID(db[[#This Row],[H_QTY/ CTN]],db[[#This Row],[H_1]]+1,db[[#This Row],[H_2]]-db[[#This Row],[H_1]]-1),"")</f>
        <v/>
      </c>
      <c r="U1453" s="87" t="str">
        <f>IF(db[[#This Row],[QTY/ CTN B]]="","",LEFT(db[[#This Row],[QTY/ CTN B]],SEARCH(" ",db[[#This Row],[QTY/ CTN B]],1)-1))</f>
        <v>25</v>
      </c>
      <c r="V1453" s="87" t="str">
        <f>IF(db[[#This Row],[QTY/ CTN B]]="","",RIGHT(db[[#This Row],[QTY/ CTN B]],LEN(db[[#This Row],[QTY/ CTN B]])-SEARCH(" ",db[[#This Row],[QTY/ CTN B]],1)))</f>
        <v>LSN</v>
      </c>
      <c r="W1453" s="87">
        <f>IF(db[[#This Row],[QTY/ CTN TG]]="",IF(db[[#This Row],[STN TG]]="","",12),LEFT(db[[#This Row],[QTY/ CTN TG]],SEARCH(" ",db[[#This Row],[QTY/ CTN TG]],1)-1))</f>
        <v>12</v>
      </c>
      <c r="X1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3" s="87" t="str">
        <f>IF(db[[#This Row],[STN K]]="","",IF(db[[#This Row],[STN TG]]="LSN",12,""))</f>
        <v/>
      </c>
      <c r="Z1453" s="87" t="str">
        <f>IF(db[[#This Row],[STN TG]]="LSN","PCS","")</f>
        <v/>
      </c>
      <c r="AA1453" s="87">
        <f>db[[#This Row],[QTY B]]*IF(db[[#This Row],[QTY TG]]="",1,db[[#This Row],[QTY TG]])*IF(db[[#This Row],[QTY K]]="",1,db[[#This Row],[QTY K]])</f>
        <v>300</v>
      </c>
      <c r="AB1453" s="87" t="str">
        <f>IF(db[[#This Row],[STN K]]="",IF(db[[#This Row],[STN TG]]="",db[[#This Row],[STN B]],db[[#This Row],[STN TG]]),db[[#This Row],[STN K]])</f>
        <v>PCS</v>
      </c>
      <c r="AC1453" s="87"/>
    </row>
    <row r="1454" spans="1:29" x14ac:dyDescent="0.25">
      <c r="A1454" s="87">
        <f>ROW()-1</f>
        <v>1453</v>
      </c>
      <c r="B1454" s="1" t="str">
        <f>LOWER(SUBSTITUTE(SUBSTITUTE(SUBSTITUTE(SUBSTITUTE(SUBSTITUTE(SUBSTITUTE(db[[#This Row],[NB BM]]," ",),".",""),"-",""),"(",""),")",""),"/",""))</f>
        <v>guntingkenkosc848n</v>
      </c>
      <c r="C1454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D1454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E1454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guntingkenkosc848n10lsn</v>
      </c>
      <c r="F14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kenkoscissorsc848n10lsnartomoro</v>
      </c>
      <c r="G1454" s="1" t="s">
        <v>610</v>
      </c>
      <c r="H1454" s="4" t="s">
        <v>611</v>
      </c>
      <c r="I1454" s="49" t="s">
        <v>612</v>
      </c>
      <c r="J1454" s="1" t="s">
        <v>1620</v>
      </c>
      <c r="K1454" s="26" t="e">
        <f>IF(db[[#This Row],[NB NOTA_C]]="","",COUNTIF([2]!B_MSK[concat],db[[#This Row],[NB NOTA_C]]))</f>
        <v>#REF!</v>
      </c>
      <c r="L1454" s="6" t="s">
        <v>1633</v>
      </c>
      <c r="M1454" s="1" t="s">
        <v>1728</v>
      </c>
      <c r="N1454" s="1" t="s">
        <v>2793</v>
      </c>
      <c r="O1454" s="1" t="s">
        <v>6096</v>
      </c>
      <c r="P1454" s="1" t="str">
        <f>IF(db[[#This Row],[QTY/ CTN]]="","",SUBSTITUTE(SUBSTITUTE(SUBSTITUTE(db[[#This Row],[QTY/ CTN]]," ","_",2),"(",""),")","")&amp;"_")</f>
        <v>10 LSN_</v>
      </c>
      <c r="Q1454" s="1">
        <f>IF(db[[#This Row],[H_QTY/ CTN]]="","",SEARCH("_",db[[#This Row],[H_QTY/ CTN]]))</f>
        <v>7</v>
      </c>
      <c r="R1454" s="1">
        <f>IF(db[[#This Row],[H_QTY/ CTN]]="","",LEN(db[[#This Row],[H_QTY/ CTN]]))</f>
        <v>7</v>
      </c>
      <c r="S1454" s="90" t="str">
        <f>IF(db[[#This Row],[H_QTY/ CTN]]="","",LEFT(db[[#This Row],[H_QTY/ CTN]],db[[#This Row],[H_1]]-1))</f>
        <v>10 LSN</v>
      </c>
      <c r="T1454" s="87" t="str">
        <f>IF(NOT(db[[#This Row],[H_1]]=db[[#This Row],[H_2]]),MID(db[[#This Row],[H_QTY/ CTN]],db[[#This Row],[H_1]]+1,db[[#This Row],[H_2]]-db[[#This Row],[H_1]]-1),"")</f>
        <v/>
      </c>
      <c r="U1454" s="87" t="str">
        <f>IF(db[[#This Row],[QTY/ CTN B]]="","",LEFT(db[[#This Row],[QTY/ CTN B]],SEARCH(" ",db[[#This Row],[QTY/ CTN B]],1)-1))</f>
        <v>10</v>
      </c>
      <c r="V1454" s="87" t="str">
        <f>IF(db[[#This Row],[QTY/ CTN B]]="","",RIGHT(db[[#This Row],[QTY/ CTN B]],LEN(db[[#This Row],[QTY/ CTN B]])-SEARCH(" ",db[[#This Row],[QTY/ CTN B]],1)))</f>
        <v>LSN</v>
      </c>
      <c r="W1454" s="87">
        <f>IF(db[[#This Row],[QTY/ CTN TG]]="",IF(db[[#This Row],[STN TG]]="","",12),LEFT(db[[#This Row],[QTY/ CTN TG]],SEARCH(" ",db[[#This Row],[QTY/ CTN TG]],1)-1))</f>
        <v>12</v>
      </c>
      <c r="X1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4" s="87" t="str">
        <f>IF(db[[#This Row],[STN K]]="","",IF(db[[#This Row],[STN TG]]="LSN",12,""))</f>
        <v/>
      </c>
      <c r="Z1454" s="87" t="str">
        <f>IF(db[[#This Row],[STN TG]]="LSN","PCS","")</f>
        <v/>
      </c>
      <c r="AA1454" s="87">
        <f>db[[#This Row],[QTY B]]*IF(db[[#This Row],[QTY TG]]="",1,db[[#This Row],[QTY TG]])*IF(db[[#This Row],[QTY K]]="",1,db[[#This Row],[QTY K]])</f>
        <v>120</v>
      </c>
      <c r="AB1454" s="87" t="str">
        <f>IF(db[[#This Row],[STN K]]="",IF(db[[#This Row],[STN TG]]="",db[[#This Row],[STN B]],db[[#This Row],[STN TG]]),db[[#This Row],[STN K]])</f>
        <v>PCS</v>
      </c>
      <c r="AC1454" s="87"/>
    </row>
    <row r="1455" spans="1:29" x14ac:dyDescent="0.25">
      <c r="A1455" s="87">
        <f>ROW()-1</f>
        <v>1454</v>
      </c>
      <c r="B1455" s="1" t="str">
        <f>LOWER(SUBSTITUTE(SUBSTITUTE(SUBSTITUTE(SUBSTITUTE(SUBSTITUTE(SUBSTITUTE(db[[#This Row],[NB BM]]," ",),".",""),"-",""),"(",""),")",""),"/",""))</f>
        <v>guntingkenkosc848sg</v>
      </c>
      <c r="C1455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D1455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E1455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guntingkenkosc848sg10lsn</v>
      </c>
      <c r="F14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kenkoscissorsc848sg10lsnartomoro</v>
      </c>
      <c r="G1455" s="1" t="s">
        <v>613</v>
      </c>
      <c r="H1455" s="4" t="s">
        <v>614</v>
      </c>
      <c r="I1455" s="49" t="s">
        <v>615</v>
      </c>
      <c r="J1455" s="1" t="s">
        <v>1620</v>
      </c>
      <c r="K1455" s="26" t="e">
        <f>IF(db[[#This Row],[NB NOTA_C]]="","",COUNTIF([2]!B_MSK[concat],db[[#This Row],[NB NOTA_C]]))</f>
        <v>#REF!</v>
      </c>
      <c r="L1455" s="6" t="s">
        <v>1633</v>
      </c>
      <c r="M1455" s="1" t="s">
        <v>1728</v>
      </c>
      <c r="N1455" s="1" t="s">
        <v>2793</v>
      </c>
      <c r="P1455" s="1" t="str">
        <f>IF(db[[#This Row],[QTY/ CTN]]="","",SUBSTITUTE(SUBSTITUTE(SUBSTITUTE(db[[#This Row],[QTY/ CTN]]," ","_",2),"(",""),")","")&amp;"_")</f>
        <v>10 LSN_</v>
      </c>
      <c r="Q1455" s="1">
        <f>IF(db[[#This Row],[H_QTY/ CTN]]="","",SEARCH("_",db[[#This Row],[H_QTY/ CTN]]))</f>
        <v>7</v>
      </c>
      <c r="R1455" s="1">
        <f>IF(db[[#This Row],[H_QTY/ CTN]]="","",LEN(db[[#This Row],[H_QTY/ CTN]]))</f>
        <v>7</v>
      </c>
      <c r="S1455" s="90" t="str">
        <f>IF(db[[#This Row],[H_QTY/ CTN]]="","",LEFT(db[[#This Row],[H_QTY/ CTN]],db[[#This Row],[H_1]]-1))</f>
        <v>10 LSN</v>
      </c>
      <c r="T1455" s="87" t="str">
        <f>IF(NOT(db[[#This Row],[H_1]]=db[[#This Row],[H_2]]),MID(db[[#This Row],[H_QTY/ CTN]],db[[#This Row],[H_1]]+1,db[[#This Row],[H_2]]-db[[#This Row],[H_1]]-1),"")</f>
        <v/>
      </c>
      <c r="U1455" s="87" t="str">
        <f>IF(db[[#This Row],[QTY/ CTN B]]="","",LEFT(db[[#This Row],[QTY/ CTN B]],SEARCH(" ",db[[#This Row],[QTY/ CTN B]],1)-1))</f>
        <v>10</v>
      </c>
      <c r="V1455" s="87" t="str">
        <f>IF(db[[#This Row],[QTY/ CTN B]]="","",RIGHT(db[[#This Row],[QTY/ CTN B]],LEN(db[[#This Row],[QTY/ CTN B]])-SEARCH(" ",db[[#This Row],[QTY/ CTN B]],1)))</f>
        <v>LSN</v>
      </c>
      <c r="W1455" s="87">
        <f>IF(db[[#This Row],[QTY/ CTN TG]]="",IF(db[[#This Row],[STN TG]]="","",12),LEFT(db[[#This Row],[QTY/ CTN TG]],SEARCH(" ",db[[#This Row],[QTY/ CTN TG]],1)-1))</f>
        <v>12</v>
      </c>
      <c r="X1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5" s="87" t="str">
        <f>IF(db[[#This Row],[STN K]]="","",IF(db[[#This Row],[STN TG]]="LSN",12,""))</f>
        <v/>
      </c>
      <c r="Z1455" s="87" t="str">
        <f>IF(db[[#This Row],[STN TG]]="LSN","PCS","")</f>
        <v/>
      </c>
      <c r="AA1455" s="87">
        <f>db[[#This Row],[QTY B]]*IF(db[[#This Row],[QTY TG]]="",1,db[[#This Row],[QTY TG]])*IF(db[[#This Row],[QTY K]]="",1,db[[#This Row],[QTY K]])</f>
        <v>120</v>
      </c>
      <c r="AB1455" s="87" t="str">
        <f>IF(db[[#This Row],[STN K]]="",IF(db[[#This Row],[STN TG]]="",db[[#This Row],[STN B]],db[[#This Row],[STN TG]]),db[[#This Row],[STN K]])</f>
        <v>PCS</v>
      </c>
      <c r="AC1455" s="87"/>
    </row>
    <row r="1456" spans="1:29" x14ac:dyDescent="0.25">
      <c r="A1456" s="87">
        <f>ROW()-1</f>
        <v>1455</v>
      </c>
      <c r="B1456" s="3" t="str">
        <f>LOWER(SUBSTITUTE(SUBSTITUTE(SUBSTITUTE(SUBSTITUTE(SUBSTITUTE(SUBSTITUTE(db[[#This Row],[NB BM]]," ",),".",""),"-",""),"(",""),")",""),"/",""))</f>
        <v>asahankenkosp61</v>
      </c>
      <c r="C1456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D1456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E145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asahankenkosp6160box24pcs</v>
      </c>
      <c r="F14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kenkosharpenersp6124pcsbox60box24pcsartomoro</v>
      </c>
      <c r="G1456" s="1" t="s">
        <v>4224</v>
      </c>
      <c r="H1456" s="4" t="s">
        <v>4223</v>
      </c>
      <c r="I1456" s="49" t="s">
        <v>4223</v>
      </c>
      <c r="J1456" s="1" t="s">
        <v>1620</v>
      </c>
      <c r="K1456" s="28" t="e">
        <f>IF(db[[#This Row],[NB NOTA_C]]="","",COUNTIF([2]!B_MSK[concat],db[[#This Row],[NB NOTA_C]]))</f>
        <v>#REF!</v>
      </c>
      <c r="L1456" s="7" t="s">
        <v>1633</v>
      </c>
      <c r="M1456" s="3" t="s">
        <v>1671</v>
      </c>
      <c r="N1456" s="1" t="s">
        <v>2781</v>
      </c>
      <c r="O1456" s="3"/>
      <c r="P1456" s="3" t="str">
        <f>IF(db[[#This Row],[QTY/ CTN]]="","",SUBSTITUTE(SUBSTITUTE(SUBSTITUTE(db[[#This Row],[QTY/ CTN]]," ","_",2),"(",""),")","")&amp;"_")</f>
        <v>60 BOX_24 PCS_</v>
      </c>
      <c r="Q1456" s="3">
        <f>IF(db[[#This Row],[H_QTY/ CTN]]="","",SEARCH("_",db[[#This Row],[H_QTY/ CTN]]))</f>
        <v>7</v>
      </c>
      <c r="R1456" s="3">
        <f>IF(db[[#This Row],[H_QTY/ CTN]]="","",LEN(db[[#This Row],[H_QTY/ CTN]]))</f>
        <v>14</v>
      </c>
      <c r="S1456" s="87" t="str">
        <f>IF(db[[#This Row],[H_QTY/ CTN]]="","",LEFT(db[[#This Row],[H_QTY/ CTN]],db[[#This Row],[H_1]]-1))</f>
        <v>60 BOX</v>
      </c>
      <c r="T1456" s="87" t="str">
        <f>IF(NOT(db[[#This Row],[H_1]]=db[[#This Row],[H_2]]),MID(db[[#This Row],[H_QTY/ CTN]],db[[#This Row],[H_1]]+1,db[[#This Row],[H_2]]-db[[#This Row],[H_1]]-1),"")</f>
        <v>24 PCS</v>
      </c>
      <c r="U1456" s="87" t="str">
        <f>IF(db[[#This Row],[QTY/ CTN B]]="","",LEFT(db[[#This Row],[QTY/ CTN B]],SEARCH(" ",db[[#This Row],[QTY/ CTN B]],1)-1))</f>
        <v>60</v>
      </c>
      <c r="V1456" s="87" t="str">
        <f>IF(db[[#This Row],[QTY/ CTN B]]="","",RIGHT(db[[#This Row],[QTY/ CTN B]],LEN(db[[#This Row],[QTY/ CTN B]])-SEARCH(" ",db[[#This Row],[QTY/ CTN B]],1)))</f>
        <v>BOX</v>
      </c>
      <c r="W1456" s="87" t="str">
        <f>IF(db[[#This Row],[QTY/ CTN TG]]="",IF(db[[#This Row],[STN TG]]="","",12),LEFT(db[[#This Row],[QTY/ CTN TG]],SEARCH(" ",db[[#This Row],[QTY/ CTN TG]],1)-1))</f>
        <v>24</v>
      </c>
      <c r="X1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6" s="87" t="str">
        <f>IF(db[[#This Row],[STN K]]="","",IF(db[[#This Row],[STN TG]]="LSN",12,""))</f>
        <v/>
      </c>
      <c r="Z1456" s="87" t="str">
        <f>IF(db[[#This Row],[STN TG]]="LSN","PCS","")</f>
        <v/>
      </c>
      <c r="AA1456" s="87">
        <f>db[[#This Row],[QTY B]]*IF(db[[#This Row],[QTY TG]]="",1,db[[#This Row],[QTY TG]])*IF(db[[#This Row],[QTY K]]="",1,db[[#This Row],[QTY K]])</f>
        <v>1440</v>
      </c>
      <c r="AB1456" s="87" t="str">
        <f>IF(db[[#This Row],[STN K]]="",IF(db[[#This Row],[STN TG]]="",db[[#This Row],[STN B]],db[[#This Row],[STN TG]]),db[[#This Row],[STN K]])</f>
        <v>PCS</v>
      </c>
      <c r="AC1456" s="87"/>
    </row>
    <row r="1457" spans="1:29" x14ac:dyDescent="0.25">
      <c r="A1457" s="87">
        <f>ROW()-1</f>
        <v>1456</v>
      </c>
      <c r="B1457" s="3" t="str">
        <f>LOWER(SUBSTITUTE(SUBSTITUTE(SUBSTITUTE(SUBSTITUTE(SUBSTITUTE(SUBSTITUTE(db[[#This Row],[NB BM]]," ",),".",""),"-",""),"(",""),")",""),"/",""))</f>
        <v>asahankenkosp71</v>
      </c>
      <c r="C1457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D1457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E1457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asahankenkosp7160box12pcs</v>
      </c>
      <c r="F1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kenkosharpenersp711hole12pcsbox60box12pcsartomoro</v>
      </c>
      <c r="G1457" s="1" t="s">
        <v>4108</v>
      </c>
      <c r="H1457" s="4" t="s">
        <v>4005</v>
      </c>
      <c r="I1457" s="49" t="s">
        <v>4009</v>
      </c>
      <c r="J1457" s="1" t="s">
        <v>1620</v>
      </c>
      <c r="K1457" s="28" t="e">
        <f>IF(db[[#This Row],[NB NOTA_C]]="","",COUNTIF([2]!B_MSK[concat],db[[#This Row],[NB NOTA_C]]))</f>
        <v>#REF!</v>
      </c>
      <c r="L1457" s="7" t="s">
        <v>1633</v>
      </c>
      <c r="M1457" s="3" t="s">
        <v>4006</v>
      </c>
      <c r="N1457" s="1" t="s">
        <v>2781</v>
      </c>
      <c r="O1457" s="3"/>
      <c r="P1457" s="3" t="str">
        <f>IF(db[[#This Row],[QTY/ CTN]]="","",SUBSTITUTE(SUBSTITUTE(SUBSTITUTE(db[[#This Row],[QTY/ CTN]]," ","_",2),"(",""),")","")&amp;"_")</f>
        <v>60 BOX_12 PCS_</v>
      </c>
      <c r="Q1457" s="3">
        <f>IF(db[[#This Row],[H_QTY/ CTN]]="","",SEARCH("_",db[[#This Row],[H_QTY/ CTN]]))</f>
        <v>7</v>
      </c>
      <c r="R1457" s="3">
        <f>IF(db[[#This Row],[H_QTY/ CTN]]="","",LEN(db[[#This Row],[H_QTY/ CTN]]))</f>
        <v>14</v>
      </c>
      <c r="S1457" s="87" t="str">
        <f>IF(db[[#This Row],[H_QTY/ CTN]]="","",LEFT(db[[#This Row],[H_QTY/ CTN]],db[[#This Row],[H_1]]-1))</f>
        <v>60 BOX</v>
      </c>
      <c r="T1457" s="87" t="str">
        <f>IF(NOT(db[[#This Row],[H_1]]=db[[#This Row],[H_2]]),MID(db[[#This Row],[H_QTY/ CTN]],db[[#This Row],[H_1]]+1,db[[#This Row],[H_2]]-db[[#This Row],[H_1]]-1),"")</f>
        <v>12 PCS</v>
      </c>
      <c r="U1457" s="87" t="str">
        <f>IF(db[[#This Row],[QTY/ CTN B]]="","",LEFT(db[[#This Row],[QTY/ CTN B]],SEARCH(" ",db[[#This Row],[QTY/ CTN B]],1)-1))</f>
        <v>60</v>
      </c>
      <c r="V1457" s="87" t="str">
        <f>IF(db[[#This Row],[QTY/ CTN B]]="","",RIGHT(db[[#This Row],[QTY/ CTN B]],LEN(db[[#This Row],[QTY/ CTN B]])-SEARCH(" ",db[[#This Row],[QTY/ CTN B]],1)))</f>
        <v>BOX</v>
      </c>
      <c r="W1457" s="87" t="str">
        <f>IF(db[[#This Row],[QTY/ CTN TG]]="",IF(db[[#This Row],[STN TG]]="","",12),LEFT(db[[#This Row],[QTY/ CTN TG]],SEARCH(" ",db[[#This Row],[QTY/ CTN TG]],1)-1))</f>
        <v>12</v>
      </c>
      <c r="X1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57" s="87" t="str">
        <f>IF(db[[#This Row],[STN K]]="","",IF(db[[#This Row],[STN TG]]="LSN",12,""))</f>
        <v/>
      </c>
      <c r="Z1457" s="87" t="str">
        <f>IF(db[[#This Row],[STN TG]]="LSN","PCS","")</f>
        <v/>
      </c>
      <c r="AA1457" s="87">
        <f>db[[#This Row],[QTY B]]*IF(db[[#This Row],[QTY TG]]="",1,db[[#This Row],[QTY TG]])*IF(db[[#This Row],[QTY K]]="",1,db[[#This Row],[QTY K]])</f>
        <v>720</v>
      </c>
      <c r="AB1457" s="87" t="str">
        <f>IF(db[[#This Row],[STN K]]="",IF(db[[#This Row],[STN TG]]="",db[[#This Row],[STN B]],db[[#This Row],[STN TG]]),db[[#This Row],[STN K]])</f>
        <v>PCS</v>
      </c>
      <c r="AC1457" s="87"/>
    </row>
    <row r="1458" spans="1:29" x14ac:dyDescent="0.25">
      <c r="A1458" s="87">
        <f>ROW()-1</f>
        <v>1457</v>
      </c>
      <c r="B1458" s="3" t="str">
        <f>LOWER(SUBSTITUTE(SUBSTITUTE(SUBSTITUTE(SUBSTITUTE(SUBSTITUTE(SUBSTITUTE(db[[#This Row],[NB BM]]," ",),".",""),"-",""),"(",""),")",""),"/",""))</f>
        <v>asahankenkosp71skecil</v>
      </c>
      <c r="C1458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D1458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E1458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asahankenkosp71skecil120box</v>
      </c>
      <c r="F14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kenkosharpenersp71s1hole12pcsboxsmall120boxartomoro</v>
      </c>
      <c r="G1458" s="1" t="s">
        <v>4777</v>
      </c>
      <c r="H1458" s="4" t="s">
        <v>4758</v>
      </c>
      <c r="I1458" s="49" t="s">
        <v>4760</v>
      </c>
      <c r="J1458" s="1" t="s">
        <v>1620</v>
      </c>
      <c r="K1458" s="28" t="e">
        <f>IF(db[[#This Row],[NB NOTA_C]]="","",COUNTIF([2]!B_MSK[concat],db[[#This Row],[NB NOTA_C]]))</f>
        <v>#REF!</v>
      </c>
      <c r="L1458" s="7" t="s">
        <v>1633</v>
      </c>
      <c r="M1458" s="3" t="s">
        <v>3701</v>
      </c>
      <c r="N1458" s="1" t="s">
        <v>2781</v>
      </c>
      <c r="O1458" s="3"/>
      <c r="P1458" s="3" t="str">
        <f>IF(db[[#This Row],[QTY/ CTN]]="","",SUBSTITUTE(SUBSTITUTE(SUBSTITUTE(db[[#This Row],[QTY/ CTN]]," ","_",2),"(",""),")","")&amp;"_")</f>
        <v>120 BOX_</v>
      </c>
      <c r="Q1458" s="3">
        <f>IF(db[[#This Row],[H_QTY/ CTN]]="","",SEARCH("_",db[[#This Row],[H_QTY/ CTN]]))</f>
        <v>8</v>
      </c>
      <c r="R1458" s="3">
        <f>IF(db[[#This Row],[H_QTY/ CTN]]="","",LEN(db[[#This Row],[H_QTY/ CTN]]))</f>
        <v>8</v>
      </c>
      <c r="S1458" s="87" t="str">
        <f>IF(db[[#This Row],[H_QTY/ CTN]]="","",LEFT(db[[#This Row],[H_QTY/ CTN]],db[[#This Row],[H_1]]-1))</f>
        <v>120 BOX</v>
      </c>
      <c r="T1458" s="87" t="str">
        <f>IF(NOT(db[[#This Row],[H_1]]=db[[#This Row],[H_2]]),MID(db[[#This Row],[H_QTY/ CTN]],db[[#This Row],[H_1]]+1,db[[#This Row],[H_2]]-db[[#This Row],[H_1]]-1),"")</f>
        <v/>
      </c>
      <c r="U1458" s="87" t="str">
        <f>IF(db[[#This Row],[QTY/ CTN B]]="","",LEFT(db[[#This Row],[QTY/ CTN B]],SEARCH(" ",db[[#This Row],[QTY/ CTN B]],1)-1))</f>
        <v>120</v>
      </c>
      <c r="V1458" s="87" t="str">
        <f>IF(db[[#This Row],[QTY/ CTN B]]="","",RIGHT(db[[#This Row],[QTY/ CTN B]],LEN(db[[#This Row],[QTY/ CTN B]])-SEARCH(" ",db[[#This Row],[QTY/ CTN B]],1)))</f>
        <v>BOX</v>
      </c>
      <c r="W1458" s="87" t="str">
        <f>IF(db[[#This Row],[QTY/ CTN TG]]="",IF(db[[#This Row],[STN TG]]="","",12),LEFT(db[[#This Row],[QTY/ CTN TG]],SEARCH(" ",db[[#This Row],[QTY/ CTN TG]],1)-1))</f>
        <v/>
      </c>
      <c r="X1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58" s="87" t="str">
        <f>IF(db[[#This Row],[STN K]]="","",IF(db[[#This Row],[STN TG]]="LSN",12,""))</f>
        <v/>
      </c>
      <c r="Z1458" s="87" t="str">
        <f>IF(db[[#This Row],[STN TG]]="LSN","PCS","")</f>
        <v/>
      </c>
      <c r="AA1458" s="87">
        <f>db[[#This Row],[QTY B]]*IF(db[[#This Row],[QTY TG]]="",1,db[[#This Row],[QTY TG]])*IF(db[[#This Row],[QTY K]]="",1,db[[#This Row],[QTY K]])</f>
        <v>120</v>
      </c>
      <c r="AB1458" s="87" t="str">
        <f>IF(db[[#This Row],[STN K]]="",IF(db[[#This Row],[STN TG]]="",db[[#This Row],[STN B]],db[[#This Row],[STN TG]]),db[[#This Row],[STN K]])</f>
        <v>BOX</v>
      </c>
      <c r="AC1458" s="87"/>
    </row>
    <row r="1459" spans="1:29" x14ac:dyDescent="0.25">
      <c r="A1459" s="87">
        <f>ROW()-1</f>
        <v>1458</v>
      </c>
      <c r="B1459" s="3" t="str">
        <f>LOWER(SUBSTITUTE(SUBSTITUTE(SUBSTITUTE(SUBSTITUTE(SUBSTITUTE(SUBSTITUTE(db[[#This Row],[NB BM]]," ",),".",""),"-",""),"(",""),")",""),"/",""))</f>
        <v>asahankenkosp72</v>
      </c>
      <c r="C1459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D1459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E1459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asahankenkosp7260box</v>
      </c>
      <c r="F14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kenkosharpenersp722holes12pcsbox60boxartomoro</v>
      </c>
      <c r="G1459" s="1" t="s">
        <v>4776</v>
      </c>
      <c r="H1459" s="4" t="s">
        <v>4759</v>
      </c>
      <c r="I1459" s="49" t="s">
        <v>4761</v>
      </c>
      <c r="J1459" s="1" t="s">
        <v>1620</v>
      </c>
      <c r="K1459" s="28" t="e">
        <f>IF(db[[#This Row],[NB NOTA_C]]="","",COUNTIF([2]!B_MSK[concat],db[[#This Row],[NB NOTA_C]]))</f>
        <v>#REF!</v>
      </c>
      <c r="L1459" s="7" t="s">
        <v>1633</v>
      </c>
      <c r="M1459" s="3" t="s">
        <v>4352</v>
      </c>
      <c r="N1459" s="1" t="s">
        <v>2781</v>
      </c>
      <c r="O1459" s="3"/>
      <c r="P1459" s="3" t="str">
        <f>IF(db[[#This Row],[QTY/ CTN]]="","",SUBSTITUTE(SUBSTITUTE(SUBSTITUTE(db[[#This Row],[QTY/ CTN]]," ","_",2),"(",""),")","")&amp;"_")</f>
        <v>60 BOX_</v>
      </c>
      <c r="Q1459" s="3">
        <f>IF(db[[#This Row],[H_QTY/ CTN]]="","",SEARCH("_",db[[#This Row],[H_QTY/ CTN]]))</f>
        <v>7</v>
      </c>
      <c r="R1459" s="3">
        <f>IF(db[[#This Row],[H_QTY/ CTN]]="","",LEN(db[[#This Row],[H_QTY/ CTN]]))</f>
        <v>7</v>
      </c>
      <c r="S1459" s="87" t="str">
        <f>IF(db[[#This Row],[H_QTY/ CTN]]="","",LEFT(db[[#This Row],[H_QTY/ CTN]],db[[#This Row],[H_1]]-1))</f>
        <v>60 BOX</v>
      </c>
      <c r="T1459" s="87" t="str">
        <f>IF(NOT(db[[#This Row],[H_1]]=db[[#This Row],[H_2]]),MID(db[[#This Row],[H_QTY/ CTN]],db[[#This Row],[H_1]]+1,db[[#This Row],[H_2]]-db[[#This Row],[H_1]]-1),"")</f>
        <v/>
      </c>
      <c r="U1459" s="87" t="str">
        <f>IF(db[[#This Row],[QTY/ CTN B]]="","",LEFT(db[[#This Row],[QTY/ CTN B]],SEARCH(" ",db[[#This Row],[QTY/ CTN B]],1)-1))</f>
        <v>60</v>
      </c>
      <c r="V1459" s="87" t="str">
        <f>IF(db[[#This Row],[QTY/ CTN B]]="","",RIGHT(db[[#This Row],[QTY/ CTN B]],LEN(db[[#This Row],[QTY/ CTN B]])-SEARCH(" ",db[[#This Row],[QTY/ CTN B]],1)))</f>
        <v>BOX</v>
      </c>
      <c r="W1459" s="87" t="str">
        <f>IF(db[[#This Row],[QTY/ CTN TG]]="",IF(db[[#This Row],[STN TG]]="","",12),LEFT(db[[#This Row],[QTY/ CTN TG]],SEARCH(" ",db[[#This Row],[QTY/ CTN TG]],1)-1))</f>
        <v/>
      </c>
      <c r="X1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59" s="87" t="str">
        <f>IF(db[[#This Row],[STN K]]="","",IF(db[[#This Row],[STN TG]]="LSN",12,""))</f>
        <v/>
      </c>
      <c r="Z1459" s="87" t="str">
        <f>IF(db[[#This Row],[STN TG]]="LSN","PCS","")</f>
        <v/>
      </c>
      <c r="AA1459" s="87">
        <f>db[[#This Row],[QTY B]]*IF(db[[#This Row],[QTY TG]]="",1,db[[#This Row],[QTY TG]])*IF(db[[#This Row],[QTY K]]="",1,db[[#This Row],[QTY K]])</f>
        <v>60</v>
      </c>
      <c r="AB1459" s="87" t="str">
        <f>IF(db[[#This Row],[STN K]]="",IF(db[[#This Row],[STN TG]]="",db[[#This Row],[STN B]],db[[#This Row],[STN TG]]),db[[#This Row],[STN K]])</f>
        <v>BOX</v>
      </c>
      <c r="AC1459" s="87"/>
    </row>
    <row r="1460" spans="1:29" x14ac:dyDescent="0.25">
      <c r="A1460" s="87">
        <f>ROW()-1</f>
        <v>1459</v>
      </c>
      <c r="B1460" s="3" t="str">
        <f>LOWER(SUBSTITUTE(SUBSTITUTE(SUBSTITUTE(SUBSTITUTE(SUBSTITUTE(SUBSTITUTE(db[[#This Row],[NB BM]]," ",),".",""),"-",""),"(",""),")",""),"/",""))</f>
        <v>asahankenkosp818</v>
      </c>
      <c r="C1460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D1460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E1460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asahankenkosp81832box24pcs</v>
      </c>
      <c r="F1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kenkosharpenersp8181hole24pcsbox32box24pcsartomoro</v>
      </c>
      <c r="G1460" s="1" t="s">
        <v>2366</v>
      </c>
      <c r="H1460" s="4" t="s">
        <v>2364</v>
      </c>
      <c r="I1460" s="49" t="s">
        <v>2365</v>
      </c>
      <c r="J1460" s="1" t="s">
        <v>1620</v>
      </c>
      <c r="K1460" s="26" t="e">
        <f>IF(db[[#This Row],[NB NOTA_C]]="","",COUNTIF([2]!B_MSK[concat],db[[#This Row],[NB NOTA_C]]))</f>
        <v>#REF!</v>
      </c>
      <c r="L1460" s="7" t="s">
        <v>1633</v>
      </c>
      <c r="M1460" s="3" t="s">
        <v>2367</v>
      </c>
      <c r="N1460" s="1" t="s">
        <v>2781</v>
      </c>
      <c r="P1460" s="1" t="str">
        <f>IF(db[[#This Row],[QTY/ CTN]]="","",SUBSTITUTE(SUBSTITUTE(SUBSTITUTE(db[[#This Row],[QTY/ CTN]]," ","_",2),"(",""),")","")&amp;"_")</f>
        <v>32 BOX_24 PCS_</v>
      </c>
      <c r="Q1460" s="1">
        <f>IF(db[[#This Row],[H_QTY/ CTN]]="","",SEARCH("_",db[[#This Row],[H_QTY/ CTN]]))</f>
        <v>7</v>
      </c>
      <c r="R1460" s="1">
        <f>IF(db[[#This Row],[H_QTY/ CTN]]="","",LEN(db[[#This Row],[H_QTY/ CTN]]))</f>
        <v>14</v>
      </c>
      <c r="S1460" s="90" t="str">
        <f>IF(db[[#This Row],[H_QTY/ CTN]]="","",LEFT(db[[#This Row],[H_QTY/ CTN]],db[[#This Row],[H_1]]-1))</f>
        <v>32 BOX</v>
      </c>
      <c r="T1460" s="87" t="str">
        <f>IF(NOT(db[[#This Row],[H_1]]=db[[#This Row],[H_2]]),MID(db[[#This Row],[H_QTY/ CTN]],db[[#This Row],[H_1]]+1,db[[#This Row],[H_2]]-db[[#This Row],[H_1]]-1),"")</f>
        <v>24 PCS</v>
      </c>
      <c r="U1460" s="87" t="str">
        <f>IF(db[[#This Row],[QTY/ CTN B]]="","",LEFT(db[[#This Row],[QTY/ CTN B]],SEARCH(" ",db[[#This Row],[QTY/ CTN B]],1)-1))</f>
        <v>32</v>
      </c>
      <c r="V1460" s="87" t="str">
        <f>IF(db[[#This Row],[QTY/ CTN B]]="","",RIGHT(db[[#This Row],[QTY/ CTN B]],LEN(db[[#This Row],[QTY/ CTN B]])-SEARCH(" ",db[[#This Row],[QTY/ CTN B]],1)))</f>
        <v>BOX</v>
      </c>
      <c r="W1460" s="87" t="str">
        <f>IF(db[[#This Row],[QTY/ CTN TG]]="",IF(db[[#This Row],[STN TG]]="","",12),LEFT(db[[#This Row],[QTY/ CTN TG]],SEARCH(" ",db[[#This Row],[QTY/ CTN TG]],1)-1))</f>
        <v>24</v>
      </c>
      <c r="X1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0" s="87" t="str">
        <f>IF(db[[#This Row],[STN K]]="","",IF(db[[#This Row],[STN TG]]="LSN",12,""))</f>
        <v/>
      </c>
      <c r="Z1460" s="87" t="str">
        <f>IF(db[[#This Row],[STN TG]]="LSN","PCS","")</f>
        <v/>
      </c>
      <c r="AA1460" s="87">
        <f>db[[#This Row],[QTY B]]*IF(db[[#This Row],[QTY TG]]="",1,db[[#This Row],[QTY TG]])*IF(db[[#This Row],[QTY K]]="",1,db[[#This Row],[QTY K]])</f>
        <v>768</v>
      </c>
      <c r="AB1460" s="87" t="str">
        <f>IF(db[[#This Row],[STN K]]="",IF(db[[#This Row],[STN TG]]="",db[[#This Row],[STN B]],db[[#This Row],[STN TG]]),db[[#This Row],[STN K]])</f>
        <v>PCS</v>
      </c>
      <c r="AC1460" s="87"/>
    </row>
    <row r="1461" spans="1:29" x14ac:dyDescent="0.25">
      <c r="A1461" s="87">
        <f>ROW()-1</f>
        <v>1460</v>
      </c>
      <c r="B1461" s="1" t="str">
        <f>LOWER(SUBSTITUTE(SUBSTITUTE(SUBSTITUTE(SUBSTITUTE(SUBSTITUTE(SUBSTITUTE(db[[#This Row],[NB BM]]," ",),".",""),"-",""),"(",""),")",""),"/",""))</f>
        <v>garisanbesi100cmkenko</v>
      </c>
      <c r="C1461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D146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E1461" s="1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garisanbesi100cmkenko10lsn</v>
      </c>
      <c r="F14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kenkostainlesssteelruler100cm10lsnartomoro</v>
      </c>
      <c r="G1461" s="1" t="s">
        <v>616</v>
      </c>
      <c r="H1461" s="4" t="s">
        <v>617</v>
      </c>
      <c r="I1461" s="49" t="s">
        <v>2140</v>
      </c>
      <c r="J1461" s="1" t="s">
        <v>1620</v>
      </c>
      <c r="K1461" s="26" t="e">
        <f>IF(db[[#This Row],[NB NOTA_C]]="","",COUNTIF([2]!B_MSK[concat],db[[#This Row],[NB NOTA_C]]))</f>
        <v>#REF!</v>
      </c>
      <c r="L1461" s="6" t="s">
        <v>1633</v>
      </c>
      <c r="M1461" s="1" t="s">
        <v>1728</v>
      </c>
      <c r="N1461" s="1" t="s">
        <v>2792</v>
      </c>
      <c r="O1461" s="1" t="s">
        <v>5301</v>
      </c>
      <c r="P1461" s="1" t="str">
        <f>IF(db[[#This Row],[QTY/ CTN]]="","",SUBSTITUTE(SUBSTITUTE(SUBSTITUTE(db[[#This Row],[QTY/ CTN]]," ","_",2),"(",""),")","")&amp;"_")</f>
        <v>10 LSN_</v>
      </c>
      <c r="Q1461" s="1">
        <f>IF(db[[#This Row],[H_QTY/ CTN]]="","",SEARCH("_",db[[#This Row],[H_QTY/ CTN]]))</f>
        <v>7</v>
      </c>
      <c r="R1461" s="1">
        <f>IF(db[[#This Row],[H_QTY/ CTN]]="","",LEN(db[[#This Row],[H_QTY/ CTN]]))</f>
        <v>7</v>
      </c>
      <c r="S1461" s="90" t="str">
        <f>IF(db[[#This Row],[H_QTY/ CTN]]="","",LEFT(db[[#This Row],[H_QTY/ CTN]],db[[#This Row],[H_1]]-1))</f>
        <v>10 LSN</v>
      </c>
      <c r="T1461" s="87" t="str">
        <f>IF(NOT(db[[#This Row],[H_1]]=db[[#This Row],[H_2]]),MID(db[[#This Row],[H_QTY/ CTN]],db[[#This Row],[H_1]]+1,db[[#This Row],[H_2]]-db[[#This Row],[H_1]]-1),"")</f>
        <v/>
      </c>
      <c r="U1461" s="87" t="str">
        <f>IF(db[[#This Row],[QTY/ CTN B]]="","",LEFT(db[[#This Row],[QTY/ CTN B]],SEARCH(" ",db[[#This Row],[QTY/ CTN B]],1)-1))</f>
        <v>10</v>
      </c>
      <c r="V1461" s="87" t="str">
        <f>IF(db[[#This Row],[QTY/ CTN B]]="","",RIGHT(db[[#This Row],[QTY/ CTN B]],LEN(db[[#This Row],[QTY/ CTN B]])-SEARCH(" ",db[[#This Row],[QTY/ CTN B]],1)))</f>
        <v>LSN</v>
      </c>
      <c r="W1461" s="87">
        <f>IF(db[[#This Row],[QTY/ CTN TG]]="",IF(db[[#This Row],[STN TG]]="","",12),LEFT(db[[#This Row],[QTY/ CTN TG]],SEARCH(" ",db[[#This Row],[QTY/ CTN TG]],1)-1))</f>
        <v>12</v>
      </c>
      <c r="X1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1" s="87" t="str">
        <f>IF(db[[#This Row],[STN K]]="","",IF(db[[#This Row],[STN TG]]="LSN",12,""))</f>
        <v/>
      </c>
      <c r="Z1461" s="87" t="str">
        <f>IF(db[[#This Row],[STN TG]]="LSN","PCS","")</f>
        <v/>
      </c>
      <c r="AA1461" s="87">
        <f>db[[#This Row],[QTY B]]*IF(db[[#This Row],[QTY TG]]="",1,db[[#This Row],[QTY TG]])*IF(db[[#This Row],[QTY K]]="",1,db[[#This Row],[QTY K]])</f>
        <v>120</v>
      </c>
      <c r="AB1461" s="87" t="str">
        <f>IF(db[[#This Row],[STN K]]="",IF(db[[#This Row],[STN TG]]="",db[[#This Row],[STN B]],db[[#This Row],[STN TG]]),db[[#This Row],[STN K]])</f>
        <v>PCS</v>
      </c>
      <c r="AC1461" s="87"/>
    </row>
    <row r="1462" spans="1:29" x14ac:dyDescent="0.25">
      <c r="A1462" s="87">
        <f>ROW()-1</f>
        <v>1461</v>
      </c>
      <c r="B1462" s="1" t="str">
        <f>LOWER(SUBSTITUTE(SUBSTITUTE(SUBSTITUTE(SUBSTITUTE(SUBSTITUTE(SUBSTITUTE(db[[#This Row],[NB BM]]," ",),".",""),"-",""),"(",""),")",""),"/",""))</f>
        <v>garisanbesikenko15cm</v>
      </c>
      <c r="C1462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D146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E1462" s="1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garisanbesikenko15cm50lsn</v>
      </c>
      <c r="F14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kenkostainlesssteelruler15cm50lsnartomoro</v>
      </c>
      <c r="G1462" s="1" t="s">
        <v>2199</v>
      </c>
      <c r="H1462" s="4" t="s">
        <v>2138</v>
      </c>
      <c r="I1462" s="49" t="s">
        <v>2139</v>
      </c>
      <c r="J1462" s="1" t="s">
        <v>1620</v>
      </c>
      <c r="K1462" s="26" t="e">
        <f>IF(db[[#This Row],[NB NOTA_C]]="","",COUNTIF([2]!B_MSK[concat],db[[#This Row],[NB NOTA_C]]))</f>
        <v>#REF!</v>
      </c>
      <c r="L1462" s="6" t="s">
        <v>1633</v>
      </c>
      <c r="M1462" s="1" t="s">
        <v>1738</v>
      </c>
      <c r="N1462" s="1" t="s">
        <v>2792</v>
      </c>
      <c r="P1462" s="1" t="str">
        <f>IF(db[[#This Row],[QTY/ CTN]]="","",SUBSTITUTE(SUBSTITUTE(SUBSTITUTE(db[[#This Row],[QTY/ CTN]]," ","_",2),"(",""),")","")&amp;"_")</f>
        <v>50 LSN_</v>
      </c>
      <c r="Q1462" s="1">
        <f>IF(db[[#This Row],[H_QTY/ CTN]]="","",SEARCH("_",db[[#This Row],[H_QTY/ CTN]]))</f>
        <v>7</v>
      </c>
      <c r="R1462" s="1">
        <f>IF(db[[#This Row],[H_QTY/ CTN]]="","",LEN(db[[#This Row],[H_QTY/ CTN]]))</f>
        <v>7</v>
      </c>
      <c r="S1462" s="90" t="str">
        <f>IF(db[[#This Row],[H_QTY/ CTN]]="","",LEFT(db[[#This Row],[H_QTY/ CTN]],db[[#This Row],[H_1]]-1))</f>
        <v>50 LSN</v>
      </c>
      <c r="T1462" s="87" t="str">
        <f>IF(NOT(db[[#This Row],[H_1]]=db[[#This Row],[H_2]]),MID(db[[#This Row],[H_QTY/ CTN]],db[[#This Row],[H_1]]+1,db[[#This Row],[H_2]]-db[[#This Row],[H_1]]-1),"")</f>
        <v/>
      </c>
      <c r="U1462" s="87" t="str">
        <f>IF(db[[#This Row],[QTY/ CTN B]]="","",LEFT(db[[#This Row],[QTY/ CTN B]],SEARCH(" ",db[[#This Row],[QTY/ CTN B]],1)-1))</f>
        <v>50</v>
      </c>
      <c r="V1462" s="87" t="str">
        <f>IF(db[[#This Row],[QTY/ CTN B]]="","",RIGHT(db[[#This Row],[QTY/ CTN B]],LEN(db[[#This Row],[QTY/ CTN B]])-SEARCH(" ",db[[#This Row],[QTY/ CTN B]],1)))</f>
        <v>LSN</v>
      </c>
      <c r="W1462" s="87">
        <f>IF(db[[#This Row],[QTY/ CTN TG]]="",IF(db[[#This Row],[STN TG]]="","",12),LEFT(db[[#This Row],[QTY/ CTN TG]],SEARCH(" ",db[[#This Row],[QTY/ CTN TG]],1)-1))</f>
        <v>12</v>
      </c>
      <c r="X1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2" s="87" t="str">
        <f>IF(db[[#This Row],[STN K]]="","",IF(db[[#This Row],[STN TG]]="LSN",12,""))</f>
        <v/>
      </c>
      <c r="Z1462" s="87" t="str">
        <f>IF(db[[#This Row],[STN TG]]="LSN","PCS","")</f>
        <v/>
      </c>
      <c r="AA1462" s="87">
        <f>db[[#This Row],[QTY B]]*IF(db[[#This Row],[QTY TG]]="",1,db[[#This Row],[QTY TG]])*IF(db[[#This Row],[QTY K]]="",1,db[[#This Row],[QTY K]])</f>
        <v>600</v>
      </c>
      <c r="AB1462" s="87" t="str">
        <f>IF(db[[#This Row],[STN K]]="",IF(db[[#This Row],[STN TG]]="",db[[#This Row],[STN B]],db[[#This Row],[STN TG]]),db[[#This Row],[STN K]])</f>
        <v>PCS</v>
      </c>
      <c r="AC1462" s="87"/>
    </row>
    <row r="1463" spans="1:29" x14ac:dyDescent="0.25">
      <c r="A1463" s="87">
        <f>ROW()-1</f>
        <v>1462</v>
      </c>
      <c r="B1463" s="14" t="str">
        <f>LOWER(SUBSTITUTE(SUBSTITUTE(SUBSTITUTE(SUBSTITUTE(SUBSTITUTE(SUBSTITUTE(db[[#This Row],[NB BM]]," ",),".",""),"-",""),"(",""),")",""),"/",""))</f>
        <v>garisanbesikenko20cm</v>
      </c>
      <c r="C1463" s="14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D1463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E1463" s="14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garisanbesikenko20cm25lsn</v>
      </c>
      <c r="F14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kenkostainlesssteelruler20cm25lsnartomoro</v>
      </c>
      <c r="G1463" s="15" t="s">
        <v>3921</v>
      </c>
      <c r="H1463" s="19" t="s">
        <v>3903</v>
      </c>
      <c r="I1463" s="50" t="s">
        <v>3905</v>
      </c>
      <c r="J1463" s="1" t="s">
        <v>1620</v>
      </c>
      <c r="K1463" s="27" t="e">
        <f>IF(db[[#This Row],[NB NOTA_C]]="","",COUNTIF([2]!B_MSK[concat],db[[#This Row],[NB NOTA_C]]))</f>
        <v>#REF!</v>
      </c>
      <c r="L1463" s="16" t="s">
        <v>1633</v>
      </c>
      <c r="M1463" s="14" t="s">
        <v>1729</v>
      </c>
      <c r="N1463" s="15" t="s">
        <v>2792</v>
      </c>
      <c r="O1463" s="14"/>
      <c r="P1463" s="14" t="str">
        <f>IF(db[[#This Row],[QTY/ CTN]]="","",SUBSTITUTE(SUBSTITUTE(SUBSTITUTE(db[[#This Row],[QTY/ CTN]]," ","_",2),"(",""),")","")&amp;"_")</f>
        <v>25 LSN_</v>
      </c>
      <c r="Q1463" s="14">
        <f>IF(db[[#This Row],[H_QTY/ CTN]]="","",SEARCH("_",db[[#This Row],[H_QTY/ CTN]]))</f>
        <v>7</v>
      </c>
      <c r="R1463" s="14">
        <f>IF(db[[#This Row],[H_QTY/ CTN]]="","",LEN(db[[#This Row],[H_QTY/ CTN]]))</f>
        <v>7</v>
      </c>
      <c r="S1463" s="91" t="str">
        <f>IF(db[[#This Row],[H_QTY/ CTN]]="","",LEFT(db[[#This Row],[H_QTY/ CTN]],db[[#This Row],[H_1]]-1))</f>
        <v>25 LSN</v>
      </c>
      <c r="T1463" s="91" t="str">
        <f>IF(NOT(db[[#This Row],[H_1]]=db[[#This Row],[H_2]]),MID(db[[#This Row],[H_QTY/ CTN]],db[[#This Row],[H_1]]+1,db[[#This Row],[H_2]]-db[[#This Row],[H_1]]-1),"")</f>
        <v/>
      </c>
      <c r="U1463" s="87" t="str">
        <f>IF(db[[#This Row],[QTY/ CTN B]]="","",LEFT(db[[#This Row],[QTY/ CTN B]],SEARCH(" ",db[[#This Row],[QTY/ CTN B]],1)-1))</f>
        <v>25</v>
      </c>
      <c r="V1463" s="87" t="str">
        <f>IF(db[[#This Row],[QTY/ CTN B]]="","",RIGHT(db[[#This Row],[QTY/ CTN B]],LEN(db[[#This Row],[QTY/ CTN B]])-SEARCH(" ",db[[#This Row],[QTY/ CTN B]],1)))</f>
        <v>LSN</v>
      </c>
      <c r="W1463" s="87">
        <f>IF(db[[#This Row],[QTY/ CTN TG]]="",IF(db[[#This Row],[STN TG]]="","",12),LEFT(db[[#This Row],[QTY/ CTN TG]],SEARCH(" ",db[[#This Row],[QTY/ CTN TG]],1)-1))</f>
        <v>12</v>
      </c>
      <c r="X1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3" s="87" t="str">
        <f>IF(db[[#This Row],[STN K]]="","",IF(db[[#This Row],[STN TG]]="LSN",12,""))</f>
        <v/>
      </c>
      <c r="Z1463" s="87" t="str">
        <f>IF(db[[#This Row],[STN TG]]="LSN","PCS","")</f>
        <v/>
      </c>
      <c r="AA1463" s="87">
        <f>db[[#This Row],[QTY B]]*IF(db[[#This Row],[QTY TG]]="",1,db[[#This Row],[QTY TG]])*IF(db[[#This Row],[QTY K]]="",1,db[[#This Row],[QTY K]])</f>
        <v>300</v>
      </c>
      <c r="AB1463" s="87" t="str">
        <f>IF(db[[#This Row],[STN K]]="",IF(db[[#This Row],[STN TG]]="",db[[#This Row],[STN B]],db[[#This Row],[STN TG]]),db[[#This Row],[STN K]])</f>
        <v>PCS</v>
      </c>
      <c r="AC1463" s="87"/>
    </row>
    <row r="1464" spans="1:29" x14ac:dyDescent="0.25">
      <c r="A1464" s="87">
        <f>ROW()-1</f>
        <v>1463</v>
      </c>
      <c r="B1464" s="1" t="str">
        <f>LOWER(SUBSTITUTE(SUBSTITUTE(SUBSTITUTE(SUBSTITUTE(SUBSTITUTE(SUBSTITUTE(db[[#This Row],[NB BM]]," ",),".",""),"-",""),"(",""),")",""),"/",""))</f>
        <v>garisanbesi30cmkenko</v>
      </c>
      <c r="C1464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D146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E1464" s="1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garisanbesi30cmkenko25lsn</v>
      </c>
      <c r="F14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kenkostainlesssteelruler30cm25lsnartomoro</v>
      </c>
      <c r="G1464" s="1" t="s">
        <v>618</v>
      </c>
      <c r="H1464" s="4" t="s">
        <v>619</v>
      </c>
      <c r="I1464" s="2" t="s">
        <v>2141</v>
      </c>
      <c r="J1464" s="1" t="s">
        <v>1620</v>
      </c>
      <c r="K1464" s="26" t="e">
        <f>IF(db[[#This Row],[NB NOTA_C]]="","",COUNTIF([2]!B_MSK[concat],db[[#This Row],[NB NOTA_C]]))</f>
        <v>#REF!</v>
      </c>
      <c r="L1464" s="6" t="s">
        <v>1633</v>
      </c>
      <c r="M1464" s="1" t="s">
        <v>1729</v>
      </c>
      <c r="N1464" s="1" t="s">
        <v>2792</v>
      </c>
      <c r="P1464" s="1" t="str">
        <f>IF(db[[#This Row],[QTY/ CTN]]="","",SUBSTITUTE(SUBSTITUTE(SUBSTITUTE(db[[#This Row],[QTY/ CTN]]," ","_",2),"(",""),")","")&amp;"_")</f>
        <v>25 LSN_</v>
      </c>
      <c r="Q1464" s="1">
        <f>IF(db[[#This Row],[H_QTY/ CTN]]="","",SEARCH("_",db[[#This Row],[H_QTY/ CTN]]))</f>
        <v>7</v>
      </c>
      <c r="R1464" s="1">
        <f>IF(db[[#This Row],[H_QTY/ CTN]]="","",LEN(db[[#This Row],[H_QTY/ CTN]]))</f>
        <v>7</v>
      </c>
      <c r="S1464" s="90" t="str">
        <f>IF(db[[#This Row],[H_QTY/ CTN]]="","",LEFT(db[[#This Row],[H_QTY/ CTN]],db[[#This Row],[H_1]]-1))</f>
        <v>25 LSN</v>
      </c>
      <c r="T1464" s="87" t="str">
        <f>IF(NOT(db[[#This Row],[H_1]]=db[[#This Row],[H_2]]),MID(db[[#This Row],[H_QTY/ CTN]],db[[#This Row],[H_1]]+1,db[[#This Row],[H_2]]-db[[#This Row],[H_1]]-1),"")</f>
        <v/>
      </c>
      <c r="U1464" s="87" t="str">
        <f>IF(db[[#This Row],[QTY/ CTN B]]="","",LEFT(db[[#This Row],[QTY/ CTN B]],SEARCH(" ",db[[#This Row],[QTY/ CTN B]],1)-1))</f>
        <v>25</v>
      </c>
      <c r="V1464" s="87" t="str">
        <f>IF(db[[#This Row],[QTY/ CTN B]]="","",RIGHT(db[[#This Row],[QTY/ CTN B]],LEN(db[[#This Row],[QTY/ CTN B]])-SEARCH(" ",db[[#This Row],[QTY/ CTN B]],1)))</f>
        <v>LSN</v>
      </c>
      <c r="W1464" s="87">
        <f>IF(db[[#This Row],[QTY/ CTN TG]]="",IF(db[[#This Row],[STN TG]]="","",12),LEFT(db[[#This Row],[QTY/ CTN TG]],SEARCH(" ",db[[#This Row],[QTY/ CTN TG]],1)-1))</f>
        <v>12</v>
      </c>
      <c r="X1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4" s="87" t="str">
        <f>IF(db[[#This Row],[STN K]]="","",IF(db[[#This Row],[STN TG]]="LSN",12,""))</f>
        <v/>
      </c>
      <c r="Z1464" s="87" t="str">
        <f>IF(db[[#This Row],[STN TG]]="LSN","PCS","")</f>
        <v/>
      </c>
      <c r="AA1464" s="87">
        <f>db[[#This Row],[QTY B]]*IF(db[[#This Row],[QTY TG]]="",1,db[[#This Row],[QTY TG]])*IF(db[[#This Row],[QTY K]]="",1,db[[#This Row],[QTY K]])</f>
        <v>300</v>
      </c>
      <c r="AB1464" s="87" t="str">
        <f>IF(db[[#This Row],[STN K]]="",IF(db[[#This Row],[STN TG]]="",db[[#This Row],[STN B]],db[[#This Row],[STN TG]]),db[[#This Row],[STN K]])</f>
        <v>PCS</v>
      </c>
      <c r="AC1464" s="87"/>
    </row>
    <row r="1465" spans="1:29" x14ac:dyDescent="0.25">
      <c r="A1465" s="87">
        <f>ROW()-1</f>
        <v>1464</v>
      </c>
      <c r="B1465" s="14" t="str">
        <f>LOWER(SUBSTITUTE(SUBSTITUTE(SUBSTITUTE(SUBSTITUTE(SUBSTITUTE(SUBSTITUTE(db[[#This Row],[NB BM]]," ",),".",""),"-",""),"(",""),")",""),"/",""))</f>
        <v>garisanbesikenko40cm</v>
      </c>
      <c r="C1465" s="14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D1465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E1465" s="14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garisanbesikenko40cm10lsn</v>
      </c>
      <c r="F14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kenkostainlesssteelruler40cm10lsnartomoro</v>
      </c>
      <c r="G1465" s="15" t="s">
        <v>3922</v>
      </c>
      <c r="H1465" s="19" t="s">
        <v>3904</v>
      </c>
      <c r="I1465" s="50" t="s">
        <v>3906</v>
      </c>
      <c r="J1465" s="1" t="s">
        <v>1620</v>
      </c>
      <c r="K1465" s="27" t="e">
        <f>IF(db[[#This Row],[NB NOTA_C]]="","",COUNTIF([2]!B_MSK[concat],db[[#This Row],[NB NOTA_C]]))</f>
        <v>#REF!</v>
      </c>
      <c r="L1465" s="16" t="s">
        <v>1633</v>
      </c>
      <c r="M1465" s="14" t="s">
        <v>1728</v>
      </c>
      <c r="N1465" s="15" t="s">
        <v>2792</v>
      </c>
      <c r="O1465" s="14"/>
      <c r="P1465" s="14" t="str">
        <f>IF(db[[#This Row],[QTY/ CTN]]="","",SUBSTITUTE(SUBSTITUTE(SUBSTITUTE(db[[#This Row],[QTY/ CTN]]," ","_",2),"(",""),")","")&amp;"_")</f>
        <v>10 LSN_</v>
      </c>
      <c r="Q1465" s="14">
        <f>IF(db[[#This Row],[H_QTY/ CTN]]="","",SEARCH("_",db[[#This Row],[H_QTY/ CTN]]))</f>
        <v>7</v>
      </c>
      <c r="R1465" s="14">
        <f>IF(db[[#This Row],[H_QTY/ CTN]]="","",LEN(db[[#This Row],[H_QTY/ CTN]]))</f>
        <v>7</v>
      </c>
      <c r="S1465" s="91" t="str">
        <f>IF(db[[#This Row],[H_QTY/ CTN]]="","",LEFT(db[[#This Row],[H_QTY/ CTN]],db[[#This Row],[H_1]]-1))</f>
        <v>10 LSN</v>
      </c>
      <c r="T1465" s="91" t="str">
        <f>IF(NOT(db[[#This Row],[H_1]]=db[[#This Row],[H_2]]),MID(db[[#This Row],[H_QTY/ CTN]],db[[#This Row],[H_1]]+1,db[[#This Row],[H_2]]-db[[#This Row],[H_1]]-1),"")</f>
        <v/>
      </c>
      <c r="U1465" s="87" t="str">
        <f>IF(db[[#This Row],[QTY/ CTN B]]="","",LEFT(db[[#This Row],[QTY/ CTN B]],SEARCH(" ",db[[#This Row],[QTY/ CTN B]],1)-1))</f>
        <v>10</v>
      </c>
      <c r="V1465" s="87" t="str">
        <f>IF(db[[#This Row],[QTY/ CTN B]]="","",RIGHT(db[[#This Row],[QTY/ CTN B]],LEN(db[[#This Row],[QTY/ CTN B]])-SEARCH(" ",db[[#This Row],[QTY/ CTN B]],1)))</f>
        <v>LSN</v>
      </c>
      <c r="W1465" s="87">
        <f>IF(db[[#This Row],[QTY/ CTN TG]]="",IF(db[[#This Row],[STN TG]]="","",12),LEFT(db[[#This Row],[QTY/ CTN TG]],SEARCH(" ",db[[#This Row],[QTY/ CTN TG]],1)-1))</f>
        <v>12</v>
      </c>
      <c r="X1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5" s="87" t="str">
        <f>IF(db[[#This Row],[STN K]]="","",IF(db[[#This Row],[STN TG]]="LSN",12,""))</f>
        <v/>
      </c>
      <c r="Z1465" s="87" t="str">
        <f>IF(db[[#This Row],[STN TG]]="LSN","PCS","")</f>
        <v/>
      </c>
      <c r="AA1465" s="87">
        <f>db[[#This Row],[QTY B]]*IF(db[[#This Row],[QTY TG]]="",1,db[[#This Row],[QTY TG]])*IF(db[[#This Row],[QTY K]]="",1,db[[#This Row],[QTY K]])</f>
        <v>120</v>
      </c>
      <c r="AB1465" s="87" t="str">
        <f>IF(db[[#This Row],[STN K]]="",IF(db[[#This Row],[STN TG]]="",db[[#This Row],[STN B]],db[[#This Row],[STN TG]]),db[[#This Row],[STN K]])</f>
        <v>PCS</v>
      </c>
      <c r="AC1465" s="87"/>
    </row>
    <row r="1466" spans="1:29" x14ac:dyDescent="0.25">
      <c r="A1466" s="87">
        <f>ROW()-1</f>
        <v>1465</v>
      </c>
      <c r="B1466" s="1" t="str">
        <f>LOWER(SUBSTITUTE(SUBSTITUTE(SUBSTITUTE(SUBSTITUTE(SUBSTITUTE(SUBSTITUTE(db[[#This Row],[NB BM]]," ",),".",""),"-",""),"(",""),")",""),"/",""))</f>
        <v>garisanbesi50cmkenko</v>
      </c>
      <c r="C1466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D146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E1466" s="1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garisanbesi50cmkenko10lsn</v>
      </c>
      <c r="F14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kenkostainlesssteelruler50cm10lsnartomoro</v>
      </c>
      <c r="G1466" s="1" t="s">
        <v>620</v>
      </c>
      <c r="H1466" s="4" t="s">
        <v>621</v>
      </c>
      <c r="I1466" s="60" t="s">
        <v>2143</v>
      </c>
      <c r="J1466" s="1" t="s">
        <v>1620</v>
      </c>
      <c r="K1466" s="26" t="e">
        <f>IF(db[[#This Row],[NB NOTA_C]]="","",COUNTIF([2]!B_MSK[concat],db[[#This Row],[NB NOTA_C]]))</f>
        <v>#REF!</v>
      </c>
      <c r="L1466" s="6" t="s">
        <v>1633</v>
      </c>
      <c r="M1466" s="1" t="s">
        <v>1728</v>
      </c>
      <c r="N1466" s="1" t="s">
        <v>2792</v>
      </c>
      <c r="P1466" s="1" t="str">
        <f>IF(db[[#This Row],[QTY/ CTN]]="","",SUBSTITUTE(SUBSTITUTE(SUBSTITUTE(db[[#This Row],[QTY/ CTN]]," ","_",2),"(",""),")","")&amp;"_")</f>
        <v>10 LSN_</v>
      </c>
      <c r="Q1466" s="1">
        <f>IF(db[[#This Row],[H_QTY/ CTN]]="","",SEARCH("_",db[[#This Row],[H_QTY/ CTN]]))</f>
        <v>7</v>
      </c>
      <c r="R1466" s="1">
        <f>IF(db[[#This Row],[H_QTY/ CTN]]="","",LEN(db[[#This Row],[H_QTY/ CTN]]))</f>
        <v>7</v>
      </c>
      <c r="S1466" s="90" t="str">
        <f>IF(db[[#This Row],[H_QTY/ CTN]]="","",LEFT(db[[#This Row],[H_QTY/ CTN]],db[[#This Row],[H_1]]-1))</f>
        <v>10 LSN</v>
      </c>
      <c r="T1466" s="87" t="str">
        <f>IF(NOT(db[[#This Row],[H_1]]=db[[#This Row],[H_2]]),MID(db[[#This Row],[H_QTY/ CTN]],db[[#This Row],[H_1]]+1,db[[#This Row],[H_2]]-db[[#This Row],[H_1]]-1),"")</f>
        <v/>
      </c>
      <c r="U1466" s="87" t="str">
        <f>IF(db[[#This Row],[QTY/ CTN B]]="","",LEFT(db[[#This Row],[QTY/ CTN B]],SEARCH(" ",db[[#This Row],[QTY/ CTN B]],1)-1))</f>
        <v>10</v>
      </c>
      <c r="V1466" s="87" t="str">
        <f>IF(db[[#This Row],[QTY/ CTN B]]="","",RIGHT(db[[#This Row],[QTY/ CTN B]],LEN(db[[#This Row],[QTY/ CTN B]])-SEARCH(" ",db[[#This Row],[QTY/ CTN B]],1)))</f>
        <v>LSN</v>
      </c>
      <c r="W1466" s="87">
        <f>IF(db[[#This Row],[QTY/ CTN TG]]="",IF(db[[#This Row],[STN TG]]="","",12),LEFT(db[[#This Row],[QTY/ CTN TG]],SEARCH(" ",db[[#This Row],[QTY/ CTN TG]],1)-1))</f>
        <v>12</v>
      </c>
      <c r="X1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6" s="87" t="str">
        <f>IF(db[[#This Row],[STN K]]="","",IF(db[[#This Row],[STN TG]]="LSN",12,""))</f>
        <v/>
      </c>
      <c r="Z1466" s="87" t="str">
        <f>IF(db[[#This Row],[STN TG]]="LSN","PCS","")</f>
        <v/>
      </c>
      <c r="AA1466" s="87">
        <f>db[[#This Row],[QTY B]]*IF(db[[#This Row],[QTY TG]]="",1,db[[#This Row],[QTY TG]])*IF(db[[#This Row],[QTY K]]="",1,db[[#This Row],[QTY K]])</f>
        <v>120</v>
      </c>
      <c r="AB1466" s="87" t="str">
        <f>IF(db[[#This Row],[STN K]]="",IF(db[[#This Row],[STN TG]]="",db[[#This Row],[STN B]],db[[#This Row],[STN TG]]),db[[#This Row],[STN K]])</f>
        <v>PCS</v>
      </c>
      <c r="AC1466" s="87"/>
    </row>
    <row r="1467" spans="1:29" x14ac:dyDescent="0.25">
      <c r="A1467" s="87">
        <f>ROW()-1</f>
        <v>1466</v>
      </c>
      <c r="B1467" s="8" t="str">
        <f>LOWER(SUBSTITUTE(SUBSTITUTE(SUBSTITUTE(SUBSTITUTE(SUBSTITUTE(SUBSTITUTE(db[[#This Row],[NB BM]]," ",),".",""),"-",""),"(",""),")",""),"/",""))</f>
        <v>garisanbesi60cmkenko</v>
      </c>
      <c r="C1467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D1467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E1467" s="8" t="str">
        <f>LOWER(SUBSTITUTE(SUBSTITUTE(SUBSTITUTE(SUBSTITUTE(SUBSTITUTE(SUBSTITUTE(SUBSTITUTE(SUBSTITUTE(SUBSTITUTE(db[[#This Row],[NB BM]]&amp;db[[#This Row],[QTY/ CTN]]," ",),".",""),"-",""),"(",""),")",""),",",""),"/",""),"""",""),"+",""))</f>
        <v>garisanbesi60cmkenko10lsn</v>
      </c>
      <c r="F146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kenkostainlesssteelruler60cm10lsnartomoro</v>
      </c>
      <c r="G1467" s="8" t="s">
        <v>622</v>
      </c>
      <c r="H1467" s="18" t="s">
        <v>623</v>
      </c>
      <c r="I1467" s="2" t="s">
        <v>2142</v>
      </c>
      <c r="J1467" s="1" t="s">
        <v>1620</v>
      </c>
      <c r="K1467" s="26" t="e">
        <f>IF(db[[#This Row],[NB NOTA_C]]="","",COUNTIF([2]!B_MSK[concat],db[[#This Row],[NB NOTA_C]]))</f>
        <v>#REF!</v>
      </c>
      <c r="L1467" s="6" t="s">
        <v>1633</v>
      </c>
      <c r="M1467" s="1" t="s">
        <v>1728</v>
      </c>
      <c r="N1467" s="1" t="s">
        <v>2792</v>
      </c>
      <c r="P1467" s="1" t="str">
        <f>IF(db[[#This Row],[QTY/ CTN]]="","",SUBSTITUTE(SUBSTITUTE(SUBSTITUTE(db[[#This Row],[QTY/ CTN]]," ","_",2),"(",""),")","")&amp;"_")</f>
        <v>10 LSN_</v>
      </c>
      <c r="Q1467" s="1">
        <f>IF(db[[#This Row],[H_QTY/ CTN]]="","",SEARCH("_",db[[#This Row],[H_QTY/ CTN]]))</f>
        <v>7</v>
      </c>
      <c r="R1467" s="1">
        <f>IF(db[[#This Row],[H_QTY/ CTN]]="","",LEN(db[[#This Row],[H_QTY/ CTN]]))</f>
        <v>7</v>
      </c>
      <c r="S1467" s="90" t="str">
        <f>IF(db[[#This Row],[H_QTY/ CTN]]="","",LEFT(db[[#This Row],[H_QTY/ CTN]],db[[#This Row],[H_1]]-1))</f>
        <v>10 LSN</v>
      </c>
      <c r="T1467" s="87" t="str">
        <f>IF(NOT(db[[#This Row],[H_1]]=db[[#This Row],[H_2]]),MID(db[[#This Row],[H_QTY/ CTN]],db[[#This Row],[H_1]]+1,db[[#This Row],[H_2]]-db[[#This Row],[H_1]]-1),"")</f>
        <v/>
      </c>
      <c r="U1467" s="87" t="str">
        <f>IF(db[[#This Row],[QTY/ CTN B]]="","",LEFT(db[[#This Row],[QTY/ CTN B]],SEARCH(" ",db[[#This Row],[QTY/ CTN B]],1)-1))</f>
        <v>10</v>
      </c>
      <c r="V1467" s="87" t="str">
        <f>IF(db[[#This Row],[QTY/ CTN B]]="","",RIGHT(db[[#This Row],[QTY/ CTN B]],LEN(db[[#This Row],[QTY/ CTN B]])-SEARCH(" ",db[[#This Row],[QTY/ CTN B]],1)))</f>
        <v>LSN</v>
      </c>
      <c r="W1467" s="87">
        <f>IF(db[[#This Row],[QTY/ CTN TG]]="",IF(db[[#This Row],[STN TG]]="","",12),LEFT(db[[#This Row],[QTY/ CTN TG]],SEARCH(" ",db[[#This Row],[QTY/ CTN TG]],1)-1))</f>
        <v>12</v>
      </c>
      <c r="X1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7" s="87" t="str">
        <f>IF(db[[#This Row],[STN K]]="","",IF(db[[#This Row],[STN TG]]="LSN",12,""))</f>
        <v/>
      </c>
      <c r="Z1467" s="87" t="str">
        <f>IF(db[[#This Row],[STN TG]]="LSN","PCS","")</f>
        <v/>
      </c>
      <c r="AA1467" s="87">
        <f>db[[#This Row],[QTY B]]*IF(db[[#This Row],[QTY TG]]="",1,db[[#This Row],[QTY TG]])*IF(db[[#This Row],[QTY K]]="",1,db[[#This Row],[QTY K]])</f>
        <v>120</v>
      </c>
      <c r="AB1467" s="87" t="str">
        <f>IF(db[[#This Row],[STN K]]="",IF(db[[#This Row],[STN TG]]="",db[[#This Row],[STN B]],db[[#This Row],[STN TG]]),db[[#This Row],[STN K]])</f>
        <v>PCS</v>
      </c>
      <c r="AC1467" s="87"/>
    </row>
    <row r="1468" spans="1:29" x14ac:dyDescent="0.25">
      <c r="A1468" s="87">
        <f>ROW()-1</f>
        <v>1467</v>
      </c>
      <c r="B1468" s="14" t="str">
        <f>LOWER(SUBSTITUTE(SUBSTITUTE(SUBSTITUTE(SUBSTITUTE(SUBSTITUTE(SUBSTITUTE(db[[#This Row],[NB BM]]," ",),".",""),"-",""),"(",""),")",""),"/",""))</f>
        <v>stampangkakenkon38</v>
      </c>
      <c r="C1468" s="14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D1468" s="14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E1468" s="14" t="str">
        <f>LOWER(SUBSTITUTE(SUBSTITUTE(SUBSTITUTE(SUBSTITUTE(SUBSTITUTE(SUBSTITUTE(SUBSTITUTE(SUBSTITUTE(SUBSTITUTE(db[[#This Row],[NB BM]]&amp;db[[#This Row],[QTY/ CTN]]," ",),".",""),"-",""),"(",""),")",""),",",""),"/",""),"""",""),"+",""))</f>
        <v>stampangkakenkon3840lsn</v>
      </c>
      <c r="F14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kenkostampnumern3840lsnartomoro</v>
      </c>
      <c r="G1468" s="1" t="s">
        <v>3781</v>
      </c>
      <c r="H1468" s="19" t="s">
        <v>3667</v>
      </c>
      <c r="I1468" s="52" t="s">
        <v>3666</v>
      </c>
      <c r="J1468" s="1" t="s">
        <v>1620</v>
      </c>
      <c r="K1468" s="27" t="e">
        <f>IF(db[[#This Row],[NB NOTA_C]]="","",COUNTIF([2]!B_MSK[concat],db[[#This Row],[NB NOTA_C]]))</f>
        <v>#REF!</v>
      </c>
      <c r="L1468" s="16" t="s">
        <v>1633</v>
      </c>
      <c r="M1468" s="14" t="s">
        <v>1680</v>
      </c>
      <c r="N1468" s="15" t="s">
        <v>2817</v>
      </c>
      <c r="O1468" s="3" t="s">
        <v>4847</v>
      </c>
      <c r="P1468" s="3" t="str">
        <f>IF(db[[#This Row],[QTY/ CTN]]="","",SUBSTITUTE(SUBSTITUTE(SUBSTITUTE(db[[#This Row],[QTY/ CTN]]," ","_",2),"(",""),")","")&amp;"_")</f>
        <v>40 LSN_</v>
      </c>
      <c r="Q1468" s="3">
        <f>IF(db[[#This Row],[H_QTY/ CTN]]="","",SEARCH("_",db[[#This Row],[H_QTY/ CTN]]))</f>
        <v>7</v>
      </c>
      <c r="R1468" s="3">
        <f>IF(db[[#This Row],[H_QTY/ CTN]]="","",LEN(db[[#This Row],[H_QTY/ CTN]]))</f>
        <v>7</v>
      </c>
      <c r="S1468" s="91" t="str">
        <f>IF(db[[#This Row],[H_QTY/ CTN]]="","",LEFT(db[[#This Row],[H_QTY/ CTN]],db[[#This Row],[H_1]]-1))</f>
        <v>40 LSN</v>
      </c>
      <c r="T1468" s="91" t="str">
        <f>IF(NOT(db[[#This Row],[H_1]]=db[[#This Row],[H_2]]),MID(db[[#This Row],[H_QTY/ CTN]],db[[#This Row],[H_1]]+1,db[[#This Row],[H_2]]-db[[#This Row],[H_1]]-1),"")</f>
        <v/>
      </c>
      <c r="U1468" s="87" t="str">
        <f>IF(db[[#This Row],[QTY/ CTN B]]="","",LEFT(db[[#This Row],[QTY/ CTN B]],SEARCH(" ",db[[#This Row],[QTY/ CTN B]],1)-1))</f>
        <v>40</v>
      </c>
      <c r="V1468" s="87" t="str">
        <f>IF(db[[#This Row],[QTY/ CTN B]]="","",RIGHT(db[[#This Row],[QTY/ CTN B]],LEN(db[[#This Row],[QTY/ CTN B]])-SEARCH(" ",db[[#This Row],[QTY/ CTN B]],1)))</f>
        <v>LSN</v>
      </c>
      <c r="W1468" s="87">
        <f>IF(db[[#This Row],[QTY/ CTN TG]]="",IF(db[[#This Row],[STN TG]]="","",12),LEFT(db[[#This Row],[QTY/ CTN TG]],SEARCH(" ",db[[#This Row],[QTY/ CTN TG]],1)-1))</f>
        <v>12</v>
      </c>
      <c r="X1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8" s="87" t="str">
        <f>IF(db[[#This Row],[STN K]]="","",IF(db[[#This Row],[STN TG]]="LSN",12,""))</f>
        <v/>
      </c>
      <c r="Z1468" s="87" t="str">
        <f>IF(db[[#This Row],[STN TG]]="LSN","PCS","")</f>
        <v/>
      </c>
      <c r="AA1468" s="87">
        <f>db[[#This Row],[QTY B]]*IF(db[[#This Row],[QTY TG]]="",1,db[[#This Row],[QTY TG]])*IF(db[[#This Row],[QTY K]]="",1,db[[#This Row],[QTY K]])</f>
        <v>480</v>
      </c>
      <c r="AB1468" s="87" t="str">
        <f>IF(db[[#This Row],[STN K]]="",IF(db[[#This Row],[STN TG]]="",db[[#This Row],[STN B]],db[[#This Row],[STN TG]]),db[[#This Row],[STN K]])</f>
        <v>PCS</v>
      </c>
      <c r="AC1468" s="87"/>
    </row>
    <row r="1469" spans="1:29" x14ac:dyDescent="0.25">
      <c r="A1469" s="87">
        <f>ROW()-1</f>
        <v>1468</v>
      </c>
      <c r="B1469" s="3" t="str">
        <f>LOWER(SUBSTITUTE(SUBSTITUTE(SUBSTITUTE(SUBSTITUTE(SUBSTITUTE(SUBSTITUTE(db[[#This Row],[NB BM]]," ",),".",""),"-",""),"(",""),")",""),"/",""))</f>
        <v>stamppadkenko1</v>
      </c>
      <c r="C1469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D1469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E1469" s="3" t="str">
        <f>LOWER(SUBSTITUTE(SUBSTITUTE(SUBSTITUTE(SUBSTITUTE(SUBSTITUTE(SUBSTITUTE(SUBSTITUTE(SUBSTITUTE(SUBSTITUTE(db[[#This Row],[NB BM]]&amp;db[[#This Row],[QTY/ CTN]]," ",),".",""),"-",""),"(",""),")",""),",",""),"/",""),"""",""),"+",""))</f>
        <v>stamppadkenko118lsn</v>
      </c>
      <c r="F14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kenkostamppadno118lsnartomoro</v>
      </c>
      <c r="G1469" s="1" t="s">
        <v>912</v>
      </c>
      <c r="H1469" s="4" t="s">
        <v>2892</v>
      </c>
      <c r="I1469" s="2" t="s">
        <v>3898</v>
      </c>
      <c r="J1469" s="1" t="s">
        <v>1620</v>
      </c>
      <c r="K1469" s="26" t="e">
        <f>IF(db[[#This Row],[NB NOTA_C]]="","",COUNTIF([2]!B_MSK[concat],db[[#This Row],[NB NOTA_C]]))</f>
        <v>#REF!</v>
      </c>
      <c r="L1469" s="7" t="s">
        <v>1633</v>
      </c>
      <c r="M1469" s="3" t="s">
        <v>1822</v>
      </c>
      <c r="N1469" s="1" t="s">
        <v>2817</v>
      </c>
      <c r="O1469" s="3"/>
      <c r="P1469" s="3" t="str">
        <f>IF(db[[#This Row],[QTY/ CTN]]="","",SUBSTITUTE(SUBSTITUTE(SUBSTITUTE(db[[#This Row],[QTY/ CTN]]," ","_",2),"(",""),")","")&amp;"_")</f>
        <v>18 LSN_</v>
      </c>
      <c r="Q1469" s="3">
        <f>IF(db[[#This Row],[H_QTY/ CTN]]="","",SEARCH("_",db[[#This Row],[H_QTY/ CTN]]))</f>
        <v>7</v>
      </c>
      <c r="R1469" s="3">
        <f>IF(db[[#This Row],[H_QTY/ CTN]]="","",LEN(db[[#This Row],[H_QTY/ CTN]]))</f>
        <v>7</v>
      </c>
      <c r="S1469" s="90" t="str">
        <f>IF(db[[#This Row],[H_QTY/ CTN]]="","",LEFT(db[[#This Row],[H_QTY/ CTN]],db[[#This Row],[H_1]]-1))</f>
        <v>18 LSN</v>
      </c>
      <c r="T1469" s="87" t="str">
        <f>IF(NOT(db[[#This Row],[H_1]]=db[[#This Row],[H_2]]),MID(db[[#This Row],[H_QTY/ CTN]],db[[#This Row],[H_1]]+1,db[[#This Row],[H_2]]-db[[#This Row],[H_1]]-1),"")</f>
        <v/>
      </c>
      <c r="U1469" s="87" t="str">
        <f>IF(db[[#This Row],[QTY/ CTN B]]="","",LEFT(db[[#This Row],[QTY/ CTN B]],SEARCH(" ",db[[#This Row],[QTY/ CTN B]],1)-1))</f>
        <v>18</v>
      </c>
      <c r="V1469" s="87" t="str">
        <f>IF(db[[#This Row],[QTY/ CTN B]]="","",RIGHT(db[[#This Row],[QTY/ CTN B]],LEN(db[[#This Row],[QTY/ CTN B]])-SEARCH(" ",db[[#This Row],[QTY/ CTN B]],1)))</f>
        <v>LSN</v>
      </c>
      <c r="W1469" s="87">
        <f>IF(db[[#This Row],[QTY/ CTN TG]]="",IF(db[[#This Row],[STN TG]]="","",12),LEFT(db[[#This Row],[QTY/ CTN TG]],SEARCH(" ",db[[#This Row],[QTY/ CTN TG]],1)-1))</f>
        <v>12</v>
      </c>
      <c r="X1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69" s="87" t="str">
        <f>IF(db[[#This Row],[STN K]]="","",IF(db[[#This Row],[STN TG]]="LSN",12,""))</f>
        <v/>
      </c>
      <c r="Z1469" s="87" t="str">
        <f>IF(db[[#This Row],[STN TG]]="LSN","PCS","")</f>
        <v/>
      </c>
      <c r="AA1469" s="87">
        <f>db[[#This Row],[QTY B]]*IF(db[[#This Row],[QTY TG]]="",1,db[[#This Row],[QTY TG]])*IF(db[[#This Row],[QTY K]]="",1,db[[#This Row],[QTY K]])</f>
        <v>216</v>
      </c>
      <c r="AB1469" s="87" t="str">
        <f>IF(db[[#This Row],[STN K]]="",IF(db[[#This Row],[STN TG]]="",db[[#This Row],[STN B]],db[[#This Row],[STN TG]]),db[[#This Row],[STN K]])</f>
        <v>PCS</v>
      </c>
      <c r="AC1469" s="87"/>
    </row>
    <row r="1470" spans="1:29" x14ac:dyDescent="0.25">
      <c r="A1470" s="87">
        <f>ROW()-1</f>
        <v>1469</v>
      </c>
      <c r="B1470" s="1" t="str">
        <f>LOWER(SUBSTITUTE(SUBSTITUTE(SUBSTITUTE(SUBSTITUTE(SUBSTITUTE(SUBSTITUTE(db[[#This Row],[NB BM]]," ",),".",""),"-",""),"(",""),")",""),"/",""))</f>
        <v>stampadkenkono0</v>
      </c>
      <c r="C1470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D1470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E1470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stampadkenkono018lsn</v>
      </c>
      <c r="F14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kenkostamppadno018lsnartomoro</v>
      </c>
      <c r="G1470" s="1" t="s">
        <v>913</v>
      </c>
      <c r="H1470" s="4" t="s">
        <v>2614</v>
      </c>
      <c r="I1470" s="49" t="s">
        <v>2613</v>
      </c>
      <c r="J1470" s="1" t="s">
        <v>1620</v>
      </c>
      <c r="K1470" s="26" t="e">
        <f>IF(db[[#This Row],[NB NOTA_C]]="","",COUNTIF([2]!B_MSK[concat],db[[#This Row],[NB NOTA_C]]))</f>
        <v>#REF!</v>
      </c>
      <c r="L1470" s="6" t="s">
        <v>1633</v>
      </c>
      <c r="M1470" s="1" t="s">
        <v>1822</v>
      </c>
      <c r="N1470" s="1" t="s">
        <v>2817</v>
      </c>
      <c r="O1470" s="86" t="s">
        <v>4966</v>
      </c>
      <c r="P1470" s="86" t="str">
        <f>IF(db[[#This Row],[QTY/ CTN]]="","",SUBSTITUTE(SUBSTITUTE(SUBSTITUTE(db[[#This Row],[QTY/ CTN]]," ","_",2),"(",""),")","")&amp;"_")</f>
        <v>18 LSN_</v>
      </c>
      <c r="Q1470" s="86">
        <f>IF(db[[#This Row],[H_QTY/ CTN]]="","",SEARCH("_",db[[#This Row],[H_QTY/ CTN]]))</f>
        <v>7</v>
      </c>
      <c r="R1470" s="86">
        <f>IF(db[[#This Row],[H_QTY/ CTN]]="","",LEN(db[[#This Row],[H_QTY/ CTN]]))</f>
        <v>7</v>
      </c>
      <c r="S1470" s="90" t="str">
        <f>IF(db[[#This Row],[H_QTY/ CTN]]="","",LEFT(db[[#This Row],[H_QTY/ CTN]],db[[#This Row],[H_1]]-1))</f>
        <v>18 LSN</v>
      </c>
      <c r="T1470" s="87" t="str">
        <f>IF(NOT(db[[#This Row],[H_1]]=db[[#This Row],[H_2]]),MID(db[[#This Row],[H_QTY/ CTN]],db[[#This Row],[H_1]]+1,db[[#This Row],[H_2]]-db[[#This Row],[H_1]]-1),"")</f>
        <v/>
      </c>
      <c r="U1470" s="87" t="str">
        <f>IF(db[[#This Row],[QTY/ CTN B]]="","",LEFT(db[[#This Row],[QTY/ CTN B]],SEARCH(" ",db[[#This Row],[QTY/ CTN B]],1)-1))</f>
        <v>18</v>
      </c>
      <c r="V1470" s="87" t="str">
        <f>IF(db[[#This Row],[QTY/ CTN B]]="","",RIGHT(db[[#This Row],[QTY/ CTN B]],LEN(db[[#This Row],[QTY/ CTN B]])-SEARCH(" ",db[[#This Row],[QTY/ CTN B]],1)))</f>
        <v>LSN</v>
      </c>
      <c r="W1470" s="87">
        <f>IF(db[[#This Row],[QTY/ CTN TG]]="",IF(db[[#This Row],[STN TG]]="","",12),LEFT(db[[#This Row],[QTY/ CTN TG]],SEARCH(" ",db[[#This Row],[QTY/ CTN TG]],1)-1))</f>
        <v>12</v>
      </c>
      <c r="X1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0" s="87" t="str">
        <f>IF(db[[#This Row],[STN K]]="","",IF(db[[#This Row],[STN TG]]="LSN",12,""))</f>
        <v/>
      </c>
      <c r="Z1470" s="87" t="str">
        <f>IF(db[[#This Row],[STN TG]]="LSN","PCS","")</f>
        <v/>
      </c>
      <c r="AA1470" s="87">
        <f>db[[#This Row],[QTY B]]*IF(db[[#This Row],[QTY TG]]="",1,db[[#This Row],[QTY TG]])*IF(db[[#This Row],[QTY K]]="",1,db[[#This Row],[QTY K]])</f>
        <v>216</v>
      </c>
      <c r="AB1470" s="87" t="str">
        <f>IF(db[[#This Row],[STN K]]="",IF(db[[#This Row],[STN TG]]="",db[[#This Row],[STN B]],db[[#This Row],[STN TG]]),db[[#This Row],[STN K]])</f>
        <v>PCS</v>
      </c>
      <c r="AC1470" s="87"/>
    </row>
    <row r="1471" spans="1:29" x14ac:dyDescent="0.25">
      <c r="A1471" s="87">
        <f>ROW()-1</f>
        <v>1470</v>
      </c>
      <c r="B1471" s="1" t="str">
        <f>LOWER(SUBSTITUTE(SUBSTITUTE(SUBSTITUTE(SUBSTITUTE(SUBSTITUTE(SUBSTITUTE(db[[#This Row],[NB BM]]," ",),".",""),"-",""),"(",""),")",""),"/",""))</f>
        <v>stampplatedaterkenkos68lunas</v>
      </c>
      <c r="C1471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D1471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E1471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stampplatedaterkenkos68lunas20lsn</v>
      </c>
      <c r="F14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kenkostampplatedaters68lunas20lsnartomoro</v>
      </c>
      <c r="G1471" s="1" t="s">
        <v>624</v>
      </c>
      <c r="H1471" s="4" t="s">
        <v>625</v>
      </c>
      <c r="I1471" s="49" t="s">
        <v>626</v>
      </c>
      <c r="J1471" s="1" t="s">
        <v>1620</v>
      </c>
      <c r="K1471" s="26" t="e">
        <f>IF(db[[#This Row],[NB NOTA_C]]="","",COUNTIF([2]!B_MSK[concat],db[[#This Row],[NB NOTA_C]]))</f>
        <v>#REF!</v>
      </c>
      <c r="L1471" s="6" t="s">
        <v>1633</v>
      </c>
      <c r="M1471" s="1" t="s">
        <v>1718</v>
      </c>
      <c r="N1471" s="1" t="s">
        <v>2817</v>
      </c>
      <c r="O1471" s="1" t="s">
        <v>4846</v>
      </c>
      <c r="P1471" s="1" t="str">
        <f>IF(db[[#This Row],[QTY/ CTN]]="","",SUBSTITUTE(SUBSTITUTE(SUBSTITUTE(db[[#This Row],[QTY/ CTN]]," ","_",2),"(",""),")","")&amp;"_")</f>
        <v>20 LSN_</v>
      </c>
      <c r="Q1471" s="1">
        <f>IF(db[[#This Row],[H_QTY/ CTN]]="","",SEARCH("_",db[[#This Row],[H_QTY/ CTN]]))</f>
        <v>7</v>
      </c>
      <c r="R1471" s="1">
        <f>IF(db[[#This Row],[H_QTY/ CTN]]="","",LEN(db[[#This Row],[H_QTY/ CTN]]))</f>
        <v>7</v>
      </c>
      <c r="S1471" s="90" t="str">
        <f>IF(db[[#This Row],[H_QTY/ CTN]]="","",LEFT(db[[#This Row],[H_QTY/ CTN]],db[[#This Row],[H_1]]-1))</f>
        <v>20 LSN</v>
      </c>
      <c r="T1471" s="87" t="str">
        <f>IF(NOT(db[[#This Row],[H_1]]=db[[#This Row],[H_2]]),MID(db[[#This Row],[H_QTY/ CTN]],db[[#This Row],[H_1]]+1,db[[#This Row],[H_2]]-db[[#This Row],[H_1]]-1),"")</f>
        <v/>
      </c>
      <c r="U1471" s="87" t="str">
        <f>IF(db[[#This Row],[QTY/ CTN B]]="","",LEFT(db[[#This Row],[QTY/ CTN B]],SEARCH(" ",db[[#This Row],[QTY/ CTN B]],1)-1))</f>
        <v>20</v>
      </c>
      <c r="V1471" s="87" t="str">
        <f>IF(db[[#This Row],[QTY/ CTN B]]="","",RIGHT(db[[#This Row],[QTY/ CTN B]],LEN(db[[#This Row],[QTY/ CTN B]])-SEARCH(" ",db[[#This Row],[QTY/ CTN B]],1)))</f>
        <v>LSN</v>
      </c>
      <c r="W1471" s="87">
        <f>IF(db[[#This Row],[QTY/ CTN TG]]="",IF(db[[#This Row],[STN TG]]="","",12),LEFT(db[[#This Row],[QTY/ CTN TG]],SEARCH(" ",db[[#This Row],[QTY/ CTN TG]],1)-1))</f>
        <v>12</v>
      </c>
      <c r="X1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1" s="87" t="str">
        <f>IF(db[[#This Row],[STN K]]="","",IF(db[[#This Row],[STN TG]]="LSN",12,""))</f>
        <v/>
      </c>
      <c r="Z1471" s="87" t="str">
        <f>IF(db[[#This Row],[STN TG]]="LSN","PCS","")</f>
        <v/>
      </c>
      <c r="AA1471" s="87">
        <f>db[[#This Row],[QTY B]]*IF(db[[#This Row],[QTY TG]]="",1,db[[#This Row],[QTY TG]])*IF(db[[#This Row],[QTY K]]="",1,db[[#This Row],[QTY K]])</f>
        <v>240</v>
      </c>
      <c r="AB1471" s="87" t="str">
        <f>IF(db[[#This Row],[STN K]]="",IF(db[[#This Row],[STN TG]]="",db[[#This Row],[STN B]],db[[#This Row],[STN TG]]),db[[#This Row],[STN K]])</f>
        <v>PCS</v>
      </c>
      <c r="AC1471" s="87"/>
    </row>
    <row r="1472" spans="1:29" x14ac:dyDescent="0.25">
      <c r="A1472" s="87">
        <f>ROW()-1</f>
        <v>1471</v>
      </c>
      <c r="B1472" s="1" t="str">
        <f>LOWER(SUBSTITUTE(SUBSTITUTE(SUBSTITUTE(SUBSTITUTE(SUBSTITUTE(SUBSTITUTE(db[[#This Row],[NB BM]]," ",),".",""),"-",""),"(",""),")",""),"/",""))</f>
        <v>standpenkenkostp100sghitam</v>
      </c>
      <c r="C1472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D1472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E1472" s="1" t="str">
        <f>LOWER(SUBSTITUTE(SUBSTITUTE(SUBSTITUTE(SUBSTITUTE(SUBSTITUTE(SUBSTITUTE(SUBSTITUTE(SUBSTITUTE(SUBSTITUTE(db[[#This Row],[NB BM]]&amp;db[[#This Row],[QTY/ CTN]]," ",),".",""),"-",""),"(",""),")",""),",",""),"/",""),"""",""),"+",""))</f>
        <v>standpenkenkostp100sghitam24box24pcs</v>
      </c>
      <c r="F14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kenkostandpenstp100sgblack24box24pcsartomoro</v>
      </c>
      <c r="G1472" s="1" t="s">
        <v>3863</v>
      </c>
      <c r="H1472" s="4" t="s">
        <v>3862</v>
      </c>
      <c r="I1472" s="49" t="s">
        <v>4814</v>
      </c>
      <c r="J1472" s="1" t="s">
        <v>1620</v>
      </c>
      <c r="K1472" s="26" t="e">
        <f>IF(db[[#This Row],[NB NOTA_C]]="","",COUNTIF([2]!B_MSK[concat],db[[#This Row],[NB NOTA_C]]))</f>
        <v>#REF!</v>
      </c>
      <c r="L1472" s="6" t="s">
        <v>1633</v>
      </c>
      <c r="M1472" s="1" t="s">
        <v>1804</v>
      </c>
      <c r="N1472" s="1" t="s">
        <v>2811</v>
      </c>
      <c r="O1472" s="1" t="s">
        <v>4848</v>
      </c>
      <c r="P1472" s="1" t="str">
        <f>IF(db[[#This Row],[QTY/ CTN]]="","",SUBSTITUTE(SUBSTITUTE(SUBSTITUTE(db[[#This Row],[QTY/ CTN]]," ","_",2),"(",""),")","")&amp;"_")</f>
        <v>24 BOX_24 PCS_</v>
      </c>
      <c r="Q1472" s="1">
        <f>IF(db[[#This Row],[H_QTY/ CTN]]="","",SEARCH("_",db[[#This Row],[H_QTY/ CTN]]))</f>
        <v>7</v>
      </c>
      <c r="R1472" s="1">
        <f>IF(db[[#This Row],[H_QTY/ CTN]]="","",LEN(db[[#This Row],[H_QTY/ CTN]]))</f>
        <v>14</v>
      </c>
      <c r="S1472" s="90" t="str">
        <f>IF(db[[#This Row],[H_QTY/ CTN]]="","",LEFT(db[[#This Row],[H_QTY/ CTN]],db[[#This Row],[H_1]]-1))</f>
        <v>24 BOX</v>
      </c>
      <c r="T1472" s="87" t="str">
        <f>IF(NOT(db[[#This Row],[H_1]]=db[[#This Row],[H_2]]),MID(db[[#This Row],[H_QTY/ CTN]],db[[#This Row],[H_1]]+1,db[[#This Row],[H_2]]-db[[#This Row],[H_1]]-1),"")</f>
        <v>24 PCS</v>
      </c>
      <c r="U1472" s="87" t="str">
        <f>IF(db[[#This Row],[QTY/ CTN B]]="","",LEFT(db[[#This Row],[QTY/ CTN B]],SEARCH(" ",db[[#This Row],[QTY/ CTN B]],1)-1))</f>
        <v>24</v>
      </c>
      <c r="V1472" s="87" t="str">
        <f>IF(db[[#This Row],[QTY/ CTN B]]="","",RIGHT(db[[#This Row],[QTY/ CTN B]],LEN(db[[#This Row],[QTY/ CTN B]])-SEARCH(" ",db[[#This Row],[QTY/ CTN B]],1)))</f>
        <v>BOX</v>
      </c>
      <c r="W1472" s="87" t="str">
        <f>IF(db[[#This Row],[QTY/ CTN TG]]="",IF(db[[#This Row],[STN TG]]="","",12),LEFT(db[[#This Row],[QTY/ CTN TG]],SEARCH(" ",db[[#This Row],[QTY/ CTN TG]],1)-1))</f>
        <v>24</v>
      </c>
      <c r="X1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2" s="87" t="str">
        <f>IF(db[[#This Row],[STN K]]="","",IF(db[[#This Row],[STN TG]]="LSN",12,""))</f>
        <v/>
      </c>
      <c r="Z1472" s="87" t="str">
        <f>IF(db[[#This Row],[STN TG]]="LSN","PCS","")</f>
        <v/>
      </c>
      <c r="AA1472" s="87">
        <f>db[[#This Row],[QTY B]]*IF(db[[#This Row],[QTY TG]]="",1,db[[#This Row],[QTY TG]])*IF(db[[#This Row],[QTY K]]="",1,db[[#This Row],[QTY K]])</f>
        <v>576</v>
      </c>
      <c r="AB1472" s="87" t="str">
        <f>IF(db[[#This Row],[STN K]]="",IF(db[[#This Row],[STN TG]]="",db[[#This Row],[STN B]],db[[#This Row],[STN TG]]),db[[#This Row],[STN K]])</f>
        <v>PCS</v>
      </c>
      <c r="AC1472" s="87"/>
    </row>
    <row r="1473" spans="1:29" x14ac:dyDescent="0.25">
      <c r="A1473" s="87">
        <f>ROW()-1</f>
        <v>1472</v>
      </c>
      <c r="B1473" s="1" t="str">
        <f>LOWER(SUBSTITUTE(SUBSTITUTE(SUBSTITUTE(SUBSTITUTE(SUBSTITUTE(SUBSTITUTE(db[[#This Row],[NB BM]]," ",),".",""),"-",""),"(",""),")",""),"/",""))</f>
        <v>standpenkenkostp300sghitam</v>
      </c>
      <c r="C1473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D1473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E1473" s="1" t="str">
        <f>LOWER(SUBSTITUTE(SUBSTITUTE(SUBSTITUTE(SUBSTITUTE(SUBSTITUTE(SUBSTITUTE(SUBSTITUTE(SUBSTITUTE(SUBSTITUTE(db[[#This Row],[NB BM]]&amp;db[[#This Row],[QTY/ CTN]]," ",),".",""),"-",""),"(",""),")",""),",",""),"/",""),"""",""),"+",""))</f>
        <v>standpenkenkostp300sghitam24box24pcs</v>
      </c>
      <c r="F14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kenkostandpenstp300sgblack24box24pcsartomoro</v>
      </c>
      <c r="G1473" s="1" t="s">
        <v>914</v>
      </c>
      <c r="H1473" s="4" t="s">
        <v>2907</v>
      </c>
      <c r="I1473" s="49" t="s">
        <v>4815</v>
      </c>
      <c r="J1473" s="1" t="s">
        <v>1620</v>
      </c>
      <c r="K1473" s="26" t="e">
        <f>IF(db[[#This Row],[NB NOTA_C]]="","",COUNTIF([2]!B_MSK[concat],db[[#This Row],[NB NOTA_C]]))</f>
        <v>#REF!</v>
      </c>
      <c r="L1473" s="6" t="s">
        <v>1633</v>
      </c>
      <c r="M1473" s="1" t="s">
        <v>1804</v>
      </c>
      <c r="N1473" s="1" t="s">
        <v>2811</v>
      </c>
      <c r="O1473" s="1" t="s">
        <v>4849</v>
      </c>
      <c r="P1473" s="1" t="str">
        <f>IF(db[[#This Row],[QTY/ CTN]]="","",SUBSTITUTE(SUBSTITUTE(SUBSTITUTE(db[[#This Row],[QTY/ CTN]]," ","_",2),"(",""),")","")&amp;"_")</f>
        <v>24 BOX_24 PCS_</v>
      </c>
      <c r="Q1473" s="1">
        <f>IF(db[[#This Row],[H_QTY/ CTN]]="","",SEARCH("_",db[[#This Row],[H_QTY/ CTN]]))</f>
        <v>7</v>
      </c>
      <c r="R1473" s="1">
        <f>IF(db[[#This Row],[H_QTY/ CTN]]="","",LEN(db[[#This Row],[H_QTY/ CTN]]))</f>
        <v>14</v>
      </c>
      <c r="S1473" s="90" t="str">
        <f>IF(db[[#This Row],[H_QTY/ CTN]]="","",LEFT(db[[#This Row],[H_QTY/ CTN]],db[[#This Row],[H_1]]-1))</f>
        <v>24 BOX</v>
      </c>
      <c r="T1473" s="87" t="str">
        <f>IF(NOT(db[[#This Row],[H_1]]=db[[#This Row],[H_2]]),MID(db[[#This Row],[H_QTY/ CTN]],db[[#This Row],[H_1]]+1,db[[#This Row],[H_2]]-db[[#This Row],[H_1]]-1),"")</f>
        <v>24 PCS</v>
      </c>
      <c r="U1473" s="87" t="str">
        <f>IF(db[[#This Row],[QTY/ CTN B]]="","",LEFT(db[[#This Row],[QTY/ CTN B]],SEARCH(" ",db[[#This Row],[QTY/ CTN B]],1)-1))</f>
        <v>24</v>
      </c>
      <c r="V1473" s="87" t="str">
        <f>IF(db[[#This Row],[QTY/ CTN B]]="","",RIGHT(db[[#This Row],[QTY/ CTN B]],LEN(db[[#This Row],[QTY/ CTN B]])-SEARCH(" ",db[[#This Row],[QTY/ CTN B]],1)))</f>
        <v>BOX</v>
      </c>
      <c r="W1473" s="87" t="str">
        <f>IF(db[[#This Row],[QTY/ CTN TG]]="",IF(db[[#This Row],[STN TG]]="","",12),LEFT(db[[#This Row],[QTY/ CTN TG]],SEARCH(" ",db[[#This Row],[QTY/ CTN TG]],1)-1))</f>
        <v>24</v>
      </c>
      <c r="X1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3" s="87" t="str">
        <f>IF(db[[#This Row],[STN K]]="","",IF(db[[#This Row],[STN TG]]="LSN",12,""))</f>
        <v/>
      </c>
      <c r="Z1473" s="87" t="str">
        <f>IF(db[[#This Row],[STN TG]]="LSN","PCS","")</f>
        <v/>
      </c>
      <c r="AA1473" s="87">
        <f>db[[#This Row],[QTY B]]*IF(db[[#This Row],[QTY TG]]="",1,db[[#This Row],[QTY TG]])*IF(db[[#This Row],[QTY K]]="",1,db[[#This Row],[QTY K]])</f>
        <v>576</v>
      </c>
      <c r="AB1473" s="87" t="str">
        <f>IF(db[[#This Row],[STN K]]="",IF(db[[#This Row],[STN TG]]="",db[[#This Row],[STN B]],db[[#This Row],[STN TG]]),db[[#This Row],[STN K]])</f>
        <v>PCS</v>
      </c>
      <c r="AC1473" s="87"/>
    </row>
    <row r="1474" spans="1:29" x14ac:dyDescent="0.25">
      <c r="A1474" s="87">
        <f>ROW()-1</f>
        <v>1473</v>
      </c>
      <c r="B1474" s="1" t="str">
        <f>LOWER(SUBSTITUTE(SUBSTITUTE(SUBSTITUTE(SUBSTITUTE(SUBSTITUTE(SUBSTITUTE(db[[#This Row],[NB BM]]," ",),".",""),"-",""),"(",""),")",""),"/",""))</f>
        <v>penstandkenkostr18m2smilehitam</v>
      </c>
      <c r="C1474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D1474" s="1" t="str">
        <f>LOWER(SUBSTITUTE(SUBSTITUTE(SUBSTITUTE(SUBSTITUTE(SUBSTITUTE(SUBSTITUTE(SUBSTITUTE(SUBSTITUTE(SUBSTITUTE(db[[#This Row],[NB PAJAK]]," ",""),"-",""),"(",""),")",""),".",""),",",""),"/",""),"""",""),"+",""))</f>
        <v/>
      </c>
      <c r="E1474" s="1" t="str">
        <f>LOWER(SUBSTITUTE(SUBSTITUTE(SUBSTITUTE(SUBSTITUTE(SUBSTITUTE(SUBSTITUTE(SUBSTITUTE(SUBSTITUTE(SUBSTITUTE(db[[#This Row],[NB BM]]&amp;db[[#This Row],[QTY/ CTN]]," ",),".",""),"-",""),"(",""),")",""),",",""),"/",""),"""",""),"+",""))</f>
        <v>penstandkenkostr18m2smilehitam24box24pcs</v>
      </c>
      <c r="F14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kenkostandpenstr18m2smileblack24box24pcsartomoro</v>
      </c>
      <c r="G1474" s="1" t="s">
        <v>887</v>
      </c>
      <c r="H1474" s="4" t="s">
        <v>961</v>
      </c>
      <c r="I1474" s="49"/>
      <c r="J1474" s="1" t="s">
        <v>1620</v>
      </c>
      <c r="K1474" s="26" t="e">
        <f>IF(db[[#This Row],[NB NOTA_C]]="","",COUNTIF([2]!B_MSK[concat],db[[#This Row],[NB NOTA_C]]))</f>
        <v>#REF!</v>
      </c>
      <c r="L1474" s="6" t="s">
        <v>1633</v>
      </c>
      <c r="M1474" s="1" t="s">
        <v>1804</v>
      </c>
      <c r="N1474" s="1" t="s">
        <v>2811</v>
      </c>
      <c r="P1474" s="1" t="str">
        <f>IF(db[[#This Row],[QTY/ CTN]]="","",SUBSTITUTE(SUBSTITUTE(SUBSTITUTE(db[[#This Row],[QTY/ CTN]]," ","_",2),"(",""),")","")&amp;"_")</f>
        <v>24 BOX_24 PCS_</v>
      </c>
      <c r="Q1474" s="1">
        <f>IF(db[[#This Row],[H_QTY/ CTN]]="","",SEARCH("_",db[[#This Row],[H_QTY/ CTN]]))</f>
        <v>7</v>
      </c>
      <c r="R1474" s="1">
        <f>IF(db[[#This Row],[H_QTY/ CTN]]="","",LEN(db[[#This Row],[H_QTY/ CTN]]))</f>
        <v>14</v>
      </c>
      <c r="S1474" s="90" t="str">
        <f>IF(db[[#This Row],[H_QTY/ CTN]]="","",LEFT(db[[#This Row],[H_QTY/ CTN]],db[[#This Row],[H_1]]-1))</f>
        <v>24 BOX</v>
      </c>
      <c r="T1474" s="87" t="str">
        <f>IF(NOT(db[[#This Row],[H_1]]=db[[#This Row],[H_2]]),MID(db[[#This Row],[H_QTY/ CTN]],db[[#This Row],[H_1]]+1,db[[#This Row],[H_2]]-db[[#This Row],[H_1]]-1),"")</f>
        <v>24 PCS</v>
      </c>
      <c r="U1474" s="87" t="str">
        <f>IF(db[[#This Row],[QTY/ CTN B]]="","",LEFT(db[[#This Row],[QTY/ CTN B]],SEARCH(" ",db[[#This Row],[QTY/ CTN B]],1)-1))</f>
        <v>24</v>
      </c>
      <c r="V1474" s="87" t="str">
        <f>IF(db[[#This Row],[QTY/ CTN B]]="","",RIGHT(db[[#This Row],[QTY/ CTN B]],LEN(db[[#This Row],[QTY/ CTN B]])-SEARCH(" ",db[[#This Row],[QTY/ CTN B]],1)))</f>
        <v>BOX</v>
      </c>
      <c r="W1474" s="87" t="str">
        <f>IF(db[[#This Row],[QTY/ CTN TG]]="",IF(db[[#This Row],[STN TG]]="","",12),LEFT(db[[#This Row],[QTY/ CTN TG]],SEARCH(" ",db[[#This Row],[QTY/ CTN TG]],1)-1))</f>
        <v>24</v>
      </c>
      <c r="X1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4" s="87" t="str">
        <f>IF(db[[#This Row],[STN K]]="","",IF(db[[#This Row],[STN TG]]="LSN",12,""))</f>
        <v/>
      </c>
      <c r="Z1474" s="87" t="str">
        <f>IF(db[[#This Row],[STN TG]]="LSN","PCS","")</f>
        <v/>
      </c>
      <c r="AA1474" s="87">
        <f>db[[#This Row],[QTY B]]*IF(db[[#This Row],[QTY TG]]="",1,db[[#This Row],[QTY TG]])*IF(db[[#This Row],[QTY K]]="",1,db[[#This Row],[QTY K]])</f>
        <v>576</v>
      </c>
      <c r="AB1474" s="87" t="str">
        <f>IF(db[[#This Row],[STN K]]="",IF(db[[#This Row],[STN TG]]="",db[[#This Row],[STN B]],db[[#This Row],[STN TG]]),db[[#This Row],[STN K]])</f>
        <v>PCS</v>
      </c>
      <c r="AC1474" s="87"/>
    </row>
    <row r="1475" spans="1:29" x14ac:dyDescent="0.25">
      <c r="A1475" s="87">
        <f>ROW()-1</f>
        <v>1474</v>
      </c>
      <c r="B1475" s="1" t="str">
        <f>LOWER(SUBSTITUTE(SUBSTITUTE(SUBSTITUTE(SUBSTITUTE(SUBSTITUTE(SUBSTITUTE(db[[#This Row],[NB BM]]," ",),".",""),"-",""),"(",""),")",""),"/",""))</f>
        <v>staplerkenkohd10</v>
      </c>
      <c r="C1475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D1475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E1475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staplerkenkohd1020lsn</v>
      </c>
      <c r="F14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kenkostaplerhd1020lsnartomoro</v>
      </c>
      <c r="G1475" s="1" t="s">
        <v>627</v>
      </c>
      <c r="H1475" s="4" t="s">
        <v>628</v>
      </c>
      <c r="I1475" s="49" t="s">
        <v>629</v>
      </c>
      <c r="J1475" s="1" t="s">
        <v>1620</v>
      </c>
      <c r="K1475" s="26" t="e">
        <f>IF(db[[#This Row],[NB NOTA_C]]="","",COUNTIF([2]!B_MSK[concat],db[[#This Row],[NB NOTA_C]]))</f>
        <v>#REF!</v>
      </c>
      <c r="L1475" s="6" t="s">
        <v>1633</v>
      </c>
      <c r="M1475" s="1" t="s">
        <v>1718</v>
      </c>
      <c r="N1475" s="1" t="s">
        <v>2818</v>
      </c>
      <c r="O1475" s="1" t="s">
        <v>4907</v>
      </c>
      <c r="P1475" s="1" t="str">
        <f>IF(db[[#This Row],[QTY/ CTN]]="","",SUBSTITUTE(SUBSTITUTE(SUBSTITUTE(db[[#This Row],[QTY/ CTN]]," ","_",2),"(",""),")","")&amp;"_")</f>
        <v>20 LSN_</v>
      </c>
      <c r="Q1475" s="1">
        <f>IF(db[[#This Row],[H_QTY/ CTN]]="","",SEARCH("_",db[[#This Row],[H_QTY/ CTN]]))</f>
        <v>7</v>
      </c>
      <c r="R1475" s="1">
        <f>IF(db[[#This Row],[H_QTY/ CTN]]="","",LEN(db[[#This Row],[H_QTY/ CTN]]))</f>
        <v>7</v>
      </c>
      <c r="S1475" s="90" t="str">
        <f>IF(db[[#This Row],[H_QTY/ CTN]]="","",LEFT(db[[#This Row],[H_QTY/ CTN]],db[[#This Row],[H_1]]-1))</f>
        <v>20 LSN</v>
      </c>
      <c r="T1475" s="87" t="str">
        <f>IF(NOT(db[[#This Row],[H_1]]=db[[#This Row],[H_2]]),MID(db[[#This Row],[H_QTY/ CTN]],db[[#This Row],[H_1]]+1,db[[#This Row],[H_2]]-db[[#This Row],[H_1]]-1),"")</f>
        <v/>
      </c>
      <c r="U1475" s="87" t="str">
        <f>IF(db[[#This Row],[QTY/ CTN B]]="","",LEFT(db[[#This Row],[QTY/ CTN B]],SEARCH(" ",db[[#This Row],[QTY/ CTN B]],1)-1))</f>
        <v>20</v>
      </c>
      <c r="V1475" s="87" t="str">
        <f>IF(db[[#This Row],[QTY/ CTN B]]="","",RIGHT(db[[#This Row],[QTY/ CTN B]],LEN(db[[#This Row],[QTY/ CTN B]])-SEARCH(" ",db[[#This Row],[QTY/ CTN B]],1)))</f>
        <v>LSN</v>
      </c>
      <c r="W1475" s="87">
        <f>IF(db[[#This Row],[QTY/ CTN TG]]="",IF(db[[#This Row],[STN TG]]="","",12),LEFT(db[[#This Row],[QTY/ CTN TG]],SEARCH(" ",db[[#This Row],[QTY/ CTN TG]],1)-1))</f>
        <v>12</v>
      </c>
      <c r="X1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5" s="87" t="str">
        <f>IF(db[[#This Row],[STN K]]="","",IF(db[[#This Row],[STN TG]]="LSN",12,""))</f>
        <v/>
      </c>
      <c r="Z1475" s="87" t="str">
        <f>IF(db[[#This Row],[STN TG]]="LSN","PCS","")</f>
        <v/>
      </c>
      <c r="AA1475" s="87">
        <f>db[[#This Row],[QTY B]]*IF(db[[#This Row],[QTY TG]]="",1,db[[#This Row],[QTY TG]])*IF(db[[#This Row],[QTY K]]="",1,db[[#This Row],[QTY K]])</f>
        <v>240</v>
      </c>
      <c r="AB1475" s="87" t="str">
        <f>IF(db[[#This Row],[STN K]]="",IF(db[[#This Row],[STN TG]]="",db[[#This Row],[STN B]],db[[#This Row],[STN TG]]),db[[#This Row],[STN K]])</f>
        <v>PCS</v>
      </c>
      <c r="AC1475" s="87"/>
    </row>
    <row r="1476" spans="1:29" x14ac:dyDescent="0.25">
      <c r="A1476" s="87">
        <f>ROW()-1</f>
        <v>1475</v>
      </c>
      <c r="B1476" s="1" t="str">
        <f>LOWER(SUBSTITUTE(SUBSTITUTE(SUBSTITUTE(SUBSTITUTE(SUBSTITUTE(SUBSTITUTE(db[[#This Row],[NB BM]]," ",),".",""),"-",""),"(",""),")",""),"/",""))</f>
        <v>staplerkenkohd10d</v>
      </c>
      <c r="C1476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D1476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E1476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staplerkenkohd10d20lsn</v>
      </c>
      <c r="F14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kenkostaplerhd10d20lsnartomoro</v>
      </c>
      <c r="G1476" s="1" t="s">
        <v>630</v>
      </c>
      <c r="H1476" s="4" t="s">
        <v>631</v>
      </c>
      <c r="I1476" s="49" t="s">
        <v>632</v>
      </c>
      <c r="J1476" s="1" t="s">
        <v>1620</v>
      </c>
      <c r="K1476" s="26" t="e">
        <f>IF(db[[#This Row],[NB NOTA_C]]="","",COUNTIF([2]!B_MSK[concat],db[[#This Row],[NB NOTA_C]]))</f>
        <v>#REF!</v>
      </c>
      <c r="L1476" s="6" t="s">
        <v>1633</v>
      </c>
      <c r="M1476" s="1" t="s">
        <v>1718</v>
      </c>
      <c r="N1476" s="1" t="s">
        <v>2818</v>
      </c>
      <c r="O1476" s="86" t="s">
        <v>4957</v>
      </c>
      <c r="P1476" s="86" t="str">
        <f>IF(db[[#This Row],[QTY/ CTN]]="","",SUBSTITUTE(SUBSTITUTE(SUBSTITUTE(db[[#This Row],[QTY/ CTN]]," ","_",2),"(",""),")","")&amp;"_")</f>
        <v>20 LSN_</v>
      </c>
      <c r="Q1476" s="86">
        <f>IF(db[[#This Row],[H_QTY/ CTN]]="","",SEARCH("_",db[[#This Row],[H_QTY/ CTN]]))</f>
        <v>7</v>
      </c>
      <c r="R1476" s="86">
        <f>IF(db[[#This Row],[H_QTY/ CTN]]="","",LEN(db[[#This Row],[H_QTY/ CTN]]))</f>
        <v>7</v>
      </c>
      <c r="S1476" s="90" t="str">
        <f>IF(db[[#This Row],[H_QTY/ CTN]]="","",LEFT(db[[#This Row],[H_QTY/ CTN]],db[[#This Row],[H_1]]-1))</f>
        <v>20 LSN</v>
      </c>
      <c r="T1476" s="87" t="str">
        <f>IF(NOT(db[[#This Row],[H_1]]=db[[#This Row],[H_2]]),MID(db[[#This Row],[H_QTY/ CTN]],db[[#This Row],[H_1]]+1,db[[#This Row],[H_2]]-db[[#This Row],[H_1]]-1),"")</f>
        <v/>
      </c>
      <c r="U1476" s="87" t="str">
        <f>IF(db[[#This Row],[QTY/ CTN B]]="","",LEFT(db[[#This Row],[QTY/ CTN B]],SEARCH(" ",db[[#This Row],[QTY/ CTN B]],1)-1))</f>
        <v>20</v>
      </c>
      <c r="V1476" s="87" t="str">
        <f>IF(db[[#This Row],[QTY/ CTN B]]="","",RIGHT(db[[#This Row],[QTY/ CTN B]],LEN(db[[#This Row],[QTY/ CTN B]])-SEARCH(" ",db[[#This Row],[QTY/ CTN B]],1)))</f>
        <v>LSN</v>
      </c>
      <c r="W1476" s="87">
        <f>IF(db[[#This Row],[QTY/ CTN TG]]="",IF(db[[#This Row],[STN TG]]="","",12),LEFT(db[[#This Row],[QTY/ CTN TG]],SEARCH(" ",db[[#This Row],[QTY/ CTN TG]],1)-1))</f>
        <v>12</v>
      </c>
      <c r="X1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6" s="87" t="str">
        <f>IF(db[[#This Row],[STN K]]="","",IF(db[[#This Row],[STN TG]]="LSN",12,""))</f>
        <v/>
      </c>
      <c r="Z1476" s="87" t="str">
        <f>IF(db[[#This Row],[STN TG]]="LSN","PCS","")</f>
        <v/>
      </c>
      <c r="AA1476" s="87">
        <f>db[[#This Row],[QTY B]]*IF(db[[#This Row],[QTY TG]]="",1,db[[#This Row],[QTY TG]])*IF(db[[#This Row],[QTY K]]="",1,db[[#This Row],[QTY K]])</f>
        <v>240</v>
      </c>
      <c r="AB1476" s="87" t="str">
        <f>IF(db[[#This Row],[STN K]]="",IF(db[[#This Row],[STN TG]]="",db[[#This Row],[STN B]],db[[#This Row],[STN TG]]),db[[#This Row],[STN K]])</f>
        <v>PCS</v>
      </c>
      <c r="AC1476" s="87"/>
    </row>
    <row r="1477" spans="1:29" x14ac:dyDescent="0.25">
      <c r="A1477" s="87">
        <f>ROW()-1</f>
        <v>1476</v>
      </c>
      <c r="B1477" s="1" t="str">
        <f>LOWER(SUBSTITUTE(SUBSTITUTE(SUBSTITUTE(SUBSTITUTE(SUBSTITUTE(SUBSTITUTE(db[[#This Row],[NB BM]]," ",),".",""),"-",""),"(",""),")",""),"/",""))</f>
        <v>staplerkenkohd10dpastelcolor</v>
      </c>
      <c r="C1477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D1477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E1477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staplerkenkohd10dpastelcolor20lsn</v>
      </c>
      <c r="F14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kenkostaplerhd10dpastelcolor20lsnartomoro</v>
      </c>
      <c r="G1477" s="1" t="s">
        <v>2297</v>
      </c>
      <c r="H1477" s="4" t="s">
        <v>2296</v>
      </c>
      <c r="I1477" s="2" t="s">
        <v>2298</v>
      </c>
      <c r="J1477" s="1" t="s">
        <v>1620</v>
      </c>
      <c r="K1477" s="26" t="e">
        <f>IF(db[[#This Row],[NB NOTA_C]]="","",COUNTIF([2]!B_MSK[concat],db[[#This Row],[NB NOTA_C]]))</f>
        <v>#REF!</v>
      </c>
      <c r="L1477" s="6" t="s">
        <v>1633</v>
      </c>
      <c r="M1477" s="1" t="s">
        <v>1718</v>
      </c>
      <c r="N1477" s="1" t="s">
        <v>2818</v>
      </c>
      <c r="P1477" s="1" t="str">
        <f>IF(db[[#This Row],[QTY/ CTN]]="","",SUBSTITUTE(SUBSTITUTE(SUBSTITUTE(db[[#This Row],[QTY/ CTN]]," ","_",2),"(",""),")","")&amp;"_")</f>
        <v>20 LSN_</v>
      </c>
      <c r="Q1477" s="1">
        <f>IF(db[[#This Row],[H_QTY/ CTN]]="","",SEARCH("_",db[[#This Row],[H_QTY/ CTN]]))</f>
        <v>7</v>
      </c>
      <c r="R1477" s="1">
        <f>IF(db[[#This Row],[H_QTY/ CTN]]="","",LEN(db[[#This Row],[H_QTY/ CTN]]))</f>
        <v>7</v>
      </c>
      <c r="S1477" s="90" t="str">
        <f>IF(db[[#This Row],[H_QTY/ CTN]]="","",LEFT(db[[#This Row],[H_QTY/ CTN]],db[[#This Row],[H_1]]-1))</f>
        <v>20 LSN</v>
      </c>
      <c r="T1477" s="87" t="str">
        <f>IF(NOT(db[[#This Row],[H_1]]=db[[#This Row],[H_2]]),MID(db[[#This Row],[H_QTY/ CTN]],db[[#This Row],[H_1]]+1,db[[#This Row],[H_2]]-db[[#This Row],[H_1]]-1),"")</f>
        <v/>
      </c>
      <c r="U1477" s="87" t="str">
        <f>IF(db[[#This Row],[QTY/ CTN B]]="","",LEFT(db[[#This Row],[QTY/ CTN B]],SEARCH(" ",db[[#This Row],[QTY/ CTN B]],1)-1))</f>
        <v>20</v>
      </c>
      <c r="V1477" s="87" t="str">
        <f>IF(db[[#This Row],[QTY/ CTN B]]="","",RIGHT(db[[#This Row],[QTY/ CTN B]],LEN(db[[#This Row],[QTY/ CTN B]])-SEARCH(" ",db[[#This Row],[QTY/ CTN B]],1)))</f>
        <v>LSN</v>
      </c>
      <c r="W1477" s="87">
        <f>IF(db[[#This Row],[QTY/ CTN TG]]="",IF(db[[#This Row],[STN TG]]="","",12),LEFT(db[[#This Row],[QTY/ CTN TG]],SEARCH(" ",db[[#This Row],[QTY/ CTN TG]],1)-1))</f>
        <v>12</v>
      </c>
      <c r="X1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7" s="87" t="str">
        <f>IF(db[[#This Row],[STN K]]="","",IF(db[[#This Row],[STN TG]]="LSN",12,""))</f>
        <v/>
      </c>
      <c r="Z1477" s="87" t="str">
        <f>IF(db[[#This Row],[STN TG]]="LSN","PCS","")</f>
        <v/>
      </c>
      <c r="AA1477" s="87">
        <f>db[[#This Row],[QTY B]]*IF(db[[#This Row],[QTY TG]]="",1,db[[#This Row],[QTY TG]])*IF(db[[#This Row],[QTY K]]="",1,db[[#This Row],[QTY K]])</f>
        <v>240</v>
      </c>
      <c r="AB1477" s="87" t="str">
        <f>IF(db[[#This Row],[STN K]]="",IF(db[[#This Row],[STN TG]]="",db[[#This Row],[STN B]],db[[#This Row],[STN TG]]),db[[#This Row],[STN K]])</f>
        <v>PCS</v>
      </c>
      <c r="AC1477" s="87"/>
    </row>
    <row r="1478" spans="1:29" x14ac:dyDescent="0.25">
      <c r="A1478" s="87">
        <f>ROW()-1</f>
        <v>1477</v>
      </c>
      <c r="B1478" s="1" t="str">
        <f>LOWER(SUBSTITUTE(SUBSTITUTE(SUBSTITUTE(SUBSTITUTE(SUBSTITUTE(SUBSTITUTE(db[[#This Row],[NB BM]]," ",),".",""),"-",""),"(",""),")",""),"/",""))</f>
        <v>staplerkenkohd10pastelcolor</v>
      </c>
      <c r="C1478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D1478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E1478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staplerkenkohd10pastelcolor20lsn</v>
      </c>
      <c r="F14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kenkostaplerhd10pastelcolor20lsnartomoro</v>
      </c>
      <c r="G1478" s="1" t="s">
        <v>1576</v>
      </c>
      <c r="H1478" s="4" t="s">
        <v>1575</v>
      </c>
      <c r="I1478" s="49" t="s">
        <v>2136</v>
      </c>
      <c r="J1478" s="1" t="s">
        <v>1620</v>
      </c>
      <c r="K1478" s="26" t="e">
        <f>IF(db[[#This Row],[NB NOTA_C]]="","",COUNTIF([2]!B_MSK[concat],db[[#This Row],[NB NOTA_C]]))</f>
        <v>#REF!</v>
      </c>
      <c r="L1478" s="6" t="s">
        <v>1633</v>
      </c>
      <c r="M1478" s="1" t="s">
        <v>1718</v>
      </c>
      <c r="N1478" s="1" t="s">
        <v>2818</v>
      </c>
      <c r="P1478" s="1" t="str">
        <f>IF(db[[#This Row],[QTY/ CTN]]="","",SUBSTITUTE(SUBSTITUTE(SUBSTITUTE(db[[#This Row],[QTY/ CTN]]," ","_",2),"(",""),")","")&amp;"_")</f>
        <v>20 LSN_</v>
      </c>
      <c r="Q1478" s="1">
        <f>IF(db[[#This Row],[H_QTY/ CTN]]="","",SEARCH("_",db[[#This Row],[H_QTY/ CTN]]))</f>
        <v>7</v>
      </c>
      <c r="R1478" s="1">
        <f>IF(db[[#This Row],[H_QTY/ CTN]]="","",LEN(db[[#This Row],[H_QTY/ CTN]]))</f>
        <v>7</v>
      </c>
      <c r="S1478" s="90" t="str">
        <f>IF(db[[#This Row],[H_QTY/ CTN]]="","",LEFT(db[[#This Row],[H_QTY/ CTN]],db[[#This Row],[H_1]]-1))</f>
        <v>20 LSN</v>
      </c>
      <c r="T1478" s="87" t="str">
        <f>IF(NOT(db[[#This Row],[H_1]]=db[[#This Row],[H_2]]),MID(db[[#This Row],[H_QTY/ CTN]],db[[#This Row],[H_1]]+1,db[[#This Row],[H_2]]-db[[#This Row],[H_1]]-1),"")</f>
        <v/>
      </c>
      <c r="U1478" s="87" t="str">
        <f>IF(db[[#This Row],[QTY/ CTN B]]="","",LEFT(db[[#This Row],[QTY/ CTN B]],SEARCH(" ",db[[#This Row],[QTY/ CTN B]],1)-1))</f>
        <v>20</v>
      </c>
      <c r="V1478" s="87" t="str">
        <f>IF(db[[#This Row],[QTY/ CTN B]]="","",RIGHT(db[[#This Row],[QTY/ CTN B]],LEN(db[[#This Row],[QTY/ CTN B]])-SEARCH(" ",db[[#This Row],[QTY/ CTN B]],1)))</f>
        <v>LSN</v>
      </c>
      <c r="W1478" s="87">
        <f>IF(db[[#This Row],[QTY/ CTN TG]]="",IF(db[[#This Row],[STN TG]]="","",12),LEFT(db[[#This Row],[QTY/ CTN TG]],SEARCH(" ",db[[#This Row],[QTY/ CTN TG]],1)-1))</f>
        <v>12</v>
      </c>
      <c r="X1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8" s="87" t="str">
        <f>IF(db[[#This Row],[STN K]]="","",IF(db[[#This Row],[STN TG]]="LSN",12,""))</f>
        <v/>
      </c>
      <c r="Z1478" s="87" t="str">
        <f>IF(db[[#This Row],[STN TG]]="LSN","PCS","")</f>
        <v/>
      </c>
      <c r="AA1478" s="87">
        <f>db[[#This Row],[QTY B]]*IF(db[[#This Row],[QTY TG]]="",1,db[[#This Row],[QTY TG]])*IF(db[[#This Row],[QTY K]]="",1,db[[#This Row],[QTY K]])</f>
        <v>240</v>
      </c>
      <c r="AB1478" s="87" t="str">
        <f>IF(db[[#This Row],[STN K]]="",IF(db[[#This Row],[STN TG]]="",db[[#This Row],[STN B]],db[[#This Row],[STN TG]]),db[[#This Row],[STN K]])</f>
        <v>PCS</v>
      </c>
      <c r="AC1478" s="87"/>
    </row>
    <row r="1479" spans="1:29" x14ac:dyDescent="0.25">
      <c r="A1479" s="87">
        <f>ROW()-1</f>
        <v>1478</v>
      </c>
      <c r="B1479" s="1" t="str">
        <f>LOWER(SUBSTITUTE(SUBSTITUTE(SUBSTITUTE(SUBSTITUTE(SUBSTITUTE(SUBSTITUTE(db[[#This Row],[NB BM]]," ",),".",""),"-",""),"(",""),")",""),"/",""))</f>
        <v>staplerkenkohd10smini</v>
      </c>
      <c r="C1479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D1479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E1479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staplerkenkohd10smini25lsn</v>
      </c>
      <c r="F14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kenkostaplerhd10smini25lsnartomoro</v>
      </c>
      <c r="G1479" s="1" t="s">
        <v>634</v>
      </c>
      <c r="H1479" s="4" t="s">
        <v>635</v>
      </c>
      <c r="I1479" s="49" t="s">
        <v>2610</v>
      </c>
      <c r="J1479" s="1" t="s">
        <v>1620</v>
      </c>
      <c r="K1479" s="26" t="e">
        <f>IF(db[[#This Row],[NB NOTA_C]]="","",COUNTIF([2]!B_MSK[concat],db[[#This Row],[NB NOTA_C]]))</f>
        <v>#REF!</v>
      </c>
      <c r="L1479" s="6" t="s">
        <v>1633</v>
      </c>
      <c r="M1479" s="1" t="s">
        <v>1729</v>
      </c>
      <c r="N1479" s="1" t="s">
        <v>2818</v>
      </c>
      <c r="O1479" s="1" t="s">
        <v>6250</v>
      </c>
      <c r="P1479" s="1" t="str">
        <f>IF(db[[#This Row],[QTY/ CTN]]="","",SUBSTITUTE(SUBSTITUTE(SUBSTITUTE(db[[#This Row],[QTY/ CTN]]," ","_",2),"(",""),")","")&amp;"_")</f>
        <v>25 LSN_</v>
      </c>
      <c r="Q1479" s="1">
        <f>IF(db[[#This Row],[H_QTY/ CTN]]="","",SEARCH("_",db[[#This Row],[H_QTY/ CTN]]))</f>
        <v>7</v>
      </c>
      <c r="R1479" s="1">
        <f>IF(db[[#This Row],[H_QTY/ CTN]]="","",LEN(db[[#This Row],[H_QTY/ CTN]]))</f>
        <v>7</v>
      </c>
      <c r="S1479" s="90" t="str">
        <f>IF(db[[#This Row],[H_QTY/ CTN]]="","",LEFT(db[[#This Row],[H_QTY/ CTN]],db[[#This Row],[H_1]]-1))</f>
        <v>25 LSN</v>
      </c>
      <c r="T1479" s="87" t="str">
        <f>IF(NOT(db[[#This Row],[H_1]]=db[[#This Row],[H_2]]),MID(db[[#This Row],[H_QTY/ CTN]],db[[#This Row],[H_1]]+1,db[[#This Row],[H_2]]-db[[#This Row],[H_1]]-1),"")</f>
        <v/>
      </c>
      <c r="U1479" s="87" t="str">
        <f>IF(db[[#This Row],[QTY/ CTN B]]="","",LEFT(db[[#This Row],[QTY/ CTN B]],SEARCH(" ",db[[#This Row],[QTY/ CTN B]],1)-1))</f>
        <v>25</v>
      </c>
      <c r="V1479" s="87" t="str">
        <f>IF(db[[#This Row],[QTY/ CTN B]]="","",RIGHT(db[[#This Row],[QTY/ CTN B]],LEN(db[[#This Row],[QTY/ CTN B]])-SEARCH(" ",db[[#This Row],[QTY/ CTN B]],1)))</f>
        <v>LSN</v>
      </c>
      <c r="W1479" s="87">
        <f>IF(db[[#This Row],[QTY/ CTN TG]]="",IF(db[[#This Row],[STN TG]]="","",12),LEFT(db[[#This Row],[QTY/ CTN TG]],SEARCH(" ",db[[#This Row],[QTY/ CTN TG]],1)-1))</f>
        <v>12</v>
      </c>
      <c r="X1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79" s="87" t="str">
        <f>IF(db[[#This Row],[STN K]]="","",IF(db[[#This Row],[STN TG]]="LSN",12,""))</f>
        <v/>
      </c>
      <c r="Z1479" s="87" t="str">
        <f>IF(db[[#This Row],[STN TG]]="LSN","PCS","")</f>
        <v/>
      </c>
      <c r="AA1479" s="87">
        <f>db[[#This Row],[QTY B]]*IF(db[[#This Row],[QTY TG]]="",1,db[[#This Row],[QTY TG]])*IF(db[[#This Row],[QTY K]]="",1,db[[#This Row],[QTY K]])</f>
        <v>300</v>
      </c>
      <c r="AB1479" s="87" t="str">
        <f>IF(db[[#This Row],[STN K]]="",IF(db[[#This Row],[STN TG]]="",db[[#This Row],[STN B]],db[[#This Row],[STN TG]]),db[[#This Row],[STN K]])</f>
        <v>PCS</v>
      </c>
      <c r="AC1479" s="87"/>
    </row>
    <row r="1480" spans="1:29" x14ac:dyDescent="0.25">
      <c r="A1480" s="87">
        <f>ROW()-1</f>
        <v>1479</v>
      </c>
      <c r="B1480" s="1" t="str">
        <f>LOWER(SUBSTITUTE(SUBSTITUTE(SUBSTITUTE(SUBSTITUTE(SUBSTITUTE(SUBSTITUTE(db[[#This Row],[NB BM]]," ",),".",""),"-",""),"(",""),")",""),"/",""))</f>
        <v>staplerkenkohd10l</v>
      </c>
      <c r="C1480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D1480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480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staplerkenkohd10l10lsn</v>
      </c>
      <c r="F14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kenkostaplerhd10l10lsnartomoro</v>
      </c>
      <c r="G1480" s="1" t="s">
        <v>4475</v>
      </c>
      <c r="H1480" s="4" t="s">
        <v>4374</v>
      </c>
      <c r="I1480" s="49" t="s">
        <v>4375</v>
      </c>
      <c r="J1480" s="1" t="s">
        <v>1620</v>
      </c>
      <c r="K1480" s="26" t="e">
        <f>IF(db[[#This Row],[NB NOTA_C]]="","",COUNTIF([2]!B_MSK[concat],db[[#This Row],[NB NOTA_C]]))</f>
        <v>#REF!</v>
      </c>
      <c r="L1480" s="6" t="s">
        <v>1633</v>
      </c>
      <c r="M1480" s="1" t="s">
        <v>1728</v>
      </c>
      <c r="N1480" s="1" t="s">
        <v>2818</v>
      </c>
      <c r="P1480" s="1" t="str">
        <f>IF(db[[#This Row],[QTY/ CTN]]="","",SUBSTITUTE(SUBSTITUTE(SUBSTITUTE(db[[#This Row],[QTY/ CTN]]," ","_",2),"(",""),")","")&amp;"_")</f>
        <v>10 LSN_</v>
      </c>
      <c r="Q1480" s="1">
        <f>IF(db[[#This Row],[H_QTY/ CTN]]="","",SEARCH("_",db[[#This Row],[H_QTY/ CTN]]))</f>
        <v>7</v>
      </c>
      <c r="R1480" s="1">
        <f>IF(db[[#This Row],[H_QTY/ CTN]]="","",LEN(db[[#This Row],[H_QTY/ CTN]]))</f>
        <v>7</v>
      </c>
      <c r="S1480" s="90" t="str">
        <f>IF(db[[#This Row],[H_QTY/ CTN]]="","",LEFT(db[[#This Row],[H_QTY/ CTN]],db[[#This Row],[H_1]]-1))</f>
        <v>10 LSN</v>
      </c>
      <c r="T1480" s="87" t="str">
        <f>IF(NOT(db[[#This Row],[H_1]]=db[[#This Row],[H_2]]),MID(db[[#This Row],[H_QTY/ CTN]],db[[#This Row],[H_1]]+1,db[[#This Row],[H_2]]-db[[#This Row],[H_1]]-1),"")</f>
        <v/>
      </c>
      <c r="U1480" s="87" t="str">
        <f>IF(db[[#This Row],[QTY/ CTN B]]="","",LEFT(db[[#This Row],[QTY/ CTN B]],SEARCH(" ",db[[#This Row],[QTY/ CTN B]],1)-1))</f>
        <v>10</v>
      </c>
      <c r="V1480" s="87" t="str">
        <f>IF(db[[#This Row],[QTY/ CTN B]]="","",RIGHT(db[[#This Row],[QTY/ CTN B]],LEN(db[[#This Row],[QTY/ CTN B]])-SEARCH(" ",db[[#This Row],[QTY/ CTN B]],1)))</f>
        <v>LSN</v>
      </c>
      <c r="W1480" s="87">
        <f>IF(db[[#This Row],[QTY/ CTN TG]]="",IF(db[[#This Row],[STN TG]]="","",12),LEFT(db[[#This Row],[QTY/ CTN TG]],SEARCH(" ",db[[#This Row],[QTY/ CTN TG]],1)-1))</f>
        <v>12</v>
      </c>
      <c r="X1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80" s="87" t="str">
        <f>IF(db[[#This Row],[STN K]]="","",IF(db[[#This Row],[STN TG]]="LSN",12,""))</f>
        <v/>
      </c>
      <c r="Z1480" s="87" t="str">
        <f>IF(db[[#This Row],[STN TG]]="LSN","PCS","")</f>
        <v/>
      </c>
      <c r="AA1480" s="87">
        <f>db[[#This Row],[QTY B]]*IF(db[[#This Row],[QTY TG]]="",1,db[[#This Row],[QTY TG]])*IF(db[[#This Row],[QTY K]]="",1,db[[#This Row],[QTY K]])</f>
        <v>120</v>
      </c>
      <c r="AB1480" s="87" t="str">
        <f>IF(db[[#This Row],[STN K]]="",IF(db[[#This Row],[STN TG]]="",db[[#This Row],[STN B]],db[[#This Row],[STN TG]]),db[[#This Row],[STN K]])</f>
        <v>PCS</v>
      </c>
      <c r="AC1480" s="87"/>
    </row>
    <row r="1481" spans="1:29" x14ac:dyDescent="0.25">
      <c r="A1481" s="87">
        <f>ROW()-1</f>
        <v>1480</v>
      </c>
      <c r="B1481" s="3" t="str">
        <f>LOWER(SUBSTITUTE(SUBSTITUTE(SUBSTITUTE(SUBSTITUTE(SUBSTITUTE(SUBSTITUTE(db[[#This Row],[NB BM]]," ",),".",""),"-",""),"(",""),")",""),"/",""))</f>
        <v>staplerkenkohd50</v>
      </c>
      <c r="C1481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D1481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E1481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staplerkenkohd5020box6pcs</v>
      </c>
      <c r="F1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kenkostaplerhd5020box6pcsartomoro</v>
      </c>
      <c r="G1481" s="1" t="s">
        <v>636</v>
      </c>
      <c r="H1481" s="4" t="s">
        <v>2127</v>
      </c>
      <c r="I1481" s="49" t="s">
        <v>2126</v>
      </c>
      <c r="J1481" s="1" t="s">
        <v>1620</v>
      </c>
      <c r="K1481" s="26" t="e">
        <f>IF(db[[#This Row],[NB NOTA_C]]="","",COUNTIF([2]!B_MSK[concat],db[[#This Row],[NB NOTA_C]]))</f>
        <v>#REF!</v>
      </c>
      <c r="L1481" s="7" t="s">
        <v>1633</v>
      </c>
      <c r="M1481" s="3" t="s">
        <v>1825</v>
      </c>
      <c r="N1481" s="1" t="s">
        <v>2818</v>
      </c>
      <c r="O1481" s="1" t="s">
        <v>4991</v>
      </c>
      <c r="P1481" s="1" t="str">
        <f>IF(db[[#This Row],[QTY/ CTN]]="","",SUBSTITUTE(SUBSTITUTE(SUBSTITUTE(db[[#This Row],[QTY/ CTN]]," ","_",2),"(",""),")","")&amp;"_")</f>
        <v>20 BOX_6 PCS_</v>
      </c>
      <c r="Q1481" s="1">
        <f>IF(db[[#This Row],[H_QTY/ CTN]]="","",SEARCH("_",db[[#This Row],[H_QTY/ CTN]]))</f>
        <v>7</v>
      </c>
      <c r="R1481" s="1">
        <f>IF(db[[#This Row],[H_QTY/ CTN]]="","",LEN(db[[#This Row],[H_QTY/ CTN]]))</f>
        <v>13</v>
      </c>
      <c r="S1481" s="90" t="str">
        <f>IF(db[[#This Row],[H_QTY/ CTN]]="","",LEFT(db[[#This Row],[H_QTY/ CTN]],db[[#This Row],[H_1]]-1))</f>
        <v>20 BOX</v>
      </c>
      <c r="T1481" s="87" t="str">
        <f>IF(NOT(db[[#This Row],[H_1]]=db[[#This Row],[H_2]]),MID(db[[#This Row],[H_QTY/ CTN]],db[[#This Row],[H_1]]+1,db[[#This Row],[H_2]]-db[[#This Row],[H_1]]-1),"")</f>
        <v>6 PCS</v>
      </c>
      <c r="U1481" s="87" t="str">
        <f>IF(db[[#This Row],[QTY/ CTN B]]="","",LEFT(db[[#This Row],[QTY/ CTN B]],SEARCH(" ",db[[#This Row],[QTY/ CTN B]],1)-1))</f>
        <v>20</v>
      </c>
      <c r="V1481" s="87" t="str">
        <f>IF(db[[#This Row],[QTY/ CTN B]]="","",RIGHT(db[[#This Row],[QTY/ CTN B]],LEN(db[[#This Row],[QTY/ CTN B]])-SEARCH(" ",db[[#This Row],[QTY/ CTN B]],1)))</f>
        <v>BOX</v>
      </c>
      <c r="W1481" s="87" t="str">
        <f>IF(db[[#This Row],[QTY/ CTN TG]]="",IF(db[[#This Row],[STN TG]]="","",12),LEFT(db[[#This Row],[QTY/ CTN TG]],SEARCH(" ",db[[#This Row],[QTY/ CTN TG]],1)-1))</f>
        <v>6</v>
      </c>
      <c r="X1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81" s="87" t="str">
        <f>IF(db[[#This Row],[STN K]]="","",IF(db[[#This Row],[STN TG]]="LSN",12,""))</f>
        <v/>
      </c>
      <c r="Z1481" s="87" t="str">
        <f>IF(db[[#This Row],[STN TG]]="LSN","PCS","")</f>
        <v/>
      </c>
      <c r="AA1481" s="87">
        <f>db[[#This Row],[QTY B]]*IF(db[[#This Row],[QTY TG]]="",1,db[[#This Row],[QTY TG]])*IF(db[[#This Row],[QTY K]]="",1,db[[#This Row],[QTY K]])</f>
        <v>120</v>
      </c>
      <c r="AB1481" s="87" t="str">
        <f>IF(db[[#This Row],[STN K]]="",IF(db[[#This Row],[STN TG]]="",db[[#This Row],[STN B]],db[[#This Row],[STN TG]]),db[[#This Row],[STN K]])</f>
        <v>PCS</v>
      </c>
      <c r="AC1481" s="87"/>
    </row>
    <row r="1482" spans="1:29" x14ac:dyDescent="0.25">
      <c r="A1482" s="87">
        <f>ROW()-1</f>
        <v>1481</v>
      </c>
      <c r="B1482" s="127" t="str">
        <f>LOWER(SUBSTITUTE(SUBSTITUTE(SUBSTITUTE(SUBSTITUTE(SUBSTITUTE(SUBSTITUTE(db[[#This Row],[NB BM]]," ",),".",""),"-",""),"(",""),")",""),"/",""))</f>
        <v>staplerkenkohd50newcolor</v>
      </c>
      <c r="C1482" s="127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D1482" s="127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E1482" s="127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staplerkenkohd50newcolor10lsn</v>
      </c>
      <c r="F1482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kenkostaplerhd50newcolor10lsnartomoro</v>
      </c>
      <c r="G1482" s="128" t="s">
        <v>5729</v>
      </c>
      <c r="H1482" s="128" t="s">
        <v>5714</v>
      </c>
      <c r="I1482" s="129" t="s">
        <v>5728</v>
      </c>
      <c r="J1482" s="128" t="s">
        <v>1620</v>
      </c>
      <c r="K1482" s="130" t="e">
        <f>IF(db[[#This Row],[NB NOTA_C]]="","",COUNTIF([2]!B_MSK[concat],db[[#This Row],[NB NOTA_C]]))</f>
        <v>#REF!</v>
      </c>
      <c r="L1482" s="131" t="s">
        <v>1633</v>
      </c>
      <c r="M1482" s="127" t="s">
        <v>1728</v>
      </c>
      <c r="N1482" s="128" t="s">
        <v>2818</v>
      </c>
      <c r="O1482" s="127"/>
      <c r="P1482" s="127" t="str">
        <f>IF(db[[#This Row],[QTY/ CTN]]="","",SUBSTITUTE(SUBSTITUTE(SUBSTITUTE(db[[#This Row],[QTY/ CTN]]," ","_",2),"(",""),")","")&amp;"_")</f>
        <v>10 LSN_</v>
      </c>
      <c r="Q1482" s="127">
        <f>IF(db[[#This Row],[H_QTY/ CTN]]="","",SEARCH("_",db[[#This Row],[H_QTY/ CTN]]))</f>
        <v>7</v>
      </c>
      <c r="R1482" s="127">
        <f>IF(db[[#This Row],[H_QTY/ CTN]]="","",LEN(db[[#This Row],[H_QTY/ CTN]]))</f>
        <v>7</v>
      </c>
      <c r="S1482" s="132" t="str">
        <f>IF(db[[#This Row],[H_QTY/ CTN]]="","",LEFT(db[[#This Row],[H_QTY/ CTN]],db[[#This Row],[H_1]]-1))</f>
        <v>10 LSN</v>
      </c>
      <c r="T1482" s="132" t="str">
        <f>IF(NOT(db[[#This Row],[H_1]]=db[[#This Row],[H_2]]),MID(db[[#This Row],[H_QTY/ CTN]],db[[#This Row],[H_1]]+1,db[[#This Row],[H_2]]-db[[#This Row],[H_1]]-1),"")</f>
        <v/>
      </c>
      <c r="U1482" s="132" t="str">
        <f>IF(db[[#This Row],[QTY/ CTN B]]="","",LEFT(db[[#This Row],[QTY/ CTN B]],SEARCH(" ",db[[#This Row],[QTY/ CTN B]],1)-1))</f>
        <v>10</v>
      </c>
      <c r="V1482" s="132" t="str">
        <f>IF(db[[#This Row],[QTY/ CTN B]]="","",RIGHT(db[[#This Row],[QTY/ CTN B]],LEN(db[[#This Row],[QTY/ CTN B]])-SEARCH(" ",db[[#This Row],[QTY/ CTN B]],1)))</f>
        <v>LSN</v>
      </c>
      <c r="W1482" s="132">
        <f>IF(db[[#This Row],[QTY/ CTN TG]]="",IF(db[[#This Row],[STN TG]]="","",12),LEFT(db[[#This Row],[QTY/ CTN TG]],SEARCH(" ",db[[#This Row],[QTY/ CTN TG]],1)-1))</f>
        <v>12</v>
      </c>
      <c r="X1482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82" s="132" t="str">
        <f>IF(db[[#This Row],[STN K]]="","",IF(db[[#This Row],[STN TG]]="LSN",12,""))</f>
        <v/>
      </c>
      <c r="Z1482" s="132" t="str">
        <f>IF(db[[#This Row],[STN TG]]="LSN","PCS","")</f>
        <v/>
      </c>
      <c r="AA1482" s="132">
        <f>db[[#This Row],[QTY B]]*IF(db[[#This Row],[QTY TG]]="",1,db[[#This Row],[QTY TG]])*IF(db[[#This Row],[QTY K]]="",1,db[[#This Row],[QTY K]])</f>
        <v>120</v>
      </c>
      <c r="AB1482" s="132" t="str">
        <f>IF(db[[#This Row],[STN K]]="",IF(db[[#This Row],[STN TG]]="",db[[#This Row],[STN B]],db[[#This Row],[STN TG]]),db[[#This Row],[STN K]])</f>
        <v>PCS</v>
      </c>
      <c r="AC1482" s="87"/>
    </row>
    <row r="1483" spans="1:29" x14ac:dyDescent="0.25">
      <c r="A1483" s="87">
        <f>ROW()-1</f>
        <v>1482</v>
      </c>
      <c r="B1483" s="3" t="str">
        <f>LOWER(SUBSTITUTE(SUBSTITUTE(SUBSTITUTE(SUBSTITUTE(SUBSTITUTE(SUBSTITUTE(db[[#This Row],[NB BM]]," ",),".",""),"-",""),"(",""),")",""),"/",""))</f>
        <v>staplerkenkohd50pastelcolor</v>
      </c>
      <c r="C1483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D1483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E1483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staplerkenkohd50pastelcolor20box6pcs</v>
      </c>
      <c r="F1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kenkostaplerhd50pastelcolor20box6pcsartomoro</v>
      </c>
      <c r="G1483" s="1" t="s">
        <v>2837</v>
      </c>
      <c r="H1483" s="4" t="s">
        <v>2838</v>
      </c>
      <c r="I1483" s="49" t="s">
        <v>2836</v>
      </c>
      <c r="J1483" s="1" t="s">
        <v>1620</v>
      </c>
      <c r="K1483" s="26" t="e">
        <f>IF(db[[#This Row],[NB NOTA_C]]="","",COUNTIF([2]!B_MSK[concat],db[[#This Row],[NB NOTA_C]]))</f>
        <v>#REF!</v>
      </c>
      <c r="L1483" s="7" t="s">
        <v>1633</v>
      </c>
      <c r="M1483" s="3" t="s">
        <v>1825</v>
      </c>
      <c r="N1483" s="1" t="s">
        <v>2818</v>
      </c>
      <c r="P1483" s="1" t="str">
        <f>IF(db[[#This Row],[QTY/ CTN]]="","",SUBSTITUTE(SUBSTITUTE(SUBSTITUTE(db[[#This Row],[QTY/ CTN]]," ","_",2),"(",""),")","")&amp;"_")</f>
        <v>20 BOX_6 PCS_</v>
      </c>
      <c r="Q1483" s="1">
        <f>IF(db[[#This Row],[H_QTY/ CTN]]="","",SEARCH("_",db[[#This Row],[H_QTY/ CTN]]))</f>
        <v>7</v>
      </c>
      <c r="R1483" s="1">
        <f>IF(db[[#This Row],[H_QTY/ CTN]]="","",LEN(db[[#This Row],[H_QTY/ CTN]]))</f>
        <v>13</v>
      </c>
      <c r="S1483" s="90" t="str">
        <f>IF(db[[#This Row],[H_QTY/ CTN]]="","",LEFT(db[[#This Row],[H_QTY/ CTN]],db[[#This Row],[H_1]]-1))</f>
        <v>20 BOX</v>
      </c>
      <c r="T1483" s="87" t="str">
        <f>IF(NOT(db[[#This Row],[H_1]]=db[[#This Row],[H_2]]),MID(db[[#This Row],[H_QTY/ CTN]],db[[#This Row],[H_1]]+1,db[[#This Row],[H_2]]-db[[#This Row],[H_1]]-1),"")</f>
        <v>6 PCS</v>
      </c>
      <c r="U1483" s="87" t="str">
        <f>IF(db[[#This Row],[QTY/ CTN B]]="","",LEFT(db[[#This Row],[QTY/ CTN B]],SEARCH(" ",db[[#This Row],[QTY/ CTN B]],1)-1))</f>
        <v>20</v>
      </c>
      <c r="V1483" s="87" t="str">
        <f>IF(db[[#This Row],[QTY/ CTN B]]="","",RIGHT(db[[#This Row],[QTY/ CTN B]],LEN(db[[#This Row],[QTY/ CTN B]])-SEARCH(" ",db[[#This Row],[QTY/ CTN B]],1)))</f>
        <v>BOX</v>
      </c>
      <c r="W1483" s="87" t="str">
        <f>IF(db[[#This Row],[QTY/ CTN TG]]="",IF(db[[#This Row],[STN TG]]="","",12),LEFT(db[[#This Row],[QTY/ CTN TG]],SEARCH(" ",db[[#This Row],[QTY/ CTN TG]],1)-1))</f>
        <v>6</v>
      </c>
      <c r="X1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83" s="87" t="str">
        <f>IF(db[[#This Row],[STN K]]="","",IF(db[[#This Row],[STN TG]]="LSN",12,""))</f>
        <v/>
      </c>
      <c r="Z1483" s="87" t="str">
        <f>IF(db[[#This Row],[STN TG]]="LSN","PCS","")</f>
        <v/>
      </c>
      <c r="AA1483" s="87">
        <f>db[[#This Row],[QTY B]]*IF(db[[#This Row],[QTY TG]]="",1,db[[#This Row],[QTY TG]])*IF(db[[#This Row],[QTY K]]="",1,db[[#This Row],[QTY K]])</f>
        <v>120</v>
      </c>
      <c r="AB1483" s="87" t="str">
        <f>IF(db[[#This Row],[STN K]]="",IF(db[[#This Row],[STN TG]]="",db[[#This Row],[STN B]],db[[#This Row],[STN TG]]),db[[#This Row],[STN K]])</f>
        <v>PCS</v>
      </c>
      <c r="AC1483" s="87"/>
    </row>
    <row r="1484" spans="1:29" x14ac:dyDescent="0.25">
      <c r="A1484" s="87">
        <f>ROW()-1</f>
        <v>1483</v>
      </c>
      <c r="B1484" s="3" t="str">
        <f>LOWER(SUBSTITUTE(SUBSTITUTE(SUBSTITUTE(SUBSTITUTE(SUBSTITUTE(SUBSTITUTE(db[[#This Row],[NB BM]]," ",),".",""),"-",""),"(",""),")",""),"/",""))</f>
        <v>staplerkenkohd50oj</v>
      </c>
      <c r="C1484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D1484" s="3" t="str">
        <f>LOWER(SUBSTITUTE(SUBSTITUTE(SUBSTITUTE(SUBSTITUTE(SUBSTITUTE(SUBSTITUTE(SUBSTITUTE(SUBSTITUTE(SUBSTITUTE(db[[#This Row],[NB PAJAK]]," ",""),"-",""),"(",""),")",""),".",""),",",""),"/",""),"""",""),"+",""))</f>
        <v/>
      </c>
      <c r="E1484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staplerkenkohd50oj20box6pcs</v>
      </c>
      <c r="F1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kenkostaplerhd50oj20box6pcsartomoro</v>
      </c>
      <c r="G1484" s="1" t="s">
        <v>919</v>
      </c>
      <c r="H1484" s="4" t="s">
        <v>2915</v>
      </c>
      <c r="I1484" s="49"/>
      <c r="J1484" s="1" t="s">
        <v>1620</v>
      </c>
      <c r="K1484" s="26" t="e">
        <f>IF(db[[#This Row],[NB NOTA_C]]="","",COUNTIF([2]!B_MSK[concat],db[[#This Row],[NB NOTA_C]]))</f>
        <v>#REF!</v>
      </c>
      <c r="L1484" s="7" t="s">
        <v>1633</v>
      </c>
      <c r="M1484" s="3" t="s">
        <v>1825</v>
      </c>
      <c r="N1484" s="1" t="s">
        <v>2818</v>
      </c>
      <c r="P1484" s="1" t="str">
        <f>IF(db[[#This Row],[QTY/ CTN]]="","",SUBSTITUTE(SUBSTITUTE(SUBSTITUTE(db[[#This Row],[QTY/ CTN]]," ","_",2),"(",""),")","")&amp;"_")</f>
        <v>20 BOX_6 PCS_</v>
      </c>
      <c r="Q1484" s="1">
        <f>IF(db[[#This Row],[H_QTY/ CTN]]="","",SEARCH("_",db[[#This Row],[H_QTY/ CTN]]))</f>
        <v>7</v>
      </c>
      <c r="R1484" s="1">
        <f>IF(db[[#This Row],[H_QTY/ CTN]]="","",LEN(db[[#This Row],[H_QTY/ CTN]]))</f>
        <v>13</v>
      </c>
      <c r="S1484" s="90" t="str">
        <f>IF(db[[#This Row],[H_QTY/ CTN]]="","",LEFT(db[[#This Row],[H_QTY/ CTN]],db[[#This Row],[H_1]]-1))</f>
        <v>20 BOX</v>
      </c>
      <c r="T1484" s="87" t="str">
        <f>IF(NOT(db[[#This Row],[H_1]]=db[[#This Row],[H_2]]),MID(db[[#This Row],[H_QTY/ CTN]],db[[#This Row],[H_1]]+1,db[[#This Row],[H_2]]-db[[#This Row],[H_1]]-1),"")</f>
        <v>6 PCS</v>
      </c>
      <c r="U1484" s="87" t="str">
        <f>IF(db[[#This Row],[QTY/ CTN B]]="","",LEFT(db[[#This Row],[QTY/ CTN B]],SEARCH(" ",db[[#This Row],[QTY/ CTN B]],1)-1))</f>
        <v>20</v>
      </c>
      <c r="V1484" s="87" t="str">
        <f>IF(db[[#This Row],[QTY/ CTN B]]="","",RIGHT(db[[#This Row],[QTY/ CTN B]],LEN(db[[#This Row],[QTY/ CTN B]])-SEARCH(" ",db[[#This Row],[QTY/ CTN B]],1)))</f>
        <v>BOX</v>
      </c>
      <c r="W1484" s="87" t="str">
        <f>IF(db[[#This Row],[QTY/ CTN TG]]="",IF(db[[#This Row],[STN TG]]="","",12),LEFT(db[[#This Row],[QTY/ CTN TG]],SEARCH(" ",db[[#This Row],[QTY/ CTN TG]],1)-1))</f>
        <v>6</v>
      </c>
      <c r="X1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84" s="87" t="str">
        <f>IF(db[[#This Row],[STN K]]="","",IF(db[[#This Row],[STN TG]]="LSN",12,""))</f>
        <v/>
      </c>
      <c r="Z1484" s="87" t="str">
        <f>IF(db[[#This Row],[STN TG]]="LSN","PCS","")</f>
        <v/>
      </c>
      <c r="AA1484" s="87">
        <f>db[[#This Row],[QTY B]]*IF(db[[#This Row],[QTY TG]]="",1,db[[#This Row],[QTY TG]])*IF(db[[#This Row],[QTY K]]="",1,db[[#This Row],[QTY K]])</f>
        <v>120</v>
      </c>
      <c r="AB1484" s="87" t="str">
        <f>IF(db[[#This Row],[STN K]]="",IF(db[[#This Row],[STN TG]]="",db[[#This Row],[STN B]],db[[#This Row],[STN TG]]),db[[#This Row],[STN K]])</f>
        <v>PCS</v>
      </c>
      <c r="AC1484" s="87"/>
    </row>
    <row r="1485" spans="1:29" x14ac:dyDescent="0.25">
      <c r="A1485" s="87">
        <f>ROW()-1</f>
        <v>1484</v>
      </c>
      <c r="B1485" s="14" t="str">
        <f>LOWER(SUBSTITUTE(SUBSTITUTE(SUBSTITUTE(SUBSTITUTE(SUBSTITUTE(SUBSTITUTE(db[[#This Row],[NB BM]]," ",),".",""),"-",""),"(",""),")",""),"/",""))</f>
        <v>isistaplerstapleskenkono101m</v>
      </c>
      <c r="C1485" s="14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D1485" s="14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E1485" s="14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isistaplerstapleskenkono101m40pak20box</v>
      </c>
      <c r="F14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kenkostaplesno101m40pak20boxartomoro</v>
      </c>
      <c r="G1485" s="15" t="s">
        <v>3888</v>
      </c>
      <c r="H1485" s="19" t="s">
        <v>3885</v>
      </c>
      <c r="I1485" s="50" t="s">
        <v>3884</v>
      </c>
      <c r="J1485" s="1" t="s">
        <v>1620</v>
      </c>
      <c r="K1485" s="27" t="e">
        <f>IF(db[[#This Row],[NB NOTA_C]]="","",COUNTIF([2]!B_MSK[concat],db[[#This Row],[NB NOTA_C]]))</f>
        <v>#REF!</v>
      </c>
      <c r="L1485" s="16" t="s">
        <v>1633</v>
      </c>
      <c r="M1485" s="14" t="s">
        <v>3886</v>
      </c>
      <c r="N1485" s="15" t="s">
        <v>3887</v>
      </c>
      <c r="O1485" s="14"/>
      <c r="P1485" s="14" t="str">
        <f>IF(db[[#This Row],[QTY/ CTN]]="","",SUBSTITUTE(SUBSTITUTE(SUBSTITUTE(db[[#This Row],[QTY/ CTN]]," ","_",2),"(",""),")","")&amp;"_")</f>
        <v>40 PAK_20 BOX_</v>
      </c>
      <c r="Q1485" s="14">
        <f>IF(db[[#This Row],[H_QTY/ CTN]]="","",SEARCH("_",db[[#This Row],[H_QTY/ CTN]]))</f>
        <v>7</v>
      </c>
      <c r="R1485" s="14">
        <f>IF(db[[#This Row],[H_QTY/ CTN]]="","",LEN(db[[#This Row],[H_QTY/ CTN]]))</f>
        <v>14</v>
      </c>
      <c r="S1485" s="91" t="str">
        <f>IF(db[[#This Row],[H_QTY/ CTN]]="","",LEFT(db[[#This Row],[H_QTY/ CTN]],db[[#This Row],[H_1]]-1))</f>
        <v>40 PAK</v>
      </c>
      <c r="T1485" s="91" t="str">
        <f>IF(NOT(db[[#This Row],[H_1]]=db[[#This Row],[H_2]]),MID(db[[#This Row],[H_QTY/ CTN]],db[[#This Row],[H_1]]+1,db[[#This Row],[H_2]]-db[[#This Row],[H_1]]-1),"")</f>
        <v>20 BOX</v>
      </c>
      <c r="U1485" s="87" t="str">
        <f>IF(db[[#This Row],[QTY/ CTN B]]="","",LEFT(db[[#This Row],[QTY/ CTN B]],SEARCH(" ",db[[#This Row],[QTY/ CTN B]],1)-1))</f>
        <v>40</v>
      </c>
      <c r="V1485" s="87" t="str">
        <f>IF(db[[#This Row],[QTY/ CTN B]]="","",RIGHT(db[[#This Row],[QTY/ CTN B]],LEN(db[[#This Row],[QTY/ CTN B]])-SEARCH(" ",db[[#This Row],[QTY/ CTN B]],1)))</f>
        <v>PAK</v>
      </c>
      <c r="W1485" s="87" t="str">
        <f>IF(db[[#This Row],[QTY/ CTN TG]]="",IF(db[[#This Row],[STN TG]]="","",12),LEFT(db[[#This Row],[QTY/ CTN TG]],SEARCH(" ",db[[#This Row],[QTY/ CTN TG]],1)-1))</f>
        <v>20</v>
      </c>
      <c r="X1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485" s="87" t="str">
        <f>IF(db[[#This Row],[STN K]]="","",IF(db[[#This Row],[STN TG]]="LSN",12,""))</f>
        <v/>
      </c>
      <c r="Z1485" s="87" t="str">
        <f>IF(db[[#This Row],[STN TG]]="LSN","PCS","")</f>
        <v/>
      </c>
      <c r="AA1485" s="87">
        <f>db[[#This Row],[QTY B]]*IF(db[[#This Row],[QTY TG]]="",1,db[[#This Row],[QTY TG]])*IF(db[[#This Row],[QTY K]]="",1,db[[#This Row],[QTY K]])</f>
        <v>800</v>
      </c>
      <c r="AB1485" s="87" t="str">
        <f>IF(db[[#This Row],[STN K]]="",IF(db[[#This Row],[STN TG]]="",db[[#This Row],[STN B]],db[[#This Row],[STN TG]]),db[[#This Row],[STN K]])</f>
        <v>BOX</v>
      </c>
      <c r="AC1485" s="87"/>
    </row>
    <row r="1486" spans="1:29" x14ac:dyDescent="0.25">
      <c r="A1486" s="87">
        <f>ROW()-1</f>
        <v>1485</v>
      </c>
      <c r="B1486" s="8" t="str">
        <f>LOWER(SUBSTITUTE(SUBSTITUTE(SUBSTITUTE(SUBSTITUTE(SUBSTITUTE(SUBSTITUTE(db[[#This Row],[NB BM]]," ",),".",""),"-",""),"(",""),")",""),"/",""))</f>
        <v>isistaplerstapleskenko1210</v>
      </c>
      <c r="C1486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D1486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E1486" s="8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isistaplerstapleskenko121020pak10box</v>
      </c>
      <c r="F148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kenkostaplesno1210231020pak10boxartomoro</v>
      </c>
      <c r="G1486" s="8" t="s">
        <v>637</v>
      </c>
      <c r="H1486" s="18" t="s">
        <v>638</v>
      </c>
      <c r="I1486" s="49" t="s">
        <v>2382</v>
      </c>
      <c r="J1486" s="1" t="s">
        <v>1620</v>
      </c>
      <c r="K1486" s="26" t="e">
        <f>IF(db[[#This Row],[NB NOTA_C]]="","",COUNTIF([2]!B_MSK[concat],db[[#This Row],[NB NOTA_C]]))</f>
        <v>#REF!</v>
      </c>
      <c r="L1486" s="6" t="s">
        <v>1633</v>
      </c>
      <c r="M1486" s="1" t="s">
        <v>1712</v>
      </c>
      <c r="N1486" s="1" t="s">
        <v>2794</v>
      </c>
      <c r="O1486" s="86" t="s">
        <v>5287</v>
      </c>
      <c r="P1486" s="86" t="str">
        <f>IF(db[[#This Row],[QTY/ CTN]]="","",SUBSTITUTE(SUBSTITUTE(SUBSTITUTE(db[[#This Row],[QTY/ CTN]]," ","_",2),"(",""),")","")&amp;"_")</f>
        <v>20 PAK_10 BOX_</v>
      </c>
      <c r="Q1486" s="86">
        <f>IF(db[[#This Row],[H_QTY/ CTN]]="","",SEARCH("_",db[[#This Row],[H_QTY/ CTN]]))</f>
        <v>7</v>
      </c>
      <c r="R1486" s="86">
        <f>IF(db[[#This Row],[H_QTY/ CTN]]="","",LEN(db[[#This Row],[H_QTY/ CTN]]))</f>
        <v>14</v>
      </c>
      <c r="S1486" s="90" t="str">
        <f>IF(db[[#This Row],[H_QTY/ CTN]]="","",LEFT(db[[#This Row],[H_QTY/ CTN]],db[[#This Row],[H_1]]-1))</f>
        <v>20 PAK</v>
      </c>
      <c r="T1486" s="87" t="str">
        <f>IF(NOT(db[[#This Row],[H_1]]=db[[#This Row],[H_2]]),MID(db[[#This Row],[H_QTY/ CTN]],db[[#This Row],[H_1]]+1,db[[#This Row],[H_2]]-db[[#This Row],[H_1]]-1),"")</f>
        <v>10 BOX</v>
      </c>
      <c r="U1486" s="87" t="str">
        <f>IF(db[[#This Row],[QTY/ CTN B]]="","",LEFT(db[[#This Row],[QTY/ CTN B]],SEARCH(" ",db[[#This Row],[QTY/ CTN B]],1)-1))</f>
        <v>20</v>
      </c>
      <c r="V1486" s="87" t="str">
        <f>IF(db[[#This Row],[QTY/ CTN B]]="","",RIGHT(db[[#This Row],[QTY/ CTN B]],LEN(db[[#This Row],[QTY/ CTN B]])-SEARCH(" ",db[[#This Row],[QTY/ CTN B]],1)))</f>
        <v>PAK</v>
      </c>
      <c r="W1486" s="87" t="str">
        <f>IF(db[[#This Row],[QTY/ CTN TG]]="",IF(db[[#This Row],[STN TG]]="","",12),LEFT(db[[#This Row],[QTY/ CTN TG]],SEARCH(" ",db[[#This Row],[QTY/ CTN TG]],1)-1))</f>
        <v>10</v>
      </c>
      <c r="X1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486" s="87" t="str">
        <f>IF(db[[#This Row],[STN K]]="","",IF(db[[#This Row],[STN TG]]="LSN",12,""))</f>
        <v/>
      </c>
      <c r="Z1486" s="87" t="str">
        <f>IF(db[[#This Row],[STN TG]]="LSN","PCS","")</f>
        <v/>
      </c>
      <c r="AA1486" s="87">
        <f>db[[#This Row],[QTY B]]*IF(db[[#This Row],[QTY TG]]="",1,db[[#This Row],[QTY TG]])*IF(db[[#This Row],[QTY K]]="",1,db[[#This Row],[QTY K]])</f>
        <v>200</v>
      </c>
      <c r="AB1486" s="87" t="str">
        <f>IF(db[[#This Row],[STN K]]="",IF(db[[#This Row],[STN TG]]="",db[[#This Row],[STN B]],db[[#This Row],[STN TG]]),db[[#This Row],[STN K]])</f>
        <v>BOX</v>
      </c>
      <c r="AC1486" s="87"/>
    </row>
    <row r="1487" spans="1:29" x14ac:dyDescent="0.25">
      <c r="A1487" s="87">
        <f>ROW()-1</f>
        <v>1486</v>
      </c>
      <c r="B1487" s="3" t="str">
        <f>LOWER(SUBSTITUTE(SUBSTITUTE(SUBSTITUTE(SUBSTITUTE(SUBSTITUTE(SUBSTITUTE(db[[#This Row],[NB BM]]," ",),".",""),"-",""),"(",""),")",""),"/",""))</f>
        <v>isistaplerstapleskenkono3</v>
      </c>
      <c r="C1487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D1487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E1487" s="3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isistaplerstapleskenkono315pak20box</v>
      </c>
      <c r="F1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kenkostaplesno315pak20boxartomoro</v>
      </c>
      <c r="G1487" s="1" t="s">
        <v>639</v>
      </c>
      <c r="H1487" s="4" t="s">
        <v>640</v>
      </c>
      <c r="I1487" s="49" t="s">
        <v>641</v>
      </c>
      <c r="J1487" s="1" t="s">
        <v>1620</v>
      </c>
      <c r="K1487" s="26" t="e">
        <f>IF(db[[#This Row],[NB NOTA_C]]="","",COUNTIF([2]!B_MSK[concat],db[[#This Row],[NB NOTA_C]]))</f>
        <v>#REF!</v>
      </c>
      <c r="L1487" s="6" t="s">
        <v>1633</v>
      </c>
      <c r="M1487" s="1" t="s">
        <v>1749</v>
      </c>
      <c r="N1487" s="1" t="s">
        <v>2794</v>
      </c>
      <c r="P1487" s="1" t="str">
        <f>IF(db[[#This Row],[QTY/ CTN]]="","",SUBSTITUTE(SUBSTITUTE(SUBSTITUTE(db[[#This Row],[QTY/ CTN]]," ","_",2),"(",""),")","")&amp;"_")</f>
        <v>15 PAK_20 BOX_</v>
      </c>
      <c r="Q1487" s="1">
        <f>IF(db[[#This Row],[H_QTY/ CTN]]="","",SEARCH("_",db[[#This Row],[H_QTY/ CTN]]))</f>
        <v>7</v>
      </c>
      <c r="R1487" s="1">
        <f>IF(db[[#This Row],[H_QTY/ CTN]]="","",LEN(db[[#This Row],[H_QTY/ CTN]]))</f>
        <v>14</v>
      </c>
      <c r="S1487" s="90" t="str">
        <f>IF(db[[#This Row],[H_QTY/ CTN]]="","",LEFT(db[[#This Row],[H_QTY/ CTN]],db[[#This Row],[H_1]]-1))</f>
        <v>15 PAK</v>
      </c>
      <c r="T1487" s="87" t="str">
        <f>IF(NOT(db[[#This Row],[H_1]]=db[[#This Row],[H_2]]),MID(db[[#This Row],[H_QTY/ CTN]],db[[#This Row],[H_1]]+1,db[[#This Row],[H_2]]-db[[#This Row],[H_1]]-1),"")</f>
        <v>20 BOX</v>
      </c>
      <c r="U1487" s="87" t="str">
        <f>IF(db[[#This Row],[QTY/ CTN B]]="","",LEFT(db[[#This Row],[QTY/ CTN B]],SEARCH(" ",db[[#This Row],[QTY/ CTN B]],1)-1))</f>
        <v>15</v>
      </c>
      <c r="V1487" s="87" t="str">
        <f>IF(db[[#This Row],[QTY/ CTN B]]="","",RIGHT(db[[#This Row],[QTY/ CTN B]],LEN(db[[#This Row],[QTY/ CTN B]])-SEARCH(" ",db[[#This Row],[QTY/ CTN B]],1)))</f>
        <v>PAK</v>
      </c>
      <c r="W1487" s="87" t="str">
        <f>IF(db[[#This Row],[QTY/ CTN TG]]="",IF(db[[#This Row],[STN TG]]="","",12),LEFT(db[[#This Row],[QTY/ CTN TG]],SEARCH(" ",db[[#This Row],[QTY/ CTN TG]],1)-1))</f>
        <v>20</v>
      </c>
      <c r="X1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487" s="87" t="str">
        <f>IF(db[[#This Row],[STN K]]="","",IF(db[[#This Row],[STN TG]]="LSN",12,""))</f>
        <v/>
      </c>
      <c r="Z1487" s="87" t="str">
        <f>IF(db[[#This Row],[STN TG]]="LSN","PCS","")</f>
        <v/>
      </c>
      <c r="AA1487" s="87">
        <f>db[[#This Row],[QTY B]]*IF(db[[#This Row],[QTY TG]]="",1,db[[#This Row],[QTY TG]])*IF(db[[#This Row],[QTY K]]="",1,db[[#This Row],[QTY K]])</f>
        <v>300</v>
      </c>
      <c r="AB1487" s="87" t="str">
        <f>IF(db[[#This Row],[STN K]]="",IF(db[[#This Row],[STN TG]]="",db[[#This Row],[STN B]],db[[#This Row],[STN TG]]),db[[#This Row],[STN K]])</f>
        <v>BOX</v>
      </c>
      <c r="AC1487" s="87"/>
    </row>
    <row r="1488" spans="1:29" x14ac:dyDescent="0.25">
      <c r="A1488" s="87">
        <f>ROW()-1</f>
        <v>1487</v>
      </c>
      <c r="B1488" s="3" t="str">
        <f>LOWER(SUBSTITUTE(SUBSTITUTE(SUBSTITUTE(SUBSTITUTE(SUBSTITUTE(SUBSTITUTE(db[[#This Row],[NB BM]]," ",),".",""),"-",""),"(",""),")",""),"/",""))</f>
        <v>asahanmejakenkoa5</v>
      </c>
      <c r="C1488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D1488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E1488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asahanmejakenkoa536pcs</v>
      </c>
      <c r="F1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kenkotablesharpenera536pcsartomoro</v>
      </c>
      <c r="G1488" s="1" t="s">
        <v>2617</v>
      </c>
      <c r="H1488" s="4" t="s">
        <v>2616</v>
      </c>
      <c r="I1488" s="2" t="s">
        <v>2618</v>
      </c>
      <c r="J1488" s="1" t="s">
        <v>1620</v>
      </c>
      <c r="K1488" s="26" t="e">
        <f>IF(db[[#This Row],[NB NOTA_C]]="","",COUNTIF([2]!B_MSK[concat],db[[#This Row],[NB NOTA_C]]))</f>
        <v>#REF!</v>
      </c>
      <c r="L1488" s="7" t="s">
        <v>1633</v>
      </c>
      <c r="M1488" s="3" t="s">
        <v>1832</v>
      </c>
      <c r="N1488" s="1" t="s">
        <v>2781</v>
      </c>
      <c r="P1488" s="1" t="str">
        <f>IF(db[[#This Row],[QTY/ CTN]]="","",SUBSTITUTE(SUBSTITUTE(SUBSTITUTE(db[[#This Row],[QTY/ CTN]]," ","_",2),"(",""),")","")&amp;"_")</f>
        <v>36 PCS_</v>
      </c>
      <c r="Q1488" s="1">
        <f>IF(db[[#This Row],[H_QTY/ CTN]]="","",SEARCH("_",db[[#This Row],[H_QTY/ CTN]]))</f>
        <v>7</v>
      </c>
      <c r="R1488" s="1">
        <f>IF(db[[#This Row],[H_QTY/ CTN]]="","",LEN(db[[#This Row],[H_QTY/ CTN]]))</f>
        <v>7</v>
      </c>
      <c r="S1488" s="90" t="str">
        <f>IF(db[[#This Row],[H_QTY/ CTN]]="","",LEFT(db[[#This Row],[H_QTY/ CTN]],db[[#This Row],[H_1]]-1))</f>
        <v>36 PCS</v>
      </c>
      <c r="T1488" s="87" t="str">
        <f>IF(NOT(db[[#This Row],[H_1]]=db[[#This Row],[H_2]]),MID(db[[#This Row],[H_QTY/ CTN]],db[[#This Row],[H_1]]+1,db[[#This Row],[H_2]]-db[[#This Row],[H_1]]-1),"")</f>
        <v/>
      </c>
      <c r="U1488" s="87" t="str">
        <f>IF(db[[#This Row],[QTY/ CTN B]]="","",LEFT(db[[#This Row],[QTY/ CTN B]],SEARCH(" ",db[[#This Row],[QTY/ CTN B]],1)-1))</f>
        <v>36</v>
      </c>
      <c r="V1488" s="87" t="str">
        <f>IF(db[[#This Row],[QTY/ CTN B]]="","",RIGHT(db[[#This Row],[QTY/ CTN B]],LEN(db[[#This Row],[QTY/ CTN B]])-SEARCH(" ",db[[#This Row],[QTY/ CTN B]],1)))</f>
        <v>PCS</v>
      </c>
      <c r="W1488" s="87" t="str">
        <f>IF(db[[#This Row],[QTY/ CTN TG]]="",IF(db[[#This Row],[STN TG]]="","",12),LEFT(db[[#This Row],[QTY/ CTN TG]],SEARCH(" ",db[[#This Row],[QTY/ CTN TG]],1)-1))</f>
        <v/>
      </c>
      <c r="X1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88" s="87" t="str">
        <f>IF(db[[#This Row],[STN K]]="","",IF(db[[#This Row],[STN TG]]="LSN",12,""))</f>
        <v/>
      </c>
      <c r="Z1488" s="87" t="str">
        <f>IF(db[[#This Row],[STN TG]]="LSN","PCS","")</f>
        <v/>
      </c>
      <c r="AA1488" s="87">
        <f>db[[#This Row],[QTY B]]*IF(db[[#This Row],[QTY TG]]="",1,db[[#This Row],[QTY TG]])*IF(db[[#This Row],[QTY K]]="",1,db[[#This Row],[QTY K]])</f>
        <v>36</v>
      </c>
      <c r="AB1488" s="87" t="str">
        <f>IF(db[[#This Row],[STN K]]="",IF(db[[#This Row],[STN TG]]="",db[[#This Row],[STN B]],db[[#This Row],[STN TG]]),db[[#This Row],[STN K]])</f>
        <v>PCS</v>
      </c>
      <c r="AC1488" s="87"/>
    </row>
    <row r="1489" spans="1:29" x14ac:dyDescent="0.25">
      <c r="A1489" s="87">
        <f>ROW()-1</f>
        <v>1488</v>
      </c>
      <c r="B1489" s="3" t="str">
        <f>LOWER(SUBSTITUTE(SUBSTITUTE(SUBSTITUTE(SUBSTITUTE(SUBSTITUTE(SUBSTITUTE(db[[#This Row],[NB BM]]," ",),".",""),"-",""),"(",""),")",""),"/",""))</f>
        <v>tapedispenserkenkotd321</v>
      </c>
      <c r="C1489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D1489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E1489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tapedispenserkenkotd32124pcs</v>
      </c>
      <c r="F1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kenkotapedispensertd3211&amp;3core24pcsartomoro</v>
      </c>
      <c r="G1489" s="1" t="s">
        <v>2601</v>
      </c>
      <c r="H1489" s="4" t="s">
        <v>2308</v>
      </c>
      <c r="I1489" s="49" t="s">
        <v>2307</v>
      </c>
      <c r="J1489" s="1" t="s">
        <v>1620</v>
      </c>
      <c r="K1489" s="26" t="e">
        <f>IF(db[[#This Row],[NB NOTA_C]]="","",COUNTIF([2]!B_MSK[concat],db[[#This Row],[NB NOTA_C]]))</f>
        <v>#REF!</v>
      </c>
      <c r="L1489" s="7" t="s">
        <v>1633</v>
      </c>
      <c r="M1489" s="3" t="s">
        <v>1695</v>
      </c>
      <c r="N1489" s="1" t="s">
        <v>2795</v>
      </c>
      <c r="P1489" s="1" t="str">
        <f>IF(db[[#This Row],[QTY/ CTN]]="","",SUBSTITUTE(SUBSTITUTE(SUBSTITUTE(db[[#This Row],[QTY/ CTN]]," ","_",2),"(",""),")","")&amp;"_")</f>
        <v>24 PCS_</v>
      </c>
      <c r="Q1489" s="1">
        <f>IF(db[[#This Row],[H_QTY/ CTN]]="","",SEARCH("_",db[[#This Row],[H_QTY/ CTN]]))</f>
        <v>7</v>
      </c>
      <c r="R1489" s="1">
        <f>IF(db[[#This Row],[H_QTY/ CTN]]="","",LEN(db[[#This Row],[H_QTY/ CTN]]))</f>
        <v>7</v>
      </c>
      <c r="S1489" s="90" t="str">
        <f>IF(db[[#This Row],[H_QTY/ CTN]]="","",LEFT(db[[#This Row],[H_QTY/ CTN]],db[[#This Row],[H_1]]-1))</f>
        <v>24 PCS</v>
      </c>
      <c r="T1489" s="87" t="str">
        <f>IF(NOT(db[[#This Row],[H_1]]=db[[#This Row],[H_2]]),MID(db[[#This Row],[H_QTY/ CTN]],db[[#This Row],[H_1]]+1,db[[#This Row],[H_2]]-db[[#This Row],[H_1]]-1),"")</f>
        <v/>
      </c>
      <c r="U1489" s="87" t="str">
        <f>IF(db[[#This Row],[QTY/ CTN B]]="","",LEFT(db[[#This Row],[QTY/ CTN B]],SEARCH(" ",db[[#This Row],[QTY/ CTN B]],1)-1))</f>
        <v>24</v>
      </c>
      <c r="V1489" s="87" t="str">
        <f>IF(db[[#This Row],[QTY/ CTN B]]="","",RIGHT(db[[#This Row],[QTY/ CTN B]],LEN(db[[#This Row],[QTY/ CTN B]])-SEARCH(" ",db[[#This Row],[QTY/ CTN B]],1)))</f>
        <v>PCS</v>
      </c>
      <c r="W1489" s="87" t="str">
        <f>IF(db[[#This Row],[QTY/ CTN TG]]="",IF(db[[#This Row],[STN TG]]="","",12),LEFT(db[[#This Row],[QTY/ CTN TG]],SEARCH(" ",db[[#This Row],[QTY/ CTN TG]],1)-1))</f>
        <v/>
      </c>
      <c r="X1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89" s="87" t="str">
        <f>IF(db[[#This Row],[STN K]]="","",IF(db[[#This Row],[STN TG]]="LSN",12,""))</f>
        <v/>
      </c>
      <c r="Z1489" s="87" t="str">
        <f>IF(db[[#This Row],[STN TG]]="LSN","PCS","")</f>
        <v/>
      </c>
      <c r="AA1489" s="87">
        <f>db[[#This Row],[QTY B]]*IF(db[[#This Row],[QTY TG]]="",1,db[[#This Row],[QTY TG]])*IF(db[[#This Row],[QTY K]]="",1,db[[#This Row],[QTY K]])</f>
        <v>24</v>
      </c>
      <c r="AB1489" s="87" t="str">
        <f>IF(db[[#This Row],[STN K]]="",IF(db[[#This Row],[STN TG]]="",db[[#This Row],[STN B]],db[[#This Row],[STN TG]]),db[[#This Row],[STN K]])</f>
        <v>PCS</v>
      </c>
      <c r="AC1489" s="87"/>
    </row>
    <row r="1490" spans="1:29" x14ac:dyDescent="0.25">
      <c r="A1490" s="87">
        <f>ROW()-1</f>
        <v>1489</v>
      </c>
      <c r="B1490" s="3" t="str">
        <f>LOWER(SUBSTITUTE(SUBSTITUTE(SUBSTITUTE(SUBSTITUTE(SUBSTITUTE(SUBSTITUTE(db[[#This Row],[NB BM]]," ",),".",""),"-",""),"(",""),")",""),"/",""))</f>
        <v>tapedispenserkenkotd201</v>
      </c>
      <c r="C1490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D1490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E1490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tapedispenserkenkotd20124pcs</v>
      </c>
      <c r="F14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kenkotapedispensertd2011core24pcsartomoro</v>
      </c>
      <c r="G1490" s="1" t="s">
        <v>2319</v>
      </c>
      <c r="H1490" s="4" t="s">
        <v>2306</v>
      </c>
      <c r="I1490" s="49" t="s">
        <v>2309</v>
      </c>
      <c r="J1490" s="1" t="s">
        <v>1620</v>
      </c>
      <c r="K1490" s="26" t="e">
        <f>IF(db[[#This Row],[NB NOTA_C]]="","",COUNTIF([2]!B_MSK[concat],db[[#This Row],[NB NOTA_C]]))</f>
        <v>#REF!</v>
      </c>
      <c r="L1490" s="7" t="s">
        <v>1633</v>
      </c>
      <c r="M1490" s="3" t="s">
        <v>1695</v>
      </c>
      <c r="N1490" s="1" t="s">
        <v>2795</v>
      </c>
      <c r="P1490" s="1" t="str">
        <f>IF(db[[#This Row],[QTY/ CTN]]="","",SUBSTITUTE(SUBSTITUTE(SUBSTITUTE(db[[#This Row],[QTY/ CTN]]," ","_",2),"(",""),")","")&amp;"_")</f>
        <v>24 PCS_</v>
      </c>
      <c r="Q1490" s="1">
        <f>IF(db[[#This Row],[H_QTY/ CTN]]="","",SEARCH("_",db[[#This Row],[H_QTY/ CTN]]))</f>
        <v>7</v>
      </c>
      <c r="R1490" s="1">
        <f>IF(db[[#This Row],[H_QTY/ CTN]]="","",LEN(db[[#This Row],[H_QTY/ CTN]]))</f>
        <v>7</v>
      </c>
      <c r="S1490" s="90" t="str">
        <f>IF(db[[#This Row],[H_QTY/ CTN]]="","",LEFT(db[[#This Row],[H_QTY/ CTN]],db[[#This Row],[H_1]]-1))</f>
        <v>24 PCS</v>
      </c>
      <c r="T1490" s="87" t="str">
        <f>IF(NOT(db[[#This Row],[H_1]]=db[[#This Row],[H_2]]),MID(db[[#This Row],[H_QTY/ CTN]],db[[#This Row],[H_1]]+1,db[[#This Row],[H_2]]-db[[#This Row],[H_1]]-1),"")</f>
        <v/>
      </c>
      <c r="U1490" s="87" t="str">
        <f>IF(db[[#This Row],[QTY/ CTN B]]="","",LEFT(db[[#This Row],[QTY/ CTN B]],SEARCH(" ",db[[#This Row],[QTY/ CTN B]],1)-1))</f>
        <v>24</v>
      </c>
      <c r="V1490" s="87" t="str">
        <f>IF(db[[#This Row],[QTY/ CTN B]]="","",RIGHT(db[[#This Row],[QTY/ CTN B]],LEN(db[[#This Row],[QTY/ CTN B]])-SEARCH(" ",db[[#This Row],[QTY/ CTN B]],1)))</f>
        <v>PCS</v>
      </c>
      <c r="W1490" s="87" t="str">
        <f>IF(db[[#This Row],[QTY/ CTN TG]]="",IF(db[[#This Row],[STN TG]]="","",12),LEFT(db[[#This Row],[QTY/ CTN TG]],SEARCH(" ",db[[#This Row],[QTY/ CTN TG]],1)-1))</f>
        <v/>
      </c>
      <c r="X1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0" s="87" t="str">
        <f>IF(db[[#This Row],[STN K]]="","",IF(db[[#This Row],[STN TG]]="LSN",12,""))</f>
        <v/>
      </c>
      <c r="Z1490" s="87" t="str">
        <f>IF(db[[#This Row],[STN TG]]="LSN","PCS","")</f>
        <v/>
      </c>
      <c r="AA1490" s="87">
        <f>db[[#This Row],[QTY B]]*IF(db[[#This Row],[QTY TG]]="",1,db[[#This Row],[QTY TG]])*IF(db[[#This Row],[QTY K]]="",1,db[[#This Row],[QTY K]])</f>
        <v>24</v>
      </c>
      <c r="AB1490" s="87" t="str">
        <f>IF(db[[#This Row],[STN K]]="",IF(db[[#This Row],[STN TG]]="",db[[#This Row],[STN B]],db[[#This Row],[STN TG]]),db[[#This Row],[STN K]])</f>
        <v>PCS</v>
      </c>
      <c r="AC1490" s="87"/>
    </row>
    <row r="1491" spans="1:29" x14ac:dyDescent="0.25">
      <c r="A1491" s="87">
        <f>ROW()-1</f>
        <v>1490</v>
      </c>
      <c r="B1491" s="3" t="str">
        <f>LOWER(SUBSTITUTE(SUBSTITUTE(SUBSTITUTE(SUBSTITUTE(SUBSTITUTE(SUBSTITUTE(db[[#This Row],[NB BM]]," ",),".",""),"-",""),"(",""),")",""),"/",""))</f>
        <v>tapedispenserkenkotd323</v>
      </c>
      <c r="C1491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D1491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E1491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tapedispenserkenkotd32324pcs</v>
      </c>
      <c r="F1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kenkotapedispensertd3231&amp;3core24pcsartomoro</v>
      </c>
      <c r="G1491" s="1" t="s">
        <v>3445</v>
      </c>
      <c r="H1491" s="4" t="s">
        <v>2345</v>
      </c>
      <c r="I1491" s="49" t="s">
        <v>2346</v>
      </c>
      <c r="J1491" s="1" t="s">
        <v>1620</v>
      </c>
      <c r="K1491" s="26" t="e">
        <f>IF(db[[#This Row],[NB NOTA_C]]="","",COUNTIF([2]!B_MSK[concat],db[[#This Row],[NB NOTA_C]]))</f>
        <v>#REF!</v>
      </c>
      <c r="L1491" s="7" t="s">
        <v>1633</v>
      </c>
      <c r="M1491" s="3" t="s">
        <v>1695</v>
      </c>
      <c r="N1491" s="1" t="s">
        <v>2795</v>
      </c>
      <c r="P1491" s="1" t="str">
        <f>IF(db[[#This Row],[QTY/ CTN]]="","",SUBSTITUTE(SUBSTITUTE(SUBSTITUTE(db[[#This Row],[QTY/ CTN]]," ","_",2),"(",""),")","")&amp;"_")</f>
        <v>24 PCS_</v>
      </c>
      <c r="Q1491" s="1">
        <f>IF(db[[#This Row],[H_QTY/ CTN]]="","",SEARCH("_",db[[#This Row],[H_QTY/ CTN]]))</f>
        <v>7</v>
      </c>
      <c r="R1491" s="1">
        <f>IF(db[[#This Row],[H_QTY/ CTN]]="","",LEN(db[[#This Row],[H_QTY/ CTN]]))</f>
        <v>7</v>
      </c>
      <c r="S1491" s="90" t="str">
        <f>IF(db[[#This Row],[H_QTY/ CTN]]="","",LEFT(db[[#This Row],[H_QTY/ CTN]],db[[#This Row],[H_1]]-1))</f>
        <v>24 PCS</v>
      </c>
      <c r="T1491" s="87" t="str">
        <f>IF(NOT(db[[#This Row],[H_1]]=db[[#This Row],[H_2]]),MID(db[[#This Row],[H_QTY/ CTN]],db[[#This Row],[H_1]]+1,db[[#This Row],[H_2]]-db[[#This Row],[H_1]]-1),"")</f>
        <v/>
      </c>
      <c r="U1491" s="87" t="str">
        <f>IF(db[[#This Row],[QTY/ CTN B]]="","",LEFT(db[[#This Row],[QTY/ CTN B]],SEARCH(" ",db[[#This Row],[QTY/ CTN B]],1)-1))</f>
        <v>24</v>
      </c>
      <c r="V1491" s="87" t="str">
        <f>IF(db[[#This Row],[QTY/ CTN B]]="","",RIGHT(db[[#This Row],[QTY/ CTN B]],LEN(db[[#This Row],[QTY/ CTN B]])-SEARCH(" ",db[[#This Row],[QTY/ CTN B]],1)))</f>
        <v>PCS</v>
      </c>
      <c r="W1491" s="87" t="str">
        <f>IF(db[[#This Row],[QTY/ CTN TG]]="",IF(db[[#This Row],[STN TG]]="","",12),LEFT(db[[#This Row],[QTY/ CTN TG]],SEARCH(" ",db[[#This Row],[QTY/ CTN TG]],1)-1))</f>
        <v/>
      </c>
      <c r="X1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1" s="87" t="str">
        <f>IF(db[[#This Row],[STN K]]="","",IF(db[[#This Row],[STN TG]]="LSN",12,""))</f>
        <v/>
      </c>
      <c r="Z1491" s="87" t="str">
        <f>IF(db[[#This Row],[STN TG]]="LSN","PCS","")</f>
        <v/>
      </c>
      <c r="AA1491" s="87">
        <f>db[[#This Row],[QTY B]]*IF(db[[#This Row],[QTY TG]]="",1,db[[#This Row],[QTY TG]])*IF(db[[#This Row],[QTY K]]="",1,db[[#This Row],[QTY K]])</f>
        <v>24</v>
      </c>
      <c r="AB1491" s="87" t="str">
        <f>IF(db[[#This Row],[STN K]]="",IF(db[[#This Row],[STN TG]]="",db[[#This Row],[STN B]],db[[#This Row],[STN TG]]),db[[#This Row],[STN K]])</f>
        <v>PCS</v>
      </c>
      <c r="AC1491" s="87"/>
    </row>
    <row r="1492" spans="1:29" x14ac:dyDescent="0.25">
      <c r="A1492" s="87">
        <f>ROW()-1</f>
        <v>1491</v>
      </c>
      <c r="B1492" s="3" t="str">
        <f>LOWER(SUBSTITUTE(SUBSTITUTE(SUBSTITUTE(SUBSTITUTE(SUBSTITUTE(SUBSTITUTE(db[[#This Row],[NB BM]]," ",),".",""),"-",""),"(",""),")",""),"/",""))</f>
        <v>tapedispenserkenkotd323nc</v>
      </c>
      <c r="C1492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D1492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E1492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tapedispenserkenkotd323nc24pcs</v>
      </c>
      <c r="F1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kenkotapedispensertd323nc1&amp;3core24pcsartomoro</v>
      </c>
      <c r="G1492" s="1" t="s">
        <v>3446</v>
      </c>
      <c r="H1492" s="4" t="s">
        <v>2823</v>
      </c>
      <c r="I1492" s="49" t="s">
        <v>2824</v>
      </c>
      <c r="J1492" s="1" t="s">
        <v>1620</v>
      </c>
      <c r="K1492" s="26" t="e">
        <f>IF(db[[#This Row],[NB NOTA_C]]="","",COUNTIF([2]!B_MSK[concat],db[[#This Row],[NB NOTA_C]]))</f>
        <v>#REF!</v>
      </c>
      <c r="L1492" s="7" t="s">
        <v>1633</v>
      </c>
      <c r="M1492" s="3" t="s">
        <v>1695</v>
      </c>
      <c r="N1492" s="1" t="s">
        <v>2795</v>
      </c>
      <c r="P1492" s="1" t="str">
        <f>IF(db[[#This Row],[QTY/ CTN]]="","",SUBSTITUTE(SUBSTITUTE(SUBSTITUTE(db[[#This Row],[QTY/ CTN]]," ","_",2),"(",""),")","")&amp;"_")</f>
        <v>24 PCS_</v>
      </c>
      <c r="Q1492" s="1">
        <f>IF(db[[#This Row],[H_QTY/ CTN]]="","",SEARCH("_",db[[#This Row],[H_QTY/ CTN]]))</f>
        <v>7</v>
      </c>
      <c r="R1492" s="1">
        <f>IF(db[[#This Row],[H_QTY/ CTN]]="","",LEN(db[[#This Row],[H_QTY/ CTN]]))</f>
        <v>7</v>
      </c>
      <c r="S1492" s="90" t="str">
        <f>IF(db[[#This Row],[H_QTY/ CTN]]="","",LEFT(db[[#This Row],[H_QTY/ CTN]],db[[#This Row],[H_1]]-1))</f>
        <v>24 PCS</v>
      </c>
      <c r="T1492" s="87" t="str">
        <f>IF(NOT(db[[#This Row],[H_1]]=db[[#This Row],[H_2]]),MID(db[[#This Row],[H_QTY/ CTN]],db[[#This Row],[H_1]]+1,db[[#This Row],[H_2]]-db[[#This Row],[H_1]]-1),"")</f>
        <v/>
      </c>
      <c r="U1492" s="87" t="str">
        <f>IF(db[[#This Row],[QTY/ CTN B]]="","",LEFT(db[[#This Row],[QTY/ CTN B]],SEARCH(" ",db[[#This Row],[QTY/ CTN B]],1)-1))</f>
        <v>24</v>
      </c>
      <c r="V1492" s="87" t="str">
        <f>IF(db[[#This Row],[QTY/ CTN B]]="","",RIGHT(db[[#This Row],[QTY/ CTN B]],LEN(db[[#This Row],[QTY/ CTN B]])-SEARCH(" ",db[[#This Row],[QTY/ CTN B]],1)))</f>
        <v>PCS</v>
      </c>
      <c r="W1492" s="87" t="str">
        <f>IF(db[[#This Row],[QTY/ CTN TG]]="",IF(db[[#This Row],[STN TG]]="","",12),LEFT(db[[#This Row],[QTY/ CTN TG]],SEARCH(" ",db[[#This Row],[QTY/ CTN TG]],1)-1))</f>
        <v/>
      </c>
      <c r="X1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2" s="87" t="str">
        <f>IF(db[[#This Row],[STN K]]="","",IF(db[[#This Row],[STN TG]]="LSN",12,""))</f>
        <v/>
      </c>
      <c r="Z1492" s="87" t="str">
        <f>IF(db[[#This Row],[STN TG]]="LSN","PCS","")</f>
        <v/>
      </c>
      <c r="AA1492" s="87">
        <f>db[[#This Row],[QTY B]]*IF(db[[#This Row],[QTY TG]]="",1,db[[#This Row],[QTY TG]])*IF(db[[#This Row],[QTY K]]="",1,db[[#This Row],[QTY K]])</f>
        <v>24</v>
      </c>
      <c r="AB1492" s="87" t="str">
        <f>IF(db[[#This Row],[STN K]]="",IF(db[[#This Row],[STN TG]]="",db[[#This Row],[STN B]],db[[#This Row],[STN TG]]),db[[#This Row],[STN K]])</f>
        <v>PCS</v>
      </c>
      <c r="AC1492" s="87"/>
    </row>
    <row r="1493" spans="1:29" x14ac:dyDescent="0.25">
      <c r="A1493" s="87">
        <f>ROW()-1</f>
        <v>1492</v>
      </c>
      <c r="B1493" s="3" t="str">
        <f>LOWER(SUBSTITUTE(SUBSTITUTE(SUBSTITUTE(SUBSTITUTE(SUBSTITUTE(SUBSTITUTE(db[[#This Row],[NB BM]]," ",),".",""),"-",""),"(",""),")",""),"/",""))</f>
        <v>tapedispenserkenkotd501</v>
      </c>
      <c r="C1493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D1493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E1493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tapedispenserkenkotd50124pcs</v>
      </c>
      <c r="F1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kenkotapedispensertd5011core24pcsartomoro</v>
      </c>
      <c r="G1493" s="1" t="s">
        <v>3168</v>
      </c>
      <c r="H1493" s="4" t="s">
        <v>3101</v>
      </c>
      <c r="I1493" s="2" t="s">
        <v>3103</v>
      </c>
      <c r="J1493" s="1" t="s">
        <v>1620</v>
      </c>
      <c r="K1493" s="26" t="e">
        <f>IF(db[[#This Row],[NB NOTA_C]]="","",COUNTIF([2]!B_MSK[concat],db[[#This Row],[NB NOTA_C]]))</f>
        <v>#REF!</v>
      </c>
      <c r="L1493" s="7" t="s">
        <v>1633</v>
      </c>
      <c r="M1493" s="3" t="s">
        <v>1695</v>
      </c>
      <c r="N1493" s="1" t="s">
        <v>2795</v>
      </c>
      <c r="P1493" s="1" t="str">
        <f>IF(db[[#This Row],[QTY/ CTN]]="","",SUBSTITUTE(SUBSTITUTE(SUBSTITUTE(db[[#This Row],[QTY/ CTN]]," ","_",2),"(",""),")","")&amp;"_")</f>
        <v>24 PCS_</v>
      </c>
      <c r="Q1493" s="1">
        <f>IF(db[[#This Row],[H_QTY/ CTN]]="","",SEARCH("_",db[[#This Row],[H_QTY/ CTN]]))</f>
        <v>7</v>
      </c>
      <c r="R1493" s="1">
        <f>IF(db[[#This Row],[H_QTY/ CTN]]="","",LEN(db[[#This Row],[H_QTY/ CTN]]))</f>
        <v>7</v>
      </c>
      <c r="S1493" s="90" t="str">
        <f>IF(db[[#This Row],[H_QTY/ CTN]]="","",LEFT(db[[#This Row],[H_QTY/ CTN]],db[[#This Row],[H_1]]-1))</f>
        <v>24 PCS</v>
      </c>
      <c r="T1493" s="87" t="str">
        <f>IF(NOT(db[[#This Row],[H_1]]=db[[#This Row],[H_2]]),MID(db[[#This Row],[H_QTY/ CTN]],db[[#This Row],[H_1]]+1,db[[#This Row],[H_2]]-db[[#This Row],[H_1]]-1),"")</f>
        <v/>
      </c>
      <c r="U1493" s="87" t="str">
        <f>IF(db[[#This Row],[QTY/ CTN B]]="","",LEFT(db[[#This Row],[QTY/ CTN B]],SEARCH(" ",db[[#This Row],[QTY/ CTN B]],1)-1))</f>
        <v>24</v>
      </c>
      <c r="V1493" s="87" t="str">
        <f>IF(db[[#This Row],[QTY/ CTN B]]="","",RIGHT(db[[#This Row],[QTY/ CTN B]],LEN(db[[#This Row],[QTY/ CTN B]])-SEARCH(" ",db[[#This Row],[QTY/ CTN B]],1)))</f>
        <v>PCS</v>
      </c>
      <c r="W1493" s="87" t="str">
        <f>IF(db[[#This Row],[QTY/ CTN TG]]="",IF(db[[#This Row],[STN TG]]="","",12),LEFT(db[[#This Row],[QTY/ CTN TG]],SEARCH(" ",db[[#This Row],[QTY/ CTN TG]],1)-1))</f>
        <v/>
      </c>
      <c r="X1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3" s="87" t="str">
        <f>IF(db[[#This Row],[STN K]]="","",IF(db[[#This Row],[STN TG]]="LSN",12,""))</f>
        <v/>
      </c>
      <c r="Z1493" s="87" t="str">
        <f>IF(db[[#This Row],[STN TG]]="LSN","PCS","")</f>
        <v/>
      </c>
      <c r="AA1493" s="87">
        <f>db[[#This Row],[QTY B]]*IF(db[[#This Row],[QTY TG]]="",1,db[[#This Row],[QTY TG]])*IF(db[[#This Row],[QTY K]]="",1,db[[#This Row],[QTY K]])</f>
        <v>24</v>
      </c>
      <c r="AB1493" s="87" t="str">
        <f>IF(db[[#This Row],[STN K]]="",IF(db[[#This Row],[STN TG]]="",db[[#This Row],[STN B]],db[[#This Row],[STN TG]]),db[[#This Row],[STN K]])</f>
        <v>PCS</v>
      </c>
      <c r="AC1493" s="87"/>
    </row>
    <row r="1494" spans="1:29" x14ac:dyDescent="0.25">
      <c r="A1494" s="87">
        <f>ROW()-1</f>
        <v>1493</v>
      </c>
      <c r="B1494" s="3" t="str">
        <f>LOWER(SUBSTITUTE(SUBSTITUTE(SUBSTITUTE(SUBSTITUTE(SUBSTITUTE(SUBSTITUTE(db[[#This Row],[NB BM]]," ",),".",""),"-",""),"(",""),")",""),"/",""))</f>
        <v>tapedispenserkenkotd503</v>
      </c>
      <c r="C1494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D1494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E1494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tapedispenserkenkotd50312pcs</v>
      </c>
      <c r="F1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kenkotapedispensertd5033core12pcsartomoro</v>
      </c>
      <c r="G1494" s="1" t="s">
        <v>924</v>
      </c>
      <c r="H1494" s="4" t="s">
        <v>2901</v>
      </c>
      <c r="I1494" s="2" t="s">
        <v>3100</v>
      </c>
      <c r="J1494" s="1" t="s">
        <v>1620</v>
      </c>
      <c r="K1494" s="26" t="e">
        <f>IF(db[[#This Row],[NB NOTA_C]]="","",COUNTIF([2]!B_MSK[concat],db[[#This Row],[NB NOTA_C]]))</f>
        <v>#REF!</v>
      </c>
      <c r="L1494" s="7" t="s">
        <v>1633</v>
      </c>
      <c r="M1494" s="3" t="s">
        <v>1792</v>
      </c>
      <c r="N1494" s="1" t="s">
        <v>2795</v>
      </c>
      <c r="P1494" s="1" t="str">
        <f>IF(db[[#This Row],[QTY/ CTN]]="","",SUBSTITUTE(SUBSTITUTE(SUBSTITUTE(db[[#This Row],[QTY/ CTN]]," ","_",2),"(",""),")","")&amp;"_")</f>
        <v>12 PCS_</v>
      </c>
      <c r="Q1494" s="1">
        <f>IF(db[[#This Row],[H_QTY/ CTN]]="","",SEARCH("_",db[[#This Row],[H_QTY/ CTN]]))</f>
        <v>7</v>
      </c>
      <c r="R1494" s="1">
        <f>IF(db[[#This Row],[H_QTY/ CTN]]="","",LEN(db[[#This Row],[H_QTY/ CTN]]))</f>
        <v>7</v>
      </c>
      <c r="S1494" s="90" t="str">
        <f>IF(db[[#This Row],[H_QTY/ CTN]]="","",LEFT(db[[#This Row],[H_QTY/ CTN]],db[[#This Row],[H_1]]-1))</f>
        <v>12 PCS</v>
      </c>
      <c r="T1494" s="87" t="str">
        <f>IF(NOT(db[[#This Row],[H_1]]=db[[#This Row],[H_2]]),MID(db[[#This Row],[H_QTY/ CTN]],db[[#This Row],[H_1]]+1,db[[#This Row],[H_2]]-db[[#This Row],[H_1]]-1),"")</f>
        <v/>
      </c>
      <c r="U1494" s="87" t="str">
        <f>IF(db[[#This Row],[QTY/ CTN B]]="","",LEFT(db[[#This Row],[QTY/ CTN B]],SEARCH(" ",db[[#This Row],[QTY/ CTN B]],1)-1))</f>
        <v>12</v>
      </c>
      <c r="V1494" s="87" t="str">
        <f>IF(db[[#This Row],[QTY/ CTN B]]="","",RIGHT(db[[#This Row],[QTY/ CTN B]],LEN(db[[#This Row],[QTY/ CTN B]])-SEARCH(" ",db[[#This Row],[QTY/ CTN B]],1)))</f>
        <v>PCS</v>
      </c>
      <c r="W1494" s="87" t="str">
        <f>IF(db[[#This Row],[QTY/ CTN TG]]="",IF(db[[#This Row],[STN TG]]="","",12),LEFT(db[[#This Row],[QTY/ CTN TG]],SEARCH(" ",db[[#This Row],[QTY/ CTN TG]],1)-1))</f>
        <v/>
      </c>
      <c r="X1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4" s="87" t="str">
        <f>IF(db[[#This Row],[STN K]]="","",IF(db[[#This Row],[STN TG]]="LSN",12,""))</f>
        <v/>
      </c>
      <c r="Z1494" s="87" t="str">
        <f>IF(db[[#This Row],[STN TG]]="LSN","PCS","")</f>
        <v/>
      </c>
      <c r="AA1494" s="87">
        <f>db[[#This Row],[QTY B]]*IF(db[[#This Row],[QTY TG]]="",1,db[[#This Row],[QTY TG]])*IF(db[[#This Row],[QTY K]]="",1,db[[#This Row],[QTY K]])</f>
        <v>12</v>
      </c>
      <c r="AB1494" s="87" t="str">
        <f>IF(db[[#This Row],[STN K]]="",IF(db[[#This Row],[STN TG]]="",db[[#This Row],[STN B]],db[[#This Row],[STN TG]]),db[[#This Row],[STN K]])</f>
        <v>PCS</v>
      </c>
      <c r="AC1494" s="87"/>
    </row>
    <row r="1495" spans="1:29" x14ac:dyDescent="0.25">
      <c r="A1495" s="87">
        <f>ROW()-1</f>
        <v>1494</v>
      </c>
      <c r="B1495" s="3" t="str">
        <f>LOWER(SUBSTITUTE(SUBSTITUTE(SUBSTITUTE(SUBSTITUTE(SUBSTITUTE(SUBSTITUTE(db[[#This Row],[NB BM]]," ",),".",""),"-",""),"(",""),")",""),"/",""))</f>
        <v>tapedispenserkenkotd505</v>
      </c>
      <c r="C1495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D1495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E1495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tapedispenserkenkotd50512pcs</v>
      </c>
      <c r="F1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kenkotapedispensertd5053core12pcsartomoro</v>
      </c>
      <c r="G1495" s="1" t="s">
        <v>3444</v>
      </c>
      <c r="H1495" s="4" t="s">
        <v>3442</v>
      </c>
      <c r="I1495" s="49" t="s">
        <v>3443</v>
      </c>
      <c r="J1495" s="1" t="s">
        <v>1620</v>
      </c>
      <c r="K1495" s="26" t="e">
        <f>IF(db[[#This Row],[NB NOTA_C]]="","",COUNTIF([2]!B_MSK[concat],db[[#This Row],[NB NOTA_C]]))</f>
        <v>#REF!</v>
      </c>
      <c r="L1495" s="7" t="s">
        <v>1633</v>
      </c>
      <c r="M1495" s="3" t="s">
        <v>1792</v>
      </c>
      <c r="N1495" s="1" t="s">
        <v>2795</v>
      </c>
      <c r="P1495" s="1" t="str">
        <f>IF(db[[#This Row],[QTY/ CTN]]="","",SUBSTITUTE(SUBSTITUTE(SUBSTITUTE(db[[#This Row],[QTY/ CTN]]," ","_",2),"(",""),")","")&amp;"_")</f>
        <v>12 PCS_</v>
      </c>
      <c r="Q1495" s="1">
        <f>IF(db[[#This Row],[H_QTY/ CTN]]="","",SEARCH("_",db[[#This Row],[H_QTY/ CTN]]))</f>
        <v>7</v>
      </c>
      <c r="R1495" s="1">
        <f>IF(db[[#This Row],[H_QTY/ CTN]]="","",LEN(db[[#This Row],[H_QTY/ CTN]]))</f>
        <v>7</v>
      </c>
      <c r="S1495" s="90" t="str">
        <f>IF(db[[#This Row],[H_QTY/ CTN]]="","",LEFT(db[[#This Row],[H_QTY/ CTN]],db[[#This Row],[H_1]]-1))</f>
        <v>12 PCS</v>
      </c>
      <c r="T1495" s="87" t="str">
        <f>IF(NOT(db[[#This Row],[H_1]]=db[[#This Row],[H_2]]),MID(db[[#This Row],[H_QTY/ CTN]],db[[#This Row],[H_1]]+1,db[[#This Row],[H_2]]-db[[#This Row],[H_1]]-1),"")</f>
        <v/>
      </c>
      <c r="U1495" s="87" t="str">
        <f>IF(db[[#This Row],[QTY/ CTN B]]="","",LEFT(db[[#This Row],[QTY/ CTN B]],SEARCH(" ",db[[#This Row],[QTY/ CTN B]],1)-1))</f>
        <v>12</v>
      </c>
      <c r="V1495" s="87" t="str">
        <f>IF(db[[#This Row],[QTY/ CTN B]]="","",RIGHT(db[[#This Row],[QTY/ CTN B]],LEN(db[[#This Row],[QTY/ CTN B]])-SEARCH(" ",db[[#This Row],[QTY/ CTN B]],1)))</f>
        <v>PCS</v>
      </c>
      <c r="W1495" s="87" t="str">
        <f>IF(db[[#This Row],[QTY/ CTN TG]]="",IF(db[[#This Row],[STN TG]]="","",12),LEFT(db[[#This Row],[QTY/ CTN TG]],SEARCH(" ",db[[#This Row],[QTY/ CTN TG]],1)-1))</f>
        <v/>
      </c>
      <c r="X1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5" s="87" t="str">
        <f>IF(db[[#This Row],[STN K]]="","",IF(db[[#This Row],[STN TG]]="LSN",12,""))</f>
        <v/>
      </c>
      <c r="Z1495" s="87" t="str">
        <f>IF(db[[#This Row],[STN TG]]="LSN","PCS","")</f>
        <v/>
      </c>
      <c r="AA1495" s="87">
        <f>db[[#This Row],[QTY B]]*IF(db[[#This Row],[QTY TG]]="",1,db[[#This Row],[QTY TG]])*IF(db[[#This Row],[QTY K]]="",1,db[[#This Row],[QTY K]])</f>
        <v>12</v>
      </c>
      <c r="AB1495" s="87" t="str">
        <f>IF(db[[#This Row],[STN K]]="",IF(db[[#This Row],[STN TG]]="",db[[#This Row],[STN B]],db[[#This Row],[STN TG]]),db[[#This Row],[STN K]])</f>
        <v>PCS</v>
      </c>
      <c r="AC1495" s="87"/>
    </row>
    <row r="1496" spans="1:29" x14ac:dyDescent="0.25">
      <c r="A1496" s="87">
        <f>ROW()-1</f>
        <v>1495</v>
      </c>
      <c r="B1496" s="1" t="str">
        <f>LOWER(SUBSTITUTE(SUBSTITUTE(SUBSTITUTE(SUBSTITUTE(SUBSTITUTE(SUBSTITUTE(db[[#This Row],[NB BM]]," ",),".",""),"-",""),"(",""),")",""),"/",""))</f>
        <v>cliptrigonalkenkono3</v>
      </c>
      <c r="C1496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D1496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E1496" s="1" t="str">
        <f>LOWER(SUBSTITUTE(SUBSTITUTE(SUBSTITUTE(SUBSTITUTE(SUBSTITUTE(SUBSTITUTE(SUBSTITUTE(SUBSTITUTE(SUBSTITUTE(db[[#This Row],[NB BM]]&amp;db[[#This Row],[QTY/ CTN]]," ",),".",""),"-",""),"(",""),")",""),",",""),"/",""),"""",""),"+",""))</f>
        <v>cliptrigonalkenkono350pak10box</v>
      </c>
      <c r="F14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kenkotrigonalclipno350pak10boxartomoro</v>
      </c>
      <c r="G1496" s="1" t="s">
        <v>643</v>
      </c>
      <c r="H1496" s="4" t="s">
        <v>644</v>
      </c>
      <c r="I1496" s="49" t="s">
        <v>645</v>
      </c>
      <c r="J1496" s="1" t="s">
        <v>1620</v>
      </c>
      <c r="K1496" s="26" t="e">
        <f>IF(db[[#This Row],[NB NOTA_C]]="","",COUNTIF([2]!B_MSK[concat],db[[#This Row],[NB NOTA_C]]))</f>
        <v>#REF!</v>
      </c>
      <c r="L1496" s="6" t="s">
        <v>1633</v>
      </c>
      <c r="M1496" s="1" t="s">
        <v>1714</v>
      </c>
      <c r="N1496" s="1" t="s">
        <v>2786</v>
      </c>
      <c r="O1496" s="86" t="s">
        <v>4964</v>
      </c>
      <c r="P1496" s="86" t="str">
        <f>IF(db[[#This Row],[QTY/ CTN]]="","",SUBSTITUTE(SUBSTITUTE(SUBSTITUTE(db[[#This Row],[QTY/ CTN]]," ","_",2),"(",""),")","")&amp;"_")</f>
        <v>50 PAK_10 BOX_</v>
      </c>
      <c r="Q1496" s="86">
        <f>IF(db[[#This Row],[H_QTY/ CTN]]="","",SEARCH("_",db[[#This Row],[H_QTY/ CTN]]))</f>
        <v>7</v>
      </c>
      <c r="R1496" s="86">
        <f>IF(db[[#This Row],[H_QTY/ CTN]]="","",LEN(db[[#This Row],[H_QTY/ CTN]]))</f>
        <v>14</v>
      </c>
      <c r="S1496" s="90" t="str">
        <f>IF(db[[#This Row],[H_QTY/ CTN]]="","",LEFT(db[[#This Row],[H_QTY/ CTN]],db[[#This Row],[H_1]]-1))</f>
        <v>50 PAK</v>
      </c>
      <c r="T1496" s="87" t="str">
        <f>IF(NOT(db[[#This Row],[H_1]]=db[[#This Row],[H_2]]),MID(db[[#This Row],[H_QTY/ CTN]],db[[#This Row],[H_1]]+1,db[[#This Row],[H_2]]-db[[#This Row],[H_1]]-1),"")</f>
        <v>10 BOX</v>
      </c>
      <c r="U1496" s="87" t="str">
        <f>IF(db[[#This Row],[QTY/ CTN B]]="","",LEFT(db[[#This Row],[QTY/ CTN B]],SEARCH(" ",db[[#This Row],[QTY/ CTN B]],1)-1))</f>
        <v>50</v>
      </c>
      <c r="V1496" s="87" t="str">
        <f>IF(db[[#This Row],[QTY/ CTN B]]="","",RIGHT(db[[#This Row],[QTY/ CTN B]],LEN(db[[#This Row],[QTY/ CTN B]])-SEARCH(" ",db[[#This Row],[QTY/ CTN B]],1)))</f>
        <v>PAK</v>
      </c>
      <c r="W1496" s="87" t="str">
        <f>IF(db[[#This Row],[QTY/ CTN TG]]="",IF(db[[#This Row],[STN TG]]="","",12),LEFT(db[[#This Row],[QTY/ CTN TG]],SEARCH(" ",db[[#This Row],[QTY/ CTN TG]],1)-1))</f>
        <v>10</v>
      </c>
      <c r="X1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496" s="87" t="str">
        <f>IF(db[[#This Row],[STN K]]="","",IF(db[[#This Row],[STN TG]]="LSN",12,""))</f>
        <v/>
      </c>
      <c r="Z1496" s="87" t="str">
        <f>IF(db[[#This Row],[STN TG]]="LSN","PCS","")</f>
        <v/>
      </c>
      <c r="AA1496" s="87">
        <f>db[[#This Row],[QTY B]]*IF(db[[#This Row],[QTY TG]]="",1,db[[#This Row],[QTY TG]])*IF(db[[#This Row],[QTY K]]="",1,db[[#This Row],[QTY K]])</f>
        <v>500</v>
      </c>
      <c r="AB1496" s="87" t="str">
        <f>IF(db[[#This Row],[STN K]]="",IF(db[[#This Row],[STN TG]]="",db[[#This Row],[STN B]],db[[#This Row],[STN TG]]),db[[#This Row],[STN K]])</f>
        <v>BOX</v>
      </c>
      <c r="AC1496" s="87"/>
    </row>
    <row r="1497" spans="1:29" x14ac:dyDescent="0.25">
      <c r="A1497" s="87">
        <f>ROW()-1</f>
        <v>1496</v>
      </c>
      <c r="B1497" s="1" t="str">
        <f>LOWER(SUBSTITUTE(SUBSTITUTE(SUBSTITUTE(SUBSTITUTE(SUBSTITUTE(SUBSTITUTE(db[[#This Row],[NB BM]]," ",),".",""),"-",""),"(",""),")",""),"/",""))</f>
        <v>cliptrigonalkenkono1</v>
      </c>
      <c r="C1497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D1497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E1497" s="1" t="str">
        <f>LOWER(SUBSTITUTE(SUBSTITUTE(SUBSTITUTE(SUBSTITUTE(SUBSTITUTE(SUBSTITUTE(SUBSTITUTE(SUBSTITUTE(SUBSTITUTE(db[[#This Row],[NB BM]]&amp;db[[#This Row],[QTY/ CTN]]," ",),".",""),"-",""),"(",""),")",""),",",""),"/",""),"""",""),"+",""))</f>
        <v>cliptrigonalkenkono150pak10box</v>
      </c>
      <c r="F14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kenkotrigonalclipno150pak10boxartomoro</v>
      </c>
      <c r="G1497" s="1" t="s">
        <v>940</v>
      </c>
      <c r="H1497" s="4" t="s">
        <v>941</v>
      </c>
      <c r="I1497" s="49" t="s">
        <v>942</v>
      </c>
      <c r="J1497" s="1" t="s">
        <v>1620</v>
      </c>
      <c r="K1497" s="26" t="e">
        <f>IF(db[[#This Row],[NB NOTA_C]]="","",COUNTIF([2]!B_MSK[concat],db[[#This Row],[NB NOTA_C]]))</f>
        <v>#REF!</v>
      </c>
      <c r="L1497" s="6" t="s">
        <v>1633</v>
      </c>
      <c r="M1497" s="1" t="s">
        <v>1714</v>
      </c>
      <c r="N1497" s="1" t="s">
        <v>2786</v>
      </c>
      <c r="O1497" s="1" t="s">
        <v>4856</v>
      </c>
      <c r="P1497" s="1" t="str">
        <f>IF(db[[#This Row],[QTY/ CTN]]="","",SUBSTITUTE(SUBSTITUTE(SUBSTITUTE(db[[#This Row],[QTY/ CTN]]," ","_",2),"(",""),")","")&amp;"_")</f>
        <v>50 PAK_10 BOX_</v>
      </c>
      <c r="Q1497" s="1">
        <f>IF(db[[#This Row],[H_QTY/ CTN]]="","",SEARCH("_",db[[#This Row],[H_QTY/ CTN]]))</f>
        <v>7</v>
      </c>
      <c r="R1497" s="1">
        <f>IF(db[[#This Row],[H_QTY/ CTN]]="","",LEN(db[[#This Row],[H_QTY/ CTN]]))</f>
        <v>14</v>
      </c>
      <c r="S1497" s="90" t="str">
        <f>IF(db[[#This Row],[H_QTY/ CTN]]="","",LEFT(db[[#This Row],[H_QTY/ CTN]],db[[#This Row],[H_1]]-1))</f>
        <v>50 PAK</v>
      </c>
      <c r="T1497" s="87" t="str">
        <f>IF(NOT(db[[#This Row],[H_1]]=db[[#This Row],[H_2]]),MID(db[[#This Row],[H_QTY/ CTN]],db[[#This Row],[H_1]]+1,db[[#This Row],[H_2]]-db[[#This Row],[H_1]]-1),"")</f>
        <v>10 BOX</v>
      </c>
      <c r="U1497" s="87" t="str">
        <f>IF(db[[#This Row],[QTY/ CTN B]]="","",LEFT(db[[#This Row],[QTY/ CTN B]],SEARCH(" ",db[[#This Row],[QTY/ CTN B]],1)-1))</f>
        <v>50</v>
      </c>
      <c r="V1497" s="87" t="str">
        <f>IF(db[[#This Row],[QTY/ CTN B]]="","",RIGHT(db[[#This Row],[QTY/ CTN B]],LEN(db[[#This Row],[QTY/ CTN B]])-SEARCH(" ",db[[#This Row],[QTY/ CTN B]],1)))</f>
        <v>PAK</v>
      </c>
      <c r="W1497" s="87" t="str">
        <f>IF(db[[#This Row],[QTY/ CTN TG]]="",IF(db[[#This Row],[STN TG]]="","",12),LEFT(db[[#This Row],[QTY/ CTN TG]],SEARCH(" ",db[[#This Row],[QTY/ CTN TG]],1)-1))</f>
        <v>10</v>
      </c>
      <c r="X1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Y1497" s="87" t="str">
        <f>IF(db[[#This Row],[STN K]]="","",IF(db[[#This Row],[STN TG]]="LSN",12,""))</f>
        <v/>
      </c>
      <c r="Z1497" s="87" t="str">
        <f>IF(db[[#This Row],[STN TG]]="LSN","PCS","")</f>
        <v/>
      </c>
      <c r="AA1497" s="87">
        <f>db[[#This Row],[QTY B]]*IF(db[[#This Row],[QTY TG]]="",1,db[[#This Row],[QTY TG]])*IF(db[[#This Row],[QTY K]]="",1,db[[#This Row],[QTY K]])</f>
        <v>500</v>
      </c>
      <c r="AB1497" s="87" t="str">
        <f>IF(db[[#This Row],[STN K]]="",IF(db[[#This Row],[STN TG]]="",db[[#This Row],[STN B]],db[[#This Row],[STN TG]]),db[[#This Row],[STN K]])</f>
        <v>BOX</v>
      </c>
      <c r="AC1497" s="87"/>
    </row>
    <row r="1498" spans="1:29" x14ac:dyDescent="0.25">
      <c r="A1498" s="87">
        <f>ROW()-1</f>
        <v>1497</v>
      </c>
      <c r="B1498" s="1" t="str">
        <f>LOWER(SUBSTITUTE(SUBSTITUTE(SUBSTITUTE(SUBSTITUTE(SUBSTITUTE(SUBSTITUTE(db[[#This Row],[NB BM]]," ",),".",""),"-",""),"(",""),")",""),"/",""))</f>
        <v>markerwbkenkowm100hitam</v>
      </c>
      <c r="C1498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D1498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E1498" s="1" t="str">
        <f>LOWER(SUBSTITUTE(SUBSTITUTE(SUBSTITUTE(SUBSTITUTE(SUBSTITUTE(SUBSTITUTE(SUBSTITUTE(SUBSTITUTE(SUBSTITUTE(db[[#This Row],[NB BM]]&amp;db[[#This Row],[QTY/ CTN]]," ",),".",""),"-",""),"(",""),")",""),",",""),"/",""),"""",""),"+",""))</f>
        <v>markerwbkenkowm100hitam60lsn</v>
      </c>
      <c r="F14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kenkowhiteboardmarkerwm100black60lsnartomoro</v>
      </c>
      <c r="G1498" s="1" t="s">
        <v>646</v>
      </c>
      <c r="H1498" s="4" t="s">
        <v>647</v>
      </c>
      <c r="I1498" s="49" t="s">
        <v>3071</v>
      </c>
      <c r="J1498" s="1" t="s">
        <v>1620</v>
      </c>
      <c r="K1498" s="26" t="e">
        <f>IF(db[[#This Row],[NB NOTA_C]]="","",COUNTIF([2]!B_MSK[concat],db[[#This Row],[NB NOTA_C]]))</f>
        <v>#REF!</v>
      </c>
      <c r="L1498" s="6" t="s">
        <v>1633</v>
      </c>
      <c r="M1498" s="1" t="s">
        <v>1670</v>
      </c>
      <c r="N1498" s="1" t="s">
        <v>2816</v>
      </c>
      <c r="P1498" s="1" t="str">
        <f>IF(db[[#This Row],[QTY/ CTN]]="","",SUBSTITUTE(SUBSTITUTE(SUBSTITUTE(db[[#This Row],[QTY/ CTN]]," ","_",2),"(",""),")","")&amp;"_")</f>
        <v>60 LSN_</v>
      </c>
      <c r="Q1498" s="1">
        <f>IF(db[[#This Row],[H_QTY/ CTN]]="","",SEARCH("_",db[[#This Row],[H_QTY/ CTN]]))</f>
        <v>7</v>
      </c>
      <c r="R1498" s="1">
        <f>IF(db[[#This Row],[H_QTY/ CTN]]="","",LEN(db[[#This Row],[H_QTY/ CTN]]))</f>
        <v>7</v>
      </c>
      <c r="S1498" s="90" t="str">
        <f>IF(db[[#This Row],[H_QTY/ CTN]]="","",LEFT(db[[#This Row],[H_QTY/ CTN]],db[[#This Row],[H_1]]-1))</f>
        <v>60 LSN</v>
      </c>
      <c r="T1498" s="87" t="str">
        <f>IF(NOT(db[[#This Row],[H_1]]=db[[#This Row],[H_2]]),MID(db[[#This Row],[H_QTY/ CTN]],db[[#This Row],[H_1]]+1,db[[#This Row],[H_2]]-db[[#This Row],[H_1]]-1),"")</f>
        <v/>
      </c>
      <c r="U1498" s="87" t="str">
        <f>IF(db[[#This Row],[QTY/ CTN B]]="","",LEFT(db[[#This Row],[QTY/ CTN B]],SEARCH(" ",db[[#This Row],[QTY/ CTN B]],1)-1))</f>
        <v>60</v>
      </c>
      <c r="V1498" s="87" t="str">
        <f>IF(db[[#This Row],[QTY/ CTN B]]="","",RIGHT(db[[#This Row],[QTY/ CTN B]],LEN(db[[#This Row],[QTY/ CTN B]])-SEARCH(" ",db[[#This Row],[QTY/ CTN B]],1)))</f>
        <v>LSN</v>
      </c>
      <c r="W1498" s="87">
        <f>IF(db[[#This Row],[QTY/ CTN TG]]="",IF(db[[#This Row],[STN TG]]="","",12),LEFT(db[[#This Row],[QTY/ CTN TG]],SEARCH(" ",db[[#This Row],[QTY/ CTN TG]],1)-1))</f>
        <v>12</v>
      </c>
      <c r="X1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498" s="87" t="str">
        <f>IF(db[[#This Row],[STN K]]="","",IF(db[[#This Row],[STN TG]]="LSN",12,""))</f>
        <v/>
      </c>
      <c r="Z1498" s="87" t="str">
        <f>IF(db[[#This Row],[STN TG]]="LSN","PCS","")</f>
        <v/>
      </c>
      <c r="AA1498" s="87">
        <f>db[[#This Row],[QTY B]]*IF(db[[#This Row],[QTY TG]]="",1,db[[#This Row],[QTY TG]])*IF(db[[#This Row],[QTY K]]="",1,db[[#This Row],[QTY K]])</f>
        <v>720</v>
      </c>
      <c r="AB1498" s="87" t="str">
        <f>IF(db[[#This Row],[STN K]]="",IF(db[[#This Row],[STN TG]]="",db[[#This Row],[STN B]],db[[#This Row],[STN TG]]),db[[#This Row],[STN K]])</f>
        <v>PCS</v>
      </c>
      <c r="AC1498" s="87"/>
    </row>
    <row r="1499" spans="1:29" x14ac:dyDescent="0.25">
      <c r="A1499" s="87">
        <f>ROW()-1</f>
        <v>1498</v>
      </c>
      <c r="B1499" s="3" t="str">
        <f>LOWER(SUBSTITUTE(SUBSTITUTE(SUBSTITUTE(SUBSTITUTE(SUBSTITUTE(SUBSTITUTE(db[[#This Row],[NB BM]]," ",),".",""),"-",""),"(",""),")",""),"/",""))</f>
        <v>stipkenkoerw20sqputih</v>
      </c>
      <c r="C1499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D1499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E1499" s="3" t="str">
        <f>LOWER(SUBSTITUTE(SUBSTITUTE(SUBSTITUTE(SUBSTITUTE(SUBSTITUTE(SUBSTITUTE(SUBSTITUTE(SUBSTITUTE(SUBSTITUTE(db[[#This Row],[NB BM]]&amp;db[[#This Row],[QTY/ CTN]]," ",),".",""),"-",""),"(",""),")",""),",",""),"/",""),"""",""),"+",""))</f>
        <v>stipkenkoerw20sqputih50box</v>
      </c>
      <c r="F14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kenkoerasererw20sqwhite50boxartomoro</v>
      </c>
      <c r="G1499" s="1" t="s">
        <v>463</v>
      </c>
      <c r="H1499" s="4" t="s">
        <v>2036</v>
      </c>
      <c r="I1499" s="49" t="s">
        <v>2133</v>
      </c>
      <c r="J1499" s="1" t="s">
        <v>1620</v>
      </c>
      <c r="K1499" s="26" t="e">
        <f>IF(db[[#This Row],[NB NOTA_C]]="","",COUNTIF([2]!B_MSK[concat],db[[#This Row],[NB NOTA_C]]))</f>
        <v>#REF!</v>
      </c>
      <c r="L1499" s="7" t="s">
        <v>1633</v>
      </c>
      <c r="M1499" s="3" t="s">
        <v>1787</v>
      </c>
      <c r="N1499" s="1" t="s">
        <v>2819</v>
      </c>
      <c r="O1499" s="86" t="s">
        <v>4960</v>
      </c>
      <c r="P1499" s="86" t="str">
        <f>IF(db[[#This Row],[QTY/ CTN]]="","",SUBSTITUTE(SUBSTITUTE(SUBSTITUTE(db[[#This Row],[QTY/ CTN]]," ","_",2),"(",""),")","")&amp;"_")</f>
        <v>50 BOX_</v>
      </c>
      <c r="Q1499" s="86">
        <f>IF(db[[#This Row],[H_QTY/ CTN]]="","",SEARCH("_",db[[#This Row],[H_QTY/ CTN]]))</f>
        <v>7</v>
      </c>
      <c r="R1499" s="86">
        <f>IF(db[[#This Row],[H_QTY/ CTN]]="","",LEN(db[[#This Row],[H_QTY/ CTN]]))</f>
        <v>7</v>
      </c>
      <c r="S1499" s="90" t="str">
        <f>IF(db[[#This Row],[H_QTY/ CTN]]="","",LEFT(db[[#This Row],[H_QTY/ CTN]],db[[#This Row],[H_1]]-1))</f>
        <v>50 BOX</v>
      </c>
      <c r="T1499" s="87" t="str">
        <f>IF(NOT(db[[#This Row],[H_1]]=db[[#This Row],[H_2]]),MID(db[[#This Row],[H_QTY/ CTN]],db[[#This Row],[H_1]]+1,db[[#This Row],[H_2]]-db[[#This Row],[H_1]]-1),"")</f>
        <v/>
      </c>
      <c r="U1499" s="87" t="str">
        <f>IF(db[[#This Row],[QTY/ CTN B]]="","",LEFT(db[[#This Row],[QTY/ CTN B]],SEARCH(" ",db[[#This Row],[QTY/ CTN B]],1)-1))</f>
        <v>50</v>
      </c>
      <c r="V1499" s="87" t="str">
        <f>IF(db[[#This Row],[QTY/ CTN B]]="","",RIGHT(db[[#This Row],[QTY/ CTN B]],LEN(db[[#This Row],[QTY/ CTN B]])-SEARCH(" ",db[[#This Row],[QTY/ CTN B]],1)))</f>
        <v>BOX</v>
      </c>
      <c r="W1499" s="87" t="str">
        <f>IF(db[[#This Row],[QTY/ CTN TG]]="",IF(db[[#This Row],[STN TG]]="","",12),LEFT(db[[#This Row],[QTY/ CTN TG]],SEARCH(" ",db[[#This Row],[QTY/ CTN TG]],1)-1))</f>
        <v/>
      </c>
      <c r="X1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499" s="87" t="str">
        <f>IF(db[[#This Row],[STN K]]="","",IF(db[[#This Row],[STN TG]]="LSN",12,""))</f>
        <v/>
      </c>
      <c r="Z1499" s="87" t="str">
        <f>IF(db[[#This Row],[STN TG]]="LSN","PCS","")</f>
        <v/>
      </c>
      <c r="AA1499" s="87">
        <f>db[[#This Row],[QTY B]]*IF(db[[#This Row],[QTY TG]]="",1,db[[#This Row],[QTY TG]])*IF(db[[#This Row],[QTY K]]="",1,db[[#This Row],[QTY K]])</f>
        <v>50</v>
      </c>
      <c r="AB1499" s="87" t="str">
        <f>IF(db[[#This Row],[STN K]]="",IF(db[[#This Row],[STN TG]]="",db[[#This Row],[STN B]],db[[#This Row],[STN TG]]),db[[#This Row],[STN K]])</f>
        <v>BOX</v>
      </c>
      <c r="AC1499" s="87"/>
    </row>
    <row r="1500" spans="1:29" x14ac:dyDescent="0.25">
      <c r="A1500" s="87">
        <f>ROW()-1</f>
        <v>1499</v>
      </c>
      <c r="B1500" s="3" t="str">
        <f>LOWER(SUBSTITUTE(SUBSTITUTE(SUBSTITUTE(SUBSTITUTE(SUBSTITUTE(SUBSTITUTE(db[[#This Row],[NB BM]]," ",),".",""),"-",""),"(",""),")",""),"/",""))</f>
        <v>staplerkenkohd10dnewcolor</v>
      </c>
      <c r="C1500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D1500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E1500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staplerkenkohd10dnewcolor20lsn</v>
      </c>
      <c r="F15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kenkostaplerhd10dnewcolor20lsnartomoro</v>
      </c>
      <c r="G1500" s="1" t="s">
        <v>633</v>
      </c>
      <c r="H1500" s="4" t="s">
        <v>2034</v>
      </c>
      <c r="I1500" s="49" t="s">
        <v>2131</v>
      </c>
      <c r="J1500" s="1" t="s">
        <v>1620</v>
      </c>
      <c r="K1500" s="26" t="e">
        <f>IF(db[[#This Row],[NB NOTA_C]]="","",COUNTIF([2]!B_MSK[concat],db[[#This Row],[NB NOTA_C]]))</f>
        <v>#REF!</v>
      </c>
      <c r="L1500" s="7" t="s">
        <v>1633</v>
      </c>
      <c r="M1500" s="3" t="s">
        <v>1718</v>
      </c>
      <c r="N1500" s="1" t="s">
        <v>2818</v>
      </c>
      <c r="P1500" s="1" t="str">
        <f>IF(db[[#This Row],[QTY/ CTN]]="","",SUBSTITUTE(SUBSTITUTE(SUBSTITUTE(db[[#This Row],[QTY/ CTN]]," ","_",2),"(",""),")","")&amp;"_")</f>
        <v>20 LSN_</v>
      </c>
      <c r="Q1500" s="1">
        <f>IF(db[[#This Row],[H_QTY/ CTN]]="","",SEARCH("_",db[[#This Row],[H_QTY/ CTN]]))</f>
        <v>7</v>
      </c>
      <c r="R1500" s="1">
        <f>IF(db[[#This Row],[H_QTY/ CTN]]="","",LEN(db[[#This Row],[H_QTY/ CTN]]))</f>
        <v>7</v>
      </c>
      <c r="S1500" s="90" t="str">
        <f>IF(db[[#This Row],[H_QTY/ CTN]]="","",LEFT(db[[#This Row],[H_QTY/ CTN]],db[[#This Row],[H_1]]-1))</f>
        <v>20 LSN</v>
      </c>
      <c r="T1500" s="87" t="str">
        <f>IF(NOT(db[[#This Row],[H_1]]=db[[#This Row],[H_2]]),MID(db[[#This Row],[H_QTY/ CTN]],db[[#This Row],[H_1]]+1,db[[#This Row],[H_2]]-db[[#This Row],[H_1]]-1),"")</f>
        <v/>
      </c>
      <c r="U1500" s="87" t="str">
        <f>IF(db[[#This Row],[QTY/ CTN B]]="","",LEFT(db[[#This Row],[QTY/ CTN B]],SEARCH(" ",db[[#This Row],[QTY/ CTN B]],1)-1))</f>
        <v>20</v>
      </c>
      <c r="V1500" s="87" t="str">
        <f>IF(db[[#This Row],[QTY/ CTN B]]="","",RIGHT(db[[#This Row],[QTY/ CTN B]],LEN(db[[#This Row],[QTY/ CTN B]])-SEARCH(" ",db[[#This Row],[QTY/ CTN B]],1)))</f>
        <v>LSN</v>
      </c>
      <c r="W1500" s="87">
        <f>IF(db[[#This Row],[QTY/ CTN TG]]="",IF(db[[#This Row],[STN TG]]="","",12),LEFT(db[[#This Row],[QTY/ CTN TG]],SEARCH(" ",db[[#This Row],[QTY/ CTN TG]],1)-1))</f>
        <v>12</v>
      </c>
      <c r="X1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00" s="87" t="str">
        <f>IF(db[[#This Row],[STN K]]="","",IF(db[[#This Row],[STN TG]]="LSN",12,""))</f>
        <v/>
      </c>
      <c r="Z1500" s="87" t="str">
        <f>IF(db[[#This Row],[STN TG]]="LSN","PCS","")</f>
        <v/>
      </c>
      <c r="AA1500" s="87">
        <f>db[[#This Row],[QTY B]]*IF(db[[#This Row],[QTY TG]]="",1,db[[#This Row],[QTY TG]])*IF(db[[#This Row],[QTY K]]="",1,db[[#This Row],[QTY K]])</f>
        <v>240</v>
      </c>
      <c r="AB1500" s="87" t="str">
        <f>IF(db[[#This Row],[STN K]]="",IF(db[[#This Row],[STN TG]]="",db[[#This Row],[STN B]],db[[#This Row],[STN TG]]),db[[#This Row],[STN K]])</f>
        <v>PCS</v>
      </c>
      <c r="AC1500" s="87"/>
    </row>
    <row r="1501" spans="1:29" x14ac:dyDescent="0.25">
      <c r="A1501" s="87">
        <f>ROW()-1</f>
        <v>1500</v>
      </c>
      <c r="B1501" s="3" t="str">
        <f>LOWER(SUBSTITUTE(SUBSTITUTE(SUBSTITUTE(SUBSTITUTE(SUBSTITUTE(SUBSTITUTE(db[[#This Row],[NB BM]]," ",),".",""),"-",""),"(",""),")",""),"/",""))</f>
        <v>staplerkenkohd10newcolor</v>
      </c>
      <c r="C1501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D1501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E1501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staplerkenkohd10newcolor20lsn</v>
      </c>
      <c r="F1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kenkostaplerhd10newcolor20lsnartomoro</v>
      </c>
      <c r="G1501" s="1" t="s">
        <v>4176</v>
      </c>
      <c r="H1501" s="4" t="s">
        <v>4174</v>
      </c>
      <c r="I1501" s="49" t="s">
        <v>4175</v>
      </c>
      <c r="J1501" s="1" t="s">
        <v>1620</v>
      </c>
      <c r="K1501" s="26" t="e">
        <f>IF(db[[#This Row],[NB NOTA_C]]="","",COUNTIF([2]!B_MSK[concat],db[[#This Row],[NB NOTA_C]]))</f>
        <v>#REF!</v>
      </c>
      <c r="L1501" s="7" t="s">
        <v>1633</v>
      </c>
      <c r="M1501" s="3" t="s">
        <v>1718</v>
      </c>
      <c r="N1501" s="1" t="s">
        <v>2818</v>
      </c>
      <c r="P1501" s="1" t="str">
        <f>IF(db[[#This Row],[QTY/ CTN]]="","",SUBSTITUTE(SUBSTITUTE(SUBSTITUTE(db[[#This Row],[QTY/ CTN]]," ","_",2),"(",""),")","")&amp;"_")</f>
        <v>20 LSN_</v>
      </c>
      <c r="Q1501" s="1">
        <f>IF(db[[#This Row],[H_QTY/ CTN]]="","",SEARCH("_",db[[#This Row],[H_QTY/ CTN]]))</f>
        <v>7</v>
      </c>
      <c r="R1501" s="1">
        <f>IF(db[[#This Row],[H_QTY/ CTN]]="","",LEN(db[[#This Row],[H_QTY/ CTN]]))</f>
        <v>7</v>
      </c>
      <c r="S1501" s="90" t="str">
        <f>IF(db[[#This Row],[H_QTY/ CTN]]="","",LEFT(db[[#This Row],[H_QTY/ CTN]],db[[#This Row],[H_1]]-1))</f>
        <v>20 LSN</v>
      </c>
      <c r="T1501" s="87" t="str">
        <f>IF(NOT(db[[#This Row],[H_1]]=db[[#This Row],[H_2]]),MID(db[[#This Row],[H_QTY/ CTN]],db[[#This Row],[H_1]]+1,db[[#This Row],[H_2]]-db[[#This Row],[H_1]]-1),"")</f>
        <v/>
      </c>
      <c r="U1501" s="87" t="str">
        <f>IF(db[[#This Row],[QTY/ CTN B]]="","",LEFT(db[[#This Row],[QTY/ CTN B]],SEARCH(" ",db[[#This Row],[QTY/ CTN B]],1)-1))</f>
        <v>20</v>
      </c>
      <c r="V1501" s="87" t="str">
        <f>IF(db[[#This Row],[QTY/ CTN B]]="","",RIGHT(db[[#This Row],[QTY/ CTN B]],LEN(db[[#This Row],[QTY/ CTN B]])-SEARCH(" ",db[[#This Row],[QTY/ CTN B]],1)))</f>
        <v>LSN</v>
      </c>
      <c r="W1501" s="87">
        <f>IF(db[[#This Row],[QTY/ CTN TG]]="",IF(db[[#This Row],[STN TG]]="","",12),LEFT(db[[#This Row],[QTY/ CTN TG]],SEARCH(" ",db[[#This Row],[QTY/ CTN TG]],1)-1))</f>
        <v>12</v>
      </c>
      <c r="X1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01" s="87" t="str">
        <f>IF(db[[#This Row],[STN K]]="","",IF(db[[#This Row],[STN TG]]="LSN",12,""))</f>
        <v/>
      </c>
      <c r="Z1501" s="87" t="str">
        <f>IF(db[[#This Row],[STN TG]]="LSN","PCS","")</f>
        <v/>
      </c>
      <c r="AA1501" s="87">
        <f>db[[#This Row],[QTY B]]*IF(db[[#This Row],[QTY TG]]="",1,db[[#This Row],[QTY TG]])*IF(db[[#This Row],[QTY K]]="",1,db[[#This Row],[QTY K]])</f>
        <v>240</v>
      </c>
      <c r="AB1501" s="87" t="str">
        <f>IF(db[[#This Row],[STN K]]="",IF(db[[#This Row],[STN TG]]="",db[[#This Row],[STN B]],db[[#This Row],[STN TG]]),db[[#This Row],[STN K]])</f>
        <v>PCS</v>
      </c>
      <c r="AC1501" s="87"/>
    </row>
    <row r="1502" spans="1:29" x14ac:dyDescent="0.25">
      <c r="A1502" s="87">
        <f>ROW()-1</f>
        <v>1501</v>
      </c>
      <c r="B1502" s="3" t="str">
        <f>LOWER(SUBSTITUTE(SUBSTITUTE(SUBSTITUTE(SUBSTITUTE(SUBSTITUTE(SUBSTITUTE(db[[#This Row],[NB BM]]," ",),".",""),"-",""),"(",""),")",""),"/",""))</f>
        <v>asahanmejakenkoa2sb</v>
      </c>
      <c r="C1502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D1502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E1502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asahanmejakenkoa2sb60pcs</v>
      </c>
      <c r="F15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kenkotablesharpenera2sb60pcsartomoro</v>
      </c>
      <c r="G1502" s="1" t="s">
        <v>642</v>
      </c>
      <c r="H1502" s="4" t="s">
        <v>2035</v>
      </c>
      <c r="I1502" s="49" t="s">
        <v>2132</v>
      </c>
      <c r="J1502" s="1" t="s">
        <v>1620</v>
      </c>
      <c r="K1502" s="26" t="e">
        <f>IF(db[[#This Row],[NB NOTA_C]]="","",COUNTIF([2]!B_MSK[concat],db[[#This Row],[NB NOTA_C]]))</f>
        <v>#REF!</v>
      </c>
      <c r="L1502" s="7" t="s">
        <v>1633</v>
      </c>
      <c r="M1502" s="3" t="s">
        <v>1665</v>
      </c>
      <c r="N1502" s="1" t="s">
        <v>2781</v>
      </c>
      <c r="P1502" s="1" t="str">
        <f>IF(db[[#This Row],[QTY/ CTN]]="","",SUBSTITUTE(SUBSTITUTE(SUBSTITUTE(db[[#This Row],[QTY/ CTN]]," ","_",2),"(",""),")","")&amp;"_")</f>
        <v>60 PCS_</v>
      </c>
      <c r="Q1502" s="1">
        <f>IF(db[[#This Row],[H_QTY/ CTN]]="","",SEARCH("_",db[[#This Row],[H_QTY/ CTN]]))</f>
        <v>7</v>
      </c>
      <c r="R1502" s="1">
        <f>IF(db[[#This Row],[H_QTY/ CTN]]="","",LEN(db[[#This Row],[H_QTY/ CTN]]))</f>
        <v>7</v>
      </c>
      <c r="S1502" s="90" t="str">
        <f>IF(db[[#This Row],[H_QTY/ CTN]]="","",LEFT(db[[#This Row],[H_QTY/ CTN]],db[[#This Row],[H_1]]-1))</f>
        <v>60 PCS</v>
      </c>
      <c r="T1502" s="87" t="str">
        <f>IF(NOT(db[[#This Row],[H_1]]=db[[#This Row],[H_2]]),MID(db[[#This Row],[H_QTY/ CTN]],db[[#This Row],[H_1]]+1,db[[#This Row],[H_2]]-db[[#This Row],[H_1]]-1),"")</f>
        <v/>
      </c>
      <c r="U1502" s="87" t="str">
        <f>IF(db[[#This Row],[QTY/ CTN B]]="","",LEFT(db[[#This Row],[QTY/ CTN B]],SEARCH(" ",db[[#This Row],[QTY/ CTN B]],1)-1))</f>
        <v>60</v>
      </c>
      <c r="V1502" s="87" t="str">
        <f>IF(db[[#This Row],[QTY/ CTN B]]="","",RIGHT(db[[#This Row],[QTY/ CTN B]],LEN(db[[#This Row],[QTY/ CTN B]])-SEARCH(" ",db[[#This Row],[QTY/ CTN B]],1)))</f>
        <v>PCS</v>
      </c>
      <c r="W1502" s="87" t="str">
        <f>IF(db[[#This Row],[QTY/ CTN TG]]="",IF(db[[#This Row],[STN TG]]="","",12),LEFT(db[[#This Row],[QTY/ CTN TG]],SEARCH(" ",db[[#This Row],[QTY/ CTN TG]],1)-1))</f>
        <v/>
      </c>
      <c r="X1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2" s="87" t="str">
        <f>IF(db[[#This Row],[STN K]]="","",IF(db[[#This Row],[STN TG]]="LSN",12,""))</f>
        <v/>
      </c>
      <c r="Z1502" s="87" t="str">
        <f>IF(db[[#This Row],[STN TG]]="LSN","PCS","")</f>
        <v/>
      </c>
      <c r="AA1502" s="87">
        <f>db[[#This Row],[QTY B]]*IF(db[[#This Row],[QTY TG]]="",1,db[[#This Row],[QTY TG]])*IF(db[[#This Row],[QTY K]]="",1,db[[#This Row],[QTY K]])</f>
        <v>60</v>
      </c>
      <c r="AB1502" s="87" t="str">
        <f>IF(db[[#This Row],[STN K]]="",IF(db[[#This Row],[STN TG]]="",db[[#This Row],[STN B]],db[[#This Row],[STN TG]]),db[[#This Row],[STN K]])</f>
        <v>PCS</v>
      </c>
      <c r="AC1502" s="87"/>
    </row>
    <row r="1503" spans="1:29" x14ac:dyDescent="0.25">
      <c r="A1503" s="87">
        <f>ROW()-1</f>
        <v>1502</v>
      </c>
      <c r="B1503" s="74" t="str">
        <f>LOWER(SUBSTITUTE(SUBSTITUTE(SUBSTITUTE(SUBSTITUTE(SUBSTITUTE(SUBSTITUTE(db[[#This Row],[NB BM]]," ",),".",""),"-",""),"(",""),")",""),"/",""))</f>
        <v>kertascrepepotongankoala</v>
      </c>
      <c r="C1503" s="74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D1503" s="74" t="str">
        <f>LOWER(SUBSTITUTE(SUBSTITUTE(SUBSTITUTE(SUBSTITUTE(SUBSTITUTE(SUBSTITUTE(SUBSTITUTE(SUBSTITUTE(SUBSTITUTE(db[[#This Row],[NB PAJAK]]," ",""),"-",""),"(",""),")",""),".",""),",",""),"/",""),"""",""),"+",""))</f>
        <v/>
      </c>
      <c r="E1503" s="74" t="str">
        <f>LOWER(SUBSTITUTE(SUBSTITUTE(SUBSTITUTE(SUBSTITUTE(SUBSTITUTE(SUBSTITUTE(SUBSTITUTE(SUBSTITUTE(SUBSTITUTE(db[[#This Row],[NB BM]]&amp;db[[#This Row],[QTY/ CTN]]," ",),".",""),"-",""),"(",""),")",""),",",""),"/",""),"""",""),"+",""))</f>
        <v>kertascrepepotongankoala270pak</v>
      </c>
      <c r="F150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kertascrepepotkreasikoala270pakuntana</v>
      </c>
      <c r="G1503" s="75" t="s">
        <v>4889</v>
      </c>
      <c r="H1503" s="75" t="s">
        <v>4890</v>
      </c>
      <c r="I1503" s="76"/>
      <c r="J1503" s="1" t="s">
        <v>1621</v>
      </c>
      <c r="K1503" s="78" t="e">
        <f>IF(db[[#This Row],[NB NOTA_C]]="","",COUNTIF([2]!B_MSK[concat],db[[#This Row],[NB NOTA_C]]))</f>
        <v>#REF!</v>
      </c>
      <c r="L1503" s="79" t="s">
        <v>1628</v>
      </c>
      <c r="M1503" s="74" t="s">
        <v>3354</v>
      </c>
      <c r="N1503" s="77" t="s">
        <v>2801</v>
      </c>
      <c r="O1503" s="74"/>
      <c r="P1503" s="74" t="str">
        <f>IF(db[[#This Row],[QTY/ CTN]]="","",SUBSTITUTE(SUBSTITUTE(SUBSTITUTE(db[[#This Row],[QTY/ CTN]]," ","_",2),"(",""),")","")&amp;"_")</f>
        <v>270 PAK_</v>
      </c>
      <c r="Q1503" s="74">
        <f>IF(db[[#This Row],[H_QTY/ CTN]]="","",SEARCH("_",db[[#This Row],[H_QTY/ CTN]]))</f>
        <v>8</v>
      </c>
      <c r="R1503" s="74">
        <f>IF(db[[#This Row],[H_QTY/ CTN]]="","",LEN(db[[#This Row],[H_QTY/ CTN]]))</f>
        <v>8</v>
      </c>
      <c r="S1503" s="94" t="str">
        <f>IF(db[[#This Row],[H_QTY/ CTN]]="","",LEFT(db[[#This Row],[H_QTY/ CTN]],db[[#This Row],[H_1]]-1))</f>
        <v>270 PAK</v>
      </c>
      <c r="T1503" s="94" t="str">
        <f>IF(NOT(db[[#This Row],[H_1]]=db[[#This Row],[H_2]]),MID(db[[#This Row],[H_QTY/ CTN]],db[[#This Row],[H_1]]+1,db[[#This Row],[H_2]]-db[[#This Row],[H_1]]-1),"")</f>
        <v/>
      </c>
      <c r="U1503" s="87" t="str">
        <f>IF(db[[#This Row],[QTY/ CTN B]]="","",LEFT(db[[#This Row],[QTY/ CTN B]],SEARCH(" ",db[[#This Row],[QTY/ CTN B]],1)-1))</f>
        <v>270</v>
      </c>
      <c r="V1503" s="87" t="str">
        <f>IF(db[[#This Row],[QTY/ CTN B]]="","",RIGHT(db[[#This Row],[QTY/ CTN B]],LEN(db[[#This Row],[QTY/ CTN B]])-SEARCH(" ",db[[#This Row],[QTY/ CTN B]],1)))</f>
        <v>PAK</v>
      </c>
      <c r="W1503" s="87" t="str">
        <f>IF(db[[#This Row],[QTY/ CTN TG]]="",IF(db[[#This Row],[STN TG]]="","",12),LEFT(db[[#This Row],[QTY/ CTN TG]],SEARCH(" ",db[[#This Row],[QTY/ CTN TG]],1)-1))</f>
        <v/>
      </c>
      <c r="X1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3" s="87" t="str">
        <f>IF(db[[#This Row],[STN K]]="","",IF(db[[#This Row],[STN TG]]="LSN",12,""))</f>
        <v/>
      </c>
      <c r="Z1503" s="87" t="str">
        <f>IF(db[[#This Row],[STN TG]]="LSN","PCS","")</f>
        <v/>
      </c>
      <c r="AA1503" s="87">
        <f>db[[#This Row],[QTY B]]*IF(db[[#This Row],[QTY TG]]="",1,db[[#This Row],[QTY TG]])*IF(db[[#This Row],[QTY K]]="",1,db[[#This Row],[QTY K]])</f>
        <v>270</v>
      </c>
      <c r="AB1503" s="87" t="str">
        <f>IF(db[[#This Row],[STN K]]="",IF(db[[#This Row],[STN TG]]="",db[[#This Row],[STN B]],db[[#This Row],[STN TG]]),db[[#This Row],[STN K]])</f>
        <v>PAK</v>
      </c>
      <c r="AC1503" s="87"/>
    </row>
    <row r="1504" spans="1:29" x14ac:dyDescent="0.25">
      <c r="A1504" s="87">
        <f>ROW()-1</f>
        <v>1503</v>
      </c>
      <c r="B1504" s="3" t="str">
        <f>LOWER(SUBSTITUTE(SUBSTITUTE(SUBSTITUTE(SUBSTITUTE(SUBSTITUTE(SUBSTITUTE(db[[#This Row],[NB BM]]," ",),".",""),"-",""),"(",""),")",""),"/",""))</f>
        <v>kertascrepepotonganjersy</v>
      </c>
      <c r="C1504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D1504" s="3" t="str">
        <f>LOWER(SUBSTITUTE(SUBSTITUTE(SUBSTITUTE(SUBSTITUTE(SUBSTITUTE(SUBSTITUTE(SUBSTITUTE(SUBSTITUTE(SUBSTITUTE(db[[#This Row],[NB PAJAK]]," ",""),"-",""),"(",""),")",""),".",""),",",""),"/",""),"""",""),"+",""))</f>
        <v/>
      </c>
      <c r="E1504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kertascrepepotonganjersy210pak</v>
      </c>
      <c r="F15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kertascrepepotonganjersy210pakuntana</v>
      </c>
      <c r="G1504" s="1" t="s">
        <v>2326</v>
      </c>
      <c r="H1504" s="4" t="s">
        <v>2323</v>
      </c>
      <c r="I1504" s="49"/>
      <c r="J1504" s="1" t="s">
        <v>1621</v>
      </c>
      <c r="K1504" s="26" t="e">
        <f>IF(db[[#This Row],[NB NOTA_C]]="","",COUNTIF([2]!B_MSK[concat],db[[#This Row],[NB NOTA_C]]))</f>
        <v>#REF!</v>
      </c>
      <c r="L1504" s="7" t="s">
        <v>1653</v>
      </c>
      <c r="M1504" s="3" t="s">
        <v>2325</v>
      </c>
      <c r="N1504" s="1" t="s">
        <v>2801</v>
      </c>
      <c r="P1504" s="1" t="str">
        <f>IF(db[[#This Row],[QTY/ CTN]]="","",SUBSTITUTE(SUBSTITUTE(SUBSTITUTE(db[[#This Row],[QTY/ CTN]]," ","_",2),"(",""),")","")&amp;"_")</f>
        <v>210 PAK_</v>
      </c>
      <c r="Q1504" s="1">
        <f>IF(db[[#This Row],[H_QTY/ CTN]]="","",SEARCH("_",db[[#This Row],[H_QTY/ CTN]]))</f>
        <v>8</v>
      </c>
      <c r="R1504" s="1">
        <f>IF(db[[#This Row],[H_QTY/ CTN]]="","",LEN(db[[#This Row],[H_QTY/ CTN]]))</f>
        <v>8</v>
      </c>
      <c r="S1504" s="90" t="str">
        <f>IF(db[[#This Row],[H_QTY/ CTN]]="","",LEFT(db[[#This Row],[H_QTY/ CTN]],db[[#This Row],[H_1]]-1))</f>
        <v>210 PAK</v>
      </c>
      <c r="T1504" s="87" t="str">
        <f>IF(NOT(db[[#This Row],[H_1]]=db[[#This Row],[H_2]]),MID(db[[#This Row],[H_QTY/ CTN]],db[[#This Row],[H_1]]+1,db[[#This Row],[H_2]]-db[[#This Row],[H_1]]-1),"")</f>
        <v/>
      </c>
      <c r="U1504" s="87" t="str">
        <f>IF(db[[#This Row],[QTY/ CTN B]]="","",LEFT(db[[#This Row],[QTY/ CTN B]],SEARCH(" ",db[[#This Row],[QTY/ CTN B]],1)-1))</f>
        <v>210</v>
      </c>
      <c r="V1504" s="87" t="str">
        <f>IF(db[[#This Row],[QTY/ CTN B]]="","",RIGHT(db[[#This Row],[QTY/ CTN B]],LEN(db[[#This Row],[QTY/ CTN B]])-SEARCH(" ",db[[#This Row],[QTY/ CTN B]],1)))</f>
        <v>PAK</v>
      </c>
      <c r="W1504" s="87" t="str">
        <f>IF(db[[#This Row],[QTY/ CTN TG]]="",IF(db[[#This Row],[STN TG]]="","",12),LEFT(db[[#This Row],[QTY/ CTN TG]],SEARCH(" ",db[[#This Row],[QTY/ CTN TG]],1)-1))</f>
        <v/>
      </c>
      <c r="X1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4" s="87" t="str">
        <f>IF(db[[#This Row],[STN K]]="","",IF(db[[#This Row],[STN TG]]="LSN",12,""))</f>
        <v/>
      </c>
      <c r="Z1504" s="87" t="str">
        <f>IF(db[[#This Row],[STN TG]]="LSN","PCS","")</f>
        <v/>
      </c>
      <c r="AA1504" s="87">
        <f>db[[#This Row],[QTY B]]*IF(db[[#This Row],[QTY TG]]="",1,db[[#This Row],[QTY TG]])*IF(db[[#This Row],[QTY K]]="",1,db[[#This Row],[QTY K]])</f>
        <v>210</v>
      </c>
      <c r="AB1504" s="87" t="str">
        <f>IF(db[[#This Row],[STN K]]="",IF(db[[#This Row],[STN TG]]="",db[[#This Row],[STN B]],db[[#This Row],[STN TG]]),db[[#This Row],[STN K]])</f>
        <v>PAK</v>
      </c>
      <c r="AC1504" s="87"/>
    </row>
    <row r="1505" spans="1:29" x14ac:dyDescent="0.25">
      <c r="A1505" s="87">
        <f>ROW()-1</f>
        <v>1504</v>
      </c>
      <c r="B1505" s="14" t="str">
        <f>LOWER(SUBSTITUTE(SUBSTITUTE(SUBSTITUTE(SUBSTITUTE(SUBSTITUTE(SUBSTITUTE(db[[#This Row],[NB BM]]," ",),".",""),"-",""),"(",""),")",""),"/",""))</f>
        <v>kertascrepekeciljersy</v>
      </c>
      <c r="C1505" s="14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D1505" s="14" t="str">
        <f>LOWER(SUBSTITUTE(SUBSTITUTE(SUBSTITUTE(SUBSTITUTE(SUBSTITUTE(SUBSTITUTE(SUBSTITUTE(SUBSTITUTE(SUBSTITUTE(db[[#This Row],[NB PAJAK]]," ",""),"-",""),"(",""),")",""),".",""),",",""),"/",""),"""",""),"+",""))</f>
        <v/>
      </c>
      <c r="E1505" s="14" t="str">
        <f>LOWER(SUBSTITUTE(SUBSTITUTE(SUBSTITUTE(SUBSTITUTE(SUBSTITUTE(SUBSTITUTE(SUBSTITUTE(SUBSTITUTE(SUBSTITUTE(db[[#This Row],[NB BM]]&amp;db[[#This Row],[QTY/ CTN]]," ",),".",""),"-",""),"(",""),")",""),",",""),"/",""),"""",""),"+",""))</f>
        <v>kertascrepekeciljersy235pak</v>
      </c>
      <c r="F15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kertascrepesmalljersy235pakuntana</v>
      </c>
      <c r="G1505" s="15" t="s">
        <v>4105</v>
      </c>
      <c r="H1505" s="19" t="s">
        <v>4104</v>
      </c>
      <c r="I1505" s="50"/>
      <c r="J1505" s="1" t="s">
        <v>1621</v>
      </c>
      <c r="K1505" s="27" t="e">
        <f>IF(db[[#This Row],[NB NOTA_C]]="","",COUNTIF([2]!B_MSK[concat],db[[#This Row],[NB NOTA_C]]))</f>
        <v>#REF!</v>
      </c>
      <c r="L1505" s="16" t="s">
        <v>4106</v>
      </c>
      <c r="M1505" s="14" t="s">
        <v>4107</v>
      </c>
      <c r="N1505" s="15" t="s">
        <v>2801</v>
      </c>
      <c r="O1505" s="14"/>
      <c r="P1505" s="14" t="str">
        <f>IF(db[[#This Row],[QTY/ CTN]]="","",SUBSTITUTE(SUBSTITUTE(SUBSTITUTE(db[[#This Row],[QTY/ CTN]]," ","_",2),"(",""),")","")&amp;"_")</f>
        <v>235 PAK_</v>
      </c>
      <c r="Q1505" s="14">
        <f>IF(db[[#This Row],[H_QTY/ CTN]]="","",SEARCH("_",db[[#This Row],[H_QTY/ CTN]]))</f>
        <v>8</v>
      </c>
      <c r="R1505" s="14">
        <f>IF(db[[#This Row],[H_QTY/ CTN]]="","",LEN(db[[#This Row],[H_QTY/ CTN]]))</f>
        <v>8</v>
      </c>
      <c r="S1505" s="91" t="str">
        <f>IF(db[[#This Row],[H_QTY/ CTN]]="","",LEFT(db[[#This Row],[H_QTY/ CTN]],db[[#This Row],[H_1]]-1))</f>
        <v>235 PAK</v>
      </c>
      <c r="T1505" s="91" t="str">
        <f>IF(NOT(db[[#This Row],[H_1]]=db[[#This Row],[H_2]]),MID(db[[#This Row],[H_QTY/ CTN]],db[[#This Row],[H_1]]+1,db[[#This Row],[H_2]]-db[[#This Row],[H_1]]-1),"")</f>
        <v/>
      </c>
      <c r="U1505" s="87" t="str">
        <f>IF(db[[#This Row],[QTY/ CTN B]]="","",LEFT(db[[#This Row],[QTY/ CTN B]],SEARCH(" ",db[[#This Row],[QTY/ CTN B]],1)-1))</f>
        <v>235</v>
      </c>
      <c r="V1505" s="87" t="str">
        <f>IF(db[[#This Row],[QTY/ CTN B]]="","",RIGHT(db[[#This Row],[QTY/ CTN B]],LEN(db[[#This Row],[QTY/ CTN B]])-SEARCH(" ",db[[#This Row],[QTY/ CTN B]],1)))</f>
        <v>PAK</v>
      </c>
      <c r="W1505" s="87" t="str">
        <f>IF(db[[#This Row],[QTY/ CTN TG]]="",IF(db[[#This Row],[STN TG]]="","",12),LEFT(db[[#This Row],[QTY/ CTN TG]],SEARCH(" ",db[[#This Row],[QTY/ CTN TG]],1)-1))</f>
        <v/>
      </c>
      <c r="X1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5" s="87" t="str">
        <f>IF(db[[#This Row],[STN K]]="","",IF(db[[#This Row],[STN TG]]="LSN",12,""))</f>
        <v/>
      </c>
      <c r="Z1505" s="87" t="str">
        <f>IF(db[[#This Row],[STN TG]]="LSN","PCS","")</f>
        <v/>
      </c>
      <c r="AA1505" s="87">
        <f>db[[#This Row],[QTY B]]*IF(db[[#This Row],[QTY TG]]="",1,db[[#This Row],[QTY TG]])*IF(db[[#This Row],[QTY K]]="",1,db[[#This Row],[QTY K]])</f>
        <v>235</v>
      </c>
      <c r="AB1505" s="87" t="str">
        <f>IF(db[[#This Row],[STN K]]="",IF(db[[#This Row],[STN TG]]="",db[[#This Row],[STN B]],db[[#This Row],[STN TG]]),db[[#This Row],[STN K]])</f>
        <v>PAK</v>
      </c>
      <c r="AC1505" s="87"/>
    </row>
    <row r="1506" spans="1:29" x14ac:dyDescent="0.25">
      <c r="A1506" s="87">
        <f>ROW()-1</f>
        <v>1505</v>
      </c>
      <c r="B1506" s="14" t="str">
        <f>LOWER(SUBSTITUTE(SUBSTITUTE(SUBSTITUTE(SUBSTITUTE(SUBSTITUTE(SUBSTITUTE(db[[#This Row],[NB BM]]," ",),".",""),"-",""),"(",""),")",""),"/",""))</f>
        <v>kertaskadoparsel75x90</v>
      </c>
      <c r="C1506" s="14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D1506" s="14" t="str">
        <f>LOWER(SUBSTITUTE(SUBSTITUTE(SUBSTITUTE(SUBSTITUTE(SUBSTITUTE(SUBSTITUTE(SUBSTITUTE(SUBSTITUTE(SUBSTITUTE(db[[#This Row],[NB PAJAK]]," ",""),"-",""),"(",""),")",""),".",""),",",""),"/",""),"""",""),"+",""))</f>
        <v/>
      </c>
      <c r="E1506" s="14" t="str">
        <f>LOWER(SUBSTITUTE(SUBSTITUTE(SUBSTITUTE(SUBSTITUTE(SUBSTITUTE(SUBSTITUTE(SUBSTITUTE(SUBSTITUTE(SUBSTITUTE(db[[#This Row],[NB BM]]&amp;db[[#This Row],[QTY/ CTN]]," ",),".",""),"-",""),"(",""),")",""),",",""),"/",""),"""",""),"+",""))</f>
        <v>kertaskadoparsel75x902500lbr</v>
      </c>
      <c r="F15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kertaskadoparsel75x902500lbruntana</v>
      </c>
      <c r="G1506" s="15" t="s">
        <v>3972</v>
      </c>
      <c r="H1506" s="19" t="s">
        <v>3967</v>
      </c>
      <c r="I1506" s="50"/>
      <c r="J1506" s="1" t="s">
        <v>1621</v>
      </c>
      <c r="K1506" s="27" t="e">
        <f>IF(db[[#This Row],[NB NOTA_C]]="","",COUNTIF([2]!B_MSK[concat],db[[#This Row],[NB NOTA_C]]))</f>
        <v>#REF!</v>
      </c>
      <c r="L1506" s="16" t="s">
        <v>1639</v>
      </c>
      <c r="M1506" s="14" t="s">
        <v>3973</v>
      </c>
      <c r="N1506" s="15" t="s">
        <v>3509</v>
      </c>
      <c r="O1506" s="14"/>
      <c r="P1506" s="14" t="str">
        <f>IF(db[[#This Row],[QTY/ CTN]]="","",SUBSTITUTE(SUBSTITUTE(SUBSTITUTE(db[[#This Row],[QTY/ CTN]]," ","_",2),"(",""),")","")&amp;"_")</f>
        <v>2500 LBR_</v>
      </c>
      <c r="Q1506" s="14">
        <f>IF(db[[#This Row],[H_QTY/ CTN]]="","",SEARCH("_",db[[#This Row],[H_QTY/ CTN]]))</f>
        <v>9</v>
      </c>
      <c r="R1506" s="14">
        <f>IF(db[[#This Row],[H_QTY/ CTN]]="","",LEN(db[[#This Row],[H_QTY/ CTN]]))</f>
        <v>9</v>
      </c>
      <c r="S1506" s="91" t="str">
        <f>IF(db[[#This Row],[H_QTY/ CTN]]="","",LEFT(db[[#This Row],[H_QTY/ CTN]],db[[#This Row],[H_1]]-1))</f>
        <v>2500 LBR</v>
      </c>
      <c r="T1506" s="91" t="str">
        <f>IF(NOT(db[[#This Row],[H_1]]=db[[#This Row],[H_2]]),MID(db[[#This Row],[H_QTY/ CTN]],db[[#This Row],[H_1]]+1,db[[#This Row],[H_2]]-db[[#This Row],[H_1]]-1),"")</f>
        <v/>
      </c>
      <c r="U1506" s="87" t="str">
        <f>IF(db[[#This Row],[QTY/ CTN B]]="","",LEFT(db[[#This Row],[QTY/ CTN B]],SEARCH(" ",db[[#This Row],[QTY/ CTN B]],1)-1))</f>
        <v>2500</v>
      </c>
      <c r="V1506" s="87" t="str">
        <f>IF(db[[#This Row],[QTY/ CTN B]]="","",RIGHT(db[[#This Row],[QTY/ CTN B]],LEN(db[[#This Row],[QTY/ CTN B]])-SEARCH(" ",db[[#This Row],[QTY/ CTN B]],1)))</f>
        <v>LBR</v>
      </c>
      <c r="W1506" s="87" t="str">
        <f>IF(db[[#This Row],[QTY/ CTN TG]]="",IF(db[[#This Row],[STN TG]]="","",12),LEFT(db[[#This Row],[QTY/ CTN TG]],SEARCH(" ",db[[#This Row],[QTY/ CTN TG]],1)-1))</f>
        <v/>
      </c>
      <c r="X1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06" s="87" t="str">
        <f>IF(db[[#This Row],[STN K]]="","",IF(db[[#This Row],[STN TG]]="LSN",12,""))</f>
        <v/>
      </c>
      <c r="Z1506" s="87" t="str">
        <f>IF(db[[#This Row],[STN TG]]="LSN","PCS","")</f>
        <v/>
      </c>
      <c r="AA1506" s="87">
        <f>db[[#This Row],[QTY B]]*IF(db[[#This Row],[QTY TG]]="",1,db[[#This Row],[QTY TG]])*IF(db[[#This Row],[QTY K]]="",1,db[[#This Row],[QTY K]])</f>
        <v>2500</v>
      </c>
      <c r="AB1506" s="87" t="str">
        <f>IF(db[[#This Row],[STN K]]="",IF(db[[#This Row],[STN TG]]="",db[[#This Row],[STN B]],db[[#This Row],[STN TG]]),db[[#This Row],[STN K]])</f>
        <v>LBR</v>
      </c>
      <c r="AC1506" s="87"/>
    </row>
    <row r="1507" spans="1:29" x14ac:dyDescent="0.25">
      <c r="A1507" s="87">
        <f>ROW()-1</f>
        <v>1506</v>
      </c>
      <c r="B1507" s="3" t="str">
        <f>LOWER(SUBSTITUTE(SUBSTITUTE(SUBSTITUTE(SUBSTITUTE(SUBSTITUTE(SUBSTITUTE(db[[#This Row],[NB BM]]," ",),".",""),"-",""),"(",""),")",""),"/",""))</f>
        <v>keyringdebozzdbkc003</v>
      </c>
      <c r="C1507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D1507" s="3" t="str">
        <f>LOWER(SUBSTITUTE(SUBSTITUTE(SUBSTITUTE(SUBSTITUTE(SUBSTITUTE(SUBSTITUTE(SUBSTITUTE(SUBSTITUTE(SUBSTITUTE(db[[#This Row],[NB PAJAK]]," ",""),"-",""),"(",""),")",""),".",""),",",""),"/",""),"""",""),"+",""))</f>
        <v/>
      </c>
      <c r="E1507" s="3" t="str">
        <f>LOWER(SUBSTITUTE(SUBSTITUTE(SUBSTITUTE(SUBSTITUTE(SUBSTITUTE(SUBSTITUTE(SUBSTITUTE(SUBSTITUTE(SUBSTITUTE(db[[#This Row],[NB BM]]&amp;db[[#This Row],[QTY/ CTN]]," ",),".",""),"-",""),"(",""),")",""),",",""),"/",""),"""",""),"+",""))</f>
        <v>keyringdebozzdbkc00396tub50pcs</v>
      </c>
      <c r="F15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keyringdebozz50pcsdbkc00396tub50pcsuntana</v>
      </c>
      <c r="G1507" s="1" t="s">
        <v>1185</v>
      </c>
      <c r="H1507" s="4" t="s">
        <v>1463</v>
      </c>
      <c r="I1507" s="49"/>
      <c r="J1507" s="1" t="s">
        <v>1621</v>
      </c>
      <c r="K1507" s="26" t="e">
        <f>IF(db[[#This Row],[NB NOTA_C]]="","",COUNTIF([2]!B_MSK[concat],db[[#This Row],[NB NOTA_C]]))</f>
        <v>#REF!</v>
      </c>
      <c r="L1507" s="6" t="s">
        <v>1634</v>
      </c>
      <c r="M1507" s="1" t="s">
        <v>1756</v>
      </c>
      <c r="N1507" s="1" t="s">
        <v>3110</v>
      </c>
      <c r="P1507" s="1" t="str">
        <f>IF(db[[#This Row],[QTY/ CTN]]="","",SUBSTITUTE(SUBSTITUTE(SUBSTITUTE(db[[#This Row],[QTY/ CTN]]," ","_",2),"(",""),")","")&amp;"_")</f>
        <v>96 TUB_50 PCS_</v>
      </c>
      <c r="Q1507" s="1">
        <f>IF(db[[#This Row],[H_QTY/ CTN]]="","",SEARCH("_",db[[#This Row],[H_QTY/ CTN]]))</f>
        <v>7</v>
      </c>
      <c r="R1507" s="1">
        <f>IF(db[[#This Row],[H_QTY/ CTN]]="","",LEN(db[[#This Row],[H_QTY/ CTN]]))</f>
        <v>14</v>
      </c>
      <c r="S1507" s="90" t="str">
        <f>IF(db[[#This Row],[H_QTY/ CTN]]="","",LEFT(db[[#This Row],[H_QTY/ CTN]],db[[#This Row],[H_1]]-1))</f>
        <v>96 TUB</v>
      </c>
      <c r="T1507" s="87" t="str">
        <f>IF(NOT(db[[#This Row],[H_1]]=db[[#This Row],[H_2]]),MID(db[[#This Row],[H_QTY/ CTN]],db[[#This Row],[H_1]]+1,db[[#This Row],[H_2]]-db[[#This Row],[H_1]]-1),"")</f>
        <v>50 PCS</v>
      </c>
      <c r="U1507" s="87" t="str">
        <f>IF(db[[#This Row],[QTY/ CTN B]]="","",LEFT(db[[#This Row],[QTY/ CTN B]],SEARCH(" ",db[[#This Row],[QTY/ CTN B]],1)-1))</f>
        <v>96</v>
      </c>
      <c r="V1507" s="87" t="str">
        <f>IF(db[[#This Row],[QTY/ CTN B]]="","",RIGHT(db[[#This Row],[QTY/ CTN B]],LEN(db[[#This Row],[QTY/ CTN B]])-SEARCH(" ",db[[#This Row],[QTY/ CTN B]],1)))</f>
        <v>TUB</v>
      </c>
      <c r="W1507" s="87" t="str">
        <f>IF(db[[#This Row],[QTY/ CTN TG]]="",IF(db[[#This Row],[STN TG]]="","",12),LEFT(db[[#This Row],[QTY/ CTN TG]],SEARCH(" ",db[[#This Row],[QTY/ CTN TG]],1)-1))</f>
        <v>50</v>
      </c>
      <c r="X1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07" s="87" t="str">
        <f>IF(db[[#This Row],[STN K]]="","",IF(db[[#This Row],[STN TG]]="LSN",12,""))</f>
        <v/>
      </c>
      <c r="Z1507" s="87" t="str">
        <f>IF(db[[#This Row],[STN TG]]="LSN","PCS","")</f>
        <v/>
      </c>
      <c r="AA1507" s="87">
        <f>db[[#This Row],[QTY B]]*IF(db[[#This Row],[QTY TG]]="",1,db[[#This Row],[QTY TG]])*IF(db[[#This Row],[QTY K]]="",1,db[[#This Row],[QTY K]])</f>
        <v>4800</v>
      </c>
      <c r="AB1507" s="87" t="str">
        <f>IF(db[[#This Row],[STN K]]="",IF(db[[#This Row],[STN TG]]="",db[[#This Row],[STN B]],db[[#This Row],[STN TG]]),db[[#This Row],[STN K]])</f>
        <v>PCS</v>
      </c>
      <c r="AC1507" s="87"/>
    </row>
    <row r="1508" spans="1:29" x14ac:dyDescent="0.25">
      <c r="A1508" s="87">
        <f>ROW()-1</f>
        <v>1507</v>
      </c>
      <c r="B1508" s="3" t="str">
        <f>LOWER(SUBSTITUTE(SUBSTITUTE(SUBSTITUTE(SUBSTITUTE(SUBSTITUTE(SUBSTITUTE(db[[#This Row],[NB BM]]," ",),".",""),"-",""),"(",""),")",""),"/",""))</f>
        <v>keyringdebozzdbkc003l</v>
      </c>
      <c r="C1508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D1508" s="3" t="str">
        <f>LOWER(SUBSTITUTE(SUBSTITUTE(SUBSTITUTE(SUBSTITUTE(SUBSTITUTE(SUBSTITUTE(SUBSTITUTE(SUBSTITUTE(SUBSTITUTE(db[[#This Row],[NB PAJAK]]," ",""),"-",""),"(",""),")",""),".",""),",",""),"/",""),"""",""),"+",""))</f>
        <v/>
      </c>
      <c r="E1508" s="3" t="str">
        <f>LOWER(SUBSTITUTE(SUBSTITUTE(SUBSTITUTE(SUBSTITUTE(SUBSTITUTE(SUBSTITUTE(SUBSTITUTE(SUBSTITUTE(SUBSTITUTE(db[[#This Row],[NB BM]]&amp;db[[#This Row],[QTY/ CTN]]," ",),".",""),"-",""),"(",""),")",""),",",""),"/",""),"""",""),"+",""))</f>
        <v>keyringdebozzdbkc003l93tub50pcs</v>
      </c>
      <c r="F1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keyringdebozz50pcsdbkc003l93tub50pcsuntana</v>
      </c>
      <c r="G1508" s="1" t="s">
        <v>1186</v>
      </c>
      <c r="H1508" s="4" t="s">
        <v>1464</v>
      </c>
      <c r="I1508" s="49"/>
      <c r="J1508" s="1" t="s">
        <v>1621</v>
      </c>
      <c r="K1508" s="26" t="e">
        <f>IF(db[[#This Row],[NB NOTA_C]]="","",COUNTIF([2]!B_MSK[concat],db[[#This Row],[NB NOTA_C]]))</f>
        <v>#REF!</v>
      </c>
      <c r="L1508" s="6" t="s">
        <v>1634</v>
      </c>
      <c r="M1508" s="1" t="s">
        <v>1757</v>
      </c>
      <c r="N1508" s="1" t="s">
        <v>3110</v>
      </c>
      <c r="P1508" s="1" t="str">
        <f>IF(db[[#This Row],[QTY/ CTN]]="","",SUBSTITUTE(SUBSTITUTE(SUBSTITUTE(db[[#This Row],[QTY/ CTN]]," ","_",2),"(",""),")","")&amp;"_")</f>
        <v>93 TUB_50 PCS_</v>
      </c>
      <c r="Q1508" s="1">
        <f>IF(db[[#This Row],[H_QTY/ CTN]]="","",SEARCH("_",db[[#This Row],[H_QTY/ CTN]]))</f>
        <v>7</v>
      </c>
      <c r="R1508" s="1">
        <f>IF(db[[#This Row],[H_QTY/ CTN]]="","",LEN(db[[#This Row],[H_QTY/ CTN]]))</f>
        <v>14</v>
      </c>
      <c r="S1508" s="90" t="str">
        <f>IF(db[[#This Row],[H_QTY/ CTN]]="","",LEFT(db[[#This Row],[H_QTY/ CTN]],db[[#This Row],[H_1]]-1))</f>
        <v>93 TUB</v>
      </c>
      <c r="T1508" s="87" t="str">
        <f>IF(NOT(db[[#This Row],[H_1]]=db[[#This Row],[H_2]]),MID(db[[#This Row],[H_QTY/ CTN]],db[[#This Row],[H_1]]+1,db[[#This Row],[H_2]]-db[[#This Row],[H_1]]-1),"")</f>
        <v>50 PCS</v>
      </c>
      <c r="U1508" s="87" t="str">
        <f>IF(db[[#This Row],[QTY/ CTN B]]="","",LEFT(db[[#This Row],[QTY/ CTN B]],SEARCH(" ",db[[#This Row],[QTY/ CTN B]],1)-1))</f>
        <v>93</v>
      </c>
      <c r="V1508" s="87" t="str">
        <f>IF(db[[#This Row],[QTY/ CTN B]]="","",RIGHT(db[[#This Row],[QTY/ CTN B]],LEN(db[[#This Row],[QTY/ CTN B]])-SEARCH(" ",db[[#This Row],[QTY/ CTN B]],1)))</f>
        <v>TUB</v>
      </c>
      <c r="W1508" s="87" t="str">
        <f>IF(db[[#This Row],[QTY/ CTN TG]]="",IF(db[[#This Row],[STN TG]]="","",12),LEFT(db[[#This Row],[QTY/ CTN TG]],SEARCH(" ",db[[#This Row],[QTY/ CTN TG]],1)-1))</f>
        <v>50</v>
      </c>
      <c r="X1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08" s="87" t="str">
        <f>IF(db[[#This Row],[STN K]]="","",IF(db[[#This Row],[STN TG]]="LSN",12,""))</f>
        <v/>
      </c>
      <c r="Z1508" s="87" t="str">
        <f>IF(db[[#This Row],[STN TG]]="LSN","PCS","")</f>
        <v/>
      </c>
      <c r="AA1508" s="87">
        <f>db[[#This Row],[QTY B]]*IF(db[[#This Row],[QTY TG]]="",1,db[[#This Row],[QTY TG]])*IF(db[[#This Row],[QTY K]]="",1,db[[#This Row],[QTY K]])</f>
        <v>4650</v>
      </c>
      <c r="AB1508" s="87" t="str">
        <f>IF(db[[#This Row],[STN K]]="",IF(db[[#This Row],[STN TG]]="",db[[#This Row],[STN B]],db[[#This Row],[STN TG]]),db[[#This Row],[STN K]])</f>
        <v>PCS</v>
      </c>
      <c r="AC1508" s="87"/>
    </row>
    <row r="1509" spans="1:29" x14ac:dyDescent="0.25">
      <c r="A1509" s="87">
        <f>ROW()-1</f>
        <v>1508</v>
      </c>
      <c r="B1509" s="1" t="str">
        <f>LOWER(SUBSTITUTE(SUBSTITUTE(SUBSTITUTE(SUBSTITUTE(SUBSTITUTE(SUBSTITUTE(db[[#This Row],[NB BM]]," ",),".",""),"-",""),"(",""),")",""),"/",""))</f>
        <v>keyringjkkr6</v>
      </c>
      <c r="C1509" s="1" t="str">
        <f>LOWER(SUBSTITUTE(SUBSTITUTE(SUBSTITUTE(SUBSTITUTE(SUBSTITUTE(SUBSTITUTE(SUBSTITUTE(SUBSTITUTE(SUBSTITUTE(db[[#This Row],[NB NOTA]]," ",),".",""),"-",""),"(",""),")",""),",",""),"/",""),"""",""),"+",""))</f>
        <v>keyringkr6jk</v>
      </c>
      <c r="D1509" s="1" t="str">
        <f>LOWER(SUBSTITUTE(SUBSTITUTE(SUBSTITUTE(SUBSTITUTE(SUBSTITUTE(SUBSTITUTE(SUBSTITUTE(SUBSTITUTE(SUBSTITUTE(db[[#This Row],[NB PAJAK]]," ",""),"-",""),"(",""),")",""),".",""),",",""),"/",""),"""",""),"+",""))</f>
        <v>keyringjoykokr6isi25pc</v>
      </c>
      <c r="E1509" s="1" t="str">
        <f>LOWER(SUBSTITUTE(SUBSTITUTE(SUBSTITUTE(SUBSTITUTE(SUBSTITUTE(SUBSTITUTE(SUBSTITUTE(SUBSTITUTE(SUBSTITUTE(db[[#This Row],[NB BM]]&amp;db[[#This Row],[QTY/ CTN]]," ",),".",""),"-",""),"(",""),")",""),",",""),"/",""),"""",""),"+",""))</f>
        <v>keyringjkkr68box25pcs</v>
      </c>
      <c r="F15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keyringkr6jk8box25pcsartomoro</v>
      </c>
      <c r="G1509" s="1" t="s">
        <v>5896</v>
      </c>
      <c r="H1509" s="4" t="s">
        <v>5897</v>
      </c>
      <c r="I1509" s="49" t="s">
        <v>5899</v>
      </c>
      <c r="J1509" s="1" t="s">
        <v>1620</v>
      </c>
      <c r="K1509" s="26" t="e">
        <f>IF(db[[#This Row],[NB NOTA_C]]="","",COUNTIF([2]!B_MSK[concat],db[[#This Row],[NB NOTA_C]]))</f>
        <v>#REF!</v>
      </c>
      <c r="L1509" s="6" t="s">
        <v>1631</v>
      </c>
      <c r="M1509" s="1" t="s">
        <v>5898</v>
      </c>
      <c r="N1509" s="1" t="s">
        <v>3110</v>
      </c>
      <c r="P1509" s="1" t="str">
        <f>IF(db[[#This Row],[QTY/ CTN]]="","",SUBSTITUTE(SUBSTITUTE(SUBSTITUTE(db[[#This Row],[QTY/ CTN]]," ","_",2),"(",""),")","")&amp;"_")</f>
        <v>8 BOX_25 PCS_</v>
      </c>
      <c r="Q1509" s="1">
        <f>IF(db[[#This Row],[H_QTY/ CTN]]="","",SEARCH("_",db[[#This Row],[H_QTY/ CTN]]))</f>
        <v>6</v>
      </c>
      <c r="R1509" s="1">
        <f>IF(db[[#This Row],[H_QTY/ CTN]]="","",LEN(db[[#This Row],[H_QTY/ CTN]]))</f>
        <v>13</v>
      </c>
      <c r="S1509" s="90" t="str">
        <f>IF(db[[#This Row],[H_QTY/ CTN]]="","",LEFT(db[[#This Row],[H_QTY/ CTN]],db[[#This Row],[H_1]]-1))</f>
        <v>8 BOX</v>
      </c>
      <c r="T1509" s="87" t="str">
        <f>IF(NOT(db[[#This Row],[H_1]]=db[[#This Row],[H_2]]),MID(db[[#This Row],[H_QTY/ CTN]],db[[#This Row],[H_1]]+1,db[[#This Row],[H_2]]-db[[#This Row],[H_1]]-1),"")</f>
        <v>25 PCS</v>
      </c>
      <c r="U1509" s="87" t="str">
        <f>IF(db[[#This Row],[QTY/ CTN B]]="","",LEFT(db[[#This Row],[QTY/ CTN B]],SEARCH(" ",db[[#This Row],[QTY/ CTN B]],1)-1))</f>
        <v>8</v>
      </c>
      <c r="V1509" s="87" t="str">
        <f>IF(db[[#This Row],[QTY/ CTN B]]="","",RIGHT(db[[#This Row],[QTY/ CTN B]],LEN(db[[#This Row],[QTY/ CTN B]])-SEARCH(" ",db[[#This Row],[QTY/ CTN B]],1)))</f>
        <v>BOX</v>
      </c>
      <c r="W1509" s="87" t="str">
        <f>IF(db[[#This Row],[QTY/ CTN TG]]="",IF(db[[#This Row],[STN TG]]="","",12),LEFT(db[[#This Row],[QTY/ CTN TG]],SEARCH(" ",db[[#This Row],[QTY/ CTN TG]],1)-1))</f>
        <v>25</v>
      </c>
      <c r="X1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09" s="87" t="str">
        <f>IF(db[[#This Row],[STN K]]="","",IF(db[[#This Row],[STN TG]]="LSN",12,""))</f>
        <v/>
      </c>
      <c r="Z1509" s="87" t="str">
        <f>IF(db[[#This Row],[STN TG]]="LSN","PCS","")</f>
        <v/>
      </c>
      <c r="AA1509" s="87">
        <f>db[[#This Row],[QTY B]]*IF(db[[#This Row],[QTY TG]]="",1,db[[#This Row],[QTY TG]])*IF(db[[#This Row],[QTY K]]="",1,db[[#This Row],[QTY K]])</f>
        <v>200</v>
      </c>
      <c r="AB1509" s="87" t="str">
        <f>IF(db[[#This Row],[STN K]]="",IF(db[[#This Row],[STN TG]]="",db[[#This Row],[STN B]],db[[#This Row],[STN TG]]),db[[#This Row],[STN K]])</f>
        <v>PCS</v>
      </c>
      <c r="AC1509" s="87"/>
    </row>
    <row r="1510" spans="1:29" x14ac:dyDescent="0.25">
      <c r="A1510" s="87">
        <f>ROW()-1</f>
        <v>1509</v>
      </c>
      <c r="B1510" s="8" t="str">
        <f>LOWER(SUBSTITUTE(SUBSTITUTE(SUBSTITUTE(SUBSTITUTE(SUBSTITUTE(SUBSTITUTE(db[[#This Row],[NB BM]]," ",),".",""),"-",""),"(",""),")",""),"/",""))</f>
        <v>keyringjkkr8</v>
      </c>
      <c r="C1510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D1510" s="8" t="str">
        <f>LOWER(SUBSTITUTE(SUBSTITUTE(SUBSTITUTE(SUBSTITUTE(SUBSTITUTE(SUBSTITUTE(SUBSTITUTE(SUBSTITUTE(SUBSTITUTE(db[[#This Row],[NB PAJAK]]," ",""),"-",""),"(",""),")",""),".",""),",",""),"/",""),"""",""),"+",""))</f>
        <v>keyringjoykokr8isi50pc</v>
      </c>
      <c r="E1510" s="8" t="str">
        <f>LOWER(SUBSTITUTE(SUBSTITUTE(SUBSTITUTE(SUBSTITUTE(SUBSTITUTE(SUBSTITUTE(SUBSTITUTE(SUBSTITUTE(SUBSTITUTE(db[[#This Row],[NB BM]]&amp;db[[#This Row],[QTY/ CTN]]," ",),".",""),"-",""),"(",""),")",""),",",""),"/",""),"""",""),"+",""))</f>
        <v>keyringjkkr840drm50pcs</v>
      </c>
      <c r="F151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keyringkr8drumjk40drm50pcsartomoro</v>
      </c>
      <c r="G1510" s="8" t="s">
        <v>648</v>
      </c>
      <c r="H1510" s="18" t="s">
        <v>649</v>
      </c>
      <c r="I1510" s="2" t="s">
        <v>5900</v>
      </c>
      <c r="J1510" s="1" t="s">
        <v>1620</v>
      </c>
      <c r="K1510" s="26" t="e">
        <f>IF(db[[#This Row],[NB NOTA_C]]="","",COUNTIF([2]!B_MSK[concat],db[[#This Row],[NB NOTA_C]]))</f>
        <v>#REF!</v>
      </c>
      <c r="L1510" s="6" t="s">
        <v>1631</v>
      </c>
      <c r="M1510" s="1" t="s">
        <v>1758</v>
      </c>
      <c r="N1510" s="1" t="s">
        <v>3110</v>
      </c>
      <c r="P1510" s="1" t="str">
        <f>IF(db[[#This Row],[QTY/ CTN]]="","",SUBSTITUTE(SUBSTITUTE(SUBSTITUTE(db[[#This Row],[QTY/ CTN]]," ","_",2),"(",""),")","")&amp;"_")</f>
        <v>40 DRM_50 PCS_</v>
      </c>
      <c r="Q1510" s="1">
        <f>IF(db[[#This Row],[H_QTY/ CTN]]="","",SEARCH("_",db[[#This Row],[H_QTY/ CTN]]))</f>
        <v>7</v>
      </c>
      <c r="R1510" s="1">
        <f>IF(db[[#This Row],[H_QTY/ CTN]]="","",LEN(db[[#This Row],[H_QTY/ CTN]]))</f>
        <v>14</v>
      </c>
      <c r="S1510" s="90" t="str">
        <f>IF(db[[#This Row],[H_QTY/ CTN]]="","",LEFT(db[[#This Row],[H_QTY/ CTN]],db[[#This Row],[H_1]]-1))</f>
        <v>40 DRM</v>
      </c>
      <c r="T1510" s="87" t="str">
        <f>IF(NOT(db[[#This Row],[H_1]]=db[[#This Row],[H_2]]),MID(db[[#This Row],[H_QTY/ CTN]],db[[#This Row],[H_1]]+1,db[[#This Row],[H_2]]-db[[#This Row],[H_1]]-1),"")</f>
        <v>50 PCS</v>
      </c>
      <c r="U1510" s="87" t="str">
        <f>IF(db[[#This Row],[QTY/ CTN B]]="","",LEFT(db[[#This Row],[QTY/ CTN B]],SEARCH(" ",db[[#This Row],[QTY/ CTN B]],1)-1))</f>
        <v>40</v>
      </c>
      <c r="V1510" s="87" t="str">
        <f>IF(db[[#This Row],[QTY/ CTN B]]="","",RIGHT(db[[#This Row],[QTY/ CTN B]],LEN(db[[#This Row],[QTY/ CTN B]])-SEARCH(" ",db[[#This Row],[QTY/ CTN B]],1)))</f>
        <v>DRM</v>
      </c>
      <c r="W1510" s="87" t="str">
        <f>IF(db[[#This Row],[QTY/ CTN TG]]="",IF(db[[#This Row],[STN TG]]="","",12),LEFT(db[[#This Row],[QTY/ CTN TG]],SEARCH(" ",db[[#This Row],[QTY/ CTN TG]],1)-1))</f>
        <v>50</v>
      </c>
      <c r="X1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0" s="87" t="str">
        <f>IF(db[[#This Row],[STN K]]="","",IF(db[[#This Row],[STN TG]]="LSN",12,""))</f>
        <v/>
      </c>
      <c r="Z1510" s="87" t="str">
        <f>IF(db[[#This Row],[STN TG]]="LSN","PCS","")</f>
        <v/>
      </c>
      <c r="AA1510" s="87">
        <f>db[[#This Row],[QTY B]]*IF(db[[#This Row],[QTY TG]]="",1,db[[#This Row],[QTY TG]])*IF(db[[#This Row],[QTY K]]="",1,db[[#This Row],[QTY K]])</f>
        <v>2000</v>
      </c>
      <c r="AB1510" s="87" t="str">
        <f>IF(db[[#This Row],[STN K]]="",IF(db[[#This Row],[STN TG]]="",db[[#This Row],[STN B]],db[[#This Row],[STN TG]]),db[[#This Row],[STN K]])</f>
        <v>PCS</v>
      </c>
      <c r="AC1510" s="87"/>
    </row>
    <row r="1511" spans="1:29" x14ac:dyDescent="0.25">
      <c r="A1511" s="87">
        <f>ROW()-1</f>
        <v>1510</v>
      </c>
      <c r="B1511" s="1" t="str">
        <f>LOWER(SUBSTITUTE(SUBSTITUTE(SUBSTITUTE(SUBSTITUTE(SUBSTITUTE(SUBSTITUTE(db[[#This Row],[NB BM]]," ",),".",""),"-",""),"(",""),")",""),"/",""))</f>
        <v>keyringjkkr9</v>
      </c>
      <c r="C1511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D1511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E1511" s="1" t="str">
        <f>LOWER(SUBSTITUTE(SUBSTITUTE(SUBSTITUTE(SUBSTITUTE(SUBSTITUTE(SUBSTITUTE(SUBSTITUTE(SUBSTITUTE(SUBSTITUTE(db[[#This Row],[NB BM]]&amp;db[[#This Row],[QTY/ CTN]]," ",),".",""),"-",""),"(",""),")",""),",",""),"/",""),"""",""),"+",""))</f>
        <v>keyringjkkr948drm50pcs</v>
      </c>
      <c r="F15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keyringkr9jk48drm50pcsartomoro</v>
      </c>
      <c r="G1511" s="1" t="s">
        <v>650</v>
      </c>
      <c r="H1511" s="4" t="s">
        <v>651</v>
      </c>
      <c r="I1511" s="49" t="s">
        <v>2288</v>
      </c>
      <c r="J1511" s="1" t="s">
        <v>1620</v>
      </c>
      <c r="K1511" s="26" t="e">
        <f>IF(db[[#This Row],[NB NOTA_C]]="","",COUNTIF([2]!B_MSK[concat],db[[#This Row],[NB NOTA_C]]))</f>
        <v>#REF!</v>
      </c>
      <c r="L1511" s="6" t="s">
        <v>1631</v>
      </c>
      <c r="M1511" s="1" t="s">
        <v>1759</v>
      </c>
      <c r="N1511" s="1" t="s">
        <v>3110</v>
      </c>
      <c r="P1511" s="1" t="str">
        <f>IF(db[[#This Row],[QTY/ CTN]]="","",SUBSTITUTE(SUBSTITUTE(SUBSTITUTE(db[[#This Row],[QTY/ CTN]]," ","_",2),"(",""),")","")&amp;"_")</f>
        <v>48 DRM_50 PCS_</v>
      </c>
      <c r="Q1511" s="1">
        <f>IF(db[[#This Row],[H_QTY/ CTN]]="","",SEARCH("_",db[[#This Row],[H_QTY/ CTN]]))</f>
        <v>7</v>
      </c>
      <c r="R1511" s="1">
        <f>IF(db[[#This Row],[H_QTY/ CTN]]="","",LEN(db[[#This Row],[H_QTY/ CTN]]))</f>
        <v>14</v>
      </c>
      <c r="S1511" s="90" t="str">
        <f>IF(db[[#This Row],[H_QTY/ CTN]]="","",LEFT(db[[#This Row],[H_QTY/ CTN]],db[[#This Row],[H_1]]-1))</f>
        <v>48 DRM</v>
      </c>
      <c r="T1511" s="87" t="str">
        <f>IF(NOT(db[[#This Row],[H_1]]=db[[#This Row],[H_2]]),MID(db[[#This Row],[H_QTY/ CTN]],db[[#This Row],[H_1]]+1,db[[#This Row],[H_2]]-db[[#This Row],[H_1]]-1),"")</f>
        <v>50 PCS</v>
      </c>
      <c r="U1511" s="87" t="str">
        <f>IF(db[[#This Row],[QTY/ CTN B]]="","",LEFT(db[[#This Row],[QTY/ CTN B]],SEARCH(" ",db[[#This Row],[QTY/ CTN B]],1)-1))</f>
        <v>48</v>
      </c>
      <c r="V1511" s="87" t="str">
        <f>IF(db[[#This Row],[QTY/ CTN B]]="","",RIGHT(db[[#This Row],[QTY/ CTN B]],LEN(db[[#This Row],[QTY/ CTN B]])-SEARCH(" ",db[[#This Row],[QTY/ CTN B]],1)))</f>
        <v>DRM</v>
      </c>
      <c r="W1511" s="87" t="str">
        <f>IF(db[[#This Row],[QTY/ CTN TG]]="",IF(db[[#This Row],[STN TG]]="","",12),LEFT(db[[#This Row],[QTY/ CTN TG]],SEARCH(" ",db[[#This Row],[QTY/ CTN TG]],1)-1))</f>
        <v>50</v>
      </c>
      <c r="X1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1" s="87" t="str">
        <f>IF(db[[#This Row],[STN K]]="","",IF(db[[#This Row],[STN TG]]="LSN",12,""))</f>
        <v/>
      </c>
      <c r="Z1511" s="87" t="str">
        <f>IF(db[[#This Row],[STN TG]]="LSN","PCS","")</f>
        <v/>
      </c>
      <c r="AA1511" s="87">
        <f>db[[#This Row],[QTY B]]*IF(db[[#This Row],[QTY TG]]="",1,db[[#This Row],[QTY TG]])*IF(db[[#This Row],[QTY K]]="",1,db[[#This Row],[QTY K]])</f>
        <v>2400</v>
      </c>
      <c r="AB1511" s="87" t="str">
        <f>IF(db[[#This Row],[STN K]]="",IF(db[[#This Row],[STN TG]]="",db[[#This Row],[STN B]],db[[#This Row],[STN TG]]),db[[#This Row],[STN K]])</f>
        <v>PCS</v>
      </c>
      <c r="AC1511" s="87"/>
    </row>
    <row r="1512" spans="1:29" x14ac:dyDescent="0.25">
      <c r="A1512" s="87">
        <f>ROW()-1</f>
        <v>1511</v>
      </c>
      <c r="B1512" s="3" t="str">
        <f>LOWER(SUBSTITUTE(SUBSTITUTE(SUBSTITUTE(SUBSTITUTE(SUBSTITUTE(SUBSTITUTE(db[[#This Row],[NB BM]]," ",),".",""),"-",""),"(",""),")",""),"/",""))</f>
        <v>pwkiko1212</v>
      </c>
      <c r="C1512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D1512" s="3" t="str">
        <f>LOWER(SUBSTITUTE(SUBSTITUTE(SUBSTITUTE(SUBSTITUTE(SUBSTITUTE(SUBSTITUTE(SUBSTITUTE(SUBSTITUTE(SUBSTITUTE(db[[#This Row],[NB PAJAK]]," ",""),"-",""),"(",""),")",""),".",""),",",""),"/",""),"""",""),"+",""))</f>
        <v/>
      </c>
      <c r="E1512" s="3" t="str">
        <f>LOWER(SUBSTITUTE(SUBSTITUTE(SUBSTITUTE(SUBSTITUTE(SUBSTITUTE(SUBSTITUTE(SUBSTITUTE(SUBSTITUTE(SUBSTITUTE(db[[#This Row],[NB BM]]&amp;db[[#This Row],[QTY/ CTN]]," ",),".",""),"-",""),"(",""),")",""),",",""),"/",""),"""",""),"+",""))</f>
        <v>pwkiko121220lsn</v>
      </c>
      <c r="F1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kikocolour121220lsnuntana</v>
      </c>
      <c r="G1512" s="1" t="s">
        <v>2646</v>
      </c>
      <c r="H1512" s="4" t="s">
        <v>2045</v>
      </c>
      <c r="I1512" s="49"/>
      <c r="J1512" s="1" t="s">
        <v>1621</v>
      </c>
      <c r="K1512" s="26" t="e">
        <f>IF(db[[#This Row],[NB NOTA_C]]="","",COUNTIF([2]!B_MSK[concat],db[[#This Row],[NB NOTA_C]]))</f>
        <v>#REF!</v>
      </c>
      <c r="L1512" s="7" t="s">
        <v>1628</v>
      </c>
      <c r="M1512" s="3" t="s">
        <v>1718</v>
      </c>
      <c r="N1512" s="1" t="s">
        <v>2815</v>
      </c>
      <c r="P1512" s="1" t="str">
        <f>IF(db[[#This Row],[QTY/ CTN]]="","",SUBSTITUTE(SUBSTITUTE(SUBSTITUTE(db[[#This Row],[QTY/ CTN]]," ","_",2),"(",""),")","")&amp;"_")</f>
        <v>20 LSN_</v>
      </c>
      <c r="Q1512" s="1">
        <f>IF(db[[#This Row],[H_QTY/ CTN]]="","",SEARCH("_",db[[#This Row],[H_QTY/ CTN]]))</f>
        <v>7</v>
      </c>
      <c r="R1512" s="1">
        <f>IF(db[[#This Row],[H_QTY/ CTN]]="","",LEN(db[[#This Row],[H_QTY/ CTN]]))</f>
        <v>7</v>
      </c>
      <c r="S1512" s="90" t="str">
        <f>IF(db[[#This Row],[H_QTY/ CTN]]="","",LEFT(db[[#This Row],[H_QTY/ CTN]],db[[#This Row],[H_1]]-1))</f>
        <v>20 LSN</v>
      </c>
      <c r="T1512" s="87" t="str">
        <f>IF(NOT(db[[#This Row],[H_1]]=db[[#This Row],[H_2]]),MID(db[[#This Row],[H_QTY/ CTN]],db[[#This Row],[H_1]]+1,db[[#This Row],[H_2]]-db[[#This Row],[H_1]]-1),"")</f>
        <v/>
      </c>
      <c r="U1512" s="87" t="str">
        <f>IF(db[[#This Row],[QTY/ CTN B]]="","",LEFT(db[[#This Row],[QTY/ CTN B]],SEARCH(" ",db[[#This Row],[QTY/ CTN B]],1)-1))</f>
        <v>20</v>
      </c>
      <c r="V1512" s="87" t="str">
        <f>IF(db[[#This Row],[QTY/ CTN B]]="","",RIGHT(db[[#This Row],[QTY/ CTN B]],LEN(db[[#This Row],[QTY/ CTN B]])-SEARCH(" ",db[[#This Row],[QTY/ CTN B]],1)))</f>
        <v>LSN</v>
      </c>
      <c r="W1512" s="87">
        <f>IF(db[[#This Row],[QTY/ CTN TG]]="",IF(db[[#This Row],[STN TG]]="","",12),LEFT(db[[#This Row],[QTY/ CTN TG]],SEARCH(" ",db[[#This Row],[QTY/ CTN TG]],1)-1))</f>
        <v>12</v>
      </c>
      <c r="X1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2" s="87" t="str">
        <f>IF(db[[#This Row],[STN K]]="","",IF(db[[#This Row],[STN TG]]="LSN",12,""))</f>
        <v/>
      </c>
      <c r="Z1512" s="87" t="str">
        <f>IF(db[[#This Row],[STN TG]]="LSN","PCS","")</f>
        <v/>
      </c>
      <c r="AA1512" s="87">
        <f>db[[#This Row],[QTY B]]*IF(db[[#This Row],[QTY TG]]="",1,db[[#This Row],[QTY TG]])*IF(db[[#This Row],[QTY K]]="",1,db[[#This Row],[QTY K]])</f>
        <v>240</v>
      </c>
      <c r="AB1512" s="87" t="str">
        <f>IF(db[[#This Row],[STN K]]="",IF(db[[#This Row],[STN TG]]="",db[[#This Row],[STN B]],db[[#This Row],[STN TG]]),db[[#This Row],[STN K]])</f>
        <v>PCS</v>
      </c>
      <c r="AC1512" s="87"/>
    </row>
    <row r="1513" spans="1:29" x14ac:dyDescent="0.25">
      <c r="A1513" s="87">
        <f>ROW()-1</f>
        <v>1512</v>
      </c>
      <c r="B1513" s="3" t="str">
        <f>LOWER(SUBSTITUTE(SUBSTITUTE(SUBSTITUTE(SUBSTITUTE(SUBSTITUTE(SUBSTITUTE(db[[#This Row],[NB BM]]," ",),".",""),"-",""),"(",""),")",""),"/",""))</f>
        <v>pwkiko1224</v>
      </c>
      <c r="C1513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D1513" s="3" t="str">
        <f>LOWER(SUBSTITUTE(SUBSTITUTE(SUBSTITUTE(SUBSTITUTE(SUBSTITUTE(SUBSTITUTE(SUBSTITUTE(SUBSTITUTE(SUBSTITUTE(db[[#This Row],[NB PAJAK]]," ",""),"-",""),"(",""),")",""),".",""),",",""),"/",""),"""",""),"+",""))</f>
        <v/>
      </c>
      <c r="E1513" s="3" t="str">
        <f>LOWER(SUBSTITUTE(SUBSTITUTE(SUBSTITUTE(SUBSTITUTE(SUBSTITUTE(SUBSTITUTE(SUBSTITUTE(SUBSTITUTE(SUBSTITUTE(db[[#This Row],[NB BM]]&amp;db[[#This Row],[QTY/ CTN]]," ",),".",""),"-",""),"(",""),")",""),",",""),"/",""),"""",""),"+",""))</f>
        <v>pwkiko122420lsn</v>
      </c>
      <c r="F1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kikocolour122420lsnuntana</v>
      </c>
      <c r="G1513" s="1" t="s">
        <v>2648</v>
      </c>
      <c r="H1513" s="4" t="s">
        <v>2645</v>
      </c>
      <c r="I1513" s="49"/>
      <c r="J1513" s="1" t="s">
        <v>1621</v>
      </c>
      <c r="K1513" s="26" t="e">
        <f>IF(db[[#This Row],[NB NOTA_C]]="","",COUNTIF([2]!B_MSK[concat],db[[#This Row],[NB NOTA_C]]))</f>
        <v>#REF!</v>
      </c>
      <c r="L1513" s="7" t="s">
        <v>1628</v>
      </c>
      <c r="M1513" s="3" t="s">
        <v>1718</v>
      </c>
      <c r="N1513" s="1" t="s">
        <v>2815</v>
      </c>
      <c r="P1513" s="1" t="str">
        <f>IF(db[[#This Row],[QTY/ CTN]]="","",SUBSTITUTE(SUBSTITUTE(SUBSTITUTE(db[[#This Row],[QTY/ CTN]]," ","_",2),"(",""),")","")&amp;"_")</f>
        <v>20 LSN_</v>
      </c>
      <c r="Q1513" s="1">
        <f>IF(db[[#This Row],[H_QTY/ CTN]]="","",SEARCH("_",db[[#This Row],[H_QTY/ CTN]]))</f>
        <v>7</v>
      </c>
      <c r="R1513" s="1">
        <f>IF(db[[#This Row],[H_QTY/ CTN]]="","",LEN(db[[#This Row],[H_QTY/ CTN]]))</f>
        <v>7</v>
      </c>
      <c r="S1513" s="90" t="str">
        <f>IF(db[[#This Row],[H_QTY/ CTN]]="","",LEFT(db[[#This Row],[H_QTY/ CTN]],db[[#This Row],[H_1]]-1))</f>
        <v>20 LSN</v>
      </c>
      <c r="T1513" s="87" t="str">
        <f>IF(NOT(db[[#This Row],[H_1]]=db[[#This Row],[H_2]]),MID(db[[#This Row],[H_QTY/ CTN]],db[[#This Row],[H_1]]+1,db[[#This Row],[H_2]]-db[[#This Row],[H_1]]-1),"")</f>
        <v/>
      </c>
      <c r="U1513" s="87" t="str">
        <f>IF(db[[#This Row],[QTY/ CTN B]]="","",LEFT(db[[#This Row],[QTY/ CTN B]],SEARCH(" ",db[[#This Row],[QTY/ CTN B]],1)-1))</f>
        <v>20</v>
      </c>
      <c r="V1513" s="87" t="str">
        <f>IF(db[[#This Row],[QTY/ CTN B]]="","",RIGHT(db[[#This Row],[QTY/ CTN B]],LEN(db[[#This Row],[QTY/ CTN B]])-SEARCH(" ",db[[#This Row],[QTY/ CTN B]],1)))</f>
        <v>LSN</v>
      </c>
      <c r="W1513" s="87">
        <f>IF(db[[#This Row],[QTY/ CTN TG]]="",IF(db[[#This Row],[STN TG]]="","",12),LEFT(db[[#This Row],[QTY/ CTN TG]],SEARCH(" ",db[[#This Row],[QTY/ CTN TG]],1)-1))</f>
        <v>12</v>
      </c>
      <c r="X1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3" s="87" t="str">
        <f>IF(db[[#This Row],[STN K]]="","",IF(db[[#This Row],[STN TG]]="LSN",12,""))</f>
        <v/>
      </c>
      <c r="Z1513" s="87" t="str">
        <f>IF(db[[#This Row],[STN TG]]="LSN","PCS","")</f>
        <v/>
      </c>
      <c r="AA1513" s="87">
        <f>db[[#This Row],[QTY B]]*IF(db[[#This Row],[QTY TG]]="",1,db[[#This Row],[QTY TG]])*IF(db[[#This Row],[QTY K]]="",1,db[[#This Row],[QTY K]])</f>
        <v>240</v>
      </c>
      <c r="AB1513" s="87" t="str">
        <f>IF(db[[#This Row],[STN K]]="",IF(db[[#This Row],[STN TG]]="",db[[#This Row],[STN B]],db[[#This Row],[STN TG]]),db[[#This Row],[STN K]])</f>
        <v>PCS</v>
      </c>
      <c r="AC1513" s="87"/>
    </row>
    <row r="1514" spans="1:29" x14ac:dyDescent="0.25">
      <c r="A1514" s="87">
        <f>ROW()-1</f>
        <v>1513</v>
      </c>
      <c r="B1514" s="3" t="str">
        <f>LOWER(SUBSTITUTE(SUBSTITUTE(SUBSTITUTE(SUBSTITUTE(SUBSTITUTE(SUBSTITUTE(db[[#This Row],[NB BM]]," ",),".",""),"-",""),"(",""),")",""),"/",""))</f>
        <v>pwkiko1836</v>
      </c>
      <c r="C1514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D1514" s="3" t="str">
        <f>LOWER(SUBSTITUTE(SUBSTITUTE(SUBSTITUTE(SUBSTITUTE(SUBSTITUTE(SUBSTITUTE(SUBSTITUTE(SUBSTITUTE(SUBSTITUTE(db[[#This Row],[NB PAJAK]]," ",""),"-",""),"(",""),")",""),".",""),",",""),"/",""),"""",""),"+",""))</f>
        <v/>
      </c>
      <c r="E1514" s="3" t="str">
        <f>LOWER(SUBSTITUTE(SUBSTITUTE(SUBSTITUTE(SUBSTITUTE(SUBSTITUTE(SUBSTITUTE(SUBSTITUTE(SUBSTITUTE(SUBSTITUTE(db[[#This Row],[NB BM]]&amp;db[[#This Row],[QTY/ CTN]]," ",),".",""),"-",""),"(",""),")",""),",",""),"/",""),"""",""),"+",""))</f>
        <v>pwkiko183616lsn</v>
      </c>
      <c r="F1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kikocolour183616lsnuntana</v>
      </c>
      <c r="G1514" s="1" t="s">
        <v>2647</v>
      </c>
      <c r="H1514" s="4" t="s">
        <v>2046</v>
      </c>
      <c r="I1514" s="49"/>
      <c r="J1514" s="1" t="s">
        <v>1621</v>
      </c>
      <c r="K1514" s="26" t="e">
        <f>IF(db[[#This Row],[NB NOTA_C]]="","",COUNTIF([2]!B_MSK[concat],db[[#This Row],[NB NOTA_C]]))</f>
        <v>#REF!</v>
      </c>
      <c r="L1514" s="7" t="s">
        <v>1628</v>
      </c>
      <c r="M1514" s="3" t="s">
        <v>1737</v>
      </c>
      <c r="N1514" s="1" t="s">
        <v>2815</v>
      </c>
      <c r="P1514" s="1" t="str">
        <f>IF(db[[#This Row],[QTY/ CTN]]="","",SUBSTITUTE(SUBSTITUTE(SUBSTITUTE(db[[#This Row],[QTY/ CTN]]," ","_",2),"(",""),")","")&amp;"_")</f>
        <v>16 LSN_</v>
      </c>
      <c r="Q1514" s="1">
        <f>IF(db[[#This Row],[H_QTY/ CTN]]="","",SEARCH("_",db[[#This Row],[H_QTY/ CTN]]))</f>
        <v>7</v>
      </c>
      <c r="R1514" s="1">
        <f>IF(db[[#This Row],[H_QTY/ CTN]]="","",LEN(db[[#This Row],[H_QTY/ CTN]]))</f>
        <v>7</v>
      </c>
      <c r="S1514" s="90" t="str">
        <f>IF(db[[#This Row],[H_QTY/ CTN]]="","",LEFT(db[[#This Row],[H_QTY/ CTN]],db[[#This Row],[H_1]]-1))</f>
        <v>16 LSN</v>
      </c>
      <c r="T1514" s="87" t="str">
        <f>IF(NOT(db[[#This Row],[H_1]]=db[[#This Row],[H_2]]),MID(db[[#This Row],[H_QTY/ CTN]],db[[#This Row],[H_1]]+1,db[[#This Row],[H_2]]-db[[#This Row],[H_1]]-1),"")</f>
        <v/>
      </c>
      <c r="U1514" s="87" t="str">
        <f>IF(db[[#This Row],[QTY/ CTN B]]="","",LEFT(db[[#This Row],[QTY/ CTN B]],SEARCH(" ",db[[#This Row],[QTY/ CTN B]],1)-1))</f>
        <v>16</v>
      </c>
      <c r="V1514" s="87" t="str">
        <f>IF(db[[#This Row],[QTY/ CTN B]]="","",RIGHT(db[[#This Row],[QTY/ CTN B]],LEN(db[[#This Row],[QTY/ CTN B]])-SEARCH(" ",db[[#This Row],[QTY/ CTN B]],1)))</f>
        <v>LSN</v>
      </c>
      <c r="W1514" s="87">
        <f>IF(db[[#This Row],[QTY/ CTN TG]]="",IF(db[[#This Row],[STN TG]]="","",12),LEFT(db[[#This Row],[QTY/ CTN TG]],SEARCH(" ",db[[#This Row],[QTY/ CTN TG]],1)-1))</f>
        <v>12</v>
      </c>
      <c r="X1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4" s="87" t="str">
        <f>IF(db[[#This Row],[STN K]]="","",IF(db[[#This Row],[STN TG]]="LSN",12,""))</f>
        <v/>
      </c>
      <c r="Z1514" s="87" t="str">
        <f>IF(db[[#This Row],[STN TG]]="LSN","PCS","")</f>
        <v/>
      </c>
      <c r="AA1514" s="87">
        <f>db[[#This Row],[QTY B]]*IF(db[[#This Row],[QTY TG]]="",1,db[[#This Row],[QTY TG]])*IF(db[[#This Row],[QTY K]]="",1,db[[#This Row],[QTY K]])</f>
        <v>192</v>
      </c>
      <c r="AB1514" s="87" t="str">
        <f>IF(db[[#This Row],[STN K]]="",IF(db[[#This Row],[STN TG]]="",db[[#This Row],[STN B]],db[[#This Row],[STN TG]]),db[[#This Row],[STN K]])</f>
        <v>PCS</v>
      </c>
      <c r="AC1514" s="87"/>
    </row>
    <row r="1515" spans="1:29" x14ac:dyDescent="0.25">
      <c r="A1515" s="87">
        <f>ROW()-1</f>
        <v>1514</v>
      </c>
      <c r="B1515" s="3" t="str">
        <f>LOWER(SUBSTITUTE(SUBSTITUTE(SUBSTITUTE(SUBSTITUTE(SUBSTITUTE(SUBSTITUTE(db[[#This Row],[NB BM]]," ",),".",""),"-",""),"(",""),")",""),"/",""))</f>
        <v>pwkiko612</v>
      </c>
      <c r="C1515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D1515" s="3" t="str">
        <f>LOWER(SUBSTITUTE(SUBSTITUTE(SUBSTITUTE(SUBSTITUTE(SUBSTITUTE(SUBSTITUTE(SUBSTITUTE(SUBSTITUTE(SUBSTITUTE(db[[#This Row],[NB PAJAK]]," ",""),"-",""),"(",""),")",""),".",""),",",""),"/",""),"""",""),"+",""))</f>
        <v/>
      </c>
      <c r="E1515" s="3" t="str">
        <f>LOWER(SUBSTITUTE(SUBSTITUTE(SUBSTITUTE(SUBSTITUTE(SUBSTITUTE(SUBSTITUTE(SUBSTITUTE(SUBSTITUTE(SUBSTITUTE(db[[#This Row],[NB BM]]&amp;db[[#This Row],[QTY/ CTN]]," ",),".",""),"-",""),"(",""),")",""),",",""),"/",""),"""",""),"+",""))</f>
        <v>pwkiko61250lpg</v>
      </c>
      <c r="F1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kikocolur61250lpguntana</v>
      </c>
      <c r="G1515" s="4" t="s">
        <v>5434</v>
      </c>
      <c r="H1515" s="4" t="s">
        <v>5396</v>
      </c>
      <c r="I1515" s="49"/>
      <c r="J1515" s="1" t="s">
        <v>1621</v>
      </c>
      <c r="K1515" s="28" t="e">
        <f>IF(db[[#This Row],[NB NOTA_C]]="","",COUNTIF([2]!B_MSK[concat],db[[#This Row],[NB NOTA_C]]))</f>
        <v>#REF!</v>
      </c>
      <c r="L1515" s="7" t="s">
        <v>1628</v>
      </c>
      <c r="M1515" s="3" t="s">
        <v>1682</v>
      </c>
      <c r="N1515" s="1" t="s">
        <v>2815</v>
      </c>
      <c r="O1515" s="3"/>
      <c r="P1515" s="3" t="str">
        <f>IF(db[[#This Row],[QTY/ CTN]]="","",SUBSTITUTE(SUBSTITUTE(SUBSTITUTE(db[[#This Row],[QTY/ CTN]]," ","_",2),"(",""),")","")&amp;"_")</f>
        <v>50 LPG_</v>
      </c>
      <c r="Q1515" s="3">
        <f>IF(db[[#This Row],[H_QTY/ CTN]]="","",SEARCH("_",db[[#This Row],[H_QTY/ CTN]]))</f>
        <v>7</v>
      </c>
      <c r="R1515" s="3">
        <f>IF(db[[#This Row],[H_QTY/ CTN]]="","",LEN(db[[#This Row],[H_QTY/ CTN]]))</f>
        <v>7</v>
      </c>
      <c r="S1515" s="87" t="str">
        <f>IF(db[[#This Row],[H_QTY/ CTN]]="","",LEFT(db[[#This Row],[H_QTY/ CTN]],db[[#This Row],[H_1]]-1))</f>
        <v>50 LPG</v>
      </c>
      <c r="T1515" s="87" t="str">
        <f>IF(NOT(db[[#This Row],[H_1]]=db[[#This Row],[H_2]]),MID(db[[#This Row],[H_QTY/ CTN]],db[[#This Row],[H_1]]+1,db[[#This Row],[H_2]]-db[[#This Row],[H_1]]-1),"")</f>
        <v/>
      </c>
      <c r="U1515" s="87" t="str">
        <f>IF(db[[#This Row],[QTY/ CTN B]]="","",LEFT(db[[#This Row],[QTY/ CTN B]],SEARCH(" ",db[[#This Row],[QTY/ CTN B]],1)-1))</f>
        <v>50</v>
      </c>
      <c r="V1515" s="87" t="str">
        <f>IF(db[[#This Row],[QTY/ CTN B]]="","",RIGHT(db[[#This Row],[QTY/ CTN B]],LEN(db[[#This Row],[QTY/ CTN B]])-SEARCH(" ",db[[#This Row],[QTY/ CTN B]],1)))</f>
        <v>LPG</v>
      </c>
      <c r="W1515" s="87" t="str">
        <f>IF(db[[#This Row],[QTY/ CTN TG]]="",IF(db[[#This Row],[STN TG]]="","",12),LEFT(db[[#This Row],[QTY/ CTN TG]],SEARCH(" ",db[[#This Row],[QTY/ CTN TG]],1)-1))</f>
        <v/>
      </c>
      <c r="X1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15" s="87" t="str">
        <f>IF(db[[#This Row],[STN K]]="","",IF(db[[#This Row],[STN TG]]="LSN",12,""))</f>
        <v/>
      </c>
      <c r="Z1515" s="87" t="str">
        <f>IF(db[[#This Row],[STN TG]]="LSN","PCS","")</f>
        <v/>
      </c>
      <c r="AA1515" s="87">
        <f>db[[#This Row],[QTY B]]*IF(db[[#This Row],[QTY TG]]="",1,db[[#This Row],[QTY TG]])*IF(db[[#This Row],[QTY K]]="",1,db[[#This Row],[QTY K]])</f>
        <v>50</v>
      </c>
      <c r="AB1515" s="87" t="str">
        <f>IF(db[[#This Row],[STN K]]="",IF(db[[#This Row],[STN TG]]="",db[[#This Row],[STN B]],db[[#This Row],[STN TG]]),db[[#This Row],[STN K]])</f>
        <v>LPG</v>
      </c>
      <c r="AC1515" s="87"/>
    </row>
    <row r="1516" spans="1:29" x14ac:dyDescent="0.25">
      <c r="A1516" s="87">
        <f>ROW()-1</f>
        <v>1515</v>
      </c>
      <c r="B1516" s="1" t="str">
        <f>LOWER(SUBSTITUTE(SUBSTITUTE(SUBSTITUTE(SUBSTITUTE(SUBSTITUTE(SUBSTITUTE(db[[#This Row],[NB BM]]," ",),".",""),"-",""),"(",""),")",""),"/",""))</f>
        <v>gelpenjkkingjellerjk100</v>
      </c>
      <c r="C1516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D1516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E1516" s="1" t="str">
        <f>LOWER(SUBSTITUTE(SUBSTITUTE(SUBSTITUTE(SUBSTITUTE(SUBSTITUTE(SUBSTITUTE(SUBSTITUTE(SUBSTITUTE(SUBSTITUTE(db[[#This Row],[NB BM]]&amp;db[[#This Row],[QTY/ CTN]]," ",),".",""),"-",""),"(",""),")",""),",",""),"/",""),"""",""),"+",""))</f>
        <v>gelpenjkkingjellerjk100144lsn</v>
      </c>
      <c r="F15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kingjellerjk100blackjk144lsnartomoro</v>
      </c>
      <c r="G1516" s="1" t="s">
        <v>2769</v>
      </c>
      <c r="H1516" s="4" t="s">
        <v>652</v>
      </c>
      <c r="I1516" s="60" t="s">
        <v>2750</v>
      </c>
      <c r="J1516" s="1" t="s">
        <v>1620</v>
      </c>
      <c r="K1516" s="26" t="e">
        <f>IF(db[[#This Row],[NB NOTA_C]]="","",COUNTIF([2]!B_MSK[concat],db[[#This Row],[NB NOTA_C]]))</f>
        <v>#REF!</v>
      </c>
      <c r="L1516" s="6" t="s">
        <v>1631</v>
      </c>
      <c r="M1516" s="1" t="s">
        <v>1677</v>
      </c>
      <c r="N1516" s="1" t="s">
        <v>2811</v>
      </c>
      <c r="O1516" s="1" t="s">
        <v>5781</v>
      </c>
      <c r="P1516" s="1" t="str">
        <f>IF(db[[#This Row],[QTY/ CTN]]="","",SUBSTITUTE(SUBSTITUTE(SUBSTITUTE(db[[#This Row],[QTY/ CTN]]," ","_",2),"(",""),")","")&amp;"_")</f>
        <v>144 LSN_</v>
      </c>
      <c r="Q1516" s="1">
        <f>IF(db[[#This Row],[H_QTY/ CTN]]="","",SEARCH("_",db[[#This Row],[H_QTY/ CTN]]))</f>
        <v>8</v>
      </c>
      <c r="R1516" s="1">
        <f>IF(db[[#This Row],[H_QTY/ CTN]]="","",LEN(db[[#This Row],[H_QTY/ CTN]]))</f>
        <v>8</v>
      </c>
      <c r="S1516" s="90" t="str">
        <f>IF(db[[#This Row],[H_QTY/ CTN]]="","",LEFT(db[[#This Row],[H_QTY/ CTN]],db[[#This Row],[H_1]]-1))</f>
        <v>144 LSN</v>
      </c>
      <c r="T1516" s="87" t="str">
        <f>IF(NOT(db[[#This Row],[H_1]]=db[[#This Row],[H_2]]),MID(db[[#This Row],[H_QTY/ CTN]],db[[#This Row],[H_1]]+1,db[[#This Row],[H_2]]-db[[#This Row],[H_1]]-1),"")</f>
        <v/>
      </c>
      <c r="U1516" s="87" t="str">
        <f>IF(db[[#This Row],[QTY/ CTN B]]="","",LEFT(db[[#This Row],[QTY/ CTN B]],SEARCH(" ",db[[#This Row],[QTY/ CTN B]],1)-1))</f>
        <v>144</v>
      </c>
      <c r="V1516" s="87" t="str">
        <f>IF(db[[#This Row],[QTY/ CTN B]]="","",RIGHT(db[[#This Row],[QTY/ CTN B]],LEN(db[[#This Row],[QTY/ CTN B]])-SEARCH(" ",db[[#This Row],[QTY/ CTN B]],1)))</f>
        <v>LSN</v>
      </c>
      <c r="W1516" s="87">
        <f>IF(db[[#This Row],[QTY/ CTN TG]]="",IF(db[[#This Row],[STN TG]]="","",12),LEFT(db[[#This Row],[QTY/ CTN TG]],SEARCH(" ",db[[#This Row],[QTY/ CTN TG]],1)-1))</f>
        <v>12</v>
      </c>
      <c r="X1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6" s="87" t="str">
        <f>IF(db[[#This Row],[STN K]]="","",IF(db[[#This Row],[STN TG]]="LSN",12,""))</f>
        <v/>
      </c>
      <c r="Z1516" s="87" t="str">
        <f>IF(db[[#This Row],[STN TG]]="LSN","PCS","")</f>
        <v/>
      </c>
      <c r="AA1516" s="87">
        <f>db[[#This Row],[QTY B]]*IF(db[[#This Row],[QTY TG]]="",1,db[[#This Row],[QTY TG]])*IF(db[[#This Row],[QTY K]]="",1,db[[#This Row],[QTY K]])</f>
        <v>1728</v>
      </c>
      <c r="AB1516" s="87" t="str">
        <f>IF(db[[#This Row],[STN K]]="",IF(db[[#This Row],[STN TG]]="",db[[#This Row],[STN B]],db[[#This Row],[STN TG]]),db[[#This Row],[STN K]])</f>
        <v>PCS</v>
      </c>
      <c r="AC1516" s="87"/>
    </row>
    <row r="1517" spans="1:29" x14ac:dyDescent="0.25">
      <c r="A1517" s="87">
        <f>ROW()-1</f>
        <v>1516</v>
      </c>
      <c r="B1517" s="3" t="str">
        <f>LOWER(SUBSTITUTE(SUBSTITUTE(SUBSTITUTE(SUBSTITUTE(SUBSTITUTE(SUBSTITUTE(db[[#This Row],[NB BM]]," ",),".",""),"-",""),"(",""),")",""),"/",""))</f>
        <v>kartuundanganultahanakap233</v>
      </c>
      <c r="C1517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D1517" s="3" t="str">
        <f>LOWER(SUBSTITUTE(SUBSTITUTE(SUBSTITUTE(SUBSTITUTE(SUBSTITUTE(SUBSTITUTE(SUBSTITUTE(SUBSTITUTE(SUBSTITUTE(db[[#This Row],[NB PAJAK]]," ",""),"-",""),"(",""),")",""),".",""),",",""),"/",""),"""",""),"+",""))</f>
        <v/>
      </c>
      <c r="E1517" s="3" t="str">
        <f>LOWER(SUBSTITUTE(SUBSTITUTE(SUBSTITUTE(SUBSTITUTE(SUBSTITUTE(SUBSTITUTE(SUBSTITUTE(SUBSTITUTE(SUBSTITUTE(db[[#This Row],[NB BM]]&amp;db[[#This Row],[QTY/ CTN]]," ",),".",""),"-",""),"(",""),")",""),",",""),"/",""),"""",""),"+",""))</f>
        <v>kartuundanganultahanakap2334000pak</v>
      </c>
      <c r="F1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klundangananakk4000pakuntana</v>
      </c>
      <c r="G1517" s="1" t="s">
        <v>1184</v>
      </c>
      <c r="H1517" s="4" t="s">
        <v>1462</v>
      </c>
      <c r="I1517" s="49"/>
      <c r="J1517" s="1" t="s">
        <v>1621</v>
      </c>
      <c r="K1517" s="26" t="e">
        <f>IF(db[[#This Row],[NB NOTA_C]]="","",COUNTIF([2]!B_MSK[concat],db[[#This Row],[NB NOTA_C]]))</f>
        <v>#REF!</v>
      </c>
      <c r="L1517" s="6" t="s">
        <v>1640</v>
      </c>
      <c r="M1517" s="1" t="s">
        <v>1755</v>
      </c>
      <c r="N1517" s="1" t="s">
        <v>2800</v>
      </c>
      <c r="P1517" s="1" t="str">
        <f>IF(db[[#This Row],[QTY/ CTN]]="","",SUBSTITUTE(SUBSTITUTE(SUBSTITUTE(db[[#This Row],[QTY/ CTN]]," ","_",2),"(",""),")","")&amp;"_")</f>
        <v>4000 PAK_</v>
      </c>
      <c r="Q1517" s="1">
        <f>IF(db[[#This Row],[H_QTY/ CTN]]="","",SEARCH("_",db[[#This Row],[H_QTY/ CTN]]))</f>
        <v>9</v>
      </c>
      <c r="R1517" s="1">
        <f>IF(db[[#This Row],[H_QTY/ CTN]]="","",LEN(db[[#This Row],[H_QTY/ CTN]]))</f>
        <v>9</v>
      </c>
      <c r="S1517" s="90" t="str">
        <f>IF(db[[#This Row],[H_QTY/ CTN]]="","",LEFT(db[[#This Row],[H_QTY/ CTN]],db[[#This Row],[H_1]]-1))</f>
        <v>4000 PAK</v>
      </c>
      <c r="T1517" s="87" t="str">
        <f>IF(NOT(db[[#This Row],[H_1]]=db[[#This Row],[H_2]]),MID(db[[#This Row],[H_QTY/ CTN]],db[[#This Row],[H_1]]+1,db[[#This Row],[H_2]]-db[[#This Row],[H_1]]-1),"")</f>
        <v/>
      </c>
      <c r="U1517" s="87" t="str">
        <f>IF(db[[#This Row],[QTY/ CTN B]]="","",LEFT(db[[#This Row],[QTY/ CTN B]],SEARCH(" ",db[[#This Row],[QTY/ CTN B]],1)-1))</f>
        <v>4000</v>
      </c>
      <c r="V1517" s="87" t="str">
        <f>IF(db[[#This Row],[QTY/ CTN B]]="","",RIGHT(db[[#This Row],[QTY/ CTN B]],LEN(db[[#This Row],[QTY/ CTN B]])-SEARCH(" ",db[[#This Row],[QTY/ CTN B]],1)))</f>
        <v>PAK</v>
      </c>
      <c r="W1517" s="87" t="str">
        <f>IF(db[[#This Row],[QTY/ CTN TG]]="",IF(db[[#This Row],[STN TG]]="","",12),LEFT(db[[#This Row],[QTY/ CTN TG]],SEARCH(" ",db[[#This Row],[QTY/ CTN TG]],1)-1))</f>
        <v/>
      </c>
      <c r="X1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17" s="87" t="str">
        <f>IF(db[[#This Row],[STN K]]="","",IF(db[[#This Row],[STN TG]]="LSN",12,""))</f>
        <v/>
      </c>
      <c r="Z1517" s="87" t="str">
        <f>IF(db[[#This Row],[STN TG]]="LSN","PCS","")</f>
        <v/>
      </c>
      <c r="AA1517" s="87">
        <f>db[[#This Row],[QTY B]]*IF(db[[#This Row],[QTY TG]]="",1,db[[#This Row],[QTY TG]])*IF(db[[#This Row],[QTY K]]="",1,db[[#This Row],[QTY K]])</f>
        <v>4000</v>
      </c>
      <c r="AB1517" s="87" t="str">
        <f>IF(db[[#This Row],[STN K]]="",IF(db[[#This Row],[STN TG]]="",db[[#This Row],[STN B]],db[[#This Row],[STN TG]]),db[[#This Row],[STN K]])</f>
        <v>PAK</v>
      </c>
      <c r="AC1517" s="87"/>
    </row>
    <row r="1518" spans="1:29" x14ac:dyDescent="0.25">
      <c r="A1518" s="87">
        <f>ROW()-1</f>
        <v>1517</v>
      </c>
      <c r="B1518" s="3" t="str">
        <f>LOWER(SUBSTITUTE(SUBSTITUTE(SUBSTITUTE(SUBSTITUTE(SUBSTITUTE(SUBSTITUTE(db[[#This Row],[NB BM]]," ",),".",""),"-",""),"(",""),")",""),"/",""))</f>
        <v>labelkojiko103p</v>
      </c>
      <c r="C1518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D1518" s="3" t="str">
        <f>LOWER(SUBSTITUTE(SUBSTITUTE(SUBSTITUTE(SUBSTITUTE(SUBSTITUTE(SUBSTITUTE(SUBSTITUTE(SUBSTITUTE(SUBSTITUTE(db[[#This Row],[NB PAJAK]]," ",""),"-",""),"(",""),")",""),".",""),",",""),"/",""),"""",""),"+",""))</f>
        <v/>
      </c>
      <c r="E1518" s="3" t="str">
        <f>LOWER(SUBSTITUTE(SUBSTITUTE(SUBSTITUTE(SUBSTITUTE(SUBSTITUTE(SUBSTITUTE(SUBSTITUTE(SUBSTITUTE(SUBSTITUTE(db[[#This Row],[NB BM]]&amp;db[[#This Row],[QTY/ CTN]]," ",),".",""),"-",""),"(",""),")",""),",",""),"/",""),"""",""),"+",""))</f>
        <v>labelkojiko103p800pak</v>
      </c>
      <c r="F1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kojiko103plabel800pakuntana</v>
      </c>
      <c r="G1518" s="1" t="s">
        <v>1188</v>
      </c>
      <c r="H1518" s="4" t="s">
        <v>1470</v>
      </c>
      <c r="I1518" s="49"/>
      <c r="J1518" s="1" t="s">
        <v>1621</v>
      </c>
      <c r="K1518" s="26" t="e">
        <f>IF(db[[#This Row],[NB NOTA_C]]="","",COUNTIF([2]!B_MSK[concat],db[[#This Row],[NB NOTA_C]]))</f>
        <v>#REF!</v>
      </c>
      <c r="L1518" s="6" t="s">
        <v>1651</v>
      </c>
      <c r="M1518" s="1" t="s">
        <v>1771</v>
      </c>
      <c r="N1518" s="1" t="s">
        <v>2803</v>
      </c>
      <c r="P1518" s="1" t="str">
        <f>IF(db[[#This Row],[QTY/ CTN]]="","",SUBSTITUTE(SUBSTITUTE(SUBSTITUTE(db[[#This Row],[QTY/ CTN]]," ","_",2),"(",""),")","")&amp;"_")</f>
        <v>800 PAK_</v>
      </c>
      <c r="Q1518" s="1">
        <f>IF(db[[#This Row],[H_QTY/ CTN]]="","",SEARCH("_",db[[#This Row],[H_QTY/ CTN]]))</f>
        <v>8</v>
      </c>
      <c r="R1518" s="1">
        <f>IF(db[[#This Row],[H_QTY/ CTN]]="","",LEN(db[[#This Row],[H_QTY/ CTN]]))</f>
        <v>8</v>
      </c>
      <c r="S1518" s="90" t="str">
        <f>IF(db[[#This Row],[H_QTY/ CTN]]="","",LEFT(db[[#This Row],[H_QTY/ CTN]],db[[#This Row],[H_1]]-1))</f>
        <v>800 PAK</v>
      </c>
      <c r="T1518" s="87" t="str">
        <f>IF(NOT(db[[#This Row],[H_1]]=db[[#This Row],[H_2]]),MID(db[[#This Row],[H_QTY/ CTN]],db[[#This Row],[H_1]]+1,db[[#This Row],[H_2]]-db[[#This Row],[H_1]]-1),"")</f>
        <v/>
      </c>
      <c r="U1518" s="87" t="str">
        <f>IF(db[[#This Row],[QTY/ CTN B]]="","",LEFT(db[[#This Row],[QTY/ CTN B]],SEARCH(" ",db[[#This Row],[QTY/ CTN B]],1)-1))</f>
        <v>800</v>
      </c>
      <c r="V1518" s="87" t="str">
        <f>IF(db[[#This Row],[QTY/ CTN B]]="","",RIGHT(db[[#This Row],[QTY/ CTN B]],LEN(db[[#This Row],[QTY/ CTN B]])-SEARCH(" ",db[[#This Row],[QTY/ CTN B]],1)))</f>
        <v>PAK</v>
      </c>
      <c r="W1518" s="87" t="str">
        <f>IF(db[[#This Row],[QTY/ CTN TG]]="",IF(db[[#This Row],[STN TG]]="","",12),LEFT(db[[#This Row],[QTY/ CTN TG]],SEARCH(" ",db[[#This Row],[QTY/ CTN TG]],1)-1))</f>
        <v/>
      </c>
      <c r="X1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18" s="87" t="str">
        <f>IF(db[[#This Row],[STN K]]="","",IF(db[[#This Row],[STN TG]]="LSN",12,""))</f>
        <v/>
      </c>
      <c r="Z1518" s="87" t="str">
        <f>IF(db[[#This Row],[STN TG]]="LSN","PCS","")</f>
        <v/>
      </c>
      <c r="AA1518" s="87">
        <f>db[[#This Row],[QTY B]]*IF(db[[#This Row],[QTY TG]]="",1,db[[#This Row],[QTY TG]])*IF(db[[#This Row],[QTY K]]="",1,db[[#This Row],[QTY K]])</f>
        <v>800</v>
      </c>
      <c r="AB1518" s="87" t="str">
        <f>IF(db[[#This Row],[STN K]]="",IF(db[[#This Row],[STN TG]]="",db[[#This Row],[STN B]],db[[#This Row],[STN TG]]),db[[#This Row],[STN K]])</f>
        <v>PAK</v>
      </c>
      <c r="AC1518" s="87"/>
    </row>
    <row r="1519" spans="1:29" x14ac:dyDescent="0.25">
      <c r="A1519" s="87">
        <f>ROW()-1</f>
        <v>1518</v>
      </c>
      <c r="B1519" s="3" t="str">
        <f>LOWER(SUBSTITUTE(SUBSTITUTE(SUBSTITUTE(SUBSTITUTE(SUBSTITUTE(SUBSTITUTE(db[[#This Row],[NB BM]]," ",),".",""),"-",""),"(",""),")",""),"/",""))</f>
        <v>garisanbusurkojiko360k</v>
      </c>
      <c r="C1519" s="3" t="str">
        <f>LOWER(SUBSTITUTE(SUBSTITUTE(SUBSTITUTE(SUBSTITUTE(SUBSTITUTE(SUBSTITUTE(SUBSTITUTE(SUBSTITUTE(SUBSTITUTE(db[[#This Row],[NB NOTA]]," ",),".",""),"-",""),"(",""),")",""),",",""),"/",""),"""",""),"+",""))</f>
        <v>kojikobusur360k</v>
      </c>
      <c r="D1519" s="3" t="str">
        <f>LOWER(SUBSTITUTE(SUBSTITUTE(SUBSTITUTE(SUBSTITUTE(SUBSTITUTE(SUBSTITUTE(SUBSTITUTE(SUBSTITUTE(SUBSTITUTE(db[[#This Row],[NB PAJAK]]," ",""),"-",""),"(",""),")",""),".",""),",",""),"/",""),"""",""),"+",""))</f>
        <v/>
      </c>
      <c r="E1519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garisanbusurkojiko360k100lsn</v>
      </c>
      <c r="F15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kojikobusur360k100lsnuntana</v>
      </c>
      <c r="G1519" s="1" t="s">
        <v>6087</v>
      </c>
      <c r="H1519" s="4" t="s">
        <v>6086</v>
      </c>
      <c r="I1519" s="49"/>
      <c r="J1519" s="1" t="s">
        <v>1621</v>
      </c>
      <c r="K1519" s="26" t="e">
        <f>IF(db[[#This Row],[NB NOTA_C]]="","",COUNTIF([2]!B_MSK[concat],db[[#This Row],[NB NOTA_C]]))</f>
        <v>#REF!</v>
      </c>
      <c r="L1519" s="7" t="s">
        <v>1651</v>
      </c>
      <c r="M1519" s="3" t="s">
        <v>1780</v>
      </c>
      <c r="N1519" s="1" t="s">
        <v>2792</v>
      </c>
      <c r="O1519" s="3"/>
      <c r="P1519" s="3" t="str">
        <f>IF(db[[#This Row],[QTY/ CTN]]="","",SUBSTITUTE(SUBSTITUTE(SUBSTITUTE(db[[#This Row],[QTY/ CTN]]," ","_",2),"(",""),")","")&amp;"_")</f>
        <v>100 LSN_</v>
      </c>
      <c r="Q1519" s="3">
        <f>IF(db[[#This Row],[H_QTY/ CTN]]="","",SEARCH("_",db[[#This Row],[H_QTY/ CTN]]))</f>
        <v>8</v>
      </c>
      <c r="R1519" s="3">
        <f>IF(db[[#This Row],[H_QTY/ CTN]]="","",LEN(db[[#This Row],[H_QTY/ CTN]]))</f>
        <v>8</v>
      </c>
      <c r="S1519" s="87" t="str">
        <f>IF(db[[#This Row],[H_QTY/ CTN]]="","",LEFT(db[[#This Row],[H_QTY/ CTN]],db[[#This Row],[H_1]]-1))</f>
        <v>100 LSN</v>
      </c>
      <c r="T1519" s="87" t="str">
        <f>IF(NOT(db[[#This Row],[H_1]]=db[[#This Row],[H_2]]),MID(db[[#This Row],[H_QTY/ CTN]],db[[#This Row],[H_1]]+1,db[[#This Row],[H_2]]-db[[#This Row],[H_1]]-1),"")</f>
        <v/>
      </c>
      <c r="U1519" s="87" t="str">
        <f>IF(db[[#This Row],[QTY/ CTN B]]="","",LEFT(db[[#This Row],[QTY/ CTN B]],SEARCH(" ",db[[#This Row],[QTY/ CTN B]],1)-1))</f>
        <v>100</v>
      </c>
      <c r="V1519" s="87" t="str">
        <f>IF(db[[#This Row],[QTY/ CTN B]]="","",RIGHT(db[[#This Row],[QTY/ CTN B]],LEN(db[[#This Row],[QTY/ CTN B]])-SEARCH(" ",db[[#This Row],[QTY/ CTN B]],1)))</f>
        <v>LSN</v>
      </c>
      <c r="W1519" s="87">
        <f>IF(db[[#This Row],[QTY/ CTN TG]]="",IF(db[[#This Row],[STN TG]]="","",12),LEFT(db[[#This Row],[QTY/ CTN TG]],SEARCH(" ",db[[#This Row],[QTY/ CTN TG]],1)-1))</f>
        <v>12</v>
      </c>
      <c r="X1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19" s="87" t="str">
        <f>IF(db[[#This Row],[STN K]]="","",IF(db[[#This Row],[STN TG]]="LSN",12,""))</f>
        <v/>
      </c>
      <c r="Z1519" s="87" t="str">
        <f>IF(db[[#This Row],[STN TG]]="LSN","PCS","")</f>
        <v/>
      </c>
      <c r="AA1519" s="87">
        <f>db[[#This Row],[QTY B]]*IF(db[[#This Row],[QTY TG]]="",1,db[[#This Row],[QTY TG]])*IF(db[[#This Row],[QTY K]]="",1,db[[#This Row],[QTY K]])</f>
        <v>1200</v>
      </c>
      <c r="AB1519" s="87" t="str">
        <f>IF(db[[#This Row],[STN K]]="",IF(db[[#This Row],[STN TG]]="",db[[#This Row],[STN B]],db[[#This Row],[STN TG]]),db[[#This Row],[STN K]])</f>
        <v>PCS</v>
      </c>
      <c r="AC1519" s="87"/>
    </row>
    <row r="1520" spans="1:29" x14ac:dyDescent="0.25">
      <c r="A1520" s="87">
        <f>ROW()-1</f>
        <v>1519</v>
      </c>
      <c r="B1520" s="3" t="str">
        <f>LOWER(SUBSTITUTE(SUBSTITUTE(SUBSTITUTE(SUBSTITUTE(SUBSTITUTE(SUBSTITUTE(db[[#This Row],[NB BM]]," ",),".",""),"-",""),"(",""),")",""),"/",""))</f>
        <v>kartuabsensikojikodosmerah</v>
      </c>
      <c r="C1520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D1520" s="3" t="str">
        <f>LOWER(SUBSTITUTE(SUBSTITUTE(SUBSTITUTE(SUBSTITUTE(SUBSTITUTE(SUBSTITUTE(SUBSTITUTE(SUBSTITUTE(SUBSTITUTE(db[[#This Row],[NB PAJAK]]," ",""),"-",""),"(",""),")",""),".",""),",",""),"/",""),"""",""),"+",""))</f>
        <v/>
      </c>
      <c r="E1520" s="3" t="str">
        <f>LOWER(SUBSTITUTE(SUBSTITUTE(SUBSTITUTE(SUBSTITUTE(SUBSTITUTE(SUBSTITUTE(SUBSTITUTE(SUBSTITUTE(SUBSTITUTE(db[[#This Row],[NB BM]]&amp;db[[#This Row],[QTY/ CTN]]," ",),".",""),"-",""),"(",""),")",""),",",""),"/",""),"""",""),"+",""))</f>
        <v>kartuabsensikojikodosmerah100pak</v>
      </c>
      <c r="F15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kojikokabsendmrh100pakuntana</v>
      </c>
      <c r="G1520" s="1" t="s">
        <v>1182</v>
      </c>
      <c r="H1520" s="4" t="s">
        <v>1460</v>
      </c>
      <c r="I1520" s="2"/>
      <c r="J1520" s="1" t="s">
        <v>1621</v>
      </c>
      <c r="K1520" s="26" t="e">
        <f>IF(db[[#This Row],[NB NOTA_C]]="","",COUNTIF([2]!B_MSK[concat],db[[#This Row],[NB NOTA_C]]))</f>
        <v>#REF!</v>
      </c>
      <c r="L1520" s="6" t="s">
        <v>1651</v>
      </c>
      <c r="M1520" s="1" t="s">
        <v>1753</v>
      </c>
      <c r="N1520" s="1" t="s">
        <v>2800</v>
      </c>
      <c r="P1520" s="1" t="str">
        <f>IF(db[[#This Row],[QTY/ CTN]]="","",SUBSTITUTE(SUBSTITUTE(SUBSTITUTE(db[[#This Row],[QTY/ CTN]]," ","_",2),"(",""),")","")&amp;"_")</f>
        <v>100 PAK_</v>
      </c>
      <c r="Q1520" s="1">
        <f>IF(db[[#This Row],[H_QTY/ CTN]]="","",SEARCH("_",db[[#This Row],[H_QTY/ CTN]]))</f>
        <v>8</v>
      </c>
      <c r="R1520" s="1">
        <f>IF(db[[#This Row],[H_QTY/ CTN]]="","",LEN(db[[#This Row],[H_QTY/ CTN]]))</f>
        <v>8</v>
      </c>
      <c r="S1520" s="90" t="str">
        <f>IF(db[[#This Row],[H_QTY/ CTN]]="","",LEFT(db[[#This Row],[H_QTY/ CTN]],db[[#This Row],[H_1]]-1))</f>
        <v>100 PAK</v>
      </c>
      <c r="T1520" s="87" t="str">
        <f>IF(NOT(db[[#This Row],[H_1]]=db[[#This Row],[H_2]]),MID(db[[#This Row],[H_QTY/ CTN]],db[[#This Row],[H_1]]+1,db[[#This Row],[H_2]]-db[[#This Row],[H_1]]-1),"")</f>
        <v/>
      </c>
      <c r="U1520" s="87" t="str">
        <f>IF(db[[#This Row],[QTY/ CTN B]]="","",LEFT(db[[#This Row],[QTY/ CTN B]],SEARCH(" ",db[[#This Row],[QTY/ CTN B]],1)-1))</f>
        <v>100</v>
      </c>
      <c r="V1520" s="87" t="str">
        <f>IF(db[[#This Row],[QTY/ CTN B]]="","",RIGHT(db[[#This Row],[QTY/ CTN B]],LEN(db[[#This Row],[QTY/ CTN B]])-SEARCH(" ",db[[#This Row],[QTY/ CTN B]],1)))</f>
        <v>PAK</v>
      </c>
      <c r="W1520" s="87" t="str">
        <f>IF(db[[#This Row],[QTY/ CTN TG]]="",IF(db[[#This Row],[STN TG]]="","",12),LEFT(db[[#This Row],[QTY/ CTN TG]],SEARCH(" ",db[[#This Row],[QTY/ CTN TG]],1)-1))</f>
        <v/>
      </c>
      <c r="X1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20" s="87" t="str">
        <f>IF(db[[#This Row],[STN K]]="","",IF(db[[#This Row],[STN TG]]="LSN",12,""))</f>
        <v/>
      </c>
      <c r="Z1520" s="87" t="str">
        <f>IF(db[[#This Row],[STN TG]]="LSN","PCS","")</f>
        <v/>
      </c>
      <c r="AA1520" s="87">
        <f>db[[#This Row],[QTY B]]*IF(db[[#This Row],[QTY TG]]="",1,db[[#This Row],[QTY TG]])*IF(db[[#This Row],[QTY K]]="",1,db[[#This Row],[QTY K]])</f>
        <v>100</v>
      </c>
      <c r="AB1520" s="87" t="str">
        <f>IF(db[[#This Row],[STN K]]="",IF(db[[#This Row],[STN TG]]="",db[[#This Row],[STN B]],db[[#This Row],[STN TG]]),db[[#This Row],[STN K]])</f>
        <v>PAK</v>
      </c>
      <c r="AC1520" s="87"/>
    </row>
    <row r="1521" spans="1:29" x14ac:dyDescent="0.25">
      <c r="A1521" s="87">
        <f>ROW()-1</f>
        <v>1520</v>
      </c>
      <c r="B1521" s="3" t="str">
        <f>LOWER(SUBSTITUTE(SUBSTITUTE(SUBSTITUTE(SUBSTITUTE(SUBSTITUTE(SUBSTITUTE(db[[#This Row],[NB BM]]," ",),".",""),"-",""),"(",""),")",""),"/",""))</f>
        <v>labelkojiko99</v>
      </c>
      <c r="C1521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D1521" s="3" t="str">
        <f>LOWER(SUBSTITUTE(SUBSTITUTE(SUBSTITUTE(SUBSTITUTE(SUBSTITUTE(SUBSTITUTE(SUBSTITUTE(SUBSTITUTE(SUBSTITUTE(db[[#This Row],[NB PAJAK]]," ",""),"-",""),"(",""),")",""),".",""),",",""),"/",""),"""",""),"+",""))</f>
        <v/>
      </c>
      <c r="E1521" s="3" t="str">
        <f>LOWER(SUBSTITUTE(SUBSTITUTE(SUBSTITUTE(SUBSTITUTE(SUBSTITUTE(SUBSTITUTE(SUBSTITUTE(SUBSTITUTE(SUBSTITUTE(db[[#This Row],[NB BM]]&amp;db[[#This Row],[QTY/ CTN]]," ",),".",""),"-",""),"(",""),")",""),",",""),"/",""),"""",""),"+",""))</f>
        <v>labelkojiko99800pak</v>
      </c>
      <c r="F1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kojikolabel99800pakuntana</v>
      </c>
      <c r="G1521" s="1" t="s">
        <v>2772</v>
      </c>
      <c r="H1521" s="4" t="s">
        <v>2771</v>
      </c>
      <c r="I1521" s="2"/>
      <c r="J1521" s="1" t="s">
        <v>1621</v>
      </c>
      <c r="K1521" s="26" t="e">
        <f>IF(db[[#This Row],[NB NOTA_C]]="","",COUNTIF([2]!B_MSK[concat],db[[#This Row],[NB NOTA_C]]))</f>
        <v>#REF!</v>
      </c>
      <c r="L1521" s="7" t="s">
        <v>1651</v>
      </c>
      <c r="M1521" s="3" t="s">
        <v>1771</v>
      </c>
      <c r="N1521" s="1" t="s">
        <v>2803</v>
      </c>
      <c r="P1521" s="1" t="str">
        <f>IF(db[[#This Row],[QTY/ CTN]]="","",SUBSTITUTE(SUBSTITUTE(SUBSTITUTE(db[[#This Row],[QTY/ CTN]]," ","_",2),"(",""),")","")&amp;"_")</f>
        <v>800 PAK_</v>
      </c>
      <c r="Q1521" s="1">
        <f>IF(db[[#This Row],[H_QTY/ CTN]]="","",SEARCH("_",db[[#This Row],[H_QTY/ CTN]]))</f>
        <v>8</v>
      </c>
      <c r="R1521" s="1">
        <f>IF(db[[#This Row],[H_QTY/ CTN]]="","",LEN(db[[#This Row],[H_QTY/ CTN]]))</f>
        <v>8</v>
      </c>
      <c r="S1521" s="90" t="str">
        <f>IF(db[[#This Row],[H_QTY/ CTN]]="","",LEFT(db[[#This Row],[H_QTY/ CTN]],db[[#This Row],[H_1]]-1))</f>
        <v>800 PAK</v>
      </c>
      <c r="T1521" s="87" t="str">
        <f>IF(NOT(db[[#This Row],[H_1]]=db[[#This Row],[H_2]]),MID(db[[#This Row],[H_QTY/ CTN]],db[[#This Row],[H_1]]+1,db[[#This Row],[H_2]]-db[[#This Row],[H_1]]-1),"")</f>
        <v/>
      </c>
      <c r="U1521" s="87" t="str">
        <f>IF(db[[#This Row],[QTY/ CTN B]]="","",LEFT(db[[#This Row],[QTY/ CTN B]],SEARCH(" ",db[[#This Row],[QTY/ CTN B]],1)-1))</f>
        <v>800</v>
      </c>
      <c r="V1521" s="87" t="str">
        <f>IF(db[[#This Row],[QTY/ CTN B]]="","",RIGHT(db[[#This Row],[QTY/ CTN B]],LEN(db[[#This Row],[QTY/ CTN B]])-SEARCH(" ",db[[#This Row],[QTY/ CTN B]],1)))</f>
        <v>PAK</v>
      </c>
      <c r="W1521" s="87" t="str">
        <f>IF(db[[#This Row],[QTY/ CTN TG]]="",IF(db[[#This Row],[STN TG]]="","",12),LEFT(db[[#This Row],[QTY/ CTN TG]],SEARCH(" ",db[[#This Row],[QTY/ CTN TG]],1)-1))</f>
        <v/>
      </c>
      <c r="X1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21" s="87" t="str">
        <f>IF(db[[#This Row],[STN K]]="","",IF(db[[#This Row],[STN TG]]="LSN",12,""))</f>
        <v/>
      </c>
      <c r="Z1521" s="87" t="str">
        <f>IF(db[[#This Row],[STN TG]]="LSN","PCS","")</f>
        <v/>
      </c>
      <c r="AA1521" s="87">
        <f>db[[#This Row],[QTY B]]*IF(db[[#This Row],[QTY TG]]="",1,db[[#This Row],[QTY TG]])*IF(db[[#This Row],[QTY K]]="",1,db[[#This Row],[QTY K]])</f>
        <v>800</v>
      </c>
      <c r="AB1521" s="87" t="str">
        <f>IF(db[[#This Row],[STN K]]="",IF(db[[#This Row],[STN TG]]="",db[[#This Row],[STN B]],db[[#This Row],[STN TG]]),db[[#This Row],[STN K]])</f>
        <v>PAK</v>
      </c>
      <c r="AC1521" s="87"/>
    </row>
    <row r="1522" spans="1:29" x14ac:dyDescent="0.25">
      <c r="A1522" s="87">
        <f>ROW()-1</f>
        <v>1521</v>
      </c>
      <c r="B1522" s="3" t="str">
        <f>LOWER(SUBSTITUTE(SUBSTITUTE(SUBSTITUTE(SUBSTITUTE(SUBSTITUTE(SUBSTITUTE(db[[#This Row],[NB BM]]," ",),".",""),"-",""),"(",""),")",""),"/",""))</f>
        <v>labelhargakojiko103polos</v>
      </c>
      <c r="C1522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D1522" s="3" t="str">
        <f>LOWER(SUBSTITUTE(SUBSTITUTE(SUBSTITUTE(SUBSTITUTE(SUBSTITUTE(SUBSTITUTE(SUBSTITUTE(SUBSTITUTE(SUBSTITUTE(db[[#This Row],[NB PAJAK]]," ",""),"-",""),"(",""),")",""),".",""),",",""),"/",""),"""",""),"+",""))</f>
        <v/>
      </c>
      <c r="E1522" s="3" t="str">
        <f>LOWER(SUBSTITUTE(SUBSTITUTE(SUBSTITUTE(SUBSTITUTE(SUBSTITUTE(SUBSTITUTE(SUBSTITUTE(SUBSTITUTE(SUBSTITUTE(db[[#This Row],[NB BM]]&amp;db[[#This Row],[QTY/ CTN]]," ",),".",""),"-",""),"(",""),")",""),",",""),"/",""),"""",""),"+",""))</f>
        <v>labelhargakojiko103polos800pak</v>
      </c>
      <c r="F15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kojikolabelharga103polos800pakuntana</v>
      </c>
      <c r="G1522" s="1" t="s">
        <v>2717</v>
      </c>
      <c r="H1522" s="4" t="s">
        <v>2716</v>
      </c>
      <c r="I1522" s="49"/>
      <c r="J1522" s="1" t="s">
        <v>1621</v>
      </c>
      <c r="K1522" s="26" t="e">
        <f>IF(db[[#This Row],[NB NOTA_C]]="","",COUNTIF([2]!B_MSK[concat],db[[#This Row],[NB NOTA_C]]))</f>
        <v>#REF!</v>
      </c>
      <c r="L1522" s="7" t="s">
        <v>1651</v>
      </c>
      <c r="M1522" s="3" t="s">
        <v>1771</v>
      </c>
      <c r="N1522" s="1" t="s">
        <v>2803</v>
      </c>
      <c r="P1522" s="1" t="str">
        <f>IF(db[[#This Row],[QTY/ CTN]]="","",SUBSTITUTE(SUBSTITUTE(SUBSTITUTE(db[[#This Row],[QTY/ CTN]]," ","_",2),"(",""),")","")&amp;"_")</f>
        <v>800 PAK_</v>
      </c>
      <c r="Q1522" s="1">
        <f>IF(db[[#This Row],[H_QTY/ CTN]]="","",SEARCH("_",db[[#This Row],[H_QTY/ CTN]]))</f>
        <v>8</v>
      </c>
      <c r="R1522" s="1">
        <f>IF(db[[#This Row],[H_QTY/ CTN]]="","",LEN(db[[#This Row],[H_QTY/ CTN]]))</f>
        <v>8</v>
      </c>
      <c r="S1522" s="90" t="str">
        <f>IF(db[[#This Row],[H_QTY/ CTN]]="","",LEFT(db[[#This Row],[H_QTY/ CTN]],db[[#This Row],[H_1]]-1))</f>
        <v>800 PAK</v>
      </c>
      <c r="T1522" s="87" t="str">
        <f>IF(NOT(db[[#This Row],[H_1]]=db[[#This Row],[H_2]]),MID(db[[#This Row],[H_QTY/ CTN]],db[[#This Row],[H_1]]+1,db[[#This Row],[H_2]]-db[[#This Row],[H_1]]-1),"")</f>
        <v/>
      </c>
      <c r="U1522" s="87" t="str">
        <f>IF(db[[#This Row],[QTY/ CTN B]]="","",LEFT(db[[#This Row],[QTY/ CTN B]],SEARCH(" ",db[[#This Row],[QTY/ CTN B]],1)-1))</f>
        <v>800</v>
      </c>
      <c r="V1522" s="87" t="str">
        <f>IF(db[[#This Row],[QTY/ CTN B]]="","",RIGHT(db[[#This Row],[QTY/ CTN B]],LEN(db[[#This Row],[QTY/ CTN B]])-SEARCH(" ",db[[#This Row],[QTY/ CTN B]],1)))</f>
        <v>PAK</v>
      </c>
      <c r="W1522" s="87" t="str">
        <f>IF(db[[#This Row],[QTY/ CTN TG]]="",IF(db[[#This Row],[STN TG]]="","",12),LEFT(db[[#This Row],[QTY/ CTN TG]],SEARCH(" ",db[[#This Row],[QTY/ CTN TG]],1)-1))</f>
        <v/>
      </c>
      <c r="X1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22" s="87" t="str">
        <f>IF(db[[#This Row],[STN K]]="","",IF(db[[#This Row],[STN TG]]="LSN",12,""))</f>
        <v/>
      </c>
      <c r="Z1522" s="87" t="str">
        <f>IF(db[[#This Row],[STN TG]]="LSN","PCS","")</f>
        <v/>
      </c>
      <c r="AA1522" s="87">
        <f>db[[#This Row],[QTY B]]*IF(db[[#This Row],[QTY TG]]="",1,db[[#This Row],[QTY TG]])*IF(db[[#This Row],[QTY K]]="",1,db[[#This Row],[QTY K]])</f>
        <v>800</v>
      </c>
      <c r="AB1522" s="87" t="str">
        <f>IF(db[[#This Row],[STN K]]="",IF(db[[#This Row],[STN TG]]="",db[[#This Row],[STN B]],db[[#This Row],[STN TG]]),db[[#This Row],[STN K]])</f>
        <v>PAK</v>
      </c>
      <c r="AC1522" s="87"/>
    </row>
    <row r="1523" spans="1:29" x14ac:dyDescent="0.25">
      <c r="A1523" s="87">
        <f>ROW()-1</f>
        <v>1522</v>
      </c>
      <c r="B1523" s="3" t="str">
        <f>LOWER(SUBSTITUTE(SUBSTITUTE(SUBSTITUTE(SUBSTITUTE(SUBSTITUTE(SUBSTITUTE(db[[#This Row],[NB BM]]," ",),".",""),"-",""),"(",""),")",""),"/",""))</f>
        <v>garisansegitigskojikono6</v>
      </c>
      <c r="C1523" s="3" t="str">
        <f>LOWER(SUBSTITUTE(SUBSTITUTE(SUBSTITUTE(SUBSTITUTE(SUBSTITUTE(SUBSTITUTE(SUBSTITUTE(SUBSTITUTE(SUBSTITUTE(db[[#This Row],[NB NOTA]]," ",),".",""),"-",""),"(",""),")",""),",",""),"/",""),"""",""),"+",""))</f>
        <v>kojikosegitigano6</v>
      </c>
      <c r="D1523" s="3" t="str">
        <f>LOWER(SUBSTITUTE(SUBSTITUTE(SUBSTITUTE(SUBSTITUTE(SUBSTITUTE(SUBSTITUTE(SUBSTITUTE(SUBSTITUTE(SUBSTITUTE(db[[#This Row],[NB PAJAK]]," ",""),"-",""),"(",""),")",""),".",""),",",""),"/",""),"""",""),"+",""))</f>
        <v/>
      </c>
      <c r="E152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garisansegitigskojikono660lsn</v>
      </c>
      <c r="F1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kojikosegitigano660lsnuntana</v>
      </c>
      <c r="G1523" s="1" t="s">
        <v>6036</v>
      </c>
      <c r="H1523" s="4" t="s">
        <v>6035</v>
      </c>
      <c r="I1523" s="49"/>
      <c r="J1523" s="1" t="s">
        <v>1621</v>
      </c>
      <c r="K1523" s="26" t="e">
        <f>IF(db[[#This Row],[NB NOTA_C]]="","",COUNTIF([2]!B_MSK[concat],db[[#This Row],[NB NOTA_C]]))</f>
        <v>#REF!</v>
      </c>
      <c r="L1523" s="6" t="s">
        <v>1651</v>
      </c>
      <c r="M1523" s="1" t="s">
        <v>1670</v>
      </c>
      <c r="N1523" s="1" t="s">
        <v>2792</v>
      </c>
      <c r="P1523" s="1" t="str">
        <f>IF(db[[#This Row],[QTY/ CTN]]="","",SUBSTITUTE(SUBSTITUTE(SUBSTITUTE(db[[#This Row],[QTY/ CTN]]," ","_",2),"(",""),")","")&amp;"_")</f>
        <v>60 LSN_</v>
      </c>
      <c r="Q1523" s="1">
        <f>IF(db[[#This Row],[H_QTY/ CTN]]="","",SEARCH("_",db[[#This Row],[H_QTY/ CTN]]))</f>
        <v>7</v>
      </c>
      <c r="R1523" s="1">
        <f>IF(db[[#This Row],[H_QTY/ CTN]]="","",LEN(db[[#This Row],[H_QTY/ CTN]]))</f>
        <v>7</v>
      </c>
      <c r="S1523" s="90" t="str">
        <f>IF(db[[#This Row],[H_QTY/ CTN]]="","",LEFT(db[[#This Row],[H_QTY/ CTN]],db[[#This Row],[H_1]]-1))</f>
        <v>60 LSN</v>
      </c>
      <c r="T1523" s="87" t="str">
        <f>IF(NOT(db[[#This Row],[H_1]]=db[[#This Row],[H_2]]),MID(db[[#This Row],[H_QTY/ CTN]],db[[#This Row],[H_1]]+1,db[[#This Row],[H_2]]-db[[#This Row],[H_1]]-1),"")</f>
        <v/>
      </c>
      <c r="U1523" s="87" t="str">
        <f>IF(db[[#This Row],[QTY/ CTN B]]="","",LEFT(db[[#This Row],[QTY/ CTN B]],SEARCH(" ",db[[#This Row],[QTY/ CTN B]],1)-1))</f>
        <v>60</v>
      </c>
      <c r="V1523" s="87" t="str">
        <f>IF(db[[#This Row],[QTY/ CTN B]]="","",RIGHT(db[[#This Row],[QTY/ CTN B]],LEN(db[[#This Row],[QTY/ CTN B]])-SEARCH(" ",db[[#This Row],[QTY/ CTN B]],1)))</f>
        <v>LSN</v>
      </c>
      <c r="W1523" s="87">
        <f>IF(db[[#This Row],[QTY/ CTN TG]]="",IF(db[[#This Row],[STN TG]]="","",12),LEFT(db[[#This Row],[QTY/ CTN TG]],SEARCH(" ",db[[#This Row],[QTY/ CTN TG]],1)-1))</f>
        <v>12</v>
      </c>
      <c r="X1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3" s="87" t="str">
        <f>IF(db[[#This Row],[STN K]]="","",IF(db[[#This Row],[STN TG]]="LSN",12,""))</f>
        <v/>
      </c>
      <c r="Z1523" s="87" t="str">
        <f>IF(db[[#This Row],[STN TG]]="LSN","PCS","")</f>
        <v/>
      </c>
      <c r="AA1523" s="87">
        <f>db[[#This Row],[QTY B]]*IF(db[[#This Row],[QTY TG]]="",1,db[[#This Row],[QTY TG]])*IF(db[[#This Row],[QTY K]]="",1,db[[#This Row],[QTY K]])</f>
        <v>720</v>
      </c>
      <c r="AB1523" s="87" t="str">
        <f>IF(db[[#This Row],[STN K]]="",IF(db[[#This Row],[STN TG]]="",db[[#This Row],[STN B]],db[[#This Row],[STN TG]]),db[[#This Row],[STN K]])</f>
        <v>PCS</v>
      </c>
      <c r="AC1523" s="87"/>
    </row>
    <row r="1524" spans="1:29" x14ac:dyDescent="0.25">
      <c r="A1524" s="87">
        <f>ROW()-1</f>
        <v>1523</v>
      </c>
      <c r="B1524" s="3" t="str">
        <f>LOWER(SUBSTITUTE(SUBSTITUTE(SUBSTITUTE(SUBSTITUTE(SUBSTITUTE(SUBSTITUTE(db[[#This Row],[NB BM]]," ",),".",""),"-",""),"(",""),")",""),"/",""))</f>
        <v>garisansegitigskojikono8</v>
      </c>
      <c r="C1524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D1524" s="3" t="str">
        <f>LOWER(SUBSTITUTE(SUBSTITUTE(SUBSTITUTE(SUBSTITUTE(SUBSTITUTE(SUBSTITUTE(SUBSTITUTE(SUBSTITUTE(SUBSTITUTE(db[[#This Row],[NB PAJAK]]," ",""),"-",""),"(",""),")",""),".",""),",",""),"/",""),"""",""),"+",""))</f>
        <v/>
      </c>
      <c r="E152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garisansegitigskojikono824lsn</v>
      </c>
      <c r="F1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kojikosegitigano824lsnuntana</v>
      </c>
      <c r="G1524" s="1" t="s">
        <v>1092</v>
      </c>
      <c r="H1524" s="4" t="s">
        <v>3041</v>
      </c>
      <c r="I1524" s="49"/>
      <c r="J1524" s="1" t="s">
        <v>1621</v>
      </c>
      <c r="K1524" s="26" t="e">
        <f>IF(db[[#This Row],[NB NOTA_C]]="","",COUNTIF([2]!B_MSK[concat],db[[#This Row],[NB NOTA_C]]))</f>
        <v>#REF!</v>
      </c>
      <c r="L1524" s="6" t="s">
        <v>1651</v>
      </c>
      <c r="M1524" s="1" t="s">
        <v>1721</v>
      </c>
      <c r="N1524" s="1" t="s">
        <v>2792</v>
      </c>
      <c r="P1524" s="1" t="str">
        <f>IF(db[[#This Row],[QTY/ CTN]]="","",SUBSTITUTE(SUBSTITUTE(SUBSTITUTE(db[[#This Row],[QTY/ CTN]]," ","_",2),"(",""),")","")&amp;"_")</f>
        <v>24 LSN_</v>
      </c>
      <c r="Q1524" s="1">
        <f>IF(db[[#This Row],[H_QTY/ CTN]]="","",SEARCH("_",db[[#This Row],[H_QTY/ CTN]]))</f>
        <v>7</v>
      </c>
      <c r="R1524" s="1">
        <f>IF(db[[#This Row],[H_QTY/ CTN]]="","",LEN(db[[#This Row],[H_QTY/ CTN]]))</f>
        <v>7</v>
      </c>
      <c r="S1524" s="90" t="str">
        <f>IF(db[[#This Row],[H_QTY/ CTN]]="","",LEFT(db[[#This Row],[H_QTY/ CTN]],db[[#This Row],[H_1]]-1))</f>
        <v>24 LSN</v>
      </c>
      <c r="T1524" s="87" t="str">
        <f>IF(NOT(db[[#This Row],[H_1]]=db[[#This Row],[H_2]]),MID(db[[#This Row],[H_QTY/ CTN]],db[[#This Row],[H_1]]+1,db[[#This Row],[H_2]]-db[[#This Row],[H_1]]-1),"")</f>
        <v/>
      </c>
      <c r="U1524" s="87" t="str">
        <f>IF(db[[#This Row],[QTY/ CTN B]]="","",LEFT(db[[#This Row],[QTY/ CTN B]],SEARCH(" ",db[[#This Row],[QTY/ CTN B]],1)-1))</f>
        <v>24</v>
      </c>
      <c r="V1524" s="87" t="str">
        <f>IF(db[[#This Row],[QTY/ CTN B]]="","",RIGHT(db[[#This Row],[QTY/ CTN B]],LEN(db[[#This Row],[QTY/ CTN B]])-SEARCH(" ",db[[#This Row],[QTY/ CTN B]],1)))</f>
        <v>LSN</v>
      </c>
      <c r="W1524" s="87">
        <f>IF(db[[#This Row],[QTY/ CTN TG]]="",IF(db[[#This Row],[STN TG]]="","",12),LEFT(db[[#This Row],[QTY/ CTN TG]],SEARCH(" ",db[[#This Row],[QTY/ CTN TG]],1)-1))</f>
        <v>12</v>
      </c>
      <c r="X1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4" s="87" t="str">
        <f>IF(db[[#This Row],[STN K]]="","",IF(db[[#This Row],[STN TG]]="LSN",12,""))</f>
        <v/>
      </c>
      <c r="Z1524" s="87" t="str">
        <f>IF(db[[#This Row],[STN TG]]="LSN","PCS","")</f>
        <v/>
      </c>
      <c r="AA1524" s="87">
        <f>db[[#This Row],[QTY B]]*IF(db[[#This Row],[QTY TG]]="",1,db[[#This Row],[QTY TG]])*IF(db[[#This Row],[QTY K]]="",1,db[[#This Row],[QTY K]])</f>
        <v>288</v>
      </c>
      <c r="AB1524" s="87" t="str">
        <f>IF(db[[#This Row],[STN K]]="",IF(db[[#This Row],[STN TG]]="",db[[#This Row],[STN B]],db[[#This Row],[STN TG]]),db[[#This Row],[STN K]])</f>
        <v>PCS</v>
      </c>
      <c r="AC1524" s="87"/>
    </row>
    <row r="1525" spans="1:29" x14ac:dyDescent="0.25">
      <c r="A1525" s="87">
        <f>ROW()-1</f>
        <v>1524</v>
      </c>
      <c r="B1525" s="3" t="str">
        <f>LOWER(SUBSTITUTE(SUBSTITUTE(SUBSTITUTE(SUBSTITUTE(SUBSTITUTE(SUBSTITUTE(db[[#This Row],[NB BM]]," ",),".",""),"-",""),"(",""),")",""),"/",""))</f>
        <v>garisansegitigakojikono10</v>
      </c>
      <c r="C1525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D1525" s="3" t="str">
        <f>LOWER(SUBSTITUTE(SUBSTITUTE(SUBSTITUTE(SUBSTITUTE(SUBSTITUTE(SUBSTITUTE(SUBSTITUTE(SUBSTITUTE(SUBSTITUTE(db[[#This Row],[NB PAJAK]]," ",""),"-",""),"(",""),")",""),".",""),",",""),"/",""),"""",""),"+",""))</f>
        <v/>
      </c>
      <c r="E152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garisansegitigakojikono1016lsn</v>
      </c>
      <c r="F1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kojikosegitigano1016lsnuntana</v>
      </c>
      <c r="G1525" s="1" t="s">
        <v>1091</v>
      </c>
      <c r="H1525" s="4" t="s">
        <v>3042</v>
      </c>
      <c r="I1525" s="49"/>
      <c r="J1525" s="1" t="s">
        <v>1621</v>
      </c>
      <c r="K1525" s="26" t="e">
        <f>IF(db[[#This Row],[NB NOTA_C]]="","",COUNTIF([2]!B_MSK[concat],db[[#This Row],[NB NOTA_C]]))</f>
        <v>#REF!</v>
      </c>
      <c r="L1525" s="6" t="s">
        <v>1651</v>
      </c>
      <c r="M1525" s="1" t="s">
        <v>1737</v>
      </c>
      <c r="N1525" s="1" t="s">
        <v>2792</v>
      </c>
      <c r="P1525" s="1" t="str">
        <f>IF(db[[#This Row],[QTY/ CTN]]="","",SUBSTITUTE(SUBSTITUTE(SUBSTITUTE(db[[#This Row],[QTY/ CTN]]," ","_",2),"(",""),")","")&amp;"_")</f>
        <v>16 LSN_</v>
      </c>
      <c r="Q1525" s="1">
        <f>IF(db[[#This Row],[H_QTY/ CTN]]="","",SEARCH("_",db[[#This Row],[H_QTY/ CTN]]))</f>
        <v>7</v>
      </c>
      <c r="R1525" s="1">
        <f>IF(db[[#This Row],[H_QTY/ CTN]]="","",LEN(db[[#This Row],[H_QTY/ CTN]]))</f>
        <v>7</v>
      </c>
      <c r="S1525" s="90" t="str">
        <f>IF(db[[#This Row],[H_QTY/ CTN]]="","",LEFT(db[[#This Row],[H_QTY/ CTN]],db[[#This Row],[H_1]]-1))</f>
        <v>16 LSN</v>
      </c>
      <c r="T1525" s="87" t="str">
        <f>IF(NOT(db[[#This Row],[H_1]]=db[[#This Row],[H_2]]),MID(db[[#This Row],[H_QTY/ CTN]],db[[#This Row],[H_1]]+1,db[[#This Row],[H_2]]-db[[#This Row],[H_1]]-1),"")</f>
        <v/>
      </c>
      <c r="U1525" s="87" t="str">
        <f>IF(db[[#This Row],[QTY/ CTN B]]="","",LEFT(db[[#This Row],[QTY/ CTN B]],SEARCH(" ",db[[#This Row],[QTY/ CTN B]],1)-1))</f>
        <v>16</v>
      </c>
      <c r="V1525" s="87" t="str">
        <f>IF(db[[#This Row],[QTY/ CTN B]]="","",RIGHT(db[[#This Row],[QTY/ CTN B]],LEN(db[[#This Row],[QTY/ CTN B]])-SEARCH(" ",db[[#This Row],[QTY/ CTN B]],1)))</f>
        <v>LSN</v>
      </c>
      <c r="W1525" s="87">
        <f>IF(db[[#This Row],[QTY/ CTN TG]]="",IF(db[[#This Row],[STN TG]]="","",12),LEFT(db[[#This Row],[QTY/ CTN TG]],SEARCH(" ",db[[#This Row],[QTY/ CTN TG]],1)-1))</f>
        <v>12</v>
      </c>
      <c r="X1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5" s="87" t="str">
        <f>IF(db[[#This Row],[STN K]]="","",IF(db[[#This Row],[STN TG]]="LSN",12,""))</f>
        <v/>
      </c>
      <c r="Z1525" s="87" t="str">
        <f>IF(db[[#This Row],[STN TG]]="LSN","PCS","")</f>
        <v/>
      </c>
      <c r="AA1525" s="87">
        <f>db[[#This Row],[QTY B]]*IF(db[[#This Row],[QTY TG]]="",1,db[[#This Row],[QTY TG]])*IF(db[[#This Row],[QTY K]]="",1,db[[#This Row],[QTY K]])</f>
        <v>192</v>
      </c>
      <c r="AB1525" s="87" t="str">
        <f>IF(db[[#This Row],[STN K]]="",IF(db[[#This Row],[STN TG]]="",db[[#This Row],[STN B]],db[[#This Row],[STN TG]]),db[[#This Row],[STN K]])</f>
        <v>PCS</v>
      </c>
      <c r="AC1525" s="87"/>
    </row>
    <row r="1526" spans="1:29" x14ac:dyDescent="0.25">
      <c r="A1526" s="87">
        <f>ROW()-1</f>
        <v>1525</v>
      </c>
      <c r="B1526" s="3" t="str">
        <f>LOWER(SUBSTITUTE(SUBSTITUTE(SUBSTITUTE(SUBSTITUTE(SUBSTITUTE(SUBSTITUTE(db[[#This Row],[NB BM]]," ",),".",""),"-",""),"(",""),")",""),"/",""))</f>
        <v>garisansegitigakojikono12</v>
      </c>
      <c r="C1526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D1526" s="3" t="str">
        <f>LOWER(SUBSTITUTE(SUBSTITUTE(SUBSTITUTE(SUBSTITUTE(SUBSTITUTE(SUBSTITUTE(SUBSTITUTE(SUBSTITUTE(SUBSTITUTE(db[[#This Row],[NB PAJAK]]," ",""),"-",""),"(",""),")",""),".",""),",",""),"/",""),"""",""),"+",""))</f>
        <v/>
      </c>
      <c r="E152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garisansegitigakojikono1216lsn</v>
      </c>
      <c r="F1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kojikosegitigano1216lsnuntana</v>
      </c>
      <c r="G1526" s="1" t="s">
        <v>2562</v>
      </c>
      <c r="H1526" s="4" t="s">
        <v>2561</v>
      </c>
      <c r="I1526" s="49"/>
      <c r="J1526" s="1" t="s">
        <v>1621</v>
      </c>
      <c r="K1526" s="26" t="e">
        <f>IF(db[[#This Row],[NB NOTA_C]]="","",COUNTIF([2]!B_MSK[concat],db[[#This Row],[NB NOTA_C]]))</f>
        <v>#REF!</v>
      </c>
      <c r="L1526" s="6" t="s">
        <v>1651</v>
      </c>
      <c r="M1526" s="1" t="s">
        <v>1737</v>
      </c>
      <c r="N1526" s="1" t="s">
        <v>2792</v>
      </c>
      <c r="P1526" s="1" t="str">
        <f>IF(db[[#This Row],[QTY/ CTN]]="","",SUBSTITUTE(SUBSTITUTE(SUBSTITUTE(db[[#This Row],[QTY/ CTN]]," ","_",2),"(",""),")","")&amp;"_")</f>
        <v>16 LSN_</v>
      </c>
      <c r="Q1526" s="1">
        <f>IF(db[[#This Row],[H_QTY/ CTN]]="","",SEARCH("_",db[[#This Row],[H_QTY/ CTN]]))</f>
        <v>7</v>
      </c>
      <c r="R1526" s="1">
        <f>IF(db[[#This Row],[H_QTY/ CTN]]="","",LEN(db[[#This Row],[H_QTY/ CTN]]))</f>
        <v>7</v>
      </c>
      <c r="S1526" s="90" t="str">
        <f>IF(db[[#This Row],[H_QTY/ CTN]]="","",LEFT(db[[#This Row],[H_QTY/ CTN]],db[[#This Row],[H_1]]-1))</f>
        <v>16 LSN</v>
      </c>
      <c r="T1526" s="87" t="str">
        <f>IF(NOT(db[[#This Row],[H_1]]=db[[#This Row],[H_2]]),MID(db[[#This Row],[H_QTY/ CTN]],db[[#This Row],[H_1]]+1,db[[#This Row],[H_2]]-db[[#This Row],[H_1]]-1),"")</f>
        <v/>
      </c>
      <c r="U1526" s="87" t="str">
        <f>IF(db[[#This Row],[QTY/ CTN B]]="","",LEFT(db[[#This Row],[QTY/ CTN B]],SEARCH(" ",db[[#This Row],[QTY/ CTN B]],1)-1))</f>
        <v>16</v>
      </c>
      <c r="V1526" s="87" t="str">
        <f>IF(db[[#This Row],[QTY/ CTN B]]="","",RIGHT(db[[#This Row],[QTY/ CTN B]],LEN(db[[#This Row],[QTY/ CTN B]])-SEARCH(" ",db[[#This Row],[QTY/ CTN B]],1)))</f>
        <v>LSN</v>
      </c>
      <c r="W1526" s="87">
        <f>IF(db[[#This Row],[QTY/ CTN TG]]="",IF(db[[#This Row],[STN TG]]="","",12),LEFT(db[[#This Row],[QTY/ CTN TG]],SEARCH(" ",db[[#This Row],[QTY/ CTN TG]],1)-1))</f>
        <v>12</v>
      </c>
      <c r="X1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6" s="87" t="str">
        <f>IF(db[[#This Row],[STN K]]="","",IF(db[[#This Row],[STN TG]]="LSN",12,""))</f>
        <v/>
      </c>
      <c r="Z1526" s="87" t="str">
        <f>IF(db[[#This Row],[STN TG]]="LSN","PCS","")</f>
        <v/>
      </c>
      <c r="AA1526" s="87">
        <f>db[[#This Row],[QTY B]]*IF(db[[#This Row],[QTY TG]]="",1,db[[#This Row],[QTY TG]])*IF(db[[#This Row],[QTY K]]="",1,db[[#This Row],[QTY K]])</f>
        <v>192</v>
      </c>
      <c r="AB1526" s="87" t="str">
        <f>IF(db[[#This Row],[STN K]]="",IF(db[[#This Row],[STN TG]]="",db[[#This Row],[STN B]],db[[#This Row],[STN TG]]),db[[#This Row],[STN K]])</f>
        <v>PCS</v>
      </c>
      <c r="AC1526" s="87"/>
    </row>
    <row r="1527" spans="1:29" x14ac:dyDescent="0.25">
      <c r="A1527" s="87">
        <f>ROW()-1</f>
        <v>1526</v>
      </c>
      <c r="B1527" s="3" t="str">
        <f>LOWER(SUBSTITUTE(SUBSTITUTE(SUBSTITUTE(SUBSTITUTE(SUBSTITUTE(SUBSTITUTE(db[[#This Row],[NB BM]]," ",),".",""),"-",""),"(",""),")",""),"/",""))</f>
        <v>garisansegitigakojikono10</v>
      </c>
      <c r="C1527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D1527" s="3" t="str">
        <f>LOWER(SUBSTITUTE(SUBSTITUTE(SUBSTITUTE(SUBSTITUTE(SUBSTITUTE(SUBSTITUTE(SUBSTITUTE(SUBSTITUTE(SUBSTITUTE(db[[#This Row],[NB PAJAK]]," ",""),"-",""),"(",""),")",""),".",""),",",""),"/",""),"""",""),"+",""))</f>
        <v/>
      </c>
      <c r="E1527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garisansegitigakojikono1016lsn</v>
      </c>
      <c r="F1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kojikoδno1016lsnuntana</v>
      </c>
      <c r="G1527" s="1" t="s">
        <v>1091</v>
      </c>
      <c r="H1527" s="4" t="s">
        <v>2969</v>
      </c>
      <c r="I1527" s="49"/>
      <c r="J1527" s="1" t="s">
        <v>1621</v>
      </c>
      <c r="K1527" s="26" t="e">
        <f>IF(db[[#This Row],[NB NOTA_C]]="","",COUNTIF([2]!B_MSK[concat],db[[#This Row],[NB NOTA_C]]))</f>
        <v>#REF!</v>
      </c>
      <c r="L1527" s="6" t="s">
        <v>1651</v>
      </c>
      <c r="M1527" s="1" t="s">
        <v>1737</v>
      </c>
      <c r="N1527" s="1" t="s">
        <v>2792</v>
      </c>
      <c r="P1527" s="1" t="str">
        <f>IF(db[[#This Row],[QTY/ CTN]]="","",SUBSTITUTE(SUBSTITUTE(SUBSTITUTE(db[[#This Row],[QTY/ CTN]]," ","_",2),"(",""),")","")&amp;"_")</f>
        <v>16 LSN_</v>
      </c>
      <c r="Q1527" s="1">
        <f>IF(db[[#This Row],[H_QTY/ CTN]]="","",SEARCH("_",db[[#This Row],[H_QTY/ CTN]]))</f>
        <v>7</v>
      </c>
      <c r="R1527" s="1">
        <f>IF(db[[#This Row],[H_QTY/ CTN]]="","",LEN(db[[#This Row],[H_QTY/ CTN]]))</f>
        <v>7</v>
      </c>
      <c r="S1527" s="90" t="str">
        <f>IF(db[[#This Row],[H_QTY/ CTN]]="","",LEFT(db[[#This Row],[H_QTY/ CTN]],db[[#This Row],[H_1]]-1))</f>
        <v>16 LSN</v>
      </c>
      <c r="T1527" s="87" t="str">
        <f>IF(NOT(db[[#This Row],[H_1]]=db[[#This Row],[H_2]]),MID(db[[#This Row],[H_QTY/ CTN]],db[[#This Row],[H_1]]+1,db[[#This Row],[H_2]]-db[[#This Row],[H_1]]-1),"")</f>
        <v/>
      </c>
      <c r="U1527" s="87" t="str">
        <f>IF(db[[#This Row],[QTY/ CTN B]]="","",LEFT(db[[#This Row],[QTY/ CTN B]],SEARCH(" ",db[[#This Row],[QTY/ CTN B]],1)-1))</f>
        <v>16</v>
      </c>
      <c r="V1527" s="87" t="str">
        <f>IF(db[[#This Row],[QTY/ CTN B]]="","",RIGHT(db[[#This Row],[QTY/ CTN B]],LEN(db[[#This Row],[QTY/ CTN B]])-SEARCH(" ",db[[#This Row],[QTY/ CTN B]],1)))</f>
        <v>LSN</v>
      </c>
      <c r="W1527" s="87">
        <f>IF(db[[#This Row],[QTY/ CTN TG]]="",IF(db[[#This Row],[STN TG]]="","",12),LEFT(db[[#This Row],[QTY/ CTN TG]],SEARCH(" ",db[[#This Row],[QTY/ CTN TG]],1)-1))</f>
        <v>12</v>
      </c>
      <c r="X1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7" s="87" t="str">
        <f>IF(db[[#This Row],[STN K]]="","",IF(db[[#This Row],[STN TG]]="LSN",12,""))</f>
        <v/>
      </c>
      <c r="Z1527" s="87" t="str">
        <f>IF(db[[#This Row],[STN TG]]="LSN","PCS","")</f>
        <v/>
      </c>
      <c r="AA1527" s="87">
        <f>db[[#This Row],[QTY B]]*IF(db[[#This Row],[QTY TG]]="",1,db[[#This Row],[QTY TG]])*IF(db[[#This Row],[QTY K]]="",1,db[[#This Row],[QTY K]])</f>
        <v>192</v>
      </c>
      <c r="AB1527" s="87" t="str">
        <f>IF(db[[#This Row],[STN K]]="",IF(db[[#This Row],[STN TG]]="",db[[#This Row],[STN B]],db[[#This Row],[STN TG]]),db[[#This Row],[STN K]])</f>
        <v>PCS</v>
      </c>
      <c r="AC1527" s="87"/>
    </row>
    <row r="1528" spans="1:29" x14ac:dyDescent="0.25">
      <c r="A1528" s="87">
        <f>ROW()-1</f>
        <v>1527</v>
      </c>
      <c r="B1528" s="3" t="str">
        <f>LOWER(SUBSTITUTE(SUBSTITUTE(SUBSTITUTE(SUBSTITUTE(SUBSTITUTE(SUBSTITUTE(db[[#This Row],[NB BM]]," ",),".",""),"-",""),"(",""),")",""),"/",""))</f>
        <v>garisansegitigskojikono8</v>
      </c>
      <c r="C1528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D1528" s="3" t="str">
        <f>LOWER(SUBSTITUTE(SUBSTITUTE(SUBSTITUTE(SUBSTITUTE(SUBSTITUTE(SUBSTITUTE(SUBSTITUTE(SUBSTITUTE(SUBSTITUTE(db[[#This Row],[NB PAJAK]]," ",""),"-",""),"(",""),")",""),".",""),",",""),"/",""),"""",""),"+",""))</f>
        <v/>
      </c>
      <c r="E152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garisansegitigskojikono824lsn</v>
      </c>
      <c r="F1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kojikoδno824lsnuntana</v>
      </c>
      <c r="G1528" s="1" t="s">
        <v>1092</v>
      </c>
      <c r="H1528" s="4" t="s">
        <v>2968</v>
      </c>
      <c r="I1528" s="49"/>
      <c r="J1528" s="1" t="s">
        <v>1621</v>
      </c>
      <c r="K1528" s="26" t="e">
        <f>IF(db[[#This Row],[NB NOTA_C]]="","",COUNTIF([2]!B_MSK[concat],db[[#This Row],[NB NOTA_C]]))</f>
        <v>#REF!</v>
      </c>
      <c r="L1528" s="6" t="s">
        <v>1651</v>
      </c>
      <c r="M1528" s="1" t="s">
        <v>1721</v>
      </c>
      <c r="N1528" s="1" t="s">
        <v>2792</v>
      </c>
      <c r="P1528" s="1" t="str">
        <f>IF(db[[#This Row],[QTY/ CTN]]="","",SUBSTITUTE(SUBSTITUTE(SUBSTITUTE(db[[#This Row],[QTY/ CTN]]," ","_",2),"(",""),")","")&amp;"_")</f>
        <v>24 LSN_</v>
      </c>
      <c r="Q1528" s="1">
        <f>IF(db[[#This Row],[H_QTY/ CTN]]="","",SEARCH("_",db[[#This Row],[H_QTY/ CTN]]))</f>
        <v>7</v>
      </c>
      <c r="R1528" s="1">
        <f>IF(db[[#This Row],[H_QTY/ CTN]]="","",LEN(db[[#This Row],[H_QTY/ CTN]]))</f>
        <v>7</v>
      </c>
      <c r="S1528" s="90" t="str">
        <f>IF(db[[#This Row],[H_QTY/ CTN]]="","",LEFT(db[[#This Row],[H_QTY/ CTN]],db[[#This Row],[H_1]]-1))</f>
        <v>24 LSN</v>
      </c>
      <c r="T1528" s="87" t="str">
        <f>IF(NOT(db[[#This Row],[H_1]]=db[[#This Row],[H_2]]),MID(db[[#This Row],[H_QTY/ CTN]],db[[#This Row],[H_1]]+1,db[[#This Row],[H_2]]-db[[#This Row],[H_1]]-1),"")</f>
        <v/>
      </c>
      <c r="U1528" s="87" t="str">
        <f>IF(db[[#This Row],[QTY/ CTN B]]="","",LEFT(db[[#This Row],[QTY/ CTN B]],SEARCH(" ",db[[#This Row],[QTY/ CTN B]],1)-1))</f>
        <v>24</v>
      </c>
      <c r="V1528" s="87" t="str">
        <f>IF(db[[#This Row],[QTY/ CTN B]]="","",RIGHT(db[[#This Row],[QTY/ CTN B]],LEN(db[[#This Row],[QTY/ CTN B]])-SEARCH(" ",db[[#This Row],[QTY/ CTN B]],1)))</f>
        <v>LSN</v>
      </c>
      <c r="W1528" s="87">
        <f>IF(db[[#This Row],[QTY/ CTN TG]]="",IF(db[[#This Row],[STN TG]]="","",12),LEFT(db[[#This Row],[QTY/ CTN TG]],SEARCH(" ",db[[#This Row],[QTY/ CTN TG]],1)-1))</f>
        <v>12</v>
      </c>
      <c r="X1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28" s="87" t="str">
        <f>IF(db[[#This Row],[STN K]]="","",IF(db[[#This Row],[STN TG]]="LSN",12,""))</f>
        <v/>
      </c>
      <c r="Z1528" s="87" t="str">
        <f>IF(db[[#This Row],[STN TG]]="LSN","PCS","")</f>
        <v/>
      </c>
      <c r="AA1528" s="87">
        <f>db[[#This Row],[QTY B]]*IF(db[[#This Row],[QTY TG]]="",1,db[[#This Row],[QTY TG]])*IF(db[[#This Row],[QTY K]]="",1,db[[#This Row],[QTY K]])</f>
        <v>288</v>
      </c>
      <c r="AB1528" s="87" t="str">
        <f>IF(db[[#This Row],[STN K]]="",IF(db[[#This Row],[STN TG]]="",db[[#This Row],[STN B]],db[[#This Row],[STN TG]]),db[[#This Row],[STN K]])</f>
        <v>PCS</v>
      </c>
      <c r="AC1528" s="87"/>
    </row>
    <row r="1529" spans="1:29" x14ac:dyDescent="0.25">
      <c r="A1529" s="150">
        <f>ROW()-1</f>
        <v>1528</v>
      </c>
      <c r="B1529" s="151" t="str">
        <f>LOWER(SUBSTITUTE(SUBSTITUTE(SUBSTITUTE(SUBSTITUTE(SUBSTITUTE(SUBSTITUTE(db[[#This Row],[NB BM]]," ",),".",""),"-",""),"(",""),")",""),"/",""))</f>
        <v>pcklgb905mobil</v>
      </c>
      <c r="C1529" s="151" t="str">
        <f>LOWER(SUBSTITUTE(SUBSTITUTE(SUBSTITUTE(SUBSTITUTE(SUBSTITUTE(SUBSTITUTE(SUBSTITUTE(SUBSTITUTE(SUBSTITUTE(db[[#This Row],[NB NOTA]]," ",),".",""),"-",""),"(",""),")",""),",",""),"/",""),"""",""),"+",""))</f>
        <v>kotakpensilklgb905mobil</v>
      </c>
      <c r="D1529" s="151" t="str">
        <f>LOWER(SUBSTITUTE(SUBSTITUTE(SUBSTITUTE(SUBSTITUTE(SUBSTITUTE(SUBSTITUTE(SUBSTITUTE(SUBSTITUTE(SUBSTITUTE(db[[#This Row],[NB PAJAK]]," ",""),"-",""),"(",""),")",""),".",""),",",""),"/",""),"""",""),"+",""))</f>
        <v/>
      </c>
      <c r="E152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pcklgb905mobil120pcs</v>
      </c>
      <c r="F152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kotakpensilklgb905mobil120pcsuntana</v>
      </c>
      <c r="G1529" s="152" t="s">
        <v>6438</v>
      </c>
      <c r="H1529" s="152" t="s">
        <v>6284</v>
      </c>
      <c r="I1529" s="153"/>
      <c r="J1529" s="154" t="s">
        <v>1621</v>
      </c>
      <c r="K1529" s="155" t="e">
        <f>IF(db[[#This Row],[NB NOTA_C]]="","",COUNTIF([2]!B_MSK[concat],db[[#This Row],[NB NOTA_C]]))</f>
        <v>#REF!</v>
      </c>
      <c r="L1529" s="156" t="s">
        <v>1654</v>
      </c>
      <c r="M1529" s="151" t="s">
        <v>1667</v>
      </c>
      <c r="N1529" s="154" t="s">
        <v>2810</v>
      </c>
      <c r="O1529" s="151"/>
      <c r="P1529" s="151" t="str">
        <f>IF(db[[#This Row],[QTY/ CTN]]="","",SUBSTITUTE(SUBSTITUTE(SUBSTITUTE(db[[#This Row],[QTY/ CTN]]," ","_",2),"(",""),")","")&amp;"_")</f>
        <v>120 PCS_</v>
      </c>
      <c r="Q1529" s="151">
        <f>IF(db[[#This Row],[H_QTY/ CTN]]="","",SEARCH("_",db[[#This Row],[H_QTY/ CTN]]))</f>
        <v>8</v>
      </c>
      <c r="R1529" s="151">
        <f>IF(db[[#This Row],[H_QTY/ CTN]]="","",LEN(db[[#This Row],[H_QTY/ CTN]]))</f>
        <v>8</v>
      </c>
      <c r="S1529" s="150" t="str">
        <f>IF(db[[#This Row],[H_QTY/ CTN]]="","",LEFT(db[[#This Row],[H_QTY/ CTN]],db[[#This Row],[H_1]]-1))</f>
        <v>120 PCS</v>
      </c>
      <c r="T1529" s="150" t="str">
        <f>IF(NOT(db[[#This Row],[H_1]]=db[[#This Row],[H_2]]),MID(db[[#This Row],[H_QTY/ CTN]],db[[#This Row],[H_1]]+1,db[[#This Row],[H_2]]-db[[#This Row],[H_1]]-1),"")</f>
        <v/>
      </c>
      <c r="U1529" s="150" t="str">
        <f>IF(db[[#This Row],[QTY/ CTN B]]="","",LEFT(db[[#This Row],[QTY/ CTN B]],SEARCH(" ",db[[#This Row],[QTY/ CTN B]],1)-1))</f>
        <v>120</v>
      </c>
      <c r="V1529" s="150" t="str">
        <f>IF(db[[#This Row],[QTY/ CTN B]]="","",RIGHT(db[[#This Row],[QTY/ CTN B]],LEN(db[[#This Row],[QTY/ CTN B]])-SEARCH(" ",db[[#This Row],[QTY/ CTN B]],1)))</f>
        <v>PCS</v>
      </c>
      <c r="W1529" s="150" t="str">
        <f>IF(db[[#This Row],[QTY/ CTN TG]]="",IF(db[[#This Row],[STN TG]]="","",12),LEFT(db[[#This Row],[QTY/ CTN TG]],SEARCH(" ",db[[#This Row],[QTY/ CTN TG]],1)-1))</f>
        <v/>
      </c>
      <c r="X152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29" s="150" t="str">
        <f>IF(db[[#This Row],[STN K]]="","",IF(db[[#This Row],[STN TG]]="LSN",12,""))</f>
        <v/>
      </c>
      <c r="Z1529" s="150" t="str">
        <f>IF(db[[#This Row],[STN TG]]="LSN","PCS","")</f>
        <v/>
      </c>
      <c r="AA1529" s="150">
        <f>db[[#This Row],[QTY B]]*IF(db[[#This Row],[QTY TG]]="",1,db[[#This Row],[QTY TG]])*IF(db[[#This Row],[QTY K]]="",1,db[[#This Row],[QTY K]])</f>
        <v>120</v>
      </c>
      <c r="AB1529" s="150" t="str">
        <f>IF(db[[#This Row],[STN K]]="",IF(db[[#This Row],[STN TG]]="",db[[#This Row],[STN B]],db[[#This Row],[STN TG]]),db[[#This Row],[STN K]])</f>
        <v>PCS</v>
      </c>
      <c r="AC1529" s="150"/>
    </row>
    <row r="1530" spans="1:29" x14ac:dyDescent="0.25">
      <c r="A1530" s="150">
        <f>ROW()-1</f>
        <v>1529</v>
      </c>
      <c r="B1530" s="151" t="str">
        <f>LOWER(SUBSTITUTE(SUBSTITUTE(SUBSTITUTE(SUBSTITUTE(SUBSTITUTE(SUBSTITUTE(db[[#This Row],[NB BM]]," ",),".",""),"-",""),"(",""),")",""),"/",""))</f>
        <v>pcmagnitsps8631callkalkulator</v>
      </c>
      <c r="C1530" s="151" t="str">
        <f>LOWER(SUBSTITUTE(SUBSTITUTE(SUBSTITUTE(SUBSTITUTE(SUBSTITUTE(SUBSTITUTE(SUBSTITUTE(SUBSTITUTE(SUBSTITUTE(db[[#This Row],[NB NOTA]]," ",),".",""),"-",""),"(",""),")",""),",",""),"/",""),"""",""),"+",""))</f>
        <v>kotakpensilmagnetsps8631kalkulatorm</v>
      </c>
      <c r="D1530" s="151" t="str">
        <f>LOWER(SUBSTITUTE(SUBSTITUTE(SUBSTITUTE(SUBSTITUTE(SUBSTITUTE(SUBSTITUTE(SUBSTITUTE(SUBSTITUTE(SUBSTITUTE(db[[#This Row],[NB PAJAK]]," ",""),"-",""),"(",""),")",""),".",""),",",""),"/",""),"""",""),"+",""))</f>
        <v/>
      </c>
      <c r="E1530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pcmagnitsps8631callkalkulator160pcs</v>
      </c>
      <c r="F153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kotakpensilmagnetsps8631kalkulatorm160pcsuntana</v>
      </c>
      <c r="G1530" s="152" t="s">
        <v>6439</v>
      </c>
      <c r="H1530" s="152" t="s">
        <v>6285</v>
      </c>
      <c r="I1530" s="153"/>
      <c r="J1530" s="154" t="s">
        <v>1621</v>
      </c>
      <c r="K1530" s="155" t="e">
        <f>IF(db[[#This Row],[NB NOTA_C]]="","",COUNTIF([2]!B_MSK[concat],db[[#This Row],[NB NOTA_C]]))</f>
        <v>#REF!</v>
      </c>
      <c r="L1530" s="156" t="s">
        <v>1654</v>
      </c>
      <c r="M1530" s="151" t="s">
        <v>1701</v>
      </c>
      <c r="N1530" s="154" t="s">
        <v>2810</v>
      </c>
      <c r="O1530" s="151"/>
      <c r="P1530" s="151" t="str">
        <f>IF(db[[#This Row],[QTY/ CTN]]="","",SUBSTITUTE(SUBSTITUTE(SUBSTITUTE(db[[#This Row],[QTY/ CTN]]," ","_",2),"(",""),")","")&amp;"_")</f>
        <v>160 PCS_</v>
      </c>
      <c r="Q1530" s="151">
        <f>IF(db[[#This Row],[H_QTY/ CTN]]="","",SEARCH("_",db[[#This Row],[H_QTY/ CTN]]))</f>
        <v>8</v>
      </c>
      <c r="R1530" s="151">
        <f>IF(db[[#This Row],[H_QTY/ CTN]]="","",LEN(db[[#This Row],[H_QTY/ CTN]]))</f>
        <v>8</v>
      </c>
      <c r="S1530" s="150" t="str">
        <f>IF(db[[#This Row],[H_QTY/ CTN]]="","",LEFT(db[[#This Row],[H_QTY/ CTN]],db[[#This Row],[H_1]]-1))</f>
        <v>160 PCS</v>
      </c>
      <c r="T1530" s="150" t="str">
        <f>IF(NOT(db[[#This Row],[H_1]]=db[[#This Row],[H_2]]),MID(db[[#This Row],[H_QTY/ CTN]],db[[#This Row],[H_1]]+1,db[[#This Row],[H_2]]-db[[#This Row],[H_1]]-1),"")</f>
        <v/>
      </c>
      <c r="U1530" s="150" t="str">
        <f>IF(db[[#This Row],[QTY/ CTN B]]="","",LEFT(db[[#This Row],[QTY/ CTN B]],SEARCH(" ",db[[#This Row],[QTY/ CTN B]],1)-1))</f>
        <v>160</v>
      </c>
      <c r="V1530" s="150" t="str">
        <f>IF(db[[#This Row],[QTY/ CTN B]]="","",RIGHT(db[[#This Row],[QTY/ CTN B]],LEN(db[[#This Row],[QTY/ CTN B]])-SEARCH(" ",db[[#This Row],[QTY/ CTN B]],1)))</f>
        <v>PCS</v>
      </c>
      <c r="W1530" s="150" t="str">
        <f>IF(db[[#This Row],[QTY/ CTN TG]]="",IF(db[[#This Row],[STN TG]]="","",12),LEFT(db[[#This Row],[QTY/ CTN TG]],SEARCH(" ",db[[#This Row],[QTY/ CTN TG]],1)-1))</f>
        <v/>
      </c>
      <c r="X153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0" s="150" t="str">
        <f>IF(db[[#This Row],[STN K]]="","",IF(db[[#This Row],[STN TG]]="LSN",12,""))</f>
        <v/>
      </c>
      <c r="Z1530" s="150" t="str">
        <f>IF(db[[#This Row],[STN TG]]="LSN","PCS","")</f>
        <v/>
      </c>
      <c r="AA1530" s="150">
        <f>db[[#This Row],[QTY B]]*IF(db[[#This Row],[QTY TG]]="",1,db[[#This Row],[QTY TG]])*IF(db[[#This Row],[QTY K]]="",1,db[[#This Row],[QTY K]])</f>
        <v>160</v>
      </c>
      <c r="AB1530" s="150" t="str">
        <f>IF(db[[#This Row],[STN K]]="",IF(db[[#This Row],[STN TG]]="",db[[#This Row],[STN B]],db[[#This Row],[STN TG]]),db[[#This Row],[STN K]])</f>
        <v>PCS</v>
      </c>
      <c r="AC1530" s="150"/>
    </row>
    <row r="1531" spans="1:29" x14ac:dyDescent="0.25">
      <c r="A1531" s="87">
        <f>ROW()-1</f>
        <v>1530</v>
      </c>
      <c r="B1531" s="3" t="str">
        <f>LOWER(SUBSTITUTE(SUBSTITUTE(SUBSTITUTE(SUBSTITUTE(SUBSTITUTE(SUBSTITUTE(db[[#This Row],[NB BM]]," ",),".",""),"-",""),"(",""),")",""),"/",""))</f>
        <v>kuastrifeloarttf2023</v>
      </c>
      <c r="C1531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D1531" s="3" t="str">
        <f>LOWER(SUBSTITUTE(SUBSTITUTE(SUBSTITUTE(SUBSTITUTE(SUBSTITUTE(SUBSTITUTE(SUBSTITUTE(SUBSTITUTE(SUBSTITUTE(db[[#This Row],[NB PAJAK]]," ",""),"-",""),"(",""),")",""),".",""),",",""),"/",""),"""",""),"+",""))</f>
        <v/>
      </c>
      <c r="E1531" s="3" t="str">
        <f>LOWER(SUBSTITUTE(SUBSTITUTE(SUBSTITUTE(SUBSTITUTE(SUBSTITUTE(SUBSTITUTE(SUBSTITUTE(SUBSTITUTE(SUBSTITUTE(db[[#This Row],[NB BM]]&amp;db[[#This Row],[QTY/ CTN]]," ",),".",""),"-",""),"(",""),")",""),",",""),"/",""),"""",""),"+",""))</f>
        <v>kuastrifeloarttf2023240set</v>
      </c>
      <c r="F1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kuastrifeloarttf2023240setuntana</v>
      </c>
      <c r="G1531" s="1" t="s">
        <v>4614</v>
      </c>
      <c r="H1531" s="4" t="s">
        <v>4613</v>
      </c>
      <c r="I1531" s="49"/>
      <c r="J1531" s="1" t="s">
        <v>1621</v>
      </c>
      <c r="K1531" s="26" t="e">
        <f>IF(db[[#This Row],[NB NOTA_C]]="","",COUNTIF([2]!B_MSK[concat],db[[#This Row],[NB NOTA_C]]))</f>
        <v>#REF!</v>
      </c>
      <c r="L1531" s="7" t="s">
        <v>1627</v>
      </c>
      <c r="M1531" s="3" t="s">
        <v>3252</v>
      </c>
      <c r="N1531" s="1" t="s">
        <v>2802</v>
      </c>
      <c r="O1531" s="3"/>
      <c r="P1531" s="3" t="str">
        <f>IF(db[[#This Row],[QTY/ CTN]]="","",SUBSTITUTE(SUBSTITUTE(SUBSTITUTE(db[[#This Row],[QTY/ CTN]]," ","_",2),"(",""),")","")&amp;"_")</f>
        <v>240 SET_</v>
      </c>
      <c r="Q1531" s="3">
        <f>IF(db[[#This Row],[H_QTY/ CTN]]="","",SEARCH("_",db[[#This Row],[H_QTY/ CTN]]))</f>
        <v>8</v>
      </c>
      <c r="R1531" s="3">
        <f>IF(db[[#This Row],[H_QTY/ CTN]]="","",LEN(db[[#This Row],[H_QTY/ CTN]]))</f>
        <v>8</v>
      </c>
      <c r="S1531" s="90" t="str">
        <f>IF(db[[#This Row],[H_QTY/ CTN]]="","",LEFT(db[[#This Row],[H_QTY/ CTN]],db[[#This Row],[H_1]]-1))</f>
        <v>240 SET</v>
      </c>
      <c r="T1531" s="87" t="str">
        <f>IF(NOT(db[[#This Row],[H_1]]=db[[#This Row],[H_2]]),MID(db[[#This Row],[H_QTY/ CTN]],db[[#This Row],[H_1]]+1,db[[#This Row],[H_2]]-db[[#This Row],[H_1]]-1),"")</f>
        <v/>
      </c>
      <c r="U1531" s="87" t="str">
        <f>IF(db[[#This Row],[QTY/ CTN B]]="","",LEFT(db[[#This Row],[QTY/ CTN B]],SEARCH(" ",db[[#This Row],[QTY/ CTN B]],1)-1))</f>
        <v>240</v>
      </c>
      <c r="V1531" s="87" t="str">
        <f>IF(db[[#This Row],[QTY/ CTN B]]="","",RIGHT(db[[#This Row],[QTY/ CTN B]],LEN(db[[#This Row],[QTY/ CTN B]])-SEARCH(" ",db[[#This Row],[QTY/ CTN B]],1)))</f>
        <v>SET</v>
      </c>
      <c r="W1531" s="87" t="str">
        <f>IF(db[[#This Row],[QTY/ CTN TG]]="",IF(db[[#This Row],[STN TG]]="","",12),LEFT(db[[#This Row],[QTY/ CTN TG]],SEARCH(" ",db[[#This Row],[QTY/ CTN TG]],1)-1))</f>
        <v/>
      </c>
      <c r="X1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1" s="87" t="str">
        <f>IF(db[[#This Row],[STN K]]="","",IF(db[[#This Row],[STN TG]]="LSN",12,""))</f>
        <v/>
      </c>
      <c r="Z1531" s="87" t="str">
        <f>IF(db[[#This Row],[STN TG]]="LSN","PCS","")</f>
        <v/>
      </c>
      <c r="AA1531" s="87">
        <f>db[[#This Row],[QTY B]]*IF(db[[#This Row],[QTY TG]]="",1,db[[#This Row],[QTY TG]])*IF(db[[#This Row],[QTY K]]="",1,db[[#This Row],[QTY K]])</f>
        <v>240</v>
      </c>
      <c r="AB1531" s="87" t="str">
        <f>IF(db[[#This Row],[STN K]]="",IF(db[[#This Row],[STN TG]]="",db[[#This Row],[STN B]],db[[#This Row],[STN TG]]),db[[#This Row],[STN K]])</f>
        <v>SET</v>
      </c>
      <c r="AC1531" s="87"/>
    </row>
    <row r="1532" spans="1:29" x14ac:dyDescent="0.25">
      <c r="A1532" s="87">
        <f>ROW()-1</f>
        <v>1531</v>
      </c>
      <c r="B1532" s="3" t="str">
        <f>LOWER(SUBSTITUTE(SUBSTITUTE(SUBSTITUTE(SUBSTITUTE(SUBSTITUTE(SUBSTITUTE(db[[#This Row],[NB BM]]," ",),".",""),"-",""),"(",""),")",""),"/",""))</f>
        <v>kuastrifeloarttf2023no4,6,8,10,12</v>
      </c>
      <c r="C153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D1532" s="3" t="str">
        <f>LOWER(SUBSTITUTE(SUBSTITUTE(SUBSTITUTE(SUBSTITUTE(SUBSTITUTE(SUBSTITUTE(SUBSTITUTE(SUBSTITUTE(SUBSTITUTE(db[[#This Row],[NB PAJAK]]," ",""),"-",""),"(",""),")",""),".",""),",",""),"/",""),"""",""),"+",""))</f>
        <v/>
      </c>
      <c r="E1532" s="3" t="str">
        <f>LOWER(SUBSTITUTE(SUBSTITUTE(SUBSTITUTE(SUBSTITUTE(SUBSTITUTE(SUBSTITUTE(SUBSTITUTE(SUBSTITUTE(SUBSTITUTE(db[[#This Row],[NB BM]]&amp;db[[#This Row],[QTY/ CTN]]," ",),".",""),"-",""),"(",""),")",""),",",""),"/",""),"""",""),"+",""))</f>
        <v>kuastrifeloarttf2023no4681012240set</v>
      </c>
      <c r="F1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kuastrifeloarttf2023no4681012240setuntana</v>
      </c>
      <c r="G1532" s="1" t="s">
        <v>3245</v>
      </c>
      <c r="H1532" s="4" t="s">
        <v>3235</v>
      </c>
      <c r="I1532" s="49"/>
      <c r="J1532" s="1" t="s">
        <v>1621</v>
      </c>
      <c r="K1532" s="26" t="e">
        <f>IF(db[[#This Row],[NB NOTA_C]]="","",COUNTIF([2]!B_MSK[concat],db[[#This Row],[NB NOTA_C]]))</f>
        <v>#REF!</v>
      </c>
      <c r="L1532" s="7" t="s">
        <v>1627</v>
      </c>
      <c r="M1532" s="3" t="s">
        <v>3252</v>
      </c>
      <c r="N1532" s="1" t="s">
        <v>2802</v>
      </c>
      <c r="O1532" s="3"/>
      <c r="P1532" s="3" t="str">
        <f>IF(db[[#This Row],[QTY/ CTN]]="","",SUBSTITUTE(SUBSTITUTE(SUBSTITUTE(db[[#This Row],[QTY/ CTN]]," ","_",2),"(",""),")","")&amp;"_")</f>
        <v>240 SET_</v>
      </c>
      <c r="Q1532" s="3">
        <f>IF(db[[#This Row],[H_QTY/ CTN]]="","",SEARCH("_",db[[#This Row],[H_QTY/ CTN]]))</f>
        <v>8</v>
      </c>
      <c r="R1532" s="3">
        <f>IF(db[[#This Row],[H_QTY/ CTN]]="","",LEN(db[[#This Row],[H_QTY/ CTN]]))</f>
        <v>8</v>
      </c>
      <c r="S1532" s="87" t="str">
        <f>IF(db[[#This Row],[H_QTY/ CTN]]="","",LEFT(db[[#This Row],[H_QTY/ CTN]],db[[#This Row],[H_1]]-1))</f>
        <v>240 SET</v>
      </c>
      <c r="T1532" s="87" t="str">
        <f>IF(NOT(db[[#This Row],[H_1]]=db[[#This Row],[H_2]]),MID(db[[#This Row],[H_QTY/ CTN]],db[[#This Row],[H_1]]+1,db[[#This Row],[H_2]]-db[[#This Row],[H_1]]-1),"")</f>
        <v/>
      </c>
      <c r="U1532" s="87" t="str">
        <f>IF(db[[#This Row],[QTY/ CTN B]]="","",LEFT(db[[#This Row],[QTY/ CTN B]],SEARCH(" ",db[[#This Row],[QTY/ CTN B]],1)-1))</f>
        <v>240</v>
      </c>
      <c r="V1532" s="87" t="str">
        <f>IF(db[[#This Row],[QTY/ CTN B]]="","",RIGHT(db[[#This Row],[QTY/ CTN B]],LEN(db[[#This Row],[QTY/ CTN B]])-SEARCH(" ",db[[#This Row],[QTY/ CTN B]],1)))</f>
        <v>SET</v>
      </c>
      <c r="W1532" s="87" t="str">
        <f>IF(db[[#This Row],[QTY/ CTN TG]]="",IF(db[[#This Row],[STN TG]]="","",12),LEFT(db[[#This Row],[QTY/ CTN TG]],SEARCH(" ",db[[#This Row],[QTY/ CTN TG]],1)-1))</f>
        <v/>
      </c>
      <c r="X1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2" s="87" t="str">
        <f>IF(db[[#This Row],[STN K]]="","",IF(db[[#This Row],[STN TG]]="LSN",12,""))</f>
        <v/>
      </c>
      <c r="Z1532" s="87" t="str">
        <f>IF(db[[#This Row],[STN TG]]="LSN","PCS","")</f>
        <v/>
      </c>
      <c r="AA1532" s="87">
        <f>db[[#This Row],[QTY B]]*IF(db[[#This Row],[QTY TG]]="",1,db[[#This Row],[QTY TG]])*IF(db[[#This Row],[QTY K]]="",1,db[[#This Row],[QTY K]])</f>
        <v>240</v>
      </c>
      <c r="AB1532" s="87" t="str">
        <f>IF(db[[#This Row],[STN K]]="",IF(db[[#This Row],[STN TG]]="",db[[#This Row],[STN B]],db[[#This Row],[STN TG]]),db[[#This Row],[STN K]])</f>
        <v>SET</v>
      </c>
      <c r="AC1532" s="87"/>
    </row>
    <row r="1533" spans="1:29" x14ac:dyDescent="0.25">
      <c r="A1533" s="87">
        <f>ROW()-1</f>
        <v>1532</v>
      </c>
      <c r="B1533" s="3" t="str">
        <f>LOWER(SUBSTITUTE(SUBSTITUTE(SUBSTITUTE(SUBSTITUTE(SUBSTITUTE(SUBSTITUTE(db[[#This Row],[NB BM]]," ",),".",""),"-",""),"(",""),")",""),"/",""))</f>
        <v>kuastrifeloarttf2023no2,4,6,8,10,13</v>
      </c>
      <c r="C153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D1533" s="3" t="str">
        <f>LOWER(SUBSTITUTE(SUBSTITUTE(SUBSTITUTE(SUBSTITUTE(SUBSTITUTE(SUBSTITUTE(SUBSTITUTE(SUBSTITUTE(SUBSTITUTE(db[[#This Row],[NB PAJAK]]," ",""),"-",""),"(",""),")",""),".",""),",",""),"/",""),"""",""),"+",""))</f>
        <v/>
      </c>
      <c r="E1533" s="3" t="str">
        <f>LOWER(SUBSTITUTE(SUBSTITUTE(SUBSTITUTE(SUBSTITUTE(SUBSTITUTE(SUBSTITUTE(SUBSTITUTE(SUBSTITUTE(SUBSTITUTE(db[[#This Row],[NB BM]]&amp;db[[#This Row],[QTY/ CTN]]," ",),".",""),"-",""),"(",""),")",""),",",""),"/",""),"""",""),"+",""))</f>
        <v>kuastrifeloarttf2023no24681013240set</v>
      </c>
      <c r="F1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kuastrifeloarttf2023no24681012240setuntana</v>
      </c>
      <c r="G1533" s="1" t="s">
        <v>4286</v>
      </c>
      <c r="H1533" s="4" t="s">
        <v>4285</v>
      </c>
      <c r="I1533" s="49"/>
      <c r="J1533" s="1" t="s">
        <v>1621</v>
      </c>
      <c r="K1533" s="26" t="e">
        <f>IF(db[[#This Row],[NB NOTA_C]]="","",COUNTIF([2]!B_MSK[concat],db[[#This Row],[NB NOTA_C]]))</f>
        <v>#REF!</v>
      </c>
      <c r="L1533" s="7" t="s">
        <v>1627</v>
      </c>
      <c r="M1533" s="3" t="s">
        <v>3252</v>
      </c>
      <c r="N1533" s="1" t="s">
        <v>2802</v>
      </c>
      <c r="O1533" s="3"/>
      <c r="P1533" s="3" t="str">
        <f>IF(db[[#This Row],[QTY/ CTN]]="","",SUBSTITUTE(SUBSTITUTE(SUBSTITUTE(db[[#This Row],[QTY/ CTN]]," ","_",2),"(",""),")","")&amp;"_")</f>
        <v>240 SET_</v>
      </c>
      <c r="Q1533" s="3">
        <f>IF(db[[#This Row],[H_QTY/ CTN]]="","",SEARCH("_",db[[#This Row],[H_QTY/ CTN]]))</f>
        <v>8</v>
      </c>
      <c r="R1533" s="3">
        <f>IF(db[[#This Row],[H_QTY/ CTN]]="","",LEN(db[[#This Row],[H_QTY/ CTN]]))</f>
        <v>8</v>
      </c>
      <c r="S1533" s="87" t="str">
        <f>IF(db[[#This Row],[H_QTY/ CTN]]="","",LEFT(db[[#This Row],[H_QTY/ CTN]],db[[#This Row],[H_1]]-1))</f>
        <v>240 SET</v>
      </c>
      <c r="T1533" s="87" t="str">
        <f>IF(NOT(db[[#This Row],[H_1]]=db[[#This Row],[H_2]]),MID(db[[#This Row],[H_QTY/ CTN]],db[[#This Row],[H_1]]+1,db[[#This Row],[H_2]]-db[[#This Row],[H_1]]-1),"")</f>
        <v/>
      </c>
      <c r="U1533" s="87" t="str">
        <f>IF(db[[#This Row],[QTY/ CTN B]]="","",LEFT(db[[#This Row],[QTY/ CTN B]],SEARCH(" ",db[[#This Row],[QTY/ CTN B]],1)-1))</f>
        <v>240</v>
      </c>
      <c r="V1533" s="87" t="str">
        <f>IF(db[[#This Row],[QTY/ CTN B]]="","",RIGHT(db[[#This Row],[QTY/ CTN B]],LEN(db[[#This Row],[QTY/ CTN B]])-SEARCH(" ",db[[#This Row],[QTY/ CTN B]],1)))</f>
        <v>SET</v>
      </c>
      <c r="W1533" s="87" t="str">
        <f>IF(db[[#This Row],[QTY/ CTN TG]]="",IF(db[[#This Row],[STN TG]]="","",12),LEFT(db[[#This Row],[QTY/ CTN TG]],SEARCH(" ",db[[#This Row],[QTY/ CTN TG]],1)-1))</f>
        <v/>
      </c>
      <c r="X1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3" s="87" t="str">
        <f>IF(db[[#This Row],[STN K]]="","",IF(db[[#This Row],[STN TG]]="LSN",12,""))</f>
        <v/>
      </c>
      <c r="Z1533" s="87" t="str">
        <f>IF(db[[#This Row],[STN TG]]="LSN","PCS","")</f>
        <v/>
      </c>
      <c r="AA1533" s="87">
        <f>db[[#This Row],[QTY B]]*IF(db[[#This Row],[QTY TG]]="",1,db[[#This Row],[QTY TG]])*IF(db[[#This Row],[QTY K]]="",1,db[[#This Row],[QTY K]])</f>
        <v>240</v>
      </c>
      <c r="AB1533" s="87" t="str">
        <f>IF(db[[#This Row],[STN K]]="",IF(db[[#This Row],[STN TG]]="",db[[#This Row],[STN B]],db[[#This Row],[STN TG]]),db[[#This Row],[STN K]])</f>
        <v>SET</v>
      </c>
      <c r="AC1533" s="87"/>
    </row>
    <row r="1534" spans="1:29" x14ac:dyDescent="0.25">
      <c r="A1534" s="87">
        <f>ROW()-1</f>
        <v>1533</v>
      </c>
      <c r="B1534" s="1" t="str">
        <f>LOWER(SUBSTITUTE(SUBSTITUTE(SUBSTITUTE(SUBSTITUTE(SUBSTITUTE(SUBSTITUTE(db[[#This Row],[NB BM]]," ",),".",""),"-",""),"(",""),")",""),"/",""))</f>
        <v>lleafjka57020100lbr</v>
      </c>
      <c r="C153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D153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534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lleafjka57020100lbr96pak</v>
      </c>
      <c r="F15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lleafa57020100sjk96pakartomoro</v>
      </c>
      <c r="G1534" s="1" t="s">
        <v>655</v>
      </c>
      <c r="H1534" s="4" t="s">
        <v>656</v>
      </c>
      <c r="I1534" s="2" t="s">
        <v>657</v>
      </c>
      <c r="J1534" s="1" t="s">
        <v>1620</v>
      </c>
      <c r="K1534" s="26" t="e">
        <f>IF(db[[#This Row],[NB NOTA_C]]="","",COUNTIF([2]!B_MSK[concat],db[[#This Row],[NB NOTA_C]]))</f>
        <v>#REF!</v>
      </c>
      <c r="L1534" s="6" t="s">
        <v>1631</v>
      </c>
      <c r="M1534" s="1" t="s">
        <v>1765</v>
      </c>
      <c r="N1534" s="1" t="s">
        <v>3509</v>
      </c>
      <c r="P1534" s="1" t="str">
        <f>IF(db[[#This Row],[QTY/ CTN]]="","",SUBSTITUTE(SUBSTITUTE(SUBSTITUTE(db[[#This Row],[QTY/ CTN]]," ","_",2),"(",""),")","")&amp;"_")</f>
        <v>96 PAK_</v>
      </c>
      <c r="Q1534" s="1">
        <f>IF(db[[#This Row],[H_QTY/ CTN]]="","",SEARCH("_",db[[#This Row],[H_QTY/ CTN]]))</f>
        <v>7</v>
      </c>
      <c r="R1534" s="1">
        <f>IF(db[[#This Row],[H_QTY/ CTN]]="","",LEN(db[[#This Row],[H_QTY/ CTN]]))</f>
        <v>7</v>
      </c>
      <c r="S1534" s="90" t="str">
        <f>IF(db[[#This Row],[H_QTY/ CTN]]="","",LEFT(db[[#This Row],[H_QTY/ CTN]],db[[#This Row],[H_1]]-1))</f>
        <v>96 PAK</v>
      </c>
      <c r="T1534" s="87" t="str">
        <f>IF(NOT(db[[#This Row],[H_1]]=db[[#This Row],[H_2]]),MID(db[[#This Row],[H_QTY/ CTN]],db[[#This Row],[H_1]]+1,db[[#This Row],[H_2]]-db[[#This Row],[H_1]]-1),"")</f>
        <v/>
      </c>
      <c r="U1534" s="87" t="str">
        <f>IF(db[[#This Row],[QTY/ CTN B]]="","",LEFT(db[[#This Row],[QTY/ CTN B]],SEARCH(" ",db[[#This Row],[QTY/ CTN B]],1)-1))</f>
        <v>96</v>
      </c>
      <c r="V1534" s="87" t="str">
        <f>IF(db[[#This Row],[QTY/ CTN B]]="","",RIGHT(db[[#This Row],[QTY/ CTN B]],LEN(db[[#This Row],[QTY/ CTN B]])-SEARCH(" ",db[[#This Row],[QTY/ CTN B]],1)))</f>
        <v>PAK</v>
      </c>
      <c r="W1534" s="87" t="str">
        <f>IF(db[[#This Row],[QTY/ CTN TG]]="",IF(db[[#This Row],[STN TG]]="","",12),LEFT(db[[#This Row],[QTY/ CTN TG]],SEARCH(" ",db[[#This Row],[QTY/ CTN TG]],1)-1))</f>
        <v/>
      </c>
      <c r="X1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4" s="87" t="str">
        <f>IF(db[[#This Row],[STN K]]="","",IF(db[[#This Row],[STN TG]]="LSN",12,""))</f>
        <v/>
      </c>
      <c r="Z1534" s="87" t="str">
        <f>IF(db[[#This Row],[STN TG]]="LSN","PCS","")</f>
        <v/>
      </c>
      <c r="AA1534" s="87">
        <f>db[[#This Row],[QTY B]]*IF(db[[#This Row],[QTY TG]]="",1,db[[#This Row],[QTY TG]])*IF(db[[#This Row],[QTY K]]="",1,db[[#This Row],[QTY K]])</f>
        <v>96</v>
      </c>
      <c r="AB1534" s="87" t="str">
        <f>IF(db[[#This Row],[STN K]]="",IF(db[[#This Row],[STN TG]]="",db[[#This Row],[STN B]],db[[#This Row],[STN TG]]),db[[#This Row],[STN K]])</f>
        <v>PAK</v>
      </c>
      <c r="AC1534" s="87"/>
    </row>
    <row r="1535" spans="1:29" x14ac:dyDescent="0.25">
      <c r="A1535" s="87">
        <f>ROW()-1</f>
        <v>1534</v>
      </c>
      <c r="B1535" s="14" t="str">
        <f>LOWER(SUBSTITUTE(SUBSTITUTE(SUBSTITUTE(SUBSTITUTE(SUBSTITUTE(SUBSTITUTE(db[[#This Row],[NB BM]]," ",),".",""),"-",""),"(",""),")",""),"/",""))</f>
        <v>lleafjka5702050lbr</v>
      </c>
      <c r="C1535" s="14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D1535" s="14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535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lleafjka5702050lbr192pak</v>
      </c>
      <c r="F153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lleafa5702050sjk192pakartomoro</v>
      </c>
      <c r="G1535" s="1" t="s">
        <v>4094</v>
      </c>
      <c r="H1535" s="19" t="s">
        <v>3982</v>
      </c>
      <c r="I1535" s="50" t="s">
        <v>3984</v>
      </c>
      <c r="J1535" s="1" t="s">
        <v>1620</v>
      </c>
      <c r="K1535" s="27" t="e">
        <f>IF(db[[#This Row],[NB NOTA_C]]="","",COUNTIF([2]!B_MSK[concat],db[[#This Row],[NB NOTA_C]]))</f>
        <v>#REF!</v>
      </c>
      <c r="L1535" s="16" t="s">
        <v>1631</v>
      </c>
      <c r="M1535" s="14" t="s">
        <v>3986</v>
      </c>
      <c r="N1535" s="15" t="s">
        <v>3509</v>
      </c>
      <c r="O1535" s="86" t="s">
        <v>5535</v>
      </c>
      <c r="P1535" s="14" t="str">
        <f>IF(db[[#This Row],[QTY/ CTN]]="","",SUBSTITUTE(SUBSTITUTE(SUBSTITUTE(db[[#This Row],[QTY/ CTN]]," ","_",2),"(",""),")","")&amp;"_")</f>
        <v>192 PAK_</v>
      </c>
      <c r="Q1535" s="14">
        <f>IF(db[[#This Row],[H_QTY/ CTN]]="","",SEARCH("_",db[[#This Row],[H_QTY/ CTN]]))</f>
        <v>8</v>
      </c>
      <c r="R1535" s="14">
        <f>IF(db[[#This Row],[H_QTY/ CTN]]="","",LEN(db[[#This Row],[H_QTY/ CTN]]))</f>
        <v>8</v>
      </c>
      <c r="S1535" s="91" t="str">
        <f>IF(db[[#This Row],[H_QTY/ CTN]]="","",LEFT(db[[#This Row],[H_QTY/ CTN]],db[[#This Row],[H_1]]-1))</f>
        <v>192 PAK</v>
      </c>
      <c r="T1535" s="91" t="str">
        <f>IF(NOT(db[[#This Row],[H_1]]=db[[#This Row],[H_2]]),MID(db[[#This Row],[H_QTY/ CTN]],db[[#This Row],[H_1]]+1,db[[#This Row],[H_2]]-db[[#This Row],[H_1]]-1),"")</f>
        <v/>
      </c>
      <c r="U1535" s="87" t="str">
        <f>IF(db[[#This Row],[QTY/ CTN B]]="","",LEFT(db[[#This Row],[QTY/ CTN B]],SEARCH(" ",db[[#This Row],[QTY/ CTN B]],1)-1))</f>
        <v>192</v>
      </c>
      <c r="V1535" s="87" t="str">
        <f>IF(db[[#This Row],[QTY/ CTN B]]="","",RIGHT(db[[#This Row],[QTY/ CTN B]],LEN(db[[#This Row],[QTY/ CTN B]])-SEARCH(" ",db[[#This Row],[QTY/ CTN B]],1)))</f>
        <v>PAK</v>
      </c>
      <c r="W1535" s="87" t="str">
        <f>IF(db[[#This Row],[QTY/ CTN TG]]="",IF(db[[#This Row],[STN TG]]="","",12),LEFT(db[[#This Row],[QTY/ CTN TG]],SEARCH(" ",db[[#This Row],[QTY/ CTN TG]],1)-1))</f>
        <v/>
      </c>
      <c r="X1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5" s="87" t="str">
        <f>IF(db[[#This Row],[STN K]]="","",IF(db[[#This Row],[STN TG]]="LSN",12,""))</f>
        <v/>
      </c>
      <c r="Z1535" s="87" t="str">
        <f>IF(db[[#This Row],[STN TG]]="LSN","PCS","")</f>
        <v/>
      </c>
      <c r="AA1535" s="87">
        <f>db[[#This Row],[QTY B]]*IF(db[[#This Row],[QTY TG]]="",1,db[[#This Row],[QTY TG]])*IF(db[[#This Row],[QTY K]]="",1,db[[#This Row],[QTY K]])</f>
        <v>192</v>
      </c>
      <c r="AB1535" s="87" t="str">
        <f>IF(db[[#This Row],[STN K]]="",IF(db[[#This Row],[STN TG]]="",db[[#This Row],[STN B]],db[[#This Row],[STN TG]]),db[[#This Row],[STN K]])</f>
        <v>PAK</v>
      </c>
      <c r="AC1535" s="87"/>
    </row>
    <row r="1536" spans="1:29" x14ac:dyDescent="0.25">
      <c r="A1536" s="87">
        <f>ROW()-1</f>
        <v>1535</v>
      </c>
      <c r="B1536" s="1" t="str">
        <f>LOWER(SUBSTITUTE(SUBSTITUTE(SUBSTITUTE(SUBSTITUTE(SUBSTITUTE(SUBSTITUTE(db[[#This Row],[NB BM]]," ",),".",""),"-",""),"(",""),")",""),"/",""))</f>
        <v>lleafjkb57026100lbr</v>
      </c>
      <c r="C153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D153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536" s="1" t="str">
        <f>LOWER(SUBSTITUTE(SUBSTITUTE(SUBSTITUTE(SUBSTITUTE(SUBSTITUTE(SUBSTITUTE(SUBSTITUTE(SUBSTITUTE(SUBSTITUTE(db[[#This Row],[NB BM]]&amp;db[[#This Row],[QTY/ CTN]]," ",),".",""),"-",""),"(",""),")",""),",",""),"/",""),"""",""),"+",""))</f>
        <v>lleafjkb57026100lbr80pak</v>
      </c>
      <c r="F15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lleafb57026100sjk80pakartomoro</v>
      </c>
      <c r="G1536" s="1" t="s">
        <v>658</v>
      </c>
      <c r="H1536" s="4" t="s">
        <v>659</v>
      </c>
      <c r="I1536" s="49" t="s">
        <v>660</v>
      </c>
      <c r="J1536" s="1" t="s">
        <v>1620</v>
      </c>
      <c r="K1536" s="26" t="e">
        <f>IF(db[[#This Row],[NB NOTA_C]]="","",COUNTIF([2]!B_MSK[concat],db[[#This Row],[NB NOTA_C]]))</f>
        <v>#REF!</v>
      </c>
      <c r="L1536" s="6" t="s">
        <v>1631</v>
      </c>
      <c r="M1536" s="1" t="s">
        <v>1766</v>
      </c>
      <c r="N1536" s="1" t="s">
        <v>2806</v>
      </c>
      <c r="P1536" s="1" t="str">
        <f>IF(db[[#This Row],[QTY/ CTN]]="","",SUBSTITUTE(SUBSTITUTE(SUBSTITUTE(db[[#This Row],[QTY/ CTN]]," ","_",2),"(",""),")","")&amp;"_")</f>
        <v>80 PAK_</v>
      </c>
      <c r="Q1536" s="1">
        <f>IF(db[[#This Row],[H_QTY/ CTN]]="","",SEARCH("_",db[[#This Row],[H_QTY/ CTN]]))</f>
        <v>7</v>
      </c>
      <c r="R1536" s="1">
        <f>IF(db[[#This Row],[H_QTY/ CTN]]="","",LEN(db[[#This Row],[H_QTY/ CTN]]))</f>
        <v>7</v>
      </c>
      <c r="S1536" s="90" t="str">
        <f>IF(db[[#This Row],[H_QTY/ CTN]]="","",LEFT(db[[#This Row],[H_QTY/ CTN]],db[[#This Row],[H_1]]-1))</f>
        <v>80 PAK</v>
      </c>
      <c r="T1536" s="87" t="str">
        <f>IF(NOT(db[[#This Row],[H_1]]=db[[#This Row],[H_2]]),MID(db[[#This Row],[H_QTY/ CTN]],db[[#This Row],[H_1]]+1,db[[#This Row],[H_2]]-db[[#This Row],[H_1]]-1),"")</f>
        <v/>
      </c>
      <c r="U1536" s="87" t="str">
        <f>IF(db[[#This Row],[QTY/ CTN B]]="","",LEFT(db[[#This Row],[QTY/ CTN B]],SEARCH(" ",db[[#This Row],[QTY/ CTN B]],1)-1))</f>
        <v>80</v>
      </c>
      <c r="V1536" s="87" t="str">
        <f>IF(db[[#This Row],[QTY/ CTN B]]="","",RIGHT(db[[#This Row],[QTY/ CTN B]],LEN(db[[#This Row],[QTY/ CTN B]])-SEARCH(" ",db[[#This Row],[QTY/ CTN B]],1)))</f>
        <v>PAK</v>
      </c>
      <c r="W1536" s="87" t="str">
        <f>IF(db[[#This Row],[QTY/ CTN TG]]="",IF(db[[#This Row],[STN TG]]="","",12),LEFT(db[[#This Row],[QTY/ CTN TG]],SEARCH(" ",db[[#This Row],[QTY/ CTN TG]],1)-1))</f>
        <v/>
      </c>
      <c r="X1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6" s="87" t="str">
        <f>IF(db[[#This Row],[STN K]]="","",IF(db[[#This Row],[STN TG]]="LSN",12,""))</f>
        <v/>
      </c>
      <c r="Z1536" s="87" t="str">
        <f>IF(db[[#This Row],[STN TG]]="LSN","PCS","")</f>
        <v/>
      </c>
      <c r="AA1536" s="87">
        <f>db[[#This Row],[QTY B]]*IF(db[[#This Row],[QTY TG]]="",1,db[[#This Row],[QTY TG]])*IF(db[[#This Row],[QTY K]]="",1,db[[#This Row],[QTY K]])</f>
        <v>80</v>
      </c>
      <c r="AB1536" s="87" t="str">
        <f>IF(db[[#This Row],[STN K]]="",IF(db[[#This Row],[STN TG]]="",db[[#This Row],[STN B]],db[[#This Row],[STN TG]]),db[[#This Row],[STN K]])</f>
        <v>PAK</v>
      </c>
      <c r="AC1536" s="87"/>
    </row>
    <row r="1537" spans="1:29" x14ac:dyDescent="0.25">
      <c r="A1537" s="87">
        <f>ROW()-1</f>
        <v>1536</v>
      </c>
      <c r="B1537" s="14" t="str">
        <f>LOWER(SUBSTITUTE(SUBSTITUTE(SUBSTITUTE(SUBSTITUTE(SUBSTITUTE(SUBSTITUTE(db[[#This Row],[NB BM]]," ",),".",""),"-",""),"(",""),")",""),"/",""))</f>
        <v>lleafjkb5702650lbr</v>
      </c>
      <c r="C1537" s="14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D1537" s="14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E1537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lleafjkb5702650lbr160pak</v>
      </c>
      <c r="F153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lleafb5702650sjk160pakartomoro</v>
      </c>
      <c r="G1537" s="1" t="s">
        <v>4095</v>
      </c>
      <c r="H1537" s="19" t="s">
        <v>3983</v>
      </c>
      <c r="I1537" s="50" t="s">
        <v>3985</v>
      </c>
      <c r="J1537" s="1" t="s">
        <v>1620</v>
      </c>
      <c r="K1537" s="27" t="e">
        <f>IF(db[[#This Row],[NB NOTA_C]]="","",COUNTIF([2]!B_MSK[concat],db[[#This Row],[NB NOTA_C]]))</f>
        <v>#REF!</v>
      </c>
      <c r="L1537" s="16" t="s">
        <v>1631</v>
      </c>
      <c r="M1537" s="14" t="s">
        <v>1763</v>
      </c>
      <c r="N1537" s="15" t="s">
        <v>3509</v>
      </c>
      <c r="O1537" s="14"/>
      <c r="P1537" s="14" t="str">
        <f>IF(db[[#This Row],[QTY/ CTN]]="","",SUBSTITUTE(SUBSTITUTE(SUBSTITUTE(db[[#This Row],[QTY/ CTN]]," ","_",2),"(",""),")","")&amp;"_")</f>
        <v>160 PAK_</v>
      </c>
      <c r="Q1537" s="14">
        <f>IF(db[[#This Row],[H_QTY/ CTN]]="","",SEARCH("_",db[[#This Row],[H_QTY/ CTN]]))</f>
        <v>8</v>
      </c>
      <c r="R1537" s="14">
        <f>IF(db[[#This Row],[H_QTY/ CTN]]="","",LEN(db[[#This Row],[H_QTY/ CTN]]))</f>
        <v>8</v>
      </c>
      <c r="S1537" s="91" t="str">
        <f>IF(db[[#This Row],[H_QTY/ CTN]]="","",LEFT(db[[#This Row],[H_QTY/ CTN]],db[[#This Row],[H_1]]-1))</f>
        <v>160 PAK</v>
      </c>
      <c r="T1537" s="91" t="str">
        <f>IF(NOT(db[[#This Row],[H_1]]=db[[#This Row],[H_2]]),MID(db[[#This Row],[H_QTY/ CTN]],db[[#This Row],[H_1]]+1,db[[#This Row],[H_2]]-db[[#This Row],[H_1]]-1),"")</f>
        <v/>
      </c>
      <c r="U1537" s="87" t="str">
        <f>IF(db[[#This Row],[QTY/ CTN B]]="","",LEFT(db[[#This Row],[QTY/ CTN B]],SEARCH(" ",db[[#This Row],[QTY/ CTN B]],1)-1))</f>
        <v>160</v>
      </c>
      <c r="V1537" s="87" t="str">
        <f>IF(db[[#This Row],[QTY/ CTN B]]="","",RIGHT(db[[#This Row],[QTY/ CTN B]],LEN(db[[#This Row],[QTY/ CTN B]])-SEARCH(" ",db[[#This Row],[QTY/ CTN B]],1)))</f>
        <v>PAK</v>
      </c>
      <c r="W1537" s="87" t="str">
        <f>IF(db[[#This Row],[QTY/ CTN TG]]="",IF(db[[#This Row],[STN TG]]="","",12),LEFT(db[[#This Row],[QTY/ CTN TG]],SEARCH(" ",db[[#This Row],[QTY/ CTN TG]],1)-1))</f>
        <v/>
      </c>
      <c r="X1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37" s="87" t="str">
        <f>IF(db[[#This Row],[STN K]]="","",IF(db[[#This Row],[STN TG]]="LSN",12,""))</f>
        <v/>
      </c>
      <c r="Z1537" s="87" t="str">
        <f>IF(db[[#This Row],[STN TG]]="LSN","PCS","")</f>
        <v/>
      </c>
      <c r="AA1537" s="87">
        <f>db[[#This Row],[QTY B]]*IF(db[[#This Row],[QTY TG]]="",1,db[[#This Row],[QTY TG]])*IF(db[[#This Row],[QTY K]]="",1,db[[#This Row],[QTY K]])</f>
        <v>160</v>
      </c>
      <c r="AB1537" s="87" t="str">
        <f>IF(db[[#This Row],[STN K]]="",IF(db[[#This Row],[STN TG]]="",db[[#This Row],[STN B]],db[[#This Row],[STN TG]]),db[[#This Row],[STN K]])</f>
        <v>PAK</v>
      </c>
      <c r="AC1537" s="87"/>
    </row>
    <row r="1538" spans="1:29" x14ac:dyDescent="0.25">
      <c r="A1538" s="87">
        <f>ROW()-1</f>
        <v>1537</v>
      </c>
      <c r="B1538" s="1" t="str">
        <f>LOWER(SUBSTITUTE(SUBSTITUTE(SUBSTITUTE(SUBSTITUTE(SUBSTITUTE(SUBSTITUTE(db[[#This Row],[NB BM]]," ",),".",""),"-",""),"(",""),")",""),"/",""))</f>
        <v>labeljklb1ly1brskuning</v>
      </c>
      <c r="C153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D153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E1538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labeljklb1ly1brskuning100pak10rol</v>
      </c>
      <c r="F15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labellb1ly1barisyellowjk100pak10rolartomoro</v>
      </c>
      <c r="G1538" s="1" t="s">
        <v>661</v>
      </c>
      <c r="H1538" s="4" t="s">
        <v>662</v>
      </c>
      <c r="I1538" s="49" t="s">
        <v>3897</v>
      </c>
      <c r="J1538" s="1" t="s">
        <v>1620</v>
      </c>
      <c r="K1538" s="26" t="e">
        <f>IF(db[[#This Row],[NB NOTA_C]]="","",COUNTIF([2]!B_MSK[concat],db[[#This Row],[NB NOTA_C]]))</f>
        <v>#REF!</v>
      </c>
      <c r="L1538" s="6" t="s">
        <v>1631</v>
      </c>
      <c r="M1538" s="1" t="s">
        <v>1769</v>
      </c>
      <c r="N1538" s="1" t="s">
        <v>2803</v>
      </c>
      <c r="P1538" s="1" t="str">
        <f>IF(db[[#This Row],[QTY/ CTN]]="","",SUBSTITUTE(SUBSTITUTE(SUBSTITUTE(db[[#This Row],[QTY/ CTN]]," ","_",2),"(",""),")","")&amp;"_")</f>
        <v>100 PAK_10 ROL_</v>
      </c>
      <c r="Q1538" s="1">
        <f>IF(db[[#This Row],[H_QTY/ CTN]]="","",SEARCH("_",db[[#This Row],[H_QTY/ CTN]]))</f>
        <v>8</v>
      </c>
      <c r="R1538" s="1">
        <f>IF(db[[#This Row],[H_QTY/ CTN]]="","",LEN(db[[#This Row],[H_QTY/ CTN]]))</f>
        <v>15</v>
      </c>
      <c r="S1538" s="90" t="str">
        <f>IF(db[[#This Row],[H_QTY/ CTN]]="","",LEFT(db[[#This Row],[H_QTY/ CTN]],db[[#This Row],[H_1]]-1))</f>
        <v>100 PAK</v>
      </c>
      <c r="T1538" s="87" t="str">
        <f>IF(NOT(db[[#This Row],[H_1]]=db[[#This Row],[H_2]]),MID(db[[#This Row],[H_QTY/ CTN]],db[[#This Row],[H_1]]+1,db[[#This Row],[H_2]]-db[[#This Row],[H_1]]-1),"")</f>
        <v>10 ROL</v>
      </c>
      <c r="U1538" s="87" t="str">
        <f>IF(db[[#This Row],[QTY/ CTN B]]="","",LEFT(db[[#This Row],[QTY/ CTN B]],SEARCH(" ",db[[#This Row],[QTY/ CTN B]],1)-1))</f>
        <v>100</v>
      </c>
      <c r="V1538" s="87" t="str">
        <f>IF(db[[#This Row],[QTY/ CTN B]]="","",RIGHT(db[[#This Row],[QTY/ CTN B]],LEN(db[[#This Row],[QTY/ CTN B]])-SEARCH(" ",db[[#This Row],[QTY/ CTN B]],1)))</f>
        <v>PAK</v>
      </c>
      <c r="W1538" s="87" t="str">
        <f>IF(db[[#This Row],[QTY/ CTN TG]]="",IF(db[[#This Row],[STN TG]]="","",12),LEFT(db[[#This Row],[QTY/ CTN TG]],SEARCH(" ",db[[#This Row],[QTY/ CTN TG]],1)-1))</f>
        <v>10</v>
      </c>
      <c r="X1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38" s="87" t="str">
        <f>IF(db[[#This Row],[STN K]]="","",IF(db[[#This Row],[STN TG]]="LSN",12,""))</f>
        <v/>
      </c>
      <c r="Z1538" s="87" t="str">
        <f>IF(db[[#This Row],[STN TG]]="LSN","PCS","")</f>
        <v/>
      </c>
      <c r="AA1538" s="87">
        <f>db[[#This Row],[QTY B]]*IF(db[[#This Row],[QTY TG]]="",1,db[[#This Row],[QTY TG]])*IF(db[[#This Row],[QTY K]]="",1,db[[#This Row],[QTY K]])</f>
        <v>1000</v>
      </c>
      <c r="AB1538" s="87" t="str">
        <f>IF(db[[#This Row],[STN K]]="",IF(db[[#This Row],[STN TG]]="",db[[#This Row],[STN B]],db[[#This Row],[STN TG]]),db[[#This Row],[STN K]])</f>
        <v>ROL</v>
      </c>
      <c r="AC1538" s="87"/>
    </row>
    <row r="1539" spans="1:29" x14ac:dyDescent="0.25">
      <c r="A1539" s="87">
        <f>ROW()-1</f>
        <v>1538</v>
      </c>
      <c r="B1539" s="1" t="str">
        <f>LOWER(SUBSTITUTE(SUBSTITUTE(SUBSTITUTE(SUBSTITUTE(SUBSTITUTE(SUBSTITUTE(db[[#This Row],[NB BM]]," ",),".",""),"-",""),"(",""),")",""),"/",""))</f>
        <v>labeljklb2rl1brs</v>
      </c>
      <c r="C153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D153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E1539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labeljklb2rl1brs100pak10rol</v>
      </c>
      <c r="F15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labellb2rl1barisjk100pak10rolartomoro</v>
      </c>
      <c r="G1539" s="1" t="s">
        <v>663</v>
      </c>
      <c r="H1539" s="4" t="s">
        <v>664</v>
      </c>
      <c r="I1539" s="49" t="s">
        <v>665</v>
      </c>
      <c r="J1539" s="1" t="s">
        <v>1620</v>
      </c>
      <c r="K1539" s="26" t="e">
        <f>IF(db[[#This Row],[NB NOTA_C]]="","",COUNTIF([2]!B_MSK[concat],db[[#This Row],[NB NOTA_C]]))</f>
        <v>#REF!</v>
      </c>
      <c r="L1539" s="6" t="s">
        <v>1631</v>
      </c>
      <c r="M1539" s="1" t="s">
        <v>1769</v>
      </c>
      <c r="N1539" s="1" t="s">
        <v>2803</v>
      </c>
      <c r="O1539" s="1" t="s">
        <v>5317</v>
      </c>
      <c r="P1539" s="1" t="str">
        <f>IF(db[[#This Row],[QTY/ CTN]]="","",SUBSTITUTE(SUBSTITUTE(SUBSTITUTE(db[[#This Row],[QTY/ CTN]]," ","_",2),"(",""),")","")&amp;"_")</f>
        <v>100 PAK_10 ROL_</v>
      </c>
      <c r="Q1539" s="1">
        <f>IF(db[[#This Row],[H_QTY/ CTN]]="","",SEARCH("_",db[[#This Row],[H_QTY/ CTN]]))</f>
        <v>8</v>
      </c>
      <c r="R1539" s="1">
        <f>IF(db[[#This Row],[H_QTY/ CTN]]="","",LEN(db[[#This Row],[H_QTY/ CTN]]))</f>
        <v>15</v>
      </c>
      <c r="S1539" s="90" t="str">
        <f>IF(db[[#This Row],[H_QTY/ CTN]]="","",LEFT(db[[#This Row],[H_QTY/ CTN]],db[[#This Row],[H_1]]-1))</f>
        <v>100 PAK</v>
      </c>
      <c r="T1539" s="87" t="str">
        <f>IF(NOT(db[[#This Row],[H_1]]=db[[#This Row],[H_2]]),MID(db[[#This Row],[H_QTY/ CTN]],db[[#This Row],[H_1]]+1,db[[#This Row],[H_2]]-db[[#This Row],[H_1]]-1),"")</f>
        <v>10 ROL</v>
      </c>
      <c r="U1539" s="87" t="str">
        <f>IF(db[[#This Row],[QTY/ CTN B]]="","",LEFT(db[[#This Row],[QTY/ CTN B]],SEARCH(" ",db[[#This Row],[QTY/ CTN B]],1)-1))</f>
        <v>100</v>
      </c>
      <c r="V1539" s="87" t="str">
        <f>IF(db[[#This Row],[QTY/ CTN B]]="","",RIGHT(db[[#This Row],[QTY/ CTN B]],LEN(db[[#This Row],[QTY/ CTN B]])-SEARCH(" ",db[[#This Row],[QTY/ CTN B]],1)))</f>
        <v>PAK</v>
      </c>
      <c r="W1539" s="87" t="str">
        <f>IF(db[[#This Row],[QTY/ CTN TG]]="",IF(db[[#This Row],[STN TG]]="","",12),LEFT(db[[#This Row],[QTY/ CTN TG]],SEARCH(" ",db[[#This Row],[QTY/ CTN TG]],1)-1))</f>
        <v>10</v>
      </c>
      <c r="X1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39" s="87" t="str">
        <f>IF(db[[#This Row],[STN K]]="","",IF(db[[#This Row],[STN TG]]="LSN",12,""))</f>
        <v/>
      </c>
      <c r="Z1539" s="87" t="str">
        <f>IF(db[[#This Row],[STN TG]]="LSN","PCS","")</f>
        <v/>
      </c>
      <c r="AA1539" s="87">
        <f>db[[#This Row],[QTY B]]*IF(db[[#This Row],[QTY TG]]="",1,db[[#This Row],[QTY TG]])*IF(db[[#This Row],[QTY K]]="",1,db[[#This Row],[QTY K]])</f>
        <v>1000</v>
      </c>
      <c r="AB1539" s="87" t="str">
        <f>IF(db[[#This Row],[STN K]]="",IF(db[[#This Row],[STN TG]]="",db[[#This Row],[STN B]],db[[#This Row],[STN TG]]),db[[#This Row],[STN K]])</f>
        <v>ROL</v>
      </c>
      <c r="AC1539" s="87"/>
    </row>
    <row r="1540" spans="1:29" x14ac:dyDescent="0.25">
      <c r="A1540" s="87">
        <f>ROW()-1</f>
        <v>1539</v>
      </c>
      <c r="B1540" s="1" t="str">
        <f>LOWER(SUBSTITUTE(SUBSTITUTE(SUBSTITUTE(SUBSTITUTE(SUBSTITUTE(SUBSTITUTE(db[[#This Row],[NB BM]]," ",),".",""),"-",""),"(",""),")",""),"/",""))</f>
        <v>labeljklb32brskuning</v>
      </c>
      <c r="C1540" s="1" t="str">
        <f>LOWER(SUBSTITUTE(SUBSTITUTE(SUBSTITUTE(SUBSTITUTE(SUBSTITUTE(SUBSTITUTE(SUBSTITUTE(SUBSTITUTE(SUBSTITUTE(db[[#This Row],[NB NOTA]]," ",),".",""),"-",""),"(",""),")",""),",",""),"/",""),"""",""),"+",""))</f>
        <v>labellb32barisyellowfluorjk</v>
      </c>
      <c r="D154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E1540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labeljklb32brskuning50pak10rol</v>
      </c>
      <c r="F15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labellb32barisyellowfluorjk50pak10rolartomoro</v>
      </c>
      <c r="G1540" s="1" t="s">
        <v>666</v>
      </c>
      <c r="H1540" s="4" t="s">
        <v>5921</v>
      </c>
      <c r="I1540" s="2" t="s">
        <v>3883</v>
      </c>
      <c r="J1540" s="1" t="s">
        <v>1620</v>
      </c>
      <c r="K1540" s="26" t="e">
        <f>IF(db[[#This Row],[NB NOTA_C]]="","",COUNTIF([2]!B_MSK[concat],db[[#This Row],[NB NOTA_C]]))</f>
        <v>#REF!</v>
      </c>
      <c r="L1540" s="6" t="s">
        <v>1631</v>
      </c>
      <c r="M1540" s="1" t="s">
        <v>1770</v>
      </c>
      <c r="N1540" s="1" t="s">
        <v>2803</v>
      </c>
      <c r="O1540" s="1" t="s">
        <v>4915</v>
      </c>
      <c r="P1540" s="1" t="str">
        <f>IF(db[[#This Row],[QTY/ CTN]]="","",SUBSTITUTE(SUBSTITUTE(SUBSTITUTE(db[[#This Row],[QTY/ CTN]]," ","_",2),"(",""),")","")&amp;"_")</f>
        <v>50 PAK_10 ROL_</v>
      </c>
      <c r="Q1540" s="1">
        <f>IF(db[[#This Row],[H_QTY/ CTN]]="","",SEARCH("_",db[[#This Row],[H_QTY/ CTN]]))</f>
        <v>7</v>
      </c>
      <c r="R1540" s="1">
        <f>IF(db[[#This Row],[H_QTY/ CTN]]="","",LEN(db[[#This Row],[H_QTY/ CTN]]))</f>
        <v>14</v>
      </c>
      <c r="S1540" s="90" t="str">
        <f>IF(db[[#This Row],[H_QTY/ CTN]]="","",LEFT(db[[#This Row],[H_QTY/ CTN]],db[[#This Row],[H_1]]-1))</f>
        <v>50 PAK</v>
      </c>
      <c r="T1540" s="87" t="str">
        <f>IF(NOT(db[[#This Row],[H_1]]=db[[#This Row],[H_2]]),MID(db[[#This Row],[H_QTY/ CTN]],db[[#This Row],[H_1]]+1,db[[#This Row],[H_2]]-db[[#This Row],[H_1]]-1),"")</f>
        <v>10 ROL</v>
      </c>
      <c r="U1540" s="87" t="str">
        <f>IF(db[[#This Row],[QTY/ CTN B]]="","",LEFT(db[[#This Row],[QTY/ CTN B]],SEARCH(" ",db[[#This Row],[QTY/ CTN B]],1)-1))</f>
        <v>50</v>
      </c>
      <c r="V1540" s="87" t="str">
        <f>IF(db[[#This Row],[QTY/ CTN B]]="","",RIGHT(db[[#This Row],[QTY/ CTN B]],LEN(db[[#This Row],[QTY/ CTN B]])-SEARCH(" ",db[[#This Row],[QTY/ CTN B]],1)))</f>
        <v>PAK</v>
      </c>
      <c r="W1540" s="87" t="str">
        <f>IF(db[[#This Row],[QTY/ CTN TG]]="",IF(db[[#This Row],[STN TG]]="","",12),LEFT(db[[#This Row],[QTY/ CTN TG]],SEARCH(" ",db[[#This Row],[QTY/ CTN TG]],1)-1))</f>
        <v>10</v>
      </c>
      <c r="X1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40" s="87" t="str">
        <f>IF(db[[#This Row],[STN K]]="","",IF(db[[#This Row],[STN TG]]="LSN",12,""))</f>
        <v/>
      </c>
      <c r="Z1540" s="87" t="str">
        <f>IF(db[[#This Row],[STN TG]]="LSN","PCS","")</f>
        <v/>
      </c>
      <c r="AA1540" s="87">
        <f>db[[#This Row],[QTY B]]*IF(db[[#This Row],[QTY TG]]="",1,db[[#This Row],[QTY TG]])*IF(db[[#This Row],[QTY K]]="",1,db[[#This Row],[QTY K]])</f>
        <v>500</v>
      </c>
      <c r="AB1540" s="87" t="str">
        <f>IF(db[[#This Row],[STN K]]="",IF(db[[#This Row],[STN TG]]="",db[[#This Row],[STN B]],db[[#This Row],[STN TG]]),db[[#This Row],[STN K]])</f>
        <v>ROL</v>
      </c>
      <c r="AC1540" s="87"/>
    </row>
    <row r="1541" spans="1:29" x14ac:dyDescent="0.25">
      <c r="A1541" s="87">
        <f>ROW()-1</f>
        <v>1540</v>
      </c>
      <c r="B1541" s="1" t="str">
        <f>LOWER(SUBSTITUTE(SUBSTITUTE(SUBSTITUTE(SUBSTITUTE(SUBSTITUTE(SUBSTITUTE(db[[#This Row],[NB BM]]," ",),".",""),"-",""),"(",""),")",""),"/",""))</f>
        <v>labeljklb91brshijau</v>
      </c>
      <c r="C154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D1541" s="1" t="str">
        <f>LOWER(SUBSTITUTE(SUBSTITUTE(SUBSTITUTE(SUBSTITUTE(SUBSTITUTE(SUBSTITUTE(SUBSTITUTE(SUBSTITUTE(SUBSTITUTE(db[[#This Row],[NB PAJAK]]," ",""),"-",""),"(",""),")",""),".",""),",",""),"/",""),"""",""),"+",""))</f>
        <v/>
      </c>
      <c r="E1541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labeljklb91brshijau100pak10rol</v>
      </c>
      <c r="F15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labellb91barisgreenflourjk100pak10rolartomoro</v>
      </c>
      <c r="G1541" s="1" t="s">
        <v>667</v>
      </c>
      <c r="H1541" s="4" t="s">
        <v>668</v>
      </c>
      <c r="I1541" s="49"/>
      <c r="J1541" s="1" t="s">
        <v>1620</v>
      </c>
      <c r="K1541" s="26" t="e">
        <f>IF(db[[#This Row],[NB NOTA_C]]="","",COUNTIF([2]!B_MSK[concat],db[[#This Row],[NB NOTA_C]]))</f>
        <v>#REF!</v>
      </c>
      <c r="L1541" s="6" t="s">
        <v>1631</v>
      </c>
      <c r="M1541" s="1" t="s">
        <v>1769</v>
      </c>
      <c r="N1541" s="1" t="s">
        <v>2803</v>
      </c>
      <c r="P1541" s="1" t="str">
        <f>IF(db[[#This Row],[QTY/ CTN]]="","",SUBSTITUTE(SUBSTITUTE(SUBSTITUTE(db[[#This Row],[QTY/ CTN]]," ","_",2),"(",""),")","")&amp;"_")</f>
        <v>100 PAK_10 ROL_</v>
      </c>
      <c r="Q1541" s="1">
        <f>IF(db[[#This Row],[H_QTY/ CTN]]="","",SEARCH("_",db[[#This Row],[H_QTY/ CTN]]))</f>
        <v>8</v>
      </c>
      <c r="R1541" s="1">
        <f>IF(db[[#This Row],[H_QTY/ CTN]]="","",LEN(db[[#This Row],[H_QTY/ CTN]]))</f>
        <v>15</v>
      </c>
      <c r="S1541" s="90" t="str">
        <f>IF(db[[#This Row],[H_QTY/ CTN]]="","",LEFT(db[[#This Row],[H_QTY/ CTN]],db[[#This Row],[H_1]]-1))</f>
        <v>100 PAK</v>
      </c>
      <c r="T1541" s="87" t="str">
        <f>IF(NOT(db[[#This Row],[H_1]]=db[[#This Row],[H_2]]),MID(db[[#This Row],[H_QTY/ CTN]],db[[#This Row],[H_1]]+1,db[[#This Row],[H_2]]-db[[#This Row],[H_1]]-1),"")</f>
        <v>10 ROL</v>
      </c>
      <c r="U1541" s="87" t="str">
        <f>IF(db[[#This Row],[QTY/ CTN B]]="","",LEFT(db[[#This Row],[QTY/ CTN B]],SEARCH(" ",db[[#This Row],[QTY/ CTN B]],1)-1))</f>
        <v>100</v>
      </c>
      <c r="V1541" s="87" t="str">
        <f>IF(db[[#This Row],[QTY/ CTN B]]="","",RIGHT(db[[#This Row],[QTY/ CTN B]],LEN(db[[#This Row],[QTY/ CTN B]])-SEARCH(" ",db[[#This Row],[QTY/ CTN B]],1)))</f>
        <v>PAK</v>
      </c>
      <c r="W1541" s="87" t="str">
        <f>IF(db[[#This Row],[QTY/ CTN TG]]="",IF(db[[#This Row],[STN TG]]="","",12),LEFT(db[[#This Row],[QTY/ CTN TG]],SEARCH(" ",db[[#This Row],[QTY/ CTN TG]],1)-1))</f>
        <v>10</v>
      </c>
      <c r="X1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41" s="87" t="str">
        <f>IF(db[[#This Row],[STN K]]="","",IF(db[[#This Row],[STN TG]]="LSN",12,""))</f>
        <v/>
      </c>
      <c r="Z1541" s="87" t="str">
        <f>IF(db[[#This Row],[STN TG]]="LSN","PCS","")</f>
        <v/>
      </c>
      <c r="AA1541" s="87">
        <f>db[[#This Row],[QTY B]]*IF(db[[#This Row],[QTY TG]]="",1,db[[#This Row],[QTY TG]])*IF(db[[#This Row],[QTY K]]="",1,db[[#This Row],[QTY K]])</f>
        <v>1000</v>
      </c>
      <c r="AB1541" s="87" t="str">
        <f>IF(db[[#This Row],[STN K]]="",IF(db[[#This Row],[STN TG]]="",db[[#This Row],[STN B]],db[[#This Row],[STN TG]]),db[[#This Row],[STN K]])</f>
        <v>ROL</v>
      </c>
      <c r="AC1541" s="87"/>
    </row>
    <row r="1542" spans="1:29" x14ac:dyDescent="0.25">
      <c r="A1542" s="87">
        <f>ROW()-1</f>
        <v>1541</v>
      </c>
      <c r="B1542" s="1" t="str">
        <f>LOWER(SUBSTITUTE(SUBSTITUTE(SUBSTITUTE(SUBSTITUTE(SUBSTITUTE(SUBSTITUTE(db[[#This Row],[NB BM]]," ",),".",""),"-",""),"(",""),")",""),"/",""))</f>
        <v>labeljklbp2cc2brscacah</v>
      </c>
      <c r="C1542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D1542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E1542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labeljklbp2cc2brscacah50pak10rol</v>
      </c>
      <c r="F15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labellbp2cc2bariscah2jk50pak10rolartomoro</v>
      </c>
      <c r="G1542" s="1" t="s">
        <v>5680</v>
      </c>
      <c r="H1542" s="4" t="s">
        <v>5484</v>
      </c>
      <c r="I1542" s="49" t="s">
        <v>5485</v>
      </c>
      <c r="J1542" s="1" t="s">
        <v>1620</v>
      </c>
      <c r="K1542" s="26" t="e">
        <f>IF(db[[#This Row],[NB NOTA_C]]="","",COUNTIF([2]!B_MSK[concat],db[[#This Row],[NB NOTA_C]]))</f>
        <v>#REF!</v>
      </c>
      <c r="L1542" s="6" t="s">
        <v>1631</v>
      </c>
      <c r="M1542" s="1" t="s">
        <v>1770</v>
      </c>
      <c r="N1542" s="1" t="s">
        <v>2803</v>
      </c>
      <c r="O1542" s="1" t="s">
        <v>5486</v>
      </c>
      <c r="P1542" s="1" t="str">
        <f>IF(db[[#This Row],[QTY/ CTN]]="","",SUBSTITUTE(SUBSTITUTE(SUBSTITUTE(db[[#This Row],[QTY/ CTN]]," ","_",2),"(",""),")","")&amp;"_")</f>
        <v>50 PAK_10 ROL_</v>
      </c>
      <c r="Q1542" s="1">
        <f>IF(db[[#This Row],[H_QTY/ CTN]]="","",SEARCH("_",db[[#This Row],[H_QTY/ CTN]]))</f>
        <v>7</v>
      </c>
      <c r="R1542" s="1">
        <f>IF(db[[#This Row],[H_QTY/ CTN]]="","",LEN(db[[#This Row],[H_QTY/ CTN]]))</f>
        <v>14</v>
      </c>
      <c r="S1542" s="90" t="str">
        <f>IF(db[[#This Row],[H_QTY/ CTN]]="","",LEFT(db[[#This Row],[H_QTY/ CTN]],db[[#This Row],[H_1]]-1))</f>
        <v>50 PAK</v>
      </c>
      <c r="T1542" s="87" t="str">
        <f>IF(NOT(db[[#This Row],[H_1]]=db[[#This Row],[H_2]]),MID(db[[#This Row],[H_QTY/ CTN]],db[[#This Row],[H_1]]+1,db[[#This Row],[H_2]]-db[[#This Row],[H_1]]-1),"")</f>
        <v>10 ROL</v>
      </c>
      <c r="U1542" s="87" t="str">
        <f>IF(db[[#This Row],[QTY/ CTN B]]="","",LEFT(db[[#This Row],[QTY/ CTN B]],SEARCH(" ",db[[#This Row],[QTY/ CTN B]],1)-1))</f>
        <v>50</v>
      </c>
      <c r="V1542" s="87" t="str">
        <f>IF(db[[#This Row],[QTY/ CTN B]]="","",RIGHT(db[[#This Row],[QTY/ CTN B]],LEN(db[[#This Row],[QTY/ CTN B]])-SEARCH(" ",db[[#This Row],[QTY/ CTN B]],1)))</f>
        <v>PAK</v>
      </c>
      <c r="W1542" s="87" t="str">
        <f>IF(db[[#This Row],[QTY/ CTN TG]]="",IF(db[[#This Row],[STN TG]]="","",12),LEFT(db[[#This Row],[QTY/ CTN TG]],SEARCH(" ",db[[#This Row],[QTY/ CTN TG]],1)-1))</f>
        <v>10</v>
      </c>
      <c r="X1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42" s="87" t="str">
        <f>IF(db[[#This Row],[STN K]]="","",IF(db[[#This Row],[STN TG]]="LSN",12,""))</f>
        <v/>
      </c>
      <c r="Z1542" s="87" t="str">
        <f>IF(db[[#This Row],[STN TG]]="LSN","PCS","")</f>
        <v/>
      </c>
      <c r="AA1542" s="87">
        <f>db[[#This Row],[QTY B]]*IF(db[[#This Row],[QTY TG]]="",1,db[[#This Row],[QTY TG]])*IF(db[[#This Row],[QTY K]]="",1,db[[#This Row],[QTY K]])</f>
        <v>500</v>
      </c>
      <c r="AB1542" s="87" t="str">
        <f>IF(db[[#This Row],[STN K]]="",IF(db[[#This Row],[STN TG]]="",db[[#This Row],[STN B]],db[[#This Row],[STN TG]]),db[[#This Row],[STN K]])</f>
        <v>ROL</v>
      </c>
      <c r="AC1542" s="87"/>
    </row>
    <row r="1543" spans="1:29" x14ac:dyDescent="0.25">
      <c r="A1543" s="87">
        <f>ROW()-1</f>
        <v>1542</v>
      </c>
      <c r="B1543" s="1" t="str">
        <f>LOWER(SUBSTITUTE(SUBSTITUTE(SUBSTITUTE(SUBSTITUTE(SUBSTITUTE(SUBSTITUTE(db[[#This Row],[NB BM]]," ",),".",""),"-",""),"(",""),")",""),"/",""))</f>
        <v>labeljklbp2cy2brskuning</v>
      </c>
      <c r="C154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D154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E1543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labeljklbp2cy2brskuning50pak10rol</v>
      </c>
      <c r="F15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labellbp2cy2barisyellowjk50pak10rolartomoro</v>
      </c>
      <c r="G1543" s="1" t="s">
        <v>669</v>
      </c>
      <c r="H1543" s="4" t="s">
        <v>670</v>
      </c>
      <c r="I1543" s="49" t="s">
        <v>2829</v>
      </c>
      <c r="J1543" s="1" t="s">
        <v>1620</v>
      </c>
      <c r="K1543" s="26" t="e">
        <f>IF(db[[#This Row],[NB NOTA_C]]="","",COUNTIF([2]!B_MSK[concat],db[[#This Row],[NB NOTA_C]]))</f>
        <v>#REF!</v>
      </c>
      <c r="L1543" s="6" t="s">
        <v>1631</v>
      </c>
      <c r="M1543" s="1" t="s">
        <v>1770</v>
      </c>
      <c r="N1543" s="1" t="s">
        <v>2803</v>
      </c>
      <c r="P1543" s="1" t="str">
        <f>IF(db[[#This Row],[QTY/ CTN]]="","",SUBSTITUTE(SUBSTITUTE(SUBSTITUTE(db[[#This Row],[QTY/ CTN]]," ","_",2),"(",""),")","")&amp;"_")</f>
        <v>50 PAK_10 ROL_</v>
      </c>
      <c r="Q1543" s="1">
        <f>IF(db[[#This Row],[H_QTY/ CTN]]="","",SEARCH("_",db[[#This Row],[H_QTY/ CTN]]))</f>
        <v>7</v>
      </c>
      <c r="R1543" s="1">
        <f>IF(db[[#This Row],[H_QTY/ CTN]]="","",LEN(db[[#This Row],[H_QTY/ CTN]]))</f>
        <v>14</v>
      </c>
      <c r="S1543" s="90" t="str">
        <f>IF(db[[#This Row],[H_QTY/ CTN]]="","",LEFT(db[[#This Row],[H_QTY/ CTN]],db[[#This Row],[H_1]]-1))</f>
        <v>50 PAK</v>
      </c>
      <c r="T1543" s="87" t="str">
        <f>IF(NOT(db[[#This Row],[H_1]]=db[[#This Row],[H_2]]),MID(db[[#This Row],[H_QTY/ CTN]],db[[#This Row],[H_1]]+1,db[[#This Row],[H_2]]-db[[#This Row],[H_1]]-1),"")</f>
        <v>10 ROL</v>
      </c>
      <c r="U1543" s="87" t="str">
        <f>IF(db[[#This Row],[QTY/ CTN B]]="","",LEFT(db[[#This Row],[QTY/ CTN B]],SEARCH(" ",db[[#This Row],[QTY/ CTN B]],1)-1))</f>
        <v>50</v>
      </c>
      <c r="V1543" s="87" t="str">
        <f>IF(db[[#This Row],[QTY/ CTN B]]="","",RIGHT(db[[#This Row],[QTY/ CTN B]],LEN(db[[#This Row],[QTY/ CTN B]])-SEARCH(" ",db[[#This Row],[QTY/ CTN B]],1)))</f>
        <v>PAK</v>
      </c>
      <c r="W1543" s="87" t="str">
        <f>IF(db[[#This Row],[QTY/ CTN TG]]="",IF(db[[#This Row],[STN TG]]="","",12),LEFT(db[[#This Row],[QTY/ CTN TG]],SEARCH(" ",db[[#This Row],[QTY/ CTN TG]],1)-1))</f>
        <v>10</v>
      </c>
      <c r="X1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43" s="87" t="str">
        <f>IF(db[[#This Row],[STN K]]="","",IF(db[[#This Row],[STN TG]]="LSN",12,""))</f>
        <v/>
      </c>
      <c r="Z1543" s="87" t="str">
        <f>IF(db[[#This Row],[STN TG]]="LSN","PCS","")</f>
        <v/>
      </c>
      <c r="AA1543" s="87">
        <f>db[[#This Row],[QTY B]]*IF(db[[#This Row],[QTY TG]]="",1,db[[#This Row],[QTY TG]])*IF(db[[#This Row],[QTY K]]="",1,db[[#This Row],[QTY K]])</f>
        <v>500</v>
      </c>
      <c r="AB1543" s="87" t="str">
        <f>IF(db[[#This Row],[STN K]]="",IF(db[[#This Row],[STN TG]]="",db[[#This Row],[STN B]],db[[#This Row],[STN TG]]),db[[#This Row],[STN K]])</f>
        <v>ROL</v>
      </c>
      <c r="AC1543" s="87"/>
    </row>
    <row r="1544" spans="1:29" x14ac:dyDescent="0.25">
      <c r="A1544" s="87">
        <f>ROW()-1</f>
        <v>1543</v>
      </c>
      <c r="B1544" s="1" t="str">
        <f>LOWER(SUBSTITUTE(SUBSTITUTE(SUBSTITUTE(SUBSTITUTE(SUBSTITUTE(SUBSTITUTE(db[[#This Row],[NB BM]]," ",),".",""),"-",""),"(",""),")",""),"/",""))</f>
        <v>labeljklbp2ln2brs</v>
      </c>
      <c r="C154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D154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E1544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labeljklbp2ln2brs50pak10rol</v>
      </c>
      <c r="F15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labellbp2ln2barisjk50pak10rolartomoro</v>
      </c>
      <c r="G1544" s="1" t="s">
        <v>671</v>
      </c>
      <c r="H1544" s="4" t="s">
        <v>672</v>
      </c>
      <c r="I1544" s="49" t="s">
        <v>673</v>
      </c>
      <c r="J1544" s="1" t="s">
        <v>1620</v>
      </c>
      <c r="K1544" s="26" t="e">
        <f>IF(db[[#This Row],[NB NOTA_C]]="","",COUNTIF([2]!B_MSK[concat],db[[#This Row],[NB NOTA_C]]))</f>
        <v>#REF!</v>
      </c>
      <c r="L1544" s="6" t="s">
        <v>1631</v>
      </c>
      <c r="M1544" s="1" t="s">
        <v>1770</v>
      </c>
      <c r="N1544" s="1" t="s">
        <v>2803</v>
      </c>
      <c r="O1544" s="1" t="s">
        <v>5473</v>
      </c>
      <c r="P1544" s="1" t="str">
        <f>IF(db[[#This Row],[QTY/ CTN]]="","",SUBSTITUTE(SUBSTITUTE(SUBSTITUTE(db[[#This Row],[QTY/ CTN]]," ","_",2),"(",""),")","")&amp;"_")</f>
        <v>50 PAK_10 ROL_</v>
      </c>
      <c r="Q1544" s="1">
        <f>IF(db[[#This Row],[H_QTY/ CTN]]="","",SEARCH("_",db[[#This Row],[H_QTY/ CTN]]))</f>
        <v>7</v>
      </c>
      <c r="R1544" s="1">
        <f>IF(db[[#This Row],[H_QTY/ CTN]]="","",LEN(db[[#This Row],[H_QTY/ CTN]]))</f>
        <v>14</v>
      </c>
      <c r="S1544" s="90" t="str">
        <f>IF(db[[#This Row],[H_QTY/ CTN]]="","",LEFT(db[[#This Row],[H_QTY/ CTN]],db[[#This Row],[H_1]]-1))</f>
        <v>50 PAK</v>
      </c>
      <c r="T1544" s="87" t="str">
        <f>IF(NOT(db[[#This Row],[H_1]]=db[[#This Row],[H_2]]),MID(db[[#This Row],[H_QTY/ CTN]],db[[#This Row],[H_1]]+1,db[[#This Row],[H_2]]-db[[#This Row],[H_1]]-1),"")</f>
        <v>10 ROL</v>
      </c>
      <c r="U1544" s="87" t="str">
        <f>IF(db[[#This Row],[QTY/ CTN B]]="","",LEFT(db[[#This Row],[QTY/ CTN B]],SEARCH(" ",db[[#This Row],[QTY/ CTN B]],1)-1))</f>
        <v>50</v>
      </c>
      <c r="V1544" s="87" t="str">
        <f>IF(db[[#This Row],[QTY/ CTN B]]="","",RIGHT(db[[#This Row],[QTY/ CTN B]],LEN(db[[#This Row],[QTY/ CTN B]])-SEARCH(" ",db[[#This Row],[QTY/ CTN B]],1)))</f>
        <v>PAK</v>
      </c>
      <c r="W1544" s="87" t="str">
        <f>IF(db[[#This Row],[QTY/ CTN TG]]="",IF(db[[#This Row],[STN TG]]="","",12),LEFT(db[[#This Row],[QTY/ CTN TG]],SEARCH(" ",db[[#This Row],[QTY/ CTN TG]],1)-1))</f>
        <v>10</v>
      </c>
      <c r="X1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Y1544" s="87" t="str">
        <f>IF(db[[#This Row],[STN K]]="","",IF(db[[#This Row],[STN TG]]="LSN",12,""))</f>
        <v/>
      </c>
      <c r="Z1544" s="87" t="str">
        <f>IF(db[[#This Row],[STN TG]]="LSN","PCS","")</f>
        <v/>
      </c>
      <c r="AA1544" s="87">
        <f>db[[#This Row],[QTY B]]*IF(db[[#This Row],[QTY TG]]="",1,db[[#This Row],[QTY TG]])*IF(db[[#This Row],[QTY K]]="",1,db[[#This Row],[QTY K]])</f>
        <v>500</v>
      </c>
      <c r="AB1544" s="87" t="str">
        <f>IF(db[[#This Row],[STN K]]="",IF(db[[#This Row],[STN TG]]="",db[[#This Row],[STN B]],db[[#This Row],[STN TG]]),db[[#This Row],[STN K]])</f>
        <v>ROL</v>
      </c>
      <c r="AC1544" s="87"/>
    </row>
    <row r="1545" spans="1:29" x14ac:dyDescent="0.25">
      <c r="A1545" s="87">
        <f>ROW()-1</f>
        <v>1544</v>
      </c>
      <c r="B1545" s="1" t="str">
        <f>LOWER(SUBSTITUTE(SUBSTITUTE(SUBSTITUTE(SUBSTITUTE(SUBSTITUTE(SUBSTITUTE(db[[#This Row],[NB BM]]," ",),".",""),"-",""),"(",""),")",""),"/",""))</f>
        <v>labelstickerjklsp09</v>
      </c>
      <c r="C154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D154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E1545" s="1" t="str">
        <f>LOWER(SUBSTITUTE(SUBSTITUTE(SUBSTITUTE(SUBSTITUTE(SUBSTITUTE(SUBSTITUTE(SUBSTITUTE(SUBSTITUTE(SUBSTITUTE(db[[#This Row],[NB BM]]&amp;db[[#This Row],[QTY/ CTN]]," ",),".",""),"-",""),"(",""),")",""),",",""),"/",""),"""",""),"+",""))</f>
        <v>labelstickerjklsp0950pak</v>
      </c>
      <c r="F15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labelstickerpaperlsp09jk50pakartomoro</v>
      </c>
      <c r="G1545" s="1" t="s">
        <v>674</v>
      </c>
      <c r="H1545" s="4" t="s">
        <v>675</v>
      </c>
      <c r="I1545" s="54" t="s">
        <v>676</v>
      </c>
      <c r="J1545" s="1" t="s">
        <v>1620</v>
      </c>
      <c r="K1545" s="26" t="e">
        <f>IF(db[[#This Row],[NB NOTA_C]]="","",COUNTIF([2]!B_MSK[concat],db[[#This Row],[NB NOTA_C]]))</f>
        <v>#REF!</v>
      </c>
      <c r="L1545" s="6" t="s">
        <v>1631</v>
      </c>
      <c r="M1545" s="1" t="s">
        <v>1772</v>
      </c>
      <c r="N1545" s="1" t="s">
        <v>2803</v>
      </c>
      <c r="P1545" s="1" t="str">
        <f>IF(db[[#This Row],[QTY/ CTN]]="","",SUBSTITUTE(SUBSTITUTE(SUBSTITUTE(db[[#This Row],[QTY/ CTN]]," ","_",2),"(",""),")","")&amp;"_")</f>
        <v>50 PAK_</v>
      </c>
      <c r="Q1545" s="1">
        <f>IF(db[[#This Row],[H_QTY/ CTN]]="","",SEARCH("_",db[[#This Row],[H_QTY/ CTN]]))</f>
        <v>7</v>
      </c>
      <c r="R1545" s="1">
        <f>IF(db[[#This Row],[H_QTY/ CTN]]="","",LEN(db[[#This Row],[H_QTY/ CTN]]))</f>
        <v>7</v>
      </c>
      <c r="S1545" s="90" t="str">
        <f>IF(db[[#This Row],[H_QTY/ CTN]]="","",LEFT(db[[#This Row],[H_QTY/ CTN]],db[[#This Row],[H_1]]-1))</f>
        <v>50 PAK</v>
      </c>
      <c r="T1545" s="87" t="str">
        <f>IF(NOT(db[[#This Row],[H_1]]=db[[#This Row],[H_2]]),MID(db[[#This Row],[H_QTY/ CTN]],db[[#This Row],[H_1]]+1,db[[#This Row],[H_2]]-db[[#This Row],[H_1]]-1),"")</f>
        <v/>
      </c>
      <c r="U1545" s="87" t="str">
        <f>IF(db[[#This Row],[QTY/ CTN B]]="","",LEFT(db[[#This Row],[QTY/ CTN B]],SEARCH(" ",db[[#This Row],[QTY/ CTN B]],1)-1))</f>
        <v>50</v>
      </c>
      <c r="V1545" s="87" t="str">
        <f>IF(db[[#This Row],[QTY/ CTN B]]="","",RIGHT(db[[#This Row],[QTY/ CTN B]],LEN(db[[#This Row],[QTY/ CTN B]])-SEARCH(" ",db[[#This Row],[QTY/ CTN B]],1)))</f>
        <v>PAK</v>
      </c>
      <c r="W1545" s="87" t="str">
        <f>IF(db[[#This Row],[QTY/ CTN TG]]="",IF(db[[#This Row],[STN TG]]="","",12),LEFT(db[[#This Row],[QTY/ CTN TG]],SEARCH(" ",db[[#This Row],[QTY/ CTN TG]],1)-1))</f>
        <v/>
      </c>
      <c r="X1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45" s="87" t="str">
        <f>IF(db[[#This Row],[STN K]]="","",IF(db[[#This Row],[STN TG]]="LSN",12,""))</f>
        <v/>
      </c>
      <c r="Z1545" s="87" t="str">
        <f>IF(db[[#This Row],[STN TG]]="LSN","PCS","")</f>
        <v/>
      </c>
      <c r="AA1545" s="87">
        <f>db[[#This Row],[QTY B]]*IF(db[[#This Row],[QTY TG]]="",1,db[[#This Row],[QTY TG]])*IF(db[[#This Row],[QTY K]]="",1,db[[#This Row],[QTY K]])</f>
        <v>50</v>
      </c>
      <c r="AB1545" s="87" t="str">
        <f>IF(db[[#This Row],[STN K]]="",IF(db[[#This Row],[STN TG]]="",db[[#This Row],[STN B]],db[[#This Row],[STN TG]]),db[[#This Row],[STN K]])</f>
        <v>PAK</v>
      </c>
      <c r="AC1545" s="87"/>
    </row>
    <row r="1546" spans="1:29" x14ac:dyDescent="0.25">
      <c r="A1546" s="87">
        <f>ROW()-1</f>
        <v>1545</v>
      </c>
      <c r="B1546" s="1" t="str">
        <f>LOWER(SUBSTITUTE(SUBSTITUTE(SUBSTITUTE(SUBSTITUTE(SUBSTITUTE(SUBSTITUTE(db[[#This Row],[NB BM]]," ",),".",""),"-",""),"(",""),")",""),"/",""))</f>
        <v>mesinlabelhargajkmx5500m</v>
      </c>
      <c r="C154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D154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E1546" s="1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mesinlabelhargajkmx5500m20pcs</v>
      </c>
      <c r="F15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labellermx5500m8digitsjk20pcsartomoro</v>
      </c>
      <c r="G1546" s="1" t="s">
        <v>677</v>
      </c>
      <c r="H1546" s="4" t="s">
        <v>678</v>
      </c>
      <c r="I1546" s="49" t="s">
        <v>679</v>
      </c>
      <c r="J1546" s="1" t="s">
        <v>1620</v>
      </c>
      <c r="K1546" s="26" t="e">
        <f>IF(db[[#This Row],[NB NOTA_C]]="","",COUNTIF([2]!B_MSK[concat],db[[#This Row],[NB NOTA_C]]))</f>
        <v>#REF!</v>
      </c>
      <c r="L1546" s="6" t="s">
        <v>1631</v>
      </c>
      <c r="M1546" s="1" t="s">
        <v>1788</v>
      </c>
      <c r="N1546" s="1" t="s">
        <v>2803</v>
      </c>
      <c r="O1546" s="1" t="s">
        <v>5030</v>
      </c>
      <c r="P1546" s="1" t="str">
        <f>IF(db[[#This Row],[QTY/ CTN]]="","",SUBSTITUTE(SUBSTITUTE(SUBSTITUTE(db[[#This Row],[QTY/ CTN]]," ","_",2),"(",""),")","")&amp;"_")</f>
        <v>20 PCS_</v>
      </c>
      <c r="Q1546" s="1">
        <f>IF(db[[#This Row],[H_QTY/ CTN]]="","",SEARCH("_",db[[#This Row],[H_QTY/ CTN]]))</f>
        <v>7</v>
      </c>
      <c r="R1546" s="1">
        <f>IF(db[[#This Row],[H_QTY/ CTN]]="","",LEN(db[[#This Row],[H_QTY/ CTN]]))</f>
        <v>7</v>
      </c>
      <c r="S1546" s="90" t="str">
        <f>IF(db[[#This Row],[H_QTY/ CTN]]="","",LEFT(db[[#This Row],[H_QTY/ CTN]],db[[#This Row],[H_1]]-1))</f>
        <v>20 PCS</v>
      </c>
      <c r="T1546" s="87" t="str">
        <f>IF(NOT(db[[#This Row],[H_1]]=db[[#This Row],[H_2]]),MID(db[[#This Row],[H_QTY/ CTN]],db[[#This Row],[H_1]]+1,db[[#This Row],[H_2]]-db[[#This Row],[H_1]]-1),"")</f>
        <v/>
      </c>
      <c r="U1546" s="87" t="str">
        <f>IF(db[[#This Row],[QTY/ CTN B]]="","",LEFT(db[[#This Row],[QTY/ CTN B]],SEARCH(" ",db[[#This Row],[QTY/ CTN B]],1)-1))</f>
        <v>20</v>
      </c>
      <c r="V1546" s="87" t="str">
        <f>IF(db[[#This Row],[QTY/ CTN B]]="","",RIGHT(db[[#This Row],[QTY/ CTN B]],LEN(db[[#This Row],[QTY/ CTN B]])-SEARCH(" ",db[[#This Row],[QTY/ CTN B]],1)))</f>
        <v>PCS</v>
      </c>
      <c r="W1546" s="87" t="str">
        <f>IF(db[[#This Row],[QTY/ CTN TG]]="",IF(db[[#This Row],[STN TG]]="","",12),LEFT(db[[#This Row],[QTY/ CTN TG]],SEARCH(" ",db[[#This Row],[QTY/ CTN TG]],1)-1))</f>
        <v/>
      </c>
      <c r="X1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46" s="87" t="str">
        <f>IF(db[[#This Row],[STN K]]="","",IF(db[[#This Row],[STN TG]]="LSN",12,""))</f>
        <v/>
      </c>
      <c r="Z1546" s="87" t="str">
        <f>IF(db[[#This Row],[STN TG]]="LSN","PCS","")</f>
        <v/>
      </c>
      <c r="AA1546" s="87">
        <f>db[[#This Row],[QTY B]]*IF(db[[#This Row],[QTY TG]]="",1,db[[#This Row],[QTY TG]])*IF(db[[#This Row],[QTY K]]="",1,db[[#This Row],[QTY K]])</f>
        <v>20</v>
      </c>
      <c r="AB1546" s="87" t="str">
        <f>IF(db[[#This Row],[STN K]]="",IF(db[[#This Row],[STN TG]]="",db[[#This Row],[STN B]],db[[#This Row],[STN TG]]),db[[#This Row],[STN K]])</f>
        <v>PCS</v>
      </c>
      <c r="AC1546" s="87"/>
    </row>
    <row r="1547" spans="1:29" x14ac:dyDescent="0.25">
      <c r="A1547" s="87">
        <f>ROW()-1</f>
        <v>1546</v>
      </c>
      <c r="B1547" s="3" t="str">
        <f>LOWER(SUBSTITUTE(SUBSTITUTE(SUBSTITUTE(SUBSTITUTE(SUBSTITUTE(SUBSTITUTE(db[[#This Row],[NB BM]]," ",),".",""),"-",""),"(",""),")",""),"/",""))</f>
        <v>mesinlabelhargajkmx6600a</v>
      </c>
      <c r="C154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D154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E1547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mesinlabelhargajkmx6600a20pcs</v>
      </c>
      <c r="F1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labellermx6600a10d2linejk20pcsartomoro</v>
      </c>
      <c r="G1547" s="4" t="s">
        <v>4810</v>
      </c>
      <c r="H1547" s="4" t="s">
        <v>4800</v>
      </c>
      <c r="I1547" s="49" t="s">
        <v>4811</v>
      </c>
      <c r="J1547" s="1" t="s">
        <v>1620</v>
      </c>
      <c r="K1547" s="28" t="e">
        <f>IF(db[[#This Row],[NB NOTA_C]]="","",COUNTIF([2]!B_MSK[concat],db[[#This Row],[NB NOTA_C]]))</f>
        <v>#REF!</v>
      </c>
      <c r="L1547" s="7" t="s">
        <v>1631</v>
      </c>
      <c r="M1547" s="3" t="s">
        <v>1788</v>
      </c>
      <c r="N1547" s="1" t="s">
        <v>2803</v>
      </c>
      <c r="O1547" s="3"/>
      <c r="P1547" s="3" t="str">
        <f>IF(db[[#This Row],[QTY/ CTN]]="","",SUBSTITUTE(SUBSTITUTE(SUBSTITUTE(db[[#This Row],[QTY/ CTN]]," ","_",2),"(",""),")","")&amp;"_")</f>
        <v>20 PCS_</v>
      </c>
      <c r="Q1547" s="3">
        <f>IF(db[[#This Row],[H_QTY/ CTN]]="","",SEARCH("_",db[[#This Row],[H_QTY/ CTN]]))</f>
        <v>7</v>
      </c>
      <c r="R1547" s="3">
        <f>IF(db[[#This Row],[H_QTY/ CTN]]="","",LEN(db[[#This Row],[H_QTY/ CTN]]))</f>
        <v>7</v>
      </c>
      <c r="S1547" s="87" t="str">
        <f>IF(db[[#This Row],[H_QTY/ CTN]]="","",LEFT(db[[#This Row],[H_QTY/ CTN]],db[[#This Row],[H_1]]-1))</f>
        <v>20 PCS</v>
      </c>
      <c r="T1547" s="87" t="str">
        <f>IF(NOT(db[[#This Row],[H_1]]=db[[#This Row],[H_2]]),MID(db[[#This Row],[H_QTY/ CTN]],db[[#This Row],[H_1]]+1,db[[#This Row],[H_2]]-db[[#This Row],[H_1]]-1),"")</f>
        <v/>
      </c>
      <c r="U1547" s="87" t="str">
        <f>IF(db[[#This Row],[QTY/ CTN B]]="","",LEFT(db[[#This Row],[QTY/ CTN B]],SEARCH(" ",db[[#This Row],[QTY/ CTN B]],1)-1))</f>
        <v>20</v>
      </c>
      <c r="V1547" s="87" t="str">
        <f>IF(db[[#This Row],[QTY/ CTN B]]="","",RIGHT(db[[#This Row],[QTY/ CTN B]],LEN(db[[#This Row],[QTY/ CTN B]])-SEARCH(" ",db[[#This Row],[QTY/ CTN B]],1)))</f>
        <v>PCS</v>
      </c>
      <c r="W1547" s="87" t="str">
        <f>IF(db[[#This Row],[QTY/ CTN TG]]="",IF(db[[#This Row],[STN TG]]="","",12),LEFT(db[[#This Row],[QTY/ CTN TG]],SEARCH(" ",db[[#This Row],[QTY/ CTN TG]],1)-1))</f>
        <v/>
      </c>
      <c r="X1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47" s="87" t="str">
        <f>IF(db[[#This Row],[STN K]]="","",IF(db[[#This Row],[STN TG]]="LSN",12,""))</f>
        <v/>
      </c>
      <c r="Z1547" s="87" t="str">
        <f>IF(db[[#This Row],[STN TG]]="LSN","PCS","")</f>
        <v/>
      </c>
      <c r="AA1547" s="87">
        <f>db[[#This Row],[QTY B]]*IF(db[[#This Row],[QTY TG]]="",1,db[[#This Row],[QTY TG]])*IF(db[[#This Row],[QTY K]]="",1,db[[#This Row],[QTY K]])</f>
        <v>20</v>
      </c>
      <c r="AB1547" s="87" t="str">
        <f>IF(db[[#This Row],[STN K]]="",IF(db[[#This Row],[STN TG]]="",db[[#This Row],[STN B]],db[[#This Row],[STN TG]]),db[[#This Row],[STN K]])</f>
        <v>PCS</v>
      </c>
      <c r="AC1547" s="87"/>
    </row>
    <row r="1548" spans="1:29" x14ac:dyDescent="0.25">
      <c r="A1548" s="87">
        <f>ROW()-1</f>
        <v>1547</v>
      </c>
      <c r="B1548" s="3" t="str">
        <f>LOWER(SUBSTITUTE(SUBSTITUTE(SUBSTITUTE(SUBSTITUTE(SUBSTITUTE(SUBSTITUTE(db[[#This Row],[NB BM]]," ",),".",""),"-",""),"(",""),")",""),"/",""))</f>
        <v>lakbanbening</v>
      </c>
      <c r="C154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D1548" s="3" t="str">
        <f>LOWER(SUBSTITUTE(SUBSTITUTE(SUBSTITUTE(SUBSTITUTE(SUBSTITUTE(SUBSTITUTE(SUBSTITUTE(SUBSTITUTE(SUBSTITUTE(db[[#This Row],[NB PAJAK]]," ",""),"-",""),"(",""),")",""),".",""),",",""),"/",""),"""",""),"+",""))</f>
        <v/>
      </c>
      <c r="E1548" s="3" t="str">
        <f>LOWER(SUBSTITUTE(SUBSTITUTE(SUBSTITUTE(SUBSTITUTE(SUBSTITUTE(SUBSTITUTE(SUBSTITUTE(SUBSTITUTE(SUBSTITUTE(db[[#This Row],[NB BM]]&amp;db[[#This Row],[QTY/ CTN]]," ",),".",""),"-",""),"(",""),")",""),",",""),"/",""),"""",""),"+",""))</f>
        <v>lakbanbening20pcs</v>
      </c>
      <c r="F1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lakbanbening20pcsuntana</v>
      </c>
      <c r="G1548" s="1" t="s">
        <v>3676</v>
      </c>
      <c r="H1548" s="4" t="s">
        <v>3675</v>
      </c>
      <c r="I1548" s="49"/>
      <c r="J1548" s="1" t="s">
        <v>1621</v>
      </c>
      <c r="K1548" s="28" t="e">
        <f>IF(db[[#This Row],[NB NOTA_C]]="","",COUNTIF([2]!B_MSK[concat],db[[#This Row],[NB NOTA_C]]))</f>
        <v>#REF!</v>
      </c>
      <c r="L1548" s="7" t="s">
        <v>2160</v>
      </c>
      <c r="M1548" s="3" t="s">
        <v>1788</v>
      </c>
      <c r="N1548" s="1" t="s">
        <v>2795</v>
      </c>
      <c r="O1548" s="3"/>
      <c r="P1548" s="3" t="str">
        <f>IF(db[[#This Row],[QTY/ CTN]]="","",SUBSTITUTE(SUBSTITUTE(SUBSTITUTE(db[[#This Row],[QTY/ CTN]]," ","_",2),"(",""),")","")&amp;"_")</f>
        <v>20 PCS_</v>
      </c>
      <c r="Q1548" s="3">
        <f>IF(db[[#This Row],[H_QTY/ CTN]]="","",SEARCH("_",db[[#This Row],[H_QTY/ CTN]]))</f>
        <v>7</v>
      </c>
      <c r="R1548" s="3">
        <f>IF(db[[#This Row],[H_QTY/ CTN]]="","",LEN(db[[#This Row],[H_QTY/ CTN]]))</f>
        <v>7</v>
      </c>
      <c r="S1548" s="87" t="str">
        <f>IF(db[[#This Row],[H_QTY/ CTN]]="","",LEFT(db[[#This Row],[H_QTY/ CTN]],db[[#This Row],[H_1]]-1))</f>
        <v>20 PCS</v>
      </c>
      <c r="T1548" s="87" t="str">
        <f>IF(NOT(db[[#This Row],[H_1]]=db[[#This Row],[H_2]]),MID(db[[#This Row],[H_QTY/ CTN]],db[[#This Row],[H_1]]+1,db[[#This Row],[H_2]]-db[[#This Row],[H_1]]-1),"")</f>
        <v/>
      </c>
      <c r="U1548" s="87" t="str">
        <f>IF(db[[#This Row],[QTY/ CTN B]]="","",LEFT(db[[#This Row],[QTY/ CTN B]],SEARCH(" ",db[[#This Row],[QTY/ CTN B]],1)-1))</f>
        <v>20</v>
      </c>
      <c r="V1548" s="87" t="str">
        <f>IF(db[[#This Row],[QTY/ CTN B]]="","",RIGHT(db[[#This Row],[QTY/ CTN B]],LEN(db[[#This Row],[QTY/ CTN B]])-SEARCH(" ",db[[#This Row],[QTY/ CTN B]],1)))</f>
        <v>PCS</v>
      </c>
      <c r="W1548" s="87" t="str">
        <f>IF(db[[#This Row],[QTY/ CTN TG]]="",IF(db[[#This Row],[STN TG]]="","",12),LEFT(db[[#This Row],[QTY/ CTN TG]],SEARCH(" ",db[[#This Row],[QTY/ CTN TG]],1)-1))</f>
        <v/>
      </c>
      <c r="X1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48" s="87" t="str">
        <f>IF(db[[#This Row],[STN K]]="","",IF(db[[#This Row],[STN TG]]="LSN",12,""))</f>
        <v/>
      </c>
      <c r="Z1548" s="87" t="str">
        <f>IF(db[[#This Row],[STN TG]]="LSN","PCS","")</f>
        <v/>
      </c>
      <c r="AA1548" s="87">
        <f>db[[#This Row],[QTY B]]*IF(db[[#This Row],[QTY TG]]="",1,db[[#This Row],[QTY TG]])*IF(db[[#This Row],[QTY K]]="",1,db[[#This Row],[QTY K]])</f>
        <v>20</v>
      </c>
      <c r="AB1548" s="87" t="str">
        <f>IF(db[[#This Row],[STN K]]="",IF(db[[#This Row],[STN TG]]="",db[[#This Row],[STN B]],db[[#This Row],[STN TG]]),db[[#This Row],[STN K]])</f>
        <v>PCS</v>
      </c>
      <c r="AC1548" s="87"/>
    </row>
    <row r="1549" spans="1:29" x14ac:dyDescent="0.25">
      <c r="A1549" s="87">
        <f>ROW()-1</f>
        <v>1548</v>
      </c>
      <c r="B1549" s="3" t="str">
        <f>LOWER(SUBSTITUTE(SUBSTITUTE(SUBSTITUTE(SUBSTITUTE(SUBSTITUTE(SUBSTITUTE(db[[#This Row],[NB BM]]," ",),".",""),"-",""),"(",""),")",""),"/",""))</f>
        <v>plakbanbening010</v>
      </c>
      <c r="C154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D1549" s="3" t="str">
        <f>LOWER(SUBSTITUTE(SUBSTITUTE(SUBSTITUTE(SUBSTITUTE(SUBSTITUTE(SUBSTITUTE(SUBSTITUTE(SUBSTITUTE(SUBSTITUTE(db[[#This Row],[NB PAJAK]]," ",""),"-",""),"(",""),")",""),".",""),",",""),"/",""),"""",""),"+",""))</f>
        <v/>
      </c>
      <c r="E1549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plakbanbening010120lsn</v>
      </c>
      <c r="F1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lakbanbening010120lsnuntana</v>
      </c>
      <c r="G1549" s="1" t="s">
        <v>1996</v>
      </c>
      <c r="H1549" s="4" t="s">
        <v>2059</v>
      </c>
      <c r="I1549" s="49"/>
      <c r="J1549" s="1" t="s">
        <v>1621</v>
      </c>
      <c r="K1549" s="26" t="e">
        <f>IF(db[[#This Row],[NB NOTA_C]]="","",COUNTIF([2]!B_MSK[concat],db[[#This Row],[NB NOTA_C]]))</f>
        <v>#REF!</v>
      </c>
      <c r="L1549" s="7" t="s">
        <v>2160</v>
      </c>
      <c r="M1549" s="3" t="s">
        <v>1723</v>
      </c>
      <c r="N1549" s="1" t="s">
        <v>2795</v>
      </c>
      <c r="P1549" s="1" t="str">
        <f>IF(db[[#This Row],[QTY/ CTN]]="","",SUBSTITUTE(SUBSTITUTE(SUBSTITUTE(db[[#This Row],[QTY/ CTN]]," ","_",2),"(",""),")","")&amp;"_")</f>
        <v>120 LSN_</v>
      </c>
      <c r="Q1549" s="1">
        <f>IF(db[[#This Row],[H_QTY/ CTN]]="","",SEARCH("_",db[[#This Row],[H_QTY/ CTN]]))</f>
        <v>8</v>
      </c>
      <c r="R1549" s="1">
        <f>IF(db[[#This Row],[H_QTY/ CTN]]="","",LEN(db[[#This Row],[H_QTY/ CTN]]))</f>
        <v>8</v>
      </c>
      <c r="S1549" s="90" t="str">
        <f>IF(db[[#This Row],[H_QTY/ CTN]]="","",LEFT(db[[#This Row],[H_QTY/ CTN]],db[[#This Row],[H_1]]-1))</f>
        <v>120 LSN</v>
      </c>
      <c r="T1549" s="87" t="str">
        <f>IF(NOT(db[[#This Row],[H_1]]=db[[#This Row],[H_2]]),MID(db[[#This Row],[H_QTY/ CTN]],db[[#This Row],[H_1]]+1,db[[#This Row],[H_2]]-db[[#This Row],[H_1]]-1),"")</f>
        <v/>
      </c>
      <c r="U1549" s="87" t="str">
        <f>IF(db[[#This Row],[QTY/ CTN B]]="","",LEFT(db[[#This Row],[QTY/ CTN B]],SEARCH(" ",db[[#This Row],[QTY/ CTN B]],1)-1))</f>
        <v>120</v>
      </c>
      <c r="V1549" s="87" t="str">
        <f>IF(db[[#This Row],[QTY/ CTN B]]="","",RIGHT(db[[#This Row],[QTY/ CTN B]],LEN(db[[#This Row],[QTY/ CTN B]])-SEARCH(" ",db[[#This Row],[QTY/ CTN B]],1)))</f>
        <v>LSN</v>
      </c>
      <c r="W1549" s="87">
        <f>IF(db[[#This Row],[QTY/ CTN TG]]="",IF(db[[#This Row],[STN TG]]="","",12),LEFT(db[[#This Row],[QTY/ CTN TG]],SEARCH(" ",db[[#This Row],[QTY/ CTN TG]],1)-1))</f>
        <v>12</v>
      </c>
      <c r="X1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49" s="87" t="str">
        <f>IF(db[[#This Row],[STN K]]="","",IF(db[[#This Row],[STN TG]]="LSN",12,""))</f>
        <v/>
      </c>
      <c r="Z1549" s="87" t="str">
        <f>IF(db[[#This Row],[STN TG]]="LSN","PCS","")</f>
        <v/>
      </c>
      <c r="AA1549" s="87">
        <f>db[[#This Row],[QTY B]]*IF(db[[#This Row],[QTY TG]]="",1,db[[#This Row],[QTY TG]])*IF(db[[#This Row],[QTY K]]="",1,db[[#This Row],[QTY K]])</f>
        <v>1440</v>
      </c>
      <c r="AB1549" s="87" t="str">
        <f>IF(db[[#This Row],[STN K]]="",IF(db[[#This Row],[STN TG]]="",db[[#This Row],[STN B]],db[[#This Row],[STN TG]]),db[[#This Row],[STN K]])</f>
        <v>PCS</v>
      </c>
      <c r="AC1549" s="87"/>
    </row>
    <row r="1550" spans="1:29" x14ac:dyDescent="0.25">
      <c r="A1550" s="87">
        <f>ROW()-1</f>
        <v>1549</v>
      </c>
      <c r="B1550" s="8" t="str">
        <f>LOWER(SUBSTITUTE(SUBSTITUTE(SUBSTITUTE(SUBSTITUTE(SUBSTITUTE(SUBSTITUTE(db[[#This Row],[NB BM]]," ",),".",""),"-",""),"(",""),")",""),"/",""))</f>
        <v>mikalaminatingjklf1002231a4</v>
      </c>
      <c r="C155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D155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E1550" s="8" t="str">
        <f>LOWER(SUBSTITUTE(SUBSTITUTE(SUBSTITUTE(SUBSTITUTE(SUBSTITUTE(SUBSTITUTE(SUBSTITUTE(SUBSTITUTE(SUBSTITUTE(db[[#This Row],[NB BM]]&amp;db[[#This Row],[QTY/ CTN]]," ",),".",""),"-",""),"(",""),")",""),",",""),"/",""),"""",""),"+",""))</f>
        <v>mikalaminatingjklf1002231a410pak100pcs</v>
      </c>
      <c r="F155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laminatingfilmlf1002231a4jk10pak100pcsartomoro</v>
      </c>
      <c r="G1550" s="8" t="s">
        <v>4369</v>
      </c>
      <c r="H1550" s="18" t="s">
        <v>4367</v>
      </c>
      <c r="I1550" s="49" t="s">
        <v>4370</v>
      </c>
      <c r="J1550" s="1" t="s">
        <v>1620</v>
      </c>
      <c r="K1550" s="26" t="e">
        <f>IF(db[[#This Row],[NB NOTA_C]]="","",COUNTIF([2]!B_MSK[concat],db[[#This Row],[NB NOTA_C]]))</f>
        <v>#REF!</v>
      </c>
      <c r="L1550" s="6" t="s">
        <v>1631</v>
      </c>
      <c r="M1550" s="1" t="s">
        <v>1790</v>
      </c>
      <c r="N1550" s="1" t="s">
        <v>3111</v>
      </c>
      <c r="P1550" s="1" t="str">
        <f>IF(db[[#This Row],[QTY/ CTN]]="","",SUBSTITUTE(SUBSTITUTE(SUBSTITUTE(db[[#This Row],[QTY/ CTN]]," ","_",2),"(",""),")","")&amp;"_")</f>
        <v>10 PAK_100 PCS_</v>
      </c>
      <c r="Q1550" s="1">
        <f>IF(db[[#This Row],[H_QTY/ CTN]]="","",SEARCH("_",db[[#This Row],[H_QTY/ CTN]]))</f>
        <v>7</v>
      </c>
      <c r="R1550" s="1">
        <f>IF(db[[#This Row],[H_QTY/ CTN]]="","",LEN(db[[#This Row],[H_QTY/ CTN]]))</f>
        <v>15</v>
      </c>
      <c r="S1550" s="90" t="str">
        <f>IF(db[[#This Row],[H_QTY/ CTN]]="","",LEFT(db[[#This Row],[H_QTY/ CTN]],db[[#This Row],[H_1]]-1))</f>
        <v>10 PAK</v>
      </c>
      <c r="T1550" s="87" t="str">
        <f>IF(NOT(db[[#This Row],[H_1]]=db[[#This Row],[H_2]]),MID(db[[#This Row],[H_QTY/ CTN]],db[[#This Row],[H_1]]+1,db[[#This Row],[H_2]]-db[[#This Row],[H_1]]-1),"")</f>
        <v>100 PCS</v>
      </c>
      <c r="U1550" s="87" t="str">
        <f>IF(db[[#This Row],[QTY/ CTN B]]="","",LEFT(db[[#This Row],[QTY/ CTN B]],SEARCH(" ",db[[#This Row],[QTY/ CTN B]],1)-1))</f>
        <v>10</v>
      </c>
      <c r="V1550" s="87" t="str">
        <f>IF(db[[#This Row],[QTY/ CTN B]]="","",RIGHT(db[[#This Row],[QTY/ CTN B]],LEN(db[[#This Row],[QTY/ CTN B]])-SEARCH(" ",db[[#This Row],[QTY/ CTN B]],1)))</f>
        <v>PAK</v>
      </c>
      <c r="W1550" s="87" t="str">
        <f>IF(db[[#This Row],[QTY/ CTN TG]]="",IF(db[[#This Row],[STN TG]]="","",12),LEFT(db[[#This Row],[QTY/ CTN TG]],SEARCH(" ",db[[#This Row],[QTY/ CTN TG]],1)-1))</f>
        <v>100</v>
      </c>
      <c r="X1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50" s="87" t="str">
        <f>IF(db[[#This Row],[STN K]]="","",IF(db[[#This Row],[STN TG]]="LSN",12,""))</f>
        <v/>
      </c>
      <c r="Z1550" s="87" t="str">
        <f>IF(db[[#This Row],[STN TG]]="LSN","PCS","")</f>
        <v/>
      </c>
      <c r="AA1550" s="87">
        <f>db[[#This Row],[QTY B]]*IF(db[[#This Row],[QTY TG]]="",1,db[[#This Row],[QTY TG]])*IF(db[[#This Row],[QTY K]]="",1,db[[#This Row],[QTY K]])</f>
        <v>1000</v>
      </c>
      <c r="AB1550" s="87" t="str">
        <f>IF(db[[#This Row],[STN K]]="",IF(db[[#This Row],[STN TG]]="",db[[#This Row],[STN B]],db[[#This Row],[STN TG]]),db[[#This Row],[STN K]])</f>
        <v>PCS</v>
      </c>
      <c r="AC1550" s="87"/>
    </row>
    <row r="1551" spans="1:29" x14ac:dyDescent="0.25">
      <c r="A1551" s="87">
        <f>ROW()-1</f>
        <v>1550</v>
      </c>
      <c r="B1551" s="8" t="str">
        <f>LOWER(SUBSTITUTE(SUBSTITUTE(SUBSTITUTE(SUBSTITUTE(SUBSTITUTE(SUBSTITUTE(db[[#This Row],[NB BM]]," ",),".",""),"-",""),"(",""),")",""),"/",""))</f>
        <v>mikalaminatingjklf1002234f4</v>
      </c>
      <c r="C155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D155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E1551" s="8" t="str">
        <f>LOWER(SUBSTITUTE(SUBSTITUTE(SUBSTITUTE(SUBSTITUTE(SUBSTITUTE(SUBSTITUTE(SUBSTITUTE(SUBSTITUTE(SUBSTITUTE(db[[#This Row],[NB BM]]&amp;db[[#This Row],[QTY/ CTN]]," ",),".",""),"-",""),"(",""),")",""),",",""),"/",""),"""",""),"+",""))</f>
        <v>mikalaminatingjklf1002234f410pak100pcs</v>
      </c>
      <c r="F1551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laminatingfilmlf1002234f4jk10pak100pcsartomoro</v>
      </c>
      <c r="G1551" s="8" t="s">
        <v>4368</v>
      </c>
      <c r="H1551" s="18" t="s">
        <v>680</v>
      </c>
      <c r="I1551" s="49" t="s">
        <v>3188</v>
      </c>
      <c r="J1551" s="1" t="s">
        <v>1620</v>
      </c>
      <c r="K1551" s="26" t="e">
        <f>IF(db[[#This Row],[NB NOTA_C]]="","",COUNTIF([2]!B_MSK[concat],db[[#This Row],[NB NOTA_C]]))</f>
        <v>#REF!</v>
      </c>
      <c r="L1551" s="6" t="s">
        <v>1631</v>
      </c>
      <c r="M1551" s="1" t="s">
        <v>1790</v>
      </c>
      <c r="N1551" s="1" t="s">
        <v>3111</v>
      </c>
      <c r="P1551" s="1" t="str">
        <f>IF(db[[#This Row],[QTY/ CTN]]="","",SUBSTITUTE(SUBSTITUTE(SUBSTITUTE(db[[#This Row],[QTY/ CTN]]," ","_",2),"(",""),")","")&amp;"_")</f>
        <v>10 PAK_100 PCS_</v>
      </c>
      <c r="Q1551" s="1">
        <f>IF(db[[#This Row],[H_QTY/ CTN]]="","",SEARCH("_",db[[#This Row],[H_QTY/ CTN]]))</f>
        <v>7</v>
      </c>
      <c r="R1551" s="1">
        <f>IF(db[[#This Row],[H_QTY/ CTN]]="","",LEN(db[[#This Row],[H_QTY/ CTN]]))</f>
        <v>15</v>
      </c>
      <c r="S1551" s="90" t="str">
        <f>IF(db[[#This Row],[H_QTY/ CTN]]="","",LEFT(db[[#This Row],[H_QTY/ CTN]],db[[#This Row],[H_1]]-1))</f>
        <v>10 PAK</v>
      </c>
      <c r="T1551" s="87" t="str">
        <f>IF(NOT(db[[#This Row],[H_1]]=db[[#This Row],[H_2]]),MID(db[[#This Row],[H_QTY/ CTN]],db[[#This Row],[H_1]]+1,db[[#This Row],[H_2]]-db[[#This Row],[H_1]]-1),"")</f>
        <v>100 PCS</v>
      </c>
      <c r="U1551" s="87" t="str">
        <f>IF(db[[#This Row],[QTY/ CTN B]]="","",LEFT(db[[#This Row],[QTY/ CTN B]],SEARCH(" ",db[[#This Row],[QTY/ CTN B]],1)-1))</f>
        <v>10</v>
      </c>
      <c r="V1551" s="87" t="str">
        <f>IF(db[[#This Row],[QTY/ CTN B]]="","",RIGHT(db[[#This Row],[QTY/ CTN B]],LEN(db[[#This Row],[QTY/ CTN B]])-SEARCH(" ",db[[#This Row],[QTY/ CTN B]],1)))</f>
        <v>PAK</v>
      </c>
      <c r="W1551" s="87" t="str">
        <f>IF(db[[#This Row],[QTY/ CTN TG]]="",IF(db[[#This Row],[STN TG]]="","",12),LEFT(db[[#This Row],[QTY/ CTN TG]],SEARCH(" ",db[[#This Row],[QTY/ CTN TG]],1)-1))</f>
        <v>100</v>
      </c>
      <c r="X1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51" s="87" t="str">
        <f>IF(db[[#This Row],[STN K]]="","",IF(db[[#This Row],[STN TG]]="LSN",12,""))</f>
        <v/>
      </c>
      <c r="Z1551" s="87" t="str">
        <f>IF(db[[#This Row],[STN TG]]="LSN","PCS","")</f>
        <v/>
      </c>
      <c r="AA1551" s="87">
        <f>db[[#This Row],[QTY B]]*IF(db[[#This Row],[QTY TG]]="",1,db[[#This Row],[QTY TG]])*IF(db[[#This Row],[QTY K]]="",1,db[[#This Row],[QTY K]])</f>
        <v>1000</v>
      </c>
      <c r="AB1551" s="87" t="str">
        <f>IF(db[[#This Row],[STN K]]="",IF(db[[#This Row],[STN TG]]="",db[[#This Row],[STN B]],db[[#This Row],[STN TG]]),db[[#This Row],[STN K]])</f>
        <v>PCS</v>
      </c>
      <c r="AC1551" s="87"/>
    </row>
    <row r="1552" spans="1:29" x14ac:dyDescent="0.25">
      <c r="A1552" s="87">
        <f>ROW()-1</f>
        <v>1551</v>
      </c>
      <c r="B1552" s="3" t="str">
        <f>LOWER(SUBSTITUTE(SUBSTITUTE(SUBSTITUTE(SUBSTITUTE(SUBSTITUTE(SUBSTITUTE(db[[#This Row],[NB BM]]," ",),".",""),"-",""),"(",""),")",""),"/",""))</f>
        <v>laminatingidcarddb6898</v>
      </c>
      <c r="C155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D1552" s="3" t="str">
        <f>LOWER(SUBSTITUTE(SUBSTITUTE(SUBSTITUTE(SUBSTITUTE(SUBSTITUTE(SUBSTITUTE(SUBSTITUTE(SUBSTITUTE(SUBSTITUTE(db[[#This Row],[NB PAJAK]]," ",""),"-",""),"(",""),")",""),".",""),",",""),"/",""),"""",""),"+",""))</f>
        <v/>
      </c>
      <c r="E1552" s="3" t="str">
        <f>LOWER(SUBSTITUTE(SUBSTITUTE(SUBSTITUTE(SUBSTITUTE(SUBSTITUTE(SUBSTITUTE(SUBSTITUTE(SUBSTITUTE(SUBSTITUTE(db[[#This Row],[NB BM]]&amp;db[[#This Row],[QTY/ CTN]]," ",),".",""),"-",""),"(",""),")",""),",",""),"/",""),"""",""),"+",""))</f>
        <v>laminatingidcarddb6898130pcs</v>
      </c>
      <c r="F15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laminatingidcarddb6898l130pcsuntana</v>
      </c>
      <c r="G1552" s="1" t="s">
        <v>3062</v>
      </c>
      <c r="H1552" s="4" t="s">
        <v>3060</v>
      </c>
      <c r="I1552" s="49"/>
      <c r="J1552" s="1" t="s">
        <v>1621</v>
      </c>
      <c r="K1552" s="26" t="e">
        <f>IF(db[[#This Row],[NB NOTA_C]]="","",COUNTIF([2]!B_MSK[concat],db[[#This Row],[NB NOTA_C]]))</f>
        <v>#REF!</v>
      </c>
      <c r="L1552" s="7" t="s">
        <v>2654</v>
      </c>
      <c r="M1552" s="3" t="s">
        <v>3061</v>
      </c>
      <c r="N1552" s="1" t="s">
        <v>2790</v>
      </c>
      <c r="O1552" s="3"/>
      <c r="P1552" s="3" t="str">
        <f>IF(db[[#This Row],[QTY/ CTN]]="","",SUBSTITUTE(SUBSTITUTE(SUBSTITUTE(db[[#This Row],[QTY/ CTN]]," ","_",2),"(",""),")","")&amp;"_")</f>
        <v>130 PCS_</v>
      </c>
      <c r="Q1552" s="3">
        <f>IF(db[[#This Row],[H_QTY/ CTN]]="","",SEARCH("_",db[[#This Row],[H_QTY/ CTN]]))</f>
        <v>8</v>
      </c>
      <c r="R1552" s="3">
        <f>IF(db[[#This Row],[H_QTY/ CTN]]="","",LEN(db[[#This Row],[H_QTY/ CTN]]))</f>
        <v>8</v>
      </c>
      <c r="S1552" s="90" t="str">
        <f>IF(db[[#This Row],[H_QTY/ CTN]]="","",LEFT(db[[#This Row],[H_QTY/ CTN]],db[[#This Row],[H_1]]-1))</f>
        <v>130 PCS</v>
      </c>
      <c r="T1552" s="87" t="str">
        <f>IF(NOT(db[[#This Row],[H_1]]=db[[#This Row],[H_2]]),MID(db[[#This Row],[H_QTY/ CTN]],db[[#This Row],[H_1]]+1,db[[#This Row],[H_2]]-db[[#This Row],[H_1]]-1),"")</f>
        <v/>
      </c>
      <c r="U1552" s="87" t="str">
        <f>IF(db[[#This Row],[QTY/ CTN B]]="","",LEFT(db[[#This Row],[QTY/ CTN B]],SEARCH(" ",db[[#This Row],[QTY/ CTN B]],1)-1))</f>
        <v>130</v>
      </c>
      <c r="V1552" s="87" t="str">
        <f>IF(db[[#This Row],[QTY/ CTN B]]="","",RIGHT(db[[#This Row],[QTY/ CTN B]],LEN(db[[#This Row],[QTY/ CTN B]])-SEARCH(" ",db[[#This Row],[QTY/ CTN B]],1)))</f>
        <v>PCS</v>
      </c>
      <c r="W1552" s="87" t="str">
        <f>IF(db[[#This Row],[QTY/ CTN TG]]="",IF(db[[#This Row],[STN TG]]="","",12),LEFT(db[[#This Row],[QTY/ CTN TG]],SEARCH(" ",db[[#This Row],[QTY/ CTN TG]],1)-1))</f>
        <v/>
      </c>
      <c r="X1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2" s="87" t="str">
        <f>IF(db[[#This Row],[STN K]]="","",IF(db[[#This Row],[STN TG]]="LSN",12,""))</f>
        <v/>
      </c>
      <c r="Z1552" s="87" t="str">
        <f>IF(db[[#This Row],[STN TG]]="LSN","PCS","")</f>
        <v/>
      </c>
      <c r="AA1552" s="87">
        <f>db[[#This Row],[QTY B]]*IF(db[[#This Row],[QTY TG]]="",1,db[[#This Row],[QTY TG]])*IF(db[[#This Row],[QTY K]]="",1,db[[#This Row],[QTY K]])</f>
        <v>130</v>
      </c>
      <c r="AB1552" s="87" t="str">
        <f>IF(db[[#This Row],[STN K]]="",IF(db[[#This Row],[STN TG]]="",db[[#This Row],[STN B]],db[[#This Row],[STN TG]]),db[[#This Row],[STN K]])</f>
        <v>PCS</v>
      </c>
      <c r="AC1552" s="87"/>
    </row>
    <row r="1553" spans="1:29" x14ac:dyDescent="0.25">
      <c r="A1553" s="87">
        <f>ROW()-1</f>
        <v>1552</v>
      </c>
      <c r="B1553" s="45" t="str">
        <f>LOWER(SUBSTITUTE(SUBSTITUTE(SUBSTITUTE(SUBSTITUTE(SUBSTITUTE(SUBSTITUTE(db[[#This Row],[NB BM]]," ",),".",""),"-",""),"(",""),")",""),"/",""))</f>
        <v>lcdtabwriting85"</v>
      </c>
      <c r="C1553" s="45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D1553" s="45" t="str">
        <f>LOWER(SUBSTITUTE(SUBSTITUTE(SUBSTITUTE(SUBSTITUTE(SUBSTITUTE(SUBSTITUTE(SUBSTITUTE(SUBSTITUTE(SUBSTITUTE(db[[#This Row],[NB PAJAK]]," ",""),"-",""),"(",""),")",""),".",""),",",""),"/",""),"""",""),"+",""))</f>
        <v/>
      </c>
      <c r="E1553" s="45" t="str">
        <f>LOWER(SUBSTITUTE(SUBSTITUTE(SUBSTITUTE(SUBSTITUTE(SUBSTITUTE(SUBSTITUTE(SUBSTITUTE(SUBSTITUTE(SUBSTITUTE(db[[#This Row],[NB BM]]&amp;db[[#This Row],[QTY/ CTN]]," ",),".",""),"-",""),"(",""),")",""),",",""),"/",""),"""",""),"+",""))</f>
        <v>lcdtabwriting85100pcs</v>
      </c>
      <c r="F155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lcdtabwriting85100pcsuntana</v>
      </c>
      <c r="G1553" s="46" t="s">
        <v>4671</v>
      </c>
      <c r="H1553" s="65" t="s">
        <v>4670</v>
      </c>
      <c r="I1553" s="58"/>
      <c r="J1553" s="1" t="s">
        <v>1621</v>
      </c>
      <c r="K1553" s="47" t="e">
        <f>IF(db[[#This Row],[NB NOTA_C]]="","",COUNTIF([2]!B_MSK[concat],db[[#This Row],[NB NOTA_C]]))</f>
        <v>#REF!</v>
      </c>
      <c r="L1553" s="48" t="s">
        <v>4672</v>
      </c>
      <c r="M1553" s="45" t="s">
        <v>1666</v>
      </c>
      <c r="N1553" s="46" t="s">
        <v>2790</v>
      </c>
      <c r="O1553" s="45"/>
      <c r="P1553" s="45" t="str">
        <f>IF(db[[#This Row],[QTY/ CTN]]="","",SUBSTITUTE(SUBSTITUTE(SUBSTITUTE(db[[#This Row],[QTY/ CTN]]," ","_",2),"(",""),")","")&amp;"_")</f>
        <v>100 PCS_</v>
      </c>
      <c r="Q1553" s="45">
        <f>IF(db[[#This Row],[H_QTY/ CTN]]="","",SEARCH("_",db[[#This Row],[H_QTY/ CTN]]))</f>
        <v>8</v>
      </c>
      <c r="R1553" s="45">
        <f>IF(db[[#This Row],[H_QTY/ CTN]]="","",LEN(db[[#This Row],[H_QTY/ CTN]]))</f>
        <v>8</v>
      </c>
      <c r="S1553" s="95" t="str">
        <f>IF(db[[#This Row],[H_QTY/ CTN]]="","",LEFT(db[[#This Row],[H_QTY/ CTN]],db[[#This Row],[H_1]]-1))</f>
        <v>100 PCS</v>
      </c>
      <c r="T1553" s="95" t="str">
        <f>IF(NOT(db[[#This Row],[H_1]]=db[[#This Row],[H_2]]),MID(db[[#This Row],[H_QTY/ CTN]],db[[#This Row],[H_1]]+1,db[[#This Row],[H_2]]-db[[#This Row],[H_1]]-1),"")</f>
        <v/>
      </c>
      <c r="U1553" s="87" t="str">
        <f>IF(db[[#This Row],[QTY/ CTN B]]="","",LEFT(db[[#This Row],[QTY/ CTN B]],SEARCH(" ",db[[#This Row],[QTY/ CTN B]],1)-1))</f>
        <v>100</v>
      </c>
      <c r="V1553" s="87" t="str">
        <f>IF(db[[#This Row],[QTY/ CTN B]]="","",RIGHT(db[[#This Row],[QTY/ CTN B]],LEN(db[[#This Row],[QTY/ CTN B]])-SEARCH(" ",db[[#This Row],[QTY/ CTN B]],1)))</f>
        <v>PCS</v>
      </c>
      <c r="W1553" s="87" t="str">
        <f>IF(db[[#This Row],[QTY/ CTN TG]]="",IF(db[[#This Row],[STN TG]]="","",12),LEFT(db[[#This Row],[QTY/ CTN TG]],SEARCH(" ",db[[#This Row],[QTY/ CTN TG]],1)-1))</f>
        <v/>
      </c>
      <c r="X1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3" s="87" t="str">
        <f>IF(db[[#This Row],[STN K]]="","",IF(db[[#This Row],[STN TG]]="LSN",12,""))</f>
        <v/>
      </c>
      <c r="Z1553" s="87" t="str">
        <f>IF(db[[#This Row],[STN TG]]="LSN","PCS","")</f>
        <v/>
      </c>
      <c r="AA1553" s="87">
        <f>db[[#This Row],[QTY B]]*IF(db[[#This Row],[QTY TG]]="",1,db[[#This Row],[QTY TG]])*IF(db[[#This Row],[QTY K]]="",1,db[[#This Row],[QTY K]])</f>
        <v>100</v>
      </c>
      <c r="AB1553" s="87" t="str">
        <f>IF(db[[#This Row],[STN K]]="",IF(db[[#This Row],[STN TG]]="",db[[#This Row],[STN B]],db[[#This Row],[STN TG]]),db[[#This Row],[STN K]])</f>
        <v>PCS</v>
      </c>
      <c r="AC1553" s="87"/>
    </row>
    <row r="1554" spans="1:29" x14ac:dyDescent="0.25">
      <c r="A1554" s="87">
        <f>ROW()-1</f>
        <v>1553</v>
      </c>
      <c r="B1554" s="3" t="str">
        <f>LOWER(SUBSTITUTE(SUBSTITUTE(SUBSTITUTE(SUBSTITUTE(SUBSTITUTE(SUBSTITUTE(db[[#This Row],[NB BM]]," ",),".",""),"-",""),"(",""),")",""),"/",""))</f>
        <v>lembakarkecillbk57msputih</v>
      </c>
      <c r="C155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D1554" s="3" t="str">
        <f>LOWER(SUBSTITUTE(SUBSTITUTE(SUBSTITUTE(SUBSTITUTE(SUBSTITUTE(SUBSTITUTE(SUBSTITUTE(SUBSTITUTE(SUBSTITUTE(db[[#This Row],[NB PAJAK]]," ",""),"-",""),"(",""),")",""),".",""),",",""),"/",""),"""",""),"+",""))</f>
        <v/>
      </c>
      <c r="E1554" s="3" t="str">
        <f>LOWER(SUBSTITUTE(SUBSTITUTE(SUBSTITUTE(SUBSTITUTE(SUBSTITUTE(SUBSTITUTE(SUBSTITUTE(SUBSTITUTE(SUBSTITUTE(db[[#This Row],[NB BM]]&amp;db[[#This Row],[QTY/ CTN]]," ",),".",""),"-",""),"(",""),")",""),",",""),"/",""),"""",""),"+",""))</f>
        <v>lembakarkecillbk57msputih25pak</v>
      </c>
      <c r="F15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lembakarlbk57msputih25pakuntana</v>
      </c>
      <c r="G1554" s="1" t="s">
        <v>1189</v>
      </c>
      <c r="H1554" s="4" t="s">
        <v>1471</v>
      </c>
      <c r="I1554" s="49"/>
      <c r="J1554" s="1" t="s">
        <v>1621</v>
      </c>
      <c r="K1554" s="26" t="e">
        <f>IF(db[[#This Row],[NB NOTA_C]]="","",COUNTIF([2]!B_MSK[concat],db[[#This Row],[NB NOTA_C]]))</f>
        <v>#REF!</v>
      </c>
      <c r="L1554" s="6" t="s">
        <v>1654</v>
      </c>
      <c r="M1554" s="1" t="s">
        <v>1773</v>
      </c>
      <c r="N1554" s="1" t="s">
        <v>2804</v>
      </c>
      <c r="P1554" s="1" t="str">
        <f>IF(db[[#This Row],[QTY/ CTN]]="","",SUBSTITUTE(SUBSTITUTE(SUBSTITUTE(db[[#This Row],[QTY/ CTN]]," ","_",2),"(",""),")","")&amp;"_")</f>
        <v>25 PAK_</v>
      </c>
      <c r="Q1554" s="1">
        <f>IF(db[[#This Row],[H_QTY/ CTN]]="","",SEARCH("_",db[[#This Row],[H_QTY/ CTN]]))</f>
        <v>7</v>
      </c>
      <c r="R1554" s="1">
        <f>IF(db[[#This Row],[H_QTY/ CTN]]="","",LEN(db[[#This Row],[H_QTY/ CTN]]))</f>
        <v>7</v>
      </c>
      <c r="S1554" s="90" t="str">
        <f>IF(db[[#This Row],[H_QTY/ CTN]]="","",LEFT(db[[#This Row],[H_QTY/ CTN]],db[[#This Row],[H_1]]-1))</f>
        <v>25 PAK</v>
      </c>
      <c r="T1554" s="87" t="str">
        <f>IF(NOT(db[[#This Row],[H_1]]=db[[#This Row],[H_2]]),MID(db[[#This Row],[H_QTY/ CTN]],db[[#This Row],[H_1]]+1,db[[#This Row],[H_2]]-db[[#This Row],[H_1]]-1),"")</f>
        <v/>
      </c>
      <c r="U1554" s="87" t="str">
        <f>IF(db[[#This Row],[QTY/ CTN B]]="","",LEFT(db[[#This Row],[QTY/ CTN B]],SEARCH(" ",db[[#This Row],[QTY/ CTN B]],1)-1))</f>
        <v>25</v>
      </c>
      <c r="V1554" s="87" t="str">
        <f>IF(db[[#This Row],[QTY/ CTN B]]="","",RIGHT(db[[#This Row],[QTY/ CTN B]],LEN(db[[#This Row],[QTY/ CTN B]])-SEARCH(" ",db[[#This Row],[QTY/ CTN B]],1)))</f>
        <v>PAK</v>
      </c>
      <c r="W1554" s="87" t="str">
        <f>IF(db[[#This Row],[QTY/ CTN TG]]="",IF(db[[#This Row],[STN TG]]="","",12),LEFT(db[[#This Row],[QTY/ CTN TG]],SEARCH(" ",db[[#This Row],[QTY/ CTN TG]],1)-1))</f>
        <v/>
      </c>
      <c r="X1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4" s="87" t="str">
        <f>IF(db[[#This Row],[STN K]]="","",IF(db[[#This Row],[STN TG]]="LSN",12,""))</f>
        <v/>
      </c>
      <c r="Z1554" s="87" t="str">
        <f>IF(db[[#This Row],[STN TG]]="LSN","PCS","")</f>
        <v/>
      </c>
      <c r="AA1554" s="87">
        <f>db[[#This Row],[QTY B]]*IF(db[[#This Row],[QTY TG]]="",1,db[[#This Row],[QTY TG]])*IF(db[[#This Row],[QTY K]]="",1,db[[#This Row],[QTY K]])</f>
        <v>25</v>
      </c>
      <c r="AB1554" s="87" t="str">
        <f>IF(db[[#This Row],[STN K]]="",IF(db[[#This Row],[STN TG]]="",db[[#This Row],[STN B]],db[[#This Row],[STN TG]]),db[[#This Row],[STN K]])</f>
        <v>PAK</v>
      </c>
      <c r="AC1554" s="87"/>
    </row>
    <row r="1555" spans="1:29" x14ac:dyDescent="0.25">
      <c r="A1555" s="87">
        <f>ROW()-1</f>
        <v>1554</v>
      </c>
      <c r="B1555" s="103" t="str">
        <f>LOWER(SUBSTITUTE(SUBSTITUTE(SUBSTITUTE(SUBSTITUTE(SUBSTITUTE(SUBSTITUTE(db[[#This Row],[NB BM]]," ",),".",""),"-",""),"(",""),")",""),"/",""))</f>
        <v>lemcairf503650ml</v>
      </c>
      <c r="C1555" s="103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D1555" s="103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E1555" s="103" t="str">
        <f>LOWER(SUBSTITUTE(SUBSTITUTE(SUBSTITUTE(SUBSTITUTE(SUBSTITUTE(SUBSTITUTE(SUBSTITUTE(SUBSTITUTE(SUBSTITUTE(db[[#This Row],[NB BM]]&amp;db[[#This Row],[QTY/ CTN]]," ",),".",""),"-",""),"(",""),")",""),",",""),"/",""),"""",""),"+",""))</f>
        <v>lemcairf503650ml432pcs</v>
      </c>
      <c r="F155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lemcairf503650ml432pcsartomoro</v>
      </c>
      <c r="G1555" s="4" t="s">
        <v>5307</v>
      </c>
      <c r="H1555" s="4" t="s">
        <v>5308</v>
      </c>
      <c r="I1555" s="49" t="s">
        <v>5308</v>
      </c>
      <c r="J1555" s="106" t="s">
        <v>1620</v>
      </c>
      <c r="K1555" s="107" t="e">
        <f>IF(db[[#This Row],[NB NOTA_C]]="","",COUNTIF([2]!B_MSK[concat],db[[#This Row],[NB NOTA_C]]))</f>
        <v>#REF!</v>
      </c>
      <c r="L1555" s="108" t="s">
        <v>2157</v>
      </c>
      <c r="M1555" s="103" t="s">
        <v>1799</v>
      </c>
      <c r="N1555" s="106" t="s">
        <v>2804</v>
      </c>
      <c r="O1555" s="103"/>
      <c r="P1555" s="103" t="str">
        <f>IF(db[[#This Row],[QTY/ CTN]]="","",SUBSTITUTE(SUBSTITUTE(SUBSTITUTE(db[[#This Row],[QTY/ CTN]]," ","_",2),"(",""),")","")&amp;"_")</f>
        <v>432 PCS_</v>
      </c>
      <c r="Q1555" s="103">
        <f>IF(db[[#This Row],[H_QTY/ CTN]]="","",SEARCH("_",db[[#This Row],[H_QTY/ CTN]]))</f>
        <v>8</v>
      </c>
      <c r="R1555" s="103">
        <f>IF(db[[#This Row],[H_QTY/ CTN]]="","",LEN(db[[#This Row],[H_QTY/ CTN]]))</f>
        <v>8</v>
      </c>
      <c r="S1555" s="109" t="str">
        <f>IF(db[[#This Row],[H_QTY/ CTN]]="","",LEFT(db[[#This Row],[H_QTY/ CTN]],db[[#This Row],[H_1]]-1))</f>
        <v>432 PCS</v>
      </c>
      <c r="T1555" s="109" t="str">
        <f>IF(NOT(db[[#This Row],[H_1]]=db[[#This Row],[H_2]]),MID(db[[#This Row],[H_QTY/ CTN]],db[[#This Row],[H_1]]+1,db[[#This Row],[H_2]]-db[[#This Row],[H_1]]-1),"")</f>
        <v/>
      </c>
      <c r="U1555" s="109" t="str">
        <f>IF(db[[#This Row],[QTY/ CTN B]]="","",LEFT(db[[#This Row],[QTY/ CTN B]],SEARCH(" ",db[[#This Row],[QTY/ CTN B]],1)-1))</f>
        <v>432</v>
      </c>
      <c r="V1555" s="109" t="str">
        <f>IF(db[[#This Row],[QTY/ CTN B]]="","",RIGHT(db[[#This Row],[QTY/ CTN B]],LEN(db[[#This Row],[QTY/ CTN B]])-SEARCH(" ",db[[#This Row],[QTY/ CTN B]],1)))</f>
        <v>PCS</v>
      </c>
      <c r="W1555" s="109" t="str">
        <f>IF(db[[#This Row],[QTY/ CTN TG]]="",IF(db[[#This Row],[STN TG]]="","",12),LEFT(db[[#This Row],[QTY/ CTN TG]],SEARCH(" ",db[[#This Row],[QTY/ CTN TG]],1)-1))</f>
        <v/>
      </c>
      <c r="X155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5" s="109" t="str">
        <f>IF(db[[#This Row],[STN K]]="","",IF(db[[#This Row],[STN TG]]="LSN",12,""))</f>
        <v/>
      </c>
      <c r="Z1555" s="109" t="str">
        <f>IF(db[[#This Row],[STN TG]]="LSN","PCS","")</f>
        <v/>
      </c>
      <c r="AA1555" s="109">
        <f>db[[#This Row],[QTY B]]*IF(db[[#This Row],[QTY TG]]="",1,db[[#This Row],[QTY TG]])*IF(db[[#This Row],[QTY K]]="",1,db[[#This Row],[QTY K]])</f>
        <v>432</v>
      </c>
      <c r="AB1555" s="109" t="str">
        <f>IF(db[[#This Row],[STN K]]="",IF(db[[#This Row],[STN TG]]="",db[[#This Row],[STN B]],db[[#This Row],[STN TG]]),db[[#This Row],[STN K]])</f>
        <v>PCS</v>
      </c>
      <c r="AC1555" s="87"/>
    </row>
    <row r="1556" spans="1:29" x14ac:dyDescent="0.25">
      <c r="A1556" s="87">
        <f>ROW()-1</f>
        <v>1555</v>
      </c>
      <c r="B1556" s="3" t="str">
        <f>LOWER(SUBSTITUTE(SUBSTITUTE(SUBSTITUTE(SUBSTITUTE(SUBSTITUTE(SUBSTITUTE(db[[#This Row],[NB BM]]," ",),".",""),"-",""),"(",""),")",""),"/",""))</f>
        <v>lemkertas15grlbr</v>
      </c>
      <c r="C1556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D1556" s="3" t="str">
        <f>LOWER(SUBSTITUTE(SUBSTITUTE(SUBSTITUTE(SUBSTITUTE(SUBSTITUTE(SUBSTITUTE(SUBSTITUTE(SUBSTITUTE(SUBSTITUTE(db[[#This Row],[NB PAJAK]]," ",""),"-",""),"(",""),")",""),".",""),",",""),"/",""),"""",""),"+",""))</f>
        <v/>
      </c>
      <c r="E1556" s="3" t="str">
        <f>LOWER(SUBSTITUTE(SUBSTITUTE(SUBSTITUTE(SUBSTITUTE(SUBSTITUTE(SUBSTITUTE(SUBSTITUTE(SUBSTITUTE(SUBSTITUTE(db[[#This Row],[NB BM]]&amp;db[[#This Row],[QTY/ CTN]]," ",),".",""),"-",""),"(",""),")",""),",",""),"/",""),"""",""),"+",""))</f>
        <v>lemkertas15grlbr160lsn</v>
      </c>
      <c r="F1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lemkertas15grlbr160lsnuntana</v>
      </c>
      <c r="G1556" s="4" t="s">
        <v>5419</v>
      </c>
      <c r="H1556" s="4" t="s">
        <v>5379</v>
      </c>
      <c r="I1556" s="49"/>
      <c r="J1556" s="1" t="s">
        <v>1621</v>
      </c>
      <c r="K1556" s="28" t="e">
        <f>IF(db[[#This Row],[NB NOTA_C]]="","",COUNTIF([2]!B_MSK[concat],db[[#This Row],[NB NOTA_C]]))</f>
        <v>#REF!</v>
      </c>
      <c r="L1556" s="7" t="s">
        <v>3560</v>
      </c>
      <c r="M1556" s="3" t="s">
        <v>1734</v>
      </c>
      <c r="N1556" s="1" t="s">
        <v>2804</v>
      </c>
      <c r="O1556" s="3"/>
      <c r="P1556" s="3" t="str">
        <f>IF(db[[#This Row],[QTY/ CTN]]="","",SUBSTITUTE(SUBSTITUTE(SUBSTITUTE(db[[#This Row],[QTY/ CTN]]," ","_",2),"(",""),")","")&amp;"_")</f>
        <v>160 LSN_</v>
      </c>
      <c r="Q1556" s="3">
        <f>IF(db[[#This Row],[H_QTY/ CTN]]="","",SEARCH("_",db[[#This Row],[H_QTY/ CTN]]))</f>
        <v>8</v>
      </c>
      <c r="R1556" s="3">
        <f>IF(db[[#This Row],[H_QTY/ CTN]]="","",LEN(db[[#This Row],[H_QTY/ CTN]]))</f>
        <v>8</v>
      </c>
      <c r="S1556" s="87" t="str">
        <f>IF(db[[#This Row],[H_QTY/ CTN]]="","",LEFT(db[[#This Row],[H_QTY/ CTN]],db[[#This Row],[H_1]]-1))</f>
        <v>160 LSN</v>
      </c>
      <c r="T1556" s="87" t="str">
        <f>IF(NOT(db[[#This Row],[H_1]]=db[[#This Row],[H_2]]),MID(db[[#This Row],[H_QTY/ CTN]],db[[#This Row],[H_1]]+1,db[[#This Row],[H_2]]-db[[#This Row],[H_1]]-1),"")</f>
        <v/>
      </c>
      <c r="U1556" s="87" t="str">
        <f>IF(db[[#This Row],[QTY/ CTN B]]="","",LEFT(db[[#This Row],[QTY/ CTN B]],SEARCH(" ",db[[#This Row],[QTY/ CTN B]],1)-1))</f>
        <v>160</v>
      </c>
      <c r="V1556" s="87" t="str">
        <f>IF(db[[#This Row],[QTY/ CTN B]]="","",RIGHT(db[[#This Row],[QTY/ CTN B]],LEN(db[[#This Row],[QTY/ CTN B]])-SEARCH(" ",db[[#This Row],[QTY/ CTN B]],1)))</f>
        <v>LSN</v>
      </c>
      <c r="W1556" s="87">
        <f>IF(db[[#This Row],[QTY/ CTN TG]]="",IF(db[[#This Row],[STN TG]]="","",12),LEFT(db[[#This Row],[QTY/ CTN TG]],SEARCH(" ",db[[#This Row],[QTY/ CTN TG]],1)-1))</f>
        <v>12</v>
      </c>
      <c r="X1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56" s="87" t="str">
        <f>IF(db[[#This Row],[STN K]]="","",IF(db[[#This Row],[STN TG]]="LSN",12,""))</f>
        <v/>
      </c>
      <c r="Z1556" s="87" t="str">
        <f>IF(db[[#This Row],[STN TG]]="LSN","PCS","")</f>
        <v/>
      </c>
      <c r="AA1556" s="87">
        <f>db[[#This Row],[QTY B]]*IF(db[[#This Row],[QTY TG]]="",1,db[[#This Row],[QTY TG]])*IF(db[[#This Row],[QTY K]]="",1,db[[#This Row],[QTY K]])</f>
        <v>1920</v>
      </c>
      <c r="AB1556" s="87" t="str">
        <f>IF(db[[#This Row],[STN K]]="",IF(db[[#This Row],[STN TG]]="",db[[#This Row],[STN B]],db[[#This Row],[STN TG]]),db[[#This Row],[STN K]])</f>
        <v>PCS</v>
      </c>
      <c r="AC1556" s="87"/>
    </row>
    <row r="1557" spans="1:29" ht="15" customHeight="1" x14ac:dyDescent="0.25">
      <c r="A1557" s="87">
        <f>ROW()-1</f>
        <v>1556</v>
      </c>
      <c r="B1557" s="14" t="str">
        <f>LOWER(SUBSTITUTE(SUBSTITUTE(SUBSTITUTE(SUBSTITUTE(SUBSTITUTE(SUBSTITUTE(db[[#This Row],[NB BM]]," ",),".",""),"-",""),"(",""),")",""),"/",""))</f>
        <v>lemrenteng158815ml</v>
      </c>
      <c r="C1557" s="14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D1557" s="14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E1557" s="14" t="str">
        <f>LOWER(SUBSTITUTE(SUBSTITUTE(SUBSTITUTE(SUBSTITUTE(SUBSTITUTE(SUBSTITUTE(SUBSTITUTE(SUBSTITUTE(SUBSTITUTE(db[[#This Row],[NB BM]]&amp;db[[#This Row],[QTY/ CTN]]," ",),".",""),"-",""),"(",""),")",""),",",""),"/",""),"""",""),"+",""))</f>
        <v>lemrenteng158815ml160lsn</v>
      </c>
      <c r="F15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lemrenteng158815ml12160lsnartomoro</v>
      </c>
      <c r="G1557" s="15" t="s">
        <v>4172</v>
      </c>
      <c r="H1557" s="19" t="s">
        <v>4170</v>
      </c>
      <c r="I1557" s="49" t="s">
        <v>4199</v>
      </c>
      <c r="J1557" s="1" t="s">
        <v>1620</v>
      </c>
      <c r="K1557" s="27" t="e">
        <f>IF(db[[#This Row],[NB NOTA_C]]="","",COUNTIF([2]!B_MSK[concat],db[[#This Row],[NB NOTA_C]]))</f>
        <v>#REF!</v>
      </c>
      <c r="L1557" s="16" t="s">
        <v>2157</v>
      </c>
      <c r="M1557" s="14" t="s">
        <v>1734</v>
      </c>
      <c r="N1557" s="15" t="s">
        <v>2804</v>
      </c>
      <c r="O1557" s="14"/>
      <c r="P1557" s="14" t="str">
        <f>IF(db[[#This Row],[QTY/ CTN]]="","",SUBSTITUTE(SUBSTITUTE(SUBSTITUTE(db[[#This Row],[QTY/ CTN]]," ","_",2),"(",""),")","")&amp;"_")</f>
        <v>160 LSN_</v>
      </c>
      <c r="Q1557" s="14">
        <f>IF(db[[#This Row],[H_QTY/ CTN]]="","",SEARCH("_",db[[#This Row],[H_QTY/ CTN]]))</f>
        <v>8</v>
      </c>
      <c r="R1557" s="14">
        <f>IF(db[[#This Row],[H_QTY/ CTN]]="","",LEN(db[[#This Row],[H_QTY/ CTN]]))</f>
        <v>8</v>
      </c>
      <c r="S1557" s="91" t="str">
        <f>IF(db[[#This Row],[H_QTY/ CTN]]="","",LEFT(db[[#This Row],[H_QTY/ CTN]],db[[#This Row],[H_1]]-1))</f>
        <v>160 LSN</v>
      </c>
      <c r="T1557" s="91" t="str">
        <f>IF(NOT(db[[#This Row],[H_1]]=db[[#This Row],[H_2]]),MID(db[[#This Row],[H_QTY/ CTN]],db[[#This Row],[H_1]]+1,db[[#This Row],[H_2]]-db[[#This Row],[H_1]]-1),"")</f>
        <v/>
      </c>
      <c r="U1557" s="87" t="str">
        <f>IF(db[[#This Row],[QTY/ CTN B]]="","",LEFT(db[[#This Row],[QTY/ CTN B]],SEARCH(" ",db[[#This Row],[QTY/ CTN B]],1)-1))</f>
        <v>160</v>
      </c>
      <c r="V1557" s="87" t="str">
        <f>IF(db[[#This Row],[QTY/ CTN B]]="","",RIGHT(db[[#This Row],[QTY/ CTN B]],LEN(db[[#This Row],[QTY/ CTN B]])-SEARCH(" ",db[[#This Row],[QTY/ CTN B]],1)))</f>
        <v>LSN</v>
      </c>
      <c r="W1557" s="87">
        <f>IF(db[[#This Row],[QTY/ CTN TG]]="",IF(db[[#This Row],[STN TG]]="","",12),LEFT(db[[#This Row],[QTY/ CTN TG]],SEARCH(" ",db[[#This Row],[QTY/ CTN TG]],1)-1))</f>
        <v>12</v>
      </c>
      <c r="X1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57" s="87" t="str">
        <f>IF(db[[#This Row],[STN K]]="","",IF(db[[#This Row],[STN TG]]="LSN",12,""))</f>
        <v/>
      </c>
      <c r="Z1557" s="87" t="str">
        <f>IF(db[[#This Row],[STN TG]]="LSN","PCS","")</f>
        <v/>
      </c>
      <c r="AA1557" s="87">
        <f>db[[#This Row],[QTY B]]*IF(db[[#This Row],[QTY TG]]="",1,db[[#This Row],[QTY TG]])*IF(db[[#This Row],[QTY K]]="",1,db[[#This Row],[QTY K]])</f>
        <v>1920</v>
      </c>
      <c r="AB1557" s="87" t="str">
        <f>IF(db[[#This Row],[STN K]]="",IF(db[[#This Row],[STN TG]]="",db[[#This Row],[STN B]],db[[#This Row],[STN TG]]),db[[#This Row],[STN K]])</f>
        <v>PCS</v>
      </c>
      <c r="AC1557" s="87"/>
    </row>
    <row r="1558" spans="1:29" x14ac:dyDescent="0.25">
      <c r="A1558" s="87">
        <f>ROW()-1</f>
        <v>1557</v>
      </c>
      <c r="B1558" s="3" t="str">
        <f>LOWER(SUBSTITUTE(SUBSTITUTE(SUBSTITUTE(SUBSTITUTE(SUBSTITUTE(SUBSTITUTE(db[[#This Row],[NB BM]]," ",),".",""),"-",""),"(",""),")",""),"/",""))</f>
        <v>lemsticktf010</v>
      </c>
      <c r="C1558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D1558" s="3" t="str">
        <f>LOWER(SUBSTITUTE(SUBSTITUTE(SUBSTITUTE(SUBSTITUTE(SUBSTITUTE(SUBSTITUTE(SUBSTITUTE(SUBSTITUTE(SUBSTITUTE(db[[#This Row],[NB PAJAK]]," ",""),"-",""),"(",""),")",""),".",""),",",""),"/",""),"""",""),"+",""))</f>
        <v/>
      </c>
      <c r="E1558" s="3" t="str">
        <f>LOWER(SUBSTITUTE(SUBSTITUTE(SUBSTITUTE(SUBSTITUTE(SUBSTITUTE(SUBSTITUTE(SUBSTITUTE(SUBSTITUTE(SUBSTITUTE(db[[#This Row],[NB BM]]&amp;db[[#This Row],[QTY/ CTN]]," ",),".",""),"-",""),"(",""),")",""),",",""),"/",""),"""",""),"+",""))</f>
        <v>lemsticktf010600pcs</v>
      </c>
      <c r="F1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lemsticktf010600pcsuntana</v>
      </c>
      <c r="G1558" s="1" t="s">
        <v>3230</v>
      </c>
      <c r="H1558" s="4" t="s">
        <v>3228</v>
      </c>
      <c r="I1558" s="49"/>
      <c r="J1558" s="1" t="s">
        <v>1621</v>
      </c>
      <c r="K1558" s="26" t="e">
        <f>IF(db[[#This Row],[NB NOTA_C]]="","",COUNTIF([2]!B_MSK[concat],db[[#This Row],[NB NOTA_C]]))</f>
        <v>#REF!</v>
      </c>
      <c r="L1558" s="7" t="s">
        <v>1627</v>
      </c>
      <c r="M1558" s="3" t="s">
        <v>1786</v>
      </c>
      <c r="N1558" s="1" t="s">
        <v>2804</v>
      </c>
      <c r="O1558" s="3"/>
      <c r="P1558" s="3" t="str">
        <f>IF(db[[#This Row],[QTY/ CTN]]="","",SUBSTITUTE(SUBSTITUTE(SUBSTITUTE(db[[#This Row],[QTY/ CTN]]," ","_",2),"(",""),")","")&amp;"_")</f>
        <v>600 PCS_</v>
      </c>
      <c r="Q1558" s="3">
        <f>IF(db[[#This Row],[H_QTY/ CTN]]="","",SEARCH("_",db[[#This Row],[H_QTY/ CTN]]))</f>
        <v>8</v>
      </c>
      <c r="R1558" s="3">
        <f>IF(db[[#This Row],[H_QTY/ CTN]]="","",LEN(db[[#This Row],[H_QTY/ CTN]]))</f>
        <v>8</v>
      </c>
      <c r="S1558" s="87" t="str">
        <f>IF(db[[#This Row],[H_QTY/ CTN]]="","",LEFT(db[[#This Row],[H_QTY/ CTN]],db[[#This Row],[H_1]]-1))</f>
        <v>600 PCS</v>
      </c>
      <c r="T1558" s="87" t="str">
        <f>IF(NOT(db[[#This Row],[H_1]]=db[[#This Row],[H_2]]),MID(db[[#This Row],[H_QTY/ CTN]],db[[#This Row],[H_1]]+1,db[[#This Row],[H_2]]-db[[#This Row],[H_1]]-1),"")</f>
        <v/>
      </c>
      <c r="U1558" s="87" t="str">
        <f>IF(db[[#This Row],[QTY/ CTN B]]="","",LEFT(db[[#This Row],[QTY/ CTN B]],SEARCH(" ",db[[#This Row],[QTY/ CTN B]],1)-1))</f>
        <v>600</v>
      </c>
      <c r="V1558" s="87" t="str">
        <f>IF(db[[#This Row],[QTY/ CTN B]]="","",RIGHT(db[[#This Row],[QTY/ CTN B]],LEN(db[[#This Row],[QTY/ CTN B]])-SEARCH(" ",db[[#This Row],[QTY/ CTN B]],1)))</f>
        <v>PCS</v>
      </c>
      <c r="W1558" s="87" t="str">
        <f>IF(db[[#This Row],[QTY/ CTN TG]]="",IF(db[[#This Row],[STN TG]]="","",12),LEFT(db[[#This Row],[QTY/ CTN TG]],SEARCH(" ",db[[#This Row],[QTY/ CTN TG]],1)-1))</f>
        <v/>
      </c>
      <c r="X1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8" s="87" t="str">
        <f>IF(db[[#This Row],[STN K]]="","",IF(db[[#This Row],[STN TG]]="LSN",12,""))</f>
        <v/>
      </c>
      <c r="Z1558" s="87" t="str">
        <f>IF(db[[#This Row],[STN TG]]="LSN","PCS","")</f>
        <v/>
      </c>
      <c r="AA1558" s="87">
        <f>db[[#This Row],[QTY B]]*IF(db[[#This Row],[QTY TG]]="",1,db[[#This Row],[QTY TG]])*IF(db[[#This Row],[QTY K]]="",1,db[[#This Row],[QTY K]])</f>
        <v>600</v>
      </c>
      <c r="AB1558" s="87" t="str">
        <f>IF(db[[#This Row],[STN K]]="",IF(db[[#This Row],[STN TG]]="",db[[#This Row],[STN B]],db[[#This Row],[STN TG]]),db[[#This Row],[STN K]])</f>
        <v>PCS</v>
      </c>
      <c r="AC1558" s="87"/>
    </row>
    <row r="1559" spans="1:29" x14ac:dyDescent="0.25">
      <c r="A1559" s="87">
        <f>ROW()-1</f>
        <v>1558</v>
      </c>
      <c r="B1559" s="3" t="str">
        <f>LOWER(SUBSTITUTE(SUBSTITUTE(SUBSTITUTE(SUBSTITUTE(SUBSTITUTE(SUBSTITUTE(db[[#This Row],[NB BM]]," ",),".",""),"-",""),"(",""),")",""),"/",""))</f>
        <v>lemtembakmt50520w</v>
      </c>
      <c r="C1559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D1559" s="3" t="str">
        <f>LOWER(SUBSTITUTE(SUBSTITUTE(SUBSTITUTE(SUBSTITUTE(SUBSTITUTE(SUBSTITUTE(SUBSTITUTE(SUBSTITUTE(SUBSTITUTE(db[[#This Row],[NB PAJAK]]," ",""),"-",""),"(",""),")",""),".",""),",",""),"/",""),"""",""),"+",""))</f>
        <v/>
      </c>
      <c r="E1559" s="3" t="str">
        <f>LOWER(SUBSTITUTE(SUBSTITUTE(SUBSTITUTE(SUBSTITUTE(SUBSTITUTE(SUBSTITUTE(SUBSTITUTE(SUBSTITUTE(SUBSTITUTE(db[[#This Row],[NB BM]]&amp;db[[#This Row],[QTY/ CTN]]," ",),".",""),"-",""),"(",""),")",""),",",""),"/",""),"""",""),"+",""))</f>
        <v>lemtembakmt50520w96pcs</v>
      </c>
      <c r="F1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lemtembakgunmt50520w96pcsuntana</v>
      </c>
      <c r="G1559" s="4" t="s">
        <v>5420</v>
      </c>
      <c r="H1559" s="4" t="s">
        <v>5380</v>
      </c>
      <c r="I1559" s="49"/>
      <c r="J1559" s="1" t="s">
        <v>1621</v>
      </c>
      <c r="K1559" s="28" t="e">
        <f>IF(db[[#This Row],[NB NOTA_C]]="","",COUNTIF([2]!B_MSK[concat],db[[#This Row],[NB NOTA_C]]))</f>
        <v>#REF!</v>
      </c>
      <c r="L1559" s="7" t="s">
        <v>1637</v>
      </c>
      <c r="M1559" s="3" t="s">
        <v>1673</v>
      </c>
      <c r="N1559" s="1" t="s">
        <v>2804</v>
      </c>
      <c r="O1559" s="3"/>
      <c r="P1559" s="3" t="str">
        <f>IF(db[[#This Row],[QTY/ CTN]]="","",SUBSTITUTE(SUBSTITUTE(SUBSTITUTE(db[[#This Row],[QTY/ CTN]]," ","_",2),"(",""),")","")&amp;"_")</f>
        <v>96 PCS_</v>
      </c>
      <c r="Q1559" s="3">
        <f>IF(db[[#This Row],[H_QTY/ CTN]]="","",SEARCH("_",db[[#This Row],[H_QTY/ CTN]]))</f>
        <v>7</v>
      </c>
      <c r="R1559" s="3">
        <f>IF(db[[#This Row],[H_QTY/ CTN]]="","",LEN(db[[#This Row],[H_QTY/ CTN]]))</f>
        <v>7</v>
      </c>
      <c r="S1559" s="87" t="str">
        <f>IF(db[[#This Row],[H_QTY/ CTN]]="","",LEFT(db[[#This Row],[H_QTY/ CTN]],db[[#This Row],[H_1]]-1))</f>
        <v>96 PCS</v>
      </c>
      <c r="T1559" s="87" t="str">
        <f>IF(NOT(db[[#This Row],[H_1]]=db[[#This Row],[H_2]]),MID(db[[#This Row],[H_QTY/ CTN]],db[[#This Row],[H_1]]+1,db[[#This Row],[H_2]]-db[[#This Row],[H_1]]-1),"")</f>
        <v/>
      </c>
      <c r="U1559" s="87" t="str">
        <f>IF(db[[#This Row],[QTY/ CTN B]]="","",LEFT(db[[#This Row],[QTY/ CTN B]],SEARCH(" ",db[[#This Row],[QTY/ CTN B]],1)-1))</f>
        <v>96</v>
      </c>
      <c r="V1559" s="87" t="str">
        <f>IF(db[[#This Row],[QTY/ CTN B]]="","",RIGHT(db[[#This Row],[QTY/ CTN B]],LEN(db[[#This Row],[QTY/ CTN B]])-SEARCH(" ",db[[#This Row],[QTY/ CTN B]],1)))</f>
        <v>PCS</v>
      </c>
      <c r="W1559" s="87" t="str">
        <f>IF(db[[#This Row],[QTY/ CTN TG]]="",IF(db[[#This Row],[STN TG]]="","",12),LEFT(db[[#This Row],[QTY/ CTN TG]],SEARCH(" ",db[[#This Row],[QTY/ CTN TG]],1)-1))</f>
        <v/>
      </c>
      <c r="X1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59" s="87" t="str">
        <f>IF(db[[#This Row],[STN K]]="","",IF(db[[#This Row],[STN TG]]="LSN",12,""))</f>
        <v/>
      </c>
      <c r="Z1559" s="87" t="str">
        <f>IF(db[[#This Row],[STN TG]]="LSN","PCS","")</f>
        <v/>
      </c>
      <c r="AA1559" s="87">
        <f>db[[#This Row],[QTY B]]*IF(db[[#This Row],[QTY TG]]="",1,db[[#This Row],[QTY TG]])*IF(db[[#This Row],[QTY K]]="",1,db[[#This Row],[QTY K]])</f>
        <v>96</v>
      </c>
      <c r="AB1559" s="87" t="str">
        <f>IF(db[[#This Row],[STN K]]="",IF(db[[#This Row],[STN TG]]="",db[[#This Row],[STN B]],db[[#This Row],[STN TG]]),db[[#This Row],[STN K]])</f>
        <v>PCS</v>
      </c>
      <c r="AC1559" s="87"/>
    </row>
    <row r="1560" spans="1:29" x14ac:dyDescent="0.25">
      <c r="A1560" s="87">
        <f>ROW()-1</f>
        <v>1559</v>
      </c>
      <c r="B1560" s="3" t="str">
        <f>LOWER(SUBSTITUTE(SUBSTITUTE(SUBSTITUTE(SUBSTITUTE(SUBSTITUTE(SUBSTITUTE(db[[#This Row],[NB BM]]," ",),".",""),"-",""),"(",""),")",""),"/",""))</f>
        <v>lemtembakkeciladtek119ts</v>
      </c>
      <c r="C1560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D1560" s="3" t="str">
        <f>LOWER(SUBSTITUTE(SUBSTITUTE(SUBSTITUTE(SUBSTITUTE(SUBSTITUTE(SUBSTITUTE(SUBSTITUTE(SUBSTITUTE(SUBSTITUTE(db[[#This Row],[NB PAJAK]]," ",""),"-",""),"(",""),")",""),".",""),",",""),"/",""),"""",""),"+",""))</f>
        <v/>
      </c>
      <c r="E1560" s="3" t="str">
        <f>LOWER(SUBSTITUTE(SUBSTITUTE(SUBSTITUTE(SUBSTITUTE(SUBSTITUTE(SUBSTITUTE(SUBSTITUTE(SUBSTITUTE(SUBSTITUTE(db[[#This Row],[NB BM]]&amp;db[[#This Row],[QTY/ CTN]]," ",),".",""),"-",""),"(",""),")",""),",",""),"/",""),"""",""),"+",""))</f>
        <v>lemtembakkeciladtek119ts25kg</v>
      </c>
      <c r="F1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lemtembakk119tsadtek25kguntana</v>
      </c>
      <c r="G1560" s="1" t="s">
        <v>1190</v>
      </c>
      <c r="H1560" s="4" t="s">
        <v>1472</v>
      </c>
      <c r="I1560" s="49"/>
      <c r="J1560" s="1" t="s">
        <v>1621</v>
      </c>
      <c r="K1560" s="26" t="e">
        <f>IF(db[[#This Row],[NB NOTA_C]]="","",COUNTIF([2]!B_MSK[concat],db[[#This Row],[NB NOTA_C]]))</f>
        <v>#REF!</v>
      </c>
      <c r="L1560" s="6" t="s">
        <v>1651</v>
      </c>
      <c r="M1560" s="1" t="s">
        <v>1779</v>
      </c>
      <c r="N1560" s="1" t="s">
        <v>2804</v>
      </c>
      <c r="P1560" s="1" t="str">
        <f>IF(db[[#This Row],[QTY/ CTN]]="","",SUBSTITUTE(SUBSTITUTE(SUBSTITUTE(db[[#This Row],[QTY/ CTN]]," ","_",2),"(",""),")","")&amp;"_")</f>
        <v>25 KG_</v>
      </c>
      <c r="Q1560" s="1">
        <f>IF(db[[#This Row],[H_QTY/ CTN]]="","",SEARCH("_",db[[#This Row],[H_QTY/ CTN]]))</f>
        <v>6</v>
      </c>
      <c r="R1560" s="1">
        <f>IF(db[[#This Row],[H_QTY/ CTN]]="","",LEN(db[[#This Row],[H_QTY/ CTN]]))</f>
        <v>6</v>
      </c>
      <c r="S1560" s="90" t="str">
        <f>IF(db[[#This Row],[H_QTY/ CTN]]="","",LEFT(db[[#This Row],[H_QTY/ CTN]],db[[#This Row],[H_1]]-1))</f>
        <v>25 KG</v>
      </c>
      <c r="T1560" s="87" t="str">
        <f>IF(NOT(db[[#This Row],[H_1]]=db[[#This Row],[H_2]]),MID(db[[#This Row],[H_QTY/ CTN]],db[[#This Row],[H_1]]+1,db[[#This Row],[H_2]]-db[[#This Row],[H_1]]-1),"")</f>
        <v/>
      </c>
      <c r="U1560" s="87" t="str">
        <f>IF(db[[#This Row],[QTY/ CTN B]]="","",LEFT(db[[#This Row],[QTY/ CTN B]],SEARCH(" ",db[[#This Row],[QTY/ CTN B]],1)-1))</f>
        <v>25</v>
      </c>
      <c r="V1560" s="87" t="str">
        <f>IF(db[[#This Row],[QTY/ CTN B]]="","",RIGHT(db[[#This Row],[QTY/ CTN B]],LEN(db[[#This Row],[QTY/ CTN B]])-SEARCH(" ",db[[#This Row],[QTY/ CTN B]],1)))</f>
        <v>KG</v>
      </c>
      <c r="W1560" s="87" t="str">
        <f>IF(db[[#This Row],[QTY/ CTN TG]]="",IF(db[[#This Row],[STN TG]]="","",12),LEFT(db[[#This Row],[QTY/ CTN TG]],SEARCH(" ",db[[#This Row],[QTY/ CTN TG]],1)-1))</f>
        <v/>
      </c>
      <c r="X1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0" s="87" t="str">
        <f>IF(db[[#This Row],[STN K]]="","",IF(db[[#This Row],[STN TG]]="LSN",12,""))</f>
        <v/>
      </c>
      <c r="Z1560" s="87" t="str">
        <f>IF(db[[#This Row],[STN TG]]="LSN","PCS","")</f>
        <v/>
      </c>
      <c r="AA1560" s="87">
        <f>db[[#This Row],[QTY B]]*IF(db[[#This Row],[QTY TG]]="",1,db[[#This Row],[QTY TG]])*IF(db[[#This Row],[QTY K]]="",1,db[[#This Row],[QTY K]])</f>
        <v>25</v>
      </c>
      <c r="AB1560" s="87" t="str">
        <f>IF(db[[#This Row],[STN K]]="",IF(db[[#This Row],[STN TG]]="",db[[#This Row],[STN B]],db[[#This Row],[STN TG]]),db[[#This Row],[STN K]])</f>
        <v>KG</v>
      </c>
      <c r="AC1560" s="87"/>
    </row>
    <row r="1561" spans="1:29" x14ac:dyDescent="0.25">
      <c r="A1561" s="87">
        <f>ROW()-1</f>
        <v>1560</v>
      </c>
      <c r="B1561" s="3" t="str">
        <f>LOWER(SUBSTITUTE(SUBSTITUTE(SUBSTITUTE(SUBSTITUTE(SUBSTITUTE(SUBSTITUTE(db[[#This Row],[NB BM]]," ",),".",""),"-",""),"(",""),")",""),"/",""))</f>
        <v>lemcairtf603860ml</v>
      </c>
      <c r="C1561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D1561" s="3" t="str">
        <f>LOWER(SUBSTITUTE(SUBSTITUTE(SUBSTITUTE(SUBSTITUTE(SUBSTITUTE(SUBSTITUTE(SUBSTITUTE(SUBSTITUTE(SUBSTITUTE(db[[#This Row],[NB PAJAK]]," ",""),"-",""),"(",""),")",""),".",""),",",""),"/",""),"""",""),"+",""))</f>
        <v/>
      </c>
      <c r="E1561" s="3" t="str">
        <f>LOWER(SUBSTITUTE(SUBSTITUTE(SUBSTITUTE(SUBSTITUTE(SUBSTITUTE(SUBSTITUTE(SUBSTITUTE(SUBSTITUTE(SUBSTITUTE(db[[#This Row],[NB BM]]&amp;db[[#This Row],[QTY/ CTN]]," ",),".",""),"-",""),"(",""),")",""),",",""),"/",""),"""",""),"+",""))</f>
        <v>lemcairtf603860ml30lsn</v>
      </c>
      <c r="F15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lemwatergluetf603860mlpra30lsnuntana</v>
      </c>
      <c r="G1561" s="1" t="s">
        <v>3231</v>
      </c>
      <c r="H1561" s="4" t="s">
        <v>3229</v>
      </c>
      <c r="I1561" s="49"/>
      <c r="J1561" s="1" t="s">
        <v>1621</v>
      </c>
      <c r="K1561" s="26" t="e">
        <f>IF(db[[#This Row],[NB NOTA_C]]="","",COUNTIF([2]!B_MSK[concat],db[[#This Row],[NB NOTA_C]]))</f>
        <v>#REF!</v>
      </c>
      <c r="L1561" s="7" t="s">
        <v>1627</v>
      </c>
      <c r="M1561" s="3" t="s">
        <v>1722</v>
      </c>
      <c r="N1561" s="1" t="s">
        <v>2804</v>
      </c>
      <c r="O1561" s="3"/>
      <c r="P1561" s="3" t="str">
        <f>IF(db[[#This Row],[QTY/ CTN]]="","",SUBSTITUTE(SUBSTITUTE(SUBSTITUTE(db[[#This Row],[QTY/ CTN]]," ","_",2),"(",""),")","")&amp;"_")</f>
        <v>30 LSN_</v>
      </c>
      <c r="Q1561" s="3">
        <f>IF(db[[#This Row],[H_QTY/ CTN]]="","",SEARCH("_",db[[#This Row],[H_QTY/ CTN]]))</f>
        <v>7</v>
      </c>
      <c r="R1561" s="3">
        <f>IF(db[[#This Row],[H_QTY/ CTN]]="","",LEN(db[[#This Row],[H_QTY/ CTN]]))</f>
        <v>7</v>
      </c>
      <c r="S1561" s="87" t="str">
        <f>IF(db[[#This Row],[H_QTY/ CTN]]="","",LEFT(db[[#This Row],[H_QTY/ CTN]],db[[#This Row],[H_1]]-1))</f>
        <v>30 LSN</v>
      </c>
      <c r="T1561" s="87" t="str">
        <f>IF(NOT(db[[#This Row],[H_1]]=db[[#This Row],[H_2]]),MID(db[[#This Row],[H_QTY/ CTN]],db[[#This Row],[H_1]]+1,db[[#This Row],[H_2]]-db[[#This Row],[H_1]]-1),"")</f>
        <v/>
      </c>
      <c r="U1561" s="87" t="str">
        <f>IF(db[[#This Row],[QTY/ CTN B]]="","",LEFT(db[[#This Row],[QTY/ CTN B]],SEARCH(" ",db[[#This Row],[QTY/ CTN B]],1)-1))</f>
        <v>30</v>
      </c>
      <c r="V1561" s="87" t="str">
        <f>IF(db[[#This Row],[QTY/ CTN B]]="","",RIGHT(db[[#This Row],[QTY/ CTN B]],LEN(db[[#This Row],[QTY/ CTN B]])-SEARCH(" ",db[[#This Row],[QTY/ CTN B]],1)))</f>
        <v>LSN</v>
      </c>
      <c r="W1561" s="87">
        <f>IF(db[[#This Row],[QTY/ CTN TG]]="",IF(db[[#This Row],[STN TG]]="","",12),LEFT(db[[#This Row],[QTY/ CTN TG]],SEARCH(" ",db[[#This Row],[QTY/ CTN TG]],1)-1))</f>
        <v>12</v>
      </c>
      <c r="X1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61" s="87" t="str">
        <f>IF(db[[#This Row],[STN K]]="","",IF(db[[#This Row],[STN TG]]="LSN",12,""))</f>
        <v/>
      </c>
      <c r="Z1561" s="87" t="str">
        <f>IF(db[[#This Row],[STN TG]]="LSN","PCS","")</f>
        <v/>
      </c>
      <c r="AA1561" s="87">
        <f>db[[#This Row],[QTY B]]*IF(db[[#This Row],[QTY TG]]="",1,db[[#This Row],[QTY TG]])*IF(db[[#This Row],[QTY K]]="",1,db[[#This Row],[QTY K]])</f>
        <v>360</v>
      </c>
      <c r="AB1561" s="87" t="str">
        <f>IF(db[[#This Row],[STN K]]="",IF(db[[#This Row],[STN TG]]="",db[[#This Row],[STN B]],db[[#This Row],[STN TG]]),db[[#This Row],[STN K]])</f>
        <v>PCS</v>
      </c>
      <c r="AC1561" s="87"/>
    </row>
    <row r="1562" spans="1:29" x14ac:dyDescent="0.25">
      <c r="A1562" s="87">
        <f>ROW()-1</f>
        <v>1561</v>
      </c>
      <c r="B1562" s="3" t="str">
        <f>LOWER(SUBSTITUTE(SUBSTITUTE(SUBSTITUTE(SUBSTITUTE(SUBSTITUTE(SUBSTITUTE(db[[#This Row],[NB BM]]," ",),".",""),"-",""),"(",""),")",""),"/",""))</f>
        <v>lettertraybesimicrotopmt11822ssn</v>
      </c>
      <c r="C1562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D1562" s="3" t="str">
        <f>LOWER(SUBSTITUTE(SUBSTITUTE(SUBSTITUTE(SUBSTITUTE(SUBSTITUTE(SUBSTITUTE(SUBSTITUTE(SUBSTITUTE(SUBSTITUTE(db[[#This Row],[NB PAJAK]]," ",""),"-",""),"(",""),")",""),".",""),",",""),"/",""),"""",""),"+",""))</f>
        <v/>
      </c>
      <c r="E1562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lettertraybesimicrotopmt11822ssn12pcs</v>
      </c>
      <c r="F15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lettertraybesimicrotopmt11822ssn12pcsuntana</v>
      </c>
      <c r="G1562" s="1" t="s">
        <v>2065</v>
      </c>
      <c r="H1562" s="4" t="s">
        <v>2063</v>
      </c>
      <c r="I1562" s="49"/>
      <c r="J1562" s="1" t="s">
        <v>1621</v>
      </c>
      <c r="K1562" s="26" t="e">
        <f>IF(db[[#This Row],[NB NOTA_C]]="","",COUNTIF([2]!B_MSK[concat],db[[#This Row],[NB NOTA_C]]))</f>
        <v>#REF!</v>
      </c>
      <c r="L1562" s="7" t="s">
        <v>1637</v>
      </c>
      <c r="M1562" s="3" t="s">
        <v>1792</v>
      </c>
      <c r="N1562" s="1" t="s">
        <v>2791</v>
      </c>
      <c r="P1562" s="1" t="str">
        <f>IF(db[[#This Row],[QTY/ CTN]]="","",SUBSTITUTE(SUBSTITUTE(SUBSTITUTE(db[[#This Row],[QTY/ CTN]]," ","_",2),"(",""),")","")&amp;"_")</f>
        <v>12 PCS_</v>
      </c>
      <c r="Q1562" s="1">
        <f>IF(db[[#This Row],[H_QTY/ CTN]]="","",SEARCH("_",db[[#This Row],[H_QTY/ CTN]]))</f>
        <v>7</v>
      </c>
      <c r="R1562" s="1">
        <f>IF(db[[#This Row],[H_QTY/ CTN]]="","",LEN(db[[#This Row],[H_QTY/ CTN]]))</f>
        <v>7</v>
      </c>
      <c r="S1562" s="90" t="str">
        <f>IF(db[[#This Row],[H_QTY/ CTN]]="","",LEFT(db[[#This Row],[H_QTY/ CTN]],db[[#This Row],[H_1]]-1))</f>
        <v>12 PCS</v>
      </c>
      <c r="T1562" s="87" t="str">
        <f>IF(NOT(db[[#This Row],[H_1]]=db[[#This Row],[H_2]]),MID(db[[#This Row],[H_QTY/ CTN]],db[[#This Row],[H_1]]+1,db[[#This Row],[H_2]]-db[[#This Row],[H_1]]-1),"")</f>
        <v/>
      </c>
      <c r="U1562" s="87" t="str">
        <f>IF(db[[#This Row],[QTY/ CTN B]]="","",LEFT(db[[#This Row],[QTY/ CTN B]],SEARCH(" ",db[[#This Row],[QTY/ CTN B]],1)-1))</f>
        <v>12</v>
      </c>
      <c r="V1562" s="87" t="str">
        <f>IF(db[[#This Row],[QTY/ CTN B]]="","",RIGHT(db[[#This Row],[QTY/ CTN B]],LEN(db[[#This Row],[QTY/ CTN B]])-SEARCH(" ",db[[#This Row],[QTY/ CTN B]],1)))</f>
        <v>PCS</v>
      </c>
      <c r="W1562" s="87" t="str">
        <f>IF(db[[#This Row],[QTY/ CTN TG]]="",IF(db[[#This Row],[STN TG]]="","",12),LEFT(db[[#This Row],[QTY/ CTN TG]],SEARCH(" ",db[[#This Row],[QTY/ CTN TG]],1)-1))</f>
        <v/>
      </c>
      <c r="X1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2" s="87" t="str">
        <f>IF(db[[#This Row],[STN K]]="","",IF(db[[#This Row],[STN TG]]="LSN",12,""))</f>
        <v/>
      </c>
      <c r="Z1562" s="87" t="str">
        <f>IF(db[[#This Row],[STN TG]]="LSN","PCS","")</f>
        <v/>
      </c>
      <c r="AA1562" s="87">
        <f>db[[#This Row],[QTY B]]*IF(db[[#This Row],[QTY TG]]="",1,db[[#This Row],[QTY TG]])*IF(db[[#This Row],[QTY K]]="",1,db[[#This Row],[QTY K]])</f>
        <v>12</v>
      </c>
      <c r="AB1562" s="87" t="str">
        <f>IF(db[[#This Row],[STN K]]="",IF(db[[#This Row],[STN TG]]="",db[[#This Row],[STN B]],db[[#This Row],[STN TG]]),db[[#This Row],[STN K]])</f>
        <v>PCS</v>
      </c>
      <c r="AC1562" s="87"/>
    </row>
    <row r="1563" spans="1:29" x14ac:dyDescent="0.25">
      <c r="A1563" s="87">
        <f>ROW()-1</f>
        <v>1562</v>
      </c>
      <c r="B1563" s="3" t="str">
        <f>LOWER(SUBSTITUTE(SUBSTITUTE(SUBSTITUTE(SUBSTITUTE(SUBSTITUTE(SUBSTITUTE(db[[#This Row],[NB BM]]," ",),".",""),"-",""),"(",""),")",""),"/",""))</f>
        <v>lettertraybesimicrotopmt11833ssn</v>
      </c>
      <c r="C1563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D1563" s="3" t="str">
        <f>LOWER(SUBSTITUTE(SUBSTITUTE(SUBSTITUTE(SUBSTITUTE(SUBSTITUTE(SUBSTITUTE(SUBSTITUTE(SUBSTITUTE(SUBSTITUTE(db[[#This Row],[NB PAJAK]]," ",""),"-",""),"(",""),")",""),".",""),",",""),"/",""),"""",""),"+",""))</f>
        <v/>
      </c>
      <c r="E1563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lettertraybesimicrotopmt11833ssn12pcs</v>
      </c>
      <c r="F15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lettertraybesimicrotopmt11833ssn12pcsuntana</v>
      </c>
      <c r="G1563" s="1" t="s">
        <v>2064</v>
      </c>
      <c r="H1563" s="4" t="s">
        <v>2067</v>
      </c>
      <c r="I1563" s="49"/>
      <c r="J1563" s="1" t="s">
        <v>1621</v>
      </c>
      <c r="K1563" s="26" t="e">
        <f>IF(db[[#This Row],[NB NOTA_C]]="","",COUNTIF([2]!B_MSK[concat],db[[#This Row],[NB NOTA_C]]))</f>
        <v>#REF!</v>
      </c>
      <c r="L1563" s="7" t="s">
        <v>1637</v>
      </c>
      <c r="M1563" s="3" t="s">
        <v>1792</v>
      </c>
      <c r="N1563" s="1" t="s">
        <v>2791</v>
      </c>
      <c r="P1563" s="1" t="str">
        <f>IF(db[[#This Row],[QTY/ CTN]]="","",SUBSTITUTE(SUBSTITUTE(SUBSTITUTE(db[[#This Row],[QTY/ CTN]]," ","_",2),"(",""),")","")&amp;"_")</f>
        <v>12 PCS_</v>
      </c>
      <c r="Q1563" s="1">
        <f>IF(db[[#This Row],[H_QTY/ CTN]]="","",SEARCH("_",db[[#This Row],[H_QTY/ CTN]]))</f>
        <v>7</v>
      </c>
      <c r="R1563" s="1">
        <f>IF(db[[#This Row],[H_QTY/ CTN]]="","",LEN(db[[#This Row],[H_QTY/ CTN]]))</f>
        <v>7</v>
      </c>
      <c r="S1563" s="90" t="str">
        <f>IF(db[[#This Row],[H_QTY/ CTN]]="","",LEFT(db[[#This Row],[H_QTY/ CTN]],db[[#This Row],[H_1]]-1))</f>
        <v>12 PCS</v>
      </c>
      <c r="T1563" s="87" t="str">
        <f>IF(NOT(db[[#This Row],[H_1]]=db[[#This Row],[H_2]]),MID(db[[#This Row],[H_QTY/ CTN]],db[[#This Row],[H_1]]+1,db[[#This Row],[H_2]]-db[[#This Row],[H_1]]-1),"")</f>
        <v/>
      </c>
      <c r="U1563" s="87" t="str">
        <f>IF(db[[#This Row],[QTY/ CTN B]]="","",LEFT(db[[#This Row],[QTY/ CTN B]],SEARCH(" ",db[[#This Row],[QTY/ CTN B]],1)-1))</f>
        <v>12</v>
      </c>
      <c r="V1563" s="87" t="str">
        <f>IF(db[[#This Row],[QTY/ CTN B]]="","",RIGHT(db[[#This Row],[QTY/ CTN B]],LEN(db[[#This Row],[QTY/ CTN B]])-SEARCH(" ",db[[#This Row],[QTY/ CTN B]],1)))</f>
        <v>PCS</v>
      </c>
      <c r="W1563" s="87" t="str">
        <f>IF(db[[#This Row],[QTY/ CTN TG]]="",IF(db[[#This Row],[STN TG]]="","",12),LEFT(db[[#This Row],[QTY/ CTN TG]],SEARCH(" ",db[[#This Row],[QTY/ CTN TG]],1)-1))</f>
        <v/>
      </c>
      <c r="X1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3" s="87" t="str">
        <f>IF(db[[#This Row],[STN K]]="","",IF(db[[#This Row],[STN TG]]="LSN",12,""))</f>
        <v/>
      </c>
      <c r="Z1563" s="87" t="str">
        <f>IF(db[[#This Row],[STN TG]]="LSN","PCS","")</f>
        <v/>
      </c>
      <c r="AA1563" s="87">
        <f>db[[#This Row],[QTY B]]*IF(db[[#This Row],[QTY TG]]="",1,db[[#This Row],[QTY TG]])*IF(db[[#This Row],[QTY K]]="",1,db[[#This Row],[QTY K]])</f>
        <v>12</v>
      </c>
      <c r="AB1563" s="87" t="str">
        <f>IF(db[[#This Row],[STN K]]="",IF(db[[#This Row],[STN TG]]="",db[[#This Row],[STN B]],db[[#This Row],[STN TG]]),db[[#This Row],[STN K]])</f>
        <v>PCS</v>
      </c>
      <c r="AC1563" s="87"/>
    </row>
    <row r="1564" spans="1:29" x14ac:dyDescent="0.25">
      <c r="A1564" s="87">
        <f>ROW()-1</f>
        <v>1563</v>
      </c>
      <c r="B1564" s="3" t="str">
        <f>LOWER(SUBSTITUTE(SUBSTITUTE(SUBSTITUTE(SUBSTITUTE(SUBSTITUTE(SUBSTITUTE(db[[#This Row],[NB BM]]," ",),".",""),"-",""),"(",""),")",""),"/",""))</f>
        <v>lettertraybesimicrotopmt11844ssn</v>
      </c>
      <c r="C1564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D1564" s="3" t="str">
        <f>LOWER(SUBSTITUTE(SUBSTITUTE(SUBSTITUTE(SUBSTITUTE(SUBSTITUTE(SUBSTITUTE(SUBSTITUTE(SUBSTITUTE(SUBSTITUTE(db[[#This Row],[NB PAJAK]]," ",""),"-",""),"(",""),")",""),".",""),",",""),"/",""),"""",""),"+",""))</f>
        <v/>
      </c>
      <c r="E1564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lettertraybesimicrotopmt11844ssn12pcs</v>
      </c>
      <c r="F15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lettertraybesimicrotopmt11844ssn12pcsuntana</v>
      </c>
      <c r="G1564" s="1" t="s">
        <v>1930</v>
      </c>
      <c r="H1564" s="4" t="s">
        <v>2066</v>
      </c>
      <c r="I1564" s="49"/>
      <c r="J1564" s="1" t="s">
        <v>1621</v>
      </c>
      <c r="K1564" s="26" t="e">
        <f>IF(db[[#This Row],[NB NOTA_C]]="","",COUNTIF([2]!B_MSK[concat],db[[#This Row],[NB NOTA_C]]))</f>
        <v>#REF!</v>
      </c>
      <c r="L1564" s="7" t="s">
        <v>1637</v>
      </c>
      <c r="M1564" s="3" t="s">
        <v>1792</v>
      </c>
      <c r="N1564" s="1" t="s">
        <v>2791</v>
      </c>
      <c r="P1564" s="1" t="str">
        <f>IF(db[[#This Row],[QTY/ CTN]]="","",SUBSTITUTE(SUBSTITUTE(SUBSTITUTE(db[[#This Row],[QTY/ CTN]]," ","_",2),"(",""),")","")&amp;"_")</f>
        <v>12 PCS_</v>
      </c>
      <c r="Q1564" s="1">
        <f>IF(db[[#This Row],[H_QTY/ CTN]]="","",SEARCH("_",db[[#This Row],[H_QTY/ CTN]]))</f>
        <v>7</v>
      </c>
      <c r="R1564" s="1">
        <f>IF(db[[#This Row],[H_QTY/ CTN]]="","",LEN(db[[#This Row],[H_QTY/ CTN]]))</f>
        <v>7</v>
      </c>
      <c r="S1564" s="90" t="str">
        <f>IF(db[[#This Row],[H_QTY/ CTN]]="","",LEFT(db[[#This Row],[H_QTY/ CTN]],db[[#This Row],[H_1]]-1))</f>
        <v>12 PCS</v>
      </c>
      <c r="T1564" s="87" t="str">
        <f>IF(NOT(db[[#This Row],[H_1]]=db[[#This Row],[H_2]]),MID(db[[#This Row],[H_QTY/ CTN]],db[[#This Row],[H_1]]+1,db[[#This Row],[H_2]]-db[[#This Row],[H_1]]-1),"")</f>
        <v/>
      </c>
      <c r="U1564" s="87" t="str">
        <f>IF(db[[#This Row],[QTY/ CTN B]]="","",LEFT(db[[#This Row],[QTY/ CTN B]],SEARCH(" ",db[[#This Row],[QTY/ CTN B]],1)-1))</f>
        <v>12</v>
      </c>
      <c r="V1564" s="87" t="str">
        <f>IF(db[[#This Row],[QTY/ CTN B]]="","",RIGHT(db[[#This Row],[QTY/ CTN B]],LEN(db[[#This Row],[QTY/ CTN B]])-SEARCH(" ",db[[#This Row],[QTY/ CTN B]],1)))</f>
        <v>PCS</v>
      </c>
      <c r="W1564" s="87" t="str">
        <f>IF(db[[#This Row],[QTY/ CTN TG]]="",IF(db[[#This Row],[STN TG]]="","",12),LEFT(db[[#This Row],[QTY/ CTN TG]],SEARCH(" ",db[[#This Row],[QTY/ CTN TG]],1)-1))</f>
        <v/>
      </c>
      <c r="X1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4" s="87" t="str">
        <f>IF(db[[#This Row],[STN K]]="","",IF(db[[#This Row],[STN TG]]="LSN",12,""))</f>
        <v/>
      </c>
      <c r="Z1564" s="87" t="str">
        <f>IF(db[[#This Row],[STN TG]]="LSN","PCS","")</f>
        <v/>
      </c>
      <c r="AA1564" s="87">
        <f>db[[#This Row],[QTY B]]*IF(db[[#This Row],[QTY TG]]="",1,db[[#This Row],[QTY TG]])*IF(db[[#This Row],[QTY K]]="",1,db[[#This Row],[QTY K]])</f>
        <v>12</v>
      </c>
      <c r="AB1564" s="87" t="str">
        <f>IF(db[[#This Row],[STN K]]="",IF(db[[#This Row],[STN TG]]="",db[[#This Row],[STN B]],db[[#This Row],[STN TG]]),db[[#This Row],[STN K]])</f>
        <v>PCS</v>
      </c>
      <c r="AC1564" s="87"/>
    </row>
    <row r="1565" spans="1:29" x14ac:dyDescent="0.25">
      <c r="A1565" s="87">
        <f>ROW()-1</f>
        <v>1564</v>
      </c>
      <c r="B1565" s="3" t="str">
        <f>LOWER(SUBSTITUTE(SUBSTITUTE(SUBSTITUTE(SUBSTITUTE(SUBSTITUTE(SUBSTITUTE(db[[#This Row],[NB BM]]," ",),".",""),"-",""),"(",""),")",""),"/",""))</f>
        <v>lettertraybesino3</v>
      </c>
      <c r="C1565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D1565" s="3" t="str">
        <f>LOWER(SUBSTITUTE(SUBSTITUTE(SUBSTITUTE(SUBSTITUTE(SUBSTITUTE(SUBSTITUTE(SUBSTITUTE(SUBSTITUTE(SUBSTITUTE(db[[#This Row],[NB PAJAK]]," ",""),"-",""),"(",""),")",""),".",""),",",""),"/",""),"""",""),"+",""))</f>
        <v/>
      </c>
      <c r="E1565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lettertraybesino31ctn</v>
      </c>
      <c r="F1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lettertraybesimtno31ctnuntana</v>
      </c>
      <c r="G1565" s="4" t="s">
        <v>5231</v>
      </c>
      <c r="H1565" s="4" t="s">
        <v>5198</v>
      </c>
      <c r="I1565" s="49"/>
      <c r="J1565" s="1" t="s">
        <v>1621</v>
      </c>
      <c r="K1565" s="28" t="e">
        <f>IF(db[[#This Row],[NB NOTA_C]]="","",COUNTIF([2]!B_MSK[concat],db[[#This Row],[NB NOTA_C]]))</f>
        <v>#REF!</v>
      </c>
      <c r="L1565" s="7" t="s">
        <v>1637</v>
      </c>
      <c r="M1565" s="3" t="s">
        <v>4482</v>
      </c>
      <c r="N1565" s="1" t="s">
        <v>2791</v>
      </c>
      <c r="O1565" s="3"/>
      <c r="P1565" s="3" t="str">
        <f>IF(db[[#This Row],[QTY/ CTN]]="","",SUBSTITUTE(SUBSTITUTE(SUBSTITUTE(db[[#This Row],[QTY/ CTN]]," ","_",2),"(",""),")","")&amp;"_")</f>
        <v>1 CTN_</v>
      </c>
      <c r="Q1565" s="3">
        <f>IF(db[[#This Row],[H_QTY/ CTN]]="","",SEARCH("_",db[[#This Row],[H_QTY/ CTN]]))</f>
        <v>6</v>
      </c>
      <c r="R1565" s="3">
        <f>IF(db[[#This Row],[H_QTY/ CTN]]="","",LEN(db[[#This Row],[H_QTY/ CTN]]))</f>
        <v>6</v>
      </c>
      <c r="S1565" s="87" t="str">
        <f>IF(db[[#This Row],[H_QTY/ CTN]]="","",LEFT(db[[#This Row],[H_QTY/ CTN]],db[[#This Row],[H_1]]-1))</f>
        <v>1 CTN</v>
      </c>
      <c r="T1565" s="87" t="str">
        <f>IF(NOT(db[[#This Row],[H_1]]=db[[#This Row],[H_2]]),MID(db[[#This Row],[H_QTY/ CTN]],db[[#This Row],[H_1]]+1,db[[#This Row],[H_2]]-db[[#This Row],[H_1]]-1),"")</f>
        <v/>
      </c>
      <c r="U1565" s="87" t="str">
        <f>IF(db[[#This Row],[QTY/ CTN B]]="","",LEFT(db[[#This Row],[QTY/ CTN B]],SEARCH(" ",db[[#This Row],[QTY/ CTN B]],1)-1))</f>
        <v>1</v>
      </c>
      <c r="V1565" s="87" t="str">
        <f>IF(db[[#This Row],[QTY/ CTN B]]="","",RIGHT(db[[#This Row],[QTY/ CTN B]],LEN(db[[#This Row],[QTY/ CTN B]])-SEARCH(" ",db[[#This Row],[QTY/ CTN B]],1)))</f>
        <v>CTN</v>
      </c>
      <c r="W1565" s="87" t="str">
        <f>IF(db[[#This Row],[QTY/ CTN TG]]="",IF(db[[#This Row],[STN TG]]="","",12),LEFT(db[[#This Row],[QTY/ CTN TG]],SEARCH(" ",db[[#This Row],[QTY/ CTN TG]],1)-1))</f>
        <v/>
      </c>
      <c r="X1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5" s="87" t="str">
        <f>IF(db[[#This Row],[STN K]]="","",IF(db[[#This Row],[STN TG]]="LSN",12,""))</f>
        <v/>
      </c>
      <c r="Z1565" s="87" t="str">
        <f>IF(db[[#This Row],[STN TG]]="LSN","PCS","")</f>
        <v/>
      </c>
      <c r="AA1565" s="87">
        <f>db[[#This Row],[QTY B]]*IF(db[[#This Row],[QTY TG]]="",1,db[[#This Row],[QTY TG]])*IF(db[[#This Row],[QTY K]]="",1,db[[#This Row],[QTY K]])</f>
        <v>1</v>
      </c>
      <c r="AB1565" s="87" t="str">
        <f>IF(db[[#This Row],[STN K]]="",IF(db[[#This Row],[STN TG]]="",db[[#This Row],[STN B]],db[[#This Row],[STN TG]]),db[[#This Row],[STN K]])</f>
        <v>CTN</v>
      </c>
      <c r="AC1565" s="87"/>
    </row>
    <row r="1566" spans="1:29" x14ac:dyDescent="0.25">
      <c r="A1566" s="87">
        <f>ROW()-1</f>
        <v>1565</v>
      </c>
      <c r="B1566" s="3" t="str">
        <f>LOWER(SUBSTITUTE(SUBSTITUTE(SUBSTITUTE(SUBSTITUTE(SUBSTITUTE(SUBSTITUTE(db[[#This Row],[NB BM]]," ",),".",""),"-",""),"(",""),")",""),"/",""))</f>
        <v>lettertraybesimicrotopmt11822ssn</v>
      </c>
      <c r="C1566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D1566" s="3" t="str">
        <f>LOWER(SUBSTITUTE(SUBSTITUTE(SUBSTITUTE(SUBSTITUTE(SUBSTITUTE(SUBSTITUTE(SUBSTITUTE(SUBSTITUTE(SUBSTITUTE(db[[#This Row],[NB PAJAK]]," ",""),"-",""),"(",""),")",""),".",""),",",""),"/",""),"""",""),"+",""))</f>
        <v/>
      </c>
      <c r="E1566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lettertraybesimicrotopmt11822ssn12pcs</v>
      </c>
      <c r="F1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lettertraymt118212pcsuntana</v>
      </c>
      <c r="G1566" s="1" t="s">
        <v>2507</v>
      </c>
      <c r="H1566" s="4" t="s">
        <v>2503</v>
      </c>
      <c r="I1566" s="2"/>
      <c r="J1566" s="1" t="s">
        <v>1621</v>
      </c>
      <c r="K1566" s="26" t="e">
        <f>IF(db[[#This Row],[NB NOTA_C]]="","",COUNTIF([2]!B_MSK[concat],db[[#This Row],[NB NOTA_C]]))</f>
        <v>#REF!</v>
      </c>
      <c r="L1566" s="7" t="s">
        <v>1637</v>
      </c>
      <c r="M1566" s="3" t="s">
        <v>1792</v>
      </c>
      <c r="N1566" s="1" t="s">
        <v>2791</v>
      </c>
      <c r="P1566" s="1" t="str">
        <f>IF(db[[#This Row],[QTY/ CTN]]="","",SUBSTITUTE(SUBSTITUTE(SUBSTITUTE(db[[#This Row],[QTY/ CTN]]," ","_",2),"(",""),")","")&amp;"_")</f>
        <v>12 PCS_</v>
      </c>
      <c r="Q1566" s="1">
        <f>IF(db[[#This Row],[H_QTY/ CTN]]="","",SEARCH("_",db[[#This Row],[H_QTY/ CTN]]))</f>
        <v>7</v>
      </c>
      <c r="R1566" s="1">
        <f>IF(db[[#This Row],[H_QTY/ CTN]]="","",LEN(db[[#This Row],[H_QTY/ CTN]]))</f>
        <v>7</v>
      </c>
      <c r="S1566" s="90" t="str">
        <f>IF(db[[#This Row],[H_QTY/ CTN]]="","",LEFT(db[[#This Row],[H_QTY/ CTN]],db[[#This Row],[H_1]]-1))</f>
        <v>12 PCS</v>
      </c>
      <c r="T1566" s="87" t="str">
        <f>IF(NOT(db[[#This Row],[H_1]]=db[[#This Row],[H_2]]),MID(db[[#This Row],[H_QTY/ CTN]],db[[#This Row],[H_1]]+1,db[[#This Row],[H_2]]-db[[#This Row],[H_1]]-1),"")</f>
        <v/>
      </c>
      <c r="U1566" s="87" t="str">
        <f>IF(db[[#This Row],[QTY/ CTN B]]="","",LEFT(db[[#This Row],[QTY/ CTN B]],SEARCH(" ",db[[#This Row],[QTY/ CTN B]],1)-1))</f>
        <v>12</v>
      </c>
      <c r="V1566" s="87" t="str">
        <f>IF(db[[#This Row],[QTY/ CTN B]]="","",RIGHT(db[[#This Row],[QTY/ CTN B]],LEN(db[[#This Row],[QTY/ CTN B]])-SEARCH(" ",db[[#This Row],[QTY/ CTN B]],1)))</f>
        <v>PCS</v>
      </c>
      <c r="W1566" s="87" t="str">
        <f>IF(db[[#This Row],[QTY/ CTN TG]]="",IF(db[[#This Row],[STN TG]]="","",12),LEFT(db[[#This Row],[QTY/ CTN TG]],SEARCH(" ",db[[#This Row],[QTY/ CTN TG]],1)-1))</f>
        <v/>
      </c>
      <c r="X1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6" s="87" t="str">
        <f>IF(db[[#This Row],[STN K]]="","",IF(db[[#This Row],[STN TG]]="LSN",12,""))</f>
        <v/>
      </c>
      <c r="Z1566" s="87" t="str">
        <f>IF(db[[#This Row],[STN TG]]="LSN","PCS","")</f>
        <v/>
      </c>
      <c r="AA1566" s="87">
        <f>db[[#This Row],[QTY B]]*IF(db[[#This Row],[QTY TG]]="",1,db[[#This Row],[QTY TG]])*IF(db[[#This Row],[QTY K]]="",1,db[[#This Row],[QTY K]])</f>
        <v>12</v>
      </c>
      <c r="AB1566" s="87" t="str">
        <f>IF(db[[#This Row],[STN K]]="",IF(db[[#This Row],[STN TG]]="",db[[#This Row],[STN B]],db[[#This Row],[STN TG]]),db[[#This Row],[STN K]])</f>
        <v>PCS</v>
      </c>
      <c r="AC1566" s="87"/>
    </row>
    <row r="1567" spans="1:29" x14ac:dyDescent="0.25">
      <c r="A1567" s="87">
        <f>ROW()-1</f>
        <v>1566</v>
      </c>
      <c r="B1567" s="3" t="str">
        <f>LOWER(SUBSTITUTE(SUBSTITUTE(SUBSTITUTE(SUBSTITUTE(SUBSTITUTE(SUBSTITUTE(db[[#This Row],[NB BM]]," ",),".",""),"-",""),"(",""),")",""),"/",""))</f>
        <v>lettertraybesimicrotopmt11833ssn</v>
      </c>
      <c r="C1567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D1567" s="3" t="str">
        <f>LOWER(SUBSTITUTE(SUBSTITUTE(SUBSTITUTE(SUBSTITUTE(SUBSTITUTE(SUBSTITUTE(SUBSTITUTE(SUBSTITUTE(SUBSTITUTE(db[[#This Row],[NB PAJAK]]," ",""),"-",""),"(",""),")",""),".",""),",",""),"/",""),"""",""),"+",""))</f>
        <v/>
      </c>
      <c r="E1567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lettertraybesimicrotopmt11833ssn12pcs</v>
      </c>
      <c r="F15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lettertraymt118312pcsuntana</v>
      </c>
      <c r="G1567" s="4" t="s">
        <v>2064</v>
      </c>
      <c r="H1567" s="4" t="s">
        <v>2504</v>
      </c>
      <c r="I1567" s="49"/>
      <c r="J1567" s="1" t="s">
        <v>1621</v>
      </c>
      <c r="K1567" s="26" t="e">
        <f>IF(db[[#This Row],[NB NOTA_C]]="","",COUNTIF([2]!B_MSK[concat],db[[#This Row],[NB NOTA_C]]))</f>
        <v>#REF!</v>
      </c>
      <c r="L1567" s="7" t="s">
        <v>1637</v>
      </c>
      <c r="M1567" s="3" t="s">
        <v>1792</v>
      </c>
      <c r="N1567" s="1" t="s">
        <v>2791</v>
      </c>
      <c r="P1567" s="1" t="str">
        <f>IF(db[[#This Row],[QTY/ CTN]]="","",SUBSTITUTE(SUBSTITUTE(SUBSTITUTE(db[[#This Row],[QTY/ CTN]]," ","_",2),"(",""),")","")&amp;"_")</f>
        <v>12 PCS_</v>
      </c>
      <c r="Q1567" s="1">
        <f>IF(db[[#This Row],[H_QTY/ CTN]]="","",SEARCH("_",db[[#This Row],[H_QTY/ CTN]]))</f>
        <v>7</v>
      </c>
      <c r="R1567" s="1">
        <f>IF(db[[#This Row],[H_QTY/ CTN]]="","",LEN(db[[#This Row],[H_QTY/ CTN]]))</f>
        <v>7</v>
      </c>
      <c r="S1567" s="90" t="str">
        <f>IF(db[[#This Row],[H_QTY/ CTN]]="","",LEFT(db[[#This Row],[H_QTY/ CTN]],db[[#This Row],[H_1]]-1))</f>
        <v>12 PCS</v>
      </c>
      <c r="T1567" s="87" t="str">
        <f>IF(NOT(db[[#This Row],[H_1]]=db[[#This Row],[H_2]]),MID(db[[#This Row],[H_QTY/ CTN]],db[[#This Row],[H_1]]+1,db[[#This Row],[H_2]]-db[[#This Row],[H_1]]-1),"")</f>
        <v/>
      </c>
      <c r="U1567" s="87" t="str">
        <f>IF(db[[#This Row],[QTY/ CTN B]]="","",LEFT(db[[#This Row],[QTY/ CTN B]],SEARCH(" ",db[[#This Row],[QTY/ CTN B]],1)-1))</f>
        <v>12</v>
      </c>
      <c r="V1567" s="87" t="str">
        <f>IF(db[[#This Row],[QTY/ CTN B]]="","",RIGHT(db[[#This Row],[QTY/ CTN B]],LEN(db[[#This Row],[QTY/ CTN B]])-SEARCH(" ",db[[#This Row],[QTY/ CTN B]],1)))</f>
        <v>PCS</v>
      </c>
      <c r="W1567" s="87" t="str">
        <f>IF(db[[#This Row],[QTY/ CTN TG]]="",IF(db[[#This Row],[STN TG]]="","",12),LEFT(db[[#This Row],[QTY/ CTN TG]],SEARCH(" ",db[[#This Row],[QTY/ CTN TG]],1)-1))</f>
        <v/>
      </c>
      <c r="X1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7" s="87" t="str">
        <f>IF(db[[#This Row],[STN K]]="","",IF(db[[#This Row],[STN TG]]="LSN",12,""))</f>
        <v/>
      </c>
      <c r="Z1567" s="87" t="str">
        <f>IF(db[[#This Row],[STN TG]]="LSN","PCS","")</f>
        <v/>
      </c>
      <c r="AA1567" s="87">
        <f>db[[#This Row],[QTY B]]*IF(db[[#This Row],[QTY TG]]="",1,db[[#This Row],[QTY TG]])*IF(db[[#This Row],[QTY K]]="",1,db[[#This Row],[QTY K]])</f>
        <v>12</v>
      </c>
      <c r="AB1567" s="87" t="str">
        <f>IF(db[[#This Row],[STN K]]="",IF(db[[#This Row],[STN TG]]="",db[[#This Row],[STN B]],db[[#This Row],[STN TG]]),db[[#This Row],[STN K]])</f>
        <v>PCS</v>
      </c>
      <c r="AC1567" s="87"/>
    </row>
    <row r="1568" spans="1:29" x14ac:dyDescent="0.25">
      <c r="A1568" s="87">
        <f>ROW()-1</f>
        <v>1567</v>
      </c>
      <c r="B1568" s="3" t="str">
        <f>LOWER(SUBSTITUTE(SUBSTITUTE(SUBSTITUTE(SUBSTITUTE(SUBSTITUTE(SUBSTITUTE(db[[#This Row],[NB BM]]," ",),".",""),"-",""),"(",""),")",""),"/",""))</f>
        <v>lettertraybesimicrotopmt11844ssn</v>
      </c>
      <c r="C1568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D1568" s="3" t="str">
        <f>LOWER(SUBSTITUTE(SUBSTITUTE(SUBSTITUTE(SUBSTITUTE(SUBSTITUTE(SUBSTITUTE(SUBSTITUTE(SUBSTITUTE(SUBSTITUTE(db[[#This Row],[NB PAJAK]]," ",""),"-",""),"(",""),")",""),".",""),",",""),"/",""),"""",""),"+",""))</f>
        <v/>
      </c>
      <c r="E1568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lettertraybesimicrotopmt11844ssn12pcs</v>
      </c>
      <c r="F1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lettertraymt118412pcsuntana</v>
      </c>
      <c r="G1568" s="4" t="s">
        <v>1930</v>
      </c>
      <c r="H1568" s="4" t="s">
        <v>2505</v>
      </c>
      <c r="I1568" s="2"/>
      <c r="J1568" s="1" t="s">
        <v>1621</v>
      </c>
      <c r="K1568" s="26" t="e">
        <f>IF(db[[#This Row],[NB NOTA_C]]="","",COUNTIF([2]!B_MSK[concat],db[[#This Row],[NB NOTA_C]]))</f>
        <v>#REF!</v>
      </c>
      <c r="L1568" s="7" t="s">
        <v>1637</v>
      </c>
      <c r="M1568" s="3" t="s">
        <v>1792</v>
      </c>
      <c r="N1568" s="1" t="s">
        <v>2791</v>
      </c>
      <c r="P1568" s="1" t="str">
        <f>IF(db[[#This Row],[QTY/ CTN]]="","",SUBSTITUTE(SUBSTITUTE(SUBSTITUTE(db[[#This Row],[QTY/ CTN]]," ","_",2),"(",""),")","")&amp;"_")</f>
        <v>12 PCS_</v>
      </c>
      <c r="Q1568" s="1">
        <f>IF(db[[#This Row],[H_QTY/ CTN]]="","",SEARCH("_",db[[#This Row],[H_QTY/ CTN]]))</f>
        <v>7</v>
      </c>
      <c r="R1568" s="1">
        <f>IF(db[[#This Row],[H_QTY/ CTN]]="","",LEN(db[[#This Row],[H_QTY/ CTN]]))</f>
        <v>7</v>
      </c>
      <c r="S1568" s="90" t="str">
        <f>IF(db[[#This Row],[H_QTY/ CTN]]="","",LEFT(db[[#This Row],[H_QTY/ CTN]],db[[#This Row],[H_1]]-1))</f>
        <v>12 PCS</v>
      </c>
      <c r="T1568" s="87" t="str">
        <f>IF(NOT(db[[#This Row],[H_1]]=db[[#This Row],[H_2]]),MID(db[[#This Row],[H_QTY/ CTN]],db[[#This Row],[H_1]]+1,db[[#This Row],[H_2]]-db[[#This Row],[H_1]]-1),"")</f>
        <v/>
      </c>
      <c r="U1568" s="87" t="str">
        <f>IF(db[[#This Row],[QTY/ CTN B]]="","",LEFT(db[[#This Row],[QTY/ CTN B]],SEARCH(" ",db[[#This Row],[QTY/ CTN B]],1)-1))</f>
        <v>12</v>
      </c>
      <c r="V1568" s="87" t="str">
        <f>IF(db[[#This Row],[QTY/ CTN B]]="","",RIGHT(db[[#This Row],[QTY/ CTN B]],LEN(db[[#This Row],[QTY/ CTN B]])-SEARCH(" ",db[[#This Row],[QTY/ CTN B]],1)))</f>
        <v>PCS</v>
      </c>
      <c r="W1568" s="87" t="str">
        <f>IF(db[[#This Row],[QTY/ CTN TG]]="",IF(db[[#This Row],[STN TG]]="","",12),LEFT(db[[#This Row],[QTY/ CTN TG]],SEARCH(" ",db[[#This Row],[QTY/ CTN TG]],1)-1))</f>
        <v/>
      </c>
      <c r="X1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8" s="87" t="str">
        <f>IF(db[[#This Row],[STN K]]="","",IF(db[[#This Row],[STN TG]]="LSN",12,""))</f>
        <v/>
      </c>
      <c r="Z1568" s="87" t="str">
        <f>IF(db[[#This Row],[STN TG]]="LSN","PCS","")</f>
        <v/>
      </c>
      <c r="AA1568" s="87">
        <f>db[[#This Row],[QTY B]]*IF(db[[#This Row],[QTY TG]]="",1,db[[#This Row],[QTY TG]])*IF(db[[#This Row],[QTY K]]="",1,db[[#This Row],[QTY K]])</f>
        <v>12</v>
      </c>
      <c r="AB1568" s="87" t="str">
        <f>IF(db[[#This Row],[STN K]]="",IF(db[[#This Row],[STN TG]]="",db[[#This Row],[STN B]],db[[#This Row],[STN TG]]),db[[#This Row],[STN K]])</f>
        <v>PCS</v>
      </c>
      <c r="AC1568" s="87"/>
    </row>
    <row r="1569" spans="1:29" x14ac:dyDescent="0.25">
      <c r="A1569" s="87">
        <f>ROW()-1</f>
        <v>1568</v>
      </c>
      <c r="B1569" s="3" t="str">
        <f>LOWER(SUBSTITUTE(SUBSTITUTE(SUBSTITUTE(SUBSTITUTE(SUBSTITUTE(SUBSTITUTE(db[[#This Row],[NB BM]]," ",),".",""),"-",""),"(",""),")",""),"/",""))</f>
        <v>lilinhbdnc9915a</v>
      </c>
      <c r="C1569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D1569" s="3" t="str">
        <f>LOWER(SUBSTITUTE(SUBSTITUTE(SUBSTITUTE(SUBSTITUTE(SUBSTITUTE(SUBSTITUTE(SUBSTITUTE(SUBSTITUTE(SUBSTITUTE(db[[#This Row],[NB PAJAK]]," ",""),"-",""),"(",""),")",""),".",""),",",""),"/",""),"""",""),"+",""))</f>
        <v/>
      </c>
      <c r="E1569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lilinhbdnc9915a144set</v>
      </c>
      <c r="F15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liliinhbdnc9915a144setuntana</v>
      </c>
      <c r="G1569" s="4" t="s">
        <v>1937</v>
      </c>
      <c r="H1569" s="4" t="s">
        <v>4276</v>
      </c>
      <c r="I1569" s="49"/>
      <c r="J1569" s="1" t="s">
        <v>1621</v>
      </c>
      <c r="K1569" s="28" t="e">
        <f>IF(db[[#This Row],[NB NOTA_C]]="","",COUNTIF([2]!B_MSK[concat],db[[#This Row],[NB NOTA_C]]))</f>
        <v>#REF!</v>
      </c>
      <c r="L1569" s="7" t="s">
        <v>1638</v>
      </c>
      <c r="M1569" s="3" t="s">
        <v>1719</v>
      </c>
      <c r="N1569" s="1" t="s">
        <v>2805</v>
      </c>
      <c r="O1569" s="3"/>
      <c r="P1569" s="3" t="str">
        <f>IF(db[[#This Row],[QTY/ CTN]]="","",SUBSTITUTE(SUBSTITUTE(SUBSTITUTE(db[[#This Row],[QTY/ CTN]]," ","_",2),"(",""),")","")&amp;"_")</f>
        <v>144 SET_</v>
      </c>
      <c r="Q1569" s="3">
        <f>IF(db[[#This Row],[H_QTY/ CTN]]="","",SEARCH("_",db[[#This Row],[H_QTY/ CTN]]))</f>
        <v>8</v>
      </c>
      <c r="R1569" s="3">
        <f>IF(db[[#This Row],[H_QTY/ CTN]]="","",LEN(db[[#This Row],[H_QTY/ CTN]]))</f>
        <v>8</v>
      </c>
      <c r="S1569" s="87" t="str">
        <f>IF(db[[#This Row],[H_QTY/ CTN]]="","",LEFT(db[[#This Row],[H_QTY/ CTN]],db[[#This Row],[H_1]]-1))</f>
        <v>144 SET</v>
      </c>
      <c r="T1569" s="87" t="str">
        <f>IF(NOT(db[[#This Row],[H_1]]=db[[#This Row],[H_2]]),MID(db[[#This Row],[H_QTY/ CTN]],db[[#This Row],[H_1]]+1,db[[#This Row],[H_2]]-db[[#This Row],[H_1]]-1),"")</f>
        <v/>
      </c>
      <c r="U1569" s="87" t="str">
        <f>IF(db[[#This Row],[QTY/ CTN B]]="","",LEFT(db[[#This Row],[QTY/ CTN B]],SEARCH(" ",db[[#This Row],[QTY/ CTN B]],1)-1))</f>
        <v>144</v>
      </c>
      <c r="V1569" s="87" t="str">
        <f>IF(db[[#This Row],[QTY/ CTN B]]="","",RIGHT(db[[#This Row],[QTY/ CTN B]],LEN(db[[#This Row],[QTY/ CTN B]])-SEARCH(" ",db[[#This Row],[QTY/ CTN B]],1)))</f>
        <v>SET</v>
      </c>
      <c r="W1569" s="87" t="str">
        <f>IF(db[[#This Row],[QTY/ CTN TG]]="",IF(db[[#This Row],[STN TG]]="","",12),LEFT(db[[#This Row],[QTY/ CTN TG]],SEARCH(" ",db[[#This Row],[QTY/ CTN TG]],1)-1))</f>
        <v/>
      </c>
      <c r="X1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69" s="87" t="str">
        <f>IF(db[[#This Row],[STN K]]="","",IF(db[[#This Row],[STN TG]]="LSN",12,""))</f>
        <v/>
      </c>
      <c r="Z1569" s="87" t="str">
        <f>IF(db[[#This Row],[STN TG]]="LSN","PCS","")</f>
        <v/>
      </c>
      <c r="AA1569" s="87">
        <f>db[[#This Row],[QTY B]]*IF(db[[#This Row],[QTY TG]]="",1,db[[#This Row],[QTY TG]])*IF(db[[#This Row],[QTY K]]="",1,db[[#This Row],[QTY K]])</f>
        <v>144</v>
      </c>
      <c r="AB1569" s="87" t="str">
        <f>IF(db[[#This Row],[STN K]]="",IF(db[[#This Row],[STN TG]]="",db[[#This Row],[STN B]],db[[#This Row],[STN TG]]),db[[#This Row],[STN K]])</f>
        <v>SET</v>
      </c>
      <c r="AC1569" s="87"/>
    </row>
    <row r="1570" spans="1:29" x14ac:dyDescent="0.25">
      <c r="A1570" s="87">
        <f>ROW()-1</f>
        <v>1569</v>
      </c>
      <c r="B1570" s="45" t="str">
        <f>LOWER(SUBSTITUTE(SUBSTITUTE(SUBSTITUTE(SUBSTITUTE(SUBSTITUTE(SUBSTITUTE(db[[#This Row],[NB BM]]," ",),".",""),"-",""),"(",""),")",""),"/",""))</f>
        <v>lilinangkashintoeng</v>
      </c>
      <c r="C1570" s="45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D1570" s="45" t="str">
        <f>LOWER(SUBSTITUTE(SUBSTITUTE(SUBSTITUTE(SUBSTITUTE(SUBSTITUTE(SUBSTITUTE(SUBSTITUTE(SUBSTITUTE(SUBSTITUTE(db[[#This Row],[NB PAJAK]]," ",""),"-",""),"(",""),")",""),".",""),",",""),"/",""),"""",""),"+",""))</f>
        <v/>
      </c>
      <c r="E1570" s="45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lilinangkashintoeng100lsn</v>
      </c>
      <c r="F157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lilinangkashintoeng100lsnuntana</v>
      </c>
      <c r="G1570" s="65" t="s">
        <v>4739</v>
      </c>
      <c r="H1570" s="65" t="s">
        <v>4718</v>
      </c>
      <c r="I1570" s="58"/>
      <c r="J1570" s="1" t="s">
        <v>1621</v>
      </c>
      <c r="K1570" s="47" t="e">
        <f>IF(db[[#This Row],[NB NOTA_C]]="","",COUNTIF([2]!B_MSK[concat],db[[#This Row],[NB NOTA_C]]))</f>
        <v>#REF!</v>
      </c>
      <c r="L1570" s="48" t="s">
        <v>1655</v>
      </c>
      <c r="M1570" s="45" t="s">
        <v>1780</v>
      </c>
      <c r="N1570" s="46" t="s">
        <v>2805</v>
      </c>
      <c r="O1570" s="45"/>
      <c r="P1570" s="45" t="str">
        <f>IF(db[[#This Row],[QTY/ CTN]]="","",SUBSTITUTE(SUBSTITUTE(SUBSTITUTE(db[[#This Row],[QTY/ CTN]]," ","_",2),"(",""),")","")&amp;"_")</f>
        <v>100 LSN_</v>
      </c>
      <c r="Q1570" s="45">
        <f>IF(db[[#This Row],[H_QTY/ CTN]]="","",SEARCH("_",db[[#This Row],[H_QTY/ CTN]]))</f>
        <v>8</v>
      </c>
      <c r="R1570" s="45">
        <f>IF(db[[#This Row],[H_QTY/ CTN]]="","",LEN(db[[#This Row],[H_QTY/ CTN]]))</f>
        <v>8</v>
      </c>
      <c r="S1570" s="95" t="str">
        <f>IF(db[[#This Row],[H_QTY/ CTN]]="","",LEFT(db[[#This Row],[H_QTY/ CTN]],db[[#This Row],[H_1]]-1))</f>
        <v>100 LSN</v>
      </c>
      <c r="T1570" s="95" t="str">
        <f>IF(NOT(db[[#This Row],[H_1]]=db[[#This Row],[H_2]]),MID(db[[#This Row],[H_QTY/ CTN]],db[[#This Row],[H_1]]+1,db[[#This Row],[H_2]]-db[[#This Row],[H_1]]-1),"")</f>
        <v/>
      </c>
      <c r="U1570" s="87" t="str">
        <f>IF(db[[#This Row],[QTY/ CTN B]]="","",LEFT(db[[#This Row],[QTY/ CTN B]],SEARCH(" ",db[[#This Row],[QTY/ CTN B]],1)-1))</f>
        <v>100</v>
      </c>
      <c r="V1570" s="87" t="str">
        <f>IF(db[[#This Row],[QTY/ CTN B]]="","",RIGHT(db[[#This Row],[QTY/ CTN B]],LEN(db[[#This Row],[QTY/ CTN B]])-SEARCH(" ",db[[#This Row],[QTY/ CTN B]],1)))</f>
        <v>LSN</v>
      </c>
      <c r="W1570" s="87">
        <f>IF(db[[#This Row],[QTY/ CTN TG]]="",IF(db[[#This Row],[STN TG]]="","",12),LEFT(db[[#This Row],[QTY/ CTN TG]],SEARCH(" ",db[[#This Row],[QTY/ CTN TG]],1)-1))</f>
        <v>12</v>
      </c>
      <c r="X1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0" s="87" t="str">
        <f>IF(db[[#This Row],[STN K]]="","",IF(db[[#This Row],[STN TG]]="LSN",12,""))</f>
        <v/>
      </c>
      <c r="Z1570" s="87" t="str">
        <f>IF(db[[#This Row],[STN TG]]="LSN","PCS","")</f>
        <v/>
      </c>
      <c r="AA1570" s="87">
        <f>db[[#This Row],[QTY B]]*IF(db[[#This Row],[QTY TG]]="",1,db[[#This Row],[QTY TG]])*IF(db[[#This Row],[QTY K]]="",1,db[[#This Row],[QTY K]])</f>
        <v>1200</v>
      </c>
      <c r="AB1570" s="87" t="str">
        <f>IF(db[[#This Row],[STN K]]="",IF(db[[#This Row],[STN TG]]="",db[[#This Row],[STN B]],db[[#This Row],[STN TG]]),db[[#This Row],[STN K]])</f>
        <v>PCS</v>
      </c>
      <c r="AC1570" s="87"/>
    </row>
    <row r="1571" spans="1:29" x14ac:dyDescent="0.25">
      <c r="A1571" s="87">
        <f>ROW()-1</f>
        <v>1570</v>
      </c>
      <c r="B1571" s="3" t="str">
        <f>LOWER(SUBSTITUTE(SUBSTITUTE(SUBSTITUTE(SUBSTITUTE(SUBSTITUTE(SUBSTITUTE(db[[#This Row],[NB BM]]," ",),".",""),"-",""),"(",""),")",""),"/",""))</f>
        <v>lilinangkashintoengno12348</v>
      </c>
      <c r="C1571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D1571" s="3" t="str">
        <f>LOWER(SUBSTITUTE(SUBSTITUTE(SUBSTITUTE(SUBSTITUTE(SUBSTITUTE(SUBSTITUTE(SUBSTITUTE(SUBSTITUTE(SUBSTITUTE(db[[#This Row],[NB PAJAK]]," ",""),"-",""),"(",""),")",""),".",""),",",""),"/",""),"""",""),"+",""))</f>
        <v/>
      </c>
      <c r="E1571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lilinangkashintoengno12348100lsn</v>
      </c>
      <c r="F15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lilinangkashintoengno12348100lsnuntana</v>
      </c>
      <c r="G1571" s="4" t="s">
        <v>3385</v>
      </c>
      <c r="H1571" s="4" t="s">
        <v>3382</v>
      </c>
      <c r="I1571" s="49"/>
      <c r="J1571" s="1" t="s">
        <v>1621</v>
      </c>
      <c r="K1571" s="28" t="e">
        <f>IF(db[[#This Row],[NB NOTA_C]]="","",COUNTIF([2]!B_MSK[concat],db[[#This Row],[NB NOTA_C]]))</f>
        <v>#REF!</v>
      </c>
      <c r="L1571" s="7" t="s">
        <v>1655</v>
      </c>
      <c r="M1571" s="3" t="s">
        <v>1780</v>
      </c>
      <c r="N1571" s="1" t="s">
        <v>2805</v>
      </c>
      <c r="O1571" s="3"/>
      <c r="P1571" s="3" t="str">
        <f>IF(db[[#This Row],[QTY/ CTN]]="","",SUBSTITUTE(SUBSTITUTE(SUBSTITUTE(db[[#This Row],[QTY/ CTN]]," ","_",2),"(",""),")","")&amp;"_")</f>
        <v>100 LSN_</v>
      </c>
      <c r="Q1571" s="3">
        <f>IF(db[[#This Row],[H_QTY/ CTN]]="","",SEARCH("_",db[[#This Row],[H_QTY/ CTN]]))</f>
        <v>8</v>
      </c>
      <c r="R1571" s="3">
        <f>IF(db[[#This Row],[H_QTY/ CTN]]="","",LEN(db[[#This Row],[H_QTY/ CTN]]))</f>
        <v>8</v>
      </c>
      <c r="S1571" s="87" t="str">
        <f>IF(db[[#This Row],[H_QTY/ CTN]]="","",LEFT(db[[#This Row],[H_QTY/ CTN]],db[[#This Row],[H_1]]-1))</f>
        <v>100 LSN</v>
      </c>
      <c r="T1571" s="87" t="str">
        <f>IF(NOT(db[[#This Row],[H_1]]=db[[#This Row],[H_2]]),MID(db[[#This Row],[H_QTY/ CTN]],db[[#This Row],[H_1]]+1,db[[#This Row],[H_2]]-db[[#This Row],[H_1]]-1),"")</f>
        <v/>
      </c>
      <c r="U1571" s="87" t="str">
        <f>IF(db[[#This Row],[QTY/ CTN B]]="","",LEFT(db[[#This Row],[QTY/ CTN B]],SEARCH(" ",db[[#This Row],[QTY/ CTN B]],1)-1))</f>
        <v>100</v>
      </c>
      <c r="V1571" s="87" t="str">
        <f>IF(db[[#This Row],[QTY/ CTN B]]="","",RIGHT(db[[#This Row],[QTY/ CTN B]],LEN(db[[#This Row],[QTY/ CTN B]])-SEARCH(" ",db[[#This Row],[QTY/ CTN B]],1)))</f>
        <v>LSN</v>
      </c>
      <c r="W1571" s="87">
        <f>IF(db[[#This Row],[QTY/ CTN TG]]="",IF(db[[#This Row],[STN TG]]="","",12),LEFT(db[[#This Row],[QTY/ CTN TG]],SEARCH(" ",db[[#This Row],[QTY/ CTN TG]],1)-1))</f>
        <v>12</v>
      </c>
      <c r="X1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1" s="87" t="str">
        <f>IF(db[[#This Row],[STN K]]="","",IF(db[[#This Row],[STN TG]]="LSN",12,""))</f>
        <v/>
      </c>
      <c r="Z1571" s="87" t="str">
        <f>IF(db[[#This Row],[STN TG]]="LSN","PCS","")</f>
        <v/>
      </c>
      <c r="AA1571" s="87">
        <f>db[[#This Row],[QTY B]]*IF(db[[#This Row],[QTY TG]]="",1,db[[#This Row],[QTY TG]])*IF(db[[#This Row],[QTY K]]="",1,db[[#This Row],[QTY K]])</f>
        <v>1200</v>
      </c>
      <c r="AB1571" s="87" t="str">
        <f>IF(db[[#This Row],[STN K]]="",IF(db[[#This Row],[STN TG]]="",db[[#This Row],[STN B]],db[[#This Row],[STN TG]]),db[[#This Row],[STN K]])</f>
        <v>PCS</v>
      </c>
      <c r="AC1571" s="87"/>
    </row>
    <row r="1572" spans="1:29" x14ac:dyDescent="0.25">
      <c r="A1572" s="87">
        <f>ROW()-1</f>
        <v>1571</v>
      </c>
      <c r="B1572" s="3" t="str">
        <f>LOWER(SUBSTITUTE(SUBSTITUTE(SUBSTITUTE(SUBSTITUTE(SUBSTITUTE(SUBSTITUTE(db[[#This Row],[NB BM]]," ",),".",""),"-",""),"(",""),")",""),"/",""))</f>
        <v>lilinangkashintoengno9</v>
      </c>
      <c r="C1572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D1572" s="3" t="str">
        <f>LOWER(SUBSTITUTE(SUBSTITUTE(SUBSTITUTE(SUBSTITUTE(SUBSTITUTE(SUBSTITUTE(SUBSTITUTE(SUBSTITUTE(SUBSTITUTE(db[[#This Row],[NB PAJAK]]," ",""),"-",""),"(",""),")",""),".",""),",",""),"/",""),"""",""),"+",""))</f>
        <v/>
      </c>
      <c r="E1572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lilinangkashintoengno9100lsn</v>
      </c>
      <c r="F1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lilinangkashintoengno9100lsnuntana</v>
      </c>
      <c r="G1572" s="4" t="s">
        <v>3386</v>
      </c>
      <c r="H1572" s="4" t="s">
        <v>3381</v>
      </c>
      <c r="I1572" s="49"/>
      <c r="J1572" s="1" t="s">
        <v>1621</v>
      </c>
      <c r="K1572" s="28" t="e">
        <f>IF(db[[#This Row],[NB NOTA_C]]="","",COUNTIF([2]!B_MSK[concat],db[[#This Row],[NB NOTA_C]]))</f>
        <v>#REF!</v>
      </c>
      <c r="L1572" s="7" t="s">
        <v>1655</v>
      </c>
      <c r="M1572" s="3" t="s">
        <v>1780</v>
      </c>
      <c r="N1572" s="1" t="s">
        <v>2805</v>
      </c>
      <c r="O1572" s="3"/>
      <c r="P1572" s="3" t="str">
        <f>IF(db[[#This Row],[QTY/ CTN]]="","",SUBSTITUTE(SUBSTITUTE(SUBSTITUTE(db[[#This Row],[QTY/ CTN]]," ","_",2),"(",""),")","")&amp;"_")</f>
        <v>100 LSN_</v>
      </c>
      <c r="Q1572" s="3">
        <f>IF(db[[#This Row],[H_QTY/ CTN]]="","",SEARCH("_",db[[#This Row],[H_QTY/ CTN]]))</f>
        <v>8</v>
      </c>
      <c r="R1572" s="3">
        <f>IF(db[[#This Row],[H_QTY/ CTN]]="","",LEN(db[[#This Row],[H_QTY/ CTN]]))</f>
        <v>8</v>
      </c>
      <c r="S1572" s="87" t="str">
        <f>IF(db[[#This Row],[H_QTY/ CTN]]="","",LEFT(db[[#This Row],[H_QTY/ CTN]],db[[#This Row],[H_1]]-1))</f>
        <v>100 LSN</v>
      </c>
      <c r="T1572" s="87" t="str">
        <f>IF(NOT(db[[#This Row],[H_1]]=db[[#This Row],[H_2]]),MID(db[[#This Row],[H_QTY/ CTN]],db[[#This Row],[H_1]]+1,db[[#This Row],[H_2]]-db[[#This Row],[H_1]]-1),"")</f>
        <v/>
      </c>
      <c r="U1572" s="87" t="str">
        <f>IF(db[[#This Row],[QTY/ CTN B]]="","",LEFT(db[[#This Row],[QTY/ CTN B]],SEARCH(" ",db[[#This Row],[QTY/ CTN B]],1)-1))</f>
        <v>100</v>
      </c>
      <c r="V1572" s="87" t="str">
        <f>IF(db[[#This Row],[QTY/ CTN B]]="","",RIGHT(db[[#This Row],[QTY/ CTN B]],LEN(db[[#This Row],[QTY/ CTN B]])-SEARCH(" ",db[[#This Row],[QTY/ CTN B]],1)))</f>
        <v>LSN</v>
      </c>
      <c r="W1572" s="87">
        <f>IF(db[[#This Row],[QTY/ CTN TG]]="",IF(db[[#This Row],[STN TG]]="","",12),LEFT(db[[#This Row],[QTY/ CTN TG]],SEARCH(" ",db[[#This Row],[QTY/ CTN TG]],1)-1))</f>
        <v>12</v>
      </c>
      <c r="X1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2" s="87" t="str">
        <f>IF(db[[#This Row],[STN K]]="","",IF(db[[#This Row],[STN TG]]="LSN",12,""))</f>
        <v/>
      </c>
      <c r="Z1572" s="87" t="str">
        <f>IF(db[[#This Row],[STN TG]]="LSN","PCS","")</f>
        <v/>
      </c>
      <c r="AA1572" s="87">
        <f>db[[#This Row],[QTY B]]*IF(db[[#This Row],[QTY TG]]="",1,db[[#This Row],[QTY TG]])*IF(db[[#This Row],[QTY K]]="",1,db[[#This Row],[QTY K]])</f>
        <v>1200</v>
      </c>
      <c r="AB1572" s="87" t="str">
        <f>IF(db[[#This Row],[STN K]]="",IF(db[[#This Row],[STN TG]]="",db[[#This Row],[STN B]],db[[#This Row],[STN TG]]),db[[#This Row],[STN K]])</f>
        <v>PCS</v>
      </c>
      <c r="AC1572" s="87"/>
    </row>
    <row r="1573" spans="1:29" x14ac:dyDescent="0.25">
      <c r="A1573" s="87">
        <f>ROW()-1</f>
        <v>1572</v>
      </c>
      <c r="B1573" s="3" t="str">
        <f>LOWER(SUBSTITUTE(SUBSTITUTE(SUBSTITUTE(SUBSTITUTE(SUBSTITUTE(SUBSTITUTE(db[[#This Row],[NB BM]]," ",),".",""),"-",""),"(",""),")",""),"/",""))</f>
        <v>lilinangkashintoengno0sd9</v>
      </c>
      <c r="C1573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D1573" s="3" t="str">
        <f>LOWER(SUBSTITUTE(SUBSTITUTE(SUBSTITUTE(SUBSTITUTE(SUBSTITUTE(SUBSTITUTE(SUBSTITUTE(SUBSTITUTE(SUBSTITUTE(db[[#This Row],[NB PAJAK]]," ",""),"-",""),"(",""),")",""),".",""),",",""),"/",""),"""",""),"+",""))</f>
        <v/>
      </c>
      <c r="E1573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lilinangkashintoengno0sd9</v>
      </c>
      <c r="F1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lilinangkashintoengno0sd9untana</v>
      </c>
      <c r="G1573" s="4" t="s">
        <v>2585</v>
      </c>
      <c r="H1573" s="4" t="s">
        <v>2584</v>
      </c>
      <c r="I1573" s="49"/>
      <c r="J1573" s="1" t="s">
        <v>1621</v>
      </c>
      <c r="K1573" s="26" t="e">
        <f>IF(db[[#This Row],[NB NOTA_C]]="","",COUNTIF([2]!B_MSK[concat],db[[#This Row],[NB NOTA_C]]))</f>
        <v>#REF!</v>
      </c>
      <c r="L1573" s="7" t="s">
        <v>1655</v>
      </c>
      <c r="M1573" s="3"/>
      <c r="N1573" s="1" t="s">
        <v>2805</v>
      </c>
      <c r="P1573" s="1" t="str">
        <f>IF(db[[#This Row],[QTY/ CTN]]="","",SUBSTITUTE(SUBSTITUTE(SUBSTITUTE(db[[#This Row],[QTY/ CTN]]," ","_",2),"(",""),")","")&amp;"_")</f>
        <v/>
      </c>
      <c r="Q1573" s="1" t="str">
        <f>IF(db[[#This Row],[H_QTY/ CTN]]="","",SEARCH("_",db[[#This Row],[H_QTY/ CTN]]))</f>
        <v/>
      </c>
      <c r="R1573" s="1" t="str">
        <f>IF(db[[#This Row],[H_QTY/ CTN]]="","",LEN(db[[#This Row],[H_QTY/ CTN]]))</f>
        <v/>
      </c>
      <c r="S1573" s="90" t="str">
        <f>IF(db[[#This Row],[H_QTY/ CTN]]="","",LEFT(db[[#This Row],[H_QTY/ CTN]],db[[#This Row],[H_1]]-1))</f>
        <v/>
      </c>
      <c r="T1573" s="87" t="str">
        <f>IF(NOT(db[[#This Row],[H_1]]=db[[#This Row],[H_2]]),MID(db[[#This Row],[H_QTY/ CTN]],db[[#This Row],[H_1]]+1,db[[#This Row],[H_2]]-db[[#This Row],[H_1]]-1),"")</f>
        <v/>
      </c>
      <c r="U1573" s="87" t="str">
        <f>IF(db[[#This Row],[QTY/ CTN B]]="","",LEFT(db[[#This Row],[QTY/ CTN B]],SEARCH(" ",db[[#This Row],[QTY/ CTN B]],1)-1))</f>
        <v/>
      </c>
      <c r="V1573" s="87" t="str">
        <f>IF(db[[#This Row],[QTY/ CTN B]]="","",RIGHT(db[[#This Row],[QTY/ CTN B]],LEN(db[[#This Row],[QTY/ CTN B]])-SEARCH(" ",db[[#This Row],[QTY/ CTN B]],1)))</f>
        <v/>
      </c>
      <c r="W1573" s="87" t="str">
        <f>IF(db[[#This Row],[QTY/ CTN TG]]="",IF(db[[#This Row],[STN TG]]="","",12),LEFT(db[[#This Row],[QTY/ CTN TG]],SEARCH(" ",db[[#This Row],[QTY/ CTN TG]],1)-1))</f>
        <v/>
      </c>
      <c r="X1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73" s="87" t="str">
        <f>IF(db[[#This Row],[STN K]]="","",IF(db[[#This Row],[STN TG]]="LSN",12,""))</f>
        <v/>
      </c>
      <c r="Z1573" s="87" t="str">
        <f>IF(db[[#This Row],[STN TG]]="LSN","PCS","")</f>
        <v/>
      </c>
      <c r="AA1573" s="87" t="e">
        <f>db[[#This Row],[QTY B]]*IF(db[[#This Row],[QTY TG]]="",1,db[[#This Row],[QTY TG]])*IF(db[[#This Row],[QTY K]]="",1,db[[#This Row],[QTY K]])</f>
        <v>#VALUE!</v>
      </c>
      <c r="AB1573" s="87" t="str">
        <f>IF(db[[#This Row],[STN K]]="",IF(db[[#This Row],[STN TG]]="",db[[#This Row],[STN B]],db[[#This Row],[STN TG]]),db[[#This Row],[STN K]])</f>
        <v/>
      </c>
      <c r="AC1573" s="87"/>
    </row>
    <row r="1574" spans="1:29" x14ac:dyDescent="0.25">
      <c r="A1574" s="87">
        <f>ROW()-1</f>
        <v>1573</v>
      </c>
      <c r="B1574" s="11" t="str">
        <f>LOWER(SUBSTITUTE(SUBSTITUTE(SUBSTITUTE(SUBSTITUTE(SUBSTITUTE(SUBSTITUTE(db[[#This Row],[NB BM]]," ",),".",""),"-",""),"(",""),")",""),"/",""))</f>
        <v>lilinangkashintoengno0123456</v>
      </c>
      <c r="C1574" s="11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D1574" s="11" t="str">
        <f>LOWER(SUBSTITUTE(SUBSTITUTE(SUBSTITUTE(SUBSTITUTE(SUBSTITUTE(SUBSTITUTE(SUBSTITUTE(SUBSTITUTE(SUBSTITUTE(db[[#This Row],[NB PAJAK]]," ",""),"-",""),"(",""),")",""),".",""),",",""),"/",""),"""",""),"+",""))</f>
        <v/>
      </c>
      <c r="E1574" s="11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lilinangkashintoengno0123456100lsn</v>
      </c>
      <c r="F1574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lilinangkashintoengno0123456100lsnuntana</v>
      </c>
      <c r="G1574" s="20" t="s">
        <v>3476</v>
      </c>
      <c r="H1574" s="20" t="s">
        <v>3475</v>
      </c>
      <c r="I1574" s="57"/>
      <c r="J1574" s="1" t="s">
        <v>1621</v>
      </c>
      <c r="K1574" s="29" t="e">
        <f>IF(db[[#This Row],[NB NOTA_C]]="","",COUNTIF([2]!B_MSK[concat],db[[#This Row],[NB NOTA_C]]))</f>
        <v>#REF!</v>
      </c>
      <c r="L1574" s="13" t="s">
        <v>1655</v>
      </c>
      <c r="M1574" s="11" t="s">
        <v>1780</v>
      </c>
      <c r="N1574" s="12" t="s">
        <v>2805</v>
      </c>
      <c r="O1574" s="11"/>
      <c r="P1574" s="11" t="str">
        <f>IF(db[[#This Row],[QTY/ CTN]]="","",SUBSTITUTE(SUBSTITUTE(SUBSTITUTE(db[[#This Row],[QTY/ CTN]]," ","_",2),"(",""),")","")&amp;"_")</f>
        <v>100 LSN_</v>
      </c>
      <c r="Q1574" s="11">
        <f>IF(db[[#This Row],[H_QTY/ CTN]]="","",SEARCH("_",db[[#This Row],[H_QTY/ CTN]]))</f>
        <v>8</v>
      </c>
      <c r="R1574" s="11">
        <f>IF(db[[#This Row],[H_QTY/ CTN]]="","",LEN(db[[#This Row],[H_QTY/ CTN]]))</f>
        <v>8</v>
      </c>
      <c r="S1574" s="93" t="str">
        <f>IF(db[[#This Row],[H_QTY/ CTN]]="","",LEFT(db[[#This Row],[H_QTY/ CTN]],db[[#This Row],[H_1]]-1))</f>
        <v>100 LSN</v>
      </c>
      <c r="T1574" s="93" t="str">
        <f>IF(NOT(db[[#This Row],[H_1]]=db[[#This Row],[H_2]]),MID(db[[#This Row],[H_QTY/ CTN]],db[[#This Row],[H_1]]+1,db[[#This Row],[H_2]]-db[[#This Row],[H_1]]-1),"")</f>
        <v/>
      </c>
      <c r="U1574" s="87" t="str">
        <f>IF(db[[#This Row],[QTY/ CTN B]]="","",LEFT(db[[#This Row],[QTY/ CTN B]],SEARCH(" ",db[[#This Row],[QTY/ CTN B]],1)-1))</f>
        <v>100</v>
      </c>
      <c r="V1574" s="87" t="str">
        <f>IF(db[[#This Row],[QTY/ CTN B]]="","",RIGHT(db[[#This Row],[QTY/ CTN B]],LEN(db[[#This Row],[QTY/ CTN B]])-SEARCH(" ",db[[#This Row],[QTY/ CTN B]],1)))</f>
        <v>LSN</v>
      </c>
      <c r="W1574" s="87">
        <f>IF(db[[#This Row],[QTY/ CTN TG]]="",IF(db[[#This Row],[STN TG]]="","",12),LEFT(db[[#This Row],[QTY/ CTN TG]],SEARCH(" ",db[[#This Row],[QTY/ CTN TG]],1)-1))</f>
        <v>12</v>
      </c>
      <c r="X1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4" s="87" t="str">
        <f>IF(db[[#This Row],[STN K]]="","",IF(db[[#This Row],[STN TG]]="LSN",12,""))</f>
        <v/>
      </c>
      <c r="Z1574" s="87" t="str">
        <f>IF(db[[#This Row],[STN TG]]="LSN","PCS","")</f>
        <v/>
      </c>
      <c r="AA1574" s="87">
        <f>db[[#This Row],[QTY B]]*IF(db[[#This Row],[QTY TG]]="",1,db[[#This Row],[QTY TG]])*IF(db[[#This Row],[QTY K]]="",1,db[[#This Row],[QTY K]])</f>
        <v>1200</v>
      </c>
      <c r="AB1574" s="87" t="str">
        <f>IF(db[[#This Row],[STN K]]="",IF(db[[#This Row],[STN TG]]="",db[[#This Row],[STN B]],db[[#This Row],[STN TG]]),db[[#This Row],[STN K]])</f>
        <v>PCS</v>
      </c>
      <c r="AC1574" s="87"/>
    </row>
    <row r="1575" spans="1:29" x14ac:dyDescent="0.25">
      <c r="A1575" s="87">
        <f>ROW()-1</f>
        <v>1574</v>
      </c>
      <c r="B1575" s="3" t="str">
        <f>LOWER(SUBSTITUTE(SUBSTITUTE(SUBSTITUTE(SUBSTITUTE(SUBSTITUTE(SUBSTITUTE(db[[#This Row],[NB BM]]," ",),".",""),"-",""),"(",""),")",""),"/",""))</f>
        <v>lilinangkashintoengno0</v>
      </c>
      <c r="C1575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D1575" s="3" t="str">
        <f>LOWER(SUBSTITUTE(SUBSTITUTE(SUBSTITUTE(SUBSTITUTE(SUBSTITUTE(SUBSTITUTE(SUBSTITUTE(SUBSTITUTE(SUBSTITUTE(db[[#This Row],[NB PAJAK]]," ",""),"-",""),"(",""),")",""),".",""),",",""),"/",""),"""",""),"+",""))</f>
        <v/>
      </c>
      <c r="E1575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lilinangkashintoengno0100lsn</v>
      </c>
      <c r="F1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lilinangkashintoengno0127100lsnuntana</v>
      </c>
      <c r="G1575" s="4" t="s">
        <v>1191</v>
      </c>
      <c r="H1575" s="4" t="s">
        <v>1473</v>
      </c>
      <c r="I1575" s="49"/>
      <c r="J1575" s="1" t="s">
        <v>1621</v>
      </c>
      <c r="K1575" s="26" t="e">
        <f>IF(db[[#This Row],[NB NOTA_C]]="","",COUNTIF([2]!B_MSK[concat],db[[#This Row],[NB NOTA_C]]))</f>
        <v>#REF!</v>
      </c>
      <c r="L1575" s="6" t="s">
        <v>1655</v>
      </c>
      <c r="M1575" s="1" t="s">
        <v>1780</v>
      </c>
      <c r="N1575" s="1" t="s">
        <v>2805</v>
      </c>
      <c r="P1575" s="1" t="str">
        <f>IF(db[[#This Row],[QTY/ CTN]]="","",SUBSTITUTE(SUBSTITUTE(SUBSTITUTE(db[[#This Row],[QTY/ CTN]]," ","_",2),"(",""),")","")&amp;"_")</f>
        <v>100 LSN_</v>
      </c>
      <c r="Q1575" s="1">
        <f>IF(db[[#This Row],[H_QTY/ CTN]]="","",SEARCH("_",db[[#This Row],[H_QTY/ CTN]]))</f>
        <v>8</v>
      </c>
      <c r="R1575" s="1">
        <f>IF(db[[#This Row],[H_QTY/ CTN]]="","",LEN(db[[#This Row],[H_QTY/ CTN]]))</f>
        <v>8</v>
      </c>
      <c r="S1575" s="90" t="str">
        <f>IF(db[[#This Row],[H_QTY/ CTN]]="","",LEFT(db[[#This Row],[H_QTY/ CTN]],db[[#This Row],[H_1]]-1))</f>
        <v>100 LSN</v>
      </c>
      <c r="T1575" s="87" t="str">
        <f>IF(NOT(db[[#This Row],[H_1]]=db[[#This Row],[H_2]]),MID(db[[#This Row],[H_QTY/ CTN]],db[[#This Row],[H_1]]+1,db[[#This Row],[H_2]]-db[[#This Row],[H_1]]-1),"")</f>
        <v/>
      </c>
      <c r="U1575" s="87" t="str">
        <f>IF(db[[#This Row],[QTY/ CTN B]]="","",LEFT(db[[#This Row],[QTY/ CTN B]],SEARCH(" ",db[[#This Row],[QTY/ CTN B]],1)-1))</f>
        <v>100</v>
      </c>
      <c r="V1575" s="87" t="str">
        <f>IF(db[[#This Row],[QTY/ CTN B]]="","",RIGHT(db[[#This Row],[QTY/ CTN B]],LEN(db[[#This Row],[QTY/ CTN B]])-SEARCH(" ",db[[#This Row],[QTY/ CTN B]],1)))</f>
        <v>LSN</v>
      </c>
      <c r="W1575" s="87">
        <f>IF(db[[#This Row],[QTY/ CTN TG]]="",IF(db[[#This Row],[STN TG]]="","",12),LEFT(db[[#This Row],[QTY/ CTN TG]],SEARCH(" ",db[[#This Row],[QTY/ CTN TG]],1)-1))</f>
        <v>12</v>
      </c>
      <c r="X1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5" s="87" t="str">
        <f>IF(db[[#This Row],[STN K]]="","",IF(db[[#This Row],[STN TG]]="LSN",12,""))</f>
        <v/>
      </c>
      <c r="Z1575" s="87" t="str">
        <f>IF(db[[#This Row],[STN TG]]="LSN","PCS","")</f>
        <v/>
      </c>
      <c r="AA1575" s="87">
        <f>db[[#This Row],[QTY B]]*IF(db[[#This Row],[QTY TG]]="",1,db[[#This Row],[QTY TG]])*IF(db[[#This Row],[QTY K]]="",1,db[[#This Row],[QTY K]])</f>
        <v>1200</v>
      </c>
      <c r="AB1575" s="87" t="str">
        <f>IF(db[[#This Row],[STN K]]="",IF(db[[#This Row],[STN TG]]="",db[[#This Row],[STN B]],db[[#This Row],[STN TG]]),db[[#This Row],[STN K]])</f>
        <v>PCS</v>
      </c>
      <c r="AC1575" s="87"/>
    </row>
    <row r="1576" spans="1:29" x14ac:dyDescent="0.25">
      <c r="A1576" s="87">
        <f>ROW()-1</f>
        <v>1575</v>
      </c>
      <c r="B1576" s="3" t="str">
        <f>LOWER(SUBSTITUTE(SUBSTITUTE(SUBSTITUTE(SUBSTITUTE(SUBSTITUTE(SUBSTITUTE(db[[#This Row],[NB BM]]," ",),".",""),"-",""),"(",""),")",""),"/",""))</f>
        <v>lilinangkashintoengno1</v>
      </c>
      <c r="C1576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D1576" s="3" t="str">
        <f>LOWER(SUBSTITUTE(SUBSTITUTE(SUBSTITUTE(SUBSTITUTE(SUBSTITUTE(SUBSTITUTE(SUBSTITUTE(SUBSTITUTE(SUBSTITUTE(db[[#This Row],[NB PAJAK]]," ",""),"-",""),"(",""),")",""),".",""),",",""),"/",""),"""",""),"+",""))</f>
        <v/>
      </c>
      <c r="E1576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lilinangkashintoengno1100lsn</v>
      </c>
      <c r="F15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lilinangkashintoengno1100lsnuntana</v>
      </c>
      <c r="G1576" s="1" t="s">
        <v>1192</v>
      </c>
      <c r="H1576" s="4" t="s">
        <v>1474</v>
      </c>
      <c r="I1576" s="49"/>
      <c r="J1576" s="1" t="s">
        <v>1621</v>
      </c>
      <c r="K1576" s="26" t="e">
        <f>IF(db[[#This Row],[NB NOTA_C]]="","",COUNTIF([2]!B_MSK[concat],db[[#This Row],[NB NOTA_C]]))</f>
        <v>#REF!</v>
      </c>
      <c r="L1576" s="6" t="s">
        <v>1655</v>
      </c>
      <c r="M1576" s="1" t="s">
        <v>1780</v>
      </c>
      <c r="N1576" s="1" t="s">
        <v>2805</v>
      </c>
      <c r="P1576" s="1" t="str">
        <f>IF(db[[#This Row],[QTY/ CTN]]="","",SUBSTITUTE(SUBSTITUTE(SUBSTITUTE(db[[#This Row],[QTY/ CTN]]," ","_",2),"(",""),")","")&amp;"_")</f>
        <v>100 LSN_</v>
      </c>
      <c r="Q1576" s="1">
        <f>IF(db[[#This Row],[H_QTY/ CTN]]="","",SEARCH("_",db[[#This Row],[H_QTY/ CTN]]))</f>
        <v>8</v>
      </c>
      <c r="R1576" s="1">
        <f>IF(db[[#This Row],[H_QTY/ CTN]]="","",LEN(db[[#This Row],[H_QTY/ CTN]]))</f>
        <v>8</v>
      </c>
      <c r="S1576" s="90" t="str">
        <f>IF(db[[#This Row],[H_QTY/ CTN]]="","",LEFT(db[[#This Row],[H_QTY/ CTN]],db[[#This Row],[H_1]]-1))</f>
        <v>100 LSN</v>
      </c>
      <c r="T1576" s="87" t="str">
        <f>IF(NOT(db[[#This Row],[H_1]]=db[[#This Row],[H_2]]),MID(db[[#This Row],[H_QTY/ CTN]],db[[#This Row],[H_1]]+1,db[[#This Row],[H_2]]-db[[#This Row],[H_1]]-1),"")</f>
        <v/>
      </c>
      <c r="U1576" s="87" t="str">
        <f>IF(db[[#This Row],[QTY/ CTN B]]="","",LEFT(db[[#This Row],[QTY/ CTN B]],SEARCH(" ",db[[#This Row],[QTY/ CTN B]],1)-1))</f>
        <v>100</v>
      </c>
      <c r="V1576" s="87" t="str">
        <f>IF(db[[#This Row],[QTY/ CTN B]]="","",RIGHT(db[[#This Row],[QTY/ CTN B]],LEN(db[[#This Row],[QTY/ CTN B]])-SEARCH(" ",db[[#This Row],[QTY/ CTN B]],1)))</f>
        <v>LSN</v>
      </c>
      <c r="W1576" s="87">
        <f>IF(db[[#This Row],[QTY/ CTN TG]]="",IF(db[[#This Row],[STN TG]]="","",12),LEFT(db[[#This Row],[QTY/ CTN TG]],SEARCH(" ",db[[#This Row],[QTY/ CTN TG]],1)-1))</f>
        <v>12</v>
      </c>
      <c r="X1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6" s="87" t="str">
        <f>IF(db[[#This Row],[STN K]]="","",IF(db[[#This Row],[STN TG]]="LSN",12,""))</f>
        <v/>
      </c>
      <c r="Z1576" s="87" t="str">
        <f>IF(db[[#This Row],[STN TG]]="LSN","PCS","")</f>
        <v/>
      </c>
      <c r="AA1576" s="87">
        <f>db[[#This Row],[QTY B]]*IF(db[[#This Row],[QTY TG]]="",1,db[[#This Row],[QTY TG]])*IF(db[[#This Row],[QTY K]]="",1,db[[#This Row],[QTY K]])</f>
        <v>1200</v>
      </c>
      <c r="AB1576" s="87" t="str">
        <f>IF(db[[#This Row],[STN K]]="",IF(db[[#This Row],[STN TG]]="",db[[#This Row],[STN B]],db[[#This Row],[STN TG]]),db[[#This Row],[STN K]])</f>
        <v>PCS</v>
      </c>
      <c r="AC1576" s="87"/>
    </row>
    <row r="1577" spans="1:29" x14ac:dyDescent="0.25">
      <c r="A1577" s="87">
        <f>ROW()-1</f>
        <v>1576</v>
      </c>
      <c r="B1577" s="3" t="str">
        <f>LOWER(SUBSTITUTE(SUBSTITUTE(SUBSTITUTE(SUBSTITUTE(SUBSTITUTE(SUBSTITUTE(db[[#This Row],[NB BM]]," ",),".",""),"-",""),"(",""),")",""),"/",""))</f>
        <v>lilinangkashintoengno1234</v>
      </c>
      <c r="C1577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D1577" s="3" t="str">
        <f>LOWER(SUBSTITUTE(SUBSTITUTE(SUBSTITUTE(SUBSTITUTE(SUBSTITUTE(SUBSTITUTE(SUBSTITUTE(SUBSTITUTE(SUBSTITUTE(db[[#This Row],[NB PAJAK]]," ",""),"-",""),"(",""),")",""),".",""),",",""),"/",""),"""",""),"+",""))</f>
        <v/>
      </c>
      <c r="E1577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lilinangkashintoengno1234100lsn</v>
      </c>
      <c r="F1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lilinangkashintoengno1234100lsnuntana</v>
      </c>
      <c r="G1577" s="1" t="s">
        <v>3505</v>
      </c>
      <c r="H1577" s="4" t="s">
        <v>3504</v>
      </c>
      <c r="I1577" s="49"/>
      <c r="J1577" s="1" t="s">
        <v>1621</v>
      </c>
      <c r="K1577" s="28" t="e">
        <f>IF(db[[#This Row],[NB NOTA_C]]="","",COUNTIF([2]!B_MSK[concat],db[[#This Row],[NB NOTA_C]]))</f>
        <v>#REF!</v>
      </c>
      <c r="L1577" s="7" t="s">
        <v>1655</v>
      </c>
      <c r="M1577" s="3" t="s">
        <v>1780</v>
      </c>
      <c r="N1577" s="1" t="s">
        <v>2805</v>
      </c>
      <c r="O1577" s="3"/>
      <c r="P1577" s="3" t="str">
        <f>IF(db[[#This Row],[QTY/ CTN]]="","",SUBSTITUTE(SUBSTITUTE(SUBSTITUTE(db[[#This Row],[QTY/ CTN]]," ","_",2),"(",""),")","")&amp;"_")</f>
        <v>100 LSN_</v>
      </c>
      <c r="Q1577" s="3">
        <f>IF(db[[#This Row],[H_QTY/ CTN]]="","",SEARCH("_",db[[#This Row],[H_QTY/ CTN]]))</f>
        <v>8</v>
      </c>
      <c r="R1577" s="3">
        <f>IF(db[[#This Row],[H_QTY/ CTN]]="","",LEN(db[[#This Row],[H_QTY/ CTN]]))</f>
        <v>8</v>
      </c>
      <c r="S1577" s="87" t="str">
        <f>IF(db[[#This Row],[H_QTY/ CTN]]="","",LEFT(db[[#This Row],[H_QTY/ CTN]],db[[#This Row],[H_1]]-1))</f>
        <v>100 LSN</v>
      </c>
      <c r="T1577" s="87" t="str">
        <f>IF(NOT(db[[#This Row],[H_1]]=db[[#This Row],[H_2]]),MID(db[[#This Row],[H_QTY/ CTN]],db[[#This Row],[H_1]]+1,db[[#This Row],[H_2]]-db[[#This Row],[H_1]]-1),"")</f>
        <v/>
      </c>
      <c r="U1577" s="87" t="str">
        <f>IF(db[[#This Row],[QTY/ CTN B]]="","",LEFT(db[[#This Row],[QTY/ CTN B]],SEARCH(" ",db[[#This Row],[QTY/ CTN B]],1)-1))</f>
        <v>100</v>
      </c>
      <c r="V1577" s="87" t="str">
        <f>IF(db[[#This Row],[QTY/ CTN B]]="","",RIGHT(db[[#This Row],[QTY/ CTN B]],LEN(db[[#This Row],[QTY/ CTN B]])-SEARCH(" ",db[[#This Row],[QTY/ CTN B]],1)))</f>
        <v>LSN</v>
      </c>
      <c r="W1577" s="87">
        <f>IF(db[[#This Row],[QTY/ CTN TG]]="",IF(db[[#This Row],[STN TG]]="","",12),LEFT(db[[#This Row],[QTY/ CTN TG]],SEARCH(" ",db[[#This Row],[QTY/ CTN TG]],1)-1))</f>
        <v>12</v>
      </c>
      <c r="X1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7" s="87" t="str">
        <f>IF(db[[#This Row],[STN K]]="","",IF(db[[#This Row],[STN TG]]="LSN",12,""))</f>
        <v/>
      </c>
      <c r="Z1577" s="87" t="str">
        <f>IF(db[[#This Row],[STN TG]]="LSN","PCS","")</f>
        <v/>
      </c>
      <c r="AA1577" s="87">
        <f>db[[#This Row],[QTY B]]*IF(db[[#This Row],[QTY TG]]="",1,db[[#This Row],[QTY TG]])*IF(db[[#This Row],[QTY K]]="",1,db[[#This Row],[QTY K]])</f>
        <v>1200</v>
      </c>
      <c r="AB1577" s="87" t="str">
        <f>IF(db[[#This Row],[STN K]]="",IF(db[[#This Row],[STN TG]]="",db[[#This Row],[STN B]],db[[#This Row],[STN TG]]),db[[#This Row],[STN K]])</f>
        <v>PCS</v>
      </c>
      <c r="AC1577" s="87"/>
    </row>
    <row r="1578" spans="1:29" x14ac:dyDescent="0.25">
      <c r="A1578" s="87">
        <f>ROW()-1</f>
        <v>1577</v>
      </c>
      <c r="B1578" s="3" t="str">
        <f>LOWER(SUBSTITUTE(SUBSTITUTE(SUBSTITUTE(SUBSTITUTE(SUBSTITUTE(SUBSTITUTE(db[[#This Row],[NB BM]]," ",),".",""),"-",""),"(",""),")",""),"/",""))</f>
        <v>lilinangkashintoengno12345</v>
      </c>
      <c r="C1578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D1578" s="3" t="str">
        <f>LOWER(SUBSTITUTE(SUBSTITUTE(SUBSTITUTE(SUBSTITUTE(SUBSTITUTE(SUBSTITUTE(SUBSTITUTE(SUBSTITUTE(SUBSTITUTE(db[[#This Row],[NB PAJAK]]," ",""),"-",""),"(",""),")",""),".",""),",",""),"/",""),"""",""),"+",""))</f>
        <v/>
      </c>
      <c r="E1578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lilinangkashintoengno12345100lsn</v>
      </c>
      <c r="F15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lilinangkashintoengno12345100lsnuntana</v>
      </c>
      <c r="G1578" s="1" t="s">
        <v>3503</v>
      </c>
      <c r="H1578" s="4" t="s">
        <v>3383</v>
      </c>
      <c r="I1578" s="49"/>
      <c r="J1578" s="1" t="s">
        <v>1621</v>
      </c>
      <c r="K1578" s="28" t="e">
        <f>IF(db[[#This Row],[NB NOTA_C]]="","",COUNTIF([2]!B_MSK[concat],db[[#This Row],[NB NOTA_C]]))</f>
        <v>#REF!</v>
      </c>
      <c r="L1578" s="7" t="s">
        <v>1655</v>
      </c>
      <c r="M1578" s="3" t="s">
        <v>1780</v>
      </c>
      <c r="N1578" s="1" t="s">
        <v>2805</v>
      </c>
      <c r="O1578" s="3"/>
      <c r="P1578" s="3" t="str">
        <f>IF(db[[#This Row],[QTY/ CTN]]="","",SUBSTITUTE(SUBSTITUTE(SUBSTITUTE(db[[#This Row],[QTY/ CTN]]," ","_",2),"(",""),")","")&amp;"_")</f>
        <v>100 LSN_</v>
      </c>
      <c r="Q1578" s="3">
        <f>IF(db[[#This Row],[H_QTY/ CTN]]="","",SEARCH("_",db[[#This Row],[H_QTY/ CTN]]))</f>
        <v>8</v>
      </c>
      <c r="R1578" s="3">
        <f>IF(db[[#This Row],[H_QTY/ CTN]]="","",LEN(db[[#This Row],[H_QTY/ CTN]]))</f>
        <v>8</v>
      </c>
      <c r="S1578" s="87" t="str">
        <f>IF(db[[#This Row],[H_QTY/ CTN]]="","",LEFT(db[[#This Row],[H_QTY/ CTN]],db[[#This Row],[H_1]]-1))</f>
        <v>100 LSN</v>
      </c>
      <c r="T1578" s="87" t="str">
        <f>IF(NOT(db[[#This Row],[H_1]]=db[[#This Row],[H_2]]),MID(db[[#This Row],[H_QTY/ CTN]],db[[#This Row],[H_1]]+1,db[[#This Row],[H_2]]-db[[#This Row],[H_1]]-1),"")</f>
        <v/>
      </c>
      <c r="U1578" s="87" t="str">
        <f>IF(db[[#This Row],[QTY/ CTN B]]="","",LEFT(db[[#This Row],[QTY/ CTN B]],SEARCH(" ",db[[#This Row],[QTY/ CTN B]],1)-1))</f>
        <v>100</v>
      </c>
      <c r="V1578" s="87" t="str">
        <f>IF(db[[#This Row],[QTY/ CTN B]]="","",RIGHT(db[[#This Row],[QTY/ CTN B]],LEN(db[[#This Row],[QTY/ CTN B]])-SEARCH(" ",db[[#This Row],[QTY/ CTN B]],1)))</f>
        <v>LSN</v>
      </c>
      <c r="W1578" s="87">
        <f>IF(db[[#This Row],[QTY/ CTN TG]]="",IF(db[[#This Row],[STN TG]]="","",12),LEFT(db[[#This Row],[QTY/ CTN TG]],SEARCH(" ",db[[#This Row],[QTY/ CTN TG]],1)-1))</f>
        <v>12</v>
      </c>
      <c r="X1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8" s="87" t="str">
        <f>IF(db[[#This Row],[STN K]]="","",IF(db[[#This Row],[STN TG]]="LSN",12,""))</f>
        <v/>
      </c>
      <c r="Z1578" s="87" t="str">
        <f>IF(db[[#This Row],[STN TG]]="LSN","PCS","")</f>
        <v/>
      </c>
      <c r="AA1578" s="87">
        <f>db[[#This Row],[QTY B]]*IF(db[[#This Row],[QTY TG]]="",1,db[[#This Row],[QTY TG]])*IF(db[[#This Row],[QTY K]]="",1,db[[#This Row],[QTY K]])</f>
        <v>1200</v>
      </c>
      <c r="AB1578" s="87" t="str">
        <f>IF(db[[#This Row],[STN K]]="",IF(db[[#This Row],[STN TG]]="",db[[#This Row],[STN B]],db[[#This Row],[STN TG]]),db[[#This Row],[STN K]])</f>
        <v>PCS</v>
      </c>
      <c r="AC1578" s="87"/>
    </row>
    <row r="1579" spans="1:29" x14ac:dyDescent="0.25">
      <c r="A1579" s="87">
        <f>ROW()-1</f>
        <v>1578</v>
      </c>
      <c r="B1579" s="3" t="str">
        <f>LOWER(SUBSTITUTE(SUBSTITUTE(SUBSTITUTE(SUBSTITUTE(SUBSTITUTE(SUBSTITUTE(db[[#This Row],[NB BM]]," ",),".",""),"-",""),"(",""),")",""),"/",""))</f>
        <v>lilinangkashintoengno123456</v>
      </c>
      <c r="C1579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D1579" s="3" t="str">
        <f>LOWER(SUBSTITUTE(SUBSTITUTE(SUBSTITUTE(SUBSTITUTE(SUBSTITUTE(SUBSTITUTE(SUBSTITUTE(SUBSTITUTE(SUBSTITUTE(db[[#This Row],[NB PAJAK]]," ",""),"-",""),"(",""),")",""),".",""),",",""),"/",""),"""",""),"+",""))</f>
        <v/>
      </c>
      <c r="E1579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lilinangkashintoengno123456100lsn</v>
      </c>
      <c r="F15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lilinangkashintoengno123456100lsnuntana</v>
      </c>
      <c r="G1579" s="1" t="s">
        <v>3384</v>
      </c>
      <c r="H1579" s="4" t="s">
        <v>3380</v>
      </c>
      <c r="I1579" s="49"/>
      <c r="J1579" s="1" t="s">
        <v>1621</v>
      </c>
      <c r="K1579" s="28" t="e">
        <f>IF(db[[#This Row],[NB NOTA_C]]="","",COUNTIF([2]!B_MSK[concat],db[[#This Row],[NB NOTA_C]]))</f>
        <v>#REF!</v>
      </c>
      <c r="L1579" s="7" t="s">
        <v>1655</v>
      </c>
      <c r="M1579" s="3" t="s">
        <v>1780</v>
      </c>
      <c r="N1579" s="1" t="s">
        <v>2805</v>
      </c>
      <c r="O1579" s="3"/>
      <c r="P1579" s="3" t="str">
        <f>IF(db[[#This Row],[QTY/ CTN]]="","",SUBSTITUTE(SUBSTITUTE(SUBSTITUTE(db[[#This Row],[QTY/ CTN]]," ","_",2),"(",""),")","")&amp;"_")</f>
        <v>100 LSN_</v>
      </c>
      <c r="Q1579" s="3">
        <f>IF(db[[#This Row],[H_QTY/ CTN]]="","",SEARCH("_",db[[#This Row],[H_QTY/ CTN]]))</f>
        <v>8</v>
      </c>
      <c r="R1579" s="3">
        <f>IF(db[[#This Row],[H_QTY/ CTN]]="","",LEN(db[[#This Row],[H_QTY/ CTN]]))</f>
        <v>8</v>
      </c>
      <c r="S1579" s="87" t="str">
        <f>IF(db[[#This Row],[H_QTY/ CTN]]="","",LEFT(db[[#This Row],[H_QTY/ CTN]],db[[#This Row],[H_1]]-1))</f>
        <v>100 LSN</v>
      </c>
      <c r="T1579" s="87" t="str">
        <f>IF(NOT(db[[#This Row],[H_1]]=db[[#This Row],[H_2]]),MID(db[[#This Row],[H_QTY/ CTN]],db[[#This Row],[H_1]]+1,db[[#This Row],[H_2]]-db[[#This Row],[H_1]]-1),"")</f>
        <v/>
      </c>
      <c r="U1579" s="87" t="str">
        <f>IF(db[[#This Row],[QTY/ CTN B]]="","",LEFT(db[[#This Row],[QTY/ CTN B]],SEARCH(" ",db[[#This Row],[QTY/ CTN B]],1)-1))</f>
        <v>100</v>
      </c>
      <c r="V1579" s="87" t="str">
        <f>IF(db[[#This Row],[QTY/ CTN B]]="","",RIGHT(db[[#This Row],[QTY/ CTN B]],LEN(db[[#This Row],[QTY/ CTN B]])-SEARCH(" ",db[[#This Row],[QTY/ CTN B]],1)))</f>
        <v>LSN</v>
      </c>
      <c r="W1579" s="87">
        <f>IF(db[[#This Row],[QTY/ CTN TG]]="",IF(db[[#This Row],[STN TG]]="","",12),LEFT(db[[#This Row],[QTY/ CTN TG]],SEARCH(" ",db[[#This Row],[QTY/ CTN TG]],1)-1))</f>
        <v>12</v>
      </c>
      <c r="X1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79" s="87" t="str">
        <f>IF(db[[#This Row],[STN K]]="","",IF(db[[#This Row],[STN TG]]="LSN",12,""))</f>
        <v/>
      </c>
      <c r="Z1579" s="87" t="str">
        <f>IF(db[[#This Row],[STN TG]]="LSN","PCS","")</f>
        <v/>
      </c>
      <c r="AA1579" s="87">
        <f>db[[#This Row],[QTY B]]*IF(db[[#This Row],[QTY TG]]="",1,db[[#This Row],[QTY TG]])*IF(db[[#This Row],[QTY K]]="",1,db[[#This Row],[QTY K]])</f>
        <v>1200</v>
      </c>
      <c r="AB1579" s="87" t="str">
        <f>IF(db[[#This Row],[STN K]]="",IF(db[[#This Row],[STN TG]]="",db[[#This Row],[STN B]],db[[#This Row],[STN TG]]),db[[#This Row],[STN K]])</f>
        <v>PCS</v>
      </c>
      <c r="AC1579" s="87"/>
    </row>
    <row r="1580" spans="1:29" x14ac:dyDescent="0.25">
      <c r="A1580" s="87">
        <f>ROW()-1</f>
        <v>1579</v>
      </c>
      <c r="B1580" s="3" t="str">
        <f>LOWER(SUBSTITUTE(SUBSTITUTE(SUBSTITUTE(SUBSTITUTE(SUBSTITUTE(SUBSTITUTE(db[[#This Row],[NB BM]]," ",),".",""),"-",""),"(",""),")",""),"/",""))</f>
        <v>lilinangkashintoengno1245</v>
      </c>
      <c r="C1580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D1580" s="3" t="str">
        <f>LOWER(SUBSTITUTE(SUBSTITUTE(SUBSTITUTE(SUBSTITUTE(SUBSTITUTE(SUBSTITUTE(SUBSTITUTE(SUBSTITUTE(SUBSTITUTE(db[[#This Row],[NB PAJAK]]," ",""),"-",""),"(",""),")",""),".",""),",",""),"/",""),"""",""),"+",""))</f>
        <v/>
      </c>
      <c r="E1580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lilinangkashintoengno1245100lsn</v>
      </c>
      <c r="F1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lilinangkashintoengno1245100lsnuntana</v>
      </c>
      <c r="G1580" s="1" t="s">
        <v>3376</v>
      </c>
      <c r="H1580" s="4" t="s">
        <v>3374</v>
      </c>
      <c r="I1580" s="49"/>
      <c r="J1580" s="1" t="s">
        <v>1621</v>
      </c>
      <c r="K1580" s="28" t="e">
        <f>IF(db[[#This Row],[NB NOTA_C]]="","",COUNTIF([2]!B_MSK[concat],db[[#This Row],[NB NOTA_C]]))</f>
        <v>#REF!</v>
      </c>
      <c r="L1580" s="7" t="s">
        <v>1655</v>
      </c>
      <c r="M1580" s="3" t="s">
        <v>1780</v>
      </c>
      <c r="N1580" s="1" t="s">
        <v>2805</v>
      </c>
      <c r="O1580" s="3"/>
      <c r="P1580" s="3" t="str">
        <f>IF(db[[#This Row],[QTY/ CTN]]="","",SUBSTITUTE(SUBSTITUTE(SUBSTITUTE(db[[#This Row],[QTY/ CTN]]," ","_",2),"(",""),")","")&amp;"_")</f>
        <v>100 LSN_</v>
      </c>
      <c r="Q1580" s="3">
        <f>IF(db[[#This Row],[H_QTY/ CTN]]="","",SEARCH("_",db[[#This Row],[H_QTY/ CTN]]))</f>
        <v>8</v>
      </c>
      <c r="R1580" s="3">
        <f>IF(db[[#This Row],[H_QTY/ CTN]]="","",LEN(db[[#This Row],[H_QTY/ CTN]]))</f>
        <v>8</v>
      </c>
      <c r="S1580" s="87" t="str">
        <f>IF(db[[#This Row],[H_QTY/ CTN]]="","",LEFT(db[[#This Row],[H_QTY/ CTN]],db[[#This Row],[H_1]]-1))</f>
        <v>100 LSN</v>
      </c>
      <c r="T1580" s="87" t="str">
        <f>IF(NOT(db[[#This Row],[H_1]]=db[[#This Row],[H_2]]),MID(db[[#This Row],[H_QTY/ CTN]],db[[#This Row],[H_1]]+1,db[[#This Row],[H_2]]-db[[#This Row],[H_1]]-1),"")</f>
        <v/>
      </c>
      <c r="U1580" s="87" t="str">
        <f>IF(db[[#This Row],[QTY/ CTN B]]="","",LEFT(db[[#This Row],[QTY/ CTN B]],SEARCH(" ",db[[#This Row],[QTY/ CTN B]],1)-1))</f>
        <v>100</v>
      </c>
      <c r="V1580" s="87" t="str">
        <f>IF(db[[#This Row],[QTY/ CTN B]]="","",RIGHT(db[[#This Row],[QTY/ CTN B]],LEN(db[[#This Row],[QTY/ CTN B]])-SEARCH(" ",db[[#This Row],[QTY/ CTN B]],1)))</f>
        <v>LSN</v>
      </c>
      <c r="W1580" s="87">
        <f>IF(db[[#This Row],[QTY/ CTN TG]]="",IF(db[[#This Row],[STN TG]]="","",12),LEFT(db[[#This Row],[QTY/ CTN TG]],SEARCH(" ",db[[#This Row],[QTY/ CTN TG]],1)-1))</f>
        <v>12</v>
      </c>
      <c r="X1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0" s="87" t="str">
        <f>IF(db[[#This Row],[STN K]]="","",IF(db[[#This Row],[STN TG]]="LSN",12,""))</f>
        <v/>
      </c>
      <c r="Z1580" s="87" t="str">
        <f>IF(db[[#This Row],[STN TG]]="LSN","PCS","")</f>
        <v/>
      </c>
      <c r="AA1580" s="87">
        <f>db[[#This Row],[QTY B]]*IF(db[[#This Row],[QTY TG]]="",1,db[[#This Row],[QTY TG]])*IF(db[[#This Row],[QTY K]]="",1,db[[#This Row],[QTY K]])</f>
        <v>1200</v>
      </c>
      <c r="AB1580" s="87" t="str">
        <f>IF(db[[#This Row],[STN K]]="",IF(db[[#This Row],[STN TG]]="",db[[#This Row],[STN B]],db[[#This Row],[STN TG]]),db[[#This Row],[STN K]])</f>
        <v>PCS</v>
      </c>
      <c r="AC1580" s="87"/>
    </row>
    <row r="1581" spans="1:29" x14ac:dyDescent="0.25">
      <c r="A1581" s="87">
        <f>ROW()-1</f>
        <v>1580</v>
      </c>
      <c r="B1581" s="3" t="str">
        <f>LOWER(SUBSTITUTE(SUBSTITUTE(SUBSTITUTE(SUBSTITUTE(SUBSTITUTE(SUBSTITUTE(db[[#This Row],[NB BM]]," ",),".",""),"-",""),"(",""),")",""),"/",""))</f>
        <v>lilinangkashintoengno2</v>
      </c>
      <c r="C1581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D1581" s="3" t="str">
        <f>LOWER(SUBSTITUTE(SUBSTITUTE(SUBSTITUTE(SUBSTITUTE(SUBSTITUTE(SUBSTITUTE(SUBSTITUTE(SUBSTITUTE(SUBSTITUTE(db[[#This Row],[NB PAJAK]]," ",""),"-",""),"(",""),")",""),".",""),",",""),"/",""),"""",""),"+",""))</f>
        <v/>
      </c>
      <c r="E1581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lilinangkashintoengno2100lsn</v>
      </c>
      <c r="F15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lilinangkashintoengno2100lsnuntana</v>
      </c>
      <c r="G1581" s="1" t="s">
        <v>2659</v>
      </c>
      <c r="H1581" s="4" t="s">
        <v>2657</v>
      </c>
      <c r="I1581" s="49"/>
      <c r="J1581" s="1" t="s">
        <v>1621</v>
      </c>
      <c r="K1581" s="26" t="e">
        <f>IF(db[[#This Row],[NB NOTA_C]]="","",COUNTIF([2]!B_MSK[concat],db[[#This Row],[NB NOTA_C]]))</f>
        <v>#REF!</v>
      </c>
      <c r="L1581" s="7" t="s">
        <v>1655</v>
      </c>
      <c r="M1581" s="1" t="s">
        <v>1780</v>
      </c>
      <c r="N1581" s="1" t="s">
        <v>2805</v>
      </c>
      <c r="P1581" s="1" t="str">
        <f>IF(db[[#This Row],[QTY/ CTN]]="","",SUBSTITUTE(SUBSTITUTE(SUBSTITUTE(db[[#This Row],[QTY/ CTN]]," ","_",2),"(",""),")","")&amp;"_")</f>
        <v>100 LSN_</v>
      </c>
      <c r="Q1581" s="1">
        <f>IF(db[[#This Row],[H_QTY/ CTN]]="","",SEARCH("_",db[[#This Row],[H_QTY/ CTN]]))</f>
        <v>8</v>
      </c>
      <c r="R1581" s="1">
        <f>IF(db[[#This Row],[H_QTY/ CTN]]="","",LEN(db[[#This Row],[H_QTY/ CTN]]))</f>
        <v>8</v>
      </c>
      <c r="S1581" s="90" t="str">
        <f>IF(db[[#This Row],[H_QTY/ CTN]]="","",LEFT(db[[#This Row],[H_QTY/ CTN]],db[[#This Row],[H_1]]-1))</f>
        <v>100 LSN</v>
      </c>
      <c r="T1581" s="87" t="str">
        <f>IF(NOT(db[[#This Row],[H_1]]=db[[#This Row],[H_2]]),MID(db[[#This Row],[H_QTY/ CTN]],db[[#This Row],[H_1]]+1,db[[#This Row],[H_2]]-db[[#This Row],[H_1]]-1),"")</f>
        <v/>
      </c>
      <c r="U1581" s="87" t="str">
        <f>IF(db[[#This Row],[QTY/ CTN B]]="","",LEFT(db[[#This Row],[QTY/ CTN B]],SEARCH(" ",db[[#This Row],[QTY/ CTN B]],1)-1))</f>
        <v>100</v>
      </c>
      <c r="V1581" s="87" t="str">
        <f>IF(db[[#This Row],[QTY/ CTN B]]="","",RIGHT(db[[#This Row],[QTY/ CTN B]],LEN(db[[#This Row],[QTY/ CTN B]])-SEARCH(" ",db[[#This Row],[QTY/ CTN B]],1)))</f>
        <v>LSN</v>
      </c>
      <c r="W1581" s="87">
        <f>IF(db[[#This Row],[QTY/ CTN TG]]="",IF(db[[#This Row],[STN TG]]="","",12),LEFT(db[[#This Row],[QTY/ CTN TG]],SEARCH(" ",db[[#This Row],[QTY/ CTN TG]],1)-1))</f>
        <v>12</v>
      </c>
      <c r="X1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1" s="87" t="str">
        <f>IF(db[[#This Row],[STN K]]="","",IF(db[[#This Row],[STN TG]]="LSN",12,""))</f>
        <v/>
      </c>
      <c r="Z1581" s="87" t="str">
        <f>IF(db[[#This Row],[STN TG]]="LSN","PCS","")</f>
        <v/>
      </c>
      <c r="AA1581" s="87">
        <f>db[[#This Row],[QTY B]]*IF(db[[#This Row],[QTY TG]]="",1,db[[#This Row],[QTY TG]])*IF(db[[#This Row],[QTY K]]="",1,db[[#This Row],[QTY K]])</f>
        <v>1200</v>
      </c>
      <c r="AB1581" s="87" t="str">
        <f>IF(db[[#This Row],[STN K]]="",IF(db[[#This Row],[STN TG]]="",db[[#This Row],[STN B]],db[[#This Row],[STN TG]]),db[[#This Row],[STN K]])</f>
        <v>PCS</v>
      </c>
      <c r="AC1581" s="87"/>
    </row>
    <row r="1582" spans="1:29" x14ac:dyDescent="0.25">
      <c r="A1582" s="87">
        <f>ROW()-1</f>
        <v>1581</v>
      </c>
      <c r="B1582" s="3" t="str">
        <f>LOWER(SUBSTITUTE(SUBSTITUTE(SUBSTITUTE(SUBSTITUTE(SUBSTITUTE(SUBSTITUTE(db[[#This Row],[NB BM]]," ",),".",""),"-",""),"(",""),")",""),"/",""))</f>
        <v>lilinangkashintoengno234</v>
      </c>
      <c r="C1582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D1582" s="3" t="str">
        <f>LOWER(SUBSTITUTE(SUBSTITUTE(SUBSTITUTE(SUBSTITUTE(SUBSTITUTE(SUBSTITUTE(SUBSTITUTE(SUBSTITUTE(SUBSTITUTE(db[[#This Row],[NB PAJAK]]," ",""),"-",""),"(",""),")",""),".",""),",",""),"/",""),"""",""),"+",""))</f>
        <v/>
      </c>
      <c r="E1582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lilinangkashintoengno234100lsn</v>
      </c>
      <c r="F1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lilinangkashintoengno234100lsnuntana</v>
      </c>
      <c r="G1582" s="1" t="s">
        <v>2662</v>
      </c>
      <c r="H1582" s="4" t="s">
        <v>2661</v>
      </c>
      <c r="I1582" s="49"/>
      <c r="J1582" s="1" t="s">
        <v>1621</v>
      </c>
      <c r="K1582" s="26" t="e">
        <f>IF(db[[#This Row],[NB NOTA_C]]="","",COUNTIF([2]!B_MSK[concat],db[[#This Row],[NB NOTA_C]]))</f>
        <v>#REF!</v>
      </c>
      <c r="L1582" s="7" t="s">
        <v>1655</v>
      </c>
      <c r="M1582" s="1" t="s">
        <v>1780</v>
      </c>
      <c r="N1582" s="1" t="s">
        <v>2805</v>
      </c>
      <c r="P1582" s="1" t="str">
        <f>IF(db[[#This Row],[QTY/ CTN]]="","",SUBSTITUTE(SUBSTITUTE(SUBSTITUTE(db[[#This Row],[QTY/ CTN]]," ","_",2),"(",""),")","")&amp;"_")</f>
        <v>100 LSN_</v>
      </c>
      <c r="Q1582" s="1">
        <f>IF(db[[#This Row],[H_QTY/ CTN]]="","",SEARCH("_",db[[#This Row],[H_QTY/ CTN]]))</f>
        <v>8</v>
      </c>
      <c r="R1582" s="1">
        <f>IF(db[[#This Row],[H_QTY/ CTN]]="","",LEN(db[[#This Row],[H_QTY/ CTN]]))</f>
        <v>8</v>
      </c>
      <c r="S1582" s="90" t="str">
        <f>IF(db[[#This Row],[H_QTY/ CTN]]="","",LEFT(db[[#This Row],[H_QTY/ CTN]],db[[#This Row],[H_1]]-1))</f>
        <v>100 LSN</v>
      </c>
      <c r="T1582" s="87" t="str">
        <f>IF(NOT(db[[#This Row],[H_1]]=db[[#This Row],[H_2]]),MID(db[[#This Row],[H_QTY/ CTN]],db[[#This Row],[H_1]]+1,db[[#This Row],[H_2]]-db[[#This Row],[H_1]]-1),"")</f>
        <v/>
      </c>
      <c r="U1582" s="87" t="str">
        <f>IF(db[[#This Row],[QTY/ CTN B]]="","",LEFT(db[[#This Row],[QTY/ CTN B]],SEARCH(" ",db[[#This Row],[QTY/ CTN B]],1)-1))</f>
        <v>100</v>
      </c>
      <c r="V1582" s="87" t="str">
        <f>IF(db[[#This Row],[QTY/ CTN B]]="","",RIGHT(db[[#This Row],[QTY/ CTN B]],LEN(db[[#This Row],[QTY/ CTN B]])-SEARCH(" ",db[[#This Row],[QTY/ CTN B]],1)))</f>
        <v>LSN</v>
      </c>
      <c r="W1582" s="87">
        <f>IF(db[[#This Row],[QTY/ CTN TG]]="",IF(db[[#This Row],[STN TG]]="","",12),LEFT(db[[#This Row],[QTY/ CTN TG]],SEARCH(" ",db[[#This Row],[QTY/ CTN TG]],1)-1))</f>
        <v>12</v>
      </c>
      <c r="X1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2" s="87" t="str">
        <f>IF(db[[#This Row],[STN K]]="","",IF(db[[#This Row],[STN TG]]="LSN",12,""))</f>
        <v/>
      </c>
      <c r="Z1582" s="87" t="str">
        <f>IF(db[[#This Row],[STN TG]]="LSN","PCS","")</f>
        <v/>
      </c>
      <c r="AA1582" s="87">
        <f>db[[#This Row],[QTY B]]*IF(db[[#This Row],[QTY TG]]="",1,db[[#This Row],[QTY TG]])*IF(db[[#This Row],[QTY K]]="",1,db[[#This Row],[QTY K]])</f>
        <v>1200</v>
      </c>
      <c r="AB1582" s="87" t="str">
        <f>IF(db[[#This Row],[STN K]]="",IF(db[[#This Row],[STN TG]]="",db[[#This Row],[STN B]],db[[#This Row],[STN TG]]),db[[#This Row],[STN K]])</f>
        <v>PCS</v>
      </c>
      <c r="AC1582" s="87"/>
    </row>
    <row r="1583" spans="1:29" x14ac:dyDescent="0.25">
      <c r="A1583" s="87">
        <f>ROW()-1</f>
        <v>1582</v>
      </c>
      <c r="B1583" s="3" t="str">
        <f>LOWER(SUBSTITUTE(SUBSTITUTE(SUBSTITUTE(SUBSTITUTE(SUBSTITUTE(SUBSTITUTE(db[[#This Row],[NB BM]]," ",),".",""),"-",""),"(",""),")",""),"/",""))</f>
        <v>lilinangkashintoengno23456</v>
      </c>
      <c r="C1583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D1583" s="3" t="str">
        <f>LOWER(SUBSTITUTE(SUBSTITUTE(SUBSTITUTE(SUBSTITUTE(SUBSTITUTE(SUBSTITUTE(SUBSTITUTE(SUBSTITUTE(SUBSTITUTE(db[[#This Row],[NB PAJAK]]," ",""),"-",""),"(",""),")",""),".",""),",",""),"/",""),"""",""),"+",""))</f>
        <v/>
      </c>
      <c r="E1583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lilinangkashintoengno23456100lsn</v>
      </c>
      <c r="F1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lilinangkashintoengno23456100lsnuntana</v>
      </c>
      <c r="G1583" s="1" t="s">
        <v>3328</v>
      </c>
      <c r="H1583" s="4" t="s">
        <v>1475</v>
      </c>
      <c r="I1583" s="49"/>
      <c r="J1583" s="1" t="s">
        <v>1621</v>
      </c>
      <c r="K1583" s="26" t="e">
        <f>IF(db[[#This Row],[NB NOTA_C]]="","",COUNTIF([2]!B_MSK[concat],db[[#This Row],[NB NOTA_C]]))</f>
        <v>#REF!</v>
      </c>
      <c r="L1583" s="6" t="s">
        <v>1655</v>
      </c>
      <c r="M1583" s="1" t="s">
        <v>1780</v>
      </c>
      <c r="N1583" s="1" t="s">
        <v>2805</v>
      </c>
      <c r="P1583" s="1" t="str">
        <f>IF(db[[#This Row],[QTY/ CTN]]="","",SUBSTITUTE(SUBSTITUTE(SUBSTITUTE(db[[#This Row],[QTY/ CTN]]," ","_",2),"(",""),")","")&amp;"_")</f>
        <v>100 LSN_</v>
      </c>
      <c r="Q1583" s="1">
        <f>IF(db[[#This Row],[H_QTY/ CTN]]="","",SEARCH("_",db[[#This Row],[H_QTY/ CTN]]))</f>
        <v>8</v>
      </c>
      <c r="R1583" s="1">
        <f>IF(db[[#This Row],[H_QTY/ CTN]]="","",LEN(db[[#This Row],[H_QTY/ CTN]]))</f>
        <v>8</v>
      </c>
      <c r="S1583" s="90" t="str">
        <f>IF(db[[#This Row],[H_QTY/ CTN]]="","",LEFT(db[[#This Row],[H_QTY/ CTN]],db[[#This Row],[H_1]]-1))</f>
        <v>100 LSN</v>
      </c>
      <c r="T1583" s="87" t="str">
        <f>IF(NOT(db[[#This Row],[H_1]]=db[[#This Row],[H_2]]),MID(db[[#This Row],[H_QTY/ CTN]],db[[#This Row],[H_1]]+1,db[[#This Row],[H_2]]-db[[#This Row],[H_1]]-1),"")</f>
        <v/>
      </c>
      <c r="U1583" s="87" t="str">
        <f>IF(db[[#This Row],[QTY/ CTN B]]="","",LEFT(db[[#This Row],[QTY/ CTN B]],SEARCH(" ",db[[#This Row],[QTY/ CTN B]],1)-1))</f>
        <v>100</v>
      </c>
      <c r="V1583" s="87" t="str">
        <f>IF(db[[#This Row],[QTY/ CTN B]]="","",RIGHT(db[[#This Row],[QTY/ CTN B]],LEN(db[[#This Row],[QTY/ CTN B]])-SEARCH(" ",db[[#This Row],[QTY/ CTN B]],1)))</f>
        <v>LSN</v>
      </c>
      <c r="W1583" s="87">
        <f>IF(db[[#This Row],[QTY/ CTN TG]]="",IF(db[[#This Row],[STN TG]]="","",12),LEFT(db[[#This Row],[QTY/ CTN TG]],SEARCH(" ",db[[#This Row],[QTY/ CTN TG]],1)-1))</f>
        <v>12</v>
      </c>
      <c r="X1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3" s="87" t="str">
        <f>IF(db[[#This Row],[STN K]]="","",IF(db[[#This Row],[STN TG]]="LSN",12,""))</f>
        <v/>
      </c>
      <c r="Z1583" s="87" t="str">
        <f>IF(db[[#This Row],[STN TG]]="LSN","PCS","")</f>
        <v/>
      </c>
      <c r="AA1583" s="87">
        <f>db[[#This Row],[QTY B]]*IF(db[[#This Row],[QTY TG]]="",1,db[[#This Row],[QTY TG]])*IF(db[[#This Row],[QTY K]]="",1,db[[#This Row],[QTY K]])</f>
        <v>1200</v>
      </c>
      <c r="AB1583" s="87" t="str">
        <f>IF(db[[#This Row],[STN K]]="",IF(db[[#This Row],[STN TG]]="",db[[#This Row],[STN B]],db[[#This Row],[STN TG]]),db[[#This Row],[STN K]])</f>
        <v>PCS</v>
      </c>
      <c r="AC1583" s="87"/>
    </row>
    <row r="1584" spans="1:29" x14ac:dyDescent="0.25">
      <c r="A1584" s="87">
        <f>ROW()-1</f>
        <v>1583</v>
      </c>
      <c r="B1584" s="3" t="str">
        <f>LOWER(SUBSTITUTE(SUBSTITUTE(SUBSTITUTE(SUBSTITUTE(SUBSTITUTE(SUBSTITUTE(db[[#This Row],[NB BM]]," ",),".",""),"-",""),"(",""),")",""),"/",""))</f>
        <v>lilinangkashintoengno,235</v>
      </c>
      <c r="C1584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D1584" s="3" t="str">
        <f>LOWER(SUBSTITUTE(SUBSTITUTE(SUBSTITUTE(SUBSTITUTE(SUBSTITUTE(SUBSTITUTE(SUBSTITUTE(SUBSTITUTE(SUBSTITUTE(db[[#This Row],[NB PAJAK]]," ",""),"-",""),"(",""),")",""),".",""),",",""),"/",""),"""",""),"+",""))</f>
        <v/>
      </c>
      <c r="E1584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lilinangkashintoengno235100lsn</v>
      </c>
      <c r="F1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lilinangkashintoengno235100lsnuntana</v>
      </c>
      <c r="G1584" s="1" t="s">
        <v>3330</v>
      </c>
      <c r="H1584" s="4" t="s">
        <v>3329</v>
      </c>
      <c r="I1584" s="49"/>
      <c r="J1584" s="1" t="s">
        <v>1621</v>
      </c>
      <c r="K1584" s="26" t="e">
        <f>IF(db[[#This Row],[NB NOTA_C]]="","",COUNTIF([2]!B_MSK[concat],db[[#This Row],[NB NOTA_C]]))</f>
        <v>#REF!</v>
      </c>
      <c r="L1584" s="7" t="s">
        <v>1655</v>
      </c>
      <c r="M1584" s="1" t="s">
        <v>1780</v>
      </c>
      <c r="N1584" s="1" t="s">
        <v>2805</v>
      </c>
      <c r="P1584" s="1" t="str">
        <f>IF(db[[#This Row],[QTY/ CTN]]="","",SUBSTITUTE(SUBSTITUTE(SUBSTITUTE(db[[#This Row],[QTY/ CTN]]," ","_",2),"(",""),")","")&amp;"_")</f>
        <v>100 LSN_</v>
      </c>
      <c r="Q1584" s="1">
        <f>IF(db[[#This Row],[H_QTY/ CTN]]="","",SEARCH("_",db[[#This Row],[H_QTY/ CTN]]))</f>
        <v>8</v>
      </c>
      <c r="R1584" s="1">
        <f>IF(db[[#This Row],[H_QTY/ CTN]]="","",LEN(db[[#This Row],[H_QTY/ CTN]]))</f>
        <v>8</v>
      </c>
      <c r="S1584" s="90" t="str">
        <f>IF(db[[#This Row],[H_QTY/ CTN]]="","",LEFT(db[[#This Row],[H_QTY/ CTN]],db[[#This Row],[H_1]]-1))</f>
        <v>100 LSN</v>
      </c>
      <c r="T1584" s="87" t="str">
        <f>IF(NOT(db[[#This Row],[H_1]]=db[[#This Row],[H_2]]),MID(db[[#This Row],[H_QTY/ CTN]],db[[#This Row],[H_1]]+1,db[[#This Row],[H_2]]-db[[#This Row],[H_1]]-1),"")</f>
        <v/>
      </c>
      <c r="U1584" s="87" t="str">
        <f>IF(db[[#This Row],[QTY/ CTN B]]="","",LEFT(db[[#This Row],[QTY/ CTN B]],SEARCH(" ",db[[#This Row],[QTY/ CTN B]],1)-1))</f>
        <v>100</v>
      </c>
      <c r="V1584" s="87" t="str">
        <f>IF(db[[#This Row],[QTY/ CTN B]]="","",RIGHT(db[[#This Row],[QTY/ CTN B]],LEN(db[[#This Row],[QTY/ CTN B]])-SEARCH(" ",db[[#This Row],[QTY/ CTN B]],1)))</f>
        <v>LSN</v>
      </c>
      <c r="W1584" s="87">
        <f>IF(db[[#This Row],[QTY/ CTN TG]]="",IF(db[[#This Row],[STN TG]]="","",12),LEFT(db[[#This Row],[QTY/ CTN TG]],SEARCH(" ",db[[#This Row],[QTY/ CTN TG]],1)-1))</f>
        <v>12</v>
      </c>
      <c r="X1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4" s="87" t="str">
        <f>IF(db[[#This Row],[STN K]]="","",IF(db[[#This Row],[STN TG]]="LSN",12,""))</f>
        <v/>
      </c>
      <c r="Z1584" s="87" t="str">
        <f>IF(db[[#This Row],[STN TG]]="LSN","PCS","")</f>
        <v/>
      </c>
      <c r="AA1584" s="87">
        <f>db[[#This Row],[QTY B]]*IF(db[[#This Row],[QTY TG]]="",1,db[[#This Row],[QTY TG]])*IF(db[[#This Row],[QTY K]]="",1,db[[#This Row],[QTY K]])</f>
        <v>1200</v>
      </c>
      <c r="AB1584" s="87" t="str">
        <f>IF(db[[#This Row],[STN K]]="",IF(db[[#This Row],[STN TG]]="",db[[#This Row],[STN B]],db[[#This Row],[STN TG]]),db[[#This Row],[STN K]])</f>
        <v>PCS</v>
      </c>
      <c r="AC1584" s="87"/>
    </row>
    <row r="1585" spans="1:29" x14ac:dyDescent="0.25">
      <c r="A1585" s="87">
        <f>ROW()-1</f>
        <v>1584</v>
      </c>
      <c r="B1585" s="3" t="str">
        <f>LOWER(SUBSTITUTE(SUBSTITUTE(SUBSTITUTE(SUBSTITUTE(SUBSTITUTE(SUBSTITUTE(db[[#This Row],[NB BM]]," ",),".",""),"-",""),"(",""),")",""),"/",""))</f>
        <v>lilinangkashintoengno378</v>
      </c>
      <c r="C1585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D1585" s="3" t="str">
        <f>LOWER(SUBSTITUTE(SUBSTITUTE(SUBSTITUTE(SUBSTITUTE(SUBSTITUTE(SUBSTITUTE(SUBSTITUTE(SUBSTITUTE(SUBSTITUTE(db[[#This Row],[NB PAJAK]]," ",""),"-",""),"(",""),")",""),".",""),",",""),"/",""),"""",""),"+",""))</f>
        <v/>
      </c>
      <c r="E1585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lilinangkashintoengno378100lsn</v>
      </c>
      <c r="F1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lilinangkashintoengno378100lsnuntana</v>
      </c>
      <c r="G1585" s="1" t="s">
        <v>2660</v>
      </c>
      <c r="H1585" s="4" t="s">
        <v>2658</v>
      </c>
      <c r="I1585" s="49"/>
      <c r="J1585" s="1" t="s">
        <v>1621</v>
      </c>
      <c r="K1585" s="26" t="e">
        <f>IF(db[[#This Row],[NB NOTA_C]]="","",COUNTIF([2]!B_MSK[concat],db[[#This Row],[NB NOTA_C]]))</f>
        <v>#REF!</v>
      </c>
      <c r="L1585" s="7" t="s">
        <v>1655</v>
      </c>
      <c r="M1585" s="1" t="s">
        <v>1780</v>
      </c>
      <c r="N1585" s="1" t="s">
        <v>2805</v>
      </c>
      <c r="P1585" s="1" t="str">
        <f>IF(db[[#This Row],[QTY/ CTN]]="","",SUBSTITUTE(SUBSTITUTE(SUBSTITUTE(db[[#This Row],[QTY/ CTN]]," ","_",2),"(",""),")","")&amp;"_")</f>
        <v>100 LSN_</v>
      </c>
      <c r="Q1585" s="1">
        <f>IF(db[[#This Row],[H_QTY/ CTN]]="","",SEARCH("_",db[[#This Row],[H_QTY/ CTN]]))</f>
        <v>8</v>
      </c>
      <c r="R1585" s="1">
        <f>IF(db[[#This Row],[H_QTY/ CTN]]="","",LEN(db[[#This Row],[H_QTY/ CTN]]))</f>
        <v>8</v>
      </c>
      <c r="S1585" s="90" t="str">
        <f>IF(db[[#This Row],[H_QTY/ CTN]]="","",LEFT(db[[#This Row],[H_QTY/ CTN]],db[[#This Row],[H_1]]-1))</f>
        <v>100 LSN</v>
      </c>
      <c r="T1585" s="87" t="str">
        <f>IF(NOT(db[[#This Row],[H_1]]=db[[#This Row],[H_2]]),MID(db[[#This Row],[H_QTY/ CTN]],db[[#This Row],[H_1]]+1,db[[#This Row],[H_2]]-db[[#This Row],[H_1]]-1),"")</f>
        <v/>
      </c>
      <c r="U1585" s="87" t="str">
        <f>IF(db[[#This Row],[QTY/ CTN B]]="","",LEFT(db[[#This Row],[QTY/ CTN B]],SEARCH(" ",db[[#This Row],[QTY/ CTN B]],1)-1))</f>
        <v>100</v>
      </c>
      <c r="V1585" s="87" t="str">
        <f>IF(db[[#This Row],[QTY/ CTN B]]="","",RIGHT(db[[#This Row],[QTY/ CTN B]],LEN(db[[#This Row],[QTY/ CTN B]])-SEARCH(" ",db[[#This Row],[QTY/ CTN B]],1)))</f>
        <v>LSN</v>
      </c>
      <c r="W1585" s="87">
        <f>IF(db[[#This Row],[QTY/ CTN TG]]="",IF(db[[#This Row],[STN TG]]="","",12),LEFT(db[[#This Row],[QTY/ CTN TG]],SEARCH(" ",db[[#This Row],[QTY/ CTN TG]],1)-1))</f>
        <v>12</v>
      </c>
      <c r="X1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5" s="87" t="str">
        <f>IF(db[[#This Row],[STN K]]="","",IF(db[[#This Row],[STN TG]]="LSN",12,""))</f>
        <v/>
      </c>
      <c r="Z1585" s="87" t="str">
        <f>IF(db[[#This Row],[STN TG]]="LSN","PCS","")</f>
        <v/>
      </c>
      <c r="AA1585" s="87">
        <f>db[[#This Row],[QTY B]]*IF(db[[#This Row],[QTY TG]]="",1,db[[#This Row],[QTY TG]])*IF(db[[#This Row],[QTY K]]="",1,db[[#This Row],[QTY K]])</f>
        <v>1200</v>
      </c>
      <c r="AB1585" s="87" t="str">
        <f>IF(db[[#This Row],[STN K]]="",IF(db[[#This Row],[STN TG]]="",db[[#This Row],[STN B]],db[[#This Row],[STN TG]]),db[[#This Row],[STN K]])</f>
        <v>PCS</v>
      </c>
      <c r="AC1585" s="87"/>
    </row>
    <row r="1586" spans="1:29" x14ac:dyDescent="0.25">
      <c r="A1586" s="87">
        <f>ROW()-1</f>
        <v>1585</v>
      </c>
      <c r="B1586" s="3" t="str">
        <f>LOWER(SUBSTITUTE(SUBSTITUTE(SUBSTITUTE(SUBSTITUTE(SUBSTITUTE(SUBSTITUTE(db[[#This Row],[NB BM]]," ",),".",""),"-",""),"(",""),")",""),"/",""))</f>
        <v>lilinshintoengbesarbp66w</v>
      </c>
      <c r="C1586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D1586" s="3" t="str">
        <f>LOWER(SUBSTITUTE(SUBSTITUTE(SUBSTITUTE(SUBSTITUTE(SUBSTITUTE(SUBSTITUTE(SUBSTITUTE(SUBSTITUTE(SUBSTITUTE(db[[#This Row],[NB PAJAK]]," ",""),"-",""),"(",""),")",""),".",""),",",""),"/",""),"""",""),"+",""))</f>
        <v/>
      </c>
      <c r="E1586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lilinshintoengbesarbp66w</v>
      </c>
      <c r="F1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lilinbesarshintoengbp66wuntana</v>
      </c>
      <c r="G1586" s="1" t="s">
        <v>1197</v>
      </c>
      <c r="H1586" s="4" t="s">
        <v>1478</v>
      </c>
      <c r="I1586" s="49"/>
      <c r="J1586" s="1" t="s">
        <v>1621</v>
      </c>
      <c r="K1586" s="26" t="e">
        <f>IF(db[[#This Row],[NB NOTA_C]]="","",COUNTIF([2]!B_MSK[concat],db[[#This Row],[NB NOTA_C]]))</f>
        <v>#REF!</v>
      </c>
      <c r="L1586" s="6" t="s">
        <v>1655</v>
      </c>
      <c r="M1586" s="1" t="s">
        <v>3506</v>
      </c>
      <c r="N1586" s="1" t="s">
        <v>2805</v>
      </c>
      <c r="P1586" s="1" t="str">
        <f>IF(db[[#This Row],[QTY/ CTN]]="","",SUBSTITUTE(SUBSTITUTE(SUBSTITUTE(db[[#This Row],[QTY/ CTN]]," ","_",2),"(",""),")","")&amp;"_")</f>
        <v xml:space="preserve"> _        _</v>
      </c>
      <c r="Q1586" s="1">
        <f>IF(db[[#This Row],[H_QTY/ CTN]]="","",SEARCH("_",db[[#This Row],[H_QTY/ CTN]]))</f>
        <v>2</v>
      </c>
      <c r="R1586" s="1">
        <f>IF(db[[#This Row],[H_QTY/ CTN]]="","",LEN(db[[#This Row],[H_QTY/ CTN]]))</f>
        <v>11</v>
      </c>
      <c r="S1586" s="90" t="str">
        <f>IF(db[[#This Row],[H_QTY/ CTN]]="","",LEFT(db[[#This Row],[H_QTY/ CTN]],db[[#This Row],[H_1]]-1))</f>
        <v xml:space="preserve"> </v>
      </c>
      <c r="T1586" s="87" t="str">
        <f>IF(NOT(db[[#This Row],[H_1]]=db[[#This Row],[H_2]]),MID(db[[#This Row],[H_QTY/ CTN]],db[[#This Row],[H_1]]+1,db[[#This Row],[H_2]]-db[[#This Row],[H_1]]-1),"")</f>
        <v xml:space="preserve">        </v>
      </c>
      <c r="U1586" s="87" t="str">
        <f>IF(db[[#This Row],[QTY/ CTN B]]="","",LEFT(db[[#This Row],[QTY/ CTN B]],SEARCH(" ",db[[#This Row],[QTY/ CTN B]],1)-1))</f>
        <v/>
      </c>
      <c r="V1586" s="87" t="str">
        <f>IF(db[[#This Row],[QTY/ CTN B]]="","",RIGHT(db[[#This Row],[QTY/ CTN B]],LEN(db[[#This Row],[QTY/ CTN B]])-SEARCH(" ",db[[#This Row],[QTY/ CTN B]],1)))</f>
        <v/>
      </c>
      <c r="W1586" s="87" t="str">
        <f>IF(db[[#This Row],[QTY/ CTN TG]]="",IF(db[[#This Row],[STN TG]]="","",12),LEFT(db[[#This Row],[QTY/ CTN TG]],SEARCH(" ",db[[#This Row],[QTY/ CTN TG]],1)-1))</f>
        <v/>
      </c>
      <c r="X1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Y1586" s="87" t="str">
        <f>IF(db[[#This Row],[STN K]]="","",IF(db[[#This Row],[STN TG]]="LSN",12,""))</f>
        <v/>
      </c>
      <c r="Z1586" s="87" t="str">
        <f>IF(db[[#This Row],[STN TG]]="LSN","PCS","")</f>
        <v/>
      </c>
      <c r="AA1586" s="87" t="e">
        <f>db[[#This Row],[QTY B]]*IF(db[[#This Row],[QTY TG]]="",1,db[[#This Row],[QTY TG]])*IF(db[[#This Row],[QTY K]]="",1,db[[#This Row],[QTY K]])</f>
        <v>#VALUE!</v>
      </c>
      <c r="AB1586" s="87" t="str">
        <f>IF(db[[#This Row],[STN K]]="",IF(db[[#This Row],[STN TG]]="",db[[#This Row],[STN B]],db[[#This Row],[STN TG]]),db[[#This Row],[STN K]])</f>
        <v xml:space="preserve">       </v>
      </c>
      <c r="AC1586" s="87"/>
    </row>
    <row r="1587" spans="1:29" x14ac:dyDescent="0.25">
      <c r="A1587" s="87">
        <f>ROW()-1</f>
        <v>1586</v>
      </c>
      <c r="B1587" s="3" t="str">
        <f>LOWER(SUBSTITUTE(SUBSTITUTE(SUBSTITUTE(SUBSTITUTE(SUBSTITUTE(SUBSTITUTE(db[[#This Row],[NB BM]]," ",),".",""),"-",""),"(",""),")",""),"/",""))</f>
        <v>lilinhbdmahkotanc8810hb</v>
      </c>
      <c r="C1587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D1587" s="3" t="str">
        <f>LOWER(SUBSTITUTE(SUBSTITUTE(SUBSTITUTE(SUBSTITUTE(SUBSTITUTE(SUBSTITUTE(SUBSTITUTE(SUBSTITUTE(SUBSTITUTE(db[[#This Row],[NB PAJAK]]," ",""),"-",""),"(",""),")",""),".",""),",",""),"/",""),"""",""),"+",""))</f>
        <v/>
      </c>
      <c r="E1587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lilinhbdmahkotanc8810hb144set</v>
      </c>
      <c r="F15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lilinhbdmahkotanc8810hb144setuntana</v>
      </c>
      <c r="G1587" s="1" t="s">
        <v>1936</v>
      </c>
      <c r="H1587" s="4" t="s">
        <v>2941</v>
      </c>
      <c r="I1587" s="49"/>
      <c r="J1587" s="1" t="s">
        <v>1621</v>
      </c>
      <c r="K1587" s="26" t="e">
        <f>IF(db[[#This Row],[NB NOTA_C]]="","",COUNTIF([2]!B_MSK[concat],db[[#This Row],[NB NOTA_C]]))</f>
        <v>#REF!</v>
      </c>
      <c r="L1587" s="7" t="s">
        <v>1638</v>
      </c>
      <c r="M1587" s="3" t="s">
        <v>1719</v>
      </c>
      <c r="N1587" s="1" t="s">
        <v>2805</v>
      </c>
      <c r="P1587" s="1" t="str">
        <f>IF(db[[#This Row],[QTY/ CTN]]="","",SUBSTITUTE(SUBSTITUTE(SUBSTITUTE(db[[#This Row],[QTY/ CTN]]," ","_",2),"(",""),")","")&amp;"_")</f>
        <v>144 SET_</v>
      </c>
      <c r="Q1587" s="1">
        <f>IF(db[[#This Row],[H_QTY/ CTN]]="","",SEARCH("_",db[[#This Row],[H_QTY/ CTN]]))</f>
        <v>8</v>
      </c>
      <c r="R1587" s="1">
        <f>IF(db[[#This Row],[H_QTY/ CTN]]="","",LEN(db[[#This Row],[H_QTY/ CTN]]))</f>
        <v>8</v>
      </c>
      <c r="S1587" s="90" t="str">
        <f>IF(db[[#This Row],[H_QTY/ CTN]]="","",LEFT(db[[#This Row],[H_QTY/ CTN]],db[[#This Row],[H_1]]-1))</f>
        <v>144 SET</v>
      </c>
      <c r="T1587" s="87" t="str">
        <f>IF(NOT(db[[#This Row],[H_1]]=db[[#This Row],[H_2]]),MID(db[[#This Row],[H_QTY/ CTN]],db[[#This Row],[H_1]]+1,db[[#This Row],[H_2]]-db[[#This Row],[H_1]]-1),"")</f>
        <v/>
      </c>
      <c r="U1587" s="87" t="str">
        <f>IF(db[[#This Row],[QTY/ CTN B]]="","",LEFT(db[[#This Row],[QTY/ CTN B]],SEARCH(" ",db[[#This Row],[QTY/ CTN B]],1)-1))</f>
        <v>144</v>
      </c>
      <c r="V1587" s="87" t="str">
        <f>IF(db[[#This Row],[QTY/ CTN B]]="","",RIGHT(db[[#This Row],[QTY/ CTN B]],LEN(db[[#This Row],[QTY/ CTN B]])-SEARCH(" ",db[[#This Row],[QTY/ CTN B]],1)))</f>
        <v>SET</v>
      </c>
      <c r="W1587" s="87" t="str">
        <f>IF(db[[#This Row],[QTY/ CTN TG]]="",IF(db[[#This Row],[STN TG]]="","",12),LEFT(db[[#This Row],[QTY/ CTN TG]],SEARCH(" ",db[[#This Row],[QTY/ CTN TG]],1)-1))</f>
        <v/>
      </c>
      <c r="X1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87" s="87" t="str">
        <f>IF(db[[#This Row],[STN K]]="","",IF(db[[#This Row],[STN TG]]="LSN",12,""))</f>
        <v/>
      </c>
      <c r="Z1587" s="87" t="str">
        <f>IF(db[[#This Row],[STN TG]]="LSN","PCS","")</f>
        <v/>
      </c>
      <c r="AA1587" s="87">
        <f>db[[#This Row],[QTY B]]*IF(db[[#This Row],[QTY TG]]="",1,db[[#This Row],[QTY TG]])*IF(db[[#This Row],[QTY K]]="",1,db[[#This Row],[QTY K]])</f>
        <v>144</v>
      </c>
      <c r="AB1587" s="87" t="str">
        <f>IF(db[[#This Row],[STN K]]="",IF(db[[#This Row],[STN TG]]="",db[[#This Row],[STN B]],db[[#This Row],[STN TG]]),db[[#This Row],[STN K]])</f>
        <v>SET</v>
      </c>
      <c r="AC1587" s="87"/>
    </row>
    <row r="1588" spans="1:29" x14ac:dyDescent="0.25">
      <c r="A1588" s="87">
        <f>ROW()-1</f>
        <v>1587</v>
      </c>
      <c r="B1588" s="3" t="str">
        <f>LOWER(SUBSTITUTE(SUBSTITUTE(SUBSTITUTE(SUBSTITUTE(SUBSTITUTE(SUBSTITUTE(db[[#This Row],[NB BM]]," ",),".",""),"-",""),"(",""),")",""),"/",""))</f>
        <v>lilinhbdnc9915a</v>
      </c>
      <c r="C1588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D1588" s="3" t="str">
        <f>LOWER(SUBSTITUTE(SUBSTITUTE(SUBSTITUTE(SUBSTITUTE(SUBSTITUTE(SUBSTITUTE(SUBSTITUTE(SUBSTITUTE(SUBSTITUTE(db[[#This Row],[NB PAJAK]]," ",""),"-",""),"(",""),")",""),".",""),",",""),"/",""),"""",""),"+",""))</f>
        <v/>
      </c>
      <c r="E1588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lilinhbdnc9915a144set</v>
      </c>
      <c r="F15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lilinhbdnc9915a144setuntana</v>
      </c>
      <c r="G1588" s="1" t="s">
        <v>1937</v>
      </c>
      <c r="H1588" s="4" t="s">
        <v>2942</v>
      </c>
      <c r="I1588" s="49"/>
      <c r="J1588" s="1" t="s">
        <v>1621</v>
      </c>
      <c r="K1588" s="26" t="e">
        <f>IF(db[[#This Row],[NB NOTA_C]]="","",COUNTIF([2]!B_MSK[concat],db[[#This Row],[NB NOTA_C]]))</f>
        <v>#REF!</v>
      </c>
      <c r="L1588" s="7" t="s">
        <v>1638</v>
      </c>
      <c r="M1588" s="3" t="s">
        <v>1719</v>
      </c>
      <c r="N1588" s="1" t="s">
        <v>2805</v>
      </c>
      <c r="P1588" s="1" t="str">
        <f>IF(db[[#This Row],[QTY/ CTN]]="","",SUBSTITUTE(SUBSTITUTE(SUBSTITUTE(db[[#This Row],[QTY/ CTN]]," ","_",2),"(",""),")","")&amp;"_")</f>
        <v>144 SET_</v>
      </c>
      <c r="Q1588" s="1">
        <f>IF(db[[#This Row],[H_QTY/ CTN]]="","",SEARCH("_",db[[#This Row],[H_QTY/ CTN]]))</f>
        <v>8</v>
      </c>
      <c r="R1588" s="1">
        <f>IF(db[[#This Row],[H_QTY/ CTN]]="","",LEN(db[[#This Row],[H_QTY/ CTN]]))</f>
        <v>8</v>
      </c>
      <c r="S1588" s="90" t="str">
        <f>IF(db[[#This Row],[H_QTY/ CTN]]="","",LEFT(db[[#This Row],[H_QTY/ CTN]],db[[#This Row],[H_1]]-1))</f>
        <v>144 SET</v>
      </c>
      <c r="T1588" s="87" t="str">
        <f>IF(NOT(db[[#This Row],[H_1]]=db[[#This Row],[H_2]]),MID(db[[#This Row],[H_QTY/ CTN]],db[[#This Row],[H_1]]+1,db[[#This Row],[H_2]]-db[[#This Row],[H_1]]-1),"")</f>
        <v/>
      </c>
      <c r="U1588" s="87" t="str">
        <f>IF(db[[#This Row],[QTY/ CTN B]]="","",LEFT(db[[#This Row],[QTY/ CTN B]],SEARCH(" ",db[[#This Row],[QTY/ CTN B]],1)-1))</f>
        <v>144</v>
      </c>
      <c r="V1588" s="87" t="str">
        <f>IF(db[[#This Row],[QTY/ CTN B]]="","",RIGHT(db[[#This Row],[QTY/ CTN B]],LEN(db[[#This Row],[QTY/ CTN B]])-SEARCH(" ",db[[#This Row],[QTY/ CTN B]],1)))</f>
        <v>SET</v>
      </c>
      <c r="W1588" s="87" t="str">
        <f>IF(db[[#This Row],[QTY/ CTN TG]]="",IF(db[[#This Row],[STN TG]]="","",12),LEFT(db[[#This Row],[QTY/ CTN TG]],SEARCH(" ",db[[#This Row],[QTY/ CTN TG]],1)-1))</f>
        <v/>
      </c>
      <c r="X1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88" s="87" t="str">
        <f>IF(db[[#This Row],[STN K]]="","",IF(db[[#This Row],[STN TG]]="LSN",12,""))</f>
        <v/>
      </c>
      <c r="Z1588" s="87" t="str">
        <f>IF(db[[#This Row],[STN TG]]="LSN","PCS","")</f>
        <v/>
      </c>
      <c r="AA1588" s="87">
        <f>db[[#This Row],[QTY B]]*IF(db[[#This Row],[QTY TG]]="",1,db[[#This Row],[QTY TG]])*IF(db[[#This Row],[QTY K]]="",1,db[[#This Row],[QTY K]])</f>
        <v>144</v>
      </c>
      <c r="AB1588" s="87" t="str">
        <f>IF(db[[#This Row],[STN K]]="",IF(db[[#This Row],[STN TG]]="",db[[#This Row],[STN B]],db[[#This Row],[STN TG]]),db[[#This Row],[STN K]])</f>
        <v>SET</v>
      </c>
      <c r="AC1588" s="87"/>
    </row>
    <row r="1589" spans="1:29" x14ac:dyDescent="0.25">
      <c r="A1589" s="87">
        <f>ROW()-1</f>
        <v>1588</v>
      </c>
      <c r="B1589" s="3" t="str">
        <f>LOWER(SUBSTITUTE(SUBSTITUTE(SUBSTITUTE(SUBSTITUTE(SUBSTITUTE(SUBSTITUTE(db[[#This Row],[NB BM]]," ",),".",""),"-",""),"(",""),")",""),"/",""))</f>
        <v>lilinshintoeng12btg</v>
      </c>
      <c r="C1589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D1589" s="3" t="str">
        <f>LOWER(SUBSTITUTE(SUBSTITUTE(SUBSTITUTE(SUBSTITUTE(SUBSTITUTE(SUBSTITUTE(SUBSTITUTE(SUBSTITUTE(SUBSTITUTE(db[[#This Row],[NB PAJAK]]," ",""),"-",""),"(",""),")",""),".",""),",",""),"/",""),"""",""),"+",""))</f>
        <v/>
      </c>
      <c r="E1589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lilinshintoeng12btg50lsn</v>
      </c>
      <c r="F1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lilinshintoeng12btg50lsnuntana</v>
      </c>
      <c r="G1589" s="1" t="s">
        <v>1195</v>
      </c>
      <c r="H1589" s="4" t="s">
        <v>1476</v>
      </c>
      <c r="I1589" s="49"/>
      <c r="J1589" s="1" t="s">
        <v>1621</v>
      </c>
      <c r="K1589" s="26" t="e">
        <f>IF(db[[#This Row],[NB NOTA_C]]="","",COUNTIF([2]!B_MSK[concat],db[[#This Row],[NB NOTA_C]]))</f>
        <v>#REF!</v>
      </c>
      <c r="L1589" s="6" t="s">
        <v>1655</v>
      </c>
      <c r="M1589" s="1" t="s">
        <v>1738</v>
      </c>
      <c r="N1589" s="1" t="s">
        <v>2805</v>
      </c>
      <c r="P1589" s="1" t="str">
        <f>IF(db[[#This Row],[QTY/ CTN]]="","",SUBSTITUTE(SUBSTITUTE(SUBSTITUTE(db[[#This Row],[QTY/ CTN]]," ","_",2),"(",""),")","")&amp;"_")</f>
        <v>50 LSN_</v>
      </c>
      <c r="Q1589" s="1">
        <f>IF(db[[#This Row],[H_QTY/ CTN]]="","",SEARCH("_",db[[#This Row],[H_QTY/ CTN]]))</f>
        <v>7</v>
      </c>
      <c r="R1589" s="1">
        <f>IF(db[[#This Row],[H_QTY/ CTN]]="","",LEN(db[[#This Row],[H_QTY/ CTN]]))</f>
        <v>7</v>
      </c>
      <c r="S1589" s="90" t="str">
        <f>IF(db[[#This Row],[H_QTY/ CTN]]="","",LEFT(db[[#This Row],[H_QTY/ CTN]],db[[#This Row],[H_1]]-1))</f>
        <v>50 LSN</v>
      </c>
      <c r="T1589" s="87" t="str">
        <f>IF(NOT(db[[#This Row],[H_1]]=db[[#This Row],[H_2]]),MID(db[[#This Row],[H_QTY/ CTN]],db[[#This Row],[H_1]]+1,db[[#This Row],[H_2]]-db[[#This Row],[H_1]]-1),"")</f>
        <v/>
      </c>
      <c r="U1589" s="87" t="str">
        <f>IF(db[[#This Row],[QTY/ CTN B]]="","",LEFT(db[[#This Row],[QTY/ CTN B]],SEARCH(" ",db[[#This Row],[QTY/ CTN B]],1)-1))</f>
        <v>50</v>
      </c>
      <c r="V1589" s="87" t="str">
        <f>IF(db[[#This Row],[QTY/ CTN B]]="","",RIGHT(db[[#This Row],[QTY/ CTN B]],LEN(db[[#This Row],[QTY/ CTN B]])-SEARCH(" ",db[[#This Row],[QTY/ CTN B]],1)))</f>
        <v>LSN</v>
      </c>
      <c r="W1589" s="87">
        <f>IF(db[[#This Row],[QTY/ CTN TG]]="",IF(db[[#This Row],[STN TG]]="","",12),LEFT(db[[#This Row],[QTY/ CTN TG]],SEARCH(" ",db[[#This Row],[QTY/ CTN TG]],1)-1))</f>
        <v>12</v>
      </c>
      <c r="X1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89" s="87" t="str">
        <f>IF(db[[#This Row],[STN K]]="","",IF(db[[#This Row],[STN TG]]="LSN",12,""))</f>
        <v/>
      </c>
      <c r="Z1589" s="87" t="str">
        <f>IF(db[[#This Row],[STN TG]]="LSN","PCS","")</f>
        <v/>
      </c>
      <c r="AA1589" s="87">
        <f>db[[#This Row],[QTY B]]*IF(db[[#This Row],[QTY TG]]="",1,db[[#This Row],[QTY TG]])*IF(db[[#This Row],[QTY K]]="",1,db[[#This Row],[QTY K]])</f>
        <v>600</v>
      </c>
      <c r="AB1589" s="87" t="str">
        <f>IF(db[[#This Row],[STN K]]="",IF(db[[#This Row],[STN TG]]="",db[[#This Row],[STN B]],db[[#This Row],[STN TG]]),db[[#This Row],[STN K]])</f>
        <v>PCS</v>
      </c>
      <c r="AC1589" s="87"/>
    </row>
    <row r="1590" spans="1:29" x14ac:dyDescent="0.25">
      <c r="A1590" s="87">
        <f>ROW()-1</f>
        <v>1589</v>
      </c>
      <c r="B1590" s="3" t="str">
        <f>LOWER(SUBSTITUTE(SUBSTITUTE(SUBSTITUTE(SUBSTITUTE(SUBSTITUTE(SUBSTITUTE(db[[#This Row],[NB BM]]," ",),".",""),"-",""),"(",""),")",""),"/",""))</f>
        <v>lilinshintoeng24btg</v>
      </c>
      <c r="C1590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D1590" s="3" t="str">
        <f>LOWER(SUBSTITUTE(SUBSTITUTE(SUBSTITUTE(SUBSTITUTE(SUBSTITUTE(SUBSTITUTE(SUBSTITUTE(SUBSTITUTE(SUBSTITUTE(db[[#This Row],[NB PAJAK]]," ",""),"-",""),"(",""),")",""),".",""),",",""),"/",""),"""",""),"+",""))</f>
        <v/>
      </c>
      <c r="E1590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lilinshintoeng24btg40lsn</v>
      </c>
      <c r="F15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lilinshintoeng24btg40lsnuntana</v>
      </c>
      <c r="G1590" s="1" t="s">
        <v>1196</v>
      </c>
      <c r="H1590" s="4" t="s">
        <v>1477</v>
      </c>
      <c r="I1590" s="49"/>
      <c r="J1590" s="1" t="s">
        <v>1621</v>
      </c>
      <c r="K1590" s="26" t="e">
        <f>IF(db[[#This Row],[NB NOTA_C]]="","",COUNTIF([2]!B_MSK[concat],db[[#This Row],[NB NOTA_C]]))</f>
        <v>#REF!</v>
      </c>
      <c r="L1590" s="6" t="s">
        <v>1655</v>
      </c>
      <c r="M1590" s="1" t="s">
        <v>1680</v>
      </c>
      <c r="N1590" s="1" t="s">
        <v>2805</v>
      </c>
      <c r="P1590" s="1" t="str">
        <f>IF(db[[#This Row],[QTY/ CTN]]="","",SUBSTITUTE(SUBSTITUTE(SUBSTITUTE(db[[#This Row],[QTY/ CTN]]," ","_",2),"(",""),")","")&amp;"_")</f>
        <v>40 LSN_</v>
      </c>
      <c r="Q1590" s="1">
        <f>IF(db[[#This Row],[H_QTY/ CTN]]="","",SEARCH("_",db[[#This Row],[H_QTY/ CTN]]))</f>
        <v>7</v>
      </c>
      <c r="R1590" s="1">
        <f>IF(db[[#This Row],[H_QTY/ CTN]]="","",LEN(db[[#This Row],[H_QTY/ CTN]]))</f>
        <v>7</v>
      </c>
      <c r="S1590" s="90" t="str">
        <f>IF(db[[#This Row],[H_QTY/ CTN]]="","",LEFT(db[[#This Row],[H_QTY/ CTN]],db[[#This Row],[H_1]]-1))</f>
        <v>40 LSN</v>
      </c>
      <c r="T1590" s="87" t="str">
        <f>IF(NOT(db[[#This Row],[H_1]]=db[[#This Row],[H_2]]),MID(db[[#This Row],[H_QTY/ CTN]],db[[#This Row],[H_1]]+1,db[[#This Row],[H_2]]-db[[#This Row],[H_1]]-1),"")</f>
        <v/>
      </c>
      <c r="U1590" s="87" t="str">
        <f>IF(db[[#This Row],[QTY/ CTN B]]="","",LEFT(db[[#This Row],[QTY/ CTN B]],SEARCH(" ",db[[#This Row],[QTY/ CTN B]],1)-1))</f>
        <v>40</v>
      </c>
      <c r="V1590" s="87" t="str">
        <f>IF(db[[#This Row],[QTY/ CTN B]]="","",RIGHT(db[[#This Row],[QTY/ CTN B]],LEN(db[[#This Row],[QTY/ CTN B]])-SEARCH(" ",db[[#This Row],[QTY/ CTN B]],1)))</f>
        <v>LSN</v>
      </c>
      <c r="W1590" s="87">
        <f>IF(db[[#This Row],[QTY/ CTN TG]]="",IF(db[[#This Row],[STN TG]]="","",12),LEFT(db[[#This Row],[QTY/ CTN TG]],SEARCH(" ",db[[#This Row],[QTY/ CTN TG]],1)-1))</f>
        <v>12</v>
      </c>
      <c r="X1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590" s="87" t="str">
        <f>IF(db[[#This Row],[STN K]]="","",IF(db[[#This Row],[STN TG]]="LSN",12,""))</f>
        <v/>
      </c>
      <c r="Z1590" s="87" t="str">
        <f>IF(db[[#This Row],[STN TG]]="LSN","PCS","")</f>
        <v/>
      </c>
      <c r="AA1590" s="87">
        <f>db[[#This Row],[QTY B]]*IF(db[[#This Row],[QTY TG]]="",1,db[[#This Row],[QTY TG]])*IF(db[[#This Row],[QTY K]]="",1,db[[#This Row],[QTY K]])</f>
        <v>480</v>
      </c>
      <c r="AB1590" s="87" t="str">
        <f>IF(db[[#This Row],[STN K]]="",IF(db[[#This Row],[STN TG]]="",db[[#This Row],[STN B]],db[[#This Row],[STN TG]]),db[[#This Row],[STN K]])</f>
        <v>PCS</v>
      </c>
      <c r="AC1590" s="87"/>
    </row>
    <row r="1591" spans="1:29" x14ac:dyDescent="0.25">
      <c r="A1591" s="87">
        <f>ROW()-1</f>
        <v>1590</v>
      </c>
      <c r="B1591" s="1" t="str">
        <f>LOWER(SUBSTITUTE(SUBSTITUTE(SUBSTITUTE(SUBSTITUTE(SUBSTITUTE(SUBSTITUTE(db[[#This Row],[NB BM]]," ",),".",""),"-",""),"(",""),")",""),"/",""))</f>
        <v>staplerjkhd35lalongreach</v>
      </c>
      <c r="C1591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D1591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E1591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staplerjkhd35lalongreach36pcs</v>
      </c>
      <c r="F15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longreachstaplerhd35lajk36pcsartomoro</v>
      </c>
      <c r="G1591" s="1" t="s">
        <v>2602</v>
      </c>
      <c r="H1591" s="17" t="s">
        <v>681</v>
      </c>
      <c r="I1591" s="21" t="s">
        <v>682</v>
      </c>
      <c r="J1591" s="1" t="s">
        <v>1620</v>
      </c>
      <c r="K1591" s="26" t="e">
        <f>IF(db[[#This Row],[NB NOTA_C]]="","",COUNTIF([2]!B_MSK[concat],db[[#This Row],[NB NOTA_C]]))</f>
        <v>#REF!</v>
      </c>
      <c r="L1591" s="6" t="s">
        <v>1631</v>
      </c>
      <c r="M1591" s="1" t="s">
        <v>1832</v>
      </c>
      <c r="N1591" s="1" t="s">
        <v>2818</v>
      </c>
      <c r="O1591" s="1" t="s">
        <v>5222</v>
      </c>
      <c r="P1591" s="1" t="str">
        <f>IF(db[[#This Row],[QTY/ CTN]]="","",SUBSTITUTE(SUBSTITUTE(SUBSTITUTE(db[[#This Row],[QTY/ CTN]]," ","_",2),"(",""),")","")&amp;"_")</f>
        <v>36 PCS_</v>
      </c>
      <c r="Q1591" s="1">
        <f>IF(db[[#This Row],[H_QTY/ CTN]]="","",SEARCH("_",db[[#This Row],[H_QTY/ CTN]]))</f>
        <v>7</v>
      </c>
      <c r="R1591" s="1">
        <f>IF(db[[#This Row],[H_QTY/ CTN]]="","",LEN(db[[#This Row],[H_QTY/ CTN]]))</f>
        <v>7</v>
      </c>
      <c r="S1591" s="90" t="str">
        <f>IF(db[[#This Row],[H_QTY/ CTN]]="","",LEFT(db[[#This Row],[H_QTY/ CTN]],db[[#This Row],[H_1]]-1))</f>
        <v>36 PCS</v>
      </c>
      <c r="T1591" s="87" t="str">
        <f>IF(NOT(db[[#This Row],[H_1]]=db[[#This Row],[H_2]]),MID(db[[#This Row],[H_QTY/ CTN]],db[[#This Row],[H_1]]+1,db[[#This Row],[H_2]]-db[[#This Row],[H_1]]-1),"")</f>
        <v/>
      </c>
      <c r="U1591" s="87" t="str">
        <f>IF(db[[#This Row],[QTY/ CTN B]]="","",LEFT(db[[#This Row],[QTY/ CTN B]],SEARCH(" ",db[[#This Row],[QTY/ CTN B]],1)-1))</f>
        <v>36</v>
      </c>
      <c r="V1591" s="87" t="str">
        <f>IF(db[[#This Row],[QTY/ CTN B]]="","",RIGHT(db[[#This Row],[QTY/ CTN B]],LEN(db[[#This Row],[QTY/ CTN B]])-SEARCH(" ",db[[#This Row],[QTY/ CTN B]],1)))</f>
        <v>PCS</v>
      </c>
      <c r="W1591" s="87" t="str">
        <f>IF(db[[#This Row],[QTY/ CTN TG]]="",IF(db[[#This Row],[STN TG]]="","",12),LEFT(db[[#This Row],[QTY/ CTN TG]],SEARCH(" ",db[[#This Row],[QTY/ CTN TG]],1)-1))</f>
        <v/>
      </c>
      <c r="X1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1" s="87" t="str">
        <f>IF(db[[#This Row],[STN K]]="","",IF(db[[#This Row],[STN TG]]="LSN",12,""))</f>
        <v/>
      </c>
      <c r="Z1591" s="87" t="str">
        <f>IF(db[[#This Row],[STN TG]]="LSN","PCS","")</f>
        <v/>
      </c>
      <c r="AA1591" s="87">
        <f>db[[#This Row],[QTY B]]*IF(db[[#This Row],[QTY TG]]="",1,db[[#This Row],[QTY TG]])*IF(db[[#This Row],[QTY K]]="",1,db[[#This Row],[QTY K]])</f>
        <v>36</v>
      </c>
      <c r="AB1591" s="87" t="str">
        <f>IF(db[[#This Row],[STN K]]="",IF(db[[#This Row],[STN TG]]="",db[[#This Row],[STN B]],db[[#This Row],[STN TG]]),db[[#This Row],[STN K]])</f>
        <v>PCS</v>
      </c>
      <c r="AC1591" s="87"/>
    </row>
    <row r="1592" spans="1:29" x14ac:dyDescent="0.25">
      <c r="A1592" s="87">
        <f>ROW()-1</f>
        <v>1591</v>
      </c>
      <c r="B1592" s="3" t="str">
        <f>LOWER(SUBSTITUTE(SUBSTITUTE(SUBSTITUTE(SUBSTITUTE(SUBSTITUTE(SUBSTITUTE(db[[#This Row],[NB BM]]," ",),".",""),"-",""),"(",""),")",""),"/",""))</f>
        <v>lleafa5100mtkkotakbesarkoala</v>
      </c>
      <c r="C1592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592" s="3" t="str">
        <f>LOWER(SUBSTITUTE(SUBSTITUTE(SUBSTITUTE(SUBSTITUTE(SUBSTITUTE(SUBSTITUTE(SUBSTITUTE(SUBSTITUTE(SUBSTITUTE(db[[#This Row],[NB PAJAK]]," ",""),"-",""),"(",""),")",""),".",""),",",""),"/",""),"""",""),"+",""))</f>
        <v/>
      </c>
      <c r="E1592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lleafa5100mtkkotakbesarkoala150pak</v>
      </c>
      <c r="F15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looseleafa5100mtkkotakbesarkoala150pakuntana</v>
      </c>
      <c r="G1592" s="1" t="s">
        <v>6398</v>
      </c>
      <c r="H1592" s="4" t="s">
        <v>1465</v>
      </c>
      <c r="I1592" s="49"/>
      <c r="J1592" s="1" t="s">
        <v>1621</v>
      </c>
      <c r="K1592" s="26" t="e">
        <f>IF(db[[#This Row],[NB NOTA_C]]="","",COUNTIF([2]!B_MSK[concat],db[[#This Row],[NB NOTA_C]]))</f>
        <v>#REF!</v>
      </c>
      <c r="L1592" s="6" t="s">
        <v>1628</v>
      </c>
      <c r="M1592" s="1" t="s">
        <v>1761</v>
      </c>
      <c r="N1592" s="1" t="s">
        <v>3509</v>
      </c>
      <c r="P1592" s="1" t="str">
        <f>IF(db[[#This Row],[QTY/ CTN]]="","",SUBSTITUTE(SUBSTITUTE(SUBSTITUTE(db[[#This Row],[QTY/ CTN]]," ","_",2),"(",""),")","")&amp;"_")</f>
        <v>150 PAK_</v>
      </c>
      <c r="Q1592" s="1">
        <f>IF(db[[#This Row],[H_QTY/ CTN]]="","",SEARCH("_",db[[#This Row],[H_QTY/ CTN]]))</f>
        <v>8</v>
      </c>
      <c r="R1592" s="1">
        <f>IF(db[[#This Row],[H_QTY/ CTN]]="","",LEN(db[[#This Row],[H_QTY/ CTN]]))</f>
        <v>8</v>
      </c>
      <c r="S1592" s="90" t="str">
        <f>IF(db[[#This Row],[H_QTY/ CTN]]="","",LEFT(db[[#This Row],[H_QTY/ CTN]],db[[#This Row],[H_1]]-1))</f>
        <v>150 PAK</v>
      </c>
      <c r="T1592" s="87" t="str">
        <f>IF(NOT(db[[#This Row],[H_1]]=db[[#This Row],[H_2]]),MID(db[[#This Row],[H_QTY/ CTN]],db[[#This Row],[H_1]]+1,db[[#This Row],[H_2]]-db[[#This Row],[H_1]]-1),"")</f>
        <v/>
      </c>
      <c r="U1592" s="87" t="str">
        <f>IF(db[[#This Row],[QTY/ CTN B]]="","",LEFT(db[[#This Row],[QTY/ CTN B]],SEARCH(" ",db[[#This Row],[QTY/ CTN B]],1)-1))</f>
        <v>150</v>
      </c>
      <c r="V1592" s="87" t="str">
        <f>IF(db[[#This Row],[QTY/ CTN B]]="","",RIGHT(db[[#This Row],[QTY/ CTN B]],LEN(db[[#This Row],[QTY/ CTN B]])-SEARCH(" ",db[[#This Row],[QTY/ CTN B]],1)))</f>
        <v>PAK</v>
      </c>
      <c r="W1592" s="87" t="str">
        <f>IF(db[[#This Row],[QTY/ CTN TG]]="",IF(db[[#This Row],[STN TG]]="","",12),LEFT(db[[#This Row],[QTY/ CTN TG]],SEARCH(" ",db[[#This Row],[QTY/ CTN TG]],1)-1))</f>
        <v/>
      </c>
      <c r="X1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2" s="87" t="str">
        <f>IF(db[[#This Row],[STN K]]="","",IF(db[[#This Row],[STN TG]]="LSN",12,""))</f>
        <v/>
      </c>
      <c r="Z1592" s="87" t="str">
        <f>IF(db[[#This Row],[STN TG]]="LSN","PCS","")</f>
        <v/>
      </c>
      <c r="AA1592" s="87">
        <f>db[[#This Row],[QTY B]]*IF(db[[#This Row],[QTY TG]]="",1,db[[#This Row],[QTY TG]])*IF(db[[#This Row],[QTY K]]="",1,db[[#This Row],[QTY K]])</f>
        <v>150</v>
      </c>
      <c r="AB1592" s="87" t="str">
        <f>IF(db[[#This Row],[STN K]]="",IF(db[[#This Row],[STN TG]]="",db[[#This Row],[STN B]],db[[#This Row],[STN TG]]),db[[#This Row],[STN K]])</f>
        <v>PAK</v>
      </c>
      <c r="AC1592" s="87"/>
    </row>
    <row r="1593" spans="1:29" x14ac:dyDescent="0.25">
      <c r="A1593" s="140">
        <f>ROW()-1</f>
        <v>1592</v>
      </c>
      <c r="B1593" s="134" t="str">
        <f>LOWER(SUBSTITUTE(SUBSTITUTE(SUBSTITUTE(SUBSTITUTE(SUBSTITUTE(SUBSTITUTE(db[[#This Row],[NB BM]]," ",),".",""),"-",""),"(",""),")",""),"/",""))</f>
        <v>lleafa5100grfr</v>
      </c>
      <c r="C1593" s="134" t="str">
        <f>LOWER(SUBSTITUTE(SUBSTITUTE(SUBSTITUTE(SUBSTITUTE(SUBSTITUTE(SUBSTITUTE(SUBSTITUTE(SUBSTITUTE(SUBSTITUTE(db[[#This Row],[NB NOTA]]," ",),".",""),"-",""),"(",""),")",""),",",""),"/",""),"""",""),"+",""))</f>
        <v>looseleafa5100grfr</v>
      </c>
      <c r="D1593" s="134" t="str">
        <f>LOWER(SUBSTITUTE(SUBSTITUTE(SUBSTITUTE(SUBSTITUTE(SUBSTITUTE(SUBSTITUTE(SUBSTITUTE(SUBSTITUTE(SUBSTITUTE(db[[#This Row],[NB PAJAK]]," ",""),"-",""),"(",""),")",""),".",""),",",""),"/",""),"""",""),"+",""))</f>
        <v/>
      </c>
      <c r="E1593" s="134" t="str">
        <f>LOWER(SUBSTITUTE(SUBSTITUTE(SUBSTITUTE(SUBSTITUTE(SUBSTITUTE(SUBSTITUTE(SUBSTITUTE(SUBSTITUTE(SUBSTITUTE(db[[#This Row],[NB BM]]&amp;db[[#This Row],[QTY/ CTN]]," ",),".",""),"-",""),"(",""),")",""),",",""),"/",""),"""",""),"+",""))</f>
        <v>lleafa5100grfr1ctn</v>
      </c>
      <c r="F159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looseleafa5100grfr1ctnuntana</v>
      </c>
      <c r="G1593" s="135" t="s">
        <v>6054</v>
      </c>
      <c r="H1593" s="135" t="s">
        <v>6049</v>
      </c>
      <c r="I1593" s="136"/>
      <c r="J1593" s="137" t="s">
        <v>1621</v>
      </c>
      <c r="K1593" s="138" t="e">
        <f>IF(db[[#This Row],[NB NOTA_C]]="","",COUNTIF([2]!B_MSK[concat],db[[#This Row],[NB NOTA_C]]))</f>
        <v>#REF!</v>
      </c>
      <c r="L1593" s="139" t="s">
        <v>1637</v>
      </c>
      <c r="M1593" s="134" t="s">
        <v>4482</v>
      </c>
      <c r="N1593" s="137" t="s">
        <v>3509</v>
      </c>
      <c r="O1593" s="134"/>
      <c r="P1593" s="134" t="str">
        <f>IF(db[[#This Row],[QTY/ CTN]]="","",SUBSTITUTE(SUBSTITUTE(SUBSTITUTE(db[[#This Row],[QTY/ CTN]]," ","_",2),"(",""),")","")&amp;"_")</f>
        <v>1 CTN_</v>
      </c>
      <c r="Q1593" s="134">
        <f>IF(db[[#This Row],[H_QTY/ CTN]]="","",SEARCH("_",db[[#This Row],[H_QTY/ CTN]]))</f>
        <v>6</v>
      </c>
      <c r="R1593" s="134">
        <f>IF(db[[#This Row],[H_QTY/ CTN]]="","",LEN(db[[#This Row],[H_QTY/ CTN]]))</f>
        <v>6</v>
      </c>
      <c r="S1593" s="140" t="str">
        <f>IF(db[[#This Row],[H_QTY/ CTN]]="","",LEFT(db[[#This Row],[H_QTY/ CTN]],db[[#This Row],[H_1]]-1))</f>
        <v>1 CTN</v>
      </c>
      <c r="T1593" s="140" t="str">
        <f>IF(NOT(db[[#This Row],[H_1]]=db[[#This Row],[H_2]]),MID(db[[#This Row],[H_QTY/ CTN]],db[[#This Row],[H_1]]+1,db[[#This Row],[H_2]]-db[[#This Row],[H_1]]-1),"")</f>
        <v/>
      </c>
      <c r="U1593" s="140" t="str">
        <f>IF(db[[#This Row],[QTY/ CTN B]]="","",LEFT(db[[#This Row],[QTY/ CTN B]],SEARCH(" ",db[[#This Row],[QTY/ CTN B]],1)-1))</f>
        <v>1</v>
      </c>
      <c r="V1593" s="140" t="str">
        <f>IF(db[[#This Row],[QTY/ CTN B]]="","",RIGHT(db[[#This Row],[QTY/ CTN B]],LEN(db[[#This Row],[QTY/ CTN B]])-SEARCH(" ",db[[#This Row],[QTY/ CTN B]],1)))</f>
        <v>CTN</v>
      </c>
      <c r="W1593" s="140" t="str">
        <f>IF(db[[#This Row],[QTY/ CTN TG]]="",IF(db[[#This Row],[STN TG]]="","",12),LEFT(db[[#This Row],[QTY/ CTN TG]],SEARCH(" ",db[[#This Row],[QTY/ CTN TG]],1)-1))</f>
        <v/>
      </c>
      <c r="X159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3" s="140" t="str">
        <f>IF(db[[#This Row],[STN K]]="","",IF(db[[#This Row],[STN TG]]="LSN",12,""))</f>
        <v/>
      </c>
      <c r="Z1593" s="140" t="str">
        <f>IF(db[[#This Row],[STN TG]]="LSN","PCS","")</f>
        <v/>
      </c>
      <c r="AA1593" s="140">
        <f>db[[#This Row],[QTY B]]*IF(db[[#This Row],[QTY TG]]="",1,db[[#This Row],[QTY TG]])*IF(db[[#This Row],[QTY K]]="",1,db[[#This Row],[QTY K]])</f>
        <v>1</v>
      </c>
      <c r="AB1593" s="140" t="str">
        <f>IF(db[[#This Row],[STN K]]="",IF(db[[#This Row],[STN TG]]="",db[[#This Row],[STN B]],db[[#This Row],[STN TG]]),db[[#This Row],[STN K]])</f>
        <v>CTN</v>
      </c>
      <c r="AC1593" s="140"/>
    </row>
    <row r="1594" spans="1:29" x14ac:dyDescent="0.25">
      <c r="A1594" s="140">
        <f>ROW()-1</f>
        <v>1593</v>
      </c>
      <c r="B1594" s="134" t="str">
        <f>LOWER(SUBSTITUTE(SUBSTITUTE(SUBSTITUTE(SUBSTITUTE(SUBSTITUTE(SUBSTITUTE(db[[#This Row],[NB BM]]," ",),".",""),"-",""),"(",""),")",""),"/",""))</f>
        <v>lleafa5100grhk</v>
      </c>
      <c r="C1594" s="134" t="str">
        <f>LOWER(SUBSTITUTE(SUBSTITUTE(SUBSTITUTE(SUBSTITUTE(SUBSTITUTE(SUBSTITUTE(SUBSTITUTE(SUBSTITUTE(SUBSTITUTE(db[[#This Row],[NB NOTA]]," ",),".",""),"-",""),"(",""),")",""),",",""),"/",""),"""",""),"+",""))</f>
        <v>looseleafa5100grhk</v>
      </c>
      <c r="D1594" s="134" t="str">
        <f>LOWER(SUBSTITUTE(SUBSTITUTE(SUBSTITUTE(SUBSTITUTE(SUBSTITUTE(SUBSTITUTE(SUBSTITUTE(SUBSTITUTE(SUBSTITUTE(db[[#This Row],[NB PAJAK]]," ",""),"-",""),"(",""),")",""),".",""),",",""),"/",""),"""",""),"+",""))</f>
        <v/>
      </c>
      <c r="E1594" s="134" t="str">
        <f>LOWER(SUBSTITUTE(SUBSTITUTE(SUBSTITUTE(SUBSTITUTE(SUBSTITUTE(SUBSTITUTE(SUBSTITUTE(SUBSTITUTE(SUBSTITUTE(db[[#This Row],[NB BM]]&amp;db[[#This Row],[QTY/ CTN]]," ",),".",""),"-",""),"(",""),")",""),",",""),"/",""),"""",""),"+",""))</f>
        <v>lleafa5100grhk1ctn</v>
      </c>
      <c r="F159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looseleafa5100grhk1ctnuntana</v>
      </c>
      <c r="G1594" s="135" t="s">
        <v>6055</v>
      </c>
      <c r="H1594" s="135" t="s">
        <v>6050</v>
      </c>
      <c r="I1594" s="136"/>
      <c r="J1594" s="137" t="s">
        <v>1621</v>
      </c>
      <c r="K1594" s="138" t="e">
        <f>IF(db[[#This Row],[NB NOTA_C]]="","",COUNTIF([2]!B_MSK[concat],db[[#This Row],[NB NOTA_C]]))</f>
        <v>#REF!</v>
      </c>
      <c r="L1594" s="139" t="s">
        <v>1637</v>
      </c>
      <c r="M1594" s="134" t="s">
        <v>4482</v>
      </c>
      <c r="N1594" s="137" t="s">
        <v>3509</v>
      </c>
      <c r="O1594" s="134"/>
      <c r="P1594" s="134" t="str">
        <f>IF(db[[#This Row],[QTY/ CTN]]="","",SUBSTITUTE(SUBSTITUTE(SUBSTITUTE(db[[#This Row],[QTY/ CTN]]," ","_",2),"(",""),")","")&amp;"_")</f>
        <v>1 CTN_</v>
      </c>
      <c r="Q1594" s="134">
        <f>IF(db[[#This Row],[H_QTY/ CTN]]="","",SEARCH("_",db[[#This Row],[H_QTY/ CTN]]))</f>
        <v>6</v>
      </c>
      <c r="R1594" s="134">
        <f>IF(db[[#This Row],[H_QTY/ CTN]]="","",LEN(db[[#This Row],[H_QTY/ CTN]]))</f>
        <v>6</v>
      </c>
      <c r="S1594" s="140" t="str">
        <f>IF(db[[#This Row],[H_QTY/ CTN]]="","",LEFT(db[[#This Row],[H_QTY/ CTN]],db[[#This Row],[H_1]]-1))</f>
        <v>1 CTN</v>
      </c>
      <c r="T1594" s="140" t="str">
        <f>IF(NOT(db[[#This Row],[H_1]]=db[[#This Row],[H_2]]),MID(db[[#This Row],[H_QTY/ CTN]],db[[#This Row],[H_1]]+1,db[[#This Row],[H_2]]-db[[#This Row],[H_1]]-1),"")</f>
        <v/>
      </c>
      <c r="U1594" s="140" t="str">
        <f>IF(db[[#This Row],[QTY/ CTN B]]="","",LEFT(db[[#This Row],[QTY/ CTN B]],SEARCH(" ",db[[#This Row],[QTY/ CTN B]],1)-1))</f>
        <v>1</v>
      </c>
      <c r="V1594" s="140" t="str">
        <f>IF(db[[#This Row],[QTY/ CTN B]]="","",RIGHT(db[[#This Row],[QTY/ CTN B]],LEN(db[[#This Row],[QTY/ CTN B]])-SEARCH(" ",db[[#This Row],[QTY/ CTN B]],1)))</f>
        <v>CTN</v>
      </c>
      <c r="W1594" s="140" t="str">
        <f>IF(db[[#This Row],[QTY/ CTN TG]]="",IF(db[[#This Row],[STN TG]]="","",12),LEFT(db[[#This Row],[QTY/ CTN TG]],SEARCH(" ",db[[#This Row],[QTY/ CTN TG]],1)-1))</f>
        <v/>
      </c>
      <c r="X159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4" s="140" t="str">
        <f>IF(db[[#This Row],[STN K]]="","",IF(db[[#This Row],[STN TG]]="LSN",12,""))</f>
        <v/>
      </c>
      <c r="Z1594" s="140" t="str">
        <f>IF(db[[#This Row],[STN TG]]="LSN","PCS","")</f>
        <v/>
      </c>
      <c r="AA1594" s="140">
        <f>db[[#This Row],[QTY B]]*IF(db[[#This Row],[QTY TG]]="",1,db[[#This Row],[QTY TG]])*IF(db[[#This Row],[QTY K]]="",1,db[[#This Row],[QTY K]])</f>
        <v>1</v>
      </c>
      <c r="AB1594" s="140" t="str">
        <f>IF(db[[#This Row],[STN K]]="",IF(db[[#This Row],[STN TG]]="",db[[#This Row],[STN B]],db[[#This Row],[STN TG]]),db[[#This Row],[STN K]])</f>
        <v>CTN</v>
      </c>
      <c r="AC1594" s="140"/>
    </row>
    <row r="1595" spans="1:29" x14ac:dyDescent="0.25">
      <c r="A1595" s="140">
        <f>ROW()-1</f>
        <v>1594</v>
      </c>
      <c r="B1595" s="134" t="str">
        <f>LOWER(SUBSTITUTE(SUBSTITUTE(SUBSTITUTE(SUBSTITUTE(SUBSTITUTE(SUBSTITUTE(db[[#This Row],[NB BM]]," ",),".",""),"-",""),"(",""),")",""),"/",""))</f>
        <v>lleafa5100grtsum</v>
      </c>
      <c r="C1595" s="134" t="str">
        <f>LOWER(SUBSTITUTE(SUBSTITUTE(SUBSTITUTE(SUBSTITUTE(SUBSTITUTE(SUBSTITUTE(SUBSTITUTE(SUBSTITUTE(SUBSTITUTE(db[[#This Row],[NB NOTA]]," ",),".",""),"-",""),"(",""),")",""),",",""),"/",""),"""",""),"+",""))</f>
        <v>looseleafa5100grtsum</v>
      </c>
      <c r="D1595" s="134" t="str">
        <f>LOWER(SUBSTITUTE(SUBSTITUTE(SUBSTITUTE(SUBSTITUTE(SUBSTITUTE(SUBSTITUTE(SUBSTITUTE(SUBSTITUTE(SUBSTITUTE(db[[#This Row],[NB PAJAK]]," ",""),"-",""),"(",""),")",""),".",""),",",""),"/",""),"""",""),"+",""))</f>
        <v/>
      </c>
      <c r="E1595" s="134" t="str">
        <f>LOWER(SUBSTITUTE(SUBSTITUTE(SUBSTITUTE(SUBSTITUTE(SUBSTITUTE(SUBSTITUTE(SUBSTITUTE(SUBSTITUTE(SUBSTITUTE(db[[#This Row],[NB BM]]&amp;db[[#This Row],[QTY/ CTN]]," ",),".",""),"-",""),"(",""),")",""),",",""),"/",""),"""",""),"+",""))</f>
        <v>lleafa5100grtsum1ctn</v>
      </c>
      <c r="F159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looseleafa5100grtsum1ctnuntana</v>
      </c>
      <c r="G1595" s="135" t="s">
        <v>6056</v>
      </c>
      <c r="H1595" s="135" t="s">
        <v>6051</v>
      </c>
      <c r="I1595" s="136"/>
      <c r="J1595" s="137" t="s">
        <v>1621</v>
      </c>
      <c r="K1595" s="138" t="e">
        <f>IF(db[[#This Row],[NB NOTA_C]]="","",COUNTIF([2]!B_MSK[concat],db[[#This Row],[NB NOTA_C]]))</f>
        <v>#REF!</v>
      </c>
      <c r="L1595" s="139" t="s">
        <v>1637</v>
      </c>
      <c r="M1595" s="134" t="s">
        <v>4482</v>
      </c>
      <c r="N1595" s="137" t="s">
        <v>3509</v>
      </c>
      <c r="O1595" s="134"/>
      <c r="P1595" s="134" t="str">
        <f>IF(db[[#This Row],[QTY/ CTN]]="","",SUBSTITUTE(SUBSTITUTE(SUBSTITUTE(db[[#This Row],[QTY/ CTN]]," ","_",2),"(",""),")","")&amp;"_")</f>
        <v>1 CTN_</v>
      </c>
      <c r="Q1595" s="134">
        <f>IF(db[[#This Row],[H_QTY/ CTN]]="","",SEARCH("_",db[[#This Row],[H_QTY/ CTN]]))</f>
        <v>6</v>
      </c>
      <c r="R1595" s="134">
        <f>IF(db[[#This Row],[H_QTY/ CTN]]="","",LEN(db[[#This Row],[H_QTY/ CTN]]))</f>
        <v>6</v>
      </c>
      <c r="S1595" s="140" t="str">
        <f>IF(db[[#This Row],[H_QTY/ CTN]]="","",LEFT(db[[#This Row],[H_QTY/ CTN]],db[[#This Row],[H_1]]-1))</f>
        <v>1 CTN</v>
      </c>
      <c r="T1595" s="140" t="str">
        <f>IF(NOT(db[[#This Row],[H_1]]=db[[#This Row],[H_2]]),MID(db[[#This Row],[H_QTY/ CTN]],db[[#This Row],[H_1]]+1,db[[#This Row],[H_2]]-db[[#This Row],[H_1]]-1),"")</f>
        <v/>
      </c>
      <c r="U1595" s="140" t="str">
        <f>IF(db[[#This Row],[QTY/ CTN B]]="","",LEFT(db[[#This Row],[QTY/ CTN B]],SEARCH(" ",db[[#This Row],[QTY/ CTN B]],1)-1))</f>
        <v>1</v>
      </c>
      <c r="V1595" s="140" t="str">
        <f>IF(db[[#This Row],[QTY/ CTN B]]="","",RIGHT(db[[#This Row],[QTY/ CTN B]],LEN(db[[#This Row],[QTY/ CTN B]])-SEARCH(" ",db[[#This Row],[QTY/ CTN B]],1)))</f>
        <v>CTN</v>
      </c>
      <c r="W1595" s="140" t="str">
        <f>IF(db[[#This Row],[QTY/ CTN TG]]="",IF(db[[#This Row],[STN TG]]="","",12),LEFT(db[[#This Row],[QTY/ CTN TG]],SEARCH(" ",db[[#This Row],[QTY/ CTN TG]],1)-1))</f>
        <v/>
      </c>
      <c r="X159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5" s="140" t="str">
        <f>IF(db[[#This Row],[STN K]]="","",IF(db[[#This Row],[STN TG]]="LSN",12,""))</f>
        <v/>
      </c>
      <c r="Z1595" s="140" t="str">
        <f>IF(db[[#This Row],[STN TG]]="LSN","PCS","")</f>
        <v/>
      </c>
      <c r="AA1595" s="140">
        <f>db[[#This Row],[QTY B]]*IF(db[[#This Row],[QTY TG]]="",1,db[[#This Row],[QTY TG]])*IF(db[[#This Row],[QTY K]]="",1,db[[#This Row],[QTY K]])</f>
        <v>1</v>
      </c>
      <c r="AB1595" s="140" t="str">
        <f>IF(db[[#This Row],[STN K]]="",IF(db[[#This Row],[STN TG]]="",db[[#This Row],[STN B]],db[[#This Row],[STN TG]]),db[[#This Row],[STN K]])</f>
        <v>CTN</v>
      </c>
      <c r="AC1595" s="140"/>
    </row>
    <row r="1596" spans="1:29" x14ac:dyDescent="0.25">
      <c r="A1596" s="140">
        <f>ROW()-1</f>
        <v>1595</v>
      </c>
      <c r="B1596" s="134" t="str">
        <f>LOWER(SUBSTITUTE(SUBSTITUTE(SUBSTITUTE(SUBSTITUTE(SUBSTITUTE(SUBSTITUTE(db[[#This Row],[NB BM]]," ",),".",""),"-",""),"(",""),")",""),"/",""))</f>
        <v>lleafa5100grvintage</v>
      </c>
      <c r="C1596" s="134" t="str">
        <f>LOWER(SUBSTITUTE(SUBSTITUTE(SUBSTITUTE(SUBSTITUTE(SUBSTITUTE(SUBSTITUTE(SUBSTITUTE(SUBSTITUTE(SUBSTITUTE(db[[#This Row],[NB NOTA]]," ",),".",""),"-",""),"(",""),")",""),",",""),"/",""),"""",""),"+",""))</f>
        <v>looseleafa5100grvintage</v>
      </c>
      <c r="D1596" s="134" t="str">
        <f>LOWER(SUBSTITUTE(SUBSTITUTE(SUBSTITUTE(SUBSTITUTE(SUBSTITUTE(SUBSTITUTE(SUBSTITUTE(SUBSTITUTE(SUBSTITUTE(db[[#This Row],[NB PAJAK]]," ",""),"-",""),"(",""),")",""),".",""),",",""),"/",""),"""",""),"+",""))</f>
        <v/>
      </c>
      <c r="E1596" s="134" t="str">
        <f>LOWER(SUBSTITUTE(SUBSTITUTE(SUBSTITUTE(SUBSTITUTE(SUBSTITUTE(SUBSTITUTE(SUBSTITUTE(SUBSTITUTE(SUBSTITUTE(db[[#This Row],[NB BM]]&amp;db[[#This Row],[QTY/ CTN]]," ",),".",""),"-",""),"(",""),")",""),",",""),"/",""),"""",""),"+",""))</f>
        <v>lleafa5100grvintage1ctn</v>
      </c>
      <c r="F159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looseleafa5100grvintage1ctnuntana</v>
      </c>
      <c r="G1596" s="135" t="s">
        <v>6053</v>
      </c>
      <c r="H1596" s="135" t="s">
        <v>6048</v>
      </c>
      <c r="I1596" s="136"/>
      <c r="J1596" s="137" t="s">
        <v>1621</v>
      </c>
      <c r="K1596" s="138" t="e">
        <f>IF(db[[#This Row],[NB NOTA_C]]="","",COUNTIF([2]!B_MSK[concat],db[[#This Row],[NB NOTA_C]]))</f>
        <v>#REF!</v>
      </c>
      <c r="L1596" s="139" t="s">
        <v>1637</v>
      </c>
      <c r="M1596" s="134" t="s">
        <v>4482</v>
      </c>
      <c r="N1596" s="137" t="s">
        <v>3509</v>
      </c>
      <c r="O1596" s="134"/>
      <c r="P1596" s="134" t="str">
        <f>IF(db[[#This Row],[QTY/ CTN]]="","",SUBSTITUTE(SUBSTITUTE(SUBSTITUTE(db[[#This Row],[QTY/ CTN]]," ","_",2),"(",""),")","")&amp;"_")</f>
        <v>1 CTN_</v>
      </c>
      <c r="Q1596" s="134">
        <f>IF(db[[#This Row],[H_QTY/ CTN]]="","",SEARCH("_",db[[#This Row],[H_QTY/ CTN]]))</f>
        <v>6</v>
      </c>
      <c r="R1596" s="134">
        <f>IF(db[[#This Row],[H_QTY/ CTN]]="","",LEN(db[[#This Row],[H_QTY/ CTN]]))</f>
        <v>6</v>
      </c>
      <c r="S1596" s="140" t="str">
        <f>IF(db[[#This Row],[H_QTY/ CTN]]="","",LEFT(db[[#This Row],[H_QTY/ CTN]],db[[#This Row],[H_1]]-1))</f>
        <v>1 CTN</v>
      </c>
      <c r="T1596" s="140" t="str">
        <f>IF(NOT(db[[#This Row],[H_1]]=db[[#This Row],[H_2]]),MID(db[[#This Row],[H_QTY/ CTN]],db[[#This Row],[H_1]]+1,db[[#This Row],[H_2]]-db[[#This Row],[H_1]]-1),"")</f>
        <v/>
      </c>
      <c r="U1596" s="140" t="str">
        <f>IF(db[[#This Row],[QTY/ CTN B]]="","",LEFT(db[[#This Row],[QTY/ CTN B]],SEARCH(" ",db[[#This Row],[QTY/ CTN B]],1)-1))</f>
        <v>1</v>
      </c>
      <c r="V1596" s="140" t="str">
        <f>IF(db[[#This Row],[QTY/ CTN B]]="","",RIGHT(db[[#This Row],[QTY/ CTN B]],LEN(db[[#This Row],[QTY/ CTN B]])-SEARCH(" ",db[[#This Row],[QTY/ CTN B]],1)))</f>
        <v>CTN</v>
      </c>
      <c r="W1596" s="140" t="str">
        <f>IF(db[[#This Row],[QTY/ CTN TG]]="",IF(db[[#This Row],[STN TG]]="","",12),LEFT(db[[#This Row],[QTY/ CTN TG]],SEARCH(" ",db[[#This Row],[QTY/ CTN TG]],1)-1))</f>
        <v/>
      </c>
      <c r="X159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6" s="140" t="str">
        <f>IF(db[[#This Row],[STN K]]="","",IF(db[[#This Row],[STN TG]]="LSN",12,""))</f>
        <v/>
      </c>
      <c r="Z1596" s="140" t="str">
        <f>IF(db[[#This Row],[STN TG]]="LSN","PCS","")</f>
        <v/>
      </c>
      <c r="AA1596" s="140">
        <f>db[[#This Row],[QTY B]]*IF(db[[#This Row],[QTY TG]]="",1,db[[#This Row],[QTY TG]])*IF(db[[#This Row],[QTY K]]="",1,db[[#This Row],[QTY K]])</f>
        <v>1</v>
      </c>
      <c r="AB1596" s="140" t="str">
        <f>IF(db[[#This Row],[STN K]]="",IF(db[[#This Row],[STN TG]]="",db[[#This Row],[STN B]],db[[#This Row],[STN TG]]),db[[#This Row],[STN K]])</f>
        <v>CTN</v>
      </c>
      <c r="AC1596" s="140"/>
    </row>
    <row r="1597" spans="1:29" x14ac:dyDescent="0.25">
      <c r="A1597" s="87">
        <f>ROW()-1</f>
        <v>1596</v>
      </c>
      <c r="B1597" s="14" t="str">
        <f>LOWER(SUBSTITUTE(SUBSTITUTE(SUBSTITUTE(SUBSTITUTE(SUBSTITUTE(SUBSTITUTE(db[[#This Row],[NB BM]]," ",),".",""),"-",""),"(",""),")",""),"/",""))</f>
        <v>lleafa550lbrkoalamtk</v>
      </c>
      <c r="C1597" s="14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D1597" s="14" t="str">
        <f>LOWER(SUBSTITUTE(SUBSTITUTE(SUBSTITUTE(SUBSTITUTE(SUBSTITUTE(SUBSTITUTE(SUBSTITUTE(SUBSTITUTE(SUBSTITUTE(db[[#This Row],[NB PAJAK]]," ",""),"-",""),"(",""),")",""),".",""),",",""),"/",""),"""",""),"+",""))</f>
        <v/>
      </c>
      <c r="E1597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lleafa550lbrkoalamtk300pak</v>
      </c>
      <c r="F15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looseleafa550lbrkoalamtk300pakuntana</v>
      </c>
      <c r="G1597" s="15" t="s">
        <v>6399</v>
      </c>
      <c r="H1597" s="19" t="s">
        <v>3968</v>
      </c>
      <c r="I1597" s="52"/>
      <c r="J1597" s="1" t="s">
        <v>1621</v>
      </c>
      <c r="K1597" s="27" t="e">
        <f>IF(db[[#This Row],[NB NOTA_C]]="","",COUNTIF([2]!B_MSK[concat],db[[#This Row],[NB NOTA_C]]))</f>
        <v>#REF!</v>
      </c>
      <c r="L1597" s="16" t="s">
        <v>1639</v>
      </c>
      <c r="M1597" s="14" t="s">
        <v>1762</v>
      </c>
      <c r="N1597" s="15" t="s">
        <v>3509</v>
      </c>
      <c r="O1597" s="14"/>
      <c r="P1597" s="14" t="str">
        <f>IF(db[[#This Row],[QTY/ CTN]]="","",SUBSTITUTE(SUBSTITUTE(SUBSTITUTE(db[[#This Row],[QTY/ CTN]]," ","_",2),"(",""),")","")&amp;"_")</f>
        <v>300 PAK_</v>
      </c>
      <c r="Q1597" s="14">
        <f>IF(db[[#This Row],[H_QTY/ CTN]]="","",SEARCH("_",db[[#This Row],[H_QTY/ CTN]]))</f>
        <v>8</v>
      </c>
      <c r="R1597" s="14">
        <f>IF(db[[#This Row],[H_QTY/ CTN]]="","",LEN(db[[#This Row],[H_QTY/ CTN]]))</f>
        <v>8</v>
      </c>
      <c r="S1597" s="91" t="str">
        <f>IF(db[[#This Row],[H_QTY/ CTN]]="","",LEFT(db[[#This Row],[H_QTY/ CTN]],db[[#This Row],[H_1]]-1))</f>
        <v>300 PAK</v>
      </c>
      <c r="T1597" s="91" t="str">
        <f>IF(NOT(db[[#This Row],[H_1]]=db[[#This Row],[H_2]]),MID(db[[#This Row],[H_QTY/ CTN]],db[[#This Row],[H_1]]+1,db[[#This Row],[H_2]]-db[[#This Row],[H_1]]-1),"")</f>
        <v/>
      </c>
      <c r="U1597" s="87" t="str">
        <f>IF(db[[#This Row],[QTY/ CTN B]]="","",LEFT(db[[#This Row],[QTY/ CTN B]],SEARCH(" ",db[[#This Row],[QTY/ CTN B]],1)-1))</f>
        <v>300</v>
      </c>
      <c r="V1597" s="87" t="str">
        <f>IF(db[[#This Row],[QTY/ CTN B]]="","",RIGHT(db[[#This Row],[QTY/ CTN B]],LEN(db[[#This Row],[QTY/ CTN B]])-SEARCH(" ",db[[#This Row],[QTY/ CTN B]],1)))</f>
        <v>PAK</v>
      </c>
      <c r="W1597" s="87" t="str">
        <f>IF(db[[#This Row],[QTY/ CTN TG]]="",IF(db[[#This Row],[STN TG]]="","",12),LEFT(db[[#This Row],[QTY/ CTN TG]],SEARCH(" ",db[[#This Row],[QTY/ CTN TG]],1)-1))</f>
        <v/>
      </c>
      <c r="X1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7" s="87" t="str">
        <f>IF(db[[#This Row],[STN K]]="","",IF(db[[#This Row],[STN TG]]="LSN",12,""))</f>
        <v/>
      </c>
      <c r="Z1597" s="87" t="str">
        <f>IF(db[[#This Row],[STN TG]]="LSN","PCS","")</f>
        <v/>
      </c>
      <c r="AA1597" s="87">
        <f>db[[#This Row],[QTY B]]*IF(db[[#This Row],[QTY TG]]="",1,db[[#This Row],[QTY TG]])*IF(db[[#This Row],[QTY K]]="",1,db[[#This Row],[QTY K]])</f>
        <v>300</v>
      </c>
      <c r="AB1597" s="87" t="str">
        <f>IF(db[[#This Row],[STN K]]="",IF(db[[#This Row],[STN TG]]="",db[[#This Row],[STN B]],db[[#This Row],[STN TG]]),db[[#This Row],[STN K]])</f>
        <v>PAK</v>
      </c>
      <c r="AC1597" s="87"/>
    </row>
    <row r="1598" spans="1:29" x14ac:dyDescent="0.25">
      <c r="A1598" s="87">
        <f>ROW()-1</f>
        <v>1597</v>
      </c>
      <c r="B1598" s="3" t="str">
        <f>LOWER(SUBSTITUTE(SUBSTITUTE(SUBSTITUTE(SUBSTITUTE(SUBSTITUTE(SUBSTITUTE(db[[#This Row],[NB BM]]," ",),".",""),"-",""),"(",""),")",""),"/",""))</f>
        <v>lleafa550mtkkotakbesarkoala</v>
      </c>
      <c r="C1598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D1598" s="3" t="str">
        <f>LOWER(SUBSTITUTE(SUBSTITUTE(SUBSTITUTE(SUBSTITUTE(SUBSTITUTE(SUBSTITUTE(SUBSTITUTE(SUBSTITUTE(SUBSTITUTE(db[[#This Row],[NB PAJAK]]," ",""),"-",""),"(",""),")",""),".",""),",",""),"/",""),"""",""),"+",""))</f>
        <v/>
      </c>
      <c r="E1598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lleafa550mtkkotakbesarkoala300pak</v>
      </c>
      <c r="F15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looseleafa550mtkkotakbesarkoala300pakuntana</v>
      </c>
      <c r="G1598" s="1" t="s">
        <v>6400</v>
      </c>
      <c r="H1598" s="4" t="s">
        <v>1466</v>
      </c>
      <c r="I1598" s="49"/>
      <c r="J1598" s="1" t="s">
        <v>1621</v>
      </c>
      <c r="K1598" s="26" t="e">
        <f>IF(db[[#This Row],[NB NOTA_C]]="","",COUNTIF([2]!B_MSK[concat],db[[#This Row],[NB NOTA_C]]))</f>
        <v>#REF!</v>
      </c>
      <c r="L1598" s="6" t="s">
        <v>1628</v>
      </c>
      <c r="M1598" s="1" t="s">
        <v>1762</v>
      </c>
      <c r="N1598" s="1" t="s">
        <v>3509</v>
      </c>
      <c r="P1598" s="1" t="str">
        <f>IF(db[[#This Row],[QTY/ CTN]]="","",SUBSTITUTE(SUBSTITUTE(SUBSTITUTE(db[[#This Row],[QTY/ CTN]]," ","_",2),"(",""),")","")&amp;"_")</f>
        <v>300 PAK_</v>
      </c>
      <c r="Q1598" s="1">
        <f>IF(db[[#This Row],[H_QTY/ CTN]]="","",SEARCH("_",db[[#This Row],[H_QTY/ CTN]]))</f>
        <v>8</v>
      </c>
      <c r="R1598" s="1">
        <f>IF(db[[#This Row],[H_QTY/ CTN]]="","",LEN(db[[#This Row],[H_QTY/ CTN]]))</f>
        <v>8</v>
      </c>
      <c r="S1598" s="90" t="str">
        <f>IF(db[[#This Row],[H_QTY/ CTN]]="","",LEFT(db[[#This Row],[H_QTY/ CTN]],db[[#This Row],[H_1]]-1))</f>
        <v>300 PAK</v>
      </c>
      <c r="T1598" s="87" t="str">
        <f>IF(NOT(db[[#This Row],[H_1]]=db[[#This Row],[H_2]]),MID(db[[#This Row],[H_QTY/ CTN]],db[[#This Row],[H_1]]+1,db[[#This Row],[H_2]]-db[[#This Row],[H_1]]-1),"")</f>
        <v/>
      </c>
      <c r="U1598" s="87" t="str">
        <f>IF(db[[#This Row],[QTY/ CTN B]]="","",LEFT(db[[#This Row],[QTY/ CTN B]],SEARCH(" ",db[[#This Row],[QTY/ CTN B]],1)-1))</f>
        <v>300</v>
      </c>
      <c r="V1598" s="87" t="str">
        <f>IF(db[[#This Row],[QTY/ CTN B]]="","",RIGHT(db[[#This Row],[QTY/ CTN B]],LEN(db[[#This Row],[QTY/ CTN B]])-SEARCH(" ",db[[#This Row],[QTY/ CTN B]],1)))</f>
        <v>PAK</v>
      </c>
      <c r="W1598" s="87" t="str">
        <f>IF(db[[#This Row],[QTY/ CTN TG]]="",IF(db[[#This Row],[STN TG]]="","",12),LEFT(db[[#This Row],[QTY/ CTN TG]],SEARCH(" ",db[[#This Row],[QTY/ CTN TG]],1)-1))</f>
        <v/>
      </c>
      <c r="X1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8" s="87" t="str">
        <f>IF(db[[#This Row],[STN K]]="","",IF(db[[#This Row],[STN TG]]="LSN",12,""))</f>
        <v/>
      </c>
      <c r="Z1598" s="87" t="str">
        <f>IF(db[[#This Row],[STN TG]]="LSN","PCS","")</f>
        <v/>
      </c>
      <c r="AA1598" s="87">
        <f>db[[#This Row],[QTY B]]*IF(db[[#This Row],[QTY TG]]="",1,db[[#This Row],[QTY TG]])*IF(db[[#This Row],[QTY K]]="",1,db[[#This Row],[QTY K]])</f>
        <v>300</v>
      </c>
      <c r="AB1598" s="87" t="str">
        <f>IF(db[[#This Row],[STN K]]="",IF(db[[#This Row],[STN TG]]="",db[[#This Row],[STN B]],db[[#This Row],[STN TG]]),db[[#This Row],[STN K]])</f>
        <v>PAK</v>
      </c>
      <c r="AC1598" s="87"/>
    </row>
    <row r="1599" spans="1:29" x14ac:dyDescent="0.25">
      <c r="A1599" s="87">
        <f>ROW()-1</f>
        <v>1598</v>
      </c>
      <c r="B1599" s="3" t="str">
        <f>LOWER(SUBSTITUTE(SUBSTITUTE(SUBSTITUTE(SUBSTITUTE(SUBSTITUTE(SUBSTITUTE(db[[#This Row],[NB BM]]," ",),".",""),"-",""),"(",""),")",""),"/",""))</f>
        <v>lleafa5100lbrkoalamtk</v>
      </c>
      <c r="C1599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D1599" s="3" t="str">
        <f>LOWER(SUBSTITUTE(SUBSTITUTE(SUBSTITUTE(SUBSTITUTE(SUBSTITUTE(SUBSTITUTE(SUBSTITUTE(SUBSTITUTE(SUBSTITUTE(db[[#This Row],[NB PAJAK]]," ",""),"-",""),"(",""),")",""),".",""),",",""),"/",""),"""",""),"+",""))</f>
        <v/>
      </c>
      <c r="E1599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lleafa5100lbrkoalamtk150pak</v>
      </c>
      <c r="F15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looseleafa5100lbrkoalamtk150pakuntana</v>
      </c>
      <c r="G1599" s="1" t="s">
        <v>1187</v>
      </c>
      <c r="H1599" s="4" t="s">
        <v>1467</v>
      </c>
      <c r="I1599" s="49"/>
      <c r="J1599" s="1" t="s">
        <v>1621</v>
      </c>
      <c r="K1599" s="26" t="e">
        <f>IF(db[[#This Row],[NB NOTA_C]]="","",COUNTIF([2]!B_MSK[concat],db[[#This Row],[NB NOTA_C]]))</f>
        <v>#REF!</v>
      </c>
      <c r="L1599" s="6" t="s">
        <v>1628</v>
      </c>
      <c r="M1599" s="1" t="s">
        <v>1761</v>
      </c>
      <c r="N1599" s="1" t="s">
        <v>3509</v>
      </c>
      <c r="P1599" s="1" t="str">
        <f>IF(db[[#This Row],[QTY/ CTN]]="","",SUBSTITUTE(SUBSTITUTE(SUBSTITUTE(db[[#This Row],[QTY/ CTN]]," ","_",2),"(",""),")","")&amp;"_")</f>
        <v>150 PAK_</v>
      </c>
      <c r="Q1599" s="1">
        <f>IF(db[[#This Row],[H_QTY/ CTN]]="","",SEARCH("_",db[[#This Row],[H_QTY/ CTN]]))</f>
        <v>8</v>
      </c>
      <c r="R1599" s="1">
        <f>IF(db[[#This Row],[H_QTY/ CTN]]="","",LEN(db[[#This Row],[H_QTY/ CTN]]))</f>
        <v>8</v>
      </c>
      <c r="S1599" s="90" t="str">
        <f>IF(db[[#This Row],[H_QTY/ CTN]]="","",LEFT(db[[#This Row],[H_QTY/ CTN]],db[[#This Row],[H_1]]-1))</f>
        <v>150 PAK</v>
      </c>
      <c r="T1599" s="87" t="str">
        <f>IF(NOT(db[[#This Row],[H_1]]=db[[#This Row],[H_2]]),MID(db[[#This Row],[H_QTY/ CTN]],db[[#This Row],[H_1]]+1,db[[#This Row],[H_2]]-db[[#This Row],[H_1]]-1),"")</f>
        <v/>
      </c>
      <c r="U1599" s="87" t="str">
        <f>IF(db[[#This Row],[QTY/ CTN B]]="","",LEFT(db[[#This Row],[QTY/ CTN B]],SEARCH(" ",db[[#This Row],[QTY/ CTN B]],1)-1))</f>
        <v>150</v>
      </c>
      <c r="V1599" s="87" t="str">
        <f>IF(db[[#This Row],[QTY/ CTN B]]="","",RIGHT(db[[#This Row],[QTY/ CTN B]],LEN(db[[#This Row],[QTY/ CTN B]])-SEARCH(" ",db[[#This Row],[QTY/ CTN B]],1)))</f>
        <v>PAK</v>
      </c>
      <c r="W1599" s="87" t="str">
        <f>IF(db[[#This Row],[QTY/ CTN TG]]="",IF(db[[#This Row],[STN TG]]="","",12),LEFT(db[[#This Row],[QTY/ CTN TG]],SEARCH(" ",db[[#This Row],[QTY/ CTN TG]],1)-1))</f>
        <v/>
      </c>
      <c r="X1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599" s="87" t="str">
        <f>IF(db[[#This Row],[STN K]]="","",IF(db[[#This Row],[STN TG]]="LSN",12,""))</f>
        <v/>
      </c>
      <c r="Z1599" s="87" t="str">
        <f>IF(db[[#This Row],[STN TG]]="LSN","PCS","")</f>
        <v/>
      </c>
      <c r="AA1599" s="87">
        <f>db[[#This Row],[QTY B]]*IF(db[[#This Row],[QTY TG]]="",1,db[[#This Row],[QTY TG]])*IF(db[[#This Row],[QTY K]]="",1,db[[#This Row],[QTY K]])</f>
        <v>150</v>
      </c>
      <c r="AB1599" s="87" t="str">
        <f>IF(db[[#This Row],[STN K]]="",IF(db[[#This Row],[STN TG]]="",db[[#This Row],[STN B]],db[[#This Row],[STN TG]]),db[[#This Row],[STN K]])</f>
        <v>PAK</v>
      </c>
      <c r="AC1599" s="87"/>
    </row>
    <row r="1600" spans="1:29" x14ac:dyDescent="0.25">
      <c r="A1600" s="87">
        <f>ROW()-1</f>
        <v>1599</v>
      </c>
      <c r="B1600" s="3" t="str">
        <f>LOWER(SUBSTITUTE(SUBSTITUTE(SUBSTITUTE(SUBSTITUTE(SUBSTITUTE(SUBSTITUTE(db[[#This Row],[NB BM]]," ",),".",""),"-",""),"(",""),")",""),"/",""))</f>
        <v>lleafa5100lbrdotedtitik</v>
      </c>
      <c r="C1600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D1600" s="3" t="str">
        <f>LOWER(SUBSTITUTE(SUBSTITUTE(SUBSTITUTE(SUBSTITUTE(SUBSTITUTE(SUBSTITUTE(SUBSTITUTE(SUBSTITUTE(SUBSTITUTE(db[[#This Row],[NB PAJAK]]," ",""),"-",""),"(",""),")",""),".",""),",",""),"/",""),"""",""),"+",""))</f>
        <v/>
      </c>
      <c r="E1600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lleafa5100lbrdotedtitik160pak</v>
      </c>
      <c r="F16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looseleafa5100lbrdotedtitik160pakuntana</v>
      </c>
      <c r="G1600" s="4" t="s">
        <v>6401</v>
      </c>
      <c r="H1600" s="4" t="s">
        <v>5394</v>
      </c>
      <c r="I1600" s="49"/>
      <c r="J1600" s="1" t="s">
        <v>1621</v>
      </c>
      <c r="K1600" s="28" t="e">
        <f>IF(db[[#This Row],[NB NOTA_C]]="","",COUNTIF([2]!B_MSK[concat],db[[#This Row],[NB NOTA_C]]))</f>
        <v>#REF!</v>
      </c>
      <c r="L1600" s="7" t="s">
        <v>1628</v>
      </c>
      <c r="M1600" s="3" t="s">
        <v>1763</v>
      </c>
      <c r="N1600" s="1" t="s">
        <v>3509</v>
      </c>
      <c r="O1600" s="3"/>
      <c r="P1600" s="3" t="str">
        <f>IF(db[[#This Row],[QTY/ CTN]]="","",SUBSTITUTE(SUBSTITUTE(SUBSTITUTE(db[[#This Row],[QTY/ CTN]]," ","_",2),"(",""),")","")&amp;"_")</f>
        <v>160 PAK_</v>
      </c>
      <c r="Q1600" s="3">
        <f>IF(db[[#This Row],[H_QTY/ CTN]]="","",SEARCH("_",db[[#This Row],[H_QTY/ CTN]]))</f>
        <v>8</v>
      </c>
      <c r="R1600" s="3">
        <f>IF(db[[#This Row],[H_QTY/ CTN]]="","",LEN(db[[#This Row],[H_QTY/ CTN]]))</f>
        <v>8</v>
      </c>
      <c r="S1600" s="87" t="str">
        <f>IF(db[[#This Row],[H_QTY/ CTN]]="","",LEFT(db[[#This Row],[H_QTY/ CTN]],db[[#This Row],[H_1]]-1))</f>
        <v>160 PAK</v>
      </c>
      <c r="T1600" s="87" t="str">
        <f>IF(NOT(db[[#This Row],[H_1]]=db[[#This Row],[H_2]]),MID(db[[#This Row],[H_QTY/ CTN]],db[[#This Row],[H_1]]+1,db[[#This Row],[H_2]]-db[[#This Row],[H_1]]-1),"")</f>
        <v/>
      </c>
      <c r="U1600" s="87" t="str">
        <f>IF(db[[#This Row],[QTY/ CTN B]]="","",LEFT(db[[#This Row],[QTY/ CTN B]],SEARCH(" ",db[[#This Row],[QTY/ CTN B]],1)-1))</f>
        <v>160</v>
      </c>
      <c r="V1600" s="87" t="str">
        <f>IF(db[[#This Row],[QTY/ CTN B]]="","",RIGHT(db[[#This Row],[QTY/ CTN B]],LEN(db[[#This Row],[QTY/ CTN B]])-SEARCH(" ",db[[#This Row],[QTY/ CTN B]],1)))</f>
        <v>PAK</v>
      </c>
      <c r="W1600" s="87" t="str">
        <f>IF(db[[#This Row],[QTY/ CTN TG]]="",IF(db[[#This Row],[STN TG]]="","",12),LEFT(db[[#This Row],[QTY/ CTN TG]],SEARCH(" ",db[[#This Row],[QTY/ CTN TG]],1)-1))</f>
        <v/>
      </c>
      <c r="X1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0" s="87" t="str">
        <f>IF(db[[#This Row],[STN K]]="","",IF(db[[#This Row],[STN TG]]="LSN",12,""))</f>
        <v/>
      </c>
      <c r="Z1600" s="87" t="str">
        <f>IF(db[[#This Row],[STN TG]]="LSN","PCS","")</f>
        <v/>
      </c>
      <c r="AA1600" s="87">
        <f>db[[#This Row],[QTY B]]*IF(db[[#This Row],[QTY TG]]="",1,db[[#This Row],[QTY TG]])*IF(db[[#This Row],[QTY K]]="",1,db[[#This Row],[QTY K]])</f>
        <v>160</v>
      </c>
      <c r="AB1600" s="87" t="str">
        <f>IF(db[[#This Row],[STN K]]="",IF(db[[#This Row],[STN TG]]="",db[[#This Row],[STN B]],db[[#This Row],[STN TG]]),db[[#This Row],[STN K]])</f>
        <v>PAK</v>
      </c>
      <c r="AC1600" s="87"/>
    </row>
    <row r="1601" spans="1:29" x14ac:dyDescent="0.25">
      <c r="A1601" s="87">
        <f>ROW()-1</f>
        <v>1600</v>
      </c>
      <c r="B1601" s="3" t="str">
        <f>LOWER(SUBSTITUTE(SUBSTITUTE(SUBSTITUTE(SUBSTITUTE(SUBSTITUTE(SUBSTITUTE(db[[#This Row],[NB BM]]," ",),".",""),"-",""),"(",""),")",""),"/",""))</f>
        <v>lleafa550lbrdotedtitik</v>
      </c>
      <c r="C1601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D1601" s="3" t="str">
        <f>LOWER(SUBSTITUTE(SUBSTITUTE(SUBSTITUTE(SUBSTITUTE(SUBSTITUTE(SUBSTITUTE(SUBSTITUTE(SUBSTITUTE(SUBSTITUTE(db[[#This Row],[NB PAJAK]]," ",""),"-",""),"(",""),")",""),".",""),",",""),"/",""),"""",""),"+",""))</f>
        <v/>
      </c>
      <c r="E1601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lleafa550lbrdotedtitik200pak</v>
      </c>
      <c r="F16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looseleafa550lbrdotedtitk200pakuntana</v>
      </c>
      <c r="G1601" s="1" t="s">
        <v>6402</v>
      </c>
      <c r="H1601" s="4" t="s">
        <v>4751</v>
      </c>
      <c r="I1601" s="49"/>
      <c r="J1601" s="1" t="s">
        <v>1621</v>
      </c>
      <c r="K1601" s="26" t="e">
        <f>IF(db[[#This Row],[NB NOTA_C]]="","",COUNTIF([2]!B_MSK[concat],db[[#This Row],[NB NOTA_C]]))</f>
        <v>#REF!</v>
      </c>
      <c r="L1601" s="6" t="s">
        <v>1628</v>
      </c>
      <c r="M1601" s="1" t="s">
        <v>1764</v>
      </c>
      <c r="N1601" s="1" t="s">
        <v>3509</v>
      </c>
      <c r="P1601" s="1" t="str">
        <f>IF(db[[#This Row],[QTY/ CTN]]="","",SUBSTITUTE(SUBSTITUTE(SUBSTITUTE(db[[#This Row],[QTY/ CTN]]," ","_",2),"(",""),")","")&amp;"_")</f>
        <v>200 PAK_</v>
      </c>
      <c r="Q1601" s="1">
        <f>IF(db[[#This Row],[H_QTY/ CTN]]="","",SEARCH("_",db[[#This Row],[H_QTY/ CTN]]))</f>
        <v>8</v>
      </c>
      <c r="R1601" s="1">
        <f>IF(db[[#This Row],[H_QTY/ CTN]]="","",LEN(db[[#This Row],[H_QTY/ CTN]]))</f>
        <v>8</v>
      </c>
      <c r="S1601" s="90" t="str">
        <f>IF(db[[#This Row],[H_QTY/ CTN]]="","",LEFT(db[[#This Row],[H_QTY/ CTN]],db[[#This Row],[H_1]]-1))</f>
        <v>200 PAK</v>
      </c>
      <c r="T1601" s="87" t="str">
        <f>IF(NOT(db[[#This Row],[H_1]]=db[[#This Row],[H_2]]),MID(db[[#This Row],[H_QTY/ CTN]],db[[#This Row],[H_1]]+1,db[[#This Row],[H_2]]-db[[#This Row],[H_1]]-1),"")</f>
        <v/>
      </c>
      <c r="U1601" s="87" t="str">
        <f>IF(db[[#This Row],[QTY/ CTN B]]="","",LEFT(db[[#This Row],[QTY/ CTN B]],SEARCH(" ",db[[#This Row],[QTY/ CTN B]],1)-1))</f>
        <v>200</v>
      </c>
      <c r="V1601" s="87" t="str">
        <f>IF(db[[#This Row],[QTY/ CTN B]]="","",RIGHT(db[[#This Row],[QTY/ CTN B]],LEN(db[[#This Row],[QTY/ CTN B]])-SEARCH(" ",db[[#This Row],[QTY/ CTN B]],1)))</f>
        <v>PAK</v>
      </c>
      <c r="W1601" s="87" t="str">
        <f>IF(db[[#This Row],[QTY/ CTN TG]]="",IF(db[[#This Row],[STN TG]]="","",12),LEFT(db[[#This Row],[QTY/ CTN TG]],SEARCH(" ",db[[#This Row],[QTY/ CTN TG]],1)-1))</f>
        <v/>
      </c>
      <c r="X1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1" s="87" t="str">
        <f>IF(db[[#This Row],[STN K]]="","",IF(db[[#This Row],[STN TG]]="LSN",12,""))</f>
        <v/>
      </c>
      <c r="Z1601" s="87" t="str">
        <f>IF(db[[#This Row],[STN TG]]="LSN","PCS","")</f>
        <v/>
      </c>
      <c r="AA1601" s="87">
        <f>db[[#This Row],[QTY B]]*IF(db[[#This Row],[QTY TG]]="",1,db[[#This Row],[QTY TG]])*IF(db[[#This Row],[QTY K]]="",1,db[[#This Row],[QTY K]])</f>
        <v>200</v>
      </c>
      <c r="AB1601" s="87" t="str">
        <f>IF(db[[#This Row],[STN K]]="",IF(db[[#This Row],[STN TG]]="",db[[#This Row],[STN B]],db[[#This Row],[STN TG]]),db[[#This Row],[STN K]])</f>
        <v>PAK</v>
      </c>
      <c r="AC1601" s="87"/>
    </row>
    <row r="1602" spans="1:29" x14ac:dyDescent="0.25">
      <c r="A1602" s="87">
        <f>ROW()-1</f>
        <v>1601</v>
      </c>
      <c r="B1602" s="3" t="str">
        <f>LOWER(SUBSTITUTE(SUBSTITUTE(SUBSTITUTE(SUBSTITUTE(SUBSTITUTE(SUBSTITUTE(db[[#This Row],[NB BM]]," ",),".",""),"-",""),"(",""),")",""),"/",""))</f>
        <v>lla550lbrrainbowgaris</v>
      </c>
      <c r="C1602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D1602" s="3" t="str">
        <f>LOWER(SUBSTITUTE(SUBSTITUTE(SUBSTITUTE(SUBSTITUTE(SUBSTITUTE(SUBSTITUTE(SUBSTITUTE(SUBSTITUTE(SUBSTITUTE(db[[#This Row],[NB PAJAK]]," ",""),"-",""),"(",""),")",""),".",""),",",""),"/",""),"""",""),"+",""))</f>
        <v/>
      </c>
      <c r="E1602" s="3" t="str">
        <f>LOWER(SUBSTITUTE(SUBSTITUTE(SUBSTITUTE(SUBSTITUTE(SUBSTITUTE(SUBSTITUTE(SUBSTITUTE(SUBSTITUTE(SUBSTITUTE(db[[#This Row],[NB BM]]&amp;db[[#This Row],[QTY/ CTN]]," ",),".",""),"-",""),"(",""),")",""),",",""),"/",""),"""",""),"+",""))</f>
        <v>lla550lbrrainbowgaris200pak</v>
      </c>
      <c r="F1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looseleafa550lbrrainbowgaris200pakuntana</v>
      </c>
      <c r="G1602" s="1" t="s">
        <v>4548</v>
      </c>
      <c r="H1602" s="4" t="s">
        <v>4543</v>
      </c>
      <c r="I1602" s="49"/>
      <c r="J1602" s="1" t="s">
        <v>1621</v>
      </c>
      <c r="K1602" s="28" t="e">
        <f>IF(db[[#This Row],[NB NOTA_C]]="","",COUNTIF([2]!B_MSK[concat],db[[#This Row],[NB NOTA_C]]))</f>
        <v>#REF!</v>
      </c>
      <c r="L1602" s="7" t="s">
        <v>1628</v>
      </c>
      <c r="M1602" s="3" t="s">
        <v>1764</v>
      </c>
      <c r="N1602" s="1" t="s">
        <v>3509</v>
      </c>
      <c r="O1602" s="3"/>
      <c r="P1602" s="3" t="str">
        <f>IF(db[[#This Row],[QTY/ CTN]]="","",SUBSTITUTE(SUBSTITUTE(SUBSTITUTE(db[[#This Row],[QTY/ CTN]]," ","_",2),"(",""),")","")&amp;"_")</f>
        <v>200 PAK_</v>
      </c>
      <c r="Q1602" s="3">
        <f>IF(db[[#This Row],[H_QTY/ CTN]]="","",SEARCH("_",db[[#This Row],[H_QTY/ CTN]]))</f>
        <v>8</v>
      </c>
      <c r="R1602" s="3">
        <f>IF(db[[#This Row],[H_QTY/ CTN]]="","",LEN(db[[#This Row],[H_QTY/ CTN]]))</f>
        <v>8</v>
      </c>
      <c r="S1602" s="87" t="str">
        <f>IF(db[[#This Row],[H_QTY/ CTN]]="","",LEFT(db[[#This Row],[H_QTY/ CTN]],db[[#This Row],[H_1]]-1))</f>
        <v>200 PAK</v>
      </c>
      <c r="T1602" s="87" t="str">
        <f>IF(NOT(db[[#This Row],[H_1]]=db[[#This Row],[H_2]]),MID(db[[#This Row],[H_QTY/ CTN]],db[[#This Row],[H_1]]+1,db[[#This Row],[H_2]]-db[[#This Row],[H_1]]-1),"")</f>
        <v/>
      </c>
      <c r="U1602" s="87" t="str">
        <f>IF(db[[#This Row],[QTY/ CTN B]]="","",LEFT(db[[#This Row],[QTY/ CTN B]],SEARCH(" ",db[[#This Row],[QTY/ CTN B]],1)-1))</f>
        <v>200</v>
      </c>
      <c r="V1602" s="87" t="str">
        <f>IF(db[[#This Row],[QTY/ CTN B]]="","",RIGHT(db[[#This Row],[QTY/ CTN B]],LEN(db[[#This Row],[QTY/ CTN B]])-SEARCH(" ",db[[#This Row],[QTY/ CTN B]],1)))</f>
        <v>PAK</v>
      </c>
      <c r="W1602" s="87" t="str">
        <f>IF(db[[#This Row],[QTY/ CTN TG]]="",IF(db[[#This Row],[STN TG]]="","",12),LEFT(db[[#This Row],[QTY/ CTN TG]],SEARCH(" ",db[[#This Row],[QTY/ CTN TG]],1)-1))</f>
        <v/>
      </c>
      <c r="X1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2" s="87" t="str">
        <f>IF(db[[#This Row],[STN K]]="","",IF(db[[#This Row],[STN TG]]="LSN",12,""))</f>
        <v/>
      </c>
      <c r="Z1602" s="87" t="str">
        <f>IF(db[[#This Row],[STN TG]]="LSN","PCS","")</f>
        <v/>
      </c>
      <c r="AA1602" s="87">
        <f>db[[#This Row],[QTY B]]*IF(db[[#This Row],[QTY TG]]="",1,db[[#This Row],[QTY TG]])*IF(db[[#This Row],[QTY K]]="",1,db[[#This Row],[QTY K]])</f>
        <v>200</v>
      </c>
      <c r="AB1602" s="87" t="str">
        <f>IF(db[[#This Row],[STN K]]="",IF(db[[#This Row],[STN TG]]="",db[[#This Row],[STN B]],db[[#This Row],[STN TG]]),db[[#This Row],[STN K]])</f>
        <v>PAK</v>
      </c>
      <c r="AC1602" s="87"/>
    </row>
    <row r="1603" spans="1:29" x14ac:dyDescent="0.25">
      <c r="A1603" s="87">
        <f>ROW()-1</f>
        <v>1602</v>
      </c>
      <c r="B1603" s="3" t="str">
        <f>LOWER(SUBSTITUTE(SUBSTITUTE(SUBSTITUTE(SUBSTITUTE(SUBSTITUTE(SUBSTITUTE(db[[#This Row],[NB BM]]," ",),".",""),"-",""),"(",""),")",""),"/",""))</f>
        <v>lla550lbrrainbowpolos</v>
      </c>
      <c r="C1603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D1603" s="3" t="str">
        <f>LOWER(SUBSTITUTE(SUBSTITUTE(SUBSTITUTE(SUBSTITUTE(SUBSTITUTE(SUBSTITUTE(SUBSTITUTE(SUBSTITUTE(SUBSTITUTE(db[[#This Row],[NB PAJAK]]," ",""),"-",""),"(",""),")",""),".",""),",",""),"/",""),"""",""),"+",""))</f>
        <v/>
      </c>
      <c r="E1603" s="3" t="str">
        <f>LOWER(SUBSTITUTE(SUBSTITUTE(SUBSTITUTE(SUBSTITUTE(SUBSTITUTE(SUBSTITUTE(SUBSTITUTE(SUBSTITUTE(SUBSTITUTE(db[[#This Row],[NB BM]]&amp;db[[#This Row],[QTY/ CTN]]," ",),".",""),"-",""),"(",""),")",""),",",""),"/",""),"""",""),"+",""))</f>
        <v>lla550lbrrainbowpolos200pak</v>
      </c>
      <c r="F16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looseleafa550lbrrainbowpolos200pakuntana</v>
      </c>
      <c r="G1603" s="1" t="s">
        <v>4549</v>
      </c>
      <c r="H1603" s="4" t="s">
        <v>4544</v>
      </c>
      <c r="I1603" s="49"/>
      <c r="J1603" s="1" t="s">
        <v>1621</v>
      </c>
      <c r="K1603" s="28" t="e">
        <f>IF(db[[#This Row],[NB NOTA_C]]="","",COUNTIF([2]!B_MSK[concat],db[[#This Row],[NB NOTA_C]]))</f>
        <v>#REF!</v>
      </c>
      <c r="L1603" s="7" t="s">
        <v>1628</v>
      </c>
      <c r="M1603" s="3" t="s">
        <v>1764</v>
      </c>
      <c r="N1603" s="1" t="s">
        <v>3509</v>
      </c>
      <c r="O1603" s="3"/>
      <c r="P1603" s="3" t="str">
        <f>IF(db[[#This Row],[QTY/ CTN]]="","",SUBSTITUTE(SUBSTITUTE(SUBSTITUTE(db[[#This Row],[QTY/ CTN]]," ","_",2),"(",""),")","")&amp;"_")</f>
        <v>200 PAK_</v>
      </c>
      <c r="Q1603" s="3">
        <f>IF(db[[#This Row],[H_QTY/ CTN]]="","",SEARCH("_",db[[#This Row],[H_QTY/ CTN]]))</f>
        <v>8</v>
      </c>
      <c r="R1603" s="3">
        <f>IF(db[[#This Row],[H_QTY/ CTN]]="","",LEN(db[[#This Row],[H_QTY/ CTN]]))</f>
        <v>8</v>
      </c>
      <c r="S1603" s="87" t="str">
        <f>IF(db[[#This Row],[H_QTY/ CTN]]="","",LEFT(db[[#This Row],[H_QTY/ CTN]],db[[#This Row],[H_1]]-1))</f>
        <v>200 PAK</v>
      </c>
      <c r="T1603" s="87" t="str">
        <f>IF(NOT(db[[#This Row],[H_1]]=db[[#This Row],[H_2]]),MID(db[[#This Row],[H_QTY/ CTN]],db[[#This Row],[H_1]]+1,db[[#This Row],[H_2]]-db[[#This Row],[H_1]]-1),"")</f>
        <v/>
      </c>
      <c r="U1603" s="87" t="str">
        <f>IF(db[[#This Row],[QTY/ CTN B]]="","",LEFT(db[[#This Row],[QTY/ CTN B]],SEARCH(" ",db[[#This Row],[QTY/ CTN B]],1)-1))</f>
        <v>200</v>
      </c>
      <c r="V1603" s="87" t="str">
        <f>IF(db[[#This Row],[QTY/ CTN B]]="","",RIGHT(db[[#This Row],[QTY/ CTN B]],LEN(db[[#This Row],[QTY/ CTN B]])-SEARCH(" ",db[[#This Row],[QTY/ CTN B]],1)))</f>
        <v>PAK</v>
      </c>
      <c r="W1603" s="87" t="str">
        <f>IF(db[[#This Row],[QTY/ CTN TG]]="",IF(db[[#This Row],[STN TG]]="","",12),LEFT(db[[#This Row],[QTY/ CTN TG]],SEARCH(" ",db[[#This Row],[QTY/ CTN TG]],1)-1))</f>
        <v/>
      </c>
      <c r="X1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3" s="87" t="str">
        <f>IF(db[[#This Row],[STN K]]="","",IF(db[[#This Row],[STN TG]]="LSN",12,""))</f>
        <v/>
      </c>
      <c r="Z1603" s="87" t="str">
        <f>IF(db[[#This Row],[STN TG]]="LSN","PCS","")</f>
        <v/>
      </c>
      <c r="AA1603" s="87">
        <f>db[[#This Row],[QTY B]]*IF(db[[#This Row],[QTY TG]]="",1,db[[#This Row],[QTY TG]])*IF(db[[#This Row],[QTY K]]="",1,db[[#This Row],[QTY K]])</f>
        <v>200</v>
      </c>
      <c r="AB1603" s="87" t="str">
        <f>IF(db[[#This Row],[STN K]]="",IF(db[[#This Row],[STN TG]]="",db[[#This Row],[STN B]],db[[#This Row],[STN TG]]),db[[#This Row],[STN K]])</f>
        <v>PAK</v>
      </c>
      <c r="AC1603" s="87"/>
    </row>
    <row r="1604" spans="1:29" x14ac:dyDescent="0.25">
      <c r="A1604" s="87">
        <f>ROW()-1</f>
        <v>1603</v>
      </c>
      <c r="B1604" s="3" t="str">
        <f>LOWER(SUBSTITUTE(SUBSTITUTE(SUBSTITUTE(SUBSTITUTE(SUBSTITUTE(SUBSTITUTE(db[[#This Row],[NB BM]]," ",),".",""),"-",""),"(",""),")",""),"/",""))</f>
        <v>lleafa550lbrdotedtitik</v>
      </c>
      <c r="C1604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D1604" s="3" t="str">
        <f>LOWER(SUBSTITUTE(SUBSTITUTE(SUBSTITUTE(SUBSTITUTE(SUBSTITUTE(SUBSTITUTE(SUBSTITUTE(SUBSTITUTE(SUBSTITUTE(db[[#This Row],[NB PAJAK]]," ",""),"-",""),"(",""),")",""),".",""),",",""),"/",""),"""",""),"+",""))</f>
        <v/>
      </c>
      <c r="E1604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lleafa550lbrdotedtitik200pak</v>
      </c>
      <c r="F16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looseleafa550lbrdotedtitik200pakuntana</v>
      </c>
      <c r="G1604" s="4" t="s">
        <v>6403</v>
      </c>
      <c r="H1604" s="4" t="s">
        <v>5395</v>
      </c>
      <c r="I1604" s="49"/>
      <c r="J1604" s="1" t="s">
        <v>1621</v>
      </c>
      <c r="K1604" s="28" t="e">
        <f>IF(db[[#This Row],[NB NOTA_C]]="","",COUNTIF([2]!B_MSK[concat],db[[#This Row],[NB NOTA_C]]))</f>
        <v>#REF!</v>
      </c>
      <c r="L1604" s="7" t="s">
        <v>1628</v>
      </c>
      <c r="M1604" s="3" t="s">
        <v>1764</v>
      </c>
      <c r="N1604" s="1" t="s">
        <v>3509</v>
      </c>
      <c r="O1604" s="3"/>
      <c r="P1604" s="3" t="str">
        <f>IF(db[[#This Row],[QTY/ CTN]]="","",SUBSTITUTE(SUBSTITUTE(SUBSTITUTE(db[[#This Row],[QTY/ CTN]]," ","_",2),"(",""),")","")&amp;"_")</f>
        <v>200 PAK_</v>
      </c>
      <c r="Q1604" s="3">
        <f>IF(db[[#This Row],[H_QTY/ CTN]]="","",SEARCH("_",db[[#This Row],[H_QTY/ CTN]]))</f>
        <v>8</v>
      </c>
      <c r="R1604" s="3">
        <f>IF(db[[#This Row],[H_QTY/ CTN]]="","",LEN(db[[#This Row],[H_QTY/ CTN]]))</f>
        <v>8</v>
      </c>
      <c r="S1604" s="87" t="str">
        <f>IF(db[[#This Row],[H_QTY/ CTN]]="","",LEFT(db[[#This Row],[H_QTY/ CTN]],db[[#This Row],[H_1]]-1))</f>
        <v>200 PAK</v>
      </c>
      <c r="T1604" s="87" t="str">
        <f>IF(NOT(db[[#This Row],[H_1]]=db[[#This Row],[H_2]]),MID(db[[#This Row],[H_QTY/ CTN]],db[[#This Row],[H_1]]+1,db[[#This Row],[H_2]]-db[[#This Row],[H_1]]-1),"")</f>
        <v/>
      </c>
      <c r="U1604" s="87" t="str">
        <f>IF(db[[#This Row],[QTY/ CTN B]]="","",LEFT(db[[#This Row],[QTY/ CTN B]],SEARCH(" ",db[[#This Row],[QTY/ CTN B]],1)-1))</f>
        <v>200</v>
      </c>
      <c r="V1604" s="87" t="str">
        <f>IF(db[[#This Row],[QTY/ CTN B]]="","",RIGHT(db[[#This Row],[QTY/ CTN B]],LEN(db[[#This Row],[QTY/ CTN B]])-SEARCH(" ",db[[#This Row],[QTY/ CTN B]],1)))</f>
        <v>PAK</v>
      </c>
      <c r="W1604" s="87" t="str">
        <f>IF(db[[#This Row],[QTY/ CTN TG]]="",IF(db[[#This Row],[STN TG]]="","",12),LEFT(db[[#This Row],[QTY/ CTN TG]],SEARCH(" ",db[[#This Row],[QTY/ CTN TG]],1)-1))</f>
        <v/>
      </c>
      <c r="X1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4" s="87" t="str">
        <f>IF(db[[#This Row],[STN K]]="","",IF(db[[#This Row],[STN TG]]="LSN",12,""))</f>
        <v/>
      </c>
      <c r="Z1604" s="87" t="str">
        <f>IF(db[[#This Row],[STN TG]]="LSN","PCS","")</f>
        <v/>
      </c>
      <c r="AA1604" s="87">
        <f>db[[#This Row],[QTY B]]*IF(db[[#This Row],[QTY TG]]="",1,db[[#This Row],[QTY TG]])*IF(db[[#This Row],[QTY K]]="",1,db[[#This Row],[QTY K]])</f>
        <v>200</v>
      </c>
      <c r="AB1604" s="87" t="str">
        <f>IF(db[[#This Row],[STN K]]="",IF(db[[#This Row],[STN TG]]="",db[[#This Row],[STN B]],db[[#This Row],[STN TG]]),db[[#This Row],[STN K]])</f>
        <v>PAK</v>
      </c>
      <c r="AC1604" s="87"/>
    </row>
    <row r="1605" spans="1:29" x14ac:dyDescent="0.25">
      <c r="A1605" s="87">
        <f>ROW()-1</f>
        <v>1604</v>
      </c>
      <c r="B1605" s="110" t="str">
        <f>LOWER(SUBSTITUTE(SUBSTITUTE(SUBSTITUTE(SUBSTITUTE(SUBSTITUTE(SUBSTITUTE(db[[#This Row],[NB BM]]," ",),".",""),"-",""),"(",""),")",""),"/",""))</f>
        <v>lleafjka57020100lbr</v>
      </c>
      <c r="C1605" s="110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D1605" s="110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605" s="110" t="str">
        <f>LOWER(SUBSTITUTE(SUBSTITUTE(SUBSTITUTE(SUBSTITUTE(SUBSTITUTE(SUBSTITUTE(SUBSTITUTE(SUBSTITUTE(SUBSTITUTE(db[[#This Row],[NB BM]]&amp;db[[#This Row],[QTY/ CTN]]," ",),".",""),"-",""),"(",""),")",""),",",""),"/",""),"""",""),"+",""))</f>
        <v>lleafjka57020100lbr96pak</v>
      </c>
      <c r="F1605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looseleafa57020100sjk96pakartomoro</v>
      </c>
      <c r="G1605" s="1" t="s">
        <v>655</v>
      </c>
      <c r="H1605" s="4" t="s">
        <v>5335</v>
      </c>
      <c r="I1605" s="2" t="s">
        <v>657</v>
      </c>
      <c r="J1605" s="1" t="s">
        <v>1620</v>
      </c>
      <c r="K1605" s="26" t="e">
        <f>IF(db[[#This Row],[NB NOTA_C]]="","",COUNTIF([2]!B_MSK[concat],db[[#This Row],[NB NOTA_C]]))</f>
        <v>#REF!</v>
      </c>
      <c r="L1605" s="6" t="s">
        <v>1631</v>
      </c>
      <c r="M1605" s="1" t="s">
        <v>1765</v>
      </c>
      <c r="N1605" s="1" t="s">
        <v>3509</v>
      </c>
      <c r="O1605" s="110"/>
      <c r="P1605" s="110" t="str">
        <f>IF(db[[#This Row],[QTY/ CTN]]="","",SUBSTITUTE(SUBSTITUTE(SUBSTITUTE(db[[#This Row],[QTY/ CTN]]," ","_",2),"(",""),")","")&amp;"_")</f>
        <v>96 PAK_</v>
      </c>
      <c r="Q1605" s="110">
        <f>IF(db[[#This Row],[H_QTY/ CTN]]="","",SEARCH("_",db[[#This Row],[H_QTY/ CTN]]))</f>
        <v>7</v>
      </c>
      <c r="R1605" s="110">
        <f>IF(db[[#This Row],[H_QTY/ CTN]]="","",LEN(db[[#This Row],[H_QTY/ CTN]]))</f>
        <v>7</v>
      </c>
      <c r="S1605" s="115" t="str">
        <f>IF(db[[#This Row],[H_QTY/ CTN]]="","",LEFT(db[[#This Row],[H_QTY/ CTN]],db[[#This Row],[H_1]]-1))</f>
        <v>96 PAK</v>
      </c>
      <c r="T1605" s="115" t="str">
        <f>IF(NOT(db[[#This Row],[H_1]]=db[[#This Row],[H_2]]),MID(db[[#This Row],[H_QTY/ CTN]],db[[#This Row],[H_1]]+1,db[[#This Row],[H_2]]-db[[#This Row],[H_1]]-1),"")</f>
        <v/>
      </c>
      <c r="U1605" s="115" t="str">
        <f>IF(db[[#This Row],[QTY/ CTN B]]="","",LEFT(db[[#This Row],[QTY/ CTN B]],SEARCH(" ",db[[#This Row],[QTY/ CTN B]],1)-1))</f>
        <v>96</v>
      </c>
      <c r="V1605" s="115" t="str">
        <f>IF(db[[#This Row],[QTY/ CTN B]]="","",RIGHT(db[[#This Row],[QTY/ CTN B]],LEN(db[[#This Row],[QTY/ CTN B]])-SEARCH(" ",db[[#This Row],[QTY/ CTN B]],1)))</f>
        <v>PAK</v>
      </c>
      <c r="W1605" s="115" t="str">
        <f>IF(db[[#This Row],[QTY/ CTN TG]]="",IF(db[[#This Row],[STN TG]]="","",12),LEFT(db[[#This Row],[QTY/ CTN TG]],SEARCH(" ",db[[#This Row],[QTY/ CTN TG]],1)-1))</f>
        <v/>
      </c>
      <c r="X1605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5" s="115" t="str">
        <f>IF(db[[#This Row],[STN K]]="","",IF(db[[#This Row],[STN TG]]="LSN",12,""))</f>
        <v/>
      </c>
      <c r="Z1605" s="115" t="str">
        <f>IF(db[[#This Row],[STN TG]]="LSN","PCS","")</f>
        <v/>
      </c>
      <c r="AA1605" s="115">
        <f>db[[#This Row],[QTY B]]*IF(db[[#This Row],[QTY TG]]="",1,db[[#This Row],[QTY TG]])*IF(db[[#This Row],[QTY K]]="",1,db[[#This Row],[QTY K]])</f>
        <v>96</v>
      </c>
      <c r="AB1605" s="115" t="str">
        <f>IF(db[[#This Row],[STN K]]="",IF(db[[#This Row],[STN TG]]="",db[[#This Row],[STN B]],db[[#This Row],[STN TG]]),db[[#This Row],[STN K]])</f>
        <v>PAK</v>
      </c>
      <c r="AC1605" s="87"/>
    </row>
    <row r="1606" spans="1:29" x14ac:dyDescent="0.25">
      <c r="A1606" s="87">
        <f>ROW()-1</f>
        <v>1605</v>
      </c>
      <c r="B1606" s="3" t="str">
        <f>LOWER(SUBSTITUTE(SUBSTITUTE(SUBSTITUTE(SUBSTITUTE(SUBSTITUTE(SUBSTITUTE(db[[#This Row],[NB BM]]," ",),".",""),"-",""),"(",""),")",""),"/",""))</f>
        <v>lleafb5100lbrdotedtitik</v>
      </c>
      <c r="C1606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D1606" s="3" t="str">
        <f>LOWER(SUBSTITUTE(SUBSTITUTE(SUBSTITUTE(SUBSTITUTE(SUBSTITUTE(SUBSTITUTE(SUBSTITUTE(SUBSTITUTE(SUBSTITUTE(db[[#This Row],[NB PAJAK]]," ",""),"-",""),"(",""),")",""),".",""),",",""),"/",""),"""",""),"+",""))</f>
        <v/>
      </c>
      <c r="E1606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lleafb5100lbrdotedtitik160pak</v>
      </c>
      <c r="F16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looseleafb5100lbrdotedtitik160pakuntana</v>
      </c>
      <c r="G1606" s="1" t="s">
        <v>6404</v>
      </c>
      <c r="H1606" s="4" t="s">
        <v>3491</v>
      </c>
      <c r="I1606" s="49"/>
      <c r="J1606" s="1" t="s">
        <v>1621</v>
      </c>
      <c r="K1606" s="28" t="e">
        <f>IF(db[[#This Row],[NB NOTA_C]]="","",COUNTIF([2]!B_MSK[concat],db[[#This Row],[NB NOTA_C]]))</f>
        <v>#REF!</v>
      </c>
      <c r="L1606" s="7" t="s">
        <v>1628</v>
      </c>
      <c r="M1606" s="3" t="s">
        <v>1763</v>
      </c>
      <c r="N1606" s="1" t="s">
        <v>3509</v>
      </c>
      <c r="O1606" s="3"/>
      <c r="P1606" s="3" t="str">
        <f>IF(db[[#This Row],[QTY/ CTN]]="","",SUBSTITUTE(SUBSTITUTE(SUBSTITUTE(db[[#This Row],[QTY/ CTN]]," ","_",2),"(",""),")","")&amp;"_")</f>
        <v>160 PAK_</v>
      </c>
      <c r="Q1606" s="3">
        <f>IF(db[[#This Row],[H_QTY/ CTN]]="","",SEARCH("_",db[[#This Row],[H_QTY/ CTN]]))</f>
        <v>8</v>
      </c>
      <c r="R1606" s="3">
        <f>IF(db[[#This Row],[H_QTY/ CTN]]="","",LEN(db[[#This Row],[H_QTY/ CTN]]))</f>
        <v>8</v>
      </c>
      <c r="S1606" s="87" t="str">
        <f>IF(db[[#This Row],[H_QTY/ CTN]]="","",LEFT(db[[#This Row],[H_QTY/ CTN]],db[[#This Row],[H_1]]-1))</f>
        <v>160 PAK</v>
      </c>
      <c r="T1606" s="87" t="str">
        <f>IF(NOT(db[[#This Row],[H_1]]=db[[#This Row],[H_2]]),MID(db[[#This Row],[H_QTY/ CTN]],db[[#This Row],[H_1]]+1,db[[#This Row],[H_2]]-db[[#This Row],[H_1]]-1),"")</f>
        <v/>
      </c>
      <c r="U1606" s="87" t="str">
        <f>IF(db[[#This Row],[QTY/ CTN B]]="","",LEFT(db[[#This Row],[QTY/ CTN B]],SEARCH(" ",db[[#This Row],[QTY/ CTN B]],1)-1))</f>
        <v>160</v>
      </c>
      <c r="V1606" s="87" t="str">
        <f>IF(db[[#This Row],[QTY/ CTN B]]="","",RIGHT(db[[#This Row],[QTY/ CTN B]],LEN(db[[#This Row],[QTY/ CTN B]])-SEARCH(" ",db[[#This Row],[QTY/ CTN B]],1)))</f>
        <v>PAK</v>
      </c>
      <c r="W1606" s="87" t="str">
        <f>IF(db[[#This Row],[QTY/ CTN TG]]="",IF(db[[#This Row],[STN TG]]="","",12),LEFT(db[[#This Row],[QTY/ CTN TG]],SEARCH(" ",db[[#This Row],[QTY/ CTN TG]],1)-1))</f>
        <v/>
      </c>
      <c r="X1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6" s="87" t="str">
        <f>IF(db[[#This Row],[STN K]]="","",IF(db[[#This Row],[STN TG]]="LSN",12,""))</f>
        <v/>
      </c>
      <c r="Z1606" s="87" t="str">
        <f>IF(db[[#This Row],[STN TG]]="LSN","PCS","")</f>
        <v/>
      </c>
      <c r="AA1606" s="87">
        <f>db[[#This Row],[QTY B]]*IF(db[[#This Row],[QTY TG]]="",1,db[[#This Row],[QTY TG]])*IF(db[[#This Row],[QTY K]]="",1,db[[#This Row],[QTY K]])</f>
        <v>160</v>
      </c>
      <c r="AB1606" s="87" t="str">
        <f>IF(db[[#This Row],[STN K]]="",IF(db[[#This Row],[STN TG]]="",db[[#This Row],[STN B]],db[[#This Row],[STN TG]]),db[[#This Row],[STN K]])</f>
        <v>PAK</v>
      </c>
      <c r="AC1606" s="87"/>
    </row>
    <row r="1607" spans="1:29" x14ac:dyDescent="0.25">
      <c r="A1607" s="87">
        <f>ROW()-1</f>
        <v>1606</v>
      </c>
      <c r="B1607" s="14" t="str">
        <f>LOWER(SUBSTITUTE(SUBSTITUTE(SUBSTITUTE(SUBSTITUTE(SUBSTITUTE(SUBSTITUTE(db[[#This Row],[NB BM]]," ",),".",""),"-",""),"(",""),")",""),"/",""))</f>
        <v>lleafb5100lbrkoalamtk</v>
      </c>
      <c r="C1607" s="14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D1607" s="14" t="str">
        <f>LOWER(SUBSTITUTE(SUBSTITUTE(SUBSTITUTE(SUBSTITUTE(SUBSTITUTE(SUBSTITUTE(SUBSTITUTE(SUBSTITUTE(SUBSTITUTE(db[[#This Row],[NB PAJAK]]," ",""),"-",""),"(",""),")",""),".",""),",",""),"/",""),"""",""),"+",""))</f>
        <v/>
      </c>
      <c r="E1607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lleafb5100lbrkoalamtk150pak</v>
      </c>
      <c r="F16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looseleafb5100lbrkoalamtk150pakuntana</v>
      </c>
      <c r="G1607" s="15" t="s">
        <v>6405</v>
      </c>
      <c r="H1607" s="19" t="s">
        <v>3969</v>
      </c>
      <c r="I1607" s="50"/>
      <c r="J1607" s="1" t="s">
        <v>1621</v>
      </c>
      <c r="K1607" s="27" t="e">
        <f>IF(db[[#This Row],[NB NOTA_C]]="","",COUNTIF([2]!B_MSK[concat],db[[#This Row],[NB NOTA_C]]))</f>
        <v>#REF!</v>
      </c>
      <c r="L1607" s="16" t="s">
        <v>1639</v>
      </c>
      <c r="M1607" s="14" t="s">
        <v>1761</v>
      </c>
      <c r="N1607" s="15" t="s">
        <v>3509</v>
      </c>
      <c r="O1607" s="14"/>
      <c r="P1607" s="14" t="str">
        <f>IF(db[[#This Row],[QTY/ CTN]]="","",SUBSTITUTE(SUBSTITUTE(SUBSTITUTE(db[[#This Row],[QTY/ CTN]]," ","_",2),"(",""),")","")&amp;"_")</f>
        <v>150 PAK_</v>
      </c>
      <c r="Q1607" s="14">
        <f>IF(db[[#This Row],[H_QTY/ CTN]]="","",SEARCH("_",db[[#This Row],[H_QTY/ CTN]]))</f>
        <v>8</v>
      </c>
      <c r="R1607" s="14">
        <f>IF(db[[#This Row],[H_QTY/ CTN]]="","",LEN(db[[#This Row],[H_QTY/ CTN]]))</f>
        <v>8</v>
      </c>
      <c r="S1607" s="91" t="str">
        <f>IF(db[[#This Row],[H_QTY/ CTN]]="","",LEFT(db[[#This Row],[H_QTY/ CTN]],db[[#This Row],[H_1]]-1))</f>
        <v>150 PAK</v>
      </c>
      <c r="T1607" s="91" t="str">
        <f>IF(NOT(db[[#This Row],[H_1]]=db[[#This Row],[H_2]]),MID(db[[#This Row],[H_QTY/ CTN]],db[[#This Row],[H_1]]+1,db[[#This Row],[H_2]]-db[[#This Row],[H_1]]-1),"")</f>
        <v/>
      </c>
      <c r="U1607" s="87" t="str">
        <f>IF(db[[#This Row],[QTY/ CTN B]]="","",LEFT(db[[#This Row],[QTY/ CTN B]],SEARCH(" ",db[[#This Row],[QTY/ CTN B]],1)-1))</f>
        <v>150</v>
      </c>
      <c r="V1607" s="87" t="str">
        <f>IF(db[[#This Row],[QTY/ CTN B]]="","",RIGHT(db[[#This Row],[QTY/ CTN B]],LEN(db[[#This Row],[QTY/ CTN B]])-SEARCH(" ",db[[#This Row],[QTY/ CTN B]],1)))</f>
        <v>PAK</v>
      </c>
      <c r="W1607" s="87" t="str">
        <f>IF(db[[#This Row],[QTY/ CTN TG]]="",IF(db[[#This Row],[STN TG]]="","",12),LEFT(db[[#This Row],[QTY/ CTN TG]],SEARCH(" ",db[[#This Row],[QTY/ CTN TG]],1)-1))</f>
        <v/>
      </c>
      <c r="X1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7" s="87" t="str">
        <f>IF(db[[#This Row],[STN K]]="","",IF(db[[#This Row],[STN TG]]="LSN",12,""))</f>
        <v/>
      </c>
      <c r="Z1607" s="87" t="str">
        <f>IF(db[[#This Row],[STN TG]]="LSN","PCS","")</f>
        <v/>
      </c>
      <c r="AA1607" s="87">
        <f>db[[#This Row],[QTY B]]*IF(db[[#This Row],[QTY TG]]="",1,db[[#This Row],[QTY TG]])*IF(db[[#This Row],[QTY K]]="",1,db[[#This Row],[QTY K]])</f>
        <v>150</v>
      </c>
      <c r="AB1607" s="87" t="str">
        <f>IF(db[[#This Row],[STN K]]="",IF(db[[#This Row],[STN TG]]="",db[[#This Row],[STN B]],db[[#This Row],[STN TG]]),db[[#This Row],[STN K]])</f>
        <v>PAK</v>
      </c>
      <c r="AC1607" s="87"/>
    </row>
    <row r="1608" spans="1:29" x14ac:dyDescent="0.25">
      <c r="A1608" s="87">
        <f>ROW()-1</f>
        <v>1607</v>
      </c>
      <c r="B1608" s="3" t="str">
        <f>LOWER(SUBSTITUTE(SUBSTITUTE(SUBSTITUTE(SUBSTITUTE(SUBSTITUTE(SUBSTITUTE(db[[#This Row],[NB BM]]," ",),".",""),"-",""),"(",""),")",""),"/",""))</f>
        <v>lleafb5100lbrrainbowgaris</v>
      </c>
      <c r="C1608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D1608" s="3" t="str">
        <f>LOWER(SUBSTITUTE(SUBSTITUTE(SUBSTITUTE(SUBSTITUTE(SUBSTITUTE(SUBSTITUTE(SUBSTITUTE(SUBSTITUTE(SUBSTITUTE(db[[#This Row],[NB PAJAK]]," ",""),"-",""),"(",""),")",""),".",""),",",""),"/",""),"""",""),"+",""))</f>
        <v/>
      </c>
      <c r="E1608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lleafb5100lbrrainbowgaris160pak</v>
      </c>
      <c r="F16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looseleafb5100lbrraibowgaris160pakuntana</v>
      </c>
      <c r="G1608" s="1" t="s">
        <v>6406</v>
      </c>
      <c r="H1608" s="4" t="s">
        <v>1468</v>
      </c>
      <c r="I1608" s="49"/>
      <c r="J1608" s="1" t="s">
        <v>1621</v>
      </c>
      <c r="K1608" s="26" t="e">
        <f>IF(db[[#This Row],[NB NOTA_C]]="","",COUNTIF([2]!B_MSK[concat],db[[#This Row],[NB NOTA_C]]))</f>
        <v>#REF!</v>
      </c>
      <c r="L1608" s="6" t="s">
        <v>1628</v>
      </c>
      <c r="M1608" s="1" t="s">
        <v>1763</v>
      </c>
      <c r="N1608" s="1" t="s">
        <v>3509</v>
      </c>
      <c r="P1608" s="1" t="str">
        <f>IF(db[[#This Row],[QTY/ CTN]]="","",SUBSTITUTE(SUBSTITUTE(SUBSTITUTE(db[[#This Row],[QTY/ CTN]]," ","_",2),"(",""),")","")&amp;"_")</f>
        <v>160 PAK_</v>
      </c>
      <c r="Q1608" s="1">
        <f>IF(db[[#This Row],[H_QTY/ CTN]]="","",SEARCH("_",db[[#This Row],[H_QTY/ CTN]]))</f>
        <v>8</v>
      </c>
      <c r="R1608" s="1">
        <f>IF(db[[#This Row],[H_QTY/ CTN]]="","",LEN(db[[#This Row],[H_QTY/ CTN]]))</f>
        <v>8</v>
      </c>
      <c r="S1608" s="90" t="str">
        <f>IF(db[[#This Row],[H_QTY/ CTN]]="","",LEFT(db[[#This Row],[H_QTY/ CTN]],db[[#This Row],[H_1]]-1))</f>
        <v>160 PAK</v>
      </c>
      <c r="T1608" s="87" t="str">
        <f>IF(NOT(db[[#This Row],[H_1]]=db[[#This Row],[H_2]]),MID(db[[#This Row],[H_QTY/ CTN]],db[[#This Row],[H_1]]+1,db[[#This Row],[H_2]]-db[[#This Row],[H_1]]-1),"")</f>
        <v/>
      </c>
      <c r="U1608" s="87" t="str">
        <f>IF(db[[#This Row],[QTY/ CTN B]]="","",LEFT(db[[#This Row],[QTY/ CTN B]],SEARCH(" ",db[[#This Row],[QTY/ CTN B]],1)-1))</f>
        <v>160</v>
      </c>
      <c r="V1608" s="87" t="str">
        <f>IF(db[[#This Row],[QTY/ CTN B]]="","",RIGHT(db[[#This Row],[QTY/ CTN B]],LEN(db[[#This Row],[QTY/ CTN B]])-SEARCH(" ",db[[#This Row],[QTY/ CTN B]],1)))</f>
        <v>PAK</v>
      </c>
      <c r="W1608" s="87" t="str">
        <f>IF(db[[#This Row],[QTY/ CTN TG]]="",IF(db[[#This Row],[STN TG]]="","",12),LEFT(db[[#This Row],[QTY/ CTN TG]],SEARCH(" ",db[[#This Row],[QTY/ CTN TG]],1)-1))</f>
        <v/>
      </c>
      <c r="X1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8" s="87" t="str">
        <f>IF(db[[#This Row],[STN K]]="","",IF(db[[#This Row],[STN TG]]="LSN",12,""))</f>
        <v/>
      </c>
      <c r="Z1608" s="87" t="str">
        <f>IF(db[[#This Row],[STN TG]]="LSN","PCS","")</f>
        <v/>
      </c>
      <c r="AA1608" s="87">
        <f>db[[#This Row],[QTY B]]*IF(db[[#This Row],[QTY TG]]="",1,db[[#This Row],[QTY TG]])*IF(db[[#This Row],[QTY K]]="",1,db[[#This Row],[QTY K]])</f>
        <v>160</v>
      </c>
      <c r="AB1608" s="87" t="str">
        <f>IF(db[[#This Row],[STN K]]="",IF(db[[#This Row],[STN TG]]="",db[[#This Row],[STN B]],db[[#This Row],[STN TG]]),db[[#This Row],[STN K]])</f>
        <v>PAK</v>
      </c>
      <c r="AC1608" s="87"/>
    </row>
    <row r="1609" spans="1:29" x14ac:dyDescent="0.25">
      <c r="A1609" s="87">
        <f>ROW()-1</f>
        <v>1608</v>
      </c>
      <c r="B1609" s="14" t="str">
        <f>LOWER(SUBSTITUTE(SUBSTITUTE(SUBSTITUTE(SUBSTITUTE(SUBSTITUTE(SUBSTITUTE(db[[#This Row],[NB BM]]," ",),".",""),"-",""),"(",""),")",""),"/",""))</f>
        <v>lleafb550lbrdotedtitik</v>
      </c>
      <c r="C1609" s="14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D1609" s="14" t="str">
        <f>LOWER(SUBSTITUTE(SUBSTITUTE(SUBSTITUTE(SUBSTITUTE(SUBSTITUTE(SUBSTITUTE(SUBSTITUTE(SUBSTITUTE(SUBSTITUTE(db[[#This Row],[NB PAJAK]]," ",""),"-",""),"(",""),")",""),".",""),",",""),"/",""),"""",""),"+",""))</f>
        <v/>
      </c>
      <c r="E1609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lleafb550lbrdotedtitik150pak</v>
      </c>
      <c r="F16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looseleafb550lbrdotedtitik150pakuntana</v>
      </c>
      <c r="G1609" s="15" t="s">
        <v>6407</v>
      </c>
      <c r="H1609" s="19" t="s">
        <v>3970</v>
      </c>
      <c r="I1609" s="50"/>
      <c r="J1609" s="1" t="s">
        <v>1621</v>
      </c>
      <c r="K1609" s="27" t="e">
        <f>IF(db[[#This Row],[NB NOTA_C]]="","",COUNTIF([2]!B_MSK[concat],db[[#This Row],[NB NOTA_C]]))</f>
        <v>#REF!</v>
      </c>
      <c r="L1609" s="16" t="s">
        <v>1639</v>
      </c>
      <c r="M1609" s="14" t="s">
        <v>1761</v>
      </c>
      <c r="N1609" s="15" t="s">
        <v>3509</v>
      </c>
      <c r="O1609" s="14"/>
      <c r="P1609" s="14" t="str">
        <f>IF(db[[#This Row],[QTY/ CTN]]="","",SUBSTITUTE(SUBSTITUTE(SUBSTITUTE(db[[#This Row],[QTY/ CTN]]," ","_",2),"(",""),")","")&amp;"_")</f>
        <v>150 PAK_</v>
      </c>
      <c r="Q1609" s="14">
        <f>IF(db[[#This Row],[H_QTY/ CTN]]="","",SEARCH("_",db[[#This Row],[H_QTY/ CTN]]))</f>
        <v>8</v>
      </c>
      <c r="R1609" s="14">
        <f>IF(db[[#This Row],[H_QTY/ CTN]]="","",LEN(db[[#This Row],[H_QTY/ CTN]]))</f>
        <v>8</v>
      </c>
      <c r="S1609" s="91" t="str">
        <f>IF(db[[#This Row],[H_QTY/ CTN]]="","",LEFT(db[[#This Row],[H_QTY/ CTN]],db[[#This Row],[H_1]]-1))</f>
        <v>150 PAK</v>
      </c>
      <c r="T1609" s="91" t="str">
        <f>IF(NOT(db[[#This Row],[H_1]]=db[[#This Row],[H_2]]),MID(db[[#This Row],[H_QTY/ CTN]],db[[#This Row],[H_1]]+1,db[[#This Row],[H_2]]-db[[#This Row],[H_1]]-1),"")</f>
        <v/>
      </c>
      <c r="U1609" s="87" t="str">
        <f>IF(db[[#This Row],[QTY/ CTN B]]="","",LEFT(db[[#This Row],[QTY/ CTN B]],SEARCH(" ",db[[#This Row],[QTY/ CTN B]],1)-1))</f>
        <v>150</v>
      </c>
      <c r="V1609" s="87" t="str">
        <f>IF(db[[#This Row],[QTY/ CTN B]]="","",RIGHT(db[[#This Row],[QTY/ CTN B]],LEN(db[[#This Row],[QTY/ CTN B]])-SEARCH(" ",db[[#This Row],[QTY/ CTN B]],1)))</f>
        <v>PAK</v>
      </c>
      <c r="W1609" s="87" t="str">
        <f>IF(db[[#This Row],[QTY/ CTN TG]]="",IF(db[[#This Row],[STN TG]]="","",12),LEFT(db[[#This Row],[QTY/ CTN TG]],SEARCH(" ",db[[#This Row],[QTY/ CTN TG]],1)-1))</f>
        <v/>
      </c>
      <c r="X1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09" s="87" t="str">
        <f>IF(db[[#This Row],[STN K]]="","",IF(db[[#This Row],[STN TG]]="LSN",12,""))</f>
        <v/>
      </c>
      <c r="Z1609" s="87" t="str">
        <f>IF(db[[#This Row],[STN TG]]="LSN","PCS","")</f>
        <v/>
      </c>
      <c r="AA1609" s="87">
        <f>db[[#This Row],[QTY B]]*IF(db[[#This Row],[QTY TG]]="",1,db[[#This Row],[QTY TG]])*IF(db[[#This Row],[QTY K]]="",1,db[[#This Row],[QTY K]])</f>
        <v>150</v>
      </c>
      <c r="AB1609" s="87" t="str">
        <f>IF(db[[#This Row],[STN K]]="",IF(db[[#This Row],[STN TG]]="",db[[#This Row],[STN B]],db[[#This Row],[STN TG]]),db[[#This Row],[STN K]])</f>
        <v>PAK</v>
      </c>
      <c r="AC1609" s="87"/>
    </row>
    <row r="1610" spans="1:29" x14ac:dyDescent="0.25">
      <c r="A1610" s="87">
        <f>ROW()-1</f>
        <v>1609</v>
      </c>
      <c r="B1610" s="14" t="str">
        <f>LOWER(SUBSTITUTE(SUBSTITUTE(SUBSTITUTE(SUBSTITUTE(SUBSTITUTE(SUBSTITUTE(db[[#This Row],[NB BM]]," ",),".",""),"-",""),"(",""),")",""),"/",""))</f>
        <v>lleafb550lbrkoalamtk</v>
      </c>
      <c r="C1610" s="14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D1610" s="14" t="str">
        <f>LOWER(SUBSTITUTE(SUBSTITUTE(SUBSTITUTE(SUBSTITUTE(SUBSTITUTE(SUBSTITUTE(SUBSTITUTE(SUBSTITUTE(SUBSTITUTE(db[[#This Row],[NB PAJAK]]," ",""),"-",""),"(",""),")",""),".",""),",",""),"/",""),"""",""),"+",""))</f>
        <v/>
      </c>
      <c r="E1610" s="14" t="str">
        <f>LOWER(SUBSTITUTE(SUBSTITUTE(SUBSTITUTE(SUBSTITUTE(SUBSTITUTE(SUBSTITUTE(SUBSTITUTE(SUBSTITUTE(SUBSTITUTE(db[[#This Row],[NB BM]]&amp;db[[#This Row],[QTY/ CTN]]," ",),".",""),"-",""),"(",""),")",""),",",""),"/",""),"""",""),"+",""))</f>
        <v>lleafb550lbrkoalamtk300pak</v>
      </c>
      <c r="F161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looseleafb550lbrkoalamtk300pakuntana</v>
      </c>
      <c r="G1610" s="15" t="s">
        <v>6408</v>
      </c>
      <c r="H1610" s="19" t="s">
        <v>3971</v>
      </c>
      <c r="I1610" s="50"/>
      <c r="J1610" s="1" t="s">
        <v>1621</v>
      </c>
      <c r="K1610" s="27" t="e">
        <f>IF(db[[#This Row],[NB NOTA_C]]="","",COUNTIF([2]!B_MSK[concat],db[[#This Row],[NB NOTA_C]]))</f>
        <v>#REF!</v>
      </c>
      <c r="L1610" s="16" t="s">
        <v>1639</v>
      </c>
      <c r="M1610" s="14" t="s">
        <v>1762</v>
      </c>
      <c r="N1610" s="15" t="s">
        <v>3509</v>
      </c>
      <c r="O1610" s="14"/>
      <c r="P1610" s="14" t="str">
        <f>IF(db[[#This Row],[QTY/ CTN]]="","",SUBSTITUTE(SUBSTITUTE(SUBSTITUTE(db[[#This Row],[QTY/ CTN]]," ","_",2),"(",""),")","")&amp;"_")</f>
        <v>300 PAK_</v>
      </c>
      <c r="Q1610" s="14">
        <f>IF(db[[#This Row],[H_QTY/ CTN]]="","",SEARCH("_",db[[#This Row],[H_QTY/ CTN]]))</f>
        <v>8</v>
      </c>
      <c r="R1610" s="14">
        <f>IF(db[[#This Row],[H_QTY/ CTN]]="","",LEN(db[[#This Row],[H_QTY/ CTN]]))</f>
        <v>8</v>
      </c>
      <c r="S1610" s="91" t="str">
        <f>IF(db[[#This Row],[H_QTY/ CTN]]="","",LEFT(db[[#This Row],[H_QTY/ CTN]],db[[#This Row],[H_1]]-1))</f>
        <v>300 PAK</v>
      </c>
      <c r="T1610" s="91" t="str">
        <f>IF(NOT(db[[#This Row],[H_1]]=db[[#This Row],[H_2]]),MID(db[[#This Row],[H_QTY/ CTN]],db[[#This Row],[H_1]]+1,db[[#This Row],[H_2]]-db[[#This Row],[H_1]]-1),"")</f>
        <v/>
      </c>
      <c r="U1610" s="87" t="str">
        <f>IF(db[[#This Row],[QTY/ CTN B]]="","",LEFT(db[[#This Row],[QTY/ CTN B]],SEARCH(" ",db[[#This Row],[QTY/ CTN B]],1)-1))</f>
        <v>300</v>
      </c>
      <c r="V1610" s="87" t="str">
        <f>IF(db[[#This Row],[QTY/ CTN B]]="","",RIGHT(db[[#This Row],[QTY/ CTN B]],LEN(db[[#This Row],[QTY/ CTN B]])-SEARCH(" ",db[[#This Row],[QTY/ CTN B]],1)))</f>
        <v>PAK</v>
      </c>
      <c r="W1610" s="87" t="str">
        <f>IF(db[[#This Row],[QTY/ CTN TG]]="",IF(db[[#This Row],[STN TG]]="","",12),LEFT(db[[#This Row],[QTY/ CTN TG]],SEARCH(" ",db[[#This Row],[QTY/ CTN TG]],1)-1))</f>
        <v/>
      </c>
      <c r="X1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0" s="87" t="str">
        <f>IF(db[[#This Row],[STN K]]="","",IF(db[[#This Row],[STN TG]]="LSN",12,""))</f>
        <v/>
      </c>
      <c r="Z1610" s="87" t="str">
        <f>IF(db[[#This Row],[STN TG]]="LSN","PCS","")</f>
        <v/>
      </c>
      <c r="AA1610" s="87">
        <f>db[[#This Row],[QTY B]]*IF(db[[#This Row],[QTY TG]]="",1,db[[#This Row],[QTY TG]])*IF(db[[#This Row],[QTY K]]="",1,db[[#This Row],[QTY K]])</f>
        <v>300</v>
      </c>
      <c r="AB1610" s="87" t="str">
        <f>IF(db[[#This Row],[STN K]]="",IF(db[[#This Row],[STN TG]]="",db[[#This Row],[STN B]],db[[#This Row],[STN TG]]),db[[#This Row],[STN K]])</f>
        <v>PAK</v>
      </c>
      <c r="AC1610" s="87"/>
    </row>
    <row r="1611" spans="1:29" x14ac:dyDescent="0.25">
      <c r="A1611" s="87">
        <f>ROW()-1</f>
        <v>1610</v>
      </c>
      <c r="B1611" s="3" t="str">
        <f>LOWER(SUBSTITUTE(SUBSTITUTE(SUBSTITUTE(SUBSTITUTE(SUBSTITUTE(SUBSTITUTE(db[[#This Row],[NB BM]]," ",),".",""),"-",""),"(",""),")",""),"/",""))</f>
        <v>lleafb550lbrrainbowgaris</v>
      </c>
      <c r="C1611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D1611" s="3" t="str">
        <f>LOWER(SUBSTITUTE(SUBSTITUTE(SUBSTITUTE(SUBSTITUTE(SUBSTITUTE(SUBSTITUTE(SUBSTITUTE(SUBSTITUTE(SUBSTITUTE(db[[#This Row],[NB PAJAK]]," ",""),"-",""),"(",""),")",""),".",""),",",""),"/",""),"""",""),"+",""))</f>
        <v/>
      </c>
      <c r="E1611" s="3" t="str">
        <f>LOWER(SUBSTITUTE(SUBSTITUTE(SUBSTITUTE(SUBSTITUTE(SUBSTITUTE(SUBSTITUTE(SUBSTITUTE(SUBSTITUTE(SUBSTITUTE(db[[#This Row],[NB BM]]&amp;db[[#This Row],[QTY/ CTN]]," ",),".",""),"-",""),"(",""),")",""),",",""),"/",""),"""",""),"+",""))</f>
        <v>lleafb550lbrrainbowgaris200pak</v>
      </c>
      <c r="F16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looseleafb550lbrrainbowgaris200pakuntana</v>
      </c>
      <c r="G1611" s="1" t="s">
        <v>6409</v>
      </c>
      <c r="H1611" s="4" t="s">
        <v>1469</v>
      </c>
      <c r="I1611" s="49"/>
      <c r="J1611" s="1" t="s">
        <v>1621</v>
      </c>
      <c r="K1611" s="26" t="e">
        <f>IF(db[[#This Row],[NB NOTA_C]]="","",COUNTIF([2]!B_MSK[concat],db[[#This Row],[NB NOTA_C]]))</f>
        <v>#REF!</v>
      </c>
      <c r="L1611" s="6" t="s">
        <v>1628</v>
      </c>
      <c r="M1611" s="1" t="s">
        <v>1764</v>
      </c>
      <c r="N1611" s="1" t="s">
        <v>3509</v>
      </c>
      <c r="P1611" s="1" t="str">
        <f>IF(db[[#This Row],[QTY/ CTN]]="","",SUBSTITUTE(SUBSTITUTE(SUBSTITUTE(db[[#This Row],[QTY/ CTN]]," ","_",2),"(",""),")","")&amp;"_")</f>
        <v>200 PAK_</v>
      </c>
      <c r="Q1611" s="1">
        <f>IF(db[[#This Row],[H_QTY/ CTN]]="","",SEARCH("_",db[[#This Row],[H_QTY/ CTN]]))</f>
        <v>8</v>
      </c>
      <c r="R1611" s="1">
        <f>IF(db[[#This Row],[H_QTY/ CTN]]="","",LEN(db[[#This Row],[H_QTY/ CTN]]))</f>
        <v>8</v>
      </c>
      <c r="S1611" s="90" t="str">
        <f>IF(db[[#This Row],[H_QTY/ CTN]]="","",LEFT(db[[#This Row],[H_QTY/ CTN]],db[[#This Row],[H_1]]-1))</f>
        <v>200 PAK</v>
      </c>
      <c r="T1611" s="87" t="str">
        <f>IF(NOT(db[[#This Row],[H_1]]=db[[#This Row],[H_2]]),MID(db[[#This Row],[H_QTY/ CTN]],db[[#This Row],[H_1]]+1,db[[#This Row],[H_2]]-db[[#This Row],[H_1]]-1),"")</f>
        <v/>
      </c>
      <c r="U1611" s="87" t="str">
        <f>IF(db[[#This Row],[QTY/ CTN B]]="","",LEFT(db[[#This Row],[QTY/ CTN B]],SEARCH(" ",db[[#This Row],[QTY/ CTN B]],1)-1))</f>
        <v>200</v>
      </c>
      <c r="V1611" s="87" t="str">
        <f>IF(db[[#This Row],[QTY/ CTN B]]="","",RIGHT(db[[#This Row],[QTY/ CTN B]],LEN(db[[#This Row],[QTY/ CTN B]])-SEARCH(" ",db[[#This Row],[QTY/ CTN B]],1)))</f>
        <v>PAK</v>
      </c>
      <c r="W1611" s="87" t="str">
        <f>IF(db[[#This Row],[QTY/ CTN TG]]="",IF(db[[#This Row],[STN TG]]="","",12),LEFT(db[[#This Row],[QTY/ CTN TG]],SEARCH(" ",db[[#This Row],[QTY/ CTN TG]],1)-1))</f>
        <v/>
      </c>
      <c r="X1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1" s="87" t="str">
        <f>IF(db[[#This Row],[STN K]]="","",IF(db[[#This Row],[STN TG]]="LSN",12,""))</f>
        <v/>
      </c>
      <c r="Z1611" s="87" t="str">
        <f>IF(db[[#This Row],[STN TG]]="LSN","PCS","")</f>
        <v/>
      </c>
      <c r="AA1611" s="87">
        <f>db[[#This Row],[QTY B]]*IF(db[[#This Row],[QTY TG]]="",1,db[[#This Row],[QTY TG]])*IF(db[[#This Row],[QTY K]]="",1,db[[#This Row],[QTY K]])</f>
        <v>200</v>
      </c>
      <c r="AB1611" s="87" t="str">
        <f>IF(db[[#This Row],[STN K]]="",IF(db[[#This Row],[STN TG]]="",db[[#This Row],[STN B]],db[[#This Row],[STN TG]]),db[[#This Row],[STN K]])</f>
        <v>PAK</v>
      </c>
      <c r="AC1611" s="87"/>
    </row>
    <row r="1612" spans="1:29" x14ac:dyDescent="0.25">
      <c r="A1612" s="87">
        <f>ROW()-1</f>
        <v>1611</v>
      </c>
      <c r="B1612" s="117" t="str">
        <f>LOWER(SUBSTITUTE(SUBSTITUTE(SUBSTITUTE(SUBSTITUTE(SUBSTITUTE(SUBSTITUTE(db[[#This Row],[NB BM]]," ",),".",""),"-",""),"(",""),")",""),"/",""))</f>
        <v>garisanlpy202013</v>
      </c>
      <c r="C1612" s="117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D1612" s="117" t="str">
        <f>LOWER(SUBSTITUTE(SUBSTITUTE(SUBSTITUTE(SUBSTITUTE(SUBSTITUTE(SUBSTITUTE(SUBSTITUTE(SUBSTITUTE(SUBSTITUTE(db[[#This Row],[NB PAJAK]]," ",""),"-",""),"(",""),")",""),".",""),",",""),"/",""),"""",""),"+",""))</f>
        <v/>
      </c>
      <c r="E1612" s="117" t="str">
        <f>LOWER(SUBSTITUTE(SUBSTITUTE(SUBSTITUTE(SUBSTITUTE(SUBSTITUTE(SUBSTITUTE(SUBSTITUTE(SUBSTITUTE(SUBSTITUTE(db[[#This Row],[NB BM]]&amp;db[[#This Row],[QTY/ CTN]]," ",),".",""),"-",""),"(",""),")",""),",",""),"/",""),"""",""),"+",""))</f>
        <v>garisanlpy202013600set</v>
      </c>
      <c r="F16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lpy202013garisan600setuntana</v>
      </c>
      <c r="G1612" s="4" t="s">
        <v>5639</v>
      </c>
      <c r="H1612" s="10" t="s">
        <v>5612</v>
      </c>
      <c r="I1612" s="119"/>
      <c r="J1612" s="1" t="s">
        <v>1621</v>
      </c>
      <c r="K1612" s="121" t="e">
        <f>IF(db[[#This Row],[NB NOTA_C]]="","",COUNTIF([2]!B_MSK[concat],db[[#This Row],[NB NOTA_C]]))</f>
        <v>#REF!</v>
      </c>
      <c r="L1612" s="7" t="s">
        <v>2156</v>
      </c>
      <c r="M1612" s="3" t="s">
        <v>5642</v>
      </c>
      <c r="N1612" s="1" t="s">
        <v>2792</v>
      </c>
      <c r="O1612" s="117"/>
      <c r="P1612" s="117" t="str">
        <f>IF(db[[#This Row],[QTY/ CTN]]="","",SUBSTITUTE(SUBSTITUTE(SUBSTITUTE(db[[#This Row],[QTY/ CTN]]," ","_",2),"(",""),")","")&amp;"_")</f>
        <v>600 SET_</v>
      </c>
      <c r="Q1612" s="117">
        <f>IF(db[[#This Row],[H_QTY/ CTN]]="","",SEARCH("_",db[[#This Row],[H_QTY/ CTN]]))</f>
        <v>8</v>
      </c>
      <c r="R1612" s="117">
        <f>IF(db[[#This Row],[H_QTY/ CTN]]="","",LEN(db[[#This Row],[H_QTY/ CTN]]))</f>
        <v>8</v>
      </c>
      <c r="S1612" s="123" t="str">
        <f>IF(db[[#This Row],[H_QTY/ CTN]]="","",LEFT(db[[#This Row],[H_QTY/ CTN]],db[[#This Row],[H_1]]-1))</f>
        <v>600 SET</v>
      </c>
      <c r="T1612" s="123" t="str">
        <f>IF(NOT(db[[#This Row],[H_1]]=db[[#This Row],[H_2]]),MID(db[[#This Row],[H_QTY/ CTN]],db[[#This Row],[H_1]]+1,db[[#This Row],[H_2]]-db[[#This Row],[H_1]]-1),"")</f>
        <v/>
      </c>
      <c r="U1612" s="123" t="str">
        <f>IF(db[[#This Row],[QTY/ CTN B]]="","",LEFT(db[[#This Row],[QTY/ CTN B]],SEARCH(" ",db[[#This Row],[QTY/ CTN B]],1)-1))</f>
        <v>600</v>
      </c>
      <c r="V1612" s="123" t="str">
        <f>IF(db[[#This Row],[QTY/ CTN B]]="","",RIGHT(db[[#This Row],[QTY/ CTN B]],LEN(db[[#This Row],[QTY/ CTN B]])-SEARCH(" ",db[[#This Row],[QTY/ CTN B]],1)))</f>
        <v>SET</v>
      </c>
      <c r="W1612" s="123" t="str">
        <f>IF(db[[#This Row],[QTY/ CTN TG]]="",IF(db[[#This Row],[STN TG]]="","",12),LEFT(db[[#This Row],[QTY/ CTN TG]],SEARCH(" ",db[[#This Row],[QTY/ CTN TG]],1)-1))</f>
        <v/>
      </c>
      <c r="X16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2" s="123" t="str">
        <f>IF(db[[#This Row],[STN K]]="","",IF(db[[#This Row],[STN TG]]="LSN",12,""))</f>
        <v/>
      </c>
      <c r="Z1612" s="123" t="str">
        <f>IF(db[[#This Row],[STN TG]]="LSN","PCS","")</f>
        <v/>
      </c>
      <c r="AA1612" s="123">
        <f>db[[#This Row],[QTY B]]*IF(db[[#This Row],[QTY TG]]="",1,db[[#This Row],[QTY TG]])*IF(db[[#This Row],[QTY K]]="",1,db[[#This Row],[QTY K]])</f>
        <v>600</v>
      </c>
      <c r="AB1612" s="123" t="str">
        <f>IF(db[[#This Row],[STN K]]="",IF(db[[#This Row],[STN TG]]="",db[[#This Row],[STN B]],db[[#This Row],[STN TG]]),db[[#This Row],[STN K]])</f>
        <v>SET</v>
      </c>
      <c r="AC1612" s="87"/>
    </row>
    <row r="1613" spans="1:29" x14ac:dyDescent="0.25">
      <c r="A1613" s="87">
        <f>ROW()-1</f>
        <v>1612</v>
      </c>
      <c r="B1613" s="117" t="str">
        <f>LOWER(SUBSTITUTE(SUBSTITUTE(SUBSTITUTE(SUBSTITUTE(SUBSTITUTE(SUBSTITUTE(db[[#This Row],[NB BM]]," ",),".",""),"-",""),"(",""),")",""),"/",""))</f>
        <v>garisanlpy20204</v>
      </c>
      <c r="C1613" s="117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D1613" s="117" t="str">
        <f>LOWER(SUBSTITUTE(SUBSTITUTE(SUBSTITUTE(SUBSTITUTE(SUBSTITUTE(SUBSTITUTE(SUBSTITUTE(SUBSTITUTE(SUBSTITUTE(db[[#This Row],[NB PAJAK]]," ",""),"-",""),"(",""),")",""),".",""),",",""),"/",""),"""",""),"+",""))</f>
        <v/>
      </c>
      <c r="E1613" s="117" t="str">
        <f>LOWER(SUBSTITUTE(SUBSTITUTE(SUBSTITUTE(SUBSTITUTE(SUBSTITUTE(SUBSTITUTE(SUBSTITUTE(SUBSTITUTE(SUBSTITUTE(db[[#This Row],[NB BM]]&amp;db[[#This Row],[QTY/ CTN]]," ",),".",""),"-",""),"(",""),")",""),",",""),"/",""),"""",""),"+",""))</f>
        <v>garisanlpy20204600set</v>
      </c>
      <c r="F161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lpy20204garisan600setuntana</v>
      </c>
      <c r="G1613" s="4" t="s">
        <v>5640</v>
      </c>
      <c r="H1613" s="10" t="s">
        <v>5611</v>
      </c>
      <c r="I1613" s="119"/>
      <c r="J1613" s="1" t="s">
        <v>1621</v>
      </c>
      <c r="K1613" s="121" t="e">
        <f>IF(db[[#This Row],[NB NOTA_C]]="","",COUNTIF([2]!B_MSK[concat],db[[#This Row],[NB NOTA_C]]))</f>
        <v>#REF!</v>
      </c>
      <c r="L1613" s="7" t="s">
        <v>2156</v>
      </c>
      <c r="M1613" s="3" t="s">
        <v>5642</v>
      </c>
      <c r="N1613" s="1" t="s">
        <v>2792</v>
      </c>
      <c r="O1613" s="117"/>
      <c r="P1613" s="117" t="str">
        <f>IF(db[[#This Row],[QTY/ CTN]]="","",SUBSTITUTE(SUBSTITUTE(SUBSTITUTE(db[[#This Row],[QTY/ CTN]]," ","_",2),"(",""),")","")&amp;"_")</f>
        <v>600 SET_</v>
      </c>
      <c r="Q1613" s="117">
        <f>IF(db[[#This Row],[H_QTY/ CTN]]="","",SEARCH("_",db[[#This Row],[H_QTY/ CTN]]))</f>
        <v>8</v>
      </c>
      <c r="R1613" s="117">
        <f>IF(db[[#This Row],[H_QTY/ CTN]]="","",LEN(db[[#This Row],[H_QTY/ CTN]]))</f>
        <v>8</v>
      </c>
      <c r="S1613" s="123" t="str">
        <f>IF(db[[#This Row],[H_QTY/ CTN]]="","",LEFT(db[[#This Row],[H_QTY/ CTN]],db[[#This Row],[H_1]]-1))</f>
        <v>600 SET</v>
      </c>
      <c r="T1613" s="123" t="str">
        <f>IF(NOT(db[[#This Row],[H_1]]=db[[#This Row],[H_2]]),MID(db[[#This Row],[H_QTY/ CTN]],db[[#This Row],[H_1]]+1,db[[#This Row],[H_2]]-db[[#This Row],[H_1]]-1),"")</f>
        <v/>
      </c>
      <c r="U1613" s="123" t="str">
        <f>IF(db[[#This Row],[QTY/ CTN B]]="","",LEFT(db[[#This Row],[QTY/ CTN B]],SEARCH(" ",db[[#This Row],[QTY/ CTN B]],1)-1))</f>
        <v>600</v>
      </c>
      <c r="V1613" s="123" t="str">
        <f>IF(db[[#This Row],[QTY/ CTN B]]="","",RIGHT(db[[#This Row],[QTY/ CTN B]],LEN(db[[#This Row],[QTY/ CTN B]])-SEARCH(" ",db[[#This Row],[QTY/ CTN B]],1)))</f>
        <v>SET</v>
      </c>
      <c r="W1613" s="123" t="str">
        <f>IF(db[[#This Row],[QTY/ CTN TG]]="",IF(db[[#This Row],[STN TG]]="","",12),LEFT(db[[#This Row],[QTY/ CTN TG]],SEARCH(" ",db[[#This Row],[QTY/ CTN TG]],1)-1))</f>
        <v/>
      </c>
      <c r="X161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3" s="123" t="str">
        <f>IF(db[[#This Row],[STN K]]="","",IF(db[[#This Row],[STN TG]]="LSN",12,""))</f>
        <v/>
      </c>
      <c r="Z1613" s="123" t="str">
        <f>IF(db[[#This Row],[STN TG]]="LSN","PCS","")</f>
        <v/>
      </c>
      <c r="AA1613" s="123">
        <f>db[[#This Row],[QTY B]]*IF(db[[#This Row],[QTY TG]]="",1,db[[#This Row],[QTY TG]])*IF(db[[#This Row],[QTY K]]="",1,db[[#This Row],[QTY K]])</f>
        <v>600</v>
      </c>
      <c r="AB1613" s="123" t="str">
        <f>IF(db[[#This Row],[STN K]]="",IF(db[[#This Row],[STN TG]]="",db[[#This Row],[STN B]],db[[#This Row],[STN TG]]),db[[#This Row],[STN K]])</f>
        <v>SET</v>
      </c>
      <c r="AC1613" s="87"/>
    </row>
    <row r="1614" spans="1:29" x14ac:dyDescent="0.25">
      <c r="A1614" s="87">
        <f>ROW()-1</f>
        <v>1613</v>
      </c>
      <c r="B1614" s="117" t="str">
        <f>LOWER(SUBSTITUTE(SUBSTITUTE(SUBSTITUTE(SUBSTITUTE(SUBSTITUTE(SUBSTITUTE(db[[#This Row],[NB BM]]," ",),".",""),"-",""),"(",""),")",""),"/",""))</f>
        <v>garisanlpy20209</v>
      </c>
      <c r="C1614" s="117" t="str">
        <f>LOWER(SUBSTITUTE(SUBSTITUTE(SUBSTITUTE(SUBSTITUTE(SUBSTITUTE(SUBSTITUTE(SUBSTITUTE(SUBSTITUTE(SUBSTITUTE(db[[#This Row],[NB NOTA]]," ",),".",""),"-",""),"(",""),")",""),",",""),"/",""),"""",""),"+",""))</f>
        <v>lpy20209</v>
      </c>
      <c r="D1614" s="117" t="str">
        <f>LOWER(SUBSTITUTE(SUBSTITUTE(SUBSTITUTE(SUBSTITUTE(SUBSTITUTE(SUBSTITUTE(SUBSTITUTE(SUBSTITUTE(SUBSTITUTE(db[[#This Row],[NB PAJAK]]," ",""),"-",""),"(",""),")",""),".",""),",",""),"/",""),"""",""),"+",""))</f>
        <v/>
      </c>
      <c r="E1614" s="117" t="str">
        <f>LOWER(SUBSTITUTE(SUBSTITUTE(SUBSTITUTE(SUBSTITUTE(SUBSTITUTE(SUBSTITUTE(SUBSTITUTE(SUBSTITUTE(SUBSTITUTE(db[[#This Row],[NB BM]]&amp;db[[#This Row],[QTY/ CTN]]," ",),".",""),"-",""),"(",""),")",""),",",""),"/",""),"""",""),"+",""))</f>
        <v>garisanlpy20209600set</v>
      </c>
      <c r="F161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lpy20209600setuntana</v>
      </c>
      <c r="G1614" s="4" t="s">
        <v>5641</v>
      </c>
      <c r="H1614" s="10" t="s">
        <v>5613</v>
      </c>
      <c r="I1614" s="119"/>
      <c r="J1614" s="1" t="s">
        <v>1621</v>
      </c>
      <c r="K1614" s="121" t="e">
        <f>IF(db[[#This Row],[NB NOTA_C]]="","",COUNTIF([2]!B_MSK[concat],db[[#This Row],[NB NOTA_C]]))</f>
        <v>#REF!</v>
      </c>
      <c r="L1614" s="7" t="s">
        <v>2156</v>
      </c>
      <c r="M1614" s="3" t="s">
        <v>5642</v>
      </c>
      <c r="N1614" s="1" t="s">
        <v>2792</v>
      </c>
      <c r="O1614" s="117"/>
      <c r="P1614" s="117" t="str">
        <f>IF(db[[#This Row],[QTY/ CTN]]="","",SUBSTITUTE(SUBSTITUTE(SUBSTITUTE(db[[#This Row],[QTY/ CTN]]," ","_",2),"(",""),")","")&amp;"_")</f>
        <v>600 SET_</v>
      </c>
      <c r="Q1614" s="117">
        <f>IF(db[[#This Row],[H_QTY/ CTN]]="","",SEARCH("_",db[[#This Row],[H_QTY/ CTN]]))</f>
        <v>8</v>
      </c>
      <c r="R1614" s="117">
        <f>IF(db[[#This Row],[H_QTY/ CTN]]="","",LEN(db[[#This Row],[H_QTY/ CTN]]))</f>
        <v>8</v>
      </c>
      <c r="S1614" s="123" t="str">
        <f>IF(db[[#This Row],[H_QTY/ CTN]]="","",LEFT(db[[#This Row],[H_QTY/ CTN]],db[[#This Row],[H_1]]-1))</f>
        <v>600 SET</v>
      </c>
      <c r="T1614" s="123" t="str">
        <f>IF(NOT(db[[#This Row],[H_1]]=db[[#This Row],[H_2]]),MID(db[[#This Row],[H_QTY/ CTN]],db[[#This Row],[H_1]]+1,db[[#This Row],[H_2]]-db[[#This Row],[H_1]]-1),"")</f>
        <v/>
      </c>
      <c r="U1614" s="123" t="str">
        <f>IF(db[[#This Row],[QTY/ CTN B]]="","",LEFT(db[[#This Row],[QTY/ CTN B]],SEARCH(" ",db[[#This Row],[QTY/ CTN B]],1)-1))</f>
        <v>600</v>
      </c>
      <c r="V1614" s="123" t="str">
        <f>IF(db[[#This Row],[QTY/ CTN B]]="","",RIGHT(db[[#This Row],[QTY/ CTN B]],LEN(db[[#This Row],[QTY/ CTN B]])-SEARCH(" ",db[[#This Row],[QTY/ CTN B]],1)))</f>
        <v>SET</v>
      </c>
      <c r="W1614" s="123" t="str">
        <f>IF(db[[#This Row],[QTY/ CTN TG]]="",IF(db[[#This Row],[STN TG]]="","",12),LEFT(db[[#This Row],[QTY/ CTN TG]],SEARCH(" ",db[[#This Row],[QTY/ CTN TG]],1)-1))</f>
        <v/>
      </c>
      <c r="X161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4" s="123" t="str">
        <f>IF(db[[#This Row],[STN K]]="","",IF(db[[#This Row],[STN TG]]="LSN",12,""))</f>
        <v/>
      </c>
      <c r="Z1614" s="123" t="str">
        <f>IF(db[[#This Row],[STN TG]]="LSN","PCS","")</f>
        <v/>
      </c>
      <c r="AA1614" s="123">
        <f>db[[#This Row],[QTY B]]*IF(db[[#This Row],[QTY TG]]="",1,db[[#This Row],[QTY TG]])*IF(db[[#This Row],[QTY K]]="",1,db[[#This Row],[QTY K]])</f>
        <v>600</v>
      </c>
      <c r="AB1614" s="123" t="str">
        <f>IF(db[[#This Row],[STN K]]="",IF(db[[#This Row],[STN TG]]="",db[[#This Row],[STN B]],db[[#This Row],[STN TG]]),db[[#This Row],[STN K]])</f>
        <v>SET</v>
      </c>
      <c r="AC1614" s="87"/>
    </row>
    <row r="1615" spans="1:29" x14ac:dyDescent="0.25">
      <c r="A1615" s="87">
        <f>ROW()-1</f>
        <v>1614</v>
      </c>
      <c r="B1615" s="3" t="str">
        <f>LOWER(SUBSTITUTE(SUBSTITUTE(SUBSTITUTE(SUBSTITUTE(SUBSTITUTE(SUBSTITUTE(db[[#This Row],[NB BM]]," ",),".",""),"-",""),"(",""),")",""),"/",""))</f>
        <v>magicboard9002</v>
      </c>
      <c r="C1615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D1615" s="3" t="str">
        <f>LOWER(SUBSTITUTE(SUBSTITUTE(SUBSTITUTE(SUBSTITUTE(SUBSTITUTE(SUBSTITUTE(SUBSTITUTE(SUBSTITUTE(SUBSTITUTE(db[[#This Row],[NB PAJAK]]," ",""),"-",""),"(",""),")",""),".",""),",",""),"/",""),"""",""),"+",""))</f>
        <v/>
      </c>
      <c r="E1615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magicboard900296pcs</v>
      </c>
      <c r="F16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magicboard900296pcsuntana</v>
      </c>
      <c r="G1615" s="1" t="s">
        <v>2452</v>
      </c>
      <c r="H1615" s="4" t="s">
        <v>2445</v>
      </c>
      <c r="I1615" s="49"/>
      <c r="J1615" s="1" t="s">
        <v>1621</v>
      </c>
      <c r="K1615" s="26" t="e">
        <f>IF(db[[#This Row],[NB NOTA_C]]="","",COUNTIF([2]!B_MSK[concat],db[[#This Row],[NB NOTA_C]]))</f>
        <v>#REF!</v>
      </c>
      <c r="L1615" s="7" t="s">
        <v>1637</v>
      </c>
      <c r="M1615" s="3" t="s">
        <v>1673</v>
      </c>
      <c r="N1615" s="1" t="s">
        <v>3109</v>
      </c>
      <c r="P1615" s="1" t="str">
        <f>IF(db[[#This Row],[QTY/ CTN]]="","",SUBSTITUTE(SUBSTITUTE(SUBSTITUTE(db[[#This Row],[QTY/ CTN]]," ","_",2),"(",""),")","")&amp;"_")</f>
        <v>96 PCS_</v>
      </c>
      <c r="Q1615" s="1">
        <f>IF(db[[#This Row],[H_QTY/ CTN]]="","",SEARCH("_",db[[#This Row],[H_QTY/ CTN]]))</f>
        <v>7</v>
      </c>
      <c r="R1615" s="1">
        <f>IF(db[[#This Row],[H_QTY/ CTN]]="","",LEN(db[[#This Row],[H_QTY/ CTN]]))</f>
        <v>7</v>
      </c>
      <c r="S1615" s="90" t="str">
        <f>IF(db[[#This Row],[H_QTY/ CTN]]="","",LEFT(db[[#This Row],[H_QTY/ CTN]],db[[#This Row],[H_1]]-1))</f>
        <v>96 PCS</v>
      </c>
      <c r="T1615" s="87" t="str">
        <f>IF(NOT(db[[#This Row],[H_1]]=db[[#This Row],[H_2]]),MID(db[[#This Row],[H_QTY/ CTN]],db[[#This Row],[H_1]]+1,db[[#This Row],[H_2]]-db[[#This Row],[H_1]]-1),"")</f>
        <v/>
      </c>
      <c r="U1615" s="87" t="str">
        <f>IF(db[[#This Row],[QTY/ CTN B]]="","",LEFT(db[[#This Row],[QTY/ CTN B]],SEARCH(" ",db[[#This Row],[QTY/ CTN B]],1)-1))</f>
        <v>96</v>
      </c>
      <c r="V1615" s="87" t="str">
        <f>IF(db[[#This Row],[QTY/ CTN B]]="","",RIGHT(db[[#This Row],[QTY/ CTN B]],LEN(db[[#This Row],[QTY/ CTN B]])-SEARCH(" ",db[[#This Row],[QTY/ CTN B]],1)))</f>
        <v>PCS</v>
      </c>
      <c r="W1615" s="87" t="str">
        <f>IF(db[[#This Row],[QTY/ CTN TG]]="",IF(db[[#This Row],[STN TG]]="","",12),LEFT(db[[#This Row],[QTY/ CTN TG]],SEARCH(" ",db[[#This Row],[QTY/ CTN TG]],1)-1))</f>
        <v/>
      </c>
      <c r="X1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5" s="87" t="str">
        <f>IF(db[[#This Row],[STN K]]="","",IF(db[[#This Row],[STN TG]]="LSN",12,""))</f>
        <v/>
      </c>
      <c r="Z1615" s="87" t="str">
        <f>IF(db[[#This Row],[STN TG]]="LSN","PCS","")</f>
        <v/>
      </c>
      <c r="AA1615" s="87">
        <f>db[[#This Row],[QTY B]]*IF(db[[#This Row],[QTY TG]]="",1,db[[#This Row],[QTY TG]])*IF(db[[#This Row],[QTY K]]="",1,db[[#This Row],[QTY K]])</f>
        <v>96</v>
      </c>
      <c r="AB1615" s="87" t="str">
        <f>IF(db[[#This Row],[STN K]]="",IF(db[[#This Row],[STN TG]]="",db[[#This Row],[STN B]],db[[#This Row],[STN TG]]),db[[#This Row],[STN K]])</f>
        <v>PCS</v>
      </c>
      <c r="AC1615" s="87"/>
    </row>
    <row r="1616" spans="1:29" x14ac:dyDescent="0.25">
      <c r="A1616" s="87">
        <f>ROW()-1</f>
        <v>1615</v>
      </c>
      <c r="B1616" s="14" t="str">
        <f>LOWER(SUBSTITUTE(SUBSTITUTE(SUBSTITUTE(SUBSTITUTE(SUBSTITUTE(SUBSTITUTE(db[[#This Row],[NB BM]]," ",),".",""),"-",""),"(",""),")",""),"/",""))</f>
        <v>magicboardtk0811</v>
      </c>
      <c r="C1616" s="14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D1616" s="14" t="str">
        <f>LOWER(SUBSTITUTE(SUBSTITUTE(SUBSTITUTE(SUBSTITUTE(SUBSTITUTE(SUBSTITUTE(SUBSTITUTE(SUBSTITUTE(SUBSTITUTE(db[[#This Row],[NB PAJAK]]," ",""),"-",""),"(",""),")",""),".",""),",",""),"/",""),"""",""),"+",""))</f>
        <v/>
      </c>
      <c r="E1616" s="14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magicboardtk081172pcs</v>
      </c>
      <c r="F16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magicboardtk081172pcsuntana</v>
      </c>
      <c r="G1616" s="15" t="s">
        <v>4079</v>
      </c>
      <c r="H1616" s="19" t="s">
        <v>4078</v>
      </c>
      <c r="I1616" s="50"/>
      <c r="J1616" s="1" t="s">
        <v>1621</v>
      </c>
      <c r="K1616" s="27" t="e">
        <f>IF(db[[#This Row],[NB NOTA_C]]="","",COUNTIF([2]!B_MSK[concat],db[[#This Row],[NB NOTA_C]]))</f>
        <v>#REF!</v>
      </c>
      <c r="L1616" s="16" t="s">
        <v>1637</v>
      </c>
      <c r="M1616" s="14" t="s">
        <v>1675</v>
      </c>
      <c r="N1616" s="15" t="s">
        <v>3109</v>
      </c>
      <c r="O1616" s="14"/>
      <c r="P1616" s="14" t="str">
        <f>IF(db[[#This Row],[QTY/ CTN]]="","",SUBSTITUTE(SUBSTITUTE(SUBSTITUTE(db[[#This Row],[QTY/ CTN]]," ","_",2),"(",""),")","")&amp;"_")</f>
        <v>72 PCS_</v>
      </c>
      <c r="Q1616" s="14">
        <f>IF(db[[#This Row],[H_QTY/ CTN]]="","",SEARCH("_",db[[#This Row],[H_QTY/ CTN]]))</f>
        <v>7</v>
      </c>
      <c r="R1616" s="14">
        <f>IF(db[[#This Row],[H_QTY/ CTN]]="","",LEN(db[[#This Row],[H_QTY/ CTN]]))</f>
        <v>7</v>
      </c>
      <c r="S1616" s="91" t="str">
        <f>IF(db[[#This Row],[H_QTY/ CTN]]="","",LEFT(db[[#This Row],[H_QTY/ CTN]],db[[#This Row],[H_1]]-1))</f>
        <v>72 PCS</v>
      </c>
      <c r="T1616" s="91" t="str">
        <f>IF(NOT(db[[#This Row],[H_1]]=db[[#This Row],[H_2]]),MID(db[[#This Row],[H_QTY/ CTN]],db[[#This Row],[H_1]]+1,db[[#This Row],[H_2]]-db[[#This Row],[H_1]]-1),"")</f>
        <v/>
      </c>
      <c r="U1616" s="87" t="str">
        <f>IF(db[[#This Row],[QTY/ CTN B]]="","",LEFT(db[[#This Row],[QTY/ CTN B]],SEARCH(" ",db[[#This Row],[QTY/ CTN B]],1)-1))</f>
        <v>72</v>
      </c>
      <c r="V1616" s="87" t="str">
        <f>IF(db[[#This Row],[QTY/ CTN B]]="","",RIGHT(db[[#This Row],[QTY/ CTN B]],LEN(db[[#This Row],[QTY/ CTN B]])-SEARCH(" ",db[[#This Row],[QTY/ CTN B]],1)))</f>
        <v>PCS</v>
      </c>
      <c r="W1616" s="87" t="str">
        <f>IF(db[[#This Row],[QTY/ CTN TG]]="",IF(db[[#This Row],[STN TG]]="","",12),LEFT(db[[#This Row],[QTY/ CTN TG]],SEARCH(" ",db[[#This Row],[QTY/ CTN TG]],1)-1))</f>
        <v/>
      </c>
      <c r="X1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6" s="87" t="str">
        <f>IF(db[[#This Row],[STN K]]="","",IF(db[[#This Row],[STN TG]]="LSN",12,""))</f>
        <v/>
      </c>
      <c r="Z1616" s="87" t="str">
        <f>IF(db[[#This Row],[STN TG]]="LSN","PCS","")</f>
        <v/>
      </c>
      <c r="AA1616" s="87">
        <f>db[[#This Row],[QTY B]]*IF(db[[#This Row],[QTY TG]]="",1,db[[#This Row],[QTY TG]])*IF(db[[#This Row],[QTY K]]="",1,db[[#This Row],[QTY K]])</f>
        <v>72</v>
      </c>
      <c r="AB1616" s="87" t="str">
        <f>IF(db[[#This Row],[STN K]]="",IF(db[[#This Row],[STN TG]]="",db[[#This Row],[STN B]],db[[#This Row],[STN TG]]),db[[#This Row],[STN K]])</f>
        <v>PCS</v>
      </c>
      <c r="AC1616" s="87"/>
    </row>
    <row r="1617" spans="1:29" x14ac:dyDescent="0.25">
      <c r="A1617" s="87">
        <f>ROW()-1</f>
        <v>1616</v>
      </c>
      <c r="B1617" s="3" t="str">
        <f>LOWER(SUBSTITUTE(SUBSTITUTE(SUBSTITUTE(SUBSTITUTE(SUBSTITUTE(SUBSTITUTE(db[[#This Row],[NB BM]]," ",),".",""),"-",""),"(",""),")",""),"/",""))</f>
        <v>magicboardtk2001</v>
      </c>
      <c r="C1617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D1617" s="3" t="str">
        <f>LOWER(SUBSTITUTE(SUBSTITUTE(SUBSTITUTE(SUBSTITUTE(SUBSTITUTE(SUBSTITUTE(SUBSTITUTE(SUBSTITUTE(SUBSTITUTE(db[[#This Row],[NB PAJAK]]," ",""),"-",""),"(",""),")",""),".",""),",",""),"/",""),"""",""),"+",""))</f>
        <v/>
      </c>
      <c r="E1617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magicboardtk200172pcs</v>
      </c>
      <c r="F16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magicboardtk200172pcsuntana</v>
      </c>
      <c r="G1617" s="1" t="s">
        <v>2491</v>
      </c>
      <c r="H1617" s="4" t="s">
        <v>2475</v>
      </c>
      <c r="I1617" s="49"/>
      <c r="J1617" s="1" t="s">
        <v>1621</v>
      </c>
      <c r="K1617" s="26" t="e">
        <f>IF(db[[#This Row],[NB NOTA_C]]="","",COUNTIF([2]!B_MSK[concat],db[[#This Row],[NB NOTA_C]]))</f>
        <v>#REF!</v>
      </c>
      <c r="L1617" s="7" t="s">
        <v>1637</v>
      </c>
      <c r="M1617" s="3" t="s">
        <v>1675</v>
      </c>
      <c r="N1617" s="1" t="s">
        <v>3109</v>
      </c>
      <c r="P1617" s="1" t="str">
        <f>IF(db[[#This Row],[QTY/ CTN]]="","",SUBSTITUTE(SUBSTITUTE(SUBSTITUTE(db[[#This Row],[QTY/ CTN]]," ","_",2),"(",""),")","")&amp;"_")</f>
        <v>72 PCS_</v>
      </c>
      <c r="Q1617" s="1">
        <f>IF(db[[#This Row],[H_QTY/ CTN]]="","",SEARCH("_",db[[#This Row],[H_QTY/ CTN]]))</f>
        <v>7</v>
      </c>
      <c r="R1617" s="1">
        <f>IF(db[[#This Row],[H_QTY/ CTN]]="","",LEN(db[[#This Row],[H_QTY/ CTN]]))</f>
        <v>7</v>
      </c>
      <c r="S1617" s="90" t="str">
        <f>IF(db[[#This Row],[H_QTY/ CTN]]="","",LEFT(db[[#This Row],[H_QTY/ CTN]],db[[#This Row],[H_1]]-1))</f>
        <v>72 PCS</v>
      </c>
      <c r="T1617" s="87" t="str">
        <f>IF(NOT(db[[#This Row],[H_1]]=db[[#This Row],[H_2]]),MID(db[[#This Row],[H_QTY/ CTN]],db[[#This Row],[H_1]]+1,db[[#This Row],[H_2]]-db[[#This Row],[H_1]]-1),"")</f>
        <v/>
      </c>
      <c r="U1617" s="87" t="str">
        <f>IF(db[[#This Row],[QTY/ CTN B]]="","",LEFT(db[[#This Row],[QTY/ CTN B]],SEARCH(" ",db[[#This Row],[QTY/ CTN B]],1)-1))</f>
        <v>72</v>
      </c>
      <c r="V1617" s="87" t="str">
        <f>IF(db[[#This Row],[QTY/ CTN B]]="","",RIGHT(db[[#This Row],[QTY/ CTN B]],LEN(db[[#This Row],[QTY/ CTN B]])-SEARCH(" ",db[[#This Row],[QTY/ CTN B]],1)))</f>
        <v>PCS</v>
      </c>
      <c r="W1617" s="87" t="str">
        <f>IF(db[[#This Row],[QTY/ CTN TG]]="",IF(db[[#This Row],[STN TG]]="","",12),LEFT(db[[#This Row],[QTY/ CTN TG]],SEARCH(" ",db[[#This Row],[QTY/ CTN TG]],1)-1))</f>
        <v/>
      </c>
      <c r="X1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7" s="87" t="str">
        <f>IF(db[[#This Row],[STN K]]="","",IF(db[[#This Row],[STN TG]]="LSN",12,""))</f>
        <v/>
      </c>
      <c r="Z1617" s="87" t="str">
        <f>IF(db[[#This Row],[STN TG]]="LSN","PCS","")</f>
        <v/>
      </c>
      <c r="AA1617" s="87">
        <f>db[[#This Row],[QTY B]]*IF(db[[#This Row],[QTY TG]]="",1,db[[#This Row],[QTY TG]])*IF(db[[#This Row],[QTY K]]="",1,db[[#This Row],[QTY K]])</f>
        <v>72</v>
      </c>
      <c r="AB1617" s="87" t="str">
        <f>IF(db[[#This Row],[STN K]]="",IF(db[[#This Row],[STN TG]]="",db[[#This Row],[STN B]],db[[#This Row],[STN TG]]),db[[#This Row],[STN K]])</f>
        <v>PCS</v>
      </c>
      <c r="AC1617" s="87"/>
    </row>
    <row r="1618" spans="1:29" x14ac:dyDescent="0.25">
      <c r="A1618" s="87">
        <f>ROW()-1</f>
        <v>1617</v>
      </c>
      <c r="B1618" s="3" t="str">
        <f>LOWER(SUBSTITUTE(SUBSTITUTE(SUBSTITUTE(SUBSTITUTE(SUBSTITUTE(SUBSTITUTE(db[[#This Row],[NB BM]]," ",),".",""),"-",""),"(",""),")",""),"/",""))</f>
        <v>magicboardtk2002</v>
      </c>
      <c r="C1618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D1618" s="3" t="str">
        <f>LOWER(SUBSTITUTE(SUBSTITUTE(SUBSTITUTE(SUBSTITUTE(SUBSTITUTE(SUBSTITUTE(SUBSTITUTE(SUBSTITUTE(SUBSTITUTE(db[[#This Row],[NB PAJAK]]," ",""),"-",""),"(",""),")",""),".",""),",",""),"/",""),"""",""),"+",""))</f>
        <v/>
      </c>
      <c r="E1618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magicboardtk200296pcs</v>
      </c>
      <c r="F16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magicboardtk200296pcsuntana</v>
      </c>
      <c r="G1618" s="1" t="s">
        <v>2492</v>
      </c>
      <c r="H1618" s="4" t="s">
        <v>2476</v>
      </c>
      <c r="I1618" s="2"/>
      <c r="J1618" s="1" t="s">
        <v>1621</v>
      </c>
      <c r="K1618" s="26" t="e">
        <f>IF(db[[#This Row],[NB NOTA_C]]="","",COUNTIF([2]!B_MSK[concat],db[[#This Row],[NB NOTA_C]]))</f>
        <v>#REF!</v>
      </c>
      <c r="L1618" s="7" t="s">
        <v>1637</v>
      </c>
      <c r="M1618" s="3" t="s">
        <v>1673</v>
      </c>
      <c r="N1618" s="1" t="s">
        <v>3109</v>
      </c>
      <c r="P1618" s="1" t="str">
        <f>IF(db[[#This Row],[QTY/ CTN]]="","",SUBSTITUTE(SUBSTITUTE(SUBSTITUTE(db[[#This Row],[QTY/ CTN]]," ","_",2),"(",""),")","")&amp;"_")</f>
        <v>96 PCS_</v>
      </c>
      <c r="Q1618" s="1">
        <f>IF(db[[#This Row],[H_QTY/ CTN]]="","",SEARCH("_",db[[#This Row],[H_QTY/ CTN]]))</f>
        <v>7</v>
      </c>
      <c r="R1618" s="1">
        <f>IF(db[[#This Row],[H_QTY/ CTN]]="","",LEN(db[[#This Row],[H_QTY/ CTN]]))</f>
        <v>7</v>
      </c>
      <c r="S1618" s="90" t="str">
        <f>IF(db[[#This Row],[H_QTY/ CTN]]="","",LEFT(db[[#This Row],[H_QTY/ CTN]],db[[#This Row],[H_1]]-1))</f>
        <v>96 PCS</v>
      </c>
      <c r="T1618" s="87" t="str">
        <f>IF(NOT(db[[#This Row],[H_1]]=db[[#This Row],[H_2]]),MID(db[[#This Row],[H_QTY/ CTN]],db[[#This Row],[H_1]]+1,db[[#This Row],[H_2]]-db[[#This Row],[H_1]]-1),"")</f>
        <v/>
      </c>
      <c r="U1618" s="87" t="str">
        <f>IF(db[[#This Row],[QTY/ CTN B]]="","",LEFT(db[[#This Row],[QTY/ CTN B]],SEARCH(" ",db[[#This Row],[QTY/ CTN B]],1)-1))</f>
        <v>96</v>
      </c>
      <c r="V1618" s="87" t="str">
        <f>IF(db[[#This Row],[QTY/ CTN B]]="","",RIGHT(db[[#This Row],[QTY/ CTN B]],LEN(db[[#This Row],[QTY/ CTN B]])-SEARCH(" ",db[[#This Row],[QTY/ CTN B]],1)))</f>
        <v>PCS</v>
      </c>
      <c r="W1618" s="87" t="str">
        <f>IF(db[[#This Row],[QTY/ CTN TG]]="",IF(db[[#This Row],[STN TG]]="","",12),LEFT(db[[#This Row],[QTY/ CTN TG]],SEARCH(" ",db[[#This Row],[QTY/ CTN TG]],1)-1))</f>
        <v/>
      </c>
      <c r="X1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8" s="87" t="str">
        <f>IF(db[[#This Row],[STN K]]="","",IF(db[[#This Row],[STN TG]]="LSN",12,""))</f>
        <v/>
      </c>
      <c r="Z1618" s="87" t="str">
        <f>IF(db[[#This Row],[STN TG]]="LSN","PCS","")</f>
        <v/>
      </c>
      <c r="AA1618" s="87">
        <f>db[[#This Row],[QTY B]]*IF(db[[#This Row],[QTY TG]]="",1,db[[#This Row],[QTY TG]])*IF(db[[#This Row],[QTY K]]="",1,db[[#This Row],[QTY K]])</f>
        <v>96</v>
      </c>
      <c r="AB1618" s="87" t="str">
        <f>IF(db[[#This Row],[STN K]]="",IF(db[[#This Row],[STN TG]]="",db[[#This Row],[STN B]],db[[#This Row],[STN TG]]),db[[#This Row],[STN K]])</f>
        <v>PCS</v>
      </c>
      <c r="AC1618" s="87"/>
    </row>
    <row r="1619" spans="1:29" x14ac:dyDescent="0.25">
      <c r="A1619" s="87">
        <f>ROW()-1</f>
        <v>1618</v>
      </c>
      <c r="B1619" s="3" t="str">
        <f>LOWER(SUBSTITUTE(SUBSTITUTE(SUBSTITUTE(SUBSTITUTE(SUBSTITUTE(SUBSTITUTE(db[[#This Row],[NB BM]]," ",),".",""),"-",""),"(",""),")",""),"/",""))</f>
        <v>magicboardtk207</v>
      </c>
      <c r="C1619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D1619" s="3" t="str">
        <f>LOWER(SUBSTITUTE(SUBSTITUTE(SUBSTITUTE(SUBSTITUTE(SUBSTITUTE(SUBSTITUTE(SUBSTITUTE(SUBSTITUTE(SUBSTITUTE(db[[#This Row],[NB PAJAK]]," ",""),"-",""),"(",""),")",""),".",""),",",""),"/",""),"""",""),"+",""))</f>
        <v/>
      </c>
      <c r="E1619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magicboardtk207144pcs</v>
      </c>
      <c r="F1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magicboardtk207144pcsuntana</v>
      </c>
      <c r="G1619" s="1" t="s">
        <v>2493</v>
      </c>
      <c r="H1619" s="4" t="s">
        <v>2477</v>
      </c>
      <c r="I1619" s="49"/>
      <c r="J1619" s="1" t="s">
        <v>1621</v>
      </c>
      <c r="K1619" s="26" t="e">
        <f>IF(db[[#This Row],[NB NOTA_C]]="","",COUNTIF([2]!B_MSK[concat],db[[#This Row],[NB NOTA_C]]))</f>
        <v>#REF!</v>
      </c>
      <c r="L1619" s="7" t="s">
        <v>1637</v>
      </c>
      <c r="M1619" s="3" t="s">
        <v>1664</v>
      </c>
      <c r="N1619" s="1" t="s">
        <v>3109</v>
      </c>
      <c r="P1619" s="1" t="str">
        <f>IF(db[[#This Row],[QTY/ CTN]]="","",SUBSTITUTE(SUBSTITUTE(SUBSTITUTE(db[[#This Row],[QTY/ CTN]]," ","_",2),"(",""),")","")&amp;"_")</f>
        <v>144 PCS_</v>
      </c>
      <c r="Q1619" s="1">
        <f>IF(db[[#This Row],[H_QTY/ CTN]]="","",SEARCH("_",db[[#This Row],[H_QTY/ CTN]]))</f>
        <v>8</v>
      </c>
      <c r="R1619" s="1">
        <f>IF(db[[#This Row],[H_QTY/ CTN]]="","",LEN(db[[#This Row],[H_QTY/ CTN]]))</f>
        <v>8</v>
      </c>
      <c r="S1619" s="90" t="str">
        <f>IF(db[[#This Row],[H_QTY/ CTN]]="","",LEFT(db[[#This Row],[H_QTY/ CTN]],db[[#This Row],[H_1]]-1))</f>
        <v>144 PCS</v>
      </c>
      <c r="T1619" s="87" t="str">
        <f>IF(NOT(db[[#This Row],[H_1]]=db[[#This Row],[H_2]]),MID(db[[#This Row],[H_QTY/ CTN]],db[[#This Row],[H_1]]+1,db[[#This Row],[H_2]]-db[[#This Row],[H_1]]-1),"")</f>
        <v/>
      </c>
      <c r="U1619" s="87" t="str">
        <f>IF(db[[#This Row],[QTY/ CTN B]]="","",LEFT(db[[#This Row],[QTY/ CTN B]],SEARCH(" ",db[[#This Row],[QTY/ CTN B]],1)-1))</f>
        <v>144</v>
      </c>
      <c r="V1619" s="87" t="str">
        <f>IF(db[[#This Row],[QTY/ CTN B]]="","",RIGHT(db[[#This Row],[QTY/ CTN B]],LEN(db[[#This Row],[QTY/ CTN B]])-SEARCH(" ",db[[#This Row],[QTY/ CTN B]],1)))</f>
        <v>PCS</v>
      </c>
      <c r="W1619" s="87" t="str">
        <f>IF(db[[#This Row],[QTY/ CTN TG]]="",IF(db[[#This Row],[STN TG]]="","",12),LEFT(db[[#This Row],[QTY/ CTN TG]],SEARCH(" ",db[[#This Row],[QTY/ CTN TG]],1)-1))</f>
        <v/>
      </c>
      <c r="X1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19" s="87" t="str">
        <f>IF(db[[#This Row],[STN K]]="","",IF(db[[#This Row],[STN TG]]="LSN",12,""))</f>
        <v/>
      </c>
      <c r="Z1619" s="87" t="str">
        <f>IF(db[[#This Row],[STN TG]]="LSN","PCS","")</f>
        <v/>
      </c>
      <c r="AA1619" s="87">
        <f>db[[#This Row],[QTY B]]*IF(db[[#This Row],[QTY TG]]="",1,db[[#This Row],[QTY TG]])*IF(db[[#This Row],[QTY K]]="",1,db[[#This Row],[QTY K]])</f>
        <v>144</v>
      </c>
      <c r="AB1619" s="87" t="str">
        <f>IF(db[[#This Row],[STN K]]="",IF(db[[#This Row],[STN TG]]="",db[[#This Row],[STN B]],db[[#This Row],[STN TG]]),db[[#This Row],[STN K]])</f>
        <v>PCS</v>
      </c>
      <c r="AC1619" s="87"/>
    </row>
    <row r="1620" spans="1:29" x14ac:dyDescent="0.25">
      <c r="A1620" s="87">
        <f>ROW()-1</f>
        <v>1619</v>
      </c>
      <c r="B1620" s="3" t="str">
        <f>LOWER(SUBSTITUTE(SUBSTITUTE(SUBSTITUTE(SUBSTITUTE(SUBSTITUTE(SUBSTITUTE(db[[#This Row],[NB BM]]," ",),".",""),"-",""),"(",""),")",""),"/",""))</f>
        <v>magicboardtk606</v>
      </c>
      <c r="C1620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D1620" s="3" t="str">
        <f>LOWER(SUBSTITUTE(SUBSTITUTE(SUBSTITUTE(SUBSTITUTE(SUBSTITUTE(SUBSTITUTE(SUBSTITUTE(SUBSTITUTE(SUBSTITUTE(db[[#This Row],[NB PAJAK]]," ",""),"-",""),"(",""),")",""),".",""),",",""),"/",""),"""",""),"+",""))</f>
        <v/>
      </c>
      <c r="E1620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magicboardtk60672pcs</v>
      </c>
      <c r="F16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magicboardtk60672pcsuntana</v>
      </c>
      <c r="G1620" s="1" t="s">
        <v>2494</v>
      </c>
      <c r="H1620" s="4" t="s">
        <v>2478</v>
      </c>
      <c r="I1620" s="49"/>
      <c r="J1620" s="1" t="s">
        <v>1621</v>
      </c>
      <c r="K1620" s="26" t="e">
        <f>IF(db[[#This Row],[NB NOTA_C]]="","",COUNTIF([2]!B_MSK[concat],db[[#This Row],[NB NOTA_C]]))</f>
        <v>#REF!</v>
      </c>
      <c r="L1620" s="7" t="s">
        <v>1637</v>
      </c>
      <c r="M1620" s="3" t="s">
        <v>1675</v>
      </c>
      <c r="N1620" s="1" t="s">
        <v>3109</v>
      </c>
      <c r="P1620" s="1" t="str">
        <f>IF(db[[#This Row],[QTY/ CTN]]="","",SUBSTITUTE(SUBSTITUTE(SUBSTITUTE(db[[#This Row],[QTY/ CTN]]," ","_",2),"(",""),")","")&amp;"_")</f>
        <v>72 PCS_</v>
      </c>
      <c r="Q1620" s="1">
        <f>IF(db[[#This Row],[H_QTY/ CTN]]="","",SEARCH("_",db[[#This Row],[H_QTY/ CTN]]))</f>
        <v>7</v>
      </c>
      <c r="R1620" s="1">
        <f>IF(db[[#This Row],[H_QTY/ CTN]]="","",LEN(db[[#This Row],[H_QTY/ CTN]]))</f>
        <v>7</v>
      </c>
      <c r="S1620" s="90" t="str">
        <f>IF(db[[#This Row],[H_QTY/ CTN]]="","",LEFT(db[[#This Row],[H_QTY/ CTN]],db[[#This Row],[H_1]]-1))</f>
        <v>72 PCS</v>
      </c>
      <c r="T1620" s="87" t="str">
        <f>IF(NOT(db[[#This Row],[H_1]]=db[[#This Row],[H_2]]),MID(db[[#This Row],[H_QTY/ CTN]],db[[#This Row],[H_1]]+1,db[[#This Row],[H_2]]-db[[#This Row],[H_1]]-1),"")</f>
        <v/>
      </c>
      <c r="U1620" s="87" t="str">
        <f>IF(db[[#This Row],[QTY/ CTN B]]="","",LEFT(db[[#This Row],[QTY/ CTN B]],SEARCH(" ",db[[#This Row],[QTY/ CTN B]],1)-1))</f>
        <v>72</v>
      </c>
      <c r="V1620" s="87" t="str">
        <f>IF(db[[#This Row],[QTY/ CTN B]]="","",RIGHT(db[[#This Row],[QTY/ CTN B]],LEN(db[[#This Row],[QTY/ CTN B]])-SEARCH(" ",db[[#This Row],[QTY/ CTN B]],1)))</f>
        <v>PCS</v>
      </c>
      <c r="W1620" s="87" t="str">
        <f>IF(db[[#This Row],[QTY/ CTN TG]]="",IF(db[[#This Row],[STN TG]]="","",12),LEFT(db[[#This Row],[QTY/ CTN TG]],SEARCH(" ",db[[#This Row],[QTY/ CTN TG]],1)-1))</f>
        <v/>
      </c>
      <c r="X1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0" s="87" t="str">
        <f>IF(db[[#This Row],[STN K]]="","",IF(db[[#This Row],[STN TG]]="LSN",12,""))</f>
        <v/>
      </c>
      <c r="Z1620" s="87" t="str">
        <f>IF(db[[#This Row],[STN TG]]="LSN","PCS","")</f>
        <v/>
      </c>
      <c r="AA1620" s="87">
        <f>db[[#This Row],[QTY B]]*IF(db[[#This Row],[QTY TG]]="",1,db[[#This Row],[QTY TG]])*IF(db[[#This Row],[QTY K]]="",1,db[[#This Row],[QTY K]])</f>
        <v>72</v>
      </c>
      <c r="AB1620" s="87" t="str">
        <f>IF(db[[#This Row],[STN K]]="",IF(db[[#This Row],[STN TG]]="",db[[#This Row],[STN B]],db[[#This Row],[STN TG]]),db[[#This Row],[STN K]])</f>
        <v>PCS</v>
      </c>
      <c r="AC1620" s="87"/>
    </row>
    <row r="1621" spans="1:29" x14ac:dyDescent="0.25">
      <c r="A1621" s="87">
        <f>ROW()-1</f>
        <v>1620</v>
      </c>
      <c r="B1621" s="3" t="str">
        <f>LOWER(SUBSTITUTE(SUBSTITUTE(SUBSTITUTE(SUBSTITUTE(SUBSTITUTE(SUBSTITUTE(db[[#This Row],[NB BM]]," ",),".",""),"-",""),"(",""),")",""),"/",""))</f>
        <v>magicboardtk721</v>
      </c>
      <c r="C1621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D1621" s="3" t="str">
        <f>LOWER(SUBSTITUTE(SUBSTITUTE(SUBSTITUTE(SUBSTITUTE(SUBSTITUTE(SUBSTITUTE(SUBSTITUTE(SUBSTITUTE(SUBSTITUTE(db[[#This Row],[NB PAJAK]]," ",""),"-",""),"(",""),")",""),".",""),",",""),"/",""),"""",""),"+",""))</f>
        <v/>
      </c>
      <c r="E1621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magicboardtk72172pcs</v>
      </c>
      <c r="F16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magicboardtk70172pcsuntana</v>
      </c>
      <c r="G1621" s="1" t="s">
        <v>2499</v>
      </c>
      <c r="H1621" s="4" t="s">
        <v>2483</v>
      </c>
      <c r="I1621" s="2"/>
      <c r="J1621" s="1" t="s">
        <v>1621</v>
      </c>
      <c r="K1621" s="26" t="e">
        <f>IF(db[[#This Row],[NB NOTA_C]]="","",COUNTIF([2]!B_MSK[concat],db[[#This Row],[NB NOTA_C]]))</f>
        <v>#REF!</v>
      </c>
      <c r="L1621" s="7" t="s">
        <v>1637</v>
      </c>
      <c r="M1621" s="3" t="s">
        <v>1675</v>
      </c>
      <c r="N1621" s="1" t="s">
        <v>3109</v>
      </c>
      <c r="P1621" s="1" t="str">
        <f>IF(db[[#This Row],[QTY/ CTN]]="","",SUBSTITUTE(SUBSTITUTE(SUBSTITUTE(db[[#This Row],[QTY/ CTN]]," ","_",2),"(",""),")","")&amp;"_")</f>
        <v>72 PCS_</v>
      </c>
      <c r="Q1621" s="1">
        <f>IF(db[[#This Row],[H_QTY/ CTN]]="","",SEARCH("_",db[[#This Row],[H_QTY/ CTN]]))</f>
        <v>7</v>
      </c>
      <c r="R1621" s="1">
        <f>IF(db[[#This Row],[H_QTY/ CTN]]="","",LEN(db[[#This Row],[H_QTY/ CTN]]))</f>
        <v>7</v>
      </c>
      <c r="S1621" s="90" t="str">
        <f>IF(db[[#This Row],[H_QTY/ CTN]]="","",LEFT(db[[#This Row],[H_QTY/ CTN]],db[[#This Row],[H_1]]-1))</f>
        <v>72 PCS</v>
      </c>
      <c r="T1621" s="87" t="str">
        <f>IF(NOT(db[[#This Row],[H_1]]=db[[#This Row],[H_2]]),MID(db[[#This Row],[H_QTY/ CTN]],db[[#This Row],[H_1]]+1,db[[#This Row],[H_2]]-db[[#This Row],[H_1]]-1),"")</f>
        <v/>
      </c>
      <c r="U1621" s="87" t="str">
        <f>IF(db[[#This Row],[QTY/ CTN B]]="","",LEFT(db[[#This Row],[QTY/ CTN B]],SEARCH(" ",db[[#This Row],[QTY/ CTN B]],1)-1))</f>
        <v>72</v>
      </c>
      <c r="V1621" s="87" t="str">
        <f>IF(db[[#This Row],[QTY/ CTN B]]="","",RIGHT(db[[#This Row],[QTY/ CTN B]],LEN(db[[#This Row],[QTY/ CTN B]])-SEARCH(" ",db[[#This Row],[QTY/ CTN B]],1)))</f>
        <v>PCS</v>
      </c>
      <c r="W1621" s="87" t="str">
        <f>IF(db[[#This Row],[QTY/ CTN TG]]="",IF(db[[#This Row],[STN TG]]="","",12),LEFT(db[[#This Row],[QTY/ CTN TG]],SEARCH(" ",db[[#This Row],[QTY/ CTN TG]],1)-1))</f>
        <v/>
      </c>
      <c r="X1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1" s="87" t="str">
        <f>IF(db[[#This Row],[STN K]]="","",IF(db[[#This Row],[STN TG]]="LSN",12,""))</f>
        <v/>
      </c>
      <c r="Z1621" s="87" t="str">
        <f>IF(db[[#This Row],[STN TG]]="LSN","PCS","")</f>
        <v/>
      </c>
      <c r="AA1621" s="87">
        <f>db[[#This Row],[QTY B]]*IF(db[[#This Row],[QTY TG]]="",1,db[[#This Row],[QTY TG]])*IF(db[[#This Row],[QTY K]]="",1,db[[#This Row],[QTY K]])</f>
        <v>72</v>
      </c>
      <c r="AB1621" s="87" t="str">
        <f>IF(db[[#This Row],[STN K]]="",IF(db[[#This Row],[STN TG]]="",db[[#This Row],[STN B]],db[[#This Row],[STN TG]]),db[[#This Row],[STN K]])</f>
        <v>PCS</v>
      </c>
      <c r="AC1621" s="87"/>
    </row>
    <row r="1622" spans="1:29" x14ac:dyDescent="0.25">
      <c r="A1622" s="87">
        <f>ROW()-1</f>
        <v>1621</v>
      </c>
      <c r="B1622" s="3" t="str">
        <f>LOWER(SUBSTITUTE(SUBSTITUTE(SUBSTITUTE(SUBSTITUTE(SUBSTITUTE(SUBSTITUTE(db[[#This Row],[NB BM]]," ",),".",""),"-",""),"(",""),")",""),"/",""))</f>
        <v>magicboardtk716</v>
      </c>
      <c r="C1622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D1622" s="3" t="str">
        <f>LOWER(SUBSTITUTE(SUBSTITUTE(SUBSTITUTE(SUBSTITUTE(SUBSTITUTE(SUBSTITUTE(SUBSTITUTE(SUBSTITUTE(SUBSTITUTE(db[[#This Row],[NB PAJAK]]," ",""),"-",""),"(",""),")",""),".",""),",",""),"/",""),"""",""),"+",""))</f>
        <v/>
      </c>
      <c r="E1622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magicboardtk71672pcs</v>
      </c>
      <c r="F16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magicboardtk71672pcsuntana</v>
      </c>
      <c r="G1622" s="1" t="s">
        <v>2495</v>
      </c>
      <c r="H1622" s="4" t="s">
        <v>2479</v>
      </c>
      <c r="I1622" s="49"/>
      <c r="J1622" s="1" t="s">
        <v>1621</v>
      </c>
      <c r="K1622" s="26" t="e">
        <f>IF(db[[#This Row],[NB NOTA_C]]="","",COUNTIF([2]!B_MSK[concat],db[[#This Row],[NB NOTA_C]]))</f>
        <v>#REF!</v>
      </c>
      <c r="L1622" s="7" t="s">
        <v>1637</v>
      </c>
      <c r="M1622" s="3" t="s">
        <v>1675</v>
      </c>
      <c r="N1622" s="1" t="s">
        <v>3109</v>
      </c>
      <c r="P1622" s="1" t="str">
        <f>IF(db[[#This Row],[QTY/ CTN]]="","",SUBSTITUTE(SUBSTITUTE(SUBSTITUTE(db[[#This Row],[QTY/ CTN]]," ","_",2),"(",""),")","")&amp;"_")</f>
        <v>72 PCS_</v>
      </c>
      <c r="Q1622" s="1">
        <f>IF(db[[#This Row],[H_QTY/ CTN]]="","",SEARCH("_",db[[#This Row],[H_QTY/ CTN]]))</f>
        <v>7</v>
      </c>
      <c r="R1622" s="1">
        <f>IF(db[[#This Row],[H_QTY/ CTN]]="","",LEN(db[[#This Row],[H_QTY/ CTN]]))</f>
        <v>7</v>
      </c>
      <c r="S1622" s="90" t="str">
        <f>IF(db[[#This Row],[H_QTY/ CTN]]="","",LEFT(db[[#This Row],[H_QTY/ CTN]],db[[#This Row],[H_1]]-1))</f>
        <v>72 PCS</v>
      </c>
      <c r="T1622" s="87" t="str">
        <f>IF(NOT(db[[#This Row],[H_1]]=db[[#This Row],[H_2]]),MID(db[[#This Row],[H_QTY/ CTN]],db[[#This Row],[H_1]]+1,db[[#This Row],[H_2]]-db[[#This Row],[H_1]]-1),"")</f>
        <v/>
      </c>
      <c r="U1622" s="87" t="str">
        <f>IF(db[[#This Row],[QTY/ CTN B]]="","",LEFT(db[[#This Row],[QTY/ CTN B]],SEARCH(" ",db[[#This Row],[QTY/ CTN B]],1)-1))</f>
        <v>72</v>
      </c>
      <c r="V1622" s="87" t="str">
        <f>IF(db[[#This Row],[QTY/ CTN B]]="","",RIGHT(db[[#This Row],[QTY/ CTN B]],LEN(db[[#This Row],[QTY/ CTN B]])-SEARCH(" ",db[[#This Row],[QTY/ CTN B]],1)))</f>
        <v>PCS</v>
      </c>
      <c r="W1622" s="87" t="str">
        <f>IF(db[[#This Row],[QTY/ CTN TG]]="",IF(db[[#This Row],[STN TG]]="","",12),LEFT(db[[#This Row],[QTY/ CTN TG]],SEARCH(" ",db[[#This Row],[QTY/ CTN TG]],1)-1))</f>
        <v/>
      </c>
      <c r="X1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2" s="87" t="str">
        <f>IF(db[[#This Row],[STN K]]="","",IF(db[[#This Row],[STN TG]]="LSN",12,""))</f>
        <v/>
      </c>
      <c r="Z1622" s="87" t="str">
        <f>IF(db[[#This Row],[STN TG]]="LSN","PCS","")</f>
        <v/>
      </c>
      <c r="AA1622" s="87">
        <f>db[[#This Row],[QTY B]]*IF(db[[#This Row],[QTY TG]]="",1,db[[#This Row],[QTY TG]])*IF(db[[#This Row],[QTY K]]="",1,db[[#This Row],[QTY K]])</f>
        <v>72</v>
      </c>
      <c r="AB1622" s="87" t="str">
        <f>IF(db[[#This Row],[STN K]]="",IF(db[[#This Row],[STN TG]]="",db[[#This Row],[STN B]],db[[#This Row],[STN TG]]),db[[#This Row],[STN K]])</f>
        <v>PCS</v>
      </c>
      <c r="AC1622" s="87"/>
    </row>
    <row r="1623" spans="1:29" x14ac:dyDescent="0.25">
      <c r="A1623" s="87">
        <f>ROW()-1</f>
        <v>1622</v>
      </c>
      <c r="B1623" s="3" t="str">
        <f>LOWER(SUBSTITUTE(SUBSTITUTE(SUBSTITUTE(SUBSTITUTE(SUBSTITUTE(SUBSTITUTE(db[[#This Row],[NB BM]]," ",),".",""),"-",""),"(",""),")",""),"/",""))</f>
        <v>magicboardtx806</v>
      </c>
      <c r="C1623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D1623" s="3" t="str">
        <f>LOWER(SUBSTITUTE(SUBSTITUTE(SUBSTITUTE(SUBSTITUTE(SUBSTITUTE(SUBSTITUTE(SUBSTITUTE(SUBSTITUTE(SUBSTITUTE(db[[#This Row],[NB PAJAK]]," ",""),"-",""),"(",""),")",""),".",""),",",""),"/",""),"""",""),"+",""))</f>
        <v/>
      </c>
      <c r="E1623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magicboardtx806144pcs</v>
      </c>
      <c r="F16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magicboardtk806144pcsuntana</v>
      </c>
      <c r="G1623" s="1" t="s">
        <v>2453</v>
      </c>
      <c r="H1623" s="4" t="s">
        <v>2446</v>
      </c>
      <c r="I1623" s="49"/>
      <c r="J1623" s="1" t="s">
        <v>1621</v>
      </c>
      <c r="K1623" s="26" t="e">
        <f>IF(db[[#This Row],[NB NOTA_C]]="","",COUNTIF([2]!B_MSK[concat],db[[#This Row],[NB NOTA_C]]))</f>
        <v>#REF!</v>
      </c>
      <c r="L1623" s="7" t="s">
        <v>1637</v>
      </c>
      <c r="M1623" s="3" t="s">
        <v>1664</v>
      </c>
      <c r="N1623" s="1" t="s">
        <v>3109</v>
      </c>
      <c r="P1623" s="1" t="str">
        <f>IF(db[[#This Row],[QTY/ CTN]]="","",SUBSTITUTE(SUBSTITUTE(SUBSTITUTE(db[[#This Row],[QTY/ CTN]]," ","_",2),"(",""),")","")&amp;"_")</f>
        <v>144 PCS_</v>
      </c>
      <c r="Q1623" s="1">
        <f>IF(db[[#This Row],[H_QTY/ CTN]]="","",SEARCH("_",db[[#This Row],[H_QTY/ CTN]]))</f>
        <v>8</v>
      </c>
      <c r="R1623" s="1">
        <f>IF(db[[#This Row],[H_QTY/ CTN]]="","",LEN(db[[#This Row],[H_QTY/ CTN]]))</f>
        <v>8</v>
      </c>
      <c r="S1623" s="90" t="str">
        <f>IF(db[[#This Row],[H_QTY/ CTN]]="","",LEFT(db[[#This Row],[H_QTY/ CTN]],db[[#This Row],[H_1]]-1))</f>
        <v>144 PCS</v>
      </c>
      <c r="T1623" s="87" t="str">
        <f>IF(NOT(db[[#This Row],[H_1]]=db[[#This Row],[H_2]]),MID(db[[#This Row],[H_QTY/ CTN]],db[[#This Row],[H_1]]+1,db[[#This Row],[H_2]]-db[[#This Row],[H_1]]-1),"")</f>
        <v/>
      </c>
      <c r="U1623" s="87" t="str">
        <f>IF(db[[#This Row],[QTY/ CTN B]]="","",LEFT(db[[#This Row],[QTY/ CTN B]],SEARCH(" ",db[[#This Row],[QTY/ CTN B]],1)-1))</f>
        <v>144</v>
      </c>
      <c r="V1623" s="87" t="str">
        <f>IF(db[[#This Row],[QTY/ CTN B]]="","",RIGHT(db[[#This Row],[QTY/ CTN B]],LEN(db[[#This Row],[QTY/ CTN B]])-SEARCH(" ",db[[#This Row],[QTY/ CTN B]],1)))</f>
        <v>PCS</v>
      </c>
      <c r="W1623" s="87" t="str">
        <f>IF(db[[#This Row],[QTY/ CTN TG]]="",IF(db[[#This Row],[STN TG]]="","",12),LEFT(db[[#This Row],[QTY/ CTN TG]],SEARCH(" ",db[[#This Row],[QTY/ CTN TG]],1)-1))</f>
        <v/>
      </c>
      <c r="X1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3" s="87" t="str">
        <f>IF(db[[#This Row],[STN K]]="","",IF(db[[#This Row],[STN TG]]="LSN",12,""))</f>
        <v/>
      </c>
      <c r="Z1623" s="87" t="str">
        <f>IF(db[[#This Row],[STN TG]]="LSN","PCS","")</f>
        <v/>
      </c>
      <c r="AA1623" s="87">
        <f>db[[#This Row],[QTY B]]*IF(db[[#This Row],[QTY TG]]="",1,db[[#This Row],[QTY TG]])*IF(db[[#This Row],[QTY K]]="",1,db[[#This Row],[QTY K]])</f>
        <v>144</v>
      </c>
      <c r="AB1623" s="87" t="str">
        <f>IF(db[[#This Row],[STN K]]="",IF(db[[#This Row],[STN TG]]="",db[[#This Row],[STN B]],db[[#This Row],[STN TG]]),db[[#This Row],[STN K]])</f>
        <v>PCS</v>
      </c>
      <c r="AC1623" s="87"/>
    </row>
    <row r="1624" spans="1:29" x14ac:dyDescent="0.25">
      <c r="A1624" s="87">
        <f>ROW()-1</f>
        <v>1623</v>
      </c>
      <c r="B1624" s="3" t="str">
        <f>LOWER(SUBSTITUTE(SUBSTITUTE(SUBSTITUTE(SUBSTITUTE(SUBSTITUTE(SUBSTITUTE(db[[#This Row],[NB BM]]," ",),".",""),"-",""),"(",""),")",""),"/",""))</f>
        <v>magicboardtk808</v>
      </c>
      <c r="C1624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D1624" s="3" t="str">
        <f>LOWER(SUBSTITUTE(SUBSTITUTE(SUBSTITUTE(SUBSTITUTE(SUBSTITUTE(SUBSTITUTE(SUBSTITUTE(SUBSTITUTE(SUBSTITUTE(db[[#This Row],[NB PAJAK]]," ",""),"-",""),"(",""),")",""),".",""),",",""),"/",""),"""",""),"+",""))</f>
        <v/>
      </c>
      <c r="E1624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magicboardtk80872pcs</v>
      </c>
      <c r="F16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magicboardtk80872pcsuntana</v>
      </c>
      <c r="G1624" s="1" t="s">
        <v>2496</v>
      </c>
      <c r="H1624" s="4" t="s">
        <v>2480</v>
      </c>
      <c r="I1624" s="49"/>
      <c r="J1624" s="1" t="s">
        <v>1621</v>
      </c>
      <c r="K1624" s="26" t="e">
        <f>IF(db[[#This Row],[NB NOTA_C]]="","",COUNTIF([2]!B_MSK[concat],db[[#This Row],[NB NOTA_C]]))</f>
        <v>#REF!</v>
      </c>
      <c r="L1624" s="7" t="s">
        <v>1637</v>
      </c>
      <c r="M1624" s="3" t="s">
        <v>1675</v>
      </c>
      <c r="N1624" s="1" t="s">
        <v>3109</v>
      </c>
      <c r="P1624" s="1" t="str">
        <f>IF(db[[#This Row],[QTY/ CTN]]="","",SUBSTITUTE(SUBSTITUTE(SUBSTITUTE(db[[#This Row],[QTY/ CTN]]," ","_",2),"(",""),")","")&amp;"_")</f>
        <v>72 PCS_</v>
      </c>
      <c r="Q1624" s="1">
        <f>IF(db[[#This Row],[H_QTY/ CTN]]="","",SEARCH("_",db[[#This Row],[H_QTY/ CTN]]))</f>
        <v>7</v>
      </c>
      <c r="R1624" s="1">
        <f>IF(db[[#This Row],[H_QTY/ CTN]]="","",LEN(db[[#This Row],[H_QTY/ CTN]]))</f>
        <v>7</v>
      </c>
      <c r="S1624" s="90" t="str">
        <f>IF(db[[#This Row],[H_QTY/ CTN]]="","",LEFT(db[[#This Row],[H_QTY/ CTN]],db[[#This Row],[H_1]]-1))</f>
        <v>72 PCS</v>
      </c>
      <c r="T1624" s="87" t="str">
        <f>IF(NOT(db[[#This Row],[H_1]]=db[[#This Row],[H_2]]),MID(db[[#This Row],[H_QTY/ CTN]],db[[#This Row],[H_1]]+1,db[[#This Row],[H_2]]-db[[#This Row],[H_1]]-1),"")</f>
        <v/>
      </c>
      <c r="U1624" s="87" t="str">
        <f>IF(db[[#This Row],[QTY/ CTN B]]="","",LEFT(db[[#This Row],[QTY/ CTN B]],SEARCH(" ",db[[#This Row],[QTY/ CTN B]],1)-1))</f>
        <v>72</v>
      </c>
      <c r="V1624" s="87" t="str">
        <f>IF(db[[#This Row],[QTY/ CTN B]]="","",RIGHT(db[[#This Row],[QTY/ CTN B]],LEN(db[[#This Row],[QTY/ CTN B]])-SEARCH(" ",db[[#This Row],[QTY/ CTN B]],1)))</f>
        <v>PCS</v>
      </c>
      <c r="W1624" s="87" t="str">
        <f>IF(db[[#This Row],[QTY/ CTN TG]]="",IF(db[[#This Row],[STN TG]]="","",12),LEFT(db[[#This Row],[QTY/ CTN TG]],SEARCH(" ",db[[#This Row],[QTY/ CTN TG]],1)-1))</f>
        <v/>
      </c>
      <c r="X1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4" s="87" t="str">
        <f>IF(db[[#This Row],[STN K]]="","",IF(db[[#This Row],[STN TG]]="LSN",12,""))</f>
        <v/>
      </c>
      <c r="Z1624" s="87" t="str">
        <f>IF(db[[#This Row],[STN TG]]="LSN","PCS","")</f>
        <v/>
      </c>
      <c r="AA1624" s="87">
        <f>db[[#This Row],[QTY B]]*IF(db[[#This Row],[QTY TG]]="",1,db[[#This Row],[QTY TG]])*IF(db[[#This Row],[QTY K]]="",1,db[[#This Row],[QTY K]])</f>
        <v>72</v>
      </c>
      <c r="AB1624" s="87" t="str">
        <f>IF(db[[#This Row],[STN K]]="",IF(db[[#This Row],[STN TG]]="",db[[#This Row],[STN B]],db[[#This Row],[STN TG]]),db[[#This Row],[STN K]])</f>
        <v>PCS</v>
      </c>
      <c r="AC1624" s="87"/>
    </row>
    <row r="1625" spans="1:29" x14ac:dyDescent="0.25">
      <c r="A1625" s="87">
        <f>ROW()-1</f>
        <v>1624</v>
      </c>
      <c r="B1625" s="3" t="str">
        <f>LOWER(SUBSTITUTE(SUBSTITUTE(SUBSTITUTE(SUBSTITUTE(SUBSTITUTE(SUBSTITUTE(db[[#This Row],[NB BM]]," ",),".",""),"-",""),"(",""),")",""),"/",""))</f>
        <v>magicboardtk901</v>
      </c>
      <c r="C1625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D1625" s="3" t="str">
        <f>LOWER(SUBSTITUTE(SUBSTITUTE(SUBSTITUTE(SUBSTITUTE(SUBSTITUTE(SUBSTITUTE(SUBSTITUTE(SUBSTITUTE(SUBSTITUTE(db[[#This Row],[NB PAJAK]]," ",""),"-",""),"(",""),")",""),".",""),",",""),"/",""),"""",""),"+",""))</f>
        <v/>
      </c>
      <c r="E1625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magicboardtk901144pcs</v>
      </c>
      <c r="F16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magicboardtk901144pcsuntana</v>
      </c>
      <c r="G1625" s="1" t="s">
        <v>2497</v>
      </c>
      <c r="H1625" s="4" t="s">
        <v>2481</v>
      </c>
      <c r="I1625" s="49"/>
      <c r="J1625" s="1" t="s">
        <v>1621</v>
      </c>
      <c r="K1625" s="26" t="e">
        <f>IF(db[[#This Row],[NB NOTA_C]]="","",COUNTIF([2]!B_MSK[concat],db[[#This Row],[NB NOTA_C]]))</f>
        <v>#REF!</v>
      </c>
      <c r="L1625" s="7" t="s">
        <v>1637</v>
      </c>
      <c r="M1625" s="3" t="s">
        <v>1664</v>
      </c>
      <c r="N1625" s="1" t="s">
        <v>3109</v>
      </c>
      <c r="P1625" s="1" t="str">
        <f>IF(db[[#This Row],[QTY/ CTN]]="","",SUBSTITUTE(SUBSTITUTE(SUBSTITUTE(db[[#This Row],[QTY/ CTN]]," ","_",2),"(",""),")","")&amp;"_")</f>
        <v>144 PCS_</v>
      </c>
      <c r="Q1625" s="1">
        <f>IF(db[[#This Row],[H_QTY/ CTN]]="","",SEARCH("_",db[[#This Row],[H_QTY/ CTN]]))</f>
        <v>8</v>
      </c>
      <c r="R1625" s="1">
        <f>IF(db[[#This Row],[H_QTY/ CTN]]="","",LEN(db[[#This Row],[H_QTY/ CTN]]))</f>
        <v>8</v>
      </c>
      <c r="S1625" s="90" t="str">
        <f>IF(db[[#This Row],[H_QTY/ CTN]]="","",LEFT(db[[#This Row],[H_QTY/ CTN]],db[[#This Row],[H_1]]-1))</f>
        <v>144 PCS</v>
      </c>
      <c r="T1625" s="87" t="str">
        <f>IF(NOT(db[[#This Row],[H_1]]=db[[#This Row],[H_2]]),MID(db[[#This Row],[H_QTY/ CTN]],db[[#This Row],[H_1]]+1,db[[#This Row],[H_2]]-db[[#This Row],[H_1]]-1),"")</f>
        <v/>
      </c>
      <c r="U1625" s="87" t="str">
        <f>IF(db[[#This Row],[QTY/ CTN B]]="","",LEFT(db[[#This Row],[QTY/ CTN B]],SEARCH(" ",db[[#This Row],[QTY/ CTN B]],1)-1))</f>
        <v>144</v>
      </c>
      <c r="V1625" s="87" t="str">
        <f>IF(db[[#This Row],[QTY/ CTN B]]="","",RIGHT(db[[#This Row],[QTY/ CTN B]],LEN(db[[#This Row],[QTY/ CTN B]])-SEARCH(" ",db[[#This Row],[QTY/ CTN B]],1)))</f>
        <v>PCS</v>
      </c>
      <c r="W1625" s="87" t="str">
        <f>IF(db[[#This Row],[QTY/ CTN TG]]="",IF(db[[#This Row],[STN TG]]="","",12),LEFT(db[[#This Row],[QTY/ CTN TG]],SEARCH(" ",db[[#This Row],[QTY/ CTN TG]],1)-1))</f>
        <v/>
      </c>
      <c r="X1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5" s="87" t="str">
        <f>IF(db[[#This Row],[STN K]]="","",IF(db[[#This Row],[STN TG]]="LSN",12,""))</f>
        <v/>
      </c>
      <c r="Z1625" s="87" t="str">
        <f>IF(db[[#This Row],[STN TG]]="LSN","PCS","")</f>
        <v/>
      </c>
      <c r="AA1625" s="87">
        <f>db[[#This Row],[QTY B]]*IF(db[[#This Row],[QTY TG]]="",1,db[[#This Row],[QTY TG]])*IF(db[[#This Row],[QTY K]]="",1,db[[#This Row],[QTY K]])</f>
        <v>144</v>
      </c>
      <c r="AB1625" s="87" t="str">
        <f>IF(db[[#This Row],[STN K]]="",IF(db[[#This Row],[STN TG]]="",db[[#This Row],[STN B]],db[[#This Row],[STN TG]]),db[[#This Row],[STN K]])</f>
        <v>PCS</v>
      </c>
      <c r="AC1625" s="87"/>
    </row>
    <row r="1626" spans="1:29" x14ac:dyDescent="0.25">
      <c r="A1626" s="87">
        <f>ROW()-1</f>
        <v>1625</v>
      </c>
      <c r="B1626" s="3" t="str">
        <f>LOWER(SUBSTITUTE(SUBSTITUTE(SUBSTITUTE(SUBSTITUTE(SUBSTITUTE(SUBSTITUTE(db[[#This Row],[NB BM]]," ",),".",""),"-",""),"(",""),")",""),"/",""))</f>
        <v>magicboardtk9810</v>
      </c>
      <c r="C1626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D1626" s="3" t="str">
        <f>LOWER(SUBSTITUTE(SUBSTITUTE(SUBSTITUTE(SUBSTITUTE(SUBSTITUTE(SUBSTITUTE(SUBSTITUTE(SUBSTITUTE(SUBSTITUTE(db[[#This Row],[NB PAJAK]]," ",""),"-",""),"(",""),")",""),".",""),",",""),"/",""),"""",""),"+",""))</f>
        <v/>
      </c>
      <c r="E1626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magicboardtk981080pcs</v>
      </c>
      <c r="F1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magicboardtk981080pcsuntana</v>
      </c>
      <c r="G1626" s="1" t="s">
        <v>2487</v>
      </c>
      <c r="H1626" s="4" t="s">
        <v>2471</v>
      </c>
      <c r="I1626" s="49"/>
      <c r="J1626" s="1" t="s">
        <v>1621</v>
      </c>
      <c r="K1626" s="26" t="e">
        <f>IF(db[[#This Row],[NB NOTA_C]]="","",COUNTIF([2]!B_MSK[concat],db[[#This Row],[NB NOTA_C]]))</f>
        <v>#REF!</v>
      </c>
      <c r="L1626" s="7" t="s">
        <v>1637</v>
      </c>
      <c r="M1626" s="3" t="s">
        <v>1747</v>
      </c>
      <c r="N1626" s="1" t="s">
        <v>3109</v>
      </c>
      <c r="P1626" s="1" t="str">
        <f>IF(db[[#This Row],[QTY/ CTN]]="","",SUBSTITUTE(SUBSTITUTE(SUBSTITUTE(db[[#This Row],[QTY/ CTN]]," ","_",2),"(",""),")","")&amp;"_")</f>
        <v>80 PCS_</v>
      </c>
      <c r="Q1626" s="1">
        <f>IF(db[[#This Row],[H_QTY/ CTN]]="","",SEARCH("_",db[[#This Row],[H_QTY/ CTN]]))</f>
        <v>7</v>
      </c>
      <c r="R1626" s="1">
        <f>IF(db[[#This Row],[H_QTY/ CTN]]="","",LEN(db[[#This Row],[H_QTY/ CTN]]))</f>
        <v>7</v>
      </c>
      <c r="S1626" s="90" t="str">
        <f>IF(db[[#This Row],[H_QTY/ CTN]]="","",LEFT(db[[#This Row],[H_QTY/ CTN]],db[[#This Row],[H_1]]-1))</f>
        <v>80 PCS</v>
      </c>
      <c r="T1626" s="87" t="str">
        <f>IF(NOT(db[[#This Row],[H_1]]=db[[#This Row],[H_2]]),MID(db[[#This Row],[H_QTY/ CTN]],db[[#This Row],[H_1]]+1,db[[#This Row],[H_2]]-db[[#This Row],[H_1]]-1),"")</f>
        <v/>
      </c>
      <c r="U1626" s="87" t="str">
        <f>IF(db[[#This Row],[QTY/ CTN B]]="","",LEFT(db[[#This Row],[QTY/ CTN B]],SEARCH(" ",db[[#This Row],[QTY/ CTN B]],1)-1))</f>
        <v>80</v>
      </c>
      <c r="V1626" s="87" t="str">
        <f>IF(db[[#This Row],[QTY/ CTN B]]="","",RIGHT(db[[#This Row],[QTY/ CTN B]],LEN(db[[#This Row],[QTY/ CTN B]])-SEARCH(" ",db[[#This Row],[QTY/ CTN B]],1)))</f>
        <v>PCS</v>
      </c>
      <c r="W1626" s="87" t="str">
        <f>IF(db[[#This Row],[QTY/ CTN TG]]="",IF(db[[#This Row],[STN TG]]="","",12),LEFT(db[[#This Row],[QTY/ CTN TG]],SEARCH(" ",db[[#This Row],[QTY/ CTN TG]],1)-1))</f>
        <v/>
      </c>
      <c r="X1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6" s="87" t="str">
        <f>IF(db[[#This Row],[STN K]]="","",IF(db[[#This Row],[STN TG]]="LSN",12,""))</f>
        <v/>
      </c>
      <c r="Z1626" s="87" t="str">
        <f>IF(db[[#This Row],[STN TG]]="LSN","PCS","")</f>
        <v/>
      </c>
      <c r="AA1626" s="87">
        <f>db[[#This Row],[QTY B]]*IF(db[[#This Row],[QTY TG]]="",1,db[[#This Row],[QTY TG]])*IF(db[[#This Row],[QTY K]]="",1,db[[#This Row],[QTY K]])</f>
        <v>80</v>
      </c>
      <c r="AB1626" s="87" t="str">
        <f>IF(db[[#This Row],[STN K]]="",IF(db[[#This Row],[STN TG]]="",db[[#This Row],[STN B]],db[[#This Row],[STN TG]]),db[[#This Row],[STN K]])</f>
        <v>PCS</v>
      </c>
      <c r="AC1626" s="87"/>
    </row>
    <row r="1627" spans="1:29" x14ac:dyDescent="0.25">
      <c r="A1627" s="87">
        <f>ROW()-1</f>
        <v>1626</v>
      </c>
      <c r="B1627" s="3" t="str">
        <f>LOWER(SUBSTITUTE(SUBSTITUTE(SUBSTITUTE(SUBSTITUTE(SUBSTITUTE(SUBSTITUTE(db[[#This Row],[NB BM]]," ",),".",""),"-",""),"(",""),")",""),"/",""))</f>
        <v>magicboardtk9811</v>
      </c>
      <c r="C1627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D1627" s="3" t="str">
        <f>LOWER(SUBSTITUTE(SUBSTITUTE(SUBSTITUTE(SUBSTITUTE(SUBSTITUTE(SUBSTITUTE(SUBSTITUTE(SUBSTITUTE(SUBSTITUTE(db[[#This Row],[NB PAJAK]]," ",""),"-",""),"(",""),")",""),".",""),",",""),"/",""),"""",""),"+",""))</f>
        <v/>
      </c>
      <c r="E1627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magicboardtk9811144pcs</v>
      </c>
      <c r="F1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magicboardtk9811144pcsuntana</v>
      </c>
      <c r="G1627" s="1" t="s">
        <v>2488</v>
      </c>
      <c r="H1627" s="4" t="s">
        <v>2472</v>
      </c>
      <c r="I1627" s="49"/>
      <c r="J1627" s="1" t="s">
        <v>1621</v>
      </c>
      <c r="K1627" s="26" t="e">
        <f>IF(db[[#This Row],[NB NOTA_C]]="","",COUNTIF([2]!B_MSK[concat],db[[#This Row],[NB NOTA_C]]))</f>
        <v>#REF!</v>
      </c>
      <c r="L1627" s="7" t="s">
        <v>1637</v>
      </c>
      <c r="M1627" s="3" t="s">
        <v>1664</v>
      </c>
      <c r="N1627" s="1" t="s">
        <v>3109</v>
      </c>
      <c r="P1627" s="1" t="str">
        <f>IF(db[[#This Row],[QTY/ CTN]]="","",SUBSTITUTE(SUBSTITUTE(SUBSTITUTE(db[[#This Row],[QTY/ CTN]]," ","_",2),"(",""),")","")&amp;"_")</f>
        <v>144 PCS_</v>
      </c>
      <c r="Q1627" s="1">
        <f>IF(db[[#This Row],[H_QTY/ CTN]]="","",SEARCH("_",db[[#This Row],[H_QTY/ CTN]]))</f>
        <v>8</v>
      </c>
      <c r="R1627" s="1">
        <f>IF(db[[#This Row],[H_QTY/ CTN]]="","",LEN(db[[#This Row],[H_QTY/ CTN]]))</f>
        <v>8</v>
      </c>
      <c r="S1627" s="90" t="str">
        <f>IF(db[[#This Row],[H_QTY/ CTN]]="","",LEFT(db[[#This Row],[H_QTY/ CTN]],db[[#This Row],[H_1]]-1))</f>
        <v>144 PCS</v>
      </c>
      <c r="T1627" s="87" t="str">
        <f>IF(NOT(db[[#This Row],[H_1]]=db[[#This Row],[H_2]]),MID(db[[#This Row],[H_QTY/ CTN]],db[[#This Row],[H_1]]+1,db[[#This Row],[H_2]]-db[[#This Row],[H_1]]-1),"")</f>
        <v/>
      </c>
      <c r="U1627" s="87" t="str">
        <f>IF(db[[#This Row],[QTY/ CTN B]]="","",LEFT(db[[#This Row],[QTY/ CTN B]],SEARCH(" ",db[[#This Row],[QTY/ CTN B]],1)-1))</f>
        <v>144</v>
      </c>
      <c r="V1627" s="87" t="str">
        <f>IF(db[[#This Row],[QTY/ CTN B]]="","",RIGHT(db[[#This Row],[QTY/ CTN B]],LEN(db[[#This Row],[QTY/ CTN B]])-SEARCH(" ",db[[#This Row],[QTY/ CTN B]],1)))</f>
        <v>PCS</v>
      </c>
      <c r="W1627" s="87" t="str">
        <f>IF(db[[#This Row],[QTY/ CTN TG]]="",IF(db[[#This Row],[STN TG]]="","",12),LEFT(db[[#This Row],[QTY/ CTN TG]],SEARCH(" ",db[[#This Row],[QTY/ CTN TG]],1)-1))</f>
        <v/>
      </c>
      <c r="X1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7" s="87" t="str">
        <f>IF(db[[#This Row],[STN K]]="","",IF(db[[#This Row],[STN TG]]="LSN",12,""))</f>
        <v/>
      </c>
      <c r="Z1627" s="87" t="str">
        <f>IF(db[[#This Row],[STN TG]]="LSN","PCS","")</f>
        <v/>
      </c>
      <c r="AA1627" s="87">
        <f>db[[#This Row],[QTY B]]*IF(db[[#This Row],[QTY TG]]="",1,db[[#This Row],[QTY TG]])*IF(db[[#This Row],[QTY K]]="",1,db[[#This Row],[QTY K]])</f>
        <v>144</v>
      </c>
      <c r="AB1627" s="87" t="str">
        <f>IF(db[[#This Row],[STN K]]="",IF(db[[#This Row],[STN TG]]="",db[[#This Row],[STN B]],db[[#This Row],[STN TG]]),db[[#This Row],[STN K]])</f>
        <v>PCS</v>
      </c>
      <c r="AC1627" s="87"/>
    </row>
    <row r="1628" spans="1:29" x14ac:dyDescent="0.25">
      <c r="A1628" s="87">
        <f>ROW()-1</f>
        <v>1627</v>
      </c>
      <c r="B1628" s="3" t="str">
        <f>LOWER(SUBSTITUTE(SUBSTITUTE(SUBSTITUTE(SUBSTITUTE(SUBSTITUTE(SUBSTITUTE(db[[#This Row],[NB BM]]," ",),".",""),"-",""),"(",""),")",""),"/",""))</f>
        <v>magicboardtk9812</v>
      </c>
      <c r="C1628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D1628" s="3" t="str">
        <f>LOWER(SUBSTITUTE(SUBSTITUTE(SUBSTITUTE(SUBSTITUTE(SUBSTITUTE(SUBSTITUTE(SUBSTITUTE(SUBSTITUTE(SUBSTITUTE(db[[#This Row],[NB PAJAK]]," ",""),"-",""),"(",""),")",""),".",""),",",""),"/",""),"""",""),"+",""))</f>
        <v/>
      </c>
      <c r="E1628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magicboardtk981296pcs</v>
      </c>
      <c r="F1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magicboardtk981296pcsuntana</v>
      </c>
      <c r="G1628" s="1" t="s">
        <v>2489</v>
      </c>
      <c r="H1628" s="4" t="s">
        <v>2473</v>
      </c>
      <c r="I1628" s="49"/>
      <c r="J1628" s="1" t="s">
        <v>1621</v>
      </c>
      <c r="K1628" s="26" t="e">
        <f>IF(db[[#This Row],[NB NOTA_C]]="","",COUNTIF([2]!B_MSK[concat],db[[#This Row],[NB NOTA_C]]))</f>
        <v>#REF!</v>
      </c>
      <c r="L1628" s="7" t="s">
        <v>1637</v>
      </c>
      <c r="M1628" s="3" t="s">
        <v>1673</v>
      </c>
      <c r="N1628" s="1" t="s">
        <v>3109</v>
      </c>
      <c r="P1628" s="1" t="str">
        <f>IF(db[[#This Row],[QTY/ CTN]]="","",SUBSTITUTE(SUBSTITUTE(SUBSTITUTE(db[[#This Row],[QTY/ CTN]]," ","_",2),"(",""),")","")&amp;"_")</f>
        <v>96 PCS_</v>
      </c>
      <c r="Q1628" s="1">
        <f>IF(db[[#This Row],[H_QTY/ CTN]]="","",SEARCH("_",db[[#This Row],[H_QTY/ CTN]]))</f>
        <v>7</v>
      </c>
      <c r="R1628" s="1">
        <f>IF(db[[#This Row],[H_QTY/ CTN]]="","",LEN(db[[#This Row],[H_QTY/ CTN]]))</f>
        <v>7</v>
      </c>
      <c r="S1628" s="90" t="str">
        <f>IF(db[[#This Row],[H_QTY/ CTN]]="","",LEFT(db[[#This Row],[H_QTY/ CTN]],db[[#This Row],[H_1]]-1))</f>
        <v>96 PCS</v>
      </c>
      <c r="T1628" s="87" t="str">
        <f>IF(NOT(db[[#This Row],[H_1]]=db[[#This Row],[H_2]]),MID(db[[#This Row],[H_QTY/ CTN]],db[[#This Row],[H_1]]+1,db[[#This Row],[H_2]]-db[[#This Row],[H_1]]-1),"")</f>
        <v/>
      </c>
      <c r="U1628" s="87" t="str">
        <f>IF(db[[#This Row],[QTY/ CTN B]]="","",LEFT(db[[#This Row],[QTY/ CTN B]],SEARCH(" ",db[[#This Row],[QTY/ CTN B]],1)-1))</f>
        <v>96</v>
      </c>
      <c r="V1628" s="87" t="str">
        <f>IF(db[[#This Row],[QTY/ CTN B]]="","",RIGHT(db[[#This Row],[QTY/ CTN B]],LEN(db[[#This Row],[QTY/ CTN B]])-SEARCH(" ",db[[#This Row],[QTY/ CTN B]],1)))</f>
        <v>PCS</v>
      </c>
      <c r="W1628" s="87" t="str">
        <f>IF(db[[#This Row],[QTY/ CTN TG]]="",IF(db[[#This Row],[STN TG]]="","",12),LEFT(db[[#This Row],[QTY/ CTN TG]],SEARCH(" ",db[[#This Row],[QTY/ CTN TG]],1)-1))</f>
        <v/>
      </c>
      <c r="X1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8" s="87" t="str">
        <f>IF(db[[#This Row],[STN K]]="","",IF(db[[#This Row],[STN TG]]="LSN",12,""))</f>
        <v/>
      </c>
      <c r="Z1628" s="87" t="str">
        <f>IF(db[[#This Row],[STN TG]]="LSN","PCS","")</f>
        <v/>
      </c>
      <c r="AA1628" s="87">
        <f>db[[#This Row],[QTY B]]*IF(db[[#This Row],[QTY TG]]="",1,db[[#This Row],[QTY TG]])*IF(db[[#This Row],[QTY K]]="",1,db[[#This Row],[QTY K]])</f>
        <v>96</v>
      </c>
      <c r="AB1628" s="87" t="str">
        <f>IF(db[[#This Row],[STN K]]="",IF(db[[#This Row],[STN TG]]="",db[[#This Row],[STN B]],db[[#This Row],[STN TG]]),db[[#This Row],[STN K]])</f>
        <v>PCS</v>
      </c>
      <c r="AC1628" s="87"/>
    </row>
    <row r="1629" spans="1:29" x14ac:dyDescent="0.25">
      <c r="A1629" s="87">
        <f>ROW()-1</f>
        <v>1628</v>
      </c>
      <c r="B1629" s="3" t="str">
        <f>LOWER(SUBSTITUTE(SUBSTITUTE(SUBSTITUTE(SUBSTITUTE(SUBSTITUTE(SUBSTITUTE(db[[#This Row],[NB BM]]," ",),".",""),"-",""),"(",""),")",""),"/",""))</f>
        <v>magicboardtk9813</v>
      </c>
      <c r="C1629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D1629" s="3" t="str">
        <f>LOWER(SUBSTITUTE(SUBSTITUTE(SUBSTITUTE(SUBSTITUTE(SUBSTITUTE(SUBSTITUTE(SUBSTITUTE(SUBSTITUTE(SUBSTITUTE(db[[#This Row],[NB PAJAK]]," ",""),"-",""),"(",""),")",""),".",""),",",""),"/",""),"""",""),"+",""))</f>
        <v/>
      </c>
      <c r="E1629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magicboardtk9813120pcs</v>
      </c>
      <c r="F1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magicboardtk9813120pcsuntana</v>
      </c>
      <c r="G1629" s="1" t="s">
        <v>2490</v>
      </c>
      <c r="H1629" s="4" t="s">
        <v>2474</v>
      </c>
      <c r="I1629" s="49"/>
      <c r="J1629" s="1" t="s">
        <v>1621</v>
      </c>
      <c r="K1629" s="26" t="e">
        <f>IF(db[[#This Row],[NB NOTA_C]]="","",COUNTIF([2]!B_MSK[concat],db[[#This Row],[NB NOTA_C]]))</f>
        <v>#REF!</v>
      </c>
      <c r="L1629" s="7" t="s">
        <v>1637</v>
      </c>
      <c r="M1629" s="3" t="s">
        <v>1667</v>
      </c>
      <c r="N1629" s="1" t="s">
        <v>3109</v>
      </c>
      <c r="P1629" s="1" t="str">
        <f>IF(db[[#This Row],[QTY/ CTN]]="","",SUBSTITUTE(SUBSTITUTE(SUBSTITUTE(db[[#This Row],[QTY/ CTN]]," ","_",2),"(",""),")","")&amp;"_")</f>
        <v>120 PCS_</v>
      </c>
      <c r="Q1629" s="1">
        <f>IF(db[[#This Row],[H_QTY/ CTN]]="","",SEARCH("_",db[[#This Row],[H_QTY/ CTN]]))</f>
        <v>8</v>
      </c>
      <c r="R1629" s="1">
        <f>IF(db[[#This Row],[H_QTY/ CTN]]="","",LEN(db[[#This Row],[H_QTY/ CTN]]))</f>
        <v>8</v>
      </c>
      <c r="S1629" s="90" t="str">
        <f>IF(db[[#This Row],[H_QTY/ CTN]]="","",LEFT(db[[#This Row],[H_QTY/ CTN]],db[[#This Row],[H_1]]-1))</f>
        <v>120 PCS</v>
      </c>
      <c r="T1629" s="87" t="str">
        <f>IF(NOT(db[[#This Row],[H_1]]=db[[#This Row],[H_2]]),MID(db[[#This Row],[H_QTY/ CTN]],db[[#This Row],[H_1]]+1,db[[#This Row],[H_2]]-db[[#This Row],[H_1]]-1),"")</f>
        <v/>
      </c>
      <c r="U1629" s="87" t="str">
        <f>IF(db[[#This Row],[QTY/ CTN B]]="","",LEFT(db[[#This Row],[QTY/ CTN B]],SEARCH(" ",db[[#This Row],[QTY/ CTN B]],1)-1))</f>
        <v>120</v>
      </c>
      <c r="V1629" s="87" t="str">
        <f>IF(db[[#This Row],[QTY/ CTN B]]="","",RIGHT(db[[#This Row],[QTY/ CTN B]],LEN(db[[#This Row],[QTY/ CTN B]])-SEARCH(" ",db[[#This Row],[QTY/ CTN B]],1)))</f>
        <v>PCS</v>
      </c>
      <c r="W1629" s="87" t="str">
        <f>IF(db[[#This Row],[QTY/ CTN TG]]="",IF(db[[#This Row],[STN TG]]="","",12),LEFT(db[[#This Row],[QTY/ CTN TG]],SEARCH(" ",db[[#This Row],[QTY/ CTN TG]],1)-1))</f>
        <v/>
      </c>
      <c r="X1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29" s="87" t="str">
        <f>IF(db[[#This Row],[STN K]]="","",IF(db[[#This Row],[STN TG]]="LSN",12,""))</f>
        <v/>
      </c>
      <c r="Z1629" s="87" t="str">
        <f>IF(db[[#This Row],[STN TG]]="LSN","PCS","")</f>
        <v/>
      </c>
      <c r="AA1629" s="87">
        <f>db[[#This Row],[QTY B]]*IF(db[[#This Row],[QTY TG]]="",1,db[[#This Row],[QTY TG]])*IF(db[[#This Row],[QTY K]]="",1,db[[#This Row],[QTY K]])</f>
        <v>120</v>
      </c>
      <c r="AB1629" s="87" t="str">
        <f>IF(db[[#This Row],[STN K]]="",IF(db[[#This Row],[STN TG]]="",db[[#This Row],[STN B]],db[[#This Row],[STN TG]]),db[[#This Row],[STN K]])</f>
        <v>PCS</v>
      </c>
      <c r="AC1629" s="87"/>
    </row>
    <row r="1630" spans="1:29" x14ac:dyDescent="0.25">
      <c r="A1630" s="87">
        <f>ROW()-1</f>
        <v>1629</v>
      </c>
      <c r="B1630" s="3" t="str">
        <f>LOWER(SUBSTITUTE(SUBSTITUTE(SUBSTITUTE(SUBSTITUTE(SUBSTITUTE(SUBSTITUTE(db[[#This Row],[NB BM]]," ",),".",""),"-",""),"(",""),")",""),"/",""))</f>
        <v>magicboardtk9903</v>
      </c>
      <c r="C1630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D1630" s="3" t="str">
        <f>LOWER(SUBSTITUTE(SUBSTITUTE(SUBSTITUTE(SUBSTITUTE(SUBSTITUTE(SUBSTITUTE(SUBSTITUTE(SUBSTITUTE(SUBSTITUTE(db[[#This Row],[NB PAJAK]]," ",""),"-",""),"(",""),")",""),".",""),",",""),"/",""),"""",""),"+",""))</f>
        <v/>
      </c>
      <c r="E1630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magicboardtk990372pcs</v>
      </c>
      <c r="F1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magicboardtk990372pcsuntana</v>
      </c>
      <c r="G1630" s="1" t="s">
        <v>2498</v>
      </c>
      <c r="H1630" s="4" t="s">
        <v>2482</v>
      </c>
      <c r="I1630" s="49"/>
      <c r="J1630" s="1" t="s">
        <v>1621</v>
      </c>
      <c r="K1630" s="26" t="e">
        <f>IF(db[[#This Row],[NB NOTA_C]]="","",COUNTIF([2]!B_MSK[concat],db[[#This Row],[NB NOTA_C]]))</f>
        <v>#REF!</v>
      </c>
      <c r="L1630" s="7" t="s">
        <v>1637</v>
      </c>
      <c r="M1630" s="3" t="s">
        <v>1675</v>
      </c>
      <c r="N1630" s="1" t="s">
        <v>3109</v>
      </c>
      <c r="P1630" s="1" t="str">
        <f>IF(db[[#This Row],[QTY/ CTN]]="","",SUBSTITUTE(SUBSTITUTE(SUBSTITUTE(db[[#This Row],[QTY/ CTN]]," ","_",2),"(",""),")","")&amp;"_")</f>
        <v>72 PCS_</v>
      </c>
      <c r="Q1630" s="1">
        <f>IF(db[[#This Row],[H_QTY/ CTN]]="","",SEARCH("_",db[[#This Row],[H_QTY/ CTN]]))</f>
        <v>7</v>
      </c>
      <c r="R1630" s="1">
        <f>IF(db[[#This Row],[H_QTY/ CTN]]="","",LEN(db[[#This Row],[H_QTY/ CTN]]))</f>
        <v>7</v>
      </c>
      <c r="S1630" s="90" t="str">
        <f>IF(db[[#This Row],[H_QTY/ CTN]]="","",LEFT(db[[#This Row],[H_QTY/ CTN]],db[[#This Row],[H_1]]-1))</f>
        <v>72 PCS</v>
      </c>
      <c r="T1630" s="87" t="str">
        <f>IF(NOT(db[[#This Row],[H_1]]=db[[#This Row],[H_2]]),MID(db[[#This Row],[H_QTY/ CTN]],db[[#This Row],[H_1]]+1,db[[#This Row],[H_2]]-db[[#This Row],[H_1]]-1),"")</f>
        <v/>
      </c>
      <c r="U1630" s="87" t="str">
        <f>IF(db[[#This Row],[QTY/ CTN B]]="","",LEFT(db[[#This Row],[QTY/ CTN B]],SEARCH(" ",db[[#This Row],[QTY/ CTN B]],1)-1))</f>
        <v>72</v>
      </c>
      <c r="V1630" s="87" t="str">
        <f>IF(db[[#This Row],[QTY/ CTN B]]="","",RIGHT(db[[#This Row],[QTY/ CTN B]],LEN(db[[#This Row],[QTY/ CTN B]])-SEARCH(" ",db[[#This Row],[QTY/ CTN B]],1)))</f>
        <v>PCS</v>
      </c>
      <c r="W1630" s="87" t="str">
        <f>IF(db[[#This Row],[QTY/ CTN TG]]="",IF(db[[#This Row],[STN TG]]="","",12),LEFT(db[[#This Row],[QTY/ CTN TG]],SEARCH(" ",db[[#This Row],[QTY/ CTN TG]],1)-1))</f>
        <v/>
      </c>
      <c r="X1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0" s="87" t="str">
        <f>IF(db[[#This Row],[STN K]]="","",IF(db[[#This Row],[STN TG]]="LSN",12,""))</f>
        <v/>
      </c>
      <c r="Z1630" s="87" t="str">
        <f>IF(db[[#This Row],[STN TG]]="LSN","PCS","")</f>
        <v/>
      </c>
      <c r="AA1630" s="87">
        <f>db[[#This Row],[QTY B]]*IF(db[[#This Row],[QTY TG]]="",1,db[[#This Row],[QTY TG]])*IF(db[[#This Row],[QTY K]]="",1,db[[#This Row],[QTY K]])</f>
        <v>72</v>
      </c>
      <c r="AB1630" s="87" t="str">
        <f>IF(db[[#This Row],[STN K]]="",IF(db[[#This Row],[STN TG]]="",db[[#This Row],[STN B]],db[[#This Row],[STN TG]]),db[[#This Row],[STN K]])</f>
        <v>PCS</v>
      </c>
      <c r="AC1630" s="87"/>
    </row>
    <row r="1631" spans="1:29" x14ac:dyDescent="0.25">
      <c r="A1631" s="87">
        <f>ROW()-1</f>
        <v>1630</v>
      </c>
      <c r="B1631" s="3" t="str">
        <f>LOWER(SUBSTITUTE(SUBSTITUTE(SUBSTITUTE(SUBSTITUTE(SUBSTITUTE(SUBSTITUTE(db[[#This Row],[NB BM]]," ",),".",""),"-",""),"(",""),")",""),"/",""))</f>
        <v>magicboardtk105</v>
      </c>
      <c r="C1631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D1631" s="3" t="str">
        <f>LOWER(SUBSTITUTE(SUBSTITUTE(SUBSTITUTE(SUBSTITUTE(SUBSTITUTE(SUBSTITUTE(SUBSTITUTE(SUBSTITUTE(SUBSTITUTE(db[[#This Row],[NB PAJAK]]," ",""),"-",""),"(",""),")",""),".",""),",",""),"/",""),"""",""),"+",""))</f>
        <v/>
      </c>
      <c r="E1631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magicboardtk10596pcs</v>
      </c>
      <c r="F1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magicboardxg10596pcsuntana</v>
      </c>
      <c r="G1631" s="1" t="s">
        <v>2500</v>
      </c>
      <c r="H1631" s="4" t="s">
        <v>2484</v>
      </c>
      <c r="I1631" s="49"/>
      <c r="J1631" s="1" t="s">
        <v>1621</v>
      </c>
      <c r="K1631" s="26" t="e">
        <f>IF(db[[#This Row],[NB NOTA_C]]="","",COUNTIF([2]!B_MSK[concat],db[[#This Row],[NB NOTA_C]]))</f>
        <v>#REF!</v>
      </c>
      <c r="L1631" s="7" t="s">
        <v>1637</v>
      </c>
      <c r="M1631" s="3" t="s">
        <v>1673</v>
      </c>
      <c r="N1631" s="1" t="s">
        <v>3109</v>
      </c>
      <c r="P1631" s="1" t="str">
        <f>IF(db[[#This Row],[QTY/ CTN]]="","",SUBSTITUTE(SUBSTITUTE(SUBSTITUTE(db[[#This Row],[QTY/ CTN]]," ","_",2),"(",""),")","")&amp;"_")</f>
        <v>96 PCS_</v>
      </c>
      <c r="Q1631" s="1">
        <f>IF(db[[#This Row],[H_QTY/ CTN]]="","",SEARCH("_",db[[#This Row],[H_QTY/ CTN]]))</f>
        <v>7</v>
      </c>
      <c r="R1631" s="1">
        <f>IF(db[[#This Row],[H_QTY/ CTN]]="","",LEN(db[[#This Row],[H_QTY/ CTN]]))</f>
        <v>7</v>
      </c>
      <c r="S1631" s="90" t="str">
        <f>IF(db[[#This Row],[H_QTY/ CTN]]="","",LEFT(db[[#This Row],[H_QTY/ CTN]],db[[#This Row],[H_1]]-1))</f>
        <v>96 PCS</v>
      </c>
      <c r="T1631" s="87" t="str">
        <f>IF(NOT(db[[#This Row],[H_1]]=db[[#This Row],[H_2]]),MID(db[[#This Row],[H_QTY/ CTN]],db[[#This Row],[H_1]]+1,db[[#This Row],[H_2]]-db[[#This Row],[H_1]]-1),"")</f>
        <v/>
      </c>
      <c r="U1631" s="87" t="str">
        <f>IF(db[[#This Row],[QTY/ CTN B]]="","",LEFT(db[[#This Row],[QTY/ CTN B]],SEARCH(" ",db[[#This Row],[QTY/ CTN B]],1)-1))</f>
        <v>96</v>
      </c>
      <c r="V1631" s="87" t="str">
        <f>IF(db[[#This Row],[QTY/ CTN B]]="","",RIGHT(db[[#This Row],[QTY/ CTN B]],LEN(db[[#This Row],[QTY/ CTN B]])-SEARCH(" ",db[[#This Row],[QTY/ CTN B]],1)))</f>
        <v>PCS</v>
      </c>
      <c r="W1631" s="87" t="str">
        <f>IF(db[[#This Row],[QTY/ CTN TG]]="",IF(db[[#This Row],[STN TG]]="","",12),LEFT(db[[#This Row],[QTY/ CTN TG]],SEARCH(" ",db[[#This Row],[QTY/ CTN TG]],1)-1))</f>
        <v/>
      </c>
      <c r="X1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1" s="87" t="str">
        <f>IF(db[[#This Row],[STN K]]="","",IF(db[[#This Row],[STN TG]]="LSN",12,""))</f>
        <v/>
      </c>
      <c r="Z1631" s="87" t="str">
        <f>IF(db[[#This Row],[STN TG]]="LSN","PCS","")</f>
        <v/>
      </c>
      <c r="AA1631" s="87">
        <f>db[[#This Row],[QTY B]]*IF(db[[#This Row],[QTY TG]]="",1,db[[#This Row],[QTY TG]])*IF(db[[#This Row],[QTY K]]="",1,db[[#This Row],[QTY K]])</f>
        <v>96</v>
      </c>
      <c r="AB1631" s="87" t="str">
        <f>IF(db[[#This Row],[STN K]]="",IF(db[[#This Row],[STN TG]]="",db[[#This Row],[STN B]],db[[#This Row],[STN TG]]),db[[#This Row],[STN K]])</f>
        <v>PCS</v>
      </c>
      <c r="AC1631" s="87"/>
    </row>
    <row r="1632" spans="1:29" x14ac:dyDescent="0.25">
      <c r="A1632" s="87">
        <f>ROW()-1</f>
        <v>1631</v>
      </c>
      <c r="B1632" s="3" t="str">
        <f>LOWER(SUBSTITUTE(SUBSTITUTE(SUBSTITUTE(SUBSTITUTE(SUBSTITUTE(SUBSTITUTE(db[[#This Row],[NB BM]]," ",),".",""),"-",""),"(",""),")",""),"/",""))</f>
        <v>magicboardtk106</v>
      </c>
      <c r="C1632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D1632" s="3" t="str">
        <f>LOWER(SUBSTITUTE(SUBSTITUTE(SUBSTITUTE(SUBSTITUTE(SUBSTITUTE(SUBSTITUTE(SUBSTITUTE(SUBSTITUTE(SUBSTITUTE(db[[#This Row],[NB PAJAK]]," ",""),"-",""),"(",""),")",""),".",""),",",""),"/",""),"""",""),"+",""))</f>
        <v/>
      </c>
      <c r="E1632" s="3" t="str">
        <f>LOWER(SUBSTITUTE(SUBSTITUTE(SUBSTITUTE(SUBSTITUTE(SUBSTITUTE(SUBSTITUTE(SUBSTITUTE(SUBSTITUTE(SUBSTITUTE(db[[#This Row],[NB BM]]&amp;db[[#This Row],[QTY/ CTN]]," ",),".",""),"-",""),"(",""),")",""),",",""),"/",""),"""",""),"+",""))</f>
        <v>magicboardtk10696pcs</v>
      </c>
      <c r="F16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magicboardxg10696pcsuntana</v>
      </c>
      <c r="G1632" s="1" t="s">
        <v>2501</v>
      </c>
      <c r="H1632" s="4" t="s">
        <v>2485</v>
      </c>
      <c r="I1632" s="49"/>
      <c r="J1632" s="1" t="s">
        <v>1621</v>
      </c>
      <c r="K1632" s="26" t="e">
        <f>IF(db[[#This Row],[NB NOTA_C]]="","",COUNTIF([2]!B_MSK[concat],db[[#This Row],[NB NOTA_C]]))</f>
        <v>#REF!</v>
      </c>
      <c r="L1632" s="7" t="s">
        <v>1637</v>
      </c>
      <c r="M1632" s="3" t="s">
        <v>1673</v>
      </c>
      <c r="N1632" s="1" t="s">
        <v>3109</v>
      </c>
      <c r="P1632" s="1" t="str">
        <f>IF(db[[#This Row],[QTY/ CTN]]="","",SUBSTITUTE(SUBSTITUTE(SUBSTITUTE(db[[#This Row],[QTY/ CTN]]," ","_",2),"(",""),")","")&amp;"_")</f>
        <v>96 PCS_</v>
      </c>
      <c r="Q1632" s="1">
        <f>IF(db[[#This Row],[H_QTY/ CTN]]="","",SEARCH("_",db[[#This Row],[H_QTY/ CTN]]))</f>
        <v>7</v>
      </c>
      <c r="R1632" s="1">
        <f>IF(db[[#This Row],[H_QTY/ CTN]]="","",LEN(db[[#This Row],[H_QTY/ CTN]]))</f>
        <v>7</v>
      </c>
      <c r="S1632" s="90" t="str">
        <f>IF(db[[#This Row],[H_QTY/ CTN]]="","",LEFT(db[[#This Row],[H_QTY/ CTN]],db[[#This Row],[H_1]]-1))</f>
        <v>96 PCS</v>
      </c>
      <c r="T1632" s="87" t="str">
        <f>IF(NOT(db[[#This Row],[H_1]]=db[[#This Row],[H_2]]),MID(db[[#This Row],[H_QTY/ CTN]],db[[#This Row],[H_1]]+1,db[[#This Row],[H_2]]-db[[#This Row],[H_1]]-1),"")</f>
        <v/>
      </c>
      <c r="U1632" s="87" t="str">
        <f>IF(db[[#This Row],[QTY/ CTN B]]="","",LEFT(db[[#This Row],[QTY/ CTN B]],SEARCH(" ",db[[#This Row],[QTY/ CTN B]],1)-1))</f>
        <v>96</v>
      </c>
      <c r="V1632" s="87" t="str">
        <f>IF(db[[#This Row],[QTY/ CTN B]]="","",RIGHT(db[[#This Row],[QTY/ CTN B]],LEN(db[[#This Row],[QTY/ CTN B]])-SEARCH(" ",db[[#This Row],[QTY/ CTN B]],1)))</f>
        <v>PCS</v>
      </c>
      <c r="W1632" s="87" t="str">
        <f>IF(db[[#This Row],[QTY/ CTN TG]]="",IF(db[[#This Row],[STN TG]]="","",12),LEFT(db[[#This Row],[QTY/ CTN TG]],SEARCH(" ",db[[#This Row],[QTY/ CTN TG]],1)-1))</f>
        <v/>
      </c>
      <c r="X1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2" s="87" t="str">
        <f>IF(db[[#This Row],[STN K]]="","",IF(db[[#This Row],[STN TG]]="LSN",12,""))</f>
        <v/>
      </c>
      <c r="Z1632" s="87" t="str">
        <f>IF(db[[#This Row],[STN TG]]="LSN","PCS","")</f>
        <v/>
      </c>
      <c r="AA1632" s="87">
        <f>db[[#This Row],[QTY B]]*IF(db[[#This Row],[QTY TG]]="",1,db[[#This Row],[QTY TG]])*IF(db[[#This Row],[QTY K]]="",1,db[[#This Row],[QTY K]])</f>
        <v>96</v>
      </c>
      <c r="AB1632" s="87" t="str">
        <f>IF(db[[#This Row],[STN K]]="",IF(db[[#This Row],[STN TG]]="",db[[#This Row],[STN B]],db[[#This Row],[STN TG]]),db[[#This Row],[STN K]])</f>
        <v>PCS</v>
      </c>
      <c r="AC1632" s="87"/>
    </row>
    <row r="1633" spans="1:29" x14ac:dyDescent="0.25">
      <c r="A1633" s="87">
        <f>ROW()-1</f>
        <v>1632</v>
      </c>
      <c r="B1633" s="110" t="str">
        <f>LOWER(SUBSTITUTE(SUBSTITUTE(SUBSTITUTE(SUBSTITUTE(SUBSTITUTE(SUBSTITUTE(db[[#This Row],[NB BM]]," ",),".",""),"-",""),"(",""),")",""),"/",""))</f>
        <v>kacapembesarjkmf90</v>
      </c>
      <c r="C1633" s="110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D1633" s="110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E1633" s="110" t="str">
        <f>LOWER(SUBSTITUTE(SUBSTITUTE(SUBSTITUTE(SUBSTITUTE(SUBSTITUTE(SUBSTITUTE(SUBSTITUTE(SUBSTITUTE(SUBSTITUTE(db[[#This Row],[NB BM]]&amp;db[[#This Row],[QTY/ CTN]]," ",),".",""),"-",""),"(",""),")",""),",",""),"/",""),"""",""),"+",""))</f>
        <v>kacapembesarjkmf9010lsn</v>
      </c>
      <c r="F1633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magnifiermf90jk10lsnartomoro</v>
      </c>
      <c r="G1633" s="111" t="s">
        <v>5337</v>
      </c>
      <c r="H1633" s="111" t="s">
        <v>5336</v>
      </c>
      <c r="I1633" s="116" t="s">
        <v>5338</v>
      </c>
      <c r="J1633" s="112" t="s">
        <v>1620</v>
      </c>
      <c r="K1633" s="113" t="e">
        <f>IF(db[[#This Row],[NB NOTA_C]]="","",COUNTIF([2]!B_MSK[concat],db[[#This Row],[NB NOTA_C]]))</f>
        <v>#REF!</v>
      </c>
      <c r="L1633" s="114" t="s">
        <v>1631</v>
      </c>
      <c r="M1633" s="110" t="s">
        <v>1728</v>
      </c>
      <c r="N1633" s="112" t="s">
        <v>2790</v>
      </c>
      <c r="O1633" s="110"/>
      <c r="P1633" s="110" t="str">
        <f>IF(db[[#This Row],[QTY/ CTN]]="","",SUBSTITUTE(SUBSTITUTE(SUBSTITUTE(db[[#This Row],[QTY/ CTN]]," ","_",2),"(",""),")","")&amp;"_")</f>
        <v>10 LSN_</v>
      </c>
      <c r="Q1633" s="110">
        <f>IF(db[[#This Row],[H_QTY/ CTN]]="","",SEARCH("_",db[[#This Row],[H_QTY/ CTN]]))</f>
        <v>7</v>
      </c>
      <c r="R1633" s="110">
        <f>IF(db[[#This Row],[H_QTY/ CTN]]="","",LEN(db[[#This Row],[H_QTY/ CTN]]))</f>
        <v>7</v>
      </c>
      <c r="S1633" s="115" t="str">
        <f>IF(db[[#This Row],[H_QTY/ CTN]]="","",LEFT(db[[#This Row],[H_QTY/ CTN]],db[[#This Row],[H_1]]-1))</f>
        <v>10 LSN</v>
      </c>
      <c r="T1633" s="115" t="str">
        <f>IF(NOT(db[[#This Row],[H_1]]=db[[#This Row],[H_2]]),MID(db[[#This Row],[H_QTY/ CTN]],db[[#This Row],[H_1]]+1,db[[#This Row],[H_2]]-db[[#This Row],[H_1]]-1),"")</f>
        <v/>
      </c>
      <c r="U1633" s="115" t="str">
        <f>IF(db[[#This Row],[QTY/ CTN B]]="","",LEFT(db[[#This Row],[QTY/ CTN B]],SEARCH(" ",db[[#This Row],[QTY/ CTN B]],1)-1))</f>
        <v>10</v>
      </c>
      <c r="V1633" s="115" t="str">
        <f>IF(db[[#This Row],[QTY/ CTN B]]="","",RIGHT(db[[#This Row],[QTY/ CTN B]],LEN(db[[#This Row],[QTY/ CTN B]])-SEARCH(" ",db[[#This Row],[QTY/ CTN B]],1)))</f>
        <v>LSN</v>
      </c>
      <c r="W1633" s="115">
        <f>IF(db[[#This Row],[QTY/ CTN TG]]="",IF(db[[#This Row],[STN TG]]="","",12),LEFT(db[[#This Row],[QTY/ CTN TG]],SEARCH(" ",db[[#This Row],[QTY/ CTN TG]],1)-1))</f>
        <v>12</v>
      </c>
      <c r="X1633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33" s="115" t="str">
        <f>IF(db[[#This Row],[STN K]]="","",IF(db[[#This Row],[STN TG]]="LSN",12,""))</f>
        <v/>
      </c>
      <c r="Z1633" s="115" t="str">
        <f>IF(db[[#This Row],[STN TG]]="LSN","PCS","")</f>
        <v/>
      </c>
      <c r="AA1633" s="115">
        <f>db[[#This Row],[QTY B]]*IF(db[[#This Row],[QTY TG]]="",1,db[[#This Row],[QTY TG]])*IF(db[[#This Row],[QTY K]]="",1,db[[#This Row],[QTY K]])</f>
        <v>120</v>
      </c>
      <c r="AB1633" s="115" t="str">
        <f>IF(db[[#This Row],[STN K]]="",IF(db[[#This Row],[STN TG]]="",db[[#This Row],[STN B]],db[[#This Row],[STN TG]]),db[[#This Row],[STN K]])</f>
        <v>PCS</v>
      </c>
      <c r="AC1633" s="87"/>
    </row>
    <row r="1634" spans="1:29" x14ac:dyDescent="0.25">
      <c r="A1634" s="87">
        <f>ROW()-1</f>
        <v>1633</v>
      </c>
      <c r="B1634" s="3" t="str">
        <f>LOWER(SUBSTITUTE(SUBSTITUTE(SUBSTITUTE(SUBSTITUTE(SUBSTITUTE(SUBSTITUTE(db[[#This Row],[NB BM]]," ",),".",""),"-",""),"(",""),")",""),"/",""))</f>
        <v>malamshintoengb1wpolos</v>
      </c>
      <c r="C1634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D1634" s="3" t="str">
        <f>LOWER(SUBSTITUTE(SUBSTITUTE(SUBSTITUTE(SUBSTITUTE(SUBSTITUTE(SUBSTITUTE(SUBSTITUTE(SUBSTITUTE(SUBSTITUTE(db[[#This Row],[NB PAJAK]]," ",""),"-",""),"(",""),")",""),".",""),",",""),"/",""),"""",""),"+",""))</f>
        <v/>
      </c>
      <c r="E1634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malamshintoengb1wpolos180pcs</v>
      </c>
      <c r="F1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malamshintoengb1wpolos180pcsuntana</v>
      </c>
      <c r="G1634" s="1" t="s">
        <v>1198</v>
      </c>
      <c r="H1634" s="4" t="s">
        <v>1479</v>
      </c>
      <c r="I1634" s="49"/>
      <c r="J1634" s="1" t="s">
        <v>1621</v>
      </c>
      <c r="K1634" s="26" t="e">
        <f>IF(db[[#This Row],[NB NOTA_C]]="","",COUNTIF([2]!B_MSK[concat],db[[#This Row],[NB NOTA_C]]))</f>
        <v>#REF!</v>
      </c>
      <c r="L1634" s="6" t="s">
        <v>1655</v>
      </c>
      <c r="M1634" s="1" t="s">
        <v>1781</v>
      </c>
      <c r="N1634" s="1" t="s">
        <v>2805</v>
      </c>
      <c r="P1634" s="1" t="str">
        <f>IF(db[[#This Row],[QTY/ CTN]]="","",SUBSTITUTE(SUBSTITUTE(SUBSTITUTE(db[[#This Row],[QTY/ CTN]]," ","_",2),"(",""),")","")&amp;"_")</f>
        <v>180 PCS_</v>
      </c>
      <c r="Q1634" s="1">
        <f>IF(db[[#This Row],[H_QTY/ CTN]]="","",SEARCH("_",db[[#This Row],[H_QTY/ CTN]]))</f>
        <v>8</v>
      </c>
      <c r="R1634" s="1">
        <f>IF(db[[#This Row],[H_QTY/ CTN]]="","",LEN(db[[#This Row],[H_QTY/ CTN]]))</f>
        <v>8</v>
      </c>
      <c r="S1634" s="90" t="str">
        <f>IF(db[[#This Row],[H_QTY/ CTN]]="","",LEFT(db[[#This Row],[H_QTY/ CTN]],db[[#This Row],[H_1]]-1))</f>
        <v>180 PCS</v>
      </c>
      <c r="T1634" s="87" t="str">
        <f>IF(NOT(db[[#This Row],[H_1]]=db[[#This Row],[H_2]]),MID(db[[#This Row],[H_QTY/ CTN]],db[[#This Row],[H_1]]+1,db[[#This Row],[H_2]]-db[[#This Row],[H_1]]-1),"")</f>
        <v/>
      </c>
      <c r="U1634" s="87" t="str">
        <f>IF(db[[#This Row],[QTY/ CTN B]]="","",LEFT(db[[#This Row],[QTY/ CTN B]],SEARCH(" ",db[[#This Row],[QTY/ CTN B]],1)-1))</f>
        <v>180</v>
      </c>
      <c r="V1634" s="87" t="str">
        <f>IF(db[[#This Row],[QTY/ CTN B]]="","",RIGHT(db[[#This Row],[QTY/ CTN B]],LEN(db[[#This Row],[QTY/ CTN B]])-SEARCH(" ",db[[#This Row],[QTY/ CTN B]],1)))</f>
        <v>PCS</v>
      </c>
      <c r="W1634" s="87" t="str">
        <f>IF(db[[#This Row],[QTY/ CTN TG]]="",IF(db[[#This Row],[STN TG]]="","",12),LEFT(db[[#This Row],[QTY/ CTN TG]],SEARCH(" ",db[[#This Row],[QTY/ CTN TG]],1)-1))</f>
        <v/>
      </c>
      <c r="X1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4" s="87" t="str">
        <f>IF(db[[#This Row],[STN K]]="","",IF(db[[#This Row],[STN TG]]="LSN",12,""))</f>
        <v/>
      </c>
      <c r="Z1634" s="87" t="str">
        <f>IF(db[[#This Row],[STN TG]]="LSN","PCS","")</f>
        <v/>
      </c>
      <c r="AA1634" s="87">
        <f>db[[#This Row],[QTY B]]*IF(db[[#This Row],[QTY TG]]="",1,db[[#This Row],[QTY TG]])*IF(db[[#This Row],[QTY K]]="",1,db[[#This Row],[QTY K]])</f>
        <v>180</v>
      </c>
      <c r="AB1634" s="87" t="str">
        <f>IF(db[[#This Row],[STN K]]="",IF(db[[#This Row],[STN TG]]="",db[[#This Row],[STN B]],db[[#This Row],[STN TG]]),db[[#This Row],[STN K]])</f>
        <v>PCS</v>
      </c>
      <c r="AC1634" s="87"/>
    </row>
    <row r="1635" spans="1:29" x14ac:dyDescent="0.25">
      <c r="A1635" s="87">
        <f>ROW()-1</f>
        <v>1634</v>
      </c>
      <c r="B1635" s="3" t="str">
        <f>LOWER(SUBSTITUTE(SUBSTITUTE(SUBSTITUTE(SUBSTITUTE(SUBSTITUTE(SUBSTITUTE(db[[#This Row],[NB BM]]," ",),".",""),"-",""),"(",""),")",""),"/",""))</f>
        <v>malamshintoengb612w</v>
      </c>
      <c r="C1635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D1635" s="3" t="str">
        <f>LOWER(SUBSTITUTE(SUBSTITUTE(SUBSTITUTE(SUBSTITUTE(SUBSTITUTE(SUBSTITUTE(SUBSTITUTE(SUBSTITUTE(SUBSTITUTE(db[[#This Row],[NB PAJAK]]," ",""),"-",""),"(",""),")",""),".",""),",",""),"/",""),"""",""),"+",""))</f>
        <v/>
      </c>
      <c r="E1635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malamshintoengb612w150pcs</v>
      </c>
      <c r="F1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malamshintoengb612w150pcsuntana</v>
      </c>
      <c r="G1635" s="1" t="s">
        <v>1199</v>
      </c>
      <c r="H1635" s="4" t="s">
        <v>1480</v>
      </c>
      <c r="I1635" s="49"/>
      <c r="J1635" s="1" t="s">
        <v>1621</v>
      </c>
      <c r="K1635" s="26" t="e">
        <f>IF(db[[#This Row],[NB NOTA_C]]="","",COUNTIF([2]!B_MSK[concat],db[[#This Row],[NB NOTA_C]]))</f>
        <v>#REF!</v>
      </c>
      <c r="L1635" s="6" t="s">
        <v>1655</v>
      </c>
      <c r="M1635" s="1" t="s">
        <v>1782</v>
      </c>
      <c r="N1635" s="1" t="s">
        <v>2805</v>
      </c>
      <c r="P1635" s="1" t="str">
        <f>IF(db[[#This Row],[QTY/ CTN]]="","",SUBSTITUTE(SUBSTITUTE(SUBSTITUTE(db[[#This Row],[QTY/ CTN]]," ","_",2),"(",""),")","")&amp;"_")</f>
        <v>150 PCS_</v>
      </c>
      <c r="Q1635" s="1">
        <f>IF(db[[#This Row],[H_QTY/ CTN]]="","",SEARCH("_",db[[#This Row],[H_QTY/ CTN]]))</f>
        <v>8</v>
      </c>
      <c r="R1635" s="1">
        <f>IF(db[[#This Row],[H_QTY/ CTN]]="","",LEN(db[[#This Row],[H_QTY/ CTN]]))</f>
        <v>8</v>
      </c>
      <c r="S1635" s="90" t="str">
        <f>IF(db[[#This Row],[H_QTY/ CTN]]="","",LEFT(db[[#This Row],[H_QTY/ CTN]],db[[#This Row],[H_1]]-1))</f>
        <v>150 PCS</v>
      </c>
      <c r="T1635" s="87" t="str">
        <f>IF(NOT(db[[#This Row],[H_1]]=db[[#This Row],[H_2]]),MID(db[[#This Row],[H_QTY/ CTN]],db[[#This Row],[H_1]]+1,db[[#This Row],[H_2]]-db[[#This Row],[H_1]]-1),"")</f>
        <v/>
      </c>
      <c r="U1635" s="87" t="str">
        <f>IF(db[[#This Row],[QTY/ CTN B]]="","",LEFT(db[[#This Row],[QTY/ CTN B]],SEARCH(" ",db[[#This Row],[QTY/ CTN B]],1)-1))</f>
        <v>150</v>
      </c>
      <c r="V1635" s="87" t="str">
        <f>IF(db[[#This Row],[QTY/ CTN B]]="","",RIGHT(db[[#This Row],[QTY/ CTN B]],LEN(db[[#This Row],[QTY/ CTN B]])-SEARCH(" ",db[[#This Row],[QTY/ CTN B]],1)))</f>
        <v>PCS</v>
      </c>
      <c r="W1635" s="87" t="str">
        <f>IF(db[[#This Row],[QTY/ CTN TG]]="",IF(db[[#This Row],[STN TG]]="","",12),LEFT(db[[#This Row],[QTY/ CTN TG]],SEARCH(" ",db[[#This Row],[QTY/ CTN TG]],1)-1))</f>
        <v/>
      </c>
      <c r="X1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5" s="87" t="str">
        <f>IF(db[[#This Row],[STN K]]="","",IF(db[[#This Row],[STN TG]]="LSN",12,""))</f>
        <v/>
      </c>
      <c r="Z1635" s="87" t="str">
        <f>IF(db[[#This Row],[STN TG]]="LSN","PCS","")</f>
        <v/>
      </c>
      <c r="AA1635" s="87">
        <f>db[[#This Row],[QTY B]]*IF(db[[#This Row],[QTY TG]]="",1,db[[#This Row],[QTY TG]])*IF(db[[#This Row],[QTY K]]="",1,db[[#This Row],[QTY K]])</f>
        <v>150</v>
      </c>
      <c r="AB1635" s="87" t="str">
        <f>IF(db[[#This Row],[STN K]]="",IF(db[[#This Row],[STN TG]]="",db[[#This Row],[STN B]],db[[#This Row],[STN TG]]),db[[#This Row],[STN K]])</f>
        <v>PCS</v>
      </c>
      <c r="AC1635" s="87"/>
    </row>
    <row r="1636" spans="1:29" x14ac:dyDescent="0.25">
      <c r="A1636" s="87">
        <f>ROW()-1</f>
        <v>1635</v>
      </c>
      <c r="B1636" s="3" t="str">
        <f>LOWER(SUBSTITUTE(SUBSTITUTE(SUBSTITUTE(SUBSTITUTE(SUBSTITUTE(SUBSTITUTE(db[[#This Row],[NB BM]]," ",),".",""),"-",""),"(",""),")",""),"/",""))</f>
        <v>malamshintoengk1wpolos</v>
      </c>
      <c r="C1636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D1636" s="3" t="str">
        <f>LOWER(SUBSTITUTE(SUBSTITUTE(SUBSTITUTE(SUBSTITUTE(SUBSTITUTE(SUBSTITUTE(SUBSTITUTE(SUBSTITUTE(SUBSTITUTE(db[[#This Row],[NB PAJAK]]," ",""),"-",""),"(",""),")",""),".",""),",",""),"/",""),"""",""),"+",""))</f>
        <v/>
      </c>
      <c r="E1636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malamshintoengk1wpolos480pcs</v>
      </c>
      <c r="F1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malamshintoengk1wpolos480pcsuntana</v>
      </c>
      <c r="G1636" s="1" t="s">
        <v>1200</v>
      </c>
      <c r="H1636" s="4" t="s">
        <v>1481</v>
      </c>
      <c r="I1636" s="49"/>
      <c r="J1636" s="1" t="s">
        <v>1621</v>
      </c>
      <c r="K1636" s="26" t="e">
        <f>IF(db[[#This Row],[NB NOTA_C]]="","",COUNTIF([2]!B_MSK[concat],db[[#This Row],[NB NOTA_C]]))</f>
        <v>#REF!</v>
      </c>
      <c r="L1636" s="6" t="s">
        <v>1655</v>
      </c>
      <c r="M1636" s="1" t="s">
        <v>1783</v>
      </c>
      <c r="N1636" s="1" t="s">
        <v>2805</v>
      </c>
      <c r="P1636" s="1" t="str">
        <f>IF(db[[#This Row],[QTY/ CTN]]="","",SUBSTITUTE(SUBSTITUTE(SUBSTITUTE(db[[#This Row],[QTY/ CTN]]," ","_",2),"(",""),")","")&amp;"_")</f>
        <v>480 PCS_</v>
      </c>
      <c r="Q1636" s="1">
        <f>IF(db[[#This Row],[H_QTY/ CTN]]="","",SEARCH("_",db[[#This Row],[H_QTY/ CTN]]))</f>
        <v>8</v>
      </c>
      <c r="R1636" s="1">
        <f>IF(db[[#This Row],[H_QTY/ CTN]]="","",LEN(db[[#This Row],[H_QTY/ CTN]]))</f>
        <v>8</v>
      </c>
      <c r="S1636" s="90" t="str">
        <f>IF(db[[#This Row],[H_QTY/ CTN]]="","",LEFT(db[[#This Row],[H_QTY/ CTN]],db[[#This Row],[H_1]]-1))</f>
        <v>480 PCS</v>
      </c>
      <c r="T1636" s="87" t="str">
        <f>IF(NOT(db[[#This Row],[H_1]]=db[[#This Row],[H_2]]),MID(db[[#This Row],[H_QTY/ CTN]],db[[#This Row],[H_1]]+1,db[[#This Row],[H_2]]-db[[#This Row],[H_1]]-1),"")</f>
        <v/>
      </c>
      <c r="U1636" s="87" t="str">
        <f>IF(db[[#This Row],[QTY/ CTN B]]="","",LEFT(db[[#This Row],[QTY/ CTN B]],SEARCH(" ",db[[#This Row],[QTY/ CTN B]],1)-1))</f>
        <v>480</v>
      </c>
      <c r="V1636" s="87" t="str">
        <f>IF(db[[#This Row],[QTY/ CTN B]]="","",RIGHT(db[[#This Row],[QTY/ CTN B]],LEN(db[[#This Row],[QTY/ CTN B]])-SEARCH(" ",db[[#This Row],[QTY/ CTN B]],1)))</f>
        <v>PCS</v>
      </c>
      <c r="W1636" s="87" t="str">
        <f>IF(db[[#This Row],[QTY/ CTN TG]]="",IF(db[[#This Row],[STN TG]]="","",12),LEFT(db[[#This Row],[QTY/ CTN TG]],SEARCH(" ",db[[#This Row],[QTY/ CTN TG]],1)-1))</f>
        <v/>
      </c>
      <c r="X1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6" s="87" t="str">
        <f>IF(db[[#This Row],[STN K]]="","",IF(db[[#This Row],[STN TG]]="LSN",12,""))</f>
        <v/>
      </c>
      <c r="Z1636" s="87" t="str">
        <f>IF(db[[#This Row],[STN TG]]="LSN","PCS","")</f>
        <v/>
      </c>
      <c r="AA1636" s="87">
        <f>db[[#This Row],[QTY B]]*IF(db[[#This Row],[QTY TG]]="",1,db[[#This Row],[QTY TG]])*IF(db[[#This Row],[QTY K]]="",1,db[[#This Row],[QTY K]])</f>
        <v>480</v>
      </c>
      <c r="AB1636" s="87" t="str">
        <f>IF(db[[#This Row],[STN K]]="",IF(db[[#This Row],[STN TG]]="",db[[#This Row],[STN B]],db[[#This Row],[STN TG]]),db[[#This Row],[STN K]])</f>
        <v>PCS</v>
      </c>
      <c r="AC1636" s="87"/>
    </row>
    <row r="1637" spans="1:29" x14ac:dyDescent="0.25">
      <c r="A1637" s="87">
        <f>ROW()-1</f>
        <v>1636</v>
      </c>
      <c r="B1637" s="3" t="str">
        <f>LOWER(SUBSTITUTE(SUBSTITUTE(SUBSTITUTE(SUBSTITUTE(SUBSTITUTE(SUBSTITUTE(db[[#This Row],[NB BM]]," ",),".",""),"-",""),"(",""),")",""),"/",""))</f>
        <v>malamshintoengk612w</v>
      </c>
      <c r="C1637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D1637" s="3" t="str">
        <f>LOWER(SUBSTITUTE(SUBSTITUTE(SUBSTITUTE(SUBSTITUTE(SUBSTITUTE(SUBSTITUTE(SUBSTITUTE(SUBSTITUTE(SUBSTITUTE(db[[#This Row],[NB PAJAK]]," ",""),"-",""),"(",""),")",""),".",""),",",""),"/",""),"""",""),"+",""))</f>
        <v/>
      </c>
      <c r="E1637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malamshintoengk612w480pcs</v>
      </c>
      <c r="F1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malamshintoengk612w480pcsuntana</v>
      </c>
      <c r="G1637" s="1" t="s">
        <v>1201</v>
      </c>
      <c r="H1637" s="4" t="s">
        <v>1482</v>
      </c>
      <c r="I1637" s="49"/>
      <c r="J1637" s="1" t="s">
        <v>1621</v>
      </c>
      <c r="K1637" s="26" t="e">
        <f>IF(db[[#This Row],[NB NOTA_C]]="","",COUNTIF([2]!B_MSK[concat],db[[#This Row],[NB NOTA_C]]))</f>
        <v>#REF!</v>
      </c>
      <c r="L1637" s="6" t="s">
        <v>1655</v>
      </c>
      <c r="M1637" s="1" t="s">
        <v>1783</v>
      </c>
      <c r="N1637" s="1" t="s">
        <v>2805</v>
      </c>
      <c r="P1637" s="1" t="str">
        <f>IF(db[[#This Row],[QTY/ CTN]]="","",SUBSTITUTE(SUBSTITUTE(SUBSTITUTE(db[[#This Row],[QTY/ CTN]]," ","_",2),"(",""),")","")&amp;"_")</f>
        <v>480 PCS_</v>
      </c>
      <c r="Q1637" s="1">
        <f>IF(db[[#This Row],[H_QTY/ CTN]]="","",SEARCH("_",db[[#This Row],[H_QTY/ CTN]]))</f>
        <v>8</v>
      </c>
      <c r="R1637" s="1">
        <f>IF(db[[#This Row],[H_QTY/ CTN]]="","",LEN(db[[#This Row],[H_QTY/ CTN]]))</f>
        <v>8</v>
      </c>
      <c r="S1637" s="90" t="str">
        <f>IF(db[[#This Row],[H_QTY/ CTN]]="","",LEFT(db[[#This Row],[H_QTY/ CTN]],db[[#This Row],[H_1]]-1))</f>
        <v>480 PCS</v>
      </c>
      <c r="T1637" s="87" t="str">
        <f>IF(NOT(db[[#This Row],[H_1]]=db[[#This Row],[H_2]]),MID(db[[#This Row],[H_QTY/ CTN]],db[[#This Row],[H_1]]+1,db[[#This Row],[H_2]]-db[[#This Row],[H_1]]-1),"")</f>
        <v/>
      </c>
      <c r="U1637" s="87" t="str">
        <f>IF(db[[#This Row],[QTY/ CTN B]]="","",LEFT(db[[#This Row],[QTY/ CTN B]],SEARCH(" ",db[[#This Row],[QTY/ CTN B]],1)-1))</f>
        <v>480</v>
      </c>
      <c r="V1637" s="87" t="str">
        <f>IF(db[[#This Row],[QTY/ CTN B]]="","",RIGHT(db[[#This Row],[QTY/ CTN B]],LEN(db[[#This Row],[QTY/ CTN B]])-SEARCH(" ",db[[#This Row],[QTY/ CTN B]],1)))</f>
        <v>PCS</v>
      </c>
      <c r="W1637" s="87" t="str">
        <f>IF(db[[#This Row],[QTY/ CTN TG]]="",IF(db[[#This Row],[STN TG]]="","",12),LEFT(db[[#This Row],[QTY/ CTN TG]],SEARCH(" ",db[[#This Row],[QTY/ CTN TG]],1)-1))</f>
        <v/>
      </c>
      <c r="X1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7" s="87" t="str">
        <f>IF(db[[#This Row],[STN K]]="","",IF(db[[#This Row],[STN TG]]="LSN",12,""))</f>
        <v/>
      </c>
      <c r="Z1637" s="87" t="str">
        <f>IF(db[[#This Row],[STN TG]]="LSN","PCS","")</f>
        <v/>
      </c>
      <c r="AA1637" s="87">
        <f>db[[#This Row],[QTY B]]*IF(db[[#This Row],[QTY TG]]="",1,db[[#This Row],[QTY TG]])*IF(db[[#This Row],[QTY K]]="",1,db[[#This Row],[QTY K]])</f>
        <v>480</v>
      </c>
      <c r="AB1637" s="87" t="str">
        <f>IF(db[[#This Row],[STN K]]="",IF(db[[#This Row],[STN TG]]="",db[[#This Row],[STN B]],db[[#This Row],[STN TG]]),db[[#This Row],[STN K]])</f>
        <v>PCS</v>
      </c>
      <c r="AC1637" s="87"/>
    </row>
    <row r="1638" spans="1:29" x14ac:dyDescent="0.25">
      <c r="A1638" s="87">
        <f>ROW()-1</f>
        <v>1637</v>
      </c>
      <c r="B1638" s="3" t="str">
        <f>LOWER(SUBSTITUTE(SUBSTITUTE(SUBSTITUTE(SUBSTITUTE(SUBSTITUTE(SUBSTITUTE(db[[#This Row],[NB BM]]," ",),".",""),"-",""),"(",""),")",""),"/",""))</f>
        <v>malamshintoengk612w</v>
      </c>
      <c r="C1638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D1638" s="3" t="str">
        <f>LOWER(SUBSTITUTE(SUBSTITUTE(SUBSTITUTE(SUBSTITUTE(SUBSTITUTE(SUBSTITUTE(SUBSTITUTE(SUBSTITUTE(SUBSTITUTE(db[[#This Row],[NB PAJAK]]," ",""),"-",""),"(",""),")",""),".",""),",",""),"/",""),"""",""),"+",""))</f>
        <v/>
      </c>
      <c r="E1638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malamshintoengk612w480pcs</v>
      </c>
      <c r="F16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malamshintoengk612w1c=480pcs480pcsuntana</v>
      </c>
      <c r="G1638" s="1" t="s">
        <v>1201</v>
      </c>
      <c r="H1638" s="4" t="s">
        <v>2733</v>
      </c>
      <c r="I1638" s="49"/>
      <c r="J1638" s="1" t="s">
        <v>1621</v>
      </c>
      <c r="K1638" s="26" t="e">
        <f>IF(db[[#This Row],[NB NOTA_C]]="","",COUNTIF([2]!B_MSK[concat],db[[#This Row],[NB NOTA_C]]))</f>
        <v>#REF!</v>
      </c>
      <c r="L1638" s="7" t="s">
        <v>1655</v>
      </c>
      <c r="M1638" s="3" t="s">
        <v>1783</v>
      </c>
      <c r="N1638" s="1" t="s">
        <v>2805</v>
      </c>
      <c r="P1638" s="1" t="str">
        <f>IF(db[[#This Row],[QTY/ CTN]]="","",SUBSTITUTE(SUBSTITUTE(SUBSTITUTE(db[[#This Row],[QTY/ CTN]]," ","_",2),"(",""),")","")&amp;"_")</f>
        <v>480 PCS_</v>
      </c>
      <c r="Q1638" s="1">
        <f>IF(db[[#This Row],[H_QTY/ CTN]]="","",SEARCH("_",db[[#This Row],[H_QTY/ CTN]]))</f>
        <v>8</v>
      </c>
      <c r="R1638" s="1">
        <f>IF(db[[#This Row],[H_QTY/ CTN]]="","",LEN(db[[#This Row],[H_QTY/ CTN]]))</f>
        <v>8</v>
      </c>
      <c r="S1638" s="90" t="str">
        <f>IF(db[[#This Row],[H_QTY/ CTN]]="","",LEFT(db[[#This Row],[H_QTY/ CTN]],db[[#This Row],[H_1]]-1))</f>
        <v>480 PCS</v>
      </c>
      <c r="T1638" s="87" t="str">
        <f>IF(NOT(db[[#This Row],[H_1]]=db[[#This Row],[H_2]]),MID(db[[#This Row],[H_QTY/ CTN]],db[[#This Row],[H_1]]+1,db[[#This Row],[H_2]]-db[[#This Row],[H_1]]-1),"")</f>
        <v/>
      </c>
      <c r="U1638" s="87" t="str">
        <f>IF(db[[#This Row],[QTY/ CTN B]]="","",LEFT(db[[#This Row],[QTY/ CTN B]],SEARCH(" ",db[[#This Row],[QTY/ CTN B]],1)-1))</f>
        <v>480</v>
      </c>
      <c r="V1638" s="87" t="str">
        <f>IF(db[[#This Row],[QTY/ CTN B]]="","",RIGHT(db[[#This Row],[QTY/ CTN B]],LEN(db[[#This Row],[QTY/ CTN B]])-SEARCH(" ",db[[#This Row],[QTY/ CTN B]],1)))</f>
        <v>PCS</v>
      </c>
      <c r="W1638" s="87" t="str">
        <f>IF(db[[#This Row],[QTY/ CTN TG]]="",IF(db[[#This Row],[STN TG]]="","",12),LEFT(db[[#This Row],[QTY/ CTN TG]],SEARCH(" ",db[[#This Row],[QTY/ CTN TG]],1)-1))</f>
        <v/>
      </c>
      <c r="X1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8" s="87" t="str">
        <f>IF(db[[#This Row],[STN K]]="","",IF(db[[#This Row],[STN TG]]="LSN",12,""))</f>
        <v/>
      </c>
      <c r="Z1638" s="87" t="str">
        <f>IF(db[[#This Row],[STN TG]]="LSN","PCS","")</f>
        <v/>
      </c>
      <c r="AA1638" s="87">
        <f>db[[#This Row],[QTY B]]*IF(db[[#This Row],[QTY TG]]="",1,db[[#This Row],[QTY TG]])*IF(db[[#This Row],[QTY K]]="",1,db[[#This Row],[QTY K]])</f>
        <v>480</v>
      </c>
      <c r="AB1638" s="87" t="str">
        <f>IF(db[[#This Row],[STN K]]="",IF(db[[#This Row],[STN TG]]="",db[[#This Row],[STN B]],db[[#This Row],[STN TG]]),db[[#This Row],[STN K]])</f>
        <v>PCS</v>
      </c>
      <c r="AC1638" s="87"/>
    </row>
    <row r="1639" spans="1:29" x14ac:dyDescent="0.25">
      <c r="A1639" s="87">
        <f>ROW()-1</f>
        <v>1638</v>
      </c>
      <c r="B1639" s="3" t="str">
        <f>LOWER(SUBSTITUTE(SUBSTITUTE(SUBSTITUTE(SUBSTITUTE(SUBSTITUTE(SUBSTITUTE(db[[#This Row],[NB BM]]," ",),".",""),"-",""),"(",""),")",""),"/",""))</f>
        <v>malamshintoengtg1wpolos</v>
      </c>
      <c r="C1639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D1639" s="3" t="str">
        <f>LOWER(SUBSTITUTE(SUBSTITUTE(SUBSTITUTE(SUBSTITUTE(SUBSTITUTE(SUBSTITUTE(SUBSTITUTE(SUBSTITUTE(SUBSTITUTE(db[[#This Row],[NB PAJAK]]," ",""),"-",""),"(",""),")",""),".",""),",",""),"/",""),"""",""),"+",""))</f>
        <v/>
      </c>
      <c r="E1639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malamshintoengtg1wpolos210pcs</v>
      </c>
      <c r="F16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malamshintoengtg1wpolos210pcsuntana</v>
      </c>
      <c r="G1639" s="1" t="s">
        <v>1202</v>
      </c>
      <c r="H1639" s="4" t="s">
        <v>2890</v>
      </c>
      <c r="I1639" s="49"/>
      <c r="J1639" s="1" t="s">
        <v>1621</v>
      </c>
      <c r="K1639" s="26" t="e">
        <f>IF(db[[#This Row],[NB NOTA_C]]="","",COUNTIF([2]!B_MSK[concat],db[[#This Row],[NB NOTA_C]]))</f>
        <v>#REF!</v>
      </c>
      <c r="L1639" s="7" t="s">
        <v>1655</v>
      </c>
      <c r="M1639" s="3" t="s">
        <v>1784</v>
      </c>
      <c r="N1639" s="1" t="s">
        <v>2805</v>
      </c>
      <c r="O1639" s="3"/>
      <c r="P1639" s="3" t="str">
        <f>IF(db[[#This Row],[QTY/ CTN]]="","",SUBSTITUTE(SUBSTITUTE(SUBSTITUTE(db[[#This Row],[QTY/ CTN]]," ","_",2),"(",""),")","")&amp;"_")</f>
        <v>210 PCS_</v>
      </c>
      <c r="Q1639" s="3">
        <f>IF(db[[#This Row],[H_QTY/ CTN]]="","",SEARCH("_",db[[#This Row],[H_QTY/ CTN]]))</f>
        <v>8</v>
      </c>
      <c r="R1639" s="3">
        <f>IF(db[[#This Row],[H_QTY/ CTN]]="","",LEN(db[[#This Row],[H_QTY/ CTN]]))</f>
        <v>8</v>
      </c>
      <c r="S1639" s="90" t="str">
        <f>IF(db[[#This Row],[H_QTY/ CTN]]="","",LEFT(db[[#This Row],[H_QTY/ CTN]],db[[#This Row],[H_1]]-1))</f>
        <v>210 PCS</v>
      </c>
      <c r="T1639" s="87" t="str">
        <f>IF(NOT(db[[#This Row],[H_1]]=db[[#This Row],[H_2]]),MID(db[[#This Row],[H_QTY/ CTN]],db[[#This Row],[H_1]]+1,db[[#This Row],[H_2]]-db[[#This Row],[H_1]]-1),"")</f>
        <v/>
      </c>
      <c r="U1639" s="87" t="str">
        <f>IF(db[[#This Row],[QTY/ CTN B]]="","",LEFT(db[[#This Row],[QTY/ CTN B]],SEARCH(" ",db[[#This Row],[QTY/ CTN B]],1)-1))</f>
        <v>210</v>
      </c>
      <c r="V1639" s="87" t="str">
        <f>IF(db[[#This Row],[QTY/ CTN B]]="","",RIGHT(db[[#This Row],[QTY/ CTN B]],LEN(db[[#This Row],[QTY/ CTN B]])-SEARCH(" ",db[[#This Row],[QTY/ CTN B]],1)))</f>
        <v>PCS</v>
      </c>
      <c r="W1639" s="87" t="str">
        <f>IF(db[[#This Row],[QTY/ CTN TG]]="",IF(db[[#This Row],[STN TG]]="","",12),LEFT(db[[#This Row],[QTY/ CTN TG]],SEARCH(" ",db[[#This Row],[QTY/ CTN TG]],1)-1))</f>
        <v/>
      </c>
      <c r="X1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39" s="87" t="str">
        <f>IF(db[[#This Row],[STN K]]="","",IF(db[[#This Row],[STN TG]]="LSN",12,""))</f>
        <v/>
      </c>
      <c r="Z1639" s="87" t="str">
        <f>IF(db[[#This Row],[STN TG]]="LSN","PCS","")</f>
        <v/>
      </c>
      <c r="AA1639" s="87">
        <f>db[[#This Row],[QTY B]]*IF(db[[#This Row],[QTY TG]]="",1,db[[#This Row],[QTY TG]])*IF(db[[#This Row],[QTY K]]="",1,db[[#This Row],[QTY K]])</f>
        <v>210</v>
      </c>
      <c r="AB1639" s="87" t="str">
        <f>IF(db[[#This Row],[STN K]]="",IF(db[[#This Row],[STN TG]]="",db[[#This Row],[STN B]],db[[#This Row],[STN TG]]),db[[#This Row],[STN K]])</f>
        <v>PCS</v>
      </c>
      <c r="AC1639" s="87"/>
    </row>
    <row r="1640" spans="1:29" x14ac:dyDescent="0.25">
      <c r="A1640" s="87">
        <f>ROW()-1</f>
        <v>1639</v>
      </c>
      <c r="B1640" s="3" t="str">
        <f>LOWER(SUBSTITUTE(SUBSTITUTE(SUBSTITUTE(SUBSTITUTE(SUBSTITUTE(SUBSTITUTE(db[[#This Row],[NB BM]]," ",),".",""),"-",""),"(",""),")",""),"/",""))</f>
        <v>malamshintoengtg1wpolos</v>
      </c>
      <c r="C1640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D1640" s="3" t="str">
        <f>LOWER(SUBSTITUTE(SUBSTITUTE(SUBSTITUTE(SUBSTITUTE(SUBSTITUTE(SUBSTITUTE(SUBSTITUTE(SUBSTITUTE(SUBSTITUTE(db[[#This Row],[NB PAJAK]]," ",""),"-",""),"(",""),")",""),".",""),",",""),"/",""),"""",""),"+",""))</f>
        <v/>
      </c>
      <c r="E1640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malamshintoengtg1wpolos210pcs</v>
      </c>
      <c r="F16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malamshintoengtg1wpolos1c=210pcs210pcsuntana</v>
      </c>
      <c r="G1640" s="1" t="s">
        <v>1202</v>
      </c>
      <c r="H1640" s="4" t="s">
        <v>1483</v>
      </c>
      <c r="I1640" s="49"/>
      <c r="J1640" s="1" t="s">
        <v>1621</v>
      </c>
      <c r="K1640" s="26" t="e">
        <f>IF(db[[#This Row],[NB NOTA_C]]="","",COUNTIF([2]!B_MSK[concat],db[[#This Row],[NB NOTA_C]]))</f>
        <v>#REF!</v>
      </c>
      <c r="L1640" s="6" t="s">
        <v>1655</v>
      </c>
      <c r="M1640" s="1" t="s">
        <v>1784</v>
      </c>
      <c r="N1640" s="1" t="s">
        <v>2805</v>
      </c>
      <c r="P1640" s="1" t="str">
        <f>IF(db[[#This Row],[QTY/ CTN]]="","",SUBSTITUTE(SUBSTITUTE(SUBSTITUTE(db[[#This Row],[QTY/ CTN]]," ","_",2),"(",""),")","")&amp;"_")</f>
        <v>210 PCS_</v>
      </c>
      <c r="Q1640" s="1">
        <f>IF(db[[#This Row],[H_QTY/ CTN]]="","",SEARCH("_",db[[#This Row],[H_QTY/ CTN]]))</f>
        <v>8</v>
      </c>
      <c r="R1640" s="1">
        <f>IF(db[[#This Row],[H_QTY/ CTN]]="","",LEN(db[[#This Row],[H_QTY/ CTN]]))</f>
        <v>8</v>
      </c>
      <c r="S1640" s="90" t="str">
        <f>IF(db[[#This Row],[H_QTY/ CTN]]="","",LEFT(db[[#This Row],[H_QTY/ CTN]],db[[#This Row],[H_1]]-1))</f>
        <v>210 PCS</v>
      </c>
      <c r="T1640" s="87" t="str">
        <f>IF(NOT(db[[#This Row],[H_1]]=db[[#This Row],[H_2]]),MID(db[[#This Row],[H_QTY/ CTN]],db[[#This Row],[H_1]]+1,db[[#This Row],[H_2]]-db[[#This Row],[H_1]]-1),"")</f>
        <v/>
      </c>
      <c r="U1640" s="87" t="str">
        <f>IF(db[[#This Row],[QTY/ CTN B]]="","",LEFT(db[[#This Row],[QTY/ CTN B]],SEARCH(" ",db[[#This Row],[QTY/ CTN B]],1)-1))</f>
        <v>210</v>
      </c>
      <c r="V1640" s="87" t="str">
        <f>IF(db[[#This Row],[QTY/ CTN B]]="","",RIGHT(db[[#This Row],[QTY/ CTN B]],LEN(db[[#This Row],[QTY/ CTN B]])-SEARCH(" ",db[[#This Row],[QTY/ CTN B]],1)))</f>
        <v>PCS</v>
      </c>
      <c r="W1640" s="87" t="str">
        <f>IF(db[[#This Row],[QTY/ CTN TG]]="",IF(db[[#This Row],[STN TG]]="","",12),LEFT(db[[#This Row],[QTY/ CTN TG]],SEARCH(" ",db[[#This Row],[QTY/ CTN TG]],1)-1))</f>
        <v/>
      </c>
      <c r="X1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0" s="87" t="str">
        <f>IF(db[[#This Row],[STN K]]="","",IF(db[[#This Row],[STN TG]]="LSN",12,""))</f>
        <v/>
      </c>
      <c r="Z1640" s="87" t="str">
        <f>IF(db[[#This Row],[STN TG]]="LSN","PCS","")</f>
        <v/>
      </c>
      <c r="AA1640" s="87">
        <f>db[[#This Row],[QTY B]]*IF(db[[#This Row],[QTY TG]]="",1,db[[#This Row],[QTY TG]])*IF(db[[#This Row],[QTY K]]="",1,db[[#This Row],[QTY K]])</f>
        <v>210</v>
      </c>
      <c r="AB1640" s="87" t="str">
        <f>IF(db[[#This Row],[STN K]]="",IF(db[[#This Row],[STN TG]]="",db[[#This Row],[STN B]],db[[#This Row],[STN TG]]),db[[#This Row],[STN K]])</f>
        <v>PCS</v>
      </c>
      <c r="AC1640" s="87"/>
    </row>
    <row r="1641" spans="1:29" x14ac:dyDescent="0.25">
      <c r="A1641" s="87">
        <f>ROW()-1</f>
        <v>1640</v>
      </c>
      <c r="B1641" s="3" t="str">
        <f>LOWER(SUBSTITUTE(SUBSTITUTE(SUBSTITUTE(SUBSTITUTE(SUBSTITUTE(SUBSTITUTE(db[[#This Row],[NB BM]]," ",),".",""),"-",""),"(",""),")",""),"/",""))</f>
        <v>malamshintoengtg612w</v>
      </c>
      <c r="C1641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D1641" s="3" t="str">
        <f>LOWER(SUBSTITUTE(SUBSTITUTE(SUBSTITUTE(SUBSTITUTE(SUBSTITUTE(SUBSTITUTE(SUBSTITUTE(SUBSTITUTE(SUBSTITUTE(db[[#This Row],[NB PAJAK]]," ",""),"-",""),"(",""),")",""),".",""),",",""),"/",""),"""",""),"+",""))</f>
        <v/>
      </c>
      <c r="E1641" s="3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malamshintoengtg612w210pcs</v>
      </c>
      <c r="F16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malamshintoengtg612w210pcsuntana</v>
      </c>
      <c r="G1641" s="1" t="s">
        <v>1203</v>
      </c>
      <c r="H1641" s="4" t="s">
        <v>1484</v>
      </c>
      <c r="I1641" s="49"/>
      <c r="J1641" s="1" t="s">
        <v>1621</v>
      </c>
      <c r="K1641" s="26" t="e">
        <f>IF(db[[#This Row],[NB NOTA_C]]="","",COUNTIF([2]!B_MSK[concat],db[[#This Row],[NB NOTA_C]]))</f>
        <v>#REF!</v>
      </c>
      <c r="L1641" s="6" t="s">
        <v>1655</v>
      </c>
      <c r="M1641" s="1" t="s">
        <v>1784</v>
      </c>
      <c r="N1641" s="1" t="s">
        <v>2805</v>
      </c>
      <c r="P1641" s="1" t="str">
        <f>IF(db[[#This Row],[QTY/ CTN]]="","",SUBSTITUTE(SUBSTITUTE(SUBSTITUTE(db[[#This Row],[QTY/ CTN]]," ","_",2),"(",""),")","")&amp;"_")</f>
        <v>210 PCS_</v>
      </c>
      <c r="Q1641" s="1">
        <f>IF(db[[#This Row],[H_QTY/ CTN]]="","",SEARCH("_",db[[#This Row],[H_QTY/ CTN]]))</f>
        <v>8</v>
      </c>
      <c r="R1641" s="1">
        <f>IF(db[[#This Row],[H_QTY/ CTN]]="","",LEN(db[[#This Row],[H_QTY/ CTN]]))</f>
        <v>8</v>
      </c>
      <c r="S1641" s="90" t="str">
        <f>IF(db[[#This Row],[H_QTY/ CTN]]="","",LEFT(db[[#This Row],[H_QTY/ CTN]],db[[#This Row],[H_1]]-1))</f>
        <v>210 PCS</v>
      </c>
      <c r="T1641" s="87" t="str">
        <f>IF(NOT(db[[#This Row],[H_1]]=db[[#This Row],[H_2]]),MID(db[[#This Row],[H_QTY/ CTN]],db[[#This Row],[H_1]]+1,db[[#This Row],[H_2]]-db[[#This Row],[H_1]]-1),"")</f>
        <v/>
      </c>
      <c r="U1641" s="87" t="str">
        <f>IF(db[[#This Row],[QTY/ CTN B]]="","",LEFT(db[[#This Row],[QTY/ CTN B]],SEARCH(" ",db[[#This Row],[QTY/ CTN B]],1)-1))</f>
        <v>210</v>
      </c>
      <c r="V1641" s="87" t="str">
        <f>IF(db[[#This Row],[QTY/ CTN B]]="","",RIGHT(db[[#This Row],[QTY/ CTN B]],LEN(db[[#This Row],[QTY/ CTN B]])-SEARCH(" ",db[[#This Row],[QTY/ CTN B]],1)))</f>
        <v>PCS</v>
      </c>
      <c r="W1641" s="87" t="str">
        <f>IF(db[[#This Row],[QTY/ CTN TG]]="",IF(db[[#This Row],[STN TG]]="","",12),LEFT(db[[#This Row],[QTY/ CTN TG]],SEARCH(" ",db[[#This Row],[QTY/ CTN TG]],1)-1))</f>
        <v/>
      </c>
      <c r="X1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1" s="87" t="str">
        <f>IF(db[[#This Row],[STN K]]="","",IF(db[[#This Row],[STN TG]]="LSN",12,""))</f>
        <v/>
      </c>
      <c r="Z1641" s="87" t="str">
        <f>IF(db[[#This Row],[STN TG]]="LSN","PCS","")</f>
        <v/>
      </c>
      <c r="AA1641" s="87">
        <f>db[[#This Row],[QTY B]]*IF(db[[#This Row],[QTY TG]]="",1,db[[#This Row],[QTY TG]])*IF(db[[#This Row],[QTY K]]="",1,db[[#This Row],[QTY K]])</f>
        <v>210</v>
      </c>
      <c r="AB1641" s="87" t="str">
        <f>IF(db[[#This Row],[STN K]]="",IF(db[[#This Row],[STN TG]]="",db[[#This Row],[STN B]],db[[#This Row],[STN TG]]),db[[#This Row],[STN K]])</f>
        <v>PCS</v>
      </c>
      <c r="AC1641" s="87"/>
    </row>
    <row r="1642" spans="1:29" x14ac:dyDescent="0.25">
      <c r="A1642" s="87">
        <f>ROW()-1</f>
        <v>1641</v>
      </c>
      <c r="B1642" s="117" t="str">
        <f>LOWER(SUBSTITUTE(SUBSTITUTE(SUBSTITUTE(SUBSTITUTE(SUBSTITUTE(SUBSTITUTE(db[[#This Row],[NB BM]]," ",),".",""),"-",""),"(",""),")",""),"/",""))</f>
        <v>malamshintoengk612w</v>
      </c>
      <c r="C1642" s="117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D1642" s="117" t="str">
        <f>LOWER(SUBSTITUTE(SUBSTITUTE(SUBSTITUTE(SUBSTITUTE(SUBSTITUTE(SUBSTITUTE(SUBSTITUTE(SUBSTITUTE(SUBSTITUTE(db[[#This Row],[NB PAJAK]]," ",""),"-",""),"(",""),")",""),".",""),",",""),"/",""),"""",""),"+",""))</f>
        <v/>
      </c>
      <c r="E1642" s="117" t="str">
        <f>LOWER(SUBSTITUTE(SUBSTITUTE(SUBSTITUTE(SUBSTITUTE(SUBSTITUTE(SUBSTITUTE(SUBSTITUTE(SUBSTITUTE(SUBSTITUTE(db[[#This Row],[NB BM]]&amp;db[[#This Row],[QTY/ CTN]]," ",),".",""),"-",""),"(",""),")",""),",",""),"/",""),"""",""),"+",""))</f>
        <v>malamshintoengk612w</v>
      </c>
      <c r="F164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malamshitoengk612wuntana</v>
      </c>
      <c r="G1642" s="4" t="s">
        <v>5682</v>
      </c>
      <c r="H1642" s="10" t="s">
        <v>5609</v>
      </c>
      <c r="I1642" s="119"/>
      <c r="J1642" s="1" t="s">
        <v>1621</v>
      </c>
      <c r="K1642" s="121" t="e">
        <f>IF(db[[#This Row],[NB NOTA_C]]="","",COUNTIF([2]!B_MSK[concat],db[[#This Row],[NB NOTA_C]]))</f>
        <v>#REF!</v>
      </c>
      <c r="L1642" s="7" t="s">
        <v>1655</v>
      </c>
      <c r="M1642" s="117"/>
      <c r="N1642" s="120"/>
      <c r="O1642" s="117"/>
      <c r="P1642" s="117" t="str">
        <f>IF(db[[#This Row],[QTY/ CTN]]="","",SUBSTITUTE(SUBSTITUTE(SUBSTITUTE(db[[#This Row],[QTY/ CTN]]," ","_",2),"(",""),")","")&amp;"_")</f>
        <v/>
      </c>
      <c r="Q1642" s="117" t="str">
        <f>IF(db[[#This Row],[H_QTY/ CTN]]="","",SEARCH("_",db[[#This Row],[H_QTY/ CTN]]))</f>
        <v/>
      </c>
      <c r="R1642" s="117" t="str">
        <f>IF(db[[#This Row],[H_QTY/ CTN]]="","",LEN(db[[#This Row],[H_QTY/ CTN]]))</f>
        <v/>
      </c>
      <c r="S1642" s="123" t="str">
        <f>IF(db[[#This Row],[H_QTY/ CTN]]="","",LEFT(db[[#This Row],[H_QTY/ CTN]],db[[#This Row],[H_1]]-1))</f>
        <v/>
      </c>
      <c r="T1642" s="123" t="str">
        <f>IF(NOT(db[[#This Row],[H_1]]=db[[#This Row],[H_2]]),MID(db[[#This Row],[H_QTY/ CTN]],db[[#This Row],[H_1]]+1,db[[#This Row],[H_2]]-db[[#This Row],[H_1]]-1),"")</f>
        <v/>
      </c>
      <c r="U1642" s="123" t="str">
        <f>IF(db[[#This Row],[QTY/ CTN B]]="","",LEFT(db[[#This Row],[QTY/ CTN B]],SEARCH(" ",db[[#This Row],[QTY/ CTN B]],1)-1))</f>
        <v/>
      </c>
      <c r="V1642" s="123" t="str">
        <f>IF(db[[#This Row],[QTY/ CTN B]]="","",RIGHT(db[[#This Row],[QTY/ CTN B]],LEN(db[[#This Row],[QTY/ CTN B]])-SEARCH(" ",db[[#This Row],[QTY/ CTN B]],1)))</f>
        <v/>
      </c>
      <c r="W1642" s="123" t="str">
        <f>IF(db[[#This Row],[QTY/ CTN TG]]="",IF(db[[#This Row],[STN TG]]="","",12),LEFT(db[[#This Row],[QTY/ CTN TG]],SEARCH(" ",db[[#This Row],[QTY/ CTN TG]],1)-1))</f>
        <v/>
      </c>
      <c r="X164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2" s="123" t="str">
        <f>IF(db[[#This Row],[STN K]]="","",IF(db[[#This Row],[STN TG]]="LSN",12,""))</f>
        <v/>
      </c>
      <c r="Z1642" s="123" t="str">
        <f>IF(db[[#This Row],[STN TG]]="LSN","PCS","")</f>
        <v/>
      </c>
      <c r="AA1642" s="123" t="e">
        <f>db[[#This Row],[QTY B]]*IF(db[[#This Row],[QTY TG]]="",1,db[[#This Row],[QTY TG]])*IF(db[[#This Row],[QTY K]]="",1,db[[#This Row],[QTY K]])</f>
        <v>#VALUE!</v>
      </c>
      <c r="AB1642" s="123" t="str">
        <f>IF(db[[#This Row],[STN K]]="",IF(db[[#This Row],[STN TG]]="",db[[#This Row],[STN B]],db[[#This Row],[STN TG]]),db[[#This Row],[STN K]])</f>
        <v/>
      </c>
      <c r="AC1642" s="87"/>
    </row>
    <row r="1643" spans="1:29" x14ac:dyDescent="0.25">
      <c r="A1643" s="87">
        <f>ROW()-1</f>
        <v>1642</v>
      </c>
      <c r="B1643" s="66" t="str">
        <f>LOWER(SUBSTITUTE(SUBSTITUTE(SUBSTITUTE(SUBSTITUTE(SUBSTITUTE(SUBSTITUTE(db[[#This Row],[NB BM]]," ",),".",""),"-",""),"(",""),")",""),"/",""))</f>
        <v>mapbatiksika</v>
      </c>
      <c r="C1643" s="66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D1643" s="66" t="str">
        <f>LOWER(SUBSTITUTE(SUBSTITUTE(SUBSTITUTE(SUBSTITUTE(SUBSTITUTE(SUBSTITUTE(SUBSTITUTE(SUBSTITUTE(SUBSTITUTE(db[[#This Row],[NB PAJAK]]," ",""),"-",""),"(",""),")",""),".",""),",",""),"/",""),"""",""),"+",""))</f>
        <v/>
      </c>
      <c r="E1643" s="66" t="str">
        <f>LOWER(SUBSTITUTE(SUBSTITUTE(SUBSTITUTE(SUBSTITUTE(SUBSTITUTE(SUBSTITUTE(SUBSTITUTE(SUBSTITUTE(SUBSTITUTE(db[[#This Row],[NB BM]]&amp;db[[#This Row],[QTY/ CTN]]," ",),".",""),"-",""),"(",""),")",""),",",""),"/",""),"""",""),"+",""))</f>
        <v>mapbatiksika600pcs</v>
      </c>
      <c r="F1643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mapbatiksika600pcsuntana</v>
      </c>
      <c r="G1643" s="67" t="s">
        <v>4789</v>
      </c>
      <c r="H1643" s="67" t="s">
        <v>4788</v>
      </c>
      <c r="I1643" s="68"/>
      <c r="J1643" s="1" t="s">
        <v>1621</v>
      </c>
      <c r="K1643" s="70" t="e">
        <f>IF(db[[#This Row],[NB NOTA_C]]="","",COUNTIF([2]!B_MSK[concat],db[[#This Row],[NB NOTA_C]]))</f>
        <v>#REF!</v>
      </c>
      <c r="L1643" s="71" t="s">
        <v>1636</v>
      </c>
      <c r="M1643" s="66" t="s">
        <v>1786</v>
      </c>
      <c r="N1643" s="69" t="s">
        <v>2807</v>
      </c>
      <c r="O1643" s="66"/>
      <c r="P1643" s="66" t="str">
        <f>IF(db[[#This Row],[QTY/ CTN]]="","",SUBSTITUTE(SUBSTITUTE(SUBSTITUTE(db[[#This Row],[QTY/ CTN]]," ","_",2),"(",""),")","")&amp;"_")</f>
        <v>600 PCS_</v>
      </c>
      <c r="Q1643" s="66">
        <f>IF(db[[#This Row],[H_QTY/ CTN]]="","",SEARCH("_",db[[#This Row],[H_QTY/ CTN]]))</f>
        <v>8</v>
      </c>
      <c r="R1643" s="66">
        <f>IF(db[[#This Row],[H_QTY/ CTN]]="","",LEN(db[[#This Row],[H_QTY/ CTN]]))</f>
        <v>8</v>
      </c>
      <c r="S1643" s="97" t="str">
        <f>IF(db[[#This Row],[H_QTY/ CTN]]="","",LEFT(db[[#This Row],[H_QTY/ CTN]],db[[#This Row],[H_1]]-1))</f>
        <v>600 PCS</v>
      </c>
      <c r="T1643" s="97" t="str">
        <f>IF(NOT(db[[#This Row],[H_1]]=db[[#This Row],[H_2]]),MID(db[[#This Row],[H_QTY/ CTN]],db[[#This Row],[H_1]]+1,db[[#This Row],[H_2]]-db[[#This Row],[H_1]]-1),"")</f>
        <v/>
      </c>
      <c r="U1643" s="87" t="str">
        <f>IF(db[[#This Row],[QTY/ CTN B]]="","",LEFT(db[[#This Row],[QTY/ CTN B]],SEARCH(" ",db[[#This Row],[QTY/ CTN B]],1)-1))</f>
        <v>600</v>
      </c>
      <c r="V1643" s="87" t="str">
        <f>IF(db[[#This Row],[QTY/ CTN B]]="","",RIGHT(db[[#This Row],[QTY/ CTN B]],LEN(db[[#This Row],[QTY/ CTN B]])-SEARCH(" ",db[[#This Row],[QTY/ CTN B]],1)))</f>
        <v>PCS</v>
      </c>
      <c r="W1643" s="87" t="str">
        <f>IF(db[[#This Row],[QTY/ CTN TG]]="",IF(db[[#This Row],[STN TG]]="","",12),LEFT(db[[#This Row],[QTY/ CTN TG]],SEARCH(" ",db[[#This Row],[QTY/ CTN TG]],1)-1))</f>
        <v/>
      </c>
      <c r="X1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3" s="87" t="str">
        <f>IF(db[[#This Row],[STN K]]="","",IF(db[[#This Row],[STN TG]]="LSN",12,""))</f>
        <v/>
      </c>
      <c r="Z1643" s="87" t="str">
        <f>IF(db[[#This Row],[STN TG]]="LSN","PCS","")</f>
        <v/>
      </c>
      <c r="AA1643" s="87">
        <f>db[[#This Row],[QTY B]]*IF(db[[#This Row],[QTY TG]]="",1,db[[#This Row],[QTY TG]])*IF(db[[#This Row],[QTY K]]="",1,db[[#This Row],[QTY K]])</f>
        <v>600</v>
      </c>
      <c r="AB1643" s="87" t="str">
        <f>IF(db[[#This Row],[STN K]]="",IF(db[[#This Row],[STN TG]]="",db[[#This Row],[STN B]],db[[#This Row],[STN TG]]),db[[#This Row],[STN K]])</f>
        <v>PCS</v>
      </c>
      <c r="AC1643" s="87"/>
    </row>
    <row r="1644" spans="1:29" x14ac:dyDescent="0.25">
      <c r="A1644" s="87">
        <f>ROW()-1</f>
        <v>1643</v>
      </c>
      <c r="B1644" s="3" t="str">
        <f>LOWER(SUBSTITUTE(SUBSTITUTE(SUBSTITUTE(SUBSTITUTE(SUBSTITUTE(SUBSTITUTE(db[[#This Row],[NB BM]]," ",),".",""),"-",""),"(",""),")",""),"/",""))</f>
        <v>mapdataamplopmicrotopf53b6115x23</v>
      </c>
      <c r="C1644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D1644" s="3" t="str">
        <f>LOWER(SUBSTITUTE(SUBSTITUTE(SUBSTITUTE(SUBSTITUTE(SUBSTITUTE(SUBSTITUTE(SUBSTITUTE(SUBSTITUTE(SUBSTITUTE(db[[#This Row],[NB PAJAK]]," ",""),"-",""),"(",""),")",""),".",""),",",""),"/",""),"""",""),"+",""))</f>
        <v/>
      </c>
      <c r="E1644" s="3" t="str">
        <f>LOWER(SUBSTITUTE(SUBSTITUTE(SUBSTITUTE(SUBSTITUTE(SUBSTITUTE(SUBSTITUTE(SUBSTITUTE(SUBSTITUTE(SUBSTITUTE(db[[#This Row],[NB BM]]&amp;db[[#This Row],[QTY/ CTN]]," ",),".",""),"-",""),"(",""),")",""),",",""),"/",""),"""",""),"+",""))</f>
        <v>mapdataamplopmicrotopf53b6115x23100lsn</v>
      </c>
      <c r="F16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mapdataamplopmicrotopf53b6115x23100lsnuntana</v>
      </c>
      <c r="G1644" s="1" t="s">
        <v>4586</v>
      </c>
      <c r="H1644" s="4" t="s">
        <v>4584</v>
      </c>
      <c r="I1644" s="49"/>
      <c r="J1644" s="1" t="s">
        <v>1621</v>
      </c>
      <c r="K1644" s="28" t="e">
        <f>IF(db[[#This Row],[NB NOTA_C]]="","",COUNTIF([2]!B_MSK[concat],db[[#This Row],[NB NOTA_C]]))</f>
        <v>#REF!</v>
      </c>
      <c r="L1644" s="7" t="s">
        <v>1637</v>
      </c>
      <c r="M1644" s="3" t="s">
        <v>1780</v>
      </c>
      <c r="N1644" s="1" t="s">
        <v>2807</v>
      </c>
      <c r="O1644" s="3"/>
      <c r="P1644" s="3" t="str">
        <f>IF(db[[#This Row],[QTY/ CTN]]="","",SUBSTITUTE(SUBSTITUTE(SUBSTITUTE(db[[#This Row],[QTY/ CTN]]," ","_",2),"(",""),")","")&amp;"_")</f>
        <v>100 LSN_</v>
      </c>
      <c r="Q1644" s="3">
        <f>IF(db[[#This Row],[H_QTY/ CTN]]="","",SEARCH("_",db[[#This Row],[H_QTY/ CTN]]))</f>
        <v>8</v>
      </c>
      <c r="R1644" s="3">
        <f>IF(db[[#This Row],[H_QTY/ CTN]]="","",LEN(db[[#This Row],[H_QTY/ CTN]]))</f>
        <v>8</v>
      </c>
      <c r="S1644" s="87" t="str">
        <f>IF(db[[#This Row],[H_QTY/ CTN]]="","",LEFT(db[[#This Row],[H_QTY/ CTN]],db[[#This Row],[H_1]]-1))</f>
        <v>100 LSN</v>
      </c>
      <c r="T1644" s="87" t="str">
        <f>IF(NOT(db[[#This Row],[H_1]]=db[[#This Row],[H_2]]),MID(db[[#This Row],[H_QTY/ CTN]],db[[#This Row],[H_1]]+1,db[[#This Row],[H_2]]-db[[#This Row],[H_1]]-1),"")</f>
        <v/>
      </c>
      <c r="U1644" s="87" t="str">
        <f>IF(db[[#This Row],[QTY/ CTN B]]="","",LEFT(db[[#This Row],[QTY/ CTN B]],SEARCH(" ",db[[#This Row],[QTY/ CTN B]],1)-1))</f>
        <v>100</v>
      </c>
      <c r="V1644" s="87" t="str">
        <f>IF(db[[#This Row],[QTY/ CTN B]]="","",RIGHT(db[[#This Row],[QTY/ CTN B]],LEN(db[[#This Row],[QTY/ CTN B]])-SEARCH(" ",db[[#This Row],[QTY/ CTN B]],1)))</f>
        <v>LSN</v>
      </c>
      <c r="W1644" s="87">
        <f>IF(db[[#This Row],[QTY/ CTN TG]]="",IF(db[[#This Row],[STN TG]]="","",12),LEFT(db[[#This Row],[QTY/ CTN TG]],SEARCH(" ",db[[#This Row],[QTY/ CTN TG]],1)-1))</f>
        <v>12</v>
      </c>
      <c r="X1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44" s="87" t="str">
        <f>IF(db[[#This Row],[STN K]]="","",IF(db[[#This Row],[STN TG]]="LSN",12,""))</f>
        <v/>
      </c>
      <c r="Z1644" s="87" t="str">
        <f>IF(db[[#This Row],[STN TG]]="LSN","PCS","")</f>
        <v/>
      </c>
      <c r="AA1644" s="87">
        <f>db[[#This Row],[QTY B]]*IF(db[[#This Row],[QTY TG]]="",1,db[[#This Row],[QTY TG]])*IF(db[[#This Row],[QTY K]]="",1,db[[#This Row],[QTY K]])</f>
        <v>1200</v>
      </c>
      <c r="AB1644" s="87" t="str">
        <f>IF(db[[#This Row],[STN K]]="",IF(db[[#This Row],[STN TG]]="",db[[#This Row],[STN B]],db[[#This Row],[STN TG]]),db[[#This Row],[STN K]])</f>
        <v>PCS</v>
      </c>
      <c r="AC1644" s="87"/>
    </row>
    <row r="1645" spans="1:29" x14ac:dyDescent="0.25">
      <c r="A1645" s="87">
        <f>ROW()-1</f>
        <v>1644</v>
      </c>
      <c r="B1645" s="3" t="str">
        <f>LOWER(SUBSTITUTE(SUBSTITUTE(SUBSTITUTE(SUBSTITUTE(SUBSTITUTE(SUBSTITUTE(db[[#This Row],[NB BM]]," ",),".",""),"-",""),"(",""),")",""),"/",""))</f>
        <v>mapdataamplopmicrotopf54a517x233</v>
      </c>
      <c r="C1645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D1645" s="3" t="str">
        <f>LOWER(SUBSTITUTE(SUBSTITUTE(SUBSTITUTE(SUBSTITUTE(SUBSTITUTE(SUBSTITUTE(SUBSTITUTE(SUBSTITUTE(SUBSTITUTE(db[[#This Row],[NB PAJAK]]," ",""),"-",""),"(",""),")",""),".",""),",",""),"/",""),"""",""),"+",""))</f>
        <v/>
      </c>
      <c r="E1645" s="3" t="str">
        <f>LOWER(SUBSTITUTE(SUBSTITUTE(SUBSTITUTE(SUBSTITUTE(SUBSTITUTE(SUBSTITUTE(SUBSTITUTE(SUBSTITUTE(SUBSTITUTE(db[[#This Row],[NB BM]]&amp;db[[#This Row],[QTY/ CTN]]," ",),".",""),"-",""),"(",""),")",""),",",""),"/",""),"""",""),"+",""))</f>
        <v>mapdataamplopmicrotopf54a517x23360lsn</v>
      </c>
      <c r="F16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mapdataamplopmicrotopf54a517x23360lsnuntana</v>
      </c>
      <c r="G1645" s="1" t="s">
        <v>4587</v>
      </c>
      <c r="H1645" s="4" t="s">
        <v>4585</v>
      </c>
      <c r="I1645" s="49"/>
      <c r="J1645" s="1" t="s">
        <v>1621</v>
      </c>
      <c r="K1645" s="28" t="e">
        <f>IF(db[[#This Row],[NB NOTA_C]]="","",COUNTIF([2]!B_MSK[concat],db[[#This Row],[NB NOTA_C]]))</f>
        <v>#REF!</v>
      </c>
      <c r="L1645" s="7" t="s">
        <v>1637</v>
      </c>
      <c r="M1645" s="3" t="s">
        <v>1670</v>
      </c>
      <c r="N1645" s="1" t="s">
        <v>2807</v>
      </c>
      <c r="O1645" s="3"/>
      <c r="P1645" s="3" t="str">
        <f>IF(db[[#This Row],[QTY/ CTN]]="","",SUBSTITUTE(SUBSTITUTE(SUBSTITUTE(db[[#This Row],[QTY/ CTN]]," ","_",2),"(",""),")","")&amp;"_")</f>
        <v>60 LSN_</v>
      </c>
      <c r="Q1645" s="3">
        <f>IF(db[[#This Row],[H_QTY/ CTN]]="","",SEARCH("_",db[[#This Row],[H_QTY/ CTN]]))</f>
        <v>7</v>
      </c>
      <c r="R1645" s="3">
        <f>IF(db[[#This Row],[H_QTY/ CTN]]="","",LEN(db[[#This Row],[H_QTY/ CTN]]))</f>
        <v>7</v>
      </c>
      <c r="S1645" s="87" t="str">
        <f>IF(db[[#This Row],[H_QTY/ CTN]]="","",LEFT(db[[#This Row],[H_QTY/ CTN]],db[[#This Row],[H_1]]-1))</f>
        <v>60 LSN</v>
      </c>
      <c r="T1645" s="87" t="str">
        <f>IF(NOT(db[[#This Row],[H_1]]=db[[#This Row],[H_2]]),MID(db[[#This Row],[H_QTY/ CTN]],db[[#This Row],[H_1]]+1,db[[#This Row],[H_2]]-db[[#This Row],[H_1]]-1),"")</f>
        <v/>
      </c>
      <c r="U1645" s="87" t="str">
        <f>IF(db[[#This Row],[QTY/ CTN B]]="","",LEFT(db[[#This Row],[QTY/ CTN B]],SEARCH(" ",db[[#This Row],[QTY/ CTN B]],1)-1))</f>
        <v>60</v>
      </c>
      <c r="V1645" s="87" t="str">
        <f>IF(db[[#This Row],[QTY/ CTN B]]="","",RIGHT(db[[#This Row],[QTY/ CTN B]],LEN(db[[#This Row],[QTY/ CTN B]])-SEARCH(" ",db[[#This Row],[QTY/ CTN B]],1)))</f>
        <v>LSN</v>
      </c>
      <c r="W1645" s="87">
        <f>IF(db[[#This Row],[QTY/ CTN TG]]="",IF(db[[#This Row],[STN TG]]="","",12),LEFT(db[[#This Row],[QTY/ CTN TG]],SEARCH(" ",db[[#This Row],[QTY/ CTN TG]],1)-1))</f>
        <v>12</v>
      </c>
      <c r="X1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45" s="87" t="str">
        <f>IF(db[[#This Row],[STN K]]="","",IF(db[[#This Row],[STN TG]]="LSN",12,""))</f>
        <v/>
      </c>
      <c r="Z1645" s="87" t="str">
        <f>IF(db[[#This Row],[STN TG]]="LSN","PCS","")</f>
        <v/>
      </c>
      <c r="AA1645" s="87">
        <f>db[[#This Row],[QTY B]]*IF(db[[#This Row],[QTY TG]]="",1,db[[#This Row],[QTY TG]])*IF(db[[#This Row],[QTY K]]="",1,db[[#This Row],[QTY K]])</f>
        <v>720</v>
      </c>
      <c r="AB1645" s="87" t="str">
        <f>IF(db[[#This Row],[STN K]]="",IF(db[[#This Row],[STN TG]]="",db[[#This Row],[STN B]],db[[#This Row],[STN TG]]),db[[#This Row],[STN K]])</f>
        <v>PCS</v>
      </c>
      <c r="AC1645" s="87"/>
    </row>
    <row r="1646" spans="1:29" x14ac:dyDescent="0.25">
      <c r="A1646" s="87">
        <f>ROW()-1</f>
        <v>1645</v>
      </c>
      <c r="B1646" s="14" t="str">
        <f>LOWER(SUBSTITUTE(SUBSTITUTE(SUBSTITUTE(SUBSTITUTE(SUBSTITUTE(SUBSTITUTE(db[[#This Row],[NB BM]]," ",),".",""),"-",""),"(",""),")",""),"/",""))</f>
        <v>mapdatabm53</v>
      </c>
      <c r="C1646" s="14" t="str">
        <f>LOWER(SUBSTITUTE(SUBSTITUTE(SUBSTITUTE(SUBSTITUTE(SUBSTITUTE(SUBSTITUTE(SUBSTITUTE(SUBSTITUTE(SUBSTITUTE(db[[#This Row],[NB NOTA]]," ",),".",""),"-",""),"(",""),")",""),",",""),"/",""),"""",""),"+",""))</f>
        <v>mapdatabm53</v>
      </c>
      <c r="D1646" s="14" t="str">
        <f>LOWER(SUBSTITUTE(SUBSTITUTE(SUBSTITUTE(SUBSTITUTE(SUBSTITUTE(SUBSTITUTE(SUBSTITUTE(SUBSTITUTE(SUBSTITUTE(db[[#This Row],[NB PAJAK]]," ",""),"-",""),"(",""),")",""),".",""),",",""),"/",""),"""",""),"+",""))</f>
        <v/>
      </c>
      <c r="E1646" s="14" t="str">
        <f>LOWER(SUBSTITUTE(SUBSTITUTE(SUBSTITUTE(SUBSTITUTE(SUBSTITUTE(SUBSTITUTE(SUBSTITUTE(SUBSTITUTE(SUBSTITUTE(db[[#This Row],[NB BM]]&amp;db[[#This Row],[QTY/ CTN]]," ",),".",""),"-",""),"(",""),")",""),",",""),"/",""),"""",""),"+",""))</f>
        <v>mapdatabm53600pcs</v>
      </c>
      <c r="F16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mapdatabm53600pcsuntana</v>
      </c>
      <c r="G1646" s="15" t="s">
        <v>3843</v>
      </c>
      <c r="H1646" s="19" t="s">
        <v>3836</v>
      </c>
      <c r="I1646" s="50"/>
      <c r="J1646" s="1" t="s">
        <v>1621</v>
      </c>
      <c r="K1646" s="27" t="e">
        <f>IF(db[[#This Row],[NB NOTA_C]]="","",COUNTIF([2]!B_MSK[concat],db[[#This Row],[NB NOTA_C]]))</f>
        <v>#REF!</v>
      </c>
      <c r="L1646" s="16" t="s">
        <v>1637</v>
      </c>
      <c r="M1646" s="14" t="s">
        <v>1786</v>
      </c>
      <c r="N1646" s="15" t="s">
        <v>2807</v>
      </c>
      <c r="O1646" s="14"/>
      <c r="P1646" s="14" t="str">
        <f>IF(db[[#This Row],[QTY/ CTN]]="","",SUBSTITUTE(SUBSTITUTE(SUBSTITUTE(db[[#This Row],[QTY/ CTN]]," ","_",2),"(",""),")","")&amp;"_")</f>
        <v>600 PCS_</v>
      </c>
      <c r="Q1646" s="14">
        <f>IF(db[[#This Row],[H_QTY/ CTN]]="","",SEARCH("_",db[[#This Row],[H_QTY/ CTN]]))</f>
        <v>8</v>
      </c>
      <c r="R1646" s="14">
        <f>IF(db[[#This Row],[H_QTY/ CTN]]="","",LEN(db[[#This Row],[H_QTY/ CTN]]))</f>
        <v>8</v>
      </c>
      <c r="S1646" s="91" t="str">
        <f>IF(db[[#This Row],[H_QTY/ CTN]]="","",LEFT(db[[#This Row],[H_QTY/ CTN]],db[[#This Row],[H_1]]-1))</f>
        <v>600 PCS</v>
      </c>
      <c r="T1646" s="91" t="str">
        <f>IF(NOT(db[[#This Row],[H_1]]=db[[#This Row],[H_2]]),MID(db[[#This Row],[H_QTY/ CTN]],db[[#This Row],[H_1]]+1,db[[#This Row],[H_2]]-db[[#This Row],[H_1]]-1),"")</f>
        <v/>
      </c>
      <c r="U1646" s="87" t="str">
        <f>IF(db[[#This Row],[QTY/ CTN B]]="","",LEFT(db[[#This Row],[QTY/ CTN B]],SEARCH(" ",db[[#This Row],[QTY/ CTN B]],1)-1))</f>
        <v>600</v>
      </c>
      <c r="V1646" s="87" t="str">
        <f>IF(db[[#This Row],[QTY/ CTN B]]="","",RIGHT(db[[#This Row],[QTY/ CTN B]],LEN(db[[#This Row],[QTY/ CTN B]])-SEARCH(" ",db[[#This Row],[QTY/ CTN B]],1)))</f>
        <v>PCS</v>
      </c>
      <c r="W1646" s="87" t="str">
        <f>IF(db[[#This Row],[QTY/ CTN TG]]="",IF(db[[#This Row],[STN TG]]="","",12),LEFT(db[[#This Row],[QTY/ CTN TG]],SEARCH(" ",db[[#This Row],[QTY/ CTN TG]],1)-1))</f>
        <v/>
      </c>
      <c r="X1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6" s="87" t="str">
        <f>IF(db[[#This Row],[STN K]]="","",IF(db[[#This Row],[STN TG]]="LSN",12,""))</f>
        <v/>
      </c>
      <c r="Z1646" s="87" t="str">
        <f>IF(db[[#This Row],[STN TG]]="LSN","PCS","")</f>
        <v/>
      </c>
      <c r="AA1646" s="87">
        <f>db[[#This Row],[QTY B]]*IF(db[[#This Row],[QTY TG]]="",1,db[[#This Row],[QTY TG]])*IF(db[[#This Row],[QTY K]]="",1,db[[#This Row],[QTY K]])</f>
        <v>600</v>
      </c>
      <c r="AB1646" s="87" t="str">
        <f>IF(db[[#This Row],[STN K]]="",IF(db[[#This Row],[STN TG]]="",db[[#This Row],[STN B]],db[[#This Row],[STN TG]]),db[[#This Row],[STN K]])</f>
        <v>PCS</v>
      </c>
      <c r="AC1646" s="87"/>
    </row>
    <row r="1647" spans="1:29" x14ac:dyDescent="0.25">
      <c r="A1647" s="87">
        <f>ROW()-1</f>
        <v>1646</v>
      </c>
      <c r="B1647" s="14" t="str">
        <f>LOWER(SUBSTITUTE(SUBSTITUTE(SUBSTITUTE(SUBSTITUTE(SUBSTITUTE(SUBSTITUTE(db[[#This Row],[NB BM]]," ",),".",""),"-",""),"(",""),")",""),"/",""))</f>
        <v>mapdatacf57</v>
      </c>
      <c r="C1647" s="14" t="str">
        <f>LOWER(SUBSTITUTE(SUBSTITUTE(SUBSTITUTE(SUBSTITUTE(SUBSTITUTE(SUBSTITUTE(SUBSTITUTE(SUBSTITUTE(SUBSTITUTE(db[[#This Row],[NB NOTA]]," ",),".",""),"-",""),"(",""),")",""),",",""),"/",""),"""",""),"+",""))</f>
        <v>mapdatacf57</v>
      </c>
      <c r="D1647" s="14" t="str">
        <f>LOWER(SUBSTITUTE(SUBSTITUTE(SUBSTITUTE(SUBSTITUTE(SUBSTITUTE(SUBSTITUTE(SUBSTITUTE(SUBSTITUTE(SUBSTITUTE(db[[#This Row],[NB PAJAK]]," ",""),"-",""),"(",""),")",""),".",""),",",""),"/",""),"""",""),"+",""))</f>
        <v/>
      </c>
      <c r="E1647" s="14" t="str">
        <f>LOWER(SUBSTITUTE(SUBSTITUTE(SUBSTITUTE(SUBSTITUTE(SUBSTITUTE(SUBSTITUTE(SUBSTITUTE(SUBSTITUTE(SUBSTITUTE(db[[#This Row],[NB BM]]&amp;db[[#This Row],[QTY/ CTN]]," ",),".",""),"-",""),"(",""),")",""),",",""),"/",""),"""",""),"+",""))</f>
        <v>mapdatacf57240pcs</v>
      </c>
      <c r="F16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mapdatacf57240pcsuntana</v>
      </c>
      <c r="G1647" s="15" t="s">
        <v>3844</v>
      </c>
      <c r="H1647" s="19" t="s">
        <v>3837</v>
      </c>
      <c r="I1647" s="50"/>
      <c r="J1647" s="1" t="s">
        <v>1621</v>
      </c>
      <c r="K1647" s="27" t="e">
        <f>IF(db[[#This Row],[NB NOTA_C]]="","",COUNTIF([2]!B_MSK[concat],db[[#This Row],[NB NOTA_C]]))</f>
        <v>#REF!</v>
      </c>
      <c r="L1647" s="16" t="s">
        <v>1637</v>
      </c>
      <c r="M1647" s="14" t="s">
        <v>1698</v>
      </c>
      <c r="N1647" s="15" t="s">
        <v>2807</v>
      </c>
      <c r="O1647" s="14"/>
      <c r="P1647" s="14" t="str">
        <f>IF(db[[#This Row],[QTY/ CTN]]="","",SUBSTITUTE(SUBSTITUTE(SUBSTITUTE(db[[#This Row],[QTY/ CTN]]," ","_",2),"(",""),")","")&amp;"_")</f>
        <v>240 PCS_</v>
      </c>
      <c r="Q1647" s="14">
        <f>IF(db[[#This Row],[H_QTY/ CTN]]="","",SEARCH("_",db[[#This Row],[H_QTY/ CTN]]))</f>
        <v>8</v>
      </c>
      <c r="R1647" s="14">
        <f>IF(db[[#This Row],[H_QTY/ CTN]]="","",LEN(db[[#This Row],[H_QTY/ CTN]]))</f>
        <v>8</v>
      </c>
      <c r="S1647" s="91" t="str">
        <f>IF(db[[#This Row],[H_QTY/ CTN]]="","",LEFT(db[[#This Row],[H_QTY/ CTN]],db[[#This Row],[H_1]]-1))</f>
        <v>240 PCS</v>
      </c>
      <c r="T1647" s="91" t="str">
        <f>IF(NOT(db[[#This Row],[H_1]]=db[[#This Row],[H_2]]),MID(db[[#This Row],[H_QTY/ CTN]],db[[#This Row],[H_1]]+1,db[[#This Row],[H_2]]-db[[#This Row],[H_1]]-1),"")</f>
        <v/>
      </c>
      <c r="U1647" s="87" t="str">
        <f>IF(db[[#This Row],[QTY/ CTN B]]="","",LEFT(db[[#This Row],[QTY/ CTN B]],SEARCH(" ",db[[#This Row],[QTY/ CTN B]],1)-1))</f>
        <v>240</v>
      </c>
      <c r="V1647" s="87" t="str">
        <f>IF(db[[#This Row],[QTY/ CTN B]]="","",RIGHT(db[[#This Row],[QTY/ CTN B]],LEN(db[[#This Row],[QTY/ CTN B]])-SEARCH(" ",db[[#This Row],[QTY/ CTN B]],1)))</f>
        <v>PCS</v>
      </c>
      <c r="W1647" s="87" t="str">
        <f>IF(db[[#This Row],[QTY/ CTN TG]]="",IF(db[[#This Row],[STN TG]]="","",12),LEFT(db[[#This Row],[QTY/ CTN TG]],SEARCH(" ",db[[#This Row],[QTY/ CTN TG]],1)-1))</f>
        <v/>
      </c>
      <c r="X1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47" s="87" t="str">
        <f>IF(db[[#This Row],[STN K]]="","",IF(db[[#This Row],[STN TG]]="LSN",12,""))</f>
        <v/>
      </c>
      <c r="Z1647" s="87" t="str">
        <f>IF(db[[#This Row],[STN TG]]="LSN","PCS","")</f>
        <v/>
      </c>
      <c r="AA1647" s="87">
        <f>db[[#This Row],[QTY B]]*IF(db[[#This Row],[QTY TG]]="",1,db[[#This Row],[QTY TG]])*IF(db[[#This Row],[QTY K]]="",1,db[[#This Row],[QTY K]])</f>
        <v>240</v>
      </c>
      <c r="AB1647" s="87" t="str">
        <f>IF(db[[#This Row],[STN K]]="",IF(db[[#This Row],[STN TG]]="",db[[#This Row],[STN B]],db[[#This Row],[STN TG]]),db[[#This Row],[STN K]])</f>
        <v>PCS</v>
      </c>
      <c r="AC1647" s="87"/>
    </row>
    <row r="1648" spans="1:29" x14ac:dyDescent="0.25">
      <c r="A1648" s="87">
        <f>ROW()-1</f>
        <v>1647</v>
      </c>
      <c r="B1648" s="3" t="str">
        <f>LOWER(SUBSTITUTE(SUBSTITUTE(SUBSTITUTE(SUBSTITUTE(SUBSTITUTE(SUBSTITUTE(db[[#This Row],[NB BM]]," ",),".",""),"-",""),"(",""),")",""),"/",""))</f>
        <v>mapdokumenkeeper40lbrtnt021</v>
      </c>
      <c r="C1648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D1648" s="3" t="str">
        <f>LOWER(SUBSTITUTE(SUBSTITUTE(SUBSTITUTE(SUBSTITUTE(SUBSTITUTE(SUBSTITUTE(SUBSTITUTE(SUBSTITUTE(SUBSTITUTE(db[[#This Row],[NB PAJAK]]," ",""),"-",""),"(",""),")",""),".",""),",",""),"/",""),"""",""),"+",""))</f>
        <v/>
      </c>
      <c r="E1648" s="3" t="str">
        <f>LOWER(SUBSTITUTE(SUBSTITUTE(SUBSTITUTE(SUBSTITUTE(SUBSTITUTE(SUBSTITUTE(SUBSTITUTE(SUBSTITUTE(SUBSTITUTE(db[[#This Row],[NB BM]]&amp;db[[#This Row],[QTY/ CTN]]," ",),".",""),"-",""),"(",""),")",""),",",""),"/",""),"""",""),"+",""))</f>
        <v>mapdokumenkeeper40lbrtnt0214box45pcs</v>
      </c>
      <c r="F16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mapdokumenkeeper40lbrtnt0214box45pcsuntana</v>
      </c>
      <c r="G1648" s="1" t="s">
        <v>1205</v>
      </c>
      <c r="H1648" s="4" t="s">
        <v>1486</v>
      </c>
      <c r="I1648" s="49"/>
      <c r="J1648" s="1" t="s">
        <v>1621</v>
      </c>
      <c r="K1648" s="26" t="e">
        <f>IF(db[[#This Row],[NB NOTA_C]]="","",COUNTIF([2]!B_MSK[concat],db[[#This Row],[NB NOTA_C]]))</f>
        <v>#REF!</v>
      </c>
      <c r="L1648" s="6" t="s">
        <v>1640</v>
      </c>
      <c r="M1648" s="1" t="s">
        <v>1785</v>
      </c>
      <c r="N1648" s="1" t="s">
        <v>2807</v>
      </c>
      <c r="P1648" s="1" t="str">
        <f>IF(db[[#This Row],[QTY/ CTN]]="","",SUBSTITUTE(SUBSTITUTE(SUBSTITUTE(db[[#This Row],[QTY/ CTN]]," ","_",2),"(",""),")","")&amp;"_")</f>
        <v>4 BOX_45 PCS_</v>
      </c>
      <c r="Q1648" s="1">
        <f>IF(db[[#This Row],[H_QTY/ CTN]]="","",SEARCH("_",db[[#This Row],[H_QTY/ CTN]]))</f>
        <v>6</v>
      </c>
      <c r="R1648" s="1">
        <f>IF(db[[#This Row],[H_QTY/ CTN]]="","",LEN(db[[#This Row],[H_QTY/ CTN]]))</f>
        <v>13</v>
      </c>
      <c r="S1648" s="90" t="str">
        <f>IF(db[[#This Row],[H_QTY/ CTN]]="","",LEFT(db[[#This Row],[H_QTY/ CTN]],db[[#This Row],[H_1]]-1))</f>
        <v>4 BOX</v>
      </c>
      <c r="T1648" s="87" t="str">
        <f>IF(NOT(db[[#This Row],[H_1]]=db[[#This Row],[H_2]]),MID(db[[#This Row],[H_QTY/ CTN]],db[[#This Row],[H_1]]+1,db[[#This Row],[H_2]]-db[[#This Row],[H_1]]-1),"")</f>
        <v>45 PCS</v>
      </c>
      <c r="U1648" s="87" t="str">
        <f>IF(db[[#This Row],[QTY/ CTN B]]="","",LEFT(db[[#This Row],[QTY/ CTN B]],SEARCH(" ",db[[#This Row],[QTY/ CTN B]],1)-1))</f>
        <v>4</v>
      </c>
      <c r="V1648" s="87" t="str">
        <f>IF(db[[#This Row],[QTY/ CTN B]]="","",RIGHT(db[[#This Row],[QTY/ CTN B]],LEN(db[[#This Row],[QTY/ CTN B]])-SEARCH(" ",db[[#This Row],[QTY/ CTN B]],1)))</f>
        <v>BOX</v>
      </c>
      <c r="W1648" s="87" t="str">
        <f>IF(db[[#This Row],[QTY/ CTN TG]]="",IF(db[[#This Row],[STN TG]]="","",12),LEFT(db[[#This Row],[QTY/ CTN TG]],SEARCH(" ",db[[#This Row],[QTY/ CTN TG]],1)-1))</f>
        <v>45</v>
      </c>
      <c r="X1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48" s="87" t="str">
        <f>IF(db[[#This Row],[STN K]]="","",IF(db[[#This Row],[STN TG]]="LSN",12,""))</f>
        <v/>
      </c>
      <c r="Z1648" s="87" t="str">
        <f>IF(db[[#This Row],[STN TG]]="LSN","PCS","")</f>
        <v/>
      </c>
      <c r="AA1648" s="87">
        <f>db[[#This Row],[QTY B]]*IF(db[[#This Row],[QTY TG]]="",1,db[[#This Row],[QTY TG]])*IF(db[[#This Row],[QTY K]]="",1,db[[#This Row],[QTY K]])</f>
        <v>180</v>
      </c>
      <c r="AB1648" s="87" t="str">
        <f>IF(db[[#This Row],[STN K]]="",IF(db[[#This Row],[STN TG]]="",db[[#This Row],[STN B]],db[[#This Row],[STN TG]]),db[[#This Row],[STN K]])</f>
        <v>PCS</v>
      </c>
      <c r="AC1648" s="87"/>
    </row>
    <row r="1649" spans="1:29" x14ac:dyDescent="0.25">
      <c r="A1649" s="87">
        <f>ROW()-1</f>
        <v>1648</v>
      </c>
      <c r="B1649" s="14" t="str">
        <f>LOWER(SUBSTITUTE(SUBSTITUTE(SUBSTITUTE(SUBSTITUTE(SUBSTITUTE(SUBSTITUTE(db[[#This Row],[NB BM]]," ",),".",""),"-",""),"(",""),")",""),"/",""))</f>
        <v>mapjaringtz6003</v>
      </c>
      <c r="C1649" s="14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D1649" s="14" t="str">
        <f>LOWER(SUBSTITUTE(SUBSTITUTE(SUBSTITUTE(SUBSTITUTE(SUBSTITUTE(SUBSTITUTE(SUBSTITUTE(SUBSTITUTE(SUBSTITUTE(db[[#This Row],[NB PAJAK]]," ",""),"-",""),"(",""),")",""),".",""),",",""),"/",""),"""",""),"+",""))</f>
        <v/>
      </c>
      <c r="E1649" s="14" t="str">
        <f>LOWER(SUBSTITUTE(SUBSTITUTE(SUBSTITUTE(SUBSTITUTE(SUBSTITUTE(SUBSTITUTE(SUBSTITUTE(SUBSTITUTE(SUBSTITUTE(db[[#This Row],[NB BM]]&amp;db[[#This Row],[QTY/ CTN]]," ",),".",""),"-",""),"(",""),")",""),",",""),"/",""),"""",""),"+",""))</f>
        <v>mapjaringtz600380lsn</v>
      </c>
      <c r="F164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mapjaringtz600380lsnuntana</v>
      </c>
      <c r="G1649" s="15" t="s">
        <v>4088</v>
      </c>
      <c r="H1649" s="19" t="s">
        <v>4082</v>
      </c>
      <c r="I1649" s="50"/>
      <c r="J1649" s="1" t="s">
        <v>1621</v>
      </c>
      <c r="K1649" s="27" t="e">
        <f>IF(db[[#This Row],[NB NOTA_C]]="","",COUNTIF([2]!B_MSK[concat],db[[#This Row],[NB NOTA_C]]))</f>
        <v>#REF!</v>
      </c>
      <c r="L1649" s="16" t="s">
        <v>2156</v>
      </c>
      <c r="M1649" s="14" t="s">
        <v>1705</v>
      </c>
      <c r="N1649" s="15" t="s">
        <v>2807</v>
      </c>
      <c r="O1649" s="14"/>
      <c r="P1649" s="14" t="str">
        <f>IF(db[[#This Row],[QTY/ CTN]]="","",SUBSTITUTE(SUBSTITUTE(SUBSTITUTE(db[[#This Row],[QTY/ CTN]]," ","_",2),"(",""),")","")&amp;"_")</f>
        <v>80 LSN_</v>
      </c>
      <c r="Q1649" s="14">
        <f>IF(db[[#This Row],[H_QTY/ CTN]]="","",SEARCH("_",db[[#This Row],[H_QTY/ CTN]]))</f>
        <v>7</v>
      </c>
      <c r="R1649" s="14">
        <f>IF(db[[#This Row],[H_QTY/ CTN]]="","",LEN(db[[#This Row],[H_QTY/ CTN]]))</f>
        <v>7</v>
      </c>
      <c r="S1649" s="91" t="str">
        <f>IF(db[[#This Row],[H_QTY/ CTN]]="","",LEFT(db[[#This Row],[H_QTY/ CTN]],db[[#This Row],[H_1]]-1))</f>
        <v>80 LSN</v>
      </c>
      <c r="T1649" s="91" t="str">
        <f>IF(NOT(db[[#This Row],[H_1]]=db[[#This Row],[H_2]]),MID(db[[#This Row],[H_QTY/ CTN]],db[[#This Row],[H_1]]+1,db[[#This Row],[H_2]]-db[[#This Row],[H_1]]-1),"")</f>
        <v/>
      </c>
      <c r="U1649" s="87" t="str">
        <f>IF(db[[#This Row],[QTY/ CTN B]]="","",LEFT(db[[#This Row],[QTY/ CTN B]],SEARCH(" ",db[[#This Row],[QTY/ CTN B]],1)-1))</f>
        <v>80</v>
      </c>
      <c r="V1649" s="87" t="str">
        <f>IF(db[[#This Row],[QTY/ CTN B]]="","",RIGHT(db[[#This Row],[QTY/ CTN B]],LEN(db[[#This Row],[QTY/ CTN B]])-SEARCH(" ",db[[#This Row],[QTY/ CTN B]],1)))</f>
        <v>LSN</v>
      </c>
      <c r="W1649" s="87">
        <f>IF(db[[#This Row],[QTY/ CTN TG]]="",IF(db[[#This Row],[STN TG]]="","",12),LEFT(db[[#This Row],[QTY/ CTN TG]],SEARCH(" ",db[[#This Row],[QTY/ CTN TG]],1)-1))</f>
        <v>12</v>
      </c>
      <c r="X1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49" s="87" t="str">
        <f>IF(db[[#This Row],[STN K]]="","",IF(db[[#This Row],[STN TG]]="LSN",12,""))</f>
        <v/>
      </c>
      <c r="Z1649" s="87" t="str">
        <f>IF(db[[#This Row],[STN TG]]="LSN","PCS","")</f>
        <v/>
      </c>
      <c r="AA1649" s="87">
        <f>db[[#This Row],[QTY B]]*IF(db[[#This Row],[QTY TG]]="",1,db[[#This Row],[QTY TG]])*IF(db[[#This Row],[QTY K]]="",1,db[[#This Row],[QTY K]])</f>
        <v>960</v>
      </c>
      <c r="AB1649" s="87" t="str">
        <f>IF(db[[#This Row],[STN K]]="",IF(db[[#This Row],[STN TG]]="",db[[#This Row],[STN B]],db[[#This Row],[STN TG]]),db[[#This Row],[STN K]])</f>
        <v>PCS</v>
      </c>
      <c r="AC1649" s="87"/>
    </row>
    <row r="1650" spans="1:29" x14ac:dyDescent="0.25">
      <c r="A1650" s="87">
        <f>ROW()-1</f>
        <v>1649</v>
      </c>
      <c r="B1650" s="3" t="str">
        <f>LOWER(SUBSTITUTE(SUBSTITUTE(SUBSTITUTE(SUBSTITUTE(SUBSTITUTE(SUBSTITUTE(db[[#This Row],[NB BM]]," ",),".",""),"-",""),"(",""),")",""),"/",""))</f>
        <v>mapsikakcgac05biru</v>
      </c>
      <c r="C1650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D1650" s="3" t="str">
        <f>LOWER(SUBSTITUTE(SUBSTITUTE(SUBSTITUTE(SUBSTITUTE(SUBSTITUTE(SUBSTITUTE(SUBSTITUTE(SUBSTITUTE(SUBSTITUTE(db[[#This Row],[NB PAJAK]]," ",""),"-",""),"(",""),")",""),".",""),",",""),"/",""),"""",""),"+",""))</f>
        <v/>
      </c>
      <c r="E1650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mapsikakcgac05biru50lsn</v>
      </c>
      <c r="F1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mapkancingsikaac05biru50lsnuntana</v>
      </c>
      <c r="G1650" s="1" t="s">
        <v>1206</v>
      </c>
      <c r="H1650" s="4" t="s">
        <v>3488</v>
      </c>
      <c r="I1650" s="2"/>
      <c r="J1650" s="1" t="s">
        <v>1621</v>
      </c>
      <c r="K1650" s="26" t="e">
        <f>IF(db[[#This Row],[NB NOTA_C]]="","",COUNTIF([2]!B_MSK[concat],db[[#This Row],[NB NOTA_C]]))</f>
        <v>#REF!</v>
      </c>
      <c r="L1650" s="6" t="s">
        <v>1636</v>
      </c>
      <c r="M1650" s="1" t="s">
        <v>1738</v>
      </c>
      <c r="N1650" s="1" t="s">
        <v>2807</v>
      </c>
      <c r="P1650" s="1" t="str">
        <f>IF(db[[#This Row],[QTY/ CTN]]="","",SUBSTITUTE(SUBSTITUTE(SUBSTITUTE(db[[#This Row],[QTY/ CTN]]," ","_",2),"(",""),")","")&amp;"_")</f>
        <v>50 LSN_</v>
      </c>
      <c r="Q1650" s="1">
        <f>IF(db[[#This Row],[H_QTY/ CTN]]="","",SEARCH("_",db[[#This Row],[H_QTY/ CTN]]))</f>
        <v>7</v>
      </c>
      <c r="R1650" s="1">
        <f>IF(db[[#This Row],[H_QTY/ CTN]]="","",LEN(db[[#This Row],[H_QTY/ CTN]]))</f>
        <v>7</v>
      </c>
      <c r="S1650" s="90" t="str">
        <f>IF(db[[#This Row],[H_QTY/ CTN]]="","",LEFT(db[[#This Row],[H_QTY/ CTN]],db[[#This Row],[H_1]]-1))</f>
        <v>50 LSN</v>
      </c>
      <c r="T1650" s="87" t="str">
        <f>IF(NOT(db[[#This Row],[H_1]]=db[[#This Row],[H_2]]),MID(db[[#This Row],[H_QTY/ CTN]],db[[#This Row],[H_1]]+1,db[[#This Row],[H_2]]-db[[#This Row],[H_1]]-1),"")</f>
        <v/>
      </c>
      <c r="U1650" s="87" t="str">
        <f>IF(db[[#This Row],[QTY/ CTN B]]="","",LEFT(db[[#This Row],[QTY/ CTN B]],SEARCH(" ",db[[#This Row],[QTY/ CTN B]],1)-1))</f>
        <v>50</v>
      </c>
      <c r="V1650" s="87" t="str">
        <f>IF(db[[#This Row],[QTY/ CTN B]]="","",RIGHT(db[[#This Row],[QTY/ CTN B]],LEN(db[[#This Row],[QTY/ CTN B]])-SEARCH(" ",db[[#This Row],[QTY/ CTN B]],1)))</f>
        <v>LSN</v>
      </c>
      <c r="W1650" s="87">
        <f>IF(db[[#This Row],[QTY/ CTN TG]]="",IF(db[[#This Row],[STN TG]]="","",12),LEFT(db[[#This Row],[QTY/ CTN TG]],SEARCH(" ",db[[#This Row],[QTY/ CTN TG]],1)-1))</f>
        <v>12</v>
      </c>
      <c r="X1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0" s="87" t="str">
        <f>IF(db[[#This Row],[STN K]]="","",IF(db[[#This Row],[STN TG]]="LSN",12,""))</f>
        <v/>
      </c>
      <c r="Z1650" s="87" t="str">
        <f>IF(db[[#This Row],[STN TG]]="LSN","PCS","")</f>
        <v/>
      </c>
      <c r="AA1650" s="87">
        <f>db[[#This Row],[QTY B]]*IF(db[[#This Row],[QTY TG]]="",1,db[[#This Row],[QTY TG]])*IF(db[[#This Row],[QTY K]]="",1,db[[#This Row],[QTY K]])</f>
        <v>600</v>
      </c>
      <c r="AB1650" s="87" t="str">
        <f>IF(db[[#This Row],[STN K]]="",IF(db[[#This Row],[STN TG]]="",db[[#This Row],[STN B]],db[[#This Row],[STN TG]]),db[[#This Row],[STN K]])</f>
        <v>PCS</v>
      </c>
      <c r="AC1650" s="87"/>
    </row>
    <row r="1651" spans="1:29" x14ac:dyDescent="0.25">
      <c r="A1651" s="87">
        <f>ROW()-1</f>
        <v>1650</v>
      </c>
      <c r="B1651" s="3" t="str">
        <f>LOWER(SUBSTITUTE(SUBSTITUTE(SUBSTITUTE(SUBSTITUTE(SUBSTITUTE(SUBSTITUTE(db[[#This Row],[NB BM]]," ",),".",""),"-",""),"(",""),")",""),"/",""))</f>
        <v>mapsikakcgac05biru</v>
      </c>
      <c r="C1651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D1651" s="3" t="str">
        <f>LOWER(SUBSTITUTE(SUBSTITUTE(SUBSTITUTE(SUBSTITUTE(SUBSTITUTE(SUBSTITUTE(SUBSTITUTE(SUBSTITUTE(SUBSTITUTE(db[[#This Row],[NB PAJAK]]," ",""),"-",""),"(",""),")",""),".",""),",",""),"/",""),"""",""),"+",""))</f>
        <v/>
      </c>
      <c r="E1651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mapsikakcgac05biru50lsn</v>
      </c>
      <c r="F16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mapkancingsikaac05biru50lsndus50lsnuntana</v>
      </c>
      <c r="G1651" s="1" t="s">
        <v>1206</v>
      </c>
      <c r="H1651" s="4" t="s">
        <v>3218</v>
      </c>
      <c r="I1651" s="49"/>
      <c r="J1651" s="1" t="s">
        <v>1621</v>
      </c>
      <c r="K1651" s="26" t="e">
        <f>IF(db[[#This Row],[NB NOTA_C]]="","",COUNTIF([2]!B_MSK[concat],db[[#This Row],[NB NOTA_C]]))</f>
        <v>#REF!</v>
      </c>
      <c r="L1651" s="7" t="s">
        <v>1636</v>
      </c>
      <c r="M1651" s="3" t="s">
        <v>1738</v>
      </c>
      <c r="N1651" s="1" t="s">
        <v>2807</v>
      </c>
      <c r="O1651" s="3"/>
      <c r="P1651" s="3" t="str">
        <f>IF(db[[#This Row],[QTY/ CTN]]="","",SUBSTITUTE(SUBSTITUTE(SUBSTITUTE(db[[#This Row],[QTY/ CTN]]," ","_",2),"(",""),")","")&amp;"_")</f>
        <v>50 LSN_</v>
      </c>
      <c r="Q1651" s="3">
        <f>IF(db[[#This Row],[H_QTY/ CTN]]="","",SEARCH("_",db[[#This Row],[H_QTY/ CTN]]))</f>
        <v>7</v>
      </c>
      <c r="R1651" s="3">
        <f>IF(db[[#This Row],[H_QTY/ CTN]]="","",LEN(db[[#This Row],[H_QTY/ CTN]]))</f>
        <v>7</v>
      </c>
      <c r="S1651" s="87" t="str">
        <f>IF(db[[#This Row],[H_QTY/ CTN]]="","",LEFT(db[[#This Row],[H_QTY/ CTN]],db[[#This Row],[H_1]]-1))</f>
        <v>50 LSN</v>
      </c>
      <c r="T1651" s="87" t="str">
        <f>IF(NOT(db[[#This Row],[H_1]]=db[[#This Row],[H_2]]),MID(db[[#This Row],[H_QTY/ CTN]],db[[#This Row],[H_1]]+1,db[[#This Row],[H_2]]-db[[#This Row],[H_1]]-1),"")</f>
        <v/>
      </c>
      <c r="U1651" s="87" t="str">
        <f>IF(db[[#This Row],[QTY/ CTN B]]="","",LEFT(db[[#This Row],[QTY/ CTN B]],SEARCH(" ",db[[#This Row],[QTY/ CTN B]],1)-1))</f>
        <v>50</v>
      </c>
      <c r="V1651" s="87" t="str">
        <f>IF(db[[#This Row],[QTY/ CTN B]]="","",RIGHT(db[[#This Row],[QTY/ CTN B]],LEN(db[[#This Row],[QTY/ CTN B]])-SEARCH(" ",db[[#This Row],[QTY/ CTN B]],1)))</f>
        <v>LSN</v>
      </c>
      <c r="W1651" s="87">
        <f>IF(db[[#This Row],[QTY/ CTN TG]]="",IF(db[[#This Row],[STN TG]]="","",12),LEFT(db[[#This Row],[QTY/ CTN TG]],SEARCH(" ",db[[#This Row],[QTY/ CTN TG]],1)-1))</f>
        <v>12</v>
      </c>
      <c r="X1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1" s="87" t="str">
        <f>IF(db[[#This Row],[STN K]]="","",IF(db[[#This Row],[STN TG]]="LSN",12,""))</f>
        <v/>
      </c>
      <c r="Z1651" s="87" t="str">
        <f>IF(db[[#This Row],[STN TG]]="LSN","PCS","")</f>
        <v/>
      </c>
      <c r="AA1651" s="87">
        <f>db[[#This Row],[QTY B]]*IF(db[[#This Row],[QTY TG]]="",1,db[[#This Row],[QTY TG]])*IF(db[[#This Row],[QTY K]]="",1,db[[#This Row],[QTY K]])</f>
        <v>600</v>
      </c>
      <c r="AB1651" s="87" t="str">
        <f>IF(db[[#This Row],[STN K]]="",IF(db[[#This Row],[STN TG]]="",db[[#This Row],[STN B]],db[[#This Row],[STN TG]]),db[[#This Row],[STN K]])</f>
        <v>PCS</v>
      </c>
      <c r="AC1651" s="87"/>
    </row>
    <row r="1652" spans="1:29" x14ac:dyDescent="0.25">
      <c r="A1652" s="87">
        <f>ROW()-1</f>
        <v>1651</v>
      </c>
      <c r="B1652" s="3" t="str">
        <f>LOWER(SUBSTITUTE(SUBSTITUTE(SUBSTITUTE(SUBSTITUTE(SUBSTITUTE(SUBSTITUTE(db[[#This Row],[NB BM]]," ",),".",""),"-",""),"(",""),")",""),"/",""))</f>
        <v>mapsikakcgac05hijau</v>
      </c>
      <c r="C1652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D1652" s="3" t="str">
        <f>LOWER(SUBSTITUTE(SUBSTITUTE(SUBSTITUTE(SUBSTITUTE(SUBSTITUTE(SUBSTITUTE(SUBSTITUTE(SUBSTITUTE(SUBSTITUTE(db[[#This Row],[NB PAJAK]]," ",""),"-",""),"(",""),")",""),".",""),",",""),"/",""),"""",""),"+",""))</f>
        <v/>
      </c>
      <c r="E1652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mapsikakcgac05hijau50lsn</v>
      </c>
      <c r="F16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mapkancingsikaac05hijau50lsnuntana</v>
      </c>
      <c r="G1652" s="1" t="s">
        <v>4241</v>
      </c>
      <c r="H1652" s="4" t="s">
        <v>4240</v>
      </c>
      <c r="I1652" s="49"/>
      <c r="J1652" s="1" t="s">
        <v>1621</v>
      </c>
      <c r="K1652" s="26" t="e">
        <f>IF(db[[#This Row],[NB NOTA_C]]="","",COUNTIF([2]!B_MSK[concat],db[[#This Row],[NB NOTA_C]]))</f>
        <v>#REF!</v>
      </c>
      <c r="L1652" s="7" t="s">
        <v>1636</v>
      </c>
      <c r="M1652" s="3" t="s">
        <v>1738</v>
      </c>
      <c r="N1652" s="1" t="s">
        <v>2807</v>
      </c>
      <c r="O1652" s="3"/>
      <c r="P1652" s="3" t="str">
        <f>IF(db[[#This Row],[QTY/ CTN]]="","",SUBSTITUTE(SUBSTITUTE(SUBSTITUTE(db[[#This Row],[QTY/ CTN]]," ","_",2),"(",""),")","")&amp;"_")</f>
        <v>50 LSN_</v>
      </c>
      <c r="Q1652" s="3">
        <f>IF(db[[#This Row],[H_QTY/ CTN]]="","",SEARCH("_",db[[#This Row],[H_QTY/ CTN]]))</f>
        <v>7</v>
      </c>
      <c r="R1652" s="3">
        <f>IF(db[[#This Row],[H_QTY/ CTN]]="","",LEN(db[[#This Row],[H_QTY/ CTN]]))</f>
        <v>7</v>
      </c>
      <c r="S1652" s="87" t="str">
        <f>IF(db[[#This Row],[H_QTY/ CTN]]="","",LEFT(db[[#This Row],[H_QTY/ CTN]],db[[#This Row],[H_1]]-1))</f>
        <v>50 LSN</v>
      </c>
      <c r="T1652" s="87" t="str">
        <f>IF(NOT(db[[#This Row],[H_1]]=db[[#This Row],[H_2]]),MID(db[[#This Row],[H_QTY/ CTN]],db[[#This Row],[H_1]]+1,db[[#This Row],[H_2]]-db[[#This Row],[H_1]]-1),"")</f>
        <v/>
      </c>
      <c r="U1652" s="87" t="str">
        <f>IF(db[[#This Row],[QTY/ CTN B]]="","",LEFT(db[[#This Row],[QTY/ CTN B]],SEARCH(" ",db[[#This Row],[QTY/ CTN B]],1)-1))</f>
        <v>50</v>
      </c>
      <c r="V1652" s="87" t="str">
        <f>IF(db[[#This Row],[QTY/ CTN B]]="","",RIGHT(db[[#This Row],[QTY/ CTN B]],LEN(db[[#This Row],[QTY/ CTN B]])-SEARCH(" ",db[[#This Row],[QTY/ CTN B]],1)))</f>
        <v>LSN</v>
      </c>
      <c r="W1652" s="87">
        <f>IF(db[[#This Row],[QTY/ CTN TG]]="",IF(db[[#This Row],[STN TG]]="","",12),LEFT(db[[#This Row],[QTY/ CTN TG]],SEARCH(" ",db[[#This Row],[QTY/ CTN TG]],1)-1))</f>
        <v>12</v>
      </c>
      <c r="X1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2" s="87" t="str">
        <f>IF(db[[#This Row],[STN K]]="","",IF(db[[#This Row],[STN TG]]="LSN",12,""))</f>
        <v/>
      </c>
      <c r="Z1652" s="87" t="str">
        <f>IF(db[[#This Row],[STN TG]]="LSN","PCS","")</f>
        <v/>
      </c>
      <c r="AA1652" s="87">
        <f>db[[#This Row],[QTY B]]*IF(db[[#This Row],[QTY TG]]="",1,db[[#This Row],[QTY TG]])*IF(db[[#This Row],[QTY K]]="",1,db[[#This Row],[QTY K]])</f>
        <v>600</v>
      </c>
      <c r="AB1652" s="87" t="str">
        <f>IF(db[[#This Row],[STN K]]="",IF(db[[#This Row],[STN TG]]="",db[[#This Row],[STN B]],db[[#This Row],[STN TG]]),db[[#This Row],[STN K]])</f>
        <v>PCS</v>
      </c>
      <c r="AC1652" s="87"/>
    </row>
    <row r="1653" spans="1:29" x14ac:dyDescent="0.25">
      <c r="A1653" s="87">
        <f>ROW()-1</f>
        <v>1652</v>
      </c>
      <c r="B1653" s="3" t="str">
        <f>LOWER(SUBSTITUTE(SUBSTITUTE(SUBSTITUTE(SUBSTITUTE(SUBSTITUTE(SUBSTITUTE(db[[#This Row],[NB BM]]," ",),".",""),"-",""),"(",""),")",""),"/",""))</f>
        <v>mapsikakcgac05kuning</v>
      </c>
      <c r="C1653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D1653" s="3" t="str">
        <f>LOWER(SUBSTITUTE(SUBSTITUTE(SUBSTITUTE(SUBSTITUTE(SUBSTITUTE(SUBSTITUTE(SUBSTITUTE(SUBSTITUTE(SUBSTITUTE(db[[#This Row],[NB PAJAK]]," ",""),"-",""),"(",""),")",""),".",""),",",""),"/",""),"""",""),"+",""))</f>
        <v/>
      </c>
      <c r="E1653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mapsikakcgac05kuning50lsn</v>
      </c>
      <c r="F16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mapkancingsikaac05kuning50lsnuntana</v>
      </c>
      <c r="G1653" s="1" t="s">
        <v>3490</v>
      </c>
      <c r="H1653" s="4" t="s">
        <v>3489</v>
      </c>
      <c r="I1653" s="49"/>
      <c r="J1653" s="1" t="s">
        <v>1621</v>
      </c>
      <c r="K1653" s="26" t="e">
        <f>IF(db[[#This Row],[NB NOTA_C]]="","",COUNTIF([2]!B_MSK[concat],db[[#This Row],[NB NOTA_C]]))</f>
        <v>#REF!</v>
      </c>
      <c r="L1653" s="6" t="s">
        <v>1636</v>
      </c>
      <c r="M1653" s="1" t="s">
        <v>1738</v>
      </c>
      <c r="N1653" s="1" t="s">
        <v>2807</v>
      </c>
      <c r="P1653" s="1" t="str">
        <f>IF(db[[#This Row],[QTY/ CTN]]="","",SUBSTITUTE(SUBSTITUTE(SUBSTITUTE(db[[#This Row],[QTY/ CTN]]," ","_",2),"(",""),")","")&amp;"_")</f>
        <v>50 LSN_</v>
      </c>
      <c r="Q1653" s="1">
        <f>IF(db[[#This Row],[H_QTY/ CTN]]="","",SEARCH("_",db[[#This Row],[H_QTY/ CTN]]))</f>
        <v>7</v>
      </c>
      <c r="R1653" s="1">
        <f>IF(db[[#This Row],[H_QTY/ CTN]]="","",LEN(db[[#This Row],[H_QTY/ CTN]]))</f>
        <v>7</v>
      </c>
      <c r="S1653" s="90" t="str">
        <f>IF(db[[#This Row],[H_QTY/ CTN]]="","",LEFT(db[[#This Row],[H_QTY/ CTN]],db[[#This Row],[H_1]]-1))</f>
        <v>50 LSN</v>
      </c>
      <c r="T1653" s="87" t="str">
        <f>IF(NOT(db[[#This Row],[H_1]]=db[[#This Row],[H_2]]),MID(db[[#This Row],[H_QTY/ CTN]],db[[#This Row],[H_1]]+1,db[[#This Row],[H_2]]-db[[#This Row],[H_1]]-1),"")</f>
        <v/>
      </c>
      <c r="U1653" s="87" t="str">
        <f>IF(db[[#This Row],[QTY/ CTN B]]="","",LEFT(db[[#This Row],[QTY/ CTN B]],SEARCH(" ",db[[#This Row],[QTY/ CTN B]],1)-1))</f>
        <v>50</v>
      </c>
      <c r="V1653" s="87" t="str">
        <f>IF(db[[#This Row],[QTY/ CTN B]]="","",RIGHT(db[[#This Row],[QTY/ CTN B]],LEN(db[[#This Row],[QTY/ CTN B]])-SEARCH(" ",db[[#This Row],[QTY/ CTN B]],1)))</f>
        <v>LSN</v>
      </c>
      <c r="W1653" s="87">
        <f>IF(db[[#This Row],[QTY/ CTN TG]]="",IF(db[[#This Row],[STN TG]]="","",12),LEFT(db[[#This Row],[QTY/ CTN TG]],SEARCH(" ",db[[#This Row],[QTY/ CTN TG]],1)-1))</f>
        <v>12</v>
      </c>
      <c r="X1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3" s="87" t="str">
        <f>IF(db[[#This Row],[STN K]]="","",IF(db[[#This Row],[STN TG]]="LSN",12,""))</f>
        <v/>
      </c>
      <c r="Z1653" s="87" t="str">
        <f>IF(db[[#This Row],[STN TG]]="LSN","PCS","")</f>
        <v/>
      </c>
      <c r="AA1653" s="87">
        <f>db[[#This Row],[QTY B]]*IF(db[[#This Row],[QTY TG]]="",1,db[[#This Row],[QTY TG]])*IF(db[[#This Row],[QTY K]]="",1,db[[#This Row],[QTY K]])</f>
        <v>600</v>
      </c>
      <c r="AB1653" s="87" t="str">
        <f>IF(db[[#This Row],[STN K]]="",IF(db[[#This Row],[STN TG]]="",db[[#This Row],[STN B]],db[[#This Row],[STN TG]]),db[[#This Row],[STN K]])</f>
        <v>PCS</v>
      </c>
      <c r="AC1653" s="87"/>
    </row>
    <row r="1654" spans="1:29" x14ac:dyDescent="0.25">
      <c r="A1654" s="87">
        <f>ROW()-1</f>
        <v>1653</v>
      </c>
      <c r="B1654" s="3" t="str">
        <f>LOWER(SUBSTITUTE(SUBSTITUTE(SUBSTITUTE(SUBSTITUTE(SUBSTITUTE(SUBSTITUTE(db[[#This Row],[NB BM]]," ",),".",""),"-",""),"(",""),")",""),"/",""))</f>
        <v>mapsikakcgac05kuning</v>
      </c>
      <c r="C1654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D1654" s="3" t="str">
        <f>LOWER(SUBSTITUTE(SUBSTITUTE(SUBSTITUTE(SUBSTITUTE(SUBSTITUTE(SUBSTITUTE(SUBSTITUTE(SUBSTITUTE(SUBSTITUTE(db[[#This Row],[NB PAJAK]]," ",""),"-",""),"(",""),")",""),".",""),",",""),"/",""),"""",""),"+",""))</f>
        <v/>
      </c>
      <c r="E1654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mapsikakcgac05kuning50lsn</v>
      </c>
      <c r="F16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mapkancingsikaac05kuning50lsndus50lsnuntana</v>
      </c>
      <c r="G1654" s="1" t="s">
        <v>3490</v>
      </c>
      <c r="H1654" s="4" t="s">
        <v>3937</v>
      </c>
      <c r="I1654" s="49"/>
      <c r="J1654" s="1" t="s">
        <v>1621</v>
      </c>
      <c r="K1654" s="26" t="e">
        <f>IF(db[[#This Row],[NB NOTA_C]]="","",COUNTIF([2]!B_MSK[concat],db[[#This Row],[NB NOTA_C]]))</f>
        <v>#REF!</v>
      </c>
      <c r="L1654" s="6" t="s">
        <v>1636</v>
      </c>
      <c r="M1654" s="1" t="s">
        <v>1738</v>
      </c>
      <c r="N1654" s="1" t="s">
        <v>2807</v>
      </c>
      <c r="P1654" s="1" t="str">
        <f>IF(db[[#This Row],[QTY/ CTN]]="","",SUBSTITUTE(SUBSTITUTE(SUBSTITUTE(db[[#This Row],[QTY/ CTN]]," ","_",2),"(",""),")","")&amp;"_")</f>
        <v>50 LSN_</v>
      </c>
      <c r="Q1654" s="1">
        <f>IF(db[[#This Row],[H_QTY/ CTN]]="","",SEARCH("_",db[[#This Row],[H_QTY/ CTN]]))</f>
        <v>7</v>
      </c>
      <c r="R1654" s="1">
        <f>IF(db[[#This Row],[H_QTY/ CTN]]="","",LEN(db[[#This Row],[H_QTY/ CTN]]))</f>
        <v>7</v>
      </c>
      <c r="S1654" s="90" t="str">
        <f>IF(db[[#This Row],[H_QTY/ CTN]]="","",LEFT(db[[#This Row],[H_QTY/ CTN]],db[[#This Row],[H_1]]-1))</f>
        <v>50 LSN</v>
      </c>
      <c r="T1654" s="87" t="str">
        <f>IF(NOT(db[[#This Row],[H_1]]=db[[#This Row],[H_2]]),MID(db[[#This Row],[H_QTY/ CTN]],db[[#This Row],[H_1]]+1,db[[#This Row],[H_2]]-db[[#This Row],[H_1]]-1),"")</f>
        <v/>
      </c>
      <c r="U1654" s="87" t="str">
        <f>IF(db[[#This Row],[QTY/ CTN B]]="","",LEFT(db[[#This Row],[QTY/ CTN B]],SEARCH(" ",db[[#This Row],[QTY/ CTN B]],1)-1))</f>
        <v>50</v>
      </c>
      <c r="V1654" s="87" t="str">
        <f>IF(db[[#This Row],[QTY/ CTN B]]="","",RIGHT(db[[#This Row],[QTY/ CTN B]],LEN(db[[#This Row],[QTY/ CTN B]])-SEARCH(" ",db[[#This Row],[QTY/ CTN B]],1)))</f>
        <v>LSN</v>
      </c>
      <c r="W1654" s="87">
        <f>IF(db[[#This Row],[QTY/ CTN TG]]="",IF(db[[#This Row],[STN TG]]="","",12),LEFT(db[[#This Row],[QTY/ CTN TG]],SEARCH(" ",db[[#This Row],[QTY/ CTN TG]],1)-1))</f>
        <v>12</v>
      </c>
      <c r="X1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4" s="87" t="str">
        <f>IF(db[[#This Row],[STN K]]="","",IF(db[[#This Row],[STN TG]]="LSN",12,""))</f>
        <v/>
      </c>
      <c r="Z1654" s="87" t="str">
        <f>IF(db[[#This Row],[STN TG]]="LSN","PCS","")</f>
        <v/>
      </c>
      <c r="AA1654" s="87">
        <f>db[[#This Row],[QTY B]]*IF(db[[#This Row],[QTY TG]]="",1,db[[#This Row],[QTY TG]])*IF(db[[#This Row],[QTY K]]="",1,db[[#This Row],[QTY K]])</f>
        <v>600</v>
      </c>
      <c r="AB1654" s="87" t="str">
        <f>IF(db[[#This Row],[STN K]]="",IF(db[[#This Row],[STN TG]]="",db[[#This Row],[STN B]],db[[#This Row],[STN TG]]),db[[#This Row],[STN K]])</f>
        <v>PCS</v>
      </c>
      <c r="AC1654" s="87"/>
    </row>
    <row r="1655" spans="1:29" x14ac:dyDescent="0.25">
      <c r="A1655" s="87">
        <f>ROW()-1</f>
        <v>1654</v>
      </c>
      <c r="B1655" s="3" t="str">
        <f>LOWER(SUBSTITUTE(SUBSTITUTE(SUBSTITUTE(SUBSTITUTE(SUBSTITUTE(SUBSTITUTE(db[[#This Row],[NB BM]]," ",),".",""),"-",""),"(",""),")",""),"/",""))</f>
        <v>mapsikakcgac05merah</v>
      </c>
      <c r="C1655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D1655" s="3" t="str">
        <f>LOWER(SUBSTITUTE(SUBSTITUTE(SUBSTITUTE(SUBSTITUTE(SUBSTITUTE(SUBSTITUTE(SUBSTITUTE(SUBSTITUTE(SUBSTITUTE(db[[#This Row],[NB PAJAK]]," ",""),"-",""),"(",""),")",""),".",""),",",""),"/",""),"""",""),"+",""))</f>
        <v/>
      </c>
      <c r="E1655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mapsikakcgac05merah50lsn</v>
      </c>
      <c r="F16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mapkancingsikaac05merah50lsnuntana</v>
      </c>
      <c r="G1655" s="1" t="s">
        <v>3452</v>
      </c>
      <c r="H1655" s="4" t="s">
        <v>3453</v>
      </c>
      <c r="I1655" s="2"/>
      <c r="J1655" s="1" t="s">
        <v>1621</v>
      </c>
      <c r="K1655" s="26" t="e">
        <f>IF(db[[#This Row],[NB NOTA_C]]="","",COUNTIF([2]!B_MSK[concat],db[[#This Row],[NB NOTA_C]]))</f>
        <v>#REF!</v>
      </c>
      <c r="L1655" s="6" t="s">
        <v>1636</v>
      </c>
      <c r="M1655" s="1" t="s">
        <v>1738</v>
      </c>
      <c r="N1655" s="1" t="s">
        <v>2807</v>
      </c>
      <c r="P1655" s="1" t="str">
        <f>IF(db[[#This Row],[QTY/ CTN]]="","",SUBSTITUTE(SUBSTITUTE(SUBSTITUTE(db[[#This Row],[QTY/ CTN]]," ","_",2),"(",""),")","")&amp;"_")</f>
        <v>50 LSN_</v>
      </c>
      <c r="Q1655" s="1">
        <f>IF(db[[#This Row],[H_QTY/ CTN]]="","",SEARCH("_",db[[#This Row],[H_QTY/ CTN]]))</f>
        <v>7</v>
      </c>
      <c r="R1655" s="1">
        <f>IF(db[[#This Row],[H_QTY/ CTN]]="","",LEN(db[[#This Row],[H_QTY/ CTN]]))</f>
        <v>7</v>
      </c>
      <c r="S1655" s="90" t="str">
        <f>IF(db[[#This Row],[H_QTY/ CTN]]="","",LEFT(db[[#This Row],[H_QTY/ CTN]],db[[#This Row],[H_1]]-1))</f>
        <v>50 LSN</v>
      </c>
      <c r="T1655" s="87" t="str">
        <f>IF(NOT(db[[#This Row],[H_1]]=db[[#This Row],[H_2]]),MID(db[[#This Row],[H_QTY/ CTN]],db[[#This Row],[H_1]]+1,db[[#This Row],[H_2]]-db[[#This Row],[H_1]]-1),"")</f>
        <v/>
      </c>
      <c r="U1655" s="87" t="str">
        <f>IF(db[[#This Row],[QTY/ CTN B]]="","",LEFT(db[[#This Row],[QTY/ CTN B]],SEARCH(" ",db[[#This Row],[QTY/ CTN B]],1)-1))</f>
        <v>50</v>
      </c>
      <c r="V1655" s="87" t="str">
        <f>IF(db[[#This Row],[QTY/ CTN B]]="","",RIGHT(db[[#This Row],[QTY/ CTN B]],LEN(db[[#This Row],[QTY/ CTN B]])-SEARCH(" ",db[[#This Row],[QTY/ CTN B]],1)))</f>
        <v>LSN</v>
      </c>
      <c r="W1655" s="87">
        <f>IF(db[[#This Row],[QTY/ CTN TG]]="",IF(db[[#This Row],[STN TG]]="","",12),LEFT(db[[#This Row],[QTY/ CTN TG]],SEARCH(" ",db[[#This Row],[QTY/ CTN TG]],1)-1))</f>
        <v>12</v>
      </c>
      <c r="X1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5" s="87" t="str">
        <f>IF(db[[#This Row],[STN K]]="","",IF(db[[#This Row],[STN TG]]="LSN",12,""))</f>
        <v/>
      </c>
      <c r="Z1655" s="87" t="str">
        <f>IF(db[[#This Row],[STN TG]]="LSN","PCS","")</f>
        <v/>
      </c>
      <c r="AA1655" s="87">
        <f>db[[#This Row],[QTY B]]*IF(db[[#This Row],[QTY TG]]="",1,db[[#This Row],[QTY TG]])*IF(db[[#This Row],[QTY K]]="",1,db[[#This Row],[QTY K]])</f>
        <v>600</v>
      </c>
      <c r="AB1655" s="87" t="str">
        <f>IF(db[[#This Row],[STN K]]="",IF(db[[#This Row],[STN TG]]="",db[[#This Row],[STN B]],db[[#This Row],[STN TG]]),db[[#This Row],[STN K]])</f>
        <v>PCS</v>
      </c>
      <c r="AC1655" s="87"/>
    </row>
    <row r="1656" spans="1:29" x14ac:dyDescent="0.25">
      <c r="A1656" s="87">
        <f>ROW()-1</f>
        <v>1655</v>
      </c>
      <c r="B1656" s="3" t="str">
        <f>LOWER(SUBSTITUTE(SUBSTITUTE(SUBSTITUTE(SUBSTITUTE(SUBSTITUTE(SUBSTITUTE(db[[#This Row],[NB BM]]," ",),".",""),"-",""),"(",""),")",""),"/",""))</f>
        <v>mapsikakcgac05putih</v>
      </c>
      <c r="C1656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D1656" s="3" t="str">
        <f>LOWER(SUBSTITUTE(SUBSTITUTE(SUBSTITUTE(SUBSTITUTE(SUBSTITUTE(SUBSTITUTE(SUBSTITUTE(SUBSTITUTE(SUBSTITUTE(db[[#This Row],[NB PAJAK]]," ",""),"-",""),"(",""),")",""),".",""),",",""),"/",""),"""",""),"+",""))</f>
        <v/>
      </c>
      <c r="E1656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mapsikakcgac05putih50lsn</v>
      </c>
      <c r="F16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mapkancingsikaac05putih50lsnuntana</v>
      </c>
      <c r="G1656" s="1" t="s">
        <v>1209</v>
      </c>
      <c r="H1656" s="4" t="s">
        <v>4279</v>
      </c>
      <c r="I1656" s="49"/>
      <c r="J1656" s="1" t="s">
        <v>1621</v>
      </c>
      <c r="K1656" s="26" t="e">
        <f>IF(db[[#This Row],[NB NOTA_C]]="","",COUNTIF([2]!B_MSK[concat],db[[#This Row],[NB NOTA_C]]))</f>
        <v>#REF!</v>
      </c>
      <c r="L1656" s="7" t="s">
        <v>1636</v>
      </c>
      <c r="M1656" s="3" t="s">
        <v>1738</v>
      </c>
      <c r="N1656" s="1" t="s">
        <v>2807</v>
      </c>
      <c r="O1656" s="3"/>
      <c r="P1656" s="3" t="str">
        <f>IF(db[[#This Row],[QTY/ CTN]]="","",SUBSTITUTE(SUBSTITUTE(SUBSTITUTE(db[[#This Row],[QTY/ CTN]]," ","_",2),"(",""),")","")&amp;"_")</f>
        <v>50 LSN_</v>
      </c>
      <c r="Q1656" s="3">
        <f>IF(db[[#This Row],[H_QTY/ CTN]]="","",SEARCH("_",db[[#This Row],[H_QTY/ CTN]]))</f>
        <v>7</v>
      </c>
      <c r="R1656" s="3">
        <f>IF(db[[#This Row],[H_QTY/ CTN]]="","",LEN(db[[#This Row],[H_QTY/ CTN]]))</f>
        <v>7</v>
      </c>
      <c r="S1656" s="87" t="str">
        <f>IF(db[[#This Row],[H_QTY/ CTN]]="","",LEFT(db[[#This Row],[H_QTY/ CTN]],db[[#This Row],[H_1]]-1))</f>
        <v>50 LSN</v>
      </c>
      <c r="T1656" s="87" t="str">
        <f>IF(NOT(db[[#This Row],[H_1]]=db[[#This Row],[H_2]]),MID(db[[#This Row],[H_QTY/ CTN]],db[[#This Row],[H_1]]+1,db[[#This Row],[H_2]]-db[[#This Row],[H_1]]-1),"")</f>
        <v/>
      </c>
      <c r="U1656" s="87" t="str">
        <f>IF(db[[#This Row],[QTY/ CTN B]]="","",LEFT(db[[#This Row],[QTY/ CTN B]],SEARCH(" ",db[[#This Row],[QTY/ CTN B]],1)-1))</f>
        <v>50</v>
      </c>
      <c r="V1656" s="87" t="str">
        <f>IF(db[[#This Row],[QTY/ CTN B]]="","",RIGHT(db[[#This Row],[QTY/ CTN B]],LEN(db[[#This Row],[QTY/ CTN B]])-SEARCH(" ",db[[#This Row],[QTY/ CTN B]],1)))</f>
        <v>LSN</v>
      </c>
      <c r="W1656" s="87">
        <f>IF(db[[#This Row],[QTY/ CTN TG]]="",IF(db[[#This Row],[STN TG]]="","",12),LEFT(db[[#This Row],[QTY/ CTN TG]],SEARCH(" ",db[[#This Row],[QTY/ CTN TG]],1)-1))</f>
        <v>12</v>
      </c>
      <c r="X1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6" s="87" t="str">
        <f>IF(db[[#This Row],[STN K]]="","",IF(db[[#This Row],[STN TG]]="LSN",12,""))</f>
        <v/>
      </c>
      <c r="Z1656" s="87" t="str">
        <f>IF(db[[#This Row],[STN TG]]="LSN","PCS","")</f>
        <v/>
      </c>
      <c r="AA1656" s="87">
        <f>db[[#This Row],[QTY B]]*IF(db[[#This Row],[QTY TG]]="",1,db[[#This Row],[QTY TG]])*IF(db[[#This Row],[QTY K]]="",1,db[[#This Row],[QTY K]])</f>
        <v>600</v>
      </c>
      <c r="AB1656" s="87" t="str">
        <f>IF(db[[#This Row],[STN K]]="",IF(db[[#This Row],[STN TG]]="",db[[#This Row],[STN B]],db[[#This Row],[STN TG]]),db[[#This Row],[STN K]])</f>
        <v>PCS</v>
      </c>
      <c r="AC1656" s="87"/>
    </row>
    <row r="1657" spans="1:29" x14ac:dyDescent="0.25">
      <c r="A1657" s="87">
        <f>ROW()-1</f>
        <v>1656</v>
      </c>
      <c r="B1657" s="3" t="str">
        <f>LOWER(SUBSTITUTE(SUBSTITUTE(SUBSTITUTE(SUBSTITUTE(SUBSTITUTE(SUBSTITUTE(db[[#This Row],[NB BM]]," ",),".",""),"-",""),"(",""),")",""),"/",""))</f>
        <v>mapsikakcgac05putih</v>
      </c>
      <c r="C1657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D1657" s="3" t="str">
        <f>LOWER(SUBSTITUTE(SUBSTITUTE(SUBSTITUTE(SUBSTITUTE(SUBSTITUTE(SUBSTITUTE(SUBSTITUTE(SUBSTITUTE(SUBSTITUTE(db[[#This Row],[NB PAJAK]]," ",""),"-",""),"(",""),")",""),".",""),",",""),"/",""),"""",""),"+",""))</f>
        <v/>
      </c>
      <c r="E1657" s="3" t="str">
        <f>LOWER(SUBSTITUTE(SUBSTITUTE(SUBSTITUTE(SUBSTITUTE(SUBSTITUTE(SUBSTITUTE(SUBSTITUTE(SUBSTITUTE(SUBSTITUTE(db[[#This Row],[NB BM]]&amp;db[[#This Row],[QTY/ CTN]]," ",),".",""),"-",""),"(",""),")",""),",",""),"/",""),"""",""),"+",""))</f>
        <v>mapsikakcgac05putih50lsn</v>
      </c>
      <c r="F16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mapkancingsikaac05putih50lsndus50lsnuntana</v>
      </c>
      <c r="G1657" s="1" t="s">
        <v>1209</v>
      </c>
      <c r="H1657" s="4" t="s">
        <v>3219</v>
      </c>
      <c r="I1657" s="49"/>
      <c r="J1657" s="1" t="s">
        <v>1621</v>
      </c>
      <c r="K1657" s="26" t="e">
        <f>IF(db[[#This Row],[NB NOTA_C]]="","",COUNTIF([2]!B_MSK[concat],db[[#This Row],[NB NOTA_C]]))</f>
        <v>#REF!</v>
      </c>
      <c r="L1657" s="7" t="s">
        <v>1636</v>
      </c>
      <c r="M1657" s="3" t="s">
        <v>1738</v>
      </c>
      <c r="N1657" s="1" t="s">
        <v>2807</v>
      </c>
      <c r="O1657" s="3"/>
      <c r="P1657" s="3" t="str">
        <f>IF(db[[#This Row],[QTY/ CTN]]="","",SUBSTITUTE(SUBSTITUTE(SUBSTITUTE(db[[#This Row],[QTY/ CTN]]," ","_",2),"(",""),")","")&amp;"_")</f>
        <v>50 LSN_</v>
      </c>
      <c r="Q1657" s="3">
        <f>IF(db[[#This Row],[H_QTY/ CTN]]="","",SEARCH("_",db[[#This Row],[H_QTY/ CTN]]))</f>
        <v>7</v>
      </c>
      <c r="R1657" s="3">
        <f>IF(db[[#This Row],[H_QTY/ CTN]]="","",LEN(db[[#This Row],[H_QTY/ CTN]]))</f>
        <v>7</v>
      </c>
      <c r="S1657" s="87" t="str">
        <f>IF(db[[#This Row],[H_QTY/ CTN]]="","",LEFT(db[[#This Row],[H_QTY/ CTN]],db[[#This Row],[H_1]]-1))</f>
        <v>50 LSN</v>
      </c>
      <c r="T1657" s="87" t="str">
        <f>IF(NOT(db[[#This Row],[H_1]]=db[[#This Row],[H_2]]),MID(db[[#This Row],[H_QTY/ CTN]],db[[#This Row],[H_1]]+1,db[[#This Row],[H_2]]-db[[#This Row],[H_1]]-1),"")</f>
        <v/>
      </c>
      <c r="U1657" s="87" t="str">
        <f>IF(db[[#This Row],[QTY/ CTN B]]="","",LEFT(db[[#This Row],[QTY/ CTN B]],SEARCH(" ",db[[#This Row],[QTY/ CTN B]],1)-1))</f>
        <v>50</v>
      </c>
      <c r="V1657" s="87" t="str">
        <f>IF(db[[#This Row],[QTY/ CTN B]]="","",RIGHT(db[[#This Row],[QTY/ CTN B]],LEN(db[[#This Row],[QTY/ CTN B]])-SEARCH(" ",db[[#This Row],[QTY/ CTN B]],1)))</f>
        <v>LSN</v>
      </c>
      <c r="W1657" s="87">
        <f>IF(db[[#This Row],[QTY/ CTN TG]]="",IF(db[[#This Row],[STN TG]]="","",12),LEFT(db[[#This Row],[QTY/ CTN TG]],SEARCH(" ",db[[#This Row],[QTY/ CTN TG]],1)-1))</f>
        <v>12</v>
      </c>
      <c r="X1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7" s="87" t="str">
        <f>IF(db[[#This Row],[STN K]]="","",IF(db[[#This Row],[STN TG]]="LSN",12,""))</f>
        <v/>
      </c>
      <c r="Z1657" s="87" t="str">
        <f>IF(db[[#This Row],[STN TG]]="LSN","PCS","")</f>
        <v/>
      </c>
      <c r="AA1657" s="87">
        <f>db[[#This Row],[QTY B]]*IF(db[[#This Row],[QTY TG]]="",1,db[[#This Row],[QTY TG]])*IF(db[[#This Row],[QTY K]]="",1,db[[#This Row],[QTY K]])</f>
        <v>600</v>
      </c>
      <c r="AB1657" s="87" t="str">
        <f>IF(db[[#This Row],[STN K]]="",IF(db[[#This Row],[STN TG]]="",db[[#This Row],[STN B]],db[[#This Row],[STN TG]]),db[[#This Row],[STN K]])</f>
        <v>PCS</v>
      </c>
      <c r="AC1657" s="87"/>
    </row>
    <row r="1658" spans="1:29" x14ac:dyDescent="0.25">
      <c r="A1658" s="87">
        <f>ROW()-1</f>
        <v>1657</v>
      </c>
      <c r="B1658" s="3" t="str">
        <f>LOWER(SUBSTITUTE(SUBSTITUTE(SUBSTITUTE(SUBSTITUTE(SUBSTITUTE(SUBSTITUTE(db[[#This Row],[NB BM]]," ",),".",""),"-",""),"(",""),")",""),"/",""))</f>
        <v>mapkancingsikaac25biru</v>
      </c>
      <c r="C1658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D1658" s="3" t="str">
        <f>LOWER(SUBSTITUTE(SUBSTITUTE(SUBSTITUTE(SUBSTITUTE(SUBSTITUTE(SUBSTITUTE(SUBSTITUTE(SUBSTITUTE(SUBSTITUTE(db[[#This Row],[NB PAJAK]]," ",""),"-",""),"(",""),")",""),".",""),",",""),"/",""),"""",""),"+",""))</f>
        <v/>
      </c>
      <c r="E1658" s="3" t="str">
        <f>LOWER(SUBSTITUTE(SUBSTITUTE(SUBSTITUTE(SUBSTITUTE(SUBSTITUTE(SUBSTITUTE(SUBSTITUTE(SUBSTITUTE(SUBSTITUTE(db[[#This Row],[NB BM]]&amp;db[[#This Row],[QTY/ CTN]]," ",),".",""),"-",""),"(",""),")",""),",",""),"/",""),"""",""),"+",""))</f>
        <v>mapkancingsikaac25biru50lsn</v>
      </c>
      <c r="F16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mapkancingsikaac25biru50lsnuntana</v>
      </c>
      <c r="G1658" s="1" t="s">
        <v>4569</v>
      </c>
      <c r="H1658" s="4" t="s">
        <v>4568</v>
      </c>
      <c r="I1658" s="49"/>
      <c r="J1658" s="1" t="s">
        <v>1621</v>
      </c>
      <c r="K1658" s="28" t="e">
        <f>IF(db[[#This Row],[NB NOTA_C]]="","",COUNTIF([2]!B_MSK[concat],db[[#This Row],[NB NOTA_C]]))</f>
        <v>#REF!</v>
      </c>
      <c r="L1658" s="7" t="s">
        <v>1636</v>
      </c>
      <c r="M1658" s="3" t="s">
        <v>1738</v>
      </c>
      <c r="N1658" s="1" t="s">
        <v>2807</v>
      </c>
      <c r="O1658" s="3"/>
      <c r="P1658" s="3" t="str">
        <f>IF(db[[#This Row],[QTY/ CTN]]="","",SUBSTITUTE(SUBSTITUTE(SUBSTITUTE(db[[#This Row],[QTY/ CTN]]," ","_",2),"(",""),")","")&amp;"_")</f>
        <v>50 LSN_</v>
      </c>
      <c r="Q1658" s="3">
        <f>IF(db[[#This Row],[H_QTY/ CTN]]="","",SEARCH("_",db[[#This Row],[H_QTY/ CTN]]))</f>
        <v>7</v>
      </c>
      <c r="R1658" s="3">
        <f>IF(db[[#This Row],[H_QTY/ CTN]]="","",LEN(db[[#This Row],[H_QTY/ CTN]]))</f>
        <v>7</v>
      </c>
      <c r="S1658" s="87" t="str">
        <f>IF(db[[#This Row],[H_QTY/ CTN]]="","",LEFT(db[[#This Row],[H_QTY/ CTN]],db[[#This Row],[H_1]]-1))</f>
        <v>50 LSN</v>
      </c>
      <c r="T1658" s="87" t="str">
        <f>IF(NOT(db[[#This Row],[H_1]]=db[[#This Row],[H_2]]),MID(db[[#This Row],[H_QTY/ CTN]],db[[#This Row],[H_1]]+1,db[[#This Row],[H_2]]-db[[#This Row],[H_1]]-1),"")</f>
        <v/>
      </c>
      <c r="U1658" s="87" t="str">
        <f>IF(db[[#This Row],[QTY/ CTN B]]="","",LEFT(db[[#This Row],[QTY/ CTN B]],SEARCH(" ",db[[#This Row],[QTY/ CTN B]],1)-1))</f>
        <v>50</v>
      </c>
      <c r="V1658" s="87" t="str">
        <f>IF(db[[#This Row],[QTY/ CTN B]]="","",RIGHT(db[[#This Row],[QTY/ CTN B]],LEN(db[[#This Row],[QTY/ CTN B]])-SEARCH(" ",db[[#This Row],[QTY/ CTN B]],1)))</f>
        <v>LSN</v>
      </c>
      <c r="W1658" s="87">
        <f>IF(db[[#This Row],[QTY/ CTN TG]]="",IF(db[[#This Row],[STN TG]]="","",12),LEFT(db[[#This Row],[QTY/ CTN TG]],SEARCH(" ",db[[#This Row],[QTY/ CTN TG]],1)-1))</f>
        <v>12</v>
      </c>
      <c r="X1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8" s="87" t="str">
        <f>IF(db[[#This Row],[STN K]]="","",IF(db[[#This Row],[STN TG]]="LSN",12,""))</f>
        <v/>
      </c>
      <c r="Z1658" s="87" t="str">
        <f>IF(db[[#This Row],[STN TG]]="LSN","PCS","")</f>
        <v/>
      </c>
      <c r="AA1658" s="87">
        <f>db[[#This Row],[QTY B]]*IF(db[[#This Row],[QTY TG]]="",1,db[[#This Row],[QTY TG]])*IF(db[[#This Row],[QTY K]]="",1,db[[#This Row],[QTY K]])</f>
        <v>600</v>
      </c>
      <c r="AB1658" s="87" t="str">
        <f>IF(db[[#This Row],[STN K]]="",IF(db[[#This Row],[STN TG]]="",db[[#This Row],[STN B]],db[[#This Row],[STN TG]]),db[[#This Row],[STN K]])</f>
        <v>PCS</v>
      </c>
      <c r="AC1658" s="87"/>
    </row>
    <row r="1659" spans="1:29" x14ac:dyDescent="0.25">
      <c r="A1659" s="87">
        <f>ROW()-1</f>
        <v>1658</v>
      </c>
      <c r="B1659" s="3" t="str">
        <f>LOWER(SUBSTITUTE(SUBSTITUTE(SUBSTITUTE(SUBSTITUTE(SUBSTITUTE(SUBSTITUTE(db[[#This Row],[NB BM]]," ",),".",""),"-",""),"(",""),")",""),"/",""))</f>
        <v>mapkcgatosgiru</v>
      </c>
      <c r="C1659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D1659" s="3" t="str">
        <f>LOWER(SUBSTITUTE(SUBSTITUTE(SUBSTITUTE(SUBSTITUTE(SUBSTITUTE(SUBSTITUTE(SUBSTITUTE(SUBSTITUTE(SUBSTITUTE(db[[#This Row],[NB PAJAK]]," ",""),"-",""),"(",""),")",""),".",""),",",""),"/",""),"""",""),"+",""))</f>
        <v/>
      </c>
      <c r="E1659" s="3" t="str">
        <f>LOWER(SUBSTITUTE(SUBSTITUTE(SUBSTITUTE(SUBSTITUTE(SUBSTITUTE(SUBSTITUTE(SUBSTITUTE(SUBSTITUTE(SUBSTITUTE(db[[#This Row],[NB BM]]&amp;db[[#This Row],[QTY/ CTN]]," ",),".",""),"-",""),"(",""),")",""),",",""),"/",""),"""",""),"+",""))</f>
        <v>mapkcgatosgiru50lsn</v>
      </c>
      <c r="F16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mapkcgatosbr50lsnuntana</v>
      </c>
      <c r="G1659" s="4" t="s">
        <v>5156</v>
      </c>
      <c r="H1659" s="4" t="s">
        <v>5153</v>
      </c>
      <c r="I1659" s="49"/>
      <c r="J1659" s="1" t="s">
        <v>1621</v>
      </c>
      <c r="K1659" s="28" t="e">
        <f>IF(db[[#This Row],[NB NOTA_C]]="","",COUNTIF([2]!B_MSK[concat],db[[#This Row],[NB NOTA_C]]))</f>
        <v>#REF!</v>
      </c>
      <c r="L1659" s="7" t="s">
        <v>1636</v>
      </c>
      <c r="M1659" s="3" t="s">
        <v>1738</v>
      </c>
      <c r="N1659" s="1" t="s">
        <v>2807</v>
      </c>
      <c r="O1659" s="3"/>
      <c r="P1659" s="3" t="str">
        <f>IF(db[[#This Row],[QTY/ CTN]]="","",SUBSTITUTE(SUBSTITUTE(SUBSTITUTE(db[[#This Row],[QTY/ CTN]]," ","_",2),"(",""),")","")&amp;"_")</f>
        <v>50 LSN_</v>
      </c>
      <c r="Q1659" s="3">
        <f>IF(db[[#This Row],[H_QTY/ CTN]]="","",SEARCH("_",db[[#This Row],[H_QTY/ CTN]]))</f>
        <v>7</v>
      </c>
      <c r="R1659" s="3">
        <f>IF(db[[#This Row],[H_QTY/ CTN]]="","",LEN(db[[#This Row],[H_QTY/ CTN]]))</f>
        <v>7</v>
      </c>
      <c r="S1659" s="87" t="str">
        <f>IF(db[[#This Row],[H_QTY/ CTN]]="","",LEFT(db[[#This Row],[H_QTY/ CTN]],db[[#This Row],[H_1]]-1))</f>
        <v>50 LSN</v>
      </c>
      <c r="T1659" s="87" t="str">
        <f>IF(NOT(db[[#This Row],[H_1]]=db[[#This Row],[H_2]]),MID(db[[#This Row],[H_QTY/ CTN]],db[[#This Row],[H_1]]+1,db[[#This Row],[H_2]]-db[[#This Row],[H_1]]-1),"")</f>
        <v/>
      </c>
      <c r="U1659" s="87" t="str">
        <f>IF(db[[#This Row],[QTY/ CTN B]]="","",LEFT(db[[#This Row],[QTY/ CTN B]],SEARCH(" ",db[[#This Row],[QTY/ CTN B]],1)-1))</f>
        <v>50</v>
      </c>
      <c r="V1659" s="87" t="str">
        <f>IF(db[[#This Row],[QTY/ CTN B]]="","",RIGHT(db[[#This Row],[QTY/ CTN B]],LEN(db[[#This Row],[QTY/ CTN B]])-SEARCH(" ",db[[#This Row],[QTY/ CTN B]],1)))</f>
        <v>LSN</v>
      </c>
      <c r="W1659" s="87">
        <f>IF(db[[#This Row],[QTY/ CTN TG]]="",IF(db[[#This Row],[STN TG]]="","",12),LEFT(db[[#This Row],[QTY/ CTN TG]],SEARCH(" ",db[[#This Row],[QTY/ CTN TG]],1)-1))</f>
        <v>12</v>
      </c>
      <c r="X1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59" s="87" t="str">
        <f>IF(db[[#This Row],[STN K]]="","",IF(db[[#This Row],[STN TG]]="LSN",12,""))</f>
        <v/>
      </c>
      <c r="Z1659" s="87" t="str">
        <f>IF(db[[#This Row],[STN TG]]="LSN","PCS","")</f>
        <v/>
      </c>
      <c r="AA1659" s="87">
        <f>db[[#This Row],[QTY B]]*IF(db[[#This Row],[QTY TG]]="",1,db[[#This Row],[QTY TG]])*IF(db[[#This Row],[QTY K]]="",1,db[[#This Row],[QTY K]])</f>
        <v>600</v>
      </c>
      <c r="AB1659" s="87" t="str">
        <f>IF(db[[#This Row],[STN K]]="",IF(db[[#This Row],[STN TG]]="",db[[#This Row],[STN B]],db[[#This Row],[STN TG]]),db[[#This Row],[STN K]])</f>
        <v>PCS</v>
      </c>
      <c r="AC1659" s="87"/>
    </row>
    <row r="1660" spans="1:29" x14ac:dyDescent="0.25">
      <c r="A1660" s="87">
        <f>ROW()-1</f>
        <v>1659</v>
      </c>
      <c r="B1660" s="3" t="str">
        <f>LOWER(SUBSTITUTE(SUBSTITUTE(SUBSTITUTE(SUBSTITUTE(SUBSTITUTE(SUBSTITUTE(db[[#This Row],[NB BM]]," ",),".",""),"-",""),"(",""),")",""),"/",""))</f>
        <v>mapkcgatosmerah</v>
      </c>
      <c r="C1660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D1660" s="3" t="str">
        <f>LOWER(SUBSTITUTE(SUBSTITUTE(SUBSTITUTE(SUBSTITUTE(SUBSTITUTE(SUBSTITUTE(SUBSTITUTE(SUBSTITUTE(SUBSTITUTE(db[[#This Row],[NB PAJAK]]," ",""),"-",""),"(",""),")",""),".",""),",",""),"/",""),"""",""),"+",""))</f>
        <v/>
      </c>
      <c r="E1660" s="3" t="str">
        <f>LOWER(SUBSTITUTE(SUBSTITUTE(SUBSTITUTE(SUBSTITUTE(SUBSTITUTE(SUBSTITUTE(SUBSTITUTE(SUBSTITUTE(SUBSTITUTE(db[[#This Row],[NB BM]]&amp;db[[#This Row],[QTY/ CTN]]," ",),".",""),"-",""),"(",""),")",""),",",""),"/",""),"""",""),"+",""))</f>
        <v>mapkcgatosmerah50lsn</v>
      </c>
      <c r="F16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mapkcgatosmrh50lsnuntana</v>
      </c>
      <c r="G1660" s="4" t="s">
        <v>5157</v>
      </c>
      <c r="H1660" s="4" t="s">
        <v>5154</v>
      </c>
      <c r="I1660" s="49"/>
      <c r="J1660" s="1" t="s">
        <v>1621</v>
      </c>
      <c r="K1660" s="28" t="e">
        <f>IF(db[[#This Row],[NB NOTA_C]]="","",COUNTIF([2]!B_MSK[concat],db[[#This Row],[NB NOTA_C]]))</f>
        <v>#REF!</v>
      </c>
      <c r="L1660" s="7" t="s">
        <v>1636</v>
      </c>
      <c r="M1660" s="3" t="s">
        <v>1738</v>
      </c>
      <c r="N1660" s="1" t="s">
        <v>2807</v>
      </c>
      <c r="O1660" s="3"/>
      <c r="P1660" s="3" t="str">
        <f>IF(db[[#This Row],[QTY/ CTN]]="","",SUBSTITUTE(SUBSTITUTE(SUBSTITUTE(db[[#This Row],[QTY/ CTN]]," ","_",2),"(",""),")","")&amp;"_")</f>
        <v>50 LSN_</v>
      </c>
      <c r="Q1660" s="3">
        <f>IF(db[[#This Row],[H_QTY/ CTN]]="","",SEARCH("_",db[[#This Row],[H_QTY/ CTN]]))</f>
        <v>7</v>
      </c>
      <c r="R1660" s="3">
        <f>IF(db[[#This Row],[H_QTY/ CTN]]="","",LEN(db[[#This Row],[H_QTY/ CTN]]))</f>
        <v>7</v>
      </c>
      <c r="S1660" s="87" t="str">
        <f>IF(db[[#This Row],[H_QTY/ CTN]]="","",LEFT(db[[#This Row],[H_QTY/ CTN]],db[[#This Row],[H_1]]-1))</f>
        <v>50 LSN</v>
      </c>
      <c r="T1660" s="87" t="str">
        <f>IF(NOT(db[[#This Row],[H_1]]=db[[#This Row],[H_2]]),MID(db[[#This Row],[H_QTY/ CTN]],db[[#This Row],[H_1]]+1,db[[#This Row],[H_2]]-db[[#This Row],[H_1]]-1),"")</f>
        <v/>
      </c>
      <c r="U1660" s="87" t="str">
        <f>IF(db[[#This Row],[QTY/ CTN B]]="","",LEFT(db[[#This Row],[QTY/ CTN B]],SEARCH(" ",db[[#This Row],[QTY/ CTN B]],1)-1))</f>
        <v>50</v>
      </c>
      <c r="V1660" s="87" t="str">
        <f>IF(db[[#This Row],[QTY/ CTN B]]="","",RIGHT(db[[#This Row],[QTY/ CTN B]],LEN(db[[#This Row],[QTY/ CTN B]])-SEARCH(" ",db[[#This Row],[QTY/ CTN B]],1)))</f>
        <v>LSN</v>
      </c>
      <c r="W1660" s="87">
        <f>IF(db[[#This Row],[QTY/ CTN TG]]="",IF(db[[#This Row],[STN TG]]="","",12),LEFT(db[[#This Row],[QTY/ CTN TG]],SEARCH(" ",db[[#This Row],[QTY/ CTN TG]],1)-1))</f>
        <v>12</v>
      </c>
      <c r="X1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0" s="87" t="str">
        <f>IF(db[[#This Row],[STN K]]="","",IF(db[[#This Row],[STN TG]]="LSN",12,""))</f>
        <v/>
      </c>
      <c r="Z1660" s="87" t="str">
        <f>IF(db[[#This Row],[STN TG]]="LSN","PCS","")</f>
        <v/>
      </c>
      <c r="AA1660" s="87">
        <f>db[[#This Row],[QTY B]]*IF(db[[#This Row],[QTY TG]]="",1,db[[#This Row],[QTY TG]])*IF(db[[#This Row],[QTY K]]="",1,db[[#This Row],[QTY K]])</f>
        <v>600</v>
      </c>
      <c r="AB1660" s="87" t="str">
        <f>IF(db[[#This Row],[STN K]]="",IF(db[[#This Row],[STN TG]]="",db[[#This Row],[STN B]],db[[#This Row],[STN TG]]),db[[#This Row],[STN K]])</f>
        <v>PCS</v>
      </c>
      <c r="AC1660" s="87"/>
    </row>
    <row r="1661" spans="1:29" x14ac:dyDescent="0.25">
      <c r="A1661" s="87">
        <f>ROW()-1</f>
        <v>1660</v>
      </c>
      <c r="B1661" s="3" t="str">
        <f>LOWER(SUBSTITUTE(SUBSTITUTE(SUBSTITUTE(SUBSTITUTE(SUBSTITUTE(SUBSTITUTE(db[[#This Row],[NB BM]]," ",),".",""),"-",""),"(",""),")",""),"/",""))</f>
        <v>mapkcgatoskuning</v>
      </c>
      <c r="C1661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D1661" s="3" t="str">
        <f>LOWER(SUBSTITUTE(SUBSTITUTE(SUBSTITUTE(SUBSTITUTE(SUBSTITUTE(SUBSTITUTE(SUBSTITUTE(SUBSTITUTE(SUBSTITUTE(db[[#This Row],[NB PAJAK]]," ",""),"-",""),"(",""),")",""),".",""),",",""),"/",""),"""",""),"+",""))</f>
        <v/>
      </c>
      <c r="E1661" s="3" t="str">
        <f>LOWER(SUBSTITUTE(SUBSTITUTE(SUBSTITUTE(SUBSTITUTE(SUBSTITUTE(SUBSTITUTE(SUBSTITUTE(SUBSTITUTE(SUBSTITUTE(db[[#This Row],[NB BM]]&amp;db[[#This Row],[QTY/ CTN]]," ",),".",""),"-",""),"(",""),")",""),",",""),"/",""),"""",""),"+",""))</f>
        <v>mapkcgatoskuning50lsn</v>
      </c>
      <c r="F1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mapkcgatozkng50lsnuntana</v>
      </c>
      <c r="G1661" s="4" t="s">
        <v>5158</v>
      </c>
      <c r="H1661" s="4" t="s">
        <v>5155</v>
      </c>
      <c r="I1661" s="49"/>
      <c r="J1661" s="1" t="s">
        <v>1621</v>
      </c>
      <c r="K1661" s="28" t="e">
        <f>IF(db[[#This Row],[NB NOTA_C]]="","",COUNTIF([2]!B_MSK[concat],db[[#This Row],[NB NOTA_C]]))</f>
        <v>#REF!</v>
      </c>
      <c r="L1661" s="7" t="s">
        <v>1636</v>
      </c>
      <c r="M1661" s="3" t="s">
        <v>1738</v>
      </c>
      <c r="N1661" s="1" t="s">
        <v>2807</v>
      </c>
      <c r="O1661" s="3"/>
      <c r="P1661" s="3" t="str">
        <f>IF(db[[#This Row],[QTY/ CTN]]="","",SUBSTITUTE(SUBSTITUTE(SUBSTITUTE(db[[#This Row],[QTY/ CTN]]," ","_",2),"(",""),")","")&amp;"_")</f>
        <v>50 LSN_</v>
      </c>
      <c r="Q1661" s="3">
        <f>IF(db[[#This Row],[H_QTY/ CTN]]="","",SEARCH("_",db[[#This Row],[H_QTY/ CTN]]))</f>
        <v>7</v>
      </c>
      <c r="R1661" s="3">
        <f>IF(db[[#This Row],[H_QTY/ CTN]]="","",LEN(db[[#This Row],[H_QTY/ CTN]]))</f>
        <v>7</v>
      </c>
      <c r="S1661" s="87" t="str">
        <f>IF(db[[#This Row],[H_QTY/ CTN]]="","",LEFT(db[[#This Row],[H_QTY/ CTN]],db[[#This Row],[H_1]]-1))</f>
        <v>50 LSN</v>
      </c>
      <c r="T1661" s="87" t="str">
        <f>IF(NOT(db[[#This Row],[H_1]]=db[[#This Row],[H_2]]),MID(db[[#This Row],[H_QTY/ CTN]],db[[#This Row],[H_1]]+1,db[[#This Row],[H_2]]-db[[#This Row],[H_1]]-1),"")</f>
        <v/>
      </c>
      <c r="U1661" s="87" t="str">
        <f>IF(db[[#This Row],[QTY/ CTN B]]="","",LEFT(db[[#This Row],[QTY/ CTN B]],SEARCH(" ",db[[#This Row],[QTY/ CTN B]],1)-1))</f>
        <v>50</v>
      </c>
      <c r="V1661" s="87" t="str">
        <f>IF(db[[#This Row],[QTY/ CTN B]]="","",RIGHT(db[[#This Row],[QTY/ CTN B]],LEN(db[[#This Row],[QTY/ CTN B]])-SEARCH(" ",db[[#This Row],[QTY/ CTN B]],1)))</f>
        <v>LSN</v>
      </c>
      <c r="W1661" s="87">
        <f>IF(db[[#This Row],[QTY/ CTN TG]]="",IF(db[[#This Row],[STN TG]]="","",12),LEFT(db[[#This Row],[QTY/ CTN TG]],SEARCH(" ",db[[#This Row],[QTY/ CTN TG]],1)-1))</f>
        <v>12</v>
      </c>
      <c r="X1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1" s="87" t="str">
        <f>IF(db[[#This Row],[STN K]]="","",IF(db[[#This Row],[STN TG]]="LSN",12,""))</f>
        <v/>
      </c>
      <c r="Z1661" s="87" t="str">
        <f>IF(db[[#This Row],[STN TG]]="LSN","PCS","")</f>
        <v/>
      </c>
      <c r="AA1661" s="87">
        <f>db[[#This Row],[QTY B]]*IF(db[[#This Row],[QTY TG]]="",1,db[[#This Row],[QTY TG]])*IF(db[[#This Row],[QTY K]]="",1,db[[#This Row],[QTY K]])</f>
        <v>600</v>
      </c>
      <c r="AB1661" s="87" t="str">
        <f>IF(db[[#This Row],[STN K]]="",IF(db[[#This Row],[STN TG]]="",db[[#This Row],[STN B]],db[[#This Row],[STN TG]]),db[[#This Row],[STN K]])</f>
        <v>PCS</v>
      </c>
      <c r="AC1661" s="87"/>
    </row>
    <row r="1662" spans="1:29" x14ac:dyDescent="0.25">
      <c r="A1662" s="87">
        <f>ROW()-1</f>
        <v>1661</v>
      </c>
      <c r="B1662" s="3" t="str">
        <f>LOWER(SUBSTITUTE(SUBSTITUTE(SUBSTITUTE(SUBSTITUTE(SUBSTITUTE(SUBSTITUTE(db[[#This Row],[NB BM]]," ",),".",""),"-",""),"(",""),")",""),"/",""))</f>
        <v>mapclearholderac105putih</v>
      </c>
      <c r="C1662" s="3" t="str">
        <f>LOWER(SUBSTITUTE(SUBSTITUTE(SUBSTITUTE(SUBSTITUTE(SUBSTITUTE(SUBSTITUTE(SUBSTITUTE(SUBSTITUTE(SUBSTITUTE(db[[#This Row],[NB NOTA]]," ",),".",""),"-",""),"(",""),")",""),",",""),"/",""),"""",""),"+",""))</f>
        <v>maplclearholdersikaac105putih</v>
      </c>
      <c r="D1662" s="3" t="str">
        <f>LOWER(SUBSTITUTE(SUBSTITUTE(SUBSTITUTE(SUBSTITUTE(SUBSTITUTE(SUBSTITUTE(SUBSTITUTE(SUBSTITUTE(SUBSTITUTE(db[[#This Row],[NB PAJAK]]," ",""),"-",""),"(",""),")",""),".",""),",",""),"/",""),"""",""),"+",""))</f>
        <v/>
      </c>
      <c r="E1662" s="3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mapclearholderac105putih60lsn</v>
      </c>
      <c r="F1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maplclearholdersikaac105putih60lsnuntana</v>
      </c>
      <c r="G1662" s="1" t="s">
        <v>1204</v>
      </c>
      <c r="H1662" s="4" t="s">
        <v>6039</v>
      </c>
      <c r="I1662" s="49"/>
      <c r="J1662" s="1" t="s">
        <v>1621</v>
      </c>
      <c r="K1662" s="28" t="e">
        <f>IF(db[[#This Row],[NB NOTA_C]]="","",COUNTIF([2]!B_MSK[concat],db[[#This Row],[NB NOTA_C]]))</f>
        <v>#REF!</v>
      </c>
      <c r="L1662" s="7" t="s">
        <v>1636</v>
      </c>
      <c r="M1662" s="3" t="s">
        <v>1670</v>
      </c>
      <c r="N1662" s="1" t="s">
        <v>2807</v>
      </c>
      <c r="O1662" s="3"/>
      <c r="P1662" s="3" t="str">
        <f>IF(db[[#This Row],[QTY/ CTN]]="","",SUBSTITUTE(SUBSTITUTE(SUBSTITUTE(db[[#This Row],[QTY/ CTN]]," ","_",2),"(",""),")","")&amp;"_")</f>
        <v>60 LSN_</v>
      </c>
      <c r="Q1662" s="3">
        <f>IF(db[[#This Row],[H_QTY/ CTN]]="","",SEARCH("_",db[[#This Row],[H_QTY/ CTN]]))</f>
        <v>7</v>
      </c>
      <c r="R1662" s="3">
        <f>IF(db[[#This Row],[H_QTY/ CTN]]="","",LEN(db[[#This Row],[H_QTY/ CTN]]))</f>
        <v>7</v>
      </c>
      <c r="S1662" s="87" t="str">
        <f>IF(db[[#This Row],[H_QTY/ CTN]]="","",LEFT(db[[#This Row],[H_QTY/ CTN]],db[[#This Row],[H_1]]-1))</f>
        <v>60 LSN</v>
      </c>
      <c r="T1662" s="87" t="str">
        <f>IF(NOT(db[[#This Row],[H_1]]=db[[#This Row],[H_2]]),MID(db[[#This Row],[H_QTY/ CTN]],db[[#This Row],[H_1]]+1,db[[#This Row],[H_2]]-db[[#This Row],[H_1]]-1),"")</f>
        <v/>
      </c>
      <c r="U1662" s="87" t="str">
        <f>IF(db[[#This Row],[QTY/ CTN B]]="","",LEFT(db[[#This Row],[QTY/ CTN B]],SEARCH(" ",db[[#This Row],[QTY/ CTN B]],1)-1))</f>
        <v>60</v>
      </c>
      <c r="V1662" s="87" t="str">
        <f>IF(db[[#This Row],[QTY/ CTN B]]="","",RIGHT(db[[#This Row],[QTY/ CTN B]],LEN(db[[#This Row],[QTY/ CTN B]])-SEARCH(" ",db[[#This Row],[QTY/ CTN B]],1)))</f>
        <v>LSN</v>
      </c>
      <c r="W1662" s="87">
        <f>IF(db[[#This Row],[QTY/ CTN TG]]="",IF(db[[#This Row],[STN TG]]="","",12),LEFT(db[[#This Row],[QTY/ CTN TG]],SEARCH(" ",db[[#This Row],[QTY/ CTN TG]],1)-1))</f>
        <v>12</v>
      </c>
      <c r="X1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2" s="87" t="str">
        <f>IF(db[[#This Row],[STN K]]="","",IF(db[[#This Row],[STN TG]]="LSN",12,""))</f>
        <v/>
      </c>
      <c r="Z1662" s="87" t="str">
        <f>IF(db[[#This Row],[STN TG]]="LSN","PCS","")</f>
        <v/>
      </c>
      <c r="AA1662" s="87">
        <f>db[[#This Row],[QTY B]]*IF(db[[#This Row],[QTY TG]]="",1,db[[#This Row],[QTY TG]])*IF(db[[#This Row],[QTY K]]="",1,db[[#This Row],[QTY K]])</f>
        <v>720</v>
      </c>
      <c r="AB1662" s="87" t="str">
        <f>IF(db[[#This Row],[STN K]]="",IF(db[[#This Row],[STN TG]]="",db[[#This Row],[STN B]],db[[#This Row],[STN TG]]),db[[#This Row],[STN K]])</f>
        <v>PCS</v>
      </c>
      <c r="AC1662" s="87"/>
    </row>
    <row r="1663" spans="1:29" x14ac:dyDescent="0.25">
      <c r="A1663" s="87">
        <f>ROW()-1</f>
        <v>1662</v>
      </c>
      <c r="B1663" s="3" t="str">
        <f>LOWER(SUBSTITUTE(SUBSTITUTE(SUBSTITUTE(SUBSTITUTE(SUBSTITUTE(SUBSTITUTE(db[[#This Row],[NB BM]]," ",),".",""),"-",""),"(",""),")",""),"/",""))</f>
        <v>mapclearholderac105putih</v>
      </c>
      <c r="C1663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D1663" s="3" t="str">
        <f>LOWER(SUBSTITUTE(SUBSTITUTE(SUBSTITUTE(SUBSTITUTE(SUBSTITUTE(SUBSTITUTE(SUBSTITUTE(SUBSTITUTE(SUBSTITUTE(db[[#This Row],[NB PAJAK]]," ",""),"-",""),"(",""),")",""),".",""),",",""),"/",""),"""",""),"+",""))</f>
        <v/>
      </c>
      <c r="E1663" s="3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mapclearholderac105putih60lsn</v>
      </c>
      <c r="F16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maplclearholdersikaac105putih60lsndus60lsnuntana</v>
      </c>
      <c r="G1663" s="1" t="s">
        <v>1204</v>
      </c>
      <c r="H1663" s="4" t="s">
        <v>3732</v>
      </c>
      <c r="I1663" s="49"/>
      <c r="J1663" s="1" t="s">
        <v>1621</v>
      </c>
      <c r="K1663" s="28" t="e">
        <f>IF(db[[#This Row],[NB NOTA_C]]="","",COUNTIF([2]!B_MSK[concat],db[[#This Row],[NB NOTA_C]]))</f>
        <v>#REF!</v>
      </c>
      <c r="L1663" s="7" t="s">
        <v>1636</v>
      </c>
      <c r="M1663" s="3" t="s">
        <v>1670</v>
      </c>
      <c r="N1663" s="1" t="s">
        <v>2807</v>
      </c>
      <c r="O1663" s="3"/>
      <c r="P1663" s="3" t="str">
        <f>IF(db[[#This Row],[QTY/ CTN]]="","",SUBSTITUTE(SUBSTITUTE(SUBSTITUTE(db[[#This Row],[QTY/ CTN]]," ","_",2),"(",""),")","")&amp;"_")</f>
        <v>60 LSN_</v>
      </c>
      <c r="Q1663" s="3">
        <f>IF(db[[#This Row],[H_QTY/ CTN]]="","",SEARCH("_",db[[#This Row],[H_QTY/ CTN]]))</f>
        <v>7</v>
      </c>
      <c r="R1663" s="3">
        <f>IF(db[[#This Row],[H_QTY/ CTN]]="","",LEN(db[[#This Row],[H_QTY/ CTN]]))</f>
        <v>7</v>
      </c>
      <c r="S1663" s="87" t="str">
        <f>IF(db[[#This Row],[H_QTY/ CTN]]="","",LEFT(db[[#This Row],[H_QTY/ CTN]],db[[#This Row],[H_1]]-1))</f>
        <v>60 LSN</v>
      </c>
      <c r="T1663" s="87" t="str">
        <f>IF(NOT(db[[#This Row],[H_1]]=db[[#This Row],[H_2]]),MID(db[[#This Row],[H_QTY/ CTN]],db[[#This Row],[H_1]]+1,db[[#This Row],[H_2]]-db[[#This Row],[H_1]]-1),"")</f>
        <v/>
      </c>
      <c r="U1663" s="87" t="str">
        <f>IF(db[[#This Row],[QTY/ CTN B]]="","",LEFT(db[[#This Row],[QTY/ CTN B]],SEARCH(" ",db[[#This Row],[QTY/ CTN B]],1)-1))</f>
        <v>60</v>
      </c>
      <c r="V1663" s="87" t="str">
        <f>IF(db[[#This Row],[QTY/ CTN B]]="","",RIGHT(db[[#This Row],[QTY/ CTN B]],LEN(db[[#This Row],[QTY/ CTN B]])-SEARCH(" ",db[[#This Row],[QTY/ CTN B]],1)))</f>
        <v>LSN</v>
      </c>
      <c r="W1663" s="87">
        <f>IF(db[[#This Row],[QTY/ CTN TG]]="",IF(db[[#This Row],[STN TG]]="","",12),LEFT(db[[#This Row],[QTY/ CTN TG]],SEARCH(" ",db[[#This Row],[QTY/ CTN TG]],1)-1))</f>
        <v>12</v>
      </c>
      <c r="X1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3" s="87" t="str">
        <f>IF(db[[#This Row],[STN K]]="","",IF(db[[#This Row],[STN TG]]="LSN",12,""))</f>
        <v/>
      </c>
      <c r="Z1663" s="87" t="str">
        <f>IF(db[[#This Row],[STN TG]]="LSN","PCS","")</f>
        <v/>
      </c>
      <c r="AA1663" s="87">
        <f>db[[#This Row],[QTY B]]*IF(db[[#This Row],[QTY TG]]="",1,db[[#This Row],[QTY TG]])*IF(db[[#This Row],[QTY K]]="",1,db[[#This Row],[QTY K]])</f>
        <v>720</v>
      </c>
      <c r="AB1663" s="87" t="str">
        <f>IF(db[[#This Row],[STN K]]="",IF(db[[#This Row],[STN TG]]="",db[[#This Row],[STN B]],db[[#This Row],[STN TG]]),db[[#This Row],[STN K]])</f>
        <v>PCS</v>
      </c>
      <c r="AC1663" s="87"/>
    </row>
    <row r="1664" spans="1:29" x14ac:dyDescent="0.25">
      <c r="A1664" s="87">
        <f>ROW()-1</f>
        <v>1663</v>
      </c>
      <c r="B1664" s="14" t="str">
        <f>LOWER(SUBSTITUTE(SUBSTITUTE(SUBSTITUTE(SUBSTITUTE(SUBSTITUTE(SUBSTITUTE(db[[#This Row],[NB BM]]," ",),".",""),"-",""),"(",""),")",""),"/",""))</f>
        <v>mapclearholderac105biru</v>
      </c>
      <c r="C1664" s="14" t="str">
        <f>LOWER(SUBSTITUTE(SUBSTITUTE(SUBSTITUTE(SUBSTITUTE(SUBSTITUTE(SUBSTITUTE(SUBSTITUTE(SUBSTITUTE(SUBSTITUTE(db[[#This Row],[NB NOTA]]," ",),".",""),"-",""),"(",""),")",""),",",""),"/",""),"""",""),"+",""))</f>
        <v>maplclearholdersikaac105biru</v>
      </c>
      <c r="D1664" s="14" t="str">
        <f>LOWER(SUBSTITUTE(SUBSTITUTE(SUBSTITUTE(SUBSTITUTE(SUBSTITUTE(SUBSTITUTE(SUBSTITUTE(SUBSTITUTE(SUBSTITUTE(db[[#This Row],[NB PAJAK]]," ",""),"-",""),"(",""),")",""),".",""),",",""),"/",""),"""",""),"+",""))</f>
        <v/>
      </c>
      <c r="E1664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mapclearholderac105biru60lsn</v>
      </c>
      <c r="F166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maplclearholdersikaac105biru60lsnuntana</v>
      </c>
      <c r="G1664" s="15" t="s">
        <v>3958</v>
      </c>
      <c r="H1664" s="4" t="s">
        <v>6040</v>
      </c>
      <c r="I1664" s="50"/>
      <c r="J1664" s="1" t="s">
        <v>1621</v>
      </c>
      <c r="K1664" s="27" t="e">
        <f>IF(db[[#This Row],[NB NOTA_C]]="","",COUNTIF([2]!B_MSK[concat],db[[#This Row],[NB NOTA_C]]))</f>
        <v>#REF!</v>
      </c>
      <c r="L1664" s="16" t="s">
        <v>1636</v>
      </c>
      <c r="M1664" s="14" t="s">
        <v>1670</v>
      </c>
      <c r="N1664" s="15" t="s">
        <v>2807</v>
      </c>
      <c r="O1664" s="14"/>
      <c r="P1664" s="14" t="str">
        <f>IF(db[[#This Row],[QTY/ CTN]]="","",SUBSTITUTE(SUBSTITUTE(SUBSTITUTE(db[[#This Row],[QTY/ CTN]]," ","_",2),"(",""),")","")&amp;"_")</f>
        <v>60 LSN_</v>
      </c>
      <c r="Q1664" s="14">
        <f>IF(db[[#This Row],[H_QTY/ CTN]]="","",SEARCH("_",db[[#This Row],[H_QTY/ CTN]]))</f>
        <v>7</v>
      </c>
      <c r="R1664" s="14">
        <f>IF(db[[#This Row],[H_QTY/ CTN]]="","",LEN(db[[#This Row],[H_QTY/ CTN]]))</f>
        <v>7</v>
      </c>
      <c r="S1664" s="91" t="str">
        <f>IF(db[[#This Row],[H_QTY/ CTN]]="","",LEFT(db[[#This Row],[H_QTY/ CTN]],db[[#This Row],[H_1]]-1))</f>
        <v>60 LSN</v>
      </c>
      <c r="T1664" s="91" t="str">
        <f>IF(NOT(db[[#This Row],[H_1]]=db[[#This Row],[H_2]]),MID(db[[#This Row],[H_QTY/ CTN]],db[[#This Row],[H_1]]+1,db[[#This Row],[H_2]]-db[[#This Row],[H_1]]-1),"")</f>
        <v/>
      </c>
      <c r="U1664" s="87" t="str">
        <f>IF(db[[#This Row],[QTY/ CTN B]]="","",LEFT(db[[#This Row],[QTY/ CTN B]],SEARCH(" ",db[[#This Row],[QTY/ CTN B]],1)-1))</f>
        <v>60</v>
      </c>
      <c r="V1664" s="87" t="str">
        <f>IF(db[[#This Row],[QTY/ CTN B]]="","",RIGHT(db[[#This Row],[QTY/ CTN B]],LEN(db[[#This Row],[QTY/ CTN B]])-SEARCH(" ",db[[#This Row],[QTY/ CTN B]],1)))</f>
        <v>LSN</v>
      </c>
      <c r="W1664" s="87">
        <f>IF(db[[#This Row],[QTY/ CTN TG]]="",IF(db[[#This Row],[STN TG]]="","",12),LEFT(db[[#This Row],[QTY/ CTN TG]],SEARCH(" ",db[[#This Row],[QTY/ CTN TG]],1)-1))</f>
        <v>12</v>
      </c>
      <c r="X1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4" s="87" t="str">
        <f>IF(db[[#This Row],[STN K]]="","",IF(db[[#This Row],[STN TG]]="LSN",12,""))</f>
        <v/>
      </c>
      <c r="Z1664" s="87" t="str">
        <f>IF(db[[#This Row],[STN TG]]="LSN","PCS","")</f>
        <v/>
      </c>
      <c r="AA1664" s="87">
        <f>db[[#This Row],[QTY B]]*IF(db[[#This Row],[QTY TG]]="",1,db[[#This Row],[QTY TG]])*IF(db[[#This Row],[QTY K]]="",1,db[[#This Row],[QTY K]])</f>
        <v>720</v>
      </c>
      <c r="AB1664" s="87" t="str">
        <f>IF(db[[#This Row],[STN K]]="",IF(db[[#This Row],[STN TG]]="",db[[#This Row],[STN B]],db[[#This Row],[STN TG]]),db[[#This Row],[STN K]])</f>
        <v>PCS</v>
      </c>
      <c r="AC1664" s="87"/>
    </row>
    <row r="1665" spans="1:29" s="102" customFormat="1" x14ac:dyDescent="0.25">
      <c r="A1665" s="87">
        <f>ROW()-1</f>
        <v>1664</v>
      </c>
      <c r="B1665" s="14" t="str">
        <f>LOWER(SUBSTITUTE(SUBSTITUTE(SUBSTITUTE(SUBSTITUTE(SUBSTITUTE(SUBSTITUTE(db[[#This Row],[NB BM]]," ",),".",""),"-",""),"(",""),")",""),"/",""))</f>
        <v>mapclearholderac105biru</v>
      </c>
      <c r="C1665" s="14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D1665" s="14" t="str">
        <f>LOWER(SUBSTITUTE(SUBSTITUTE(SUBSTITUTE(SUBSTITUTE(SUBSTITUTE(SUBSTITUTE(SUBSTITUTE(SUBSTITUTE(SUBSTITUTE(db[[#This Row],[NB PAJAK]]," ",""),"-",""),"(",""),")",""),".",""),",",""),"/",""),"""",""),"+",""))</f>
        <v/>
      </c>
      <c r="E1665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mapclearholderac105biru60lsn</v>
      </c>
      <c r="F16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maplclearholdersikaac105biru60lsndus60lsnuntana</v>
      </c>
      <c r="G1665" s="15" t="s">
        <v>3958</v>
      </c>
      <c r="H1665" s="19" t="s">
        <v>3954</v>
      </c>
      <c r="I1665" s="50"/>
      <c r="J1665" s="1" t="s">
        <v>1621</v>
      </c>
      <c r="K1665" s="27" t="e">
        <f>IF(db[[#This Row],[NB NOTA_C]]="","",COUNTIF([2]!B_MSK[concat],db[[#This Row],[NB NOTA_C]]))</f>
        <v>#REF!</v>
      </c>
      <c r="L1665" s="16" t="s">
        <v>1636</v>
      </c>
      <c r="M1665" s="14" t="s">
        <v>1670</v>
      </c>
      <c r="N1665" s="15" t="s">
        <v>2807</v>
      </c>
      <c r="O1665" s="14"/>
      <c r="P1665" s="14" t="str">
        <f>IF(db[[#This Row],[QTY/ CTN]]="","",SUBSTITUTE(SUBSTITUTE(SUBSTITUTE(db[[#This Row],[QTY/ CTN]]," ","_",2),"(",""),")","")&amp;"_")</f>
        <v>60 LSN_</v>
      </c>
      <c r="Q1665" s="14">
        <f>IF(db[[#This Row],[H_QTY/ CTN]]="","",SEARCH("_",db[[#This Row],[H_QTY/ CTN]]))</f>
        <v>7</v>
      </c>
      <c r="R1665" s="14">
        <f>IF(db[[#This Row],[H_QTY/ CTN]]="","",LEN(db[[#This Row],[H_QTY/ CTN]]))</f>
        <v>7</v>
      </c>
      <c r="S1665" s="91" t="str">
        <f>IF(db[[#This Row],[H_QTY/ CTN]]="","",LEFT(db[[#This Row],[H_QTY/ CTN]],db[[#This Row],[H_1]]-1))</f>
        <v>60 LSN</v>
      </c>
      <c r="T1665" s="91" t="str">
        <f>IF(NOT(db[[#This Row],[H_1]]=db[[#This Row],[H_2]]),MID(db[[#This Row],[H_QTY/ CTN]],db[[#This Row],[H_1]]+1,db[[#This Row],[H_2]]-db[[#This Row],[H_1]]-1),"")</f>
        <v/>
      </c>
      <c r="U1665" s="87" t="str">
        <f>IF(db[[#This Row],[QTY/ CTN B]]="","",LEFT(db[[#This Row],[QTY/ CTN B]],SEARCH(" ",db[[#This Row],[QTY/ CTN B]],1)-1))</f>
        <v>60</v>
      </c>
      <c r="V1665" s="87" t="str">
        <f>IF(db[[#This Row],[QTY/ CTN B]]="","",RIGHT(db[[#This Row],[QTY/ CTN B]],LEN(db[[#This Row],[QTY/ CTN B]])-SEARCH(" ",db[[#This Row],[QTY/ CTN B]],1)))</f>
        <v>LSN</v>
      </c>
      <c r="W1665" s="87">
        <f>IF(db[[#This Row],[QTY/ CTN TG]]="",IF(db[[#This Row],[STN TG]]="","",12),LEFT(db[[#This Row],[QTY/ CTN TG]],SEARCH(" ",db[[#This Row],[QTY/ CTN TG]],1)-1))</f>
        <v>12</v>
      </c>
      <c r="X1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5" s="87" t="str">
        <f>IF(db[[#This Row],[STN K]]="","",IF(db[[#This Row],[STN TG]]="LSN",12,""))</f>
        <v/>
      </c>
      <c r="Z1665" s="87" t="str">
        <f>IF(db[[#This Row],[STN TG]]="LSN","PCS","")</f>
        <v/>
      </c>
      <c r="AA1665" s="87">
        <f>db[[#This Row],[QTY B]]*IF(db[[#This Row],[QTY TG]]="",1,db[[#This Row],[QTY TG]])*IF(db[[#This Row],[QTY K]]="",1,db[[#This Row],[QTY K]])</f>
        <v>720</v>
      </c>
      <c r="AB1665" s="87" t="str">
        <f>IF(db[[#This Row],[STN K]]="",IF(db[[#This Row],[STN TG]]="",db[[#This Row],[STN B]],db[[#This Row],[STN TG]]),db[[#This Row],[STN K]])</f>
        <v>PCS</v>
      </c>
      <c r="AC1665" s="87"/>
    </row>
    <row r="1666" spans="1:29" s="102" customFormat="1" x14ac:dyDescent="0.25">
      <c r="A1666" s="87">
        <f>ROW()-1</f>
        <v>1665</v>
      </c>
      <c r="B1666" s="14" t="str">
        <f>LOWER(SUBSTITUTE(SUBSTITUTE(SUBSTITUTE(SUBSTITUTE(SUBSTITUTE(SUBSTITUTE(db[[#This Row],[NB BM]]," ",),".",""),"-",""),"(",""),")",""),"/",""))</f>
        <v>mapclearholderac105hijau</v>
      </c>
      <c r="C1666" s="14" t="str">
        <f>LOWER(SUBSTITUTE(SUBSTITUTE(SUBSTITUTE(SUBSTITUTE(SUBSTITUTE(SUBSTITUTE(SUBSTITUTE(SUBSTITUTE(SUBSTITUTE(db[[#This Row],[NB NOTA]]," ",),".",""),"-",""),"(",""),")",""),",",""),"/",""),"""",""),"+",""))</f>
        <v>maplclearholdersikaac105hijau</v>
      </c>
      <c r="D1666" s="14" t="str">
        <f>LOWER(SUBSTITUTE(SUBSTITUTE(SUBSTITUTE(SUBSTITUTE(SUBSTITUTE(SUBSTITUTE(SUBSTITUTE(SUBSTITUTE(SUBSTITUTE(db[[#This Row],[NB PAJAK]]," ",""),"-",""),"(",""),")",""),".",""),",",""),"/",""),"""",""),"+",""))</f>
        <v/>
      </c>
      <c r="E1666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mapclearholderac105hijau60lsn</v>
      </c>
      <c r="F166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maplclearholdersikaac105hijau60lsnuntana</v>
      </c>
      <c r="G1666" s="15" t="s">
        <v>3959</v>
      </c>
      <c r="H1666" s="4" t="s">
        <v>6041</v>
      </c>
      <c r="I1666" s="50"/>
      <c r="J1666" s="1" t="s">
        <v>1621</v>
      </c>
      <c r="K1666" s="27" t="e">
        <f>IF(db[[#This Row],[NB NOTA_C]]="","",COUNTIF([2]!B_MSK[concat],db[[#This Row],[NB NOTA_C]]))</f>
        <v>#REF!</v>
      </c>
      <c r="L1666" s="16" t="s">
        <v>1636</v>
      </c>
      <c r="M1666" s="14" t="s">
        <v>1670</v>
      </c>
      <c r="N1666" s="15" t="s">
        <v>2807</v>
      </c>
      <c r="O1666" s="14"/>
      <c r="P1666" s="14" t="str">
        <f>IF(db[[#This Row],[QTY/ CTN]]="","",SUBSTITUTE(SUBSTITUTE(SUBSTITUTE(db[[#This Row],[QTY/ CTN]]," ","_",2),"(",""),")","")&amp;"_")</f>
        <v>60 LSN_</v>
      </c>
      <c r="Q1666" s="14">
        <f>IF(db[[#This Row],[H_QTY/ CTN]]="","",SEARCH("_",db[[#This Row],[H_QTY/ CTN]]))</f>
        <v>7</v>
      </c>
      <c r="R1666" s="14">
        <f>IF(db[[#This Row],[H_QTY/ CTN]]="","",LEN(db[[#This Row],[H_QTY/ CTN]]))</f>
        <v>7</v>
      </c>
      <c r="S1666" s="91" t="str">
        <f>IF(db[[#This Row],[H_QTY/ CTN]]="","",LEFT(db[[#This Row],[H_QTY/ CTN]],db[[#This Row],[H_1]]-1))</f>
        <v>60 LSN</v>
      </c>
      <c r="T1666" s="91" t="str">
        <f>IF(NOT(db[[#This Row],[H_1]]=db[[#This Row],[H_2]]),MID(db[[#This Row],[H_QTY/ CTN]],db[[#This Row],[H_1]]+1,db[[#This Row],[H_2]]-db[[#This Row],[H_1]]-1),"")</f>
        <v/>
      </c>
      <c r="U1666" s="87" t="str">
        <f>IF(db[[#This Row],[QTY/ CTN B]]="","",LEFT(db[[#This Row],[QTY/ CTN B]],SEARCH(" ",db[[#This Row],[QTY/ CTN B]],1)-1))</f>
        <v>60</v>
      </c>
      <c r="V1666" s="87" t="str">
        <f>IF(db[[#This Row],[QTY/ CTN B]]="","",RIGHT(db[[#This Row],[QTY/ CTN B]],LEN(db[[#This Row],[QTY/ CTN B]])-SEARCH(" ",db[[#This Row],[QTY/ CTN B]],1)))</f>
        <v>LSN</v>
      </c>
      <c r="W1666" s="87">
        <f>IF(db[[#This Row],[QTY/ CTN TG]]="",IF(db[[#This Row],[STN TG]]="","",12),LEFT(db[[#This Row],[QTY/ CTN TG]],SEARCH(" ",db[[#This Row],[QTY/ CTN TG]],1)-1))</f>
        <v>12</v>
      </c>
      <c r="X1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6" s="87" t="str">
        <f>IF(db[[#This Row],[STN K]]="","",IF(db[[#This Row],[STN TG]]="LSN",12,""))</f>
        <v/>
      </c>
      <c r="Z1666" s="87" t="str">
        <f>IF(db[[#This Row],[STN TG]]="LSN","PCS","")</f>
        <v/>
      </c>
      <c r="AA1666" s="87">
        <f>db[[#This Row],[QTY B]]*IF(db[[#This Row],[QTY TG]]="",1,db[[#This Row],[QTY TG]])*IF(db[[#This Row],[QTY K]]="",1,db[[#This Row],[QTY K]])</f>
        <v>720</v>
      </c>
      <c r="AB1666" s="87" t="str">
        <f>IF(db[[#This Row],[STN K]]="",IF(db[[#This Row],[STN TG]]="",db[[#This Row],[STN B]],db[[#This Row],[STN TG]]),db[[#This Row],[STN K]])</f>
        <v>PCS</v>
      </c>
      <c r="AC1666" s="87"/>
    </row>
    <row r="1667" spans="1:29" x14ac:dyDescent="0.25">
      <c r="A1667" s="87">
        <f>ROW()-1</f>
        <v>1666</v>
      </c>
      <c r="B1667" s="14" t="str">
        <f>LOWER(SUBSTITUTE(SUBSTITUTE(SUBSTITUTE(SUBSTITUTE(SUBSTITUTE(SUBSTITUTE(db[[#This Row],[NB BM]]," ",),".",""),"-",""),"(",""),")",""),"/",""))</f>
        <v>mapclearholderac105hijau</v>
      </c>
      <c r="C1667" s="14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D1667" s="14" t="str">
        <f>LOWER(SUBSTITUTE(SUBSTITUTE(SUBSTITUTE(SUBSTITUTE(SUBSTITUTE(SUBSTITUTE(SUBSTITUTE(SUBSTITUTE(SUBSTITUTE(db[[#This Row],[NB PAJAK]]," ",""),"-",""),"(",""),")",""),".",""),",",""),"/",""),"""",""),"+",""))</f>
        <v/>
      </c>
      <c r="E1667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mapclearholderac105hijau60lsn</v>
      </c>
      <c r="F16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maplclearholdersikaac105hijau60lsndus60lsnuntana</v>
      </c>
      <c r="G1667" s="15" t="s">
        <v>3959</v>
      </c>
      <c r="H1667" s="19" t="s">
        <v>3955</v>
      </c>
      <c r="I1667" s="50"/>
      <c r="J1667" s="1" t="s">
        <v>1621</v>
      </c>
      <c r="K1667" s="27" t="e">
        <f>IF(db[[#This Row],[NB NOTA_C]]="","",COUNTIF([2]!B_MSK[concat],db[[#This Row],[NB NOTA_C]]))</f>
        <v>#REF!</v>
      </c>
      <c r="L1667" s="16" t="s">
        <v>1636</v>
      </c>
      <c r="M1667" s="14" t="s">
        <v>1670</v>
      </c>
      <c r="N1667" s="15" t="s">
        <v>2807</v>
      </c>
      <c r="O1667" s="14"/>
      <c r="P1667" s="14" t="str">
        <f>IF(db[[#This Row],[QTY/ CTN]]="","",SUBSTITUTE(SUBSTITUTE(SUBSTITUTE(db[[#This Row],[QTY/ CTN]]," ","_",2),"(",""),")","")&amp;"_")</f>
        <v>60 LSN_</v>
      </c>
      <c r="Q1667" s="14">
        <f>IF(db[[#This Row],[H_QTY/ CTN]]="","",SEARCH("_",db[[#This Row],[H_QTY/ CTN]]))</f>
        <v>7</v>
      </c>
      <c r="R1667" s="14">
        <f>IF(db[[#This Row],[H_QTY/ CTN]]="","",LEN(db[[#This Row],[H_QTY/ CTN]]))</f>
        <v>7</v>
      </c>
      <c r="S1667" s="91" t="str">
        <f>IF(db[[#This Row],[H_QTY/ CTN]]="","",LEFT(db[[#This Row],[H_QTY/ CTN]],db[[#This Row],[H_1]]-1))</f>
        <v>60 LSN</v>
      </c>
      <c r="T1667" s="91" t="str">
        <f>IF(NOT(db[[#This Row],[H_1]]=db[[#This Row],[H_2]]),MID(db[[#This Row],[H_QTY/ CTN]],db[[#This Row],[H_1]]+1,db[[#This Row],[H_2]]-db[[#This Row],[H_1]]-1),"")</f>
        <v/>
      </c>
      <c r="U1667" s="87" t="str">
        <f>IF(db[[#This Row],[QTY/ CTN B]]="","",LEFT(db[[#This Row],[QTY/ CTN B]],SEARCH(" ",db[[#This Row],[QTY/ CTN B]],1)-1))</f>
        <v>60</v>
      </c>
      <c r="V1667" s="87" t="str">
        <f>IF(db[[#This Row],[QTY/ CTN B]]="","",RIGHT(db[[#This Row],[QTY/ CTN B]],LEN(db[[#This Row],[QTY/ CTN B]])-SEARCH(" ",db[[#This Row],[QTY/ CTN B]],1)))</f>
        <v>LSN</v>
      </c>
      <c r="W1667" s="87">
        <f>IF(db[[#This Row],[QTY/ CTN TG]]="",IF(db[[#This Row],[STN TG]]="","",12),LEFT(db[[#This Row],[QTY/ CTN TG]],SEARCH(" ",db[[#This Row],[QTY/ CTN TG]],1)-1))</f>
        <v>12</v>
      </c>
      <c r="X1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7" s="87" t="str">
        <f>IF(db[[#This Row],[STN K]]="","",IF(db[[#This Row],[STN TG]]="LSN",12,""))</f>
        <v/>
      </c>
      <c r="Z1667" s="87" t="str">
        <f>IF(db[[#This Row],[STN TG]]="LSN","PCS","")</f>
        <v/>
      </c>
      <c r="AA1667" s="87">
        <f>db[[#This Row],[QTY B]]*IF(db[[#This Row],[QTY TG]]="",1,db[[#This Row],[QTY TG]])*IF(db[[#This Row],[QTY K]]="",1,db[[#This Row],[QTY K]])</f>
        <v>720</v>
      </c>
      <c r="AB1667" s="87" t="str">
        <f>IF(db[[#This Row],[STN K]]="",IF(db[[#This Row],[STN TG]]="",db[[#This Row],[STN B]],db[[#This Row],[STN TG]]),db[[#This Row],[STN K]])</f>
        <v>PCS</v>
      </c>
      <c r="AC1667" s="87"/>
    </row>
    <row r="1668" spans="1:29" x14ac:dyDescent="0.25">
      <c r="A1668" s="87">
        <f>ROW()-1</f>
        <v>1667</v>
      </c>
      <c r="B1668" s="14" t="str">
        <f>LOWER(SUBSTITUTE(SUBSTITUTE(SUBSTITUTE(SUBSTITUTE(SUBSTITUTE(SUBSTITUTE(db[[#This Row],[NB BM]]," ",),".",""),"-",""),"(",""),")",""),"/",""))</f>
        <v>mapclearholderac105kuning</v>
      </c>
      <c r="C1668" s="14" t="str">
        <f>LOWER(SUBSTITUTE(SUBSTITUTE(SUBSTITUTE(SUBSTITUTE(SUBSTITUTE(SUBSTITUTE(SUBSTITUTE(SUBSTITUTE(SUBSTITUTE(db[[#This Row],[NB NOTA]]," ",),".",""),"-",""),"(",""),")",""),",",""),"/",""),"""",""),"+",""))</f>
        <v>maplclearholdersikaac105kuning</v>
      </c>
      <c r="D1668" s="14" t="str">
        <f>LOWER(SUBSTITUTE(SUBSTITUTE(SUBSTITUTE(SUBSTITUTE(SUBSTITUTE(SUBSTITUTE(SUBSTITUTE(SUBSTITUTE(SUBSTITUTE(db[[#This Row],[NB PAJAK]]," ",""),"-",""),"(",""),")",""),".",""),",",""),"/",""),"""",""),"+",""))</f>
        <v/>
      </c>
      <c r="E1668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mapclearholderac105kuning60lsn</v>
      </c>
      <c r="F16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maplclearholdersikaac105kuning60lsnuntana</v>
      </c>
      <c r="G1668" s="15" t="s">
        <v>3960</v>
      </c>
      <c r="H1668" s="4" t="s">
        <v>6042</v>
      </c>
      <c r="I1668" s="50"/>
      <c r="J1668" s="1" t="s">
        <v>1621</v>
      </c>
      <c r="K1668" s="27" t="e">
        <f>IF(db[[#This Row],[NB NOTA_C]]="","",COUNTIF([2]!B_MSK[concat],db[[#This Row],[NB NOTA_C]]))</f>
        <v>#REF!</v>
      </c>
      <c r="L1668" s="16" t="s">
        <v>1636</v>
      </c>
      <c r="M1668" s="14" t="s">
        <v>1670</v>
      </c>
      <c r="N1668" s="15" t="s">
        <v>2807</v>
      </c>
      <c r="O1668" s="14"/>
      <c r="P1668" s="14" t="str">
        <f>IF(db[[#This Row],[QTY/ CTN]]="","",SUBSTITUTE(SUBSTITUTE(SUBSTITUTE(db[[#This Row],[QTY/ CTN]]," ","_",2),"(",""),")","")&amp;"_")</f>
        <v>60 LSN_</v>
      </c>
      <c r="Q1668" s="14">
        <f>IF(db[[#This Row],[H_QTY/ CTN]]="","",SEARCH("_",db[[#This Row],[H_QTY/ CTN]]))</f>
        <v>7</v>
      </c>
      <c r="R1668" s="14">
        <f>IF(db[[#This Row],[H_QTY/ CTN]]="","",LEN(db[[#This Row],[H_QTY/ CTN]]))</f>
        <v>7</v>
      </c>
      <c r="S1668" s="91" t="str">
        <f>IF(db[[#This Row],[H_QTY/ CTN]]="","",LEFT(db[[#This Row],[H_QTY/ CTN]],db[[#This Row],[H_1]]-1))</f>
        <v>60 LSN</v>
      </c>
      <c r="T1668" s="91" t="str">
        <f>IF(NOT(db[[#This Row],[H_1]]=db[[#This Row],[H_2]]),MID(db[[#This Row],[H_QTY/ CTN]],db[[#This Row],[H_1]]+1,db[[#This Row],[H_2]]-db[[#This Row],[H_1]]-1),"")</f>
        <v/>
      </c>
      <c r="U1668" s="87" t="str">
        <f>IF(db[[#This Row],[QTY/ CTN B]]="","",LEFT(db[[#This Row],[QTY/ CTN B]],SEARCH(" ",db[[#This Row],[QTY/ CTN B]],1)-1))</f>
        <v>60</v>
      </c>
      <c r="V1668" s="87" t="str">
        <f>IF(db[[#This Row],[QTY/ CTN B]]="","",RIGHT(db[[#This Row],[QTY/ CTN B]],LEN(db[[#This Row],[QTY/ CTN B]])-SEARCH(" ",db[[#This Row],[QTY/ CTN B]],1)))</f>
        <v>LSN</v>
      </c>
      <c r="W1668" s="87">
        <f>IF(db[[#This Row],[QTY/ CTN TG]]="",IF(db[[#This Row],[STN TG]]="","",12),LEFT(db[[#This Row],[QTY/ CTN TG]],SEARCH(" ",db[[#This Row],[QTY/ CTN TG]],1)-1))</f>
        <v>12</v>
      </c>
      <c r="X1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8" s="87" t="str">
        <f>IF(db[[#This Row],[STN K]]="","",IF(db[[#This Row],[STN TG]]="LSN",12,""))</f>
        <v/>
      </c>
      <c r="Z1668" s="87" t="str">
        <f>IF(db[[#This Row],[STN TG]]="LSN","PCS","")</f>
        <v/>
      </c>
      <c r="AA1668" s="87">
        <f>db[[#This Row],[QTY B]]*IF(db[[#This Row],[QTY TG]]="",1,db[[#This Row],[QTY TG]])*IF(db[[#This Row],[QTY K]]="",1,db[[#This Row],[QTY K]])</f>
        <v>720</v>
      </c>
      <c r="AB1668" s="87" t="str">
        <f>IF(db[[#This Row],[STN K]]="",IF(db[[#This Row],[STN TG]]="",db[[#This Row],[STN B]],db[[#This Row],[STN TG]]),db[[#This Row],[STN K]])</f>
        <v>PCS</v>
      </c>
      <c r="AC1668" s="87"/>
    </row>
    <row r="1669" spans="1:29" x14ac:dyDescent="0.25">
      <c r="A1669" s="87">
        <f>ROW()-1</f>
        <v>1668</v>
      </c>
      <c r="B1669" s="14" t="str">
        <f>LOWER(SUBSTITUTE(SUBSTITUTE(SUBSTITUTE(SUBSTITUTE(SUBSTITUTE(SUBSTITUTE(db[[#This Row],[NB BM]]," ",),".",""),"-",""),"(",""),")",""),"/",""))</f>
        <v>mapclearholderac105kuning</v>
      </c>
      <c r="C1669" s="14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D1669" s="14" t="str">
        <f>LOWER(SUBSTITUTE(SUBSTITUTE(SUBSTITUTE(SUBSTITUTE(SUBSTITUTE(SUBSTITUTE(SUBSTITUTE(SUBSTITUTE(SUBSTITUTE(db[[#This Row],[NB PAJAK]]," ",""),"-",""),"(",""),")",""),".",""),",",""),"/",""),"""",""),"+",""))</f>
        <v/>
      </c>
      <c r="E1669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mapclearholderac105kuning60lsn</v>
      </c>
      <c r="F16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maplclearholdersikaac105kuning60lsndus60lsnuntana</v>
      </c>
      <c r="G1669" s="15" t="s">
        <v>3960</v>
      </c>
      <c r="H1669" s="19" t="s">
        <v>3956</v>
      </c>
      <c r="I1669" s="50"/>
      <c r="J1669" s="1" t="s">
        <v>1621</v>
      </c>
      <c r="K1669" s="27" t="e">
        <f>IF(db[[#This Row],[NB NOTA_C]]="","",COUNTIF([2]!B_MSK[concat],db[[#This Row],[NB NOTA_C]]))</f>
        <v>#REF!</v>
      </c>
      <c r="L1669" s="16" t="s">
        <v>1636</v>
      </c>
      <c r="M1669" s="14" t="s">
        <v>1670</v>
      </c>
      <c r="N1669" s="15" t="s">
        <v>2807</v>
      </c>
      <c r="O1669" s="14"/>
      <c r="P1669" s="14" t="str">
        <f>IF(db[[#This Row],[QTY/ CTN]]="","",SUBSTITUTE(SUBSTITUTE(SUBSTITUTE(db[[#This Row],[QTY/ CTN]]," ","_",2),"(",""),")","")&amp;"_")</f>
        <v>60 LSN_</v>
      </c>
      <c r="Q1669" s="14">
        <f>IF(db[[#This Row],[H_QTY/ CTN]]="","",SEARCH("_",db[[#This Row],[H_QTY/ CTN]]))</f>
        <v>7</v>
      </c>
      <c r="R1669" s="14">
        <f>IF(db[[#This Row],[H_QTY/ CTN]]="","",LEN(db[[#This Row],[H_QTY/ CTN]]))</f>
        <v>7</v>
      </c>
      <c r="S1669" s="91" t="str">
        <f>IF(db[[#This Row],[H_QTY/ CTN]]="","",LEFT(db[[#This Row],[H_QTY/ CTN]],db[[#This Row],[H_1]]-1))</f>
        <v>60 LSN</v>
      </c>
      <c r="T1669" s="91" t="str">
        <f>IF(NOT(db[[#This Row],[H_1]]=db[[#This Row],[H_2]]),MID(db[[#This Row],[H_QTY/ CTN]],db[[#This Row],[H_1]]+1,db[[#This Row],[H_2]]-db[[#This Row],[H_1]]-1),"")</f>
        <v/>
      </c>
      <c r="U1669" s="87" t="str">
        <f>IF(db[[#This Row],[QTY/ CTN B]]="","",LEFT(db[[#This Row],[QTY/ CTN B]],SEARCH(" ",db[[#This Row],[QTY/ CTN B]],1)-1))</f>
        <v>60</v>
      </c>
      <c r="V1669" s="87" t="str">
        <f>IF(db[[#This Row],[QTY/ CTN B]]="","",RIGHT(db[[#This Row],[QTY/ CTN B]],LEN(db[[#This Row],[QTY/ CTN B]])-SEARCH(" ",db[[#This Row],[QTY/ CTN B]],1)))</f>
        <v>LSN</v>
      </c>
      <c r="W1669" s="87">
        <f>IF(db[[#This Row],[QTY/ CTN TG]]="",IF(db[[#This Row],[STN TG]]="","",12),LEFT(db[[#This Row],[QTY/ CTN TG]],SEARCH(" ",db[[#This Row],[QTY/ CTN TG]],1)-1))</f>
        <v>12</v>
      </c>
      <c r="X1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69" s="87" t="str">
        <f>IF(db[[#This Row],[STN K]]="","",IF(db[[#This Row],[STN TG]]="LSN",12,""))</f>
        <v/>
      </c>
      <c r="Z1669" s="87" t="str">
        <f>IF(db[[#This Row],[STN TG]]="LSN","PCS","")</f>
        <v/>
      </c>
      <c r="AA1669" s="87">
        <f>db[[#This Row],[QTY B]]*IF(db[[#This Row],[QTY TG]]="",1,db[[#This Row],[QTY TG]])*IF(db[[#This Row],[QTY K]]="",1,db[[#This Row],[QTY K]])</f>
        <v>720</v>
      </c>
      <c r="AB1669" s="87" t="str">
        <f>IF(db[[#This Row],[STN K]]="",IF(db[[#This Row],[STN TG]]="",db[[#This Row],[STN B]],db[[#This Row],[STN TG]]),db[[#This Row],[STN K]])</f>
        <v>PCS</v>
      </c>
      <c r="AC1669" s="87"/>
    </row>
    <row r="1670" spans="1:29" x14ac:dyDescent="0.25">
      <c r="A1670" s="87">
        <f>ROW()-1</f>
        <v>1669</v>
      </c>
      <c r="B1670" s="14" t="str">
        <f>LOWER(SUBSTITUTE(SUBSTITUTE(SUBSTITUTE(SUBSTITUTE(SUBSTITUTE(SUBSTITUTE(db[[#This Row],[NB BM]]," ",),".",""),"-",""),"(",""),")",""),"/",""))</f>
        <v>mapclearholderac105merah</v>
      </c>
      <c r="C1670" s="14" t="str">
        <f>LOWER(SUBSTITUTE(SUBSTITUTE(SUBSTITUTE(SUBSTITUTE(SUBSTITUTE(SUBSTITUTE(SUBSTITUTE(SUBSTITUTE(SUBSTITUTE(db[[#This Row],[NB NOTA]]," ",),".",""),"-",""),"(",""),")",""),",",""),"/",""),"""",""),"+",""))</f>
        <v>maplclearholdersikaac105merah</v>
      </c>
      <c r="D1670" s="14" t="str">
        <f>LOWER(SUBSTITUTE(SUBSTITUTE(SUBSTITUTE(SUBSTITUTE(SUBSTITUTE(SUBSTITUTE(SUBSTITUTE(SUBSTITUTE(SUBSTITUTE(db[[#This Row],[NB PAJAK]]," ",""),"-",""),"(",""),")",""),".",""),",",""),"/",""),"""",""),"+",""))</f>
        <v/>
      </c>
      <c r="E1670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mapclearholderac105merah60lsn</v>
      </c>
      <c r="F16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maplclearholdersikaac105merah60lsnuntana</v>
      </c>
      <c r="G1670" s="15" t="s">
        <v>3961</v>
      </c>
      <c r="H1670" s="4" t="s">
        <v>6043</v>
      </c>
      <c r="I1670" s="50"/>
      <c r="J1670" s="1" t="s">
        <v>1621</v>
      </c>
      <c r="K1670" s="27" t="e">
        <f>IF(db[[#This Row],[NB NOTA_C]]="","",COUNTIF([2]!B_MSK[concat],db[[#This Row],[NB NOTA_C]]))</f>
        <v>#REF!</v>
      </c>
      <c r="L1670" s="16" t="s">
        <v>1636</v>
      </c>
      <c r="M1670" s="14" t="s">
        <v>1670</v>
      </c>
      <c r="N1670" s="15" t="s">
        <v>2807</v>
      </c>
      <c r="O1670" s="14"/>
      <c r="P1670" s="14" t="str">
        <f>IF(db[[#This Row],[QTY/ CTN]]="","",SUBSTITUTE(SUBSTITUTE(SUBSTITUTE(db[[#This Row],[QTY/ CTN]]," ","_",2),"(",""),")","")&amp;"_")</f>
        <v>60 LSN_</v>
      </c>
      <c r="Q1670" s="14">
        <f>IF(db[[#This Row],[H_QTY/ CTN]]="","",SEARCH("_",db[[#This Row],[H_QTY/ CTN]]))</f>
        <v>7</v>
      </c>
      <c r="R1670" s="14">
        <f>IF(db[[#This Row],[H_QTY/ CTN]]="","",LEN(db[[#This Row],[H_QTY/ CTN]]))</f>
        <v>7</v>
      </c>
      <c r="S1670" s="91" t="str">
        <f>IF(db[[#This Row],[H_QTY/ CTN]]="","",LEFT(db[[#This Row],[H_QTY/ CTN]],db[[#This Row],[H_1]]-1))</f>
        <v>60 LSN</v>
      </c>
      <c r="T1670" s="91" t="str">
        <f>IF(NOT(db[[#This Row],[H_1]]=db[[#This Row],[H_2]]),MID(db[[#This Row],[H_QTY/ CTN]],db[[#This Row],[H_1]]+1,db[[#This Row],[H_2]]-db[[#This Row],[H_1]]-1),"")</f>
        <v/>
      </c>
      <c r="U1670" s="87" t="str">
        <f>IF(db[[#This Row],[QTY/ CTN B]]="","",LEFT(db[[#This Row],[QTY/ CTN B]],SEARCH(" ",db[[#This Row],[QTY/ CTN B]],1)-1))</f>
        <v>60</v>
      </c>
      <c r="V1670" s="87" t="str">
        <f>IF(db[[#This Row],[QTY/ CTN B]]="","",RIGHT(db[[#This Row],[QTY/ CTN B]],LEN(db[[#This Row],[QTY/ CTN B]])-SEARCH(" ",db[[#This Row],[QTY/ CTN B]],1)))</f>
        <v>LSN</v>
      </c>
      <c r="W1670" s="87">
        <f>IF(db[[#This Row],[QTY/ CTN TG]]="",IF(db[[#This Row],[STN TG]]="","",12),LEFT(db[[#This Row],[QTY/ CTN TG]],SEARCH(" ",db[[#This Row],[QTY/ CTN TG]],1)-1))</f>
        <v>12</v>
      </c>
      <c r="X1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70" s="87" t="str">
        <f>IF(db[[#This Row],[STN K]]="","",IF(db[[#This Row],[STN TG]]="LSN",12,""))</f>
        <v/>
      </c>
      <c r="Z1670" s="87" t="str">
        <f>IF(db[[#This Row],[STN TG]]="LSN","PCS","")</f>
        <v/>
      </c>
      <c r="AA1670" s="87">
        <f>db[[#This Row],[QTY B]]*IF(db[[#This Row],[QTY TG]]="",1,db[[#This Row],[QTY TG]])*IF(db[[#This Row],[QTY K]]="",1,db[[#This Row],[QTY K]])</f>
        <v>720</v>
      </c>
      <c r="AB1670" s="87" t="str">
        <f>IF(db[[#This Row],[STN K]]="",IF(db[[#This Row],[STN TG]]="",db[[#This Row],[STN B]],db[[#This Row],[STN TG]]),db[[#This Row],[STN K]])</f>
        <v>PCS</v>
      </c>
      <c r="AC1670" s="87"/>
    </row>
    <row r="1671" spans="1:29" x14ac:dyDescent="0.25">
      <c r="A1671" s="87">
        <f>ROW()-1</f>
        <v>1670</v>
      </c>
      <c r="B1671" s="14" t="str">
        <f>LOWER(SUBSTITUTE(SUBSTITUTE(SUBSTITUTE(SUBSTITUTE(SUBSTITUTE(SUBSTITUTE(db[[#This Row],[NB BM]]," ",),".",""),"-",""),"(",""),")",""),"/",""))</f>
        <v>mapclearholderac105merah</v>
      </c>
      <c r="C1671" s="14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D1671" s="14" t="str">
        <f>LOWER(SUBSTITUTE(SUBSTITUTE(SUBSTITUTE(SUBSTITUTE(SUBSTITUTE(SUBSTITUTE(SUBSTITUTE(SUBSTITUTE(SUBSTITUTE(db[[#This Row],[NB PAJAK]]," ",""),"-",""),"(",""),")",""),".",""),",",""),"/",""),"""",""),"+",""))</f>
        <v/>
      </c>
      <c r="E1671" s="14" t="str">
        <f>LOWER(SUBSTITUTE(SUBSTITUTE(SUBSTITUTE(SUBSTITUTE(SUBSTITUTE(SUBSTITUTE(SUBSTITUTE(SUBSTITUTE(SUBSTITUTE(db[[#This Row],[NB BM]]&amp;db[[#This Row],[QTY/ CTN]]," ",),".",""),"-",""),"(",""),")",""),",",""),"/",""),"""",""),"+",""))</f>
        <v>mapclearholderac105merah60lsn</v>
      </c>
      <c r="F16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maplclearholdersikaac105merah60lsndus60lsnuntana</v>
      </c>
      <c r="G1671" s="15" t="s">
        <v>3961</v>
      </c>
      <c r="H1671" s="19" t="s">
        <v>3957</v>
      </c>
      <c r="I1671" s="50"/>
      <c r="J1671" s="1" t="s">
        <v>1621</v>
      </c>
      <c r="K1671" s="27" t="e">
        <f>IF(db[[#This Row],[NB NOTA_C]]="","",COUNTIF([2]!B_MSK[concat],db[[#This Row],[NB NOTA_C]]))</f>
        <v>#REF!</v>
      </c>
      <c r="L1671" s="16" t="s">
        <v>1636</v>
      </c>
      <c r="M1671" s="14" t="s">
        <v>1670</v>
      </c>
      <c r="N1671" s="15" t="s">
        <v>2807</v>
      </c>
      <c r="O1671" s="14"/>
      <c r="P1671" s="14" t="str">
        <f>IF(db[[#This Row],[QTY/ CTN]]="","",SUBSTITUTE(SUBSTITUTE(SUBSTITUTE(db[[#This Row],[QTY/ CTN]]," ","_",2),"(",""),")","")&amp;"_")</f>
        <v>60 LSN_</v>
      </c>
      <c r="Q1671" s="14">
        <f>IF(db[[#This Row],[H_QTY/ CTN]]="","",SEARCH("_",db[[#This Row],[H_QTY/ CTN]]))</f>
        <v>7</v>
      </c>
      <c r="R1671" s="14">
        <f>IF(db[[#This Row],[H_QTY/ CTN]]="","",LEN(db[[#This Row],[H_QTY/ CTN]]))</f>
        <v>7</v>
      </c>
      <c r="S1671" s="91" t="str">
        <f>IF(db[[#This Row],[H_QTY/ CTN]]="","",LEFT(db[[#This Row],[H_QTY/ CTN]],db[[#This Row],[H_1]]-1))</f>
        <v>60 LSN</v>
      </c>
      <c r="T1671" s="91" t="str">
        <f>IF(NOT(db[[#This Row],[H_1]]=db[[#This Row],[H_2]]),MID(db[[#This Row],[H_QTY/ CTN]],db[[#This Row],[H_1]]+1,db[[#This Row],[H_2]]-db[[#This Row],[H_1]]-1),"")</f>
        <v/>
      </c>
      <c r="U1671" s="87" t="str">
        <f>IF(db[[#This Row],[QTY/ CTN B]]="","",LEFT(db[[#This Row],[QTY/ CTN B]],SEARCH(" ",db[[#This Row],[QTY/ CTN B]],1)-1))</f>
        <v>60</v>
      </c>
      <c r="V1671" s="87" t="str">
        <f>IF(db[[#This Row],[QTY/ CTN B]]="","",RIGHT(db[[#This Row],[QTY/ CTN B]],LEN(db[[#This Row],[QTY/ CTN B]])-SEARCH(" ",db[[#This Row],[QTY/ CTN B]],1)))</f>
        <v>LSN</v>
      </c>
      <c r="W1671" s="87">
        <f>IF(db[[#This Row],[QTY/ CTN TG]]="",IF(db[[#This Row],[STN TG]]="","",12),LEFT(db[[#This Row],[QTY/ CTN TG]],SEARCH(" ",db[[#This Row],[QTY/ CTN TG]],1)-1))</f>
        <v>12</v>
      </c>
      <c r="X1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71" s="87" t="str">
        <f>IF(db[[#This Row],[STN K]]="","",IF(db[[#This Row],[STN TG]]="LSN",12,""))</f>
        <v/>
      </c>
      <c r="Z1671" s="87" t="str">
        <f>IF(db[[#This Row],[STN TG]]="LSN","PCS","")</f>
        <v/>
      </c>
      <c r="AA1671" s="87">
        <f>db[[#This Row],[QTY B]]*IF(db[[#This Row],[QTY TG]]="",1,db[[#This Row],[QTY TG]])*IF(db[[#This Row],[QTY K]]="",1,db[[#This Row],[QTY K]])</f>
        <v>720</v>
      </c>
      <c r="AB1671" s="87" t="str">
        <f>IF(db[[#This Row],[STN K]]="",IF(db[[#This Row],[STN TG]]="",db[[#This Row],[STN B]],db[[#This Row],[STN TG]]),db[[#This Row],[STN K]])</f>
        <v>PCS</v>
      </c>
      <c r="AC1671" s="87"/>
    </row>
    <row r="1672" spans="1:29" x14ac:dyDescent="0.25">
      <c r="A1672" s="87">
        <f>ROW()-1</f>
        <v>1671</v>
      </c>
      <c r="B1672" s="3" t="str">
        <f>LOWER(SUBSTITUTE(SUBSTITUTE(SUBSTITUTE(SUBSTITUTE(SUBSTITUTE(SUBSTITUTE(db[[#This Row],[NB BM]]," ",),".",""),"-",""),"(",""),")",""),"/",""))</f>
        <v>mapschoolbaghijaumuda</v>
      </c>
      <c r="C1672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D1672" s="3" t="str">
        <f>LOWER(SUBSTITUTE(SUBSTITUTE(SUBSTITUTE(SUBSTITUTE(SUBSTITUTE(SUBSTITUTE(SUBSTITUTE(SUBSTITUTE(SUBSTITUTE(db[[#This Row],[NB PAJAK]]," ",""),"-",""),"(",""),")",""),".",""),",",""),"/",""),"""",""),"+",""))</f>
        <v/>
      </c>
      <c r="E1672" s="3" t="str">
        <f>LOWER(SUBSTITUTE(SUBSTITUTE(SUBSTITUTE(SUBSTITUTE(SUBSTITUTE(SUBSTITUTE(SUBSTITUTE(SUBSTITUTE(SUBSTITUTE(db[[#This Row],[NB BM]]&amp;db[[#This Row],[QTY/ CTN]]," ",),".",""),"-",""),"(",""),")",""),",",""),"/",""),"""",""),"+",""))</f>
        <v>mapschoolbaghijaumuda1ctn</v>
      </c>
      <c r="F16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mapschoolbagkotakhijaumuda1ctnuntana</v>
      </c>
      <c r="G1672" s="4" t="s">
        <v>5201</v>
      </c>
      <c r="H1672" s="4" t="s">
        <v>5195</v>
      </c>
      <c r="I1672" s="49"/>
      <c r="J1672" s="1" t="s">
        <v>1621</v>
      </c>
      <c r="K1672" s="28" t="e">
        <f>IF(db[[#This Row],[NB NOTA_C]]="","",COUNTIF([2]!B_MSK[concat],db[[#This Row],[NB NOTA_C]]))</f>
        <v>#REF!</v>
      </c>
      <c r="L1672" s="7" t="s">
        <v>1637</v>
      </c>
      <c r="M1672" s="3" t="s">
        <v>4482</v>
      </c>
      <c r="N1672" s="1" t="s">
        <v>2807</v>
      </c>
      <c r="O1672" s="3"/>
      <c r="P1672" s="3" t="str">
        <f>IF(db[[#This Row],[QTY/ CTN]]="","",SUBSTITUTE(SUBSTITUTE(SUBSTITUTE(db[[#This Row],[QTY/ CTN]]," ","_",2),"(",""),")","")&amp;"_")</f>
        <v>1 CTN_</v>
      </c>
      <c r="Q1672" s="3">
        <f>IF(db[[#This Row],[H_QTY/ CTN]]="","",SEARCH("_",db[[#This Row],[H_QTY/ CTN]]))</f>
        <v>6</v>
      </c>
      <c r="R1672" s="3">
        <f>IF(db[[#This Row],[H_QTY/ CTN]]="","",LEN(db[[#This Row],[H_QTY/ CTN]]))</f>
        <v>6</v>
      </c>
      <c r="S1672" s="87" t="str">
        <f>IF(db[[#This Row],[H_QTY/ CTN]]="","",LEFT(db[[#This Row],[H_QTY/ CTN]],db[[#This Row],[H_1]]-1))</f>
        <v>1 CTN</v>
      </c>
      <c r="T1672" s="87" t="str">
        <f>IF(NOT(db[[#This Row],[H_1]]=db[[#This Row],[H_2]]),MID(db[[#This Row],[H_QTY/ CTN]],db[[#This Row],[H_1]]+1,db[[#This Row],[H_2]]-db[[#This Row],[H_1]]-1),"")</f>
        <v/>
      </c>
      <c r="U1672" s="87" t="str">
        <f>IF(db[[#This Row],[QTY/ CTN B]]="","",LEFT(db[[#This Row],[QTY/ CTN B]],SEARCH(" ",db[[#This Row],[QTY/ CTN B]],1)-1))</f>
        <v>1</v>
      </c>
      <c r="V1672" s="87" t="str">
        <f>IF(db[[#This Row],[QTY/ CTN B]]="","",RIGHT(db[[#This Row],[QTY/ CTN B]],LEN(db[[#This Row],[QTY/ CTN B]])-SEARCH(" ",db[[#This Row],[QTY/ CTN B]],1)))</f>
        <v>CTN</v>
      </c>
      <c r="W1672" s="87" t="str">
        <f>IF(db[[#This Row],[QTY/ CTN TG]]="",IF(db[[#This Row],[STN TG]]="","",12),LEFT(db[[#This Row],[QTY/ CTN TG]],SEARCH(" ",db[[#This Row],[QTY/ CTN TG]],1)-1))</f>
        <v/>
      </c>
      <c r="X1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2" s="87" t="str">
        <f>IF(db[[#This Row],[STN K]]="","",IF(db[[#This Row],[STN TG]]="LSN",12,""))</f>
        <v/>
      </c>
      <c r="Z1672" s="87" t="str">
        <f>IF(db[[#This Row],[STN TG]]="LSN","PCS","")</f>
        <v/>
      </c>
      <c r="AA1672" s="87">
        <f>db[[#This Row],[QTY B]]*IF(db[[#This Row],[QTY TG]]="",1,db[[#This Row],[QTY TG]])*IF(db[[#This Row],[QTY K]]="",1,db[[#This Row],[QTY K]])</f>
        <v>1</v>
      </c>
      <c r="AB1672" s="87" t="str">
        <f>IF(db[[#This Row],[STN K]]="",IF(db[[#This Row],[STN TG]]="",db[[#This Row],[STN B]],db[[#This Row],[STN TG]]),db[[#This Row],[STN K]])</f>
        <v>CTN</v>
      </c>
      <c r="AC1672" s="87"/>
    </row>
    <row r="1673" spans="1:29" x14ac:dyDescent="0.25">
      <c r="A1673" s="87">
        <f>ROW()-1</f>
        <v>1672</v>
      </c>
      <c r="B1673" s="14" t="str">
        <f>LOWER(SUBSTITUTE(SUBSTITUTE(SUBSTITUTE(SUBSTITUTE(SUBSTITUTE(SUBSTITUTE(db[[#This Row],[NB BM]]," ",),".",""),"-",""),"(",""),")",""),"/",""))</f>
        <v>maprestbio800biru</v>
      </c>
      <c r="C1673" s="14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D1673" s="14" t="str">
        <f>LOWER(SUBSTITUTE(SUBSTITUTE(SUBSTITUTE(SUBSTITUTE(SUBSTITUTE(SUBSTITUTE(SUBSTITUTE(SUBSTITUTE(SUBSTITUTE(db[[#This Row],[NB PAJAK]]," ",""),"-",""),"(",""),")",""),".",""),",",""),"/",""),"""",""),"+",""))</f>
        <v/>
      </c>
      <c r="E1673" s="14" t="str">
        <f>LOWER(SUBSTITUTE(SUBSTITUTE(SUBSTITUTE(SUBSTITUTE(SUBSTITUTE(SUBSTITUTE(SUBSTITUTE(SUBSTITUTE(SUBSTITUTE(db[[#This Row],[NB BM]]&amp;db[[#This Row],[QTY/ CTN]]," ",),".",""),"-",""),"(",""),")",""),",",""),"/",""),"""",""),"+",""))</f>
        <v>maprestbio800biru240pcs</v>
      </c>
      <c r="F16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mapslitingbio800biru240pcsuntana</v>
      </c>
      <c r="G1673" s="15" t="s">
        <v>3533</v>
      </c>
      <c r="H1673" s="19" t="s">
        <v>3528</v>
      </c>
      <c r="I1673" s="50"/>
      <c r="J1673" s="1" t="s">
        <v>1621</v>
      </c>
      <c r="K1673" s="27" t="e">
        <f>IF(db[[#This Row],[NB NOTA_C]]="","",COUNTIF([2]!B_MSK[concat],db[[#This Row],[NB NOTA_C]]))</f>
        <v>#REF!</v>
      </c>
      <c r="L1673" s="7" t="s">
        <v>1643</v>
      </c>
      <c r="M1673" s="14" t="s">
        <v>1698</v>
      </c>
      <c r="N1673" s="15" t="s">
        <v>2807</v>
      </c>
      <c r="O1673" s="14"/>
      <c r="P1673" s="14" t="str">
        <f>IF(db[[#This Row],[QTY/ CTN]]="","",SUBSTITUTE(SUBSTITUTE(SUBSTITUTE(db[[#This Row],[QTY/ CTN]]," ","_",2),"(",""),")","")&amp;"_")</f>
        <v>240 PCS_</v>
      </c>
      <c r="Q1673" s="14">
        <f>IF(db[[#This Row],[H_QTY/ CTN]]="","",SEARCH("_",db[[#This Row],[H_QTY/ CTN]]))</f>
        <v>8</v>
      </c>
      <c r="R1673" s="14">
        <f>IF(db[[#This Row],[H_QTY/ CTN]]="","",LEN(db[[#This Row],[H_QTY/ CTN]]))</f>
        <v>8</v>
      </c>
      <c r="S1673" s="91" t="str">
        <f>IF(db[[#This Row],[H_QTY/ CTN]]="","",LEFT(db[[#This Row],[H_QTY/ CTN]],db[[#This Row],[H_1]]-1))</f>
        <v>240 PCS</v>
      </c>
      <c r="T1673" s="91" t="str">
        <f>IF(NOT(db[[#This Row],[H_1]]=db[[#This Row],[H_2]]),MID(db[[#This Row],[H_QTY/ CTN]],db[[#This Row],[H_1]]+1,db[[#This Row],[H_2]]-db[[#This Row],[H_1]]-1),"")</f>
        <v/>
      </c>
      <c r="U1673" s="87" t="str">
        <f>IF(db[[#This Row],[QTY/ CTN B]]="","",LEFT(db[[#This Row],[QTY/ CTN B]],SEARCH(" ",db[[#This Row],[QTY/ CTN B]],1)-1))</f>
        <v>240</v>
      </c>
      <c r="V1673" s="87" t="str">
        <f>IF(db[[#This Row],[QTY/ CTN B]]="","",RIGHT(db[[#This Row],[QTY/ CTN B]],LEN(db[[#This Row],[QTY/ CTN B]])-SEARCH(" ",db[[#This Row],[QTY/ CTN B]],1)))</f>
        <v>PCS</v>
      </c>
      <c r="W1673" s="87" t="str">
        <f>IF(db[[#This Row],[QTY/ CTN TG]]="",IF(db[[#This Row],[STN TG]]="","",12),LEFT(db[[#This Row],[QTY/ CTN TG]],SEARCH(" ",db[[#This Row],[QTY/ CTN TG]],1)-1))</f>
        <v/>
      </c>
      <c r="X1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3" s="87" t="str">
        <f>IF(db[[#This Row],[STN K]]="","",IF(db[[#This Row],[STN TG]]="LSN",12,""))</f>
        <v/>
      </c>
      <c r="Z1673" s="87" t="str">
        <f>IF(db[[#This Row],[STN TG]]="LSN","PCS","")</f>
        <v/>
      </c>
      <c r="AA1673" s="87">
        <f>db[[#This Row],[QTY B]]*IF(db[[#This Row],[QTY TG]]="",1,db[[#This Row],[QTY TG]])*IF(db[[#This Row],[QTY K]]="",1,db[[#This Row],[QTY K]])</f>
        <v>240</v>
      </c>
      <c r="AB1673" s="87" t="str">
        <f>IF(db[[#This Row],[STN K]]="",IF(db[[#This Row],[STN TG]]="",db[[#This Row],[STN B]],db[[#This Row],[STN TG]]),db[[#This Row],[STN K]])</f>
        <v>PCS</v>
      </c>
      <c r="AC1673" s="87"/>
    </row>
    <row r="1674" spans="1:29" x14ac:dyDescent="0.25">
      <c r="A1674" s="87">
        <f>ROW()-1</f>
        <v>1673</v>
      </c>
      <c r="B1674" s="14" t="str">
        <f>LOWER(SUBSTITUTE(SUBSTITUTE(SUBSTITUTE(SUBSTITUTE(SUBSTITUTE(SUBSTITUTE(db[[#This Row],[NB BM]]," ",),".",""),"-",""),"(",""),")",""),"/",""))</f>
        <v>maprestbio800hijau</v>
      </c>
      <c r="C1674" s="14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D1674" s="14" t="str">
        <f>LOWER(SUBSTITUTE(SUBSTITUTE(SUBSTITUTE(SUBSTITUTE(SUBSTITUTE(SUBSTITUTE(SUBSTITUTE(SUBSTITUTE(SUBSTITUTE(db[[#This Row],[NB PAJAK]]," ",""),"-",""),"(",""),")",""),".",""),",",""),"/",""),"""",""),"+",""))</f>
        <v/>
      </c>
      <c r="E1674" s="14" t="str">
        <f>LOWER(SUBSTITUTE(SUBSTITUTE(SUBSTITUTE(SUBSTITUTE(SUBSTITUTE(SUBSTITUTE(SUBSTITUTE(SUBSTITUTE(SUBSTITUTE(db[[#This Row],[NB BM]]&amp;db[[#This Row],[QTY/ CTN]]," ",),".",""),"-",""),"(",""),")",""),",",""),"/",""),"""",""),"+",""))</f>
        <v>maprestbio800hijau240pcs</v>
      </c>
      <c r="F16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mapslitingbio800hijau240pcsuntana</v>
      </c>
      <c r="G1674" s="15" t="s">
        <v>3532</v>
      </c>
      <c r="H1674" s="19" t="s">
        <v>3527</v>
      </c>
      <c r="I1674" s="50"/>
      <c r="J1674" s="1" t="s">
        <v>1621</v>
      </c>
      <c r="K1674" s="27" t="e">
        <f>IF(db[[#This Row],[NB NOTA_C]]="","",COUNTIF([2]!B_MSK[concat],db[[#This Row],[NB NOTA_C]]))</f>
        <v>#REF!</v>
      </c>
      <c r="L1674" s="7" t="s">
        <v>1643</v>
      </c>
      <c r="M1674" s="14" t="s">
        <v>1698</v>
      </c>
      <c r="N1674" s="15" t="s">
        <v>2807</v>
      </c>
      <c r="O1674" s="14"/>
      <c r="P1674" s="14" t="str">
        <f>IF(db[[#This Row],[QTY/ CTN]]="","",SUBSTITUTE(SUBSTITUTE(SUBSTITUTE(db[[#This Row],[QTY/ CTN]]," ","_",2),"(",""),")","")&amp;"_")</f>
        <v>240 PCS_</v>
      </c>
      <c r="Q1674" s="14">
        <f>IF(db[[#This Row],[H_QTY/ CTN]]="","",SEARCH("_",db[[#This Row],[H_QTY/ CTN]]))</f>
        <v>8</v>
      </c>
      <c r="R1674" s="14">
        <f>IF(db[[#This Row],[H_QTY/ CTN]]="","",LEN(db[[#This Row],[H_QTY/ CTN]]))</f>
        <v>8</v>
      </c>
      <c r="S1674" s="91" t="str">
        <f>IF(db[[#This Row],[H_QTY/ CTN]]="","",LEFT(db[[#This Row],[H_QTY/ CTN]],db[[#This Row],[H_1]]-1))</f>
        <v>240 PCS</v>
      </c>
      <c r="T1674" s="91" t="str">
        <f>IF(NOT(db[[#This Row],[H_1]]=db[[#This Row],[H_2]]),MID(db[[#This Row],[H_QTY/ CTN]],db[[#This Row],[H_1]]+1,db[[#This Row],[H_2]]-db[[#This Row],[H_1]]-1),"")</f>
        <v/>
      </c>
      <c r="U1674" s="87" t="str">
        <f>IF(db[[#This Row],[QTY/ CTN B]]="","",LEFT(db[[#This Row],[QTY/ CTN B]],SEARCH(" ",db[[#This Row],[QTY/ CTN B]],1)-1))</f>
        <v>240</v>
      </c>
      <c r="V1674" s="87" t="str">
        <f>IF(db[[#This Row],[QTY/ CTN B]]="","",RIGHT(db[[#This Row],[QTY/ CTN B]],LEN(db[[#This Row],[QTY/ CTN B]])-SEARCH(" ",db[[#This Row],[QTY/ CTN B]],1)))</f>
        <v>PCS</v>
      </c>
      <c r="W1674" s="87" t="str">
        <f>IF(db[[#This Row],[QTY/ CTN TG]]="",IF(db[[#This Row],[STN TG]]="","",12),LEFT(db[[#This Row],[QTY/ CTN TG]],SEARCH(" ",db[[#This Row],[QTY/ CTN TG]],1)-1))</f>
        <v/>
      </c>
      <c r="X1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4" s="87" t="str">
        <f>IF(db[[#This Row],[STN K]]="","",IF(db[[#This Row],[STN TG]]="LSN",12,""))</f>
        <v/>
      </c>
      <c r="Z1674" s="87" t="str">
        <f>IF(db[[#This Row],[STN TG]]="LSN","PCS","")</f>
        <v/>
      </c>
      <c r="AA1674" s="87">
        <f>db[[#This Row],[QTY B]]*IF(db[[#This Row],[QTY TG]]="",1,db[[#This Row],[QTY TG]])*IF(db[[#This Row],[QTY K]]="",1,db[[#This Row],[QTY K]])</f>
        <v>240</v>
      </c>
      <c r="AB1674" s="87" t="str">
        <f>IF(db[[#This Row],[STN K]]="",IF(db[[#This Row],[STN TG]]="",db[[#This Row],[STN B]],db[[#This Row],[STN TG]]),db[[#This Row],[STN K]])</f>
        <v>PCS</v>
      </c>
      <c r="AC1674" s="87"/>
    </row>
    <row r="1675" spans="1:29" x14ac:dyDescent="0.25">
      <c r="A1675" s="87">
        <f>ROW()-1</f>
        <v>1674</v>
      </c>
      <c r="B1675" s="14" t="str">
        <f>LOWER(SUBSTITUTE(SUBSTITUTE(SUBSTITUTE(SUBSTITUTE(SUBSTITUTE(SUBSTITUTE(db[[#This Row],[NB BM]]," ",),".",""),"-",""),"(",""),")",""),"/",""))</f>
        <v>maprestbio800hitam</v>
      </c>
      <c r="C1675" s="14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D1675" s="14" t="str">
        <f>LOWER(SUBSTITUTE(SUBSTITUTE(SUBSTITUTE(SUBSTITUTE(SUBSTITUTE(SUBSTITUTE(SUBSTITUTE(SUBSTITUTE(SUBSTITUTE(db[[#This Row],[NB PAJAK]]," ",""),"-",""),"(",""),")",""),".",""),",",""),"/",""),"""",""),"+",""))</f>
        <v/>
      </c>
      <c r="E1675" s="14" t="str">
        <f>LOWER(SUBSTITUTE(SUBSTITUTE(SUBSTITUTE(SUBSTITUTE(SUBSTITUTE(SUBSTITUTE(SUBSTITUTE(SUBSTITUTE(SUBSTITUTE(db[[#This Row],[NB BM]]&amp;db[[#This Row],[QTY/ CTN]]," ",),".",""),"-",""),"(",""),")",""),",",""),"/",""),"""",""),"+",""))</f>
        <v>maprestbio800hitam240pcs</v>
      </c>
      <c r="F16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mapslitingbio800hitam240pcsuntana</v>
      </c>
      <c r="G1675" s="15" t="s">
        <v>3534</v>
      </c>
      <c r="H1675" s="19" t="s">
        <v>3529</v>
      </c>
      <c r="I1675" s="50"/>
      <c r="J1675" s="1" t="s">
        <v>1621</v>
      </c>
      <c r="K1675" s="27" t="e">
        <f>IF(db[[#This Row],[NB NOTA_C]]="","",COUNTIF([2]!B_MSK[concat],db[[#This Row],[NB NOTA_C]]))</f>
        <v>#REF!</v>
      </c>
      <c r="L1675" s="7" t="s">
        <v>1643</v>
      </c>
      <c r="M1675" s="14" t="s">
        <v>1698</v>
      </c>
      <c r="N1675" s="15" t="s">
        <v>2807</v>
      </c>
      <c r="O1675" s="14"/>
      <c r="P1675" s="14" t="str">
        <f>IF(db[[#This Row],[QTY/ CTN]]="","",SUBSTITUTE(SUBSTITUTE(SUBSTITUTE(db[[#This Row],[QTY/ CTN]]," ","_",2),"(",""),")","")&amp;"_")</f>
        <v>240 PCS_</v>
      </c>
      <c r="Q1675" s="14">
        <f>IF(db[[#This Row],[H_QTY/ CTN]]="","",SEARCH("_",db[[#This Row],[H_QTY/ CTN]]))</f>
        <v>8</v>
      </c>
      <c r="R1675" s="14">
        <f>IF(db[[#This Row],[H_QTY/ CTN]]="","",LEN(db[[#This Row],[H_QTY/ CTN]]))</f>
        <v>8</v>
      </c>
      <c r="S1675" s="91" t="str">
        <f>IF(db[[#This Row],[H_QTY/ CTN]]="","",LEFT(db[[#This Row],[H_QTY/ CTN]],db[[#This Row],[H_1]]-1))</f>
        <v>240 PCS</v>
      </c>
      <c r="T1675" s="91" t="str">
        <f>IF(NOT(db[[#This Row],[H_1]]=db[[#This Row],[H_2]]),MID(db[[#This Row],[H_QTY/ CTN]],db[[#This Row],[H_1]]+1,db[[#This Row],[H_2]]-db[[#This Row],[H_1]]-1),"")</f>
        <v/>
      </c>
      <c r="U1675" s="87" t="str">
        <f>IF(db[[#This Row],[QTY/ CTN B]]="","",LEFT(db[[#This Row],[QTY/ CTN B]],SEARCH(" ",db[[#This Row],[QTY/ CTN B]],1)-1))</f>
        <v>240</v>
      </c>
      <c r="V1675" s="87" t="str">
        <f>IF(db[[#This Row],[QTY/ CTN B]]="","",RIGHT(db[[#This Row],[QTY/ CTN B]],LEN(db[[#This Row],[QTY/ CTN B]])-SEARCH(" ",db[[#This Row],[QTY/ CTN B]],1)))</f>
        <v>PCS</v>
      </c>
      <c r="W1675" s="87" t="str">
        <f>IF(db[[#This Row],[QTY/ CTN TG]]="",IF(db[[#This Row],[STN TG]]="","",12),LEFT(db[[#This Row],[QTY/ CTN TG]],SEARCH(" ",db[[#This Row],[QTY/ CTN TG]],1)-1))</f>
        <v/>
      </c>
      <c r="X1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5" s="87" t="str">
        <f>IF(db[[#This Row],[STN K]]="","",IF(db[[#This Row],[STN TG]]="LSN",12,""))</f>
        <v/>
      </c>
      <c r="Z1675" s="87" t="str">
        <f>IF(db[[#This Row],[STN TG]]="LSN","PCS","")</f>
        <v/>
      </c>
      <c r="AA1675" s="87">
        <f>db[[#This Row],[QTY B]]*IF(db[[#This Row],[QTY TG]]="",1,db[[#This Row],[QTY TG]])*IF(db[[#This Row],[QTY K]]="",1,db[[#This Row],[QTY K]])</f>
        <v>240</v>
      </c>
      <c r="AB1675" s="87" t="str">
        <f>IF(db[[#This Row],[STN K]]="",IF(db[[#This Row],[STN TG]]="",db[[#This Row],[STN B]],db[[#This Row],[STN TG]]),db[[#This Row],[STN K]])</f>
        <v>PCS</v>
      </c>
      <c r="AC1675" s="87"/>
    </row>
    <row r="1676" spans="1:29" x14ac:dyDescent="0.25">
      <c r="A1676" s="87">
        <f>ROW()-1</f>
        <v>1675</v>
      </c>
      <c r="B1676" s="14" t="str">
        <f>LOWER(SUBSTITUTE(SUBSTITUTE(SUBSTITUTE(SUBSTITUTE(SUBSTITUTE(SUBSTITUTE(db[[#This Row],[NB BM]]," ",),".",""),"-",""),"(",""),")",""),"/",""))</f>
        <v>maprestbio800kuning</v>
      </c>
      <c r="C1676" s="14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D1676" s="14" t="str">
        <f>LOWER(SUBSTITUTE(SUBSTITUTE(SUBSTITUTE(SUBSTITUTE(SUBSTITUTE(SUBSTITUTE(SUBSTITUTE(SUBSTITUTE(SUBSTITUTE(db[[#This Row],[NB PAJAK]]," ",""),"-",""),"(",""),")",""),".",""),",",""),"/",""),"""",""),"+",""))</f>
        <v/>
      </c>
      <c r="E1676" s="14" t="str">
        <f>LOWER(SUBSTITUTE(SUBSTITUTE(SUBSTITUTE(SUBSTITUTE(SUBSTITUTE(SUBSTITUTE(SUBSTITUTE(SUBSTITUTE(SUBSTITUTE(db[[#This Row],[NB BM]]&amp;db[[#This Row],[QTY/ CTN]]," ",),".",""),"-",""),"(",""),")",""),",",""),"/",""),"""",""),"+",""))</f>
        <v>maprestbio800kuning240pcs</v>
      </c>
      <c r="F167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mapslitingbio800kuning240pcsuntana</v>
      </c>
      <c r="G1676" s="15" t="s">
        <v>3531</v>
      </c>
      <c r="H1676" s="19" t="s">
        <v>3526</v>
      </c>
      <c r="I1676" s="50"/>
      <c r="J1676" s="1" t="s">
        <v>1621</v>
      </c>
      <c r="K1676" s="27" t="e">
        <f>IF(db[[#This Row],[NB NOTA_C]]="","",COUNTIF([2]!B_MSK[concat],db[[#This Row],[NB NOTA_C]]))</f>
        <v>#REF!</v>
      </c>
      <c r="L1676" s="7" t="s">
        <v>1643</v>
      </c>
      <c r="M1676" s="14" t="s">
        <v>1698</v>
      </c>
      <c r="N1676" s="15" t="s">
        <v>2807</v>
      </c>
      <c r="O1676" s="14"/>
      <c r="P1676" s="14" t="str">
        <f>IF(db[[#This Row],[QTY/ CTN]]="","",SUBSTITUTE(SUBSTITUTE(SUBSTITUTE(db[[#This Row],[QTY/ CTN]]," ","_",2),"(",""),")","")&amp;"_")</f>
        <v>240 PCS_</v>
      </c>
      <c r="Q1676" s="14">
        <f>IF(db[[#This Row],[H_QTY/ CTN]]="","",SEARCH("_",db[[#This Row],[H_QTY/ CTN]]))</f>
        <v>8</v>
      </c>
      <c r="R1676" s="14">
        <f>IF(db[[#This Row],[H_QTY/ CTN]]="","",LEN(db[[#This Row],[H_QTY/ CTN]]))</f>
        <v>8</v>
      </c>
      <c r="S1676" s="91" t="str">
        <f>IF(db[[#This Row],[H_QTY/ CTN]]="","",LEFT(db[[#This Row],[H_QTY/ CTN]],db[[#This Row],[H_1]]-1))</f>
        <v>240 PCS</v>
      </c>
      <c r="T1676" s="91" t="str">
        <f>IF(NOT(db[[#This Row],[H_1]]=db[[#This Row],[H_2]]),MID(db[[#This Row],[H_QTY/ CTN]],db[[#This Row],[H_1]]+1,db[[#This Row],[H_2]]-db[[#This Row],[H_1]]-1),"")</f>
        <v/>
      </c>
      <c r="U1676" s="87" t="str">
        <f>IF(db[[#This Row],[QTY/ CTN B]]="","",LEFT(db[[#This Row],[QTY/ CTN B]],SEARCH(" ",db[[#This Row],[QTY/ CTN B]],1)-1))</f>
        <v>240</v>
      </c>
      <c r="V1676" s="87" t="str">
        <f>IF(db[[#This Row],[QTY/ CTN B]]="","",RIGHT(db[[#This Row],[QTY/ CTN B]],LEN(db[[#This Row],[QTY/ CTN B]])-SEARCH(" ",db[[#This Row],[QTY/ CTN B]],1)))</f>
        <v>PCS</v>
      </c>
      <c r="W1676" s="87" t="str">
        <f>IF(db[[#This Row],[QTY/ CTN TG]]="",IF(db[[#This Row],[STN TG]]="","",12),LEFT(db[[#This Row],[QTY/ CTN TG]],SEARCH(" ",db[[#This Row],[QTY/ CTN TG]],1)-1))</f>
        <v/>
      </c>
      <c r="X1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6" s="87" t="str">
        <f>IF(db[[#This Row],[STN K]]="","",IF(db[[#This Row],[STN TG]]="LSN",12,""))</f>
        <v/>
      </c>
      <c r="Z1676" s="87" t="str">
        <f>IF(db[[#This Row],[STN TG]]="LSN","PCS","")</f>
        <v/>
      </c>
      <c r="AA1676" s="87">
        <f>db[[#This Row],[QTY B]]*IF(db[[#This Row],[QTY TG]]="",1,db[[#This Row],[QTY TG]])*IF(db[[#This Row],[QTY K]]="",1,db[[#This Row],[QTY K]])</f>
        <v>240</v>
      </c>
      <c r="AB1676" s="87" t="str">
        <f>IF(db[[#This Row],[STN K]]="",IF(db[[#This Row],[STN TG]]="",db[[#This Row],[STN B]],db[[#This Row],[STN TG]]),db[[#This Row],[STN K]])</f>
        <v>PCS</v>
      </c>
      <c r="AC1676" s="87"/>
    </row>
    <row r="1677" spans="1:29" x14ac:dyDescent="0.25">
      <c r="A1677" s="87">
        <f>ROW()-1</f>
        <v>1676</v>
      </c>
      <c r="B1677" s="14" t="str">
        <f>LOWER(SUBSTITUTE(SUBSTITUTE(SUBSTITUTE(SUBSTITUTE(SUBSTITUTE(SUBSTITUTE(db[[#This Row],[NB BM]]," ",),".",""),"-",""),"(",""),")",""),"/",""))</f>
        <v>maprestbio800merah</v>
      </c>
      <c r="C1677" s="14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D1677" s="14" t="str">
        <f>LOWER(SUBSTITUTE(SUBSTITUTE(SUBSTITUTE(SUBSTITUTE(SUBSTITUTE(SUBSTITUTE(SUBSTITUTE(SUBSTITUTE(SUBSTITUTE(db[[#This Row],[NB PAJAK]]," ",""),"-",""),"(",""),")",""),".",""),",",""),"/",""),"""",""),"+",""))</f>
        <v/>
      </c>
      <c r="E1677" s="14" t="str">
        <f>LOWER(SUBSTITUTE(SUBSTITUTE(SUBSTITUTE(SUBSTITUTE(SUBSTITUTE(SUBSTITUTE(SUBSTITUTE(SUBSTITUTE(SUBSTITUTE(db[[#This Row],[NB BM]]&amp;db[[#This Row],[QTY/ CTN]]," ",),".",""),"-",""),"(",""),")",""),",",""),"/",""),"""",""),"+",""))</f>
        <v>maprestbio800merah240pcs</v>
      </c>
      <c r="F16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mapslitingbio800merah240pcsuntana</v>
      </c>
      <c r="G1677" s="15" t="s">
        <v>3530</v>
      </c>
      <c r="H1677" s="19" t="s">
        <v>3525</v>
      </c>
      <c r="I1677" s="50"/>
      <c r="J1677" s="1" t="s">
        <v>1621</v>
      </c>
      <c r="K1677" s="27" t="e">
        <f>IF(db[[#This Row],[NB NOTA_C]]="","",COUNTIF([2]!B_MSK[concat],db[[#This Row],[NB NOTA_C]]))</f>
        <v>#REF!</v>
      </c>
      <c r="L1677" s="7" t="s">
        <v>1643</v>
      </c>
      <c r="M1677" s="14" t="s">
        <v>1698</v>
      </c>
      <c r="N1677" s="15" t="s">
        <v>2807</v>
      </c>
      <c r="O1677" s="14"/>
      <c r="P1677" s="14" t="str">
        <f>IF(db[[#This Row],[QTY/ CTN]]="","",SUBSTITUTE(SUBSTITUTE(SUBSTITUTE(db[[#This Row],[QTY/ CTN]]," ","_",2),"(",""),")","")&amp;"_")</f>
        <v>240 PCS_</v>
      </c>
      <c r="Q1677" s="14">
        <f>IF(db[[#This Row],[H_QTY/ CTN]]="","",SEARCH("_",db[[#This Row],[H_QTY/ CTN]]))</f>
        <v>8</v>
      </c>
      <c r="R1677" s="14">
        <f>IF(db[[#This Row],[H_QTY/ CTN]]="","",LEN(db[[#This Row],[H_QTY/ CTN]]))</f>
        <v>8</v>
      </c>
      <c r="S1677" s="91" t="str">
        <f>IF(db[[#This Row],[H_QTY/ CTN]]="","",LEFT(db[[#This Row],[H_QTY/ CTN]],db[[#This Row],[H_1]]-1))</f>
        <v>240 PCS</v>
      </c>
      <c r="T1677" s="91" t="str">
        <f>IF(NOT(db[[#This Row],[H_1]]=db[[#This Row],[H_2]]),MID(db[[#This Row],[H_QTY/ CTN]],db[[#This Row],[H_1]]+1,db[[#This Row],[H_2]]-db[[#This Row],[H_1]]-1),"")</f>
        <v/>
      </c>
      <c r="U1677" s="87" t="str">
        <f>IF(db[[#This Row],[QTY/ CTN B]]="","",LEFT(db[[#This Row],[QTY/ CTN B]],SEARCH(" ",db[[#This Row],[QTY/ CTN B]],1)-1))</f>
        <v>240</v>
      </c>
      <c r="V1677" s="87" t="str">
        <f>IF(db[[#This Row],[QTY/ CTN B]]="","",RIGHT(db[[#This Row],[QTY/ CTN B]],LEN(db[[#This Row],[QTY/ CTN B]])-SEARCH(" ",db[[#This Row],[QTY/ CTN B]],1)))</f>
        <v>PCS</v>
      </c>
      <c r="W1677" s="87" t="str">
        <f>IF(db[[#This Row],[QTY/ CTN TG]]="",IF(db[[#This Row],[STN TG]]="","",12),LEFT(db[[#This Row],[QTY/ CTN TG]],SEARCH(" ",db[[#This Row],[QTY/ CTN TG]],1)-1))</f>
        <v/>
      </c>
      <c r="X1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77" s="87" t="str">
        <f>IF(db[[#This Row],[STN K]]="","",IF(db[[#This Row],[STN TG]]="LSN",12,""))</f>
        <v/>
      </c>
      <c r="Z1677" s="87" t="str">
        <f>IF(db[[#This Row],[STN TG]]="LSN","PCS","")</f>
        <v/>
      </c>
      <c r="AA1677" s="87">
        <f>db[[#This Row],[QTY B]]*IF(db[[#This Row],[QTY TG]]="",1,db[[#This Row],[QTY TG]])*IF(db[[#This Row],[QTY K]]="",1,db[[#This Row],[QTY K]])</f>
        <v>240</v>
      </c>
      <c r="AB1677" s="87" t="str">
        <f>IF(db[[#This Row],[STN K]]="",IF(db[[#This Row],[STN TG]]="",db[[#This Row],[STN B]],db[[#This Row],[STN TG]]),db[[#This Row],[STN K]])</f>
        <v>PCS</v>
      </c>
      <c r="AC1677" s="87"/>
    </row>
    <row r="1678" spans="1:29" x14ac:dyDescent="0.25">
      <c r="A1678" s="87">
        <f>ROW()-1</f>
        <v>1677</v>
      </c>
      <c r="B1678" s="14" t="str">
        <f>LOWER(SUBSTITUTE(SUBSTITUTE(SUBSTITUTE(SUBSTITUTE(SUBSTITUTE(SUBSTITUTE(db[[#This Row],[NB BM]]," ",),".",""),"-",""),"(",""),")",""),"/",""))</f>
        <v>maptalisikakcgac06biru</v>
      </c>
      <c r="C1678" s="14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D1678" s="14" t="str">
        <f>LOWER(SUBSTITUTE(SUBSTITUTE(SUBSTITUTE(SUBSTITUTE(SUBSTITUTE(SUBSTITUTE(SUBSTITUTE(SUBSTITUTE(SUBSTITUTE(db[[#This Row],[NB PAJAK]]," ",""),"-",""),"(",""),")",""),".",""),",",""),"/",""),"""",""),"+",""))</f>
        <v/>
      </c>
      <c r="E1678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maptalisikakcgac06biru50lsn</v>
      </c>
      <c r="F16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maptalisikaac06biru50lsnuntana</v>
      </c>
      <c r="G1678" s="15" t="s">
        <v>4073</v>
      </c>
      <c r="H1678" s="19" t="s">
        <v>4069</v>
      </c>
      <c r="I1678" s="50"/>
      <c r="J1678" s="1" t="s">
        <v>1621</v>
      </c>
      <c r="K1678" s="27" t="e">
        <f>IF(db[[#This Row],[NB NOTA_C]]="","",COUNTIF([2]!B_MSK[concat],db[[#This Row],[NB NOTA_C]]))</f>
        <v>#REF!</v>
      </c>
      <c r="L1678" s="7" t="s">
        <v>1636</v>
      </c>
      <c r="M1678" s="14" t="s">
        <v>1738</v>
      </c>
      <c r="N1678" s="15" t="s">
        <v>2807</v>
      </c>
      <c r="O1678" s="14"/>
      <c r="P1678" s="14" t="str">
        <f>IF(db[[#This Row],[QTY/ CTN]]="","",SUBSTITUTE(SUBSTITUTE(SUBSTITUTE(db[[#This Row],[QTY/ CTN]]," ","_",2),"(",""),")","")&amp;"_")</f>
        <v>50 LSN_</v>
      </c>
      <c r="Q1678" s="14">
        <f>IF(db[[#This Row],[H_QTY/ CTN]]="","",SEARCH("_",db[[#This Row],[H_QTY/ CTN]]))</f>
        <v>7</v>
      </c>
      <c r="R1678" s="14">
        <f>IF(db[[#This Row],[H_QTY/ CTN]]="","",LEN(db[[#This Row],[H_QTY/ CTN]]))</f>
        <v>7</v>
      </c>
      <c r="S1678" s="91" t="str">
        <f>IF(db[[#This Row],[H_QTY/ CTN]]="","",LEFT(db[[#This Row],[H_QTY/ CTN]],db[[#This Row],[H_1]]-1))</f>
        <v>50 LSN</v>
      </c>
      <c r="T1678" s="91" t="str">
        <f>IF(NOT(db[[#This Row],[H_1]]=db[[#This Row],[H_2]]),MID(db[[#This Row],[H_QTY/ CTN]],db[[#This Row],[H_1]]+1,db[[#This Row],[H_2]]-db[[#This Row],[H_1]]-1),"")</f>
        <v/>
      </c>
      <c r="U1678" s="87" t="str">
        <f>IF(db[[#This Row],[QTY/ CTN B]]="","",LEFT(db[[#This Row],[QTY/ CTN B]],SEARCH(" ",db[[#This Row],[QTY/ CTN B]],1)-1))</f>
        <v>50</v>
      </c>
      <c r="V1678" s="87" t="str">
        <f>IF(db[[#This Row],[QTY/ CTN B]]="","",RIGHT(db[[#This Row],[QTY/ CTN B]],LEN(db[[#This Row],[QTY/ CTN B]])-SEARCH(" ",db[[#This Row],[QTY/ CTN B]],1)))</f>
        <v>LSN</v>
      </c>
      <c r="W1678" s="87">
        <f>IF(db[[#This Row],[QTY/ CTN TG]]="",IF(db[[#This Row],[STN TG]]="","",12),LEFT(db[[#This Row],[QTY/ CTN TG]],SEARCH(" ",db[[#This Row],[QTY/ CTN TG]],1)-1))</f>
        <v>12</v>
      </c>
      <c r="X1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78" s="87" t="str">
        <f>IF(db[[#This Row],[STN K]]="","",IF(db[[#This Row],[STN TG]]="LSN",12,""))</f>
        <v/>
      </c>
      <c r="Z1678" s="87" t="str">
        <f>IF(db[[#This Row],[STN TG]]="LSN","PCS","")</f>
        <v/>
      </c>
      <c r="AA1678" s="87">
        <f>db[[#This Row],[QTY B]]*IF(db[[#This Row],[QTY TG]]="",1,db[[#This Row],[QTY TG]])*IF(db[[#This Row],[QTY K]]="",1,db[[#This Row],[QTY K]])</f>
        <v>600</v>
      </c>
      <c r="AB1678" s="87" t="str">
        <f>IF(db[[#This Row],[STN K]]="",IF(db[[#This Row],[STN TG]]="",db[[#This Row],[STN B]],db[[#This Row],[STN TG]]),db[[#This Row],[STN K]])</f>
        <v>PCS</v>
      </c>
      <c r="AC1678" s="87"/>
    </row>
    <row r="1679" spans="1:29" x14ac:dyDescent="0.25">
      <c r="A1679" s="87">
        <f>ROW()-1</f>
        <v>1678</v>
      </c>
      <c r="B1679" s="14" t="str">
        <f>LOWER(SUBSTITUTE(SUBSTITUTE(SUBSTITUTE(SUBSTITUTE(SUBSTITUTE(SUBSTITUTE(db[[#This Row],[NB BM]]," ",),".",""),"-",""),"(",""),")",""),"/",""))</f>
        <v>maptalisikakcgac06hijau</v>
      </c>
      <c r="C1679" s="14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D1679" s="14" t="str">
        <f>LOWER(SUBSTITUTE(SUBSTITUTE(SUBSTITUTE(SUBSTITUTE(SUBSTITUTE(SUBSTITUTE(SUBSTITUTE(SUBSTITUTE(SUBSTITUTE(db[[#This Row],[NB PAJAK]]," ",""),"-",""),"(",""),")",""),".",""),",",""),"/",""),"""",""),"+",""))</f>
        <v/>
      </c>
      <c r="E1679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maptalisikakcgac06hijau50lsn</v>
      </c>
      <c r="F16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maptalisikaac06hijau50lsnuntana</v>
      </c>
      <c r="G1679" s="1" t="s">
        <v>5775</v>
      </c>
      <c r="H1679" s="19" t="s">
        <v>5774</v>
      </c>
      <c r="I1679" s="50"/>
      <c r="J1679" s="1" t="s">
        <v>1621</v>
      </c>
      <c r="K1679" s="27" t="e">
        <f>IF(db[[#This Row],[NB NOTA_C]]="","",COUNTIF([2]!B_MSK[concat],db[[#This Row],[NB NOTA_C]]))</f>
        <v>#REF!</v>
      </c>
      <c r="L1679" s="7" t="s">
        <v>1636</v>
      </c>
      <c r="M1679" s="3" t="s">
        <v>1738</v>
      </c>
      <c r="N1679" s="1" t="s">
        <v>2807</v>
      </c>
      <c r="O1679" s="14"/>
      <c r="P1679" s="14" t="str">
        <f>IF(db[[#This Row],[QTY/ CTN]]="","",SUBSTITUTE(SUBSTITUTE(SUBSTITUTE(db[[#This Row],[QTY/ CTN]]," ","_",2),"(",""),")","")&amp;"_")</f>
        <v>50 LSN_</v>
      </c>
      <c r="Q1679" s="14">
        <f>IF(db[[#This Row],[H_QTY/ CTN]]="","",SEARCH("_",db[[#This Row],[H_QTY/ CTN]]))</f>
        <v>7</v>
      </c>
      <c r="R1679" s="14">
        <f>IF(db[[#This Row],[H_QTY/ CTN]]="","",LEN(db[[#This Row],[H_QTY/ CTN]]))</f>
        <v>7</v>
      </c>
      <c r="S1679" s="91" t="str">
        <f>IF(db[[#This Row],[H_QTY/ CTN]]="","",LEFT(db[[#This Row],[H_QTY/ CTN]],db[[#This Row],[H_1]]-1))</f>
        <v>50 LSN</v>
      </c>
      <c r="T1679" s="91" t="str">
        <f>IF(NOT(db[[#This Row],[H_1]]=db[[#This Row],[H_2]]),MID(db[[#This Row],[H_QTY/ CTN]],db[[#This Row],[H_1]]+1,db[[#This Row],[H_2]]-db[[#This Row],[H_1]]-1),"")</f>
        <v/>
      </c>
      <c r="U1679" s="87" t="str">
        <f>IF(db[[#This Row],[QTY/ CTN B]]="","",LEFT(db[[#This Row],[QTY/ CTN B]],SEARCH(" ",db[[#This Row],[QTY/ CTN B]],1)-1))</f>
        <v>50</v>
      </c>
      <c r="V1679" s="87" t="str">
        <f>IF(db[[#This Row],[QTY/ CTN B]]="","",RIGHT(db[[#This Row],[QTY/ CTN B]],LEN(db[[#This Row],[QTY/ CTN B]])-SEARCH(" ",db[[#This Row],[QTY/ CTN B]],1)))</f>
        <v>LSN</v>
      </c>
      <c r="W1679" s="87">
        <f>IF(db[[#This Row],[QTY/ CTN TG]]="",IF(db[[#This Row],[STN TG]]="","",12),LEFT(db[[#This Row],[QTY/ CTN TG]],SEARCH(" ",db[[#This Row],[QTY/ CTN TG]],1)-1))</f>
        <v>12</v>
      </c>
      <c r="X1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79" s="87" t="str">
        <f>IF(db[[#This Row],[STN K]]="","",IF(db[[#This Row],[STN TG]]="LSN",12,""))</f>
        <v/>
      </c>
      <c r="Z1679" s="87" t="str">
        <f>IF(db[[#This Row],[STN TG]]="LSN","PCS","")</f>
        <v/>
      </c>
      <c r="AA1679" s="87">
        <f>db[[#This Row],[QTY B]]*IF(db[[#This Row],[QTY TG]]="",1,db[[#This Row],[QTY TG]])*IF(db[[#This Row],[QTY K]]="",1,db[[#This Row],[QTY K]])</f>
        <v>600</v>
      </c>
      <c r="AB1679" s="87" t="str">
        <f>IF(db[[#This Row],[STN K]]="",IF(db[[#This Row],[STN TG]]="",db[[#This Row],[STN B]],db[[#This Row],[STN TG]]),db[[#This Row],[STN K]])</f>
        <v>PCS</v>
      </c>
      <c r="AC1679" s="87"/>
    </row>
    <row r="1680" spans="1:29" x14ac:dyDescent="0.25">
      <c r="A1680" s="87">
        <f>ROW()-1</f>
        <v>1679</v>
      </c>
      <c r="B1680" s="14" t="str">
        <f>LOWER(SUBSTITUTE(SUBSTITUTE(SUBSTITUTE(SUBSTITUTE(SUBSTITUTE(SUBSTITUTE(db[[#This Row],[NB BM]]," ",),".",""),"-",""),"(",""),")",""),"/",""))</f>
        <v>maptalisikakcgac06kuning</v>
      </c>
      <c r="C1680" s="14" t="str">
        <f>LOWER(SUBSTITUTE(SUBSTITUTE(SUBSTITUTE(SUBSTITUTE(SUBSTITUTE(SUBSTITUTE(SUBSTITUTE(SUBSTITUTE(SUBSTITUTE(db[[#This Row],[NB NOTA]]," ",),".",""),"-",""),"(",""),")",""),",",""),"/",""),"""",""),"+",""))</f>
        <v>maptalisikaac06kuning</v>
      </c>
      <c r="D1680" s="14" t="str">
        <f>LOWER(SUBSTITUTE(SUBSTITUTE(SUBSTITUTE(SUBSTITUTE(SUBSTITUTE(SUBSTITUTE(SUBSTITUTE(SUBSTITUTE(SUBSTITUTE(db[[#This Row],[NB PAJAK]]," ",""),"-",""),"(",""),")",""),".",""),",",""),"/",""),"""",""),"+",""))</f>
        <v/>
      </c>
      <c r="E1680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maptalisikakcgac06kuning50lsn</v>
      </c>
      <c r="F16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maptalisikaac06kuning50lsnuntana</v>
      </c>
      <c r="G1680" s="1" t="s">
        <v>6027</v>
      </c>
      <c r="H1680" s="4" t="s">
        <v>6026</v>
      </c>
      <c r="I1680" s="50"/>
      <c r="J1680" s="1" t="s">
        <v>1621</v>
      </c>
      <c r="K1680" s="27" t="e">
        <f>IF(db[[#This Row],[NB NOTA_C]]="","",COUNTIF([2]!B_MSK[concat],db[[#This Row],[NB NOTA_C]]))</f>
        <v>#REF!</v>
      </c>
      <c r="L1680" s="7" t="s">
        <v>1636</v>
      </c>
      <c r="M1680" s="14" t="s">
        <v>1738</v>
      </c>
      <c r="N1680" s="15" t="s">
        <v>2807</v>
      </c>
      <c r="O1680" s="14"/>
      <c r="P1680" s="14" t="str">
        <f>IF(db[[#This Row],[QTY/ CTN]]="","",SUBSTITUTE(SUBSTITUTE(SUBSTITUTE(db[[#This Row],[QTY/ CTN]]," ","_",2),"(",""),")","")&amp;"_")</f>
        <v>50 LSN_</v>
      </c>
      <c r="Q1680" s="14">
        <f>IF(db[[#This Row],[H_QTY/ CTN]]="","",SEARCH("_",db[[#This Row],[H_QTY/ CTN]]))</f>
        <v>7</v>
      </c>
      <c r="R1680" s="14">
        <f>IF(db[[#This Row],[H_QTY/ CTN]]="","",LEN(db[[#This Row],[H_QTY/ CTN]]))</f>
        <v>7</v>
      </c>
      <c r="S1680" s="91" t="str">
        <f>IF(db[[#This Row],[H_QTY/ CTN]]="","",LEFT(db[[#This Row],[H_QTY/ CTN]],db[[#This Row],[H_1]]-1))</f>
        <v>50 LSN</v>
      </c>
      <c r="T1680" s="91" t="str">
        <f>IF(NOT(db[[#This Row],[H_1]]=db[[#This Row],[H_2]]),MID(db[[#This Row],[H_QTY/ CTN]],db[[#This Row],[H_1]]+1,db[[#This Row],[H_2]]-db[[#This Row],[H_1]]-1),"")</f>
        <v/>
      </c>
      <c r="U1680" s="87" t="str">
        <f>IF(db[[#This Row],[QTY/ CTN B]]="","",LEFT(db[[#This Row],[QTY/ CTN B]],SEARCH(" ",db[[#This Row],[QTY/ CTN B]],1)-1))</f>
        <v>50</v>
      </c>
      <c r="V1680" s="87" t="str">
        <f>IF(db[[#This Row],[QTY/ CTN B]]="","",RIGHT(db[[#This Row],[QTY/ CTN B]],LEN(db[[#This Row],[QTY/ CTN B]])-SEARCH(" ",db[[#This Row],[QTY/ CTN B]],1)))</f>
        <v>LSN</v>
      </c>
      <c r="W1680" s="87">
        <f>IF(db[[#This Row],[QTY/ CTN TG]]="",IF(db[[#This Row],[STN TG]]="","",12),LEFT(db[[#This Row],[QTY/ CTN TG]],SEARCH(" ",db[[#This Row],[QTY/ CTN TG]],1)-1))</f>
        <v>12</v>
      </c>
      <c r="X1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80" s="87" t="str">
        <f>IF(db[[#This Row],[STN K]]="","",IF(db[[#This Row],[STN TG]]="LSN",12,""))</f>
        <v/>
      </c>
      <c r="Z1680" s="87" t="str">
        <f>IF(db[[#This Row],[STN TG]]="LSN","PCS","")</f>
        <v/>
      </c>
      <c r="AA1680" s="87">
        <f>db[[#This Row],[QTY B]]*IF(db[[#This Row],[QTY TG]]="",1,db[[#This Row],[QTY TG]])*IF(db[[#This Row],[QTY K]]="",1,db[[#This Row],[QTY K]])</f>
        <v>600</v>
      </c>
      <c r="AB1680" s="87" t="str">
        <f>IF(db[[#This Row],[STN K]]="",IF(db[[#This Row],[STN TG]]="",db[[#This Row],[STN B]],db[[#This Row],[STN TG]]),db[[#This Row],[STN K]])</f>
        <v>PCS</v>
      </c>
      <c r="AC1680" s="87"/>
    </row>
    <row r="1681" spans="1:29" x14ac:dyDescent="0.25">
      <c r="A1681" s="87">
        <f>ROW()-1</f>
        <v>1680</v>
      </c>
      <c r="B1681" s="14" t="str">
        <f>LOWER(SUBSTITUTE(SUBSTITUTE(SUBSTITUTE(SUBSTITUTE(SUBSTITUTE(SUBSTITUTE(db[[#This Row],[NB BM]]," ",),".",""),"-",""),"(",""),")",""),"/",""))</f>
        <v>maptalisikakcgac06merah</v>
      </c>
      <c r="C1681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81" s="14" t="str">
        <f>LOWER(SUBSTITUTE(SUBSTITUTE(SUBSTITUTE(SUBSTITUTE(SUBSTITUTE(SUBSTITUTE(SUBSTITUTE(SUBSTITUTE(SUBSTITUTE(db[[#This Row],[NB PAJAK]]," ",""),"-",""),"(",""),")",""),".",""),",",""),"/",""),"""",""),"+",""))</f>
        <v/>
      </c>
      <c r="E1681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maptalisikakcgac06merah50lsn</v>
      </c>
      <c r="F168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G1681" s="1" t="s">
        <v>4281</v>
      </c>
      <c r="H1681" s="4" t="s">
        <v>4280</v>
      </c>
      <c r="I1681" s="50"/>
      <c r="J1681" s="1" t="s">
        <v>1621</v>
      </c>
      <c r="K1681" s="27" t="e">
        <f>IF(db[[#This Row],[NB NOTA_C]]="","",COUNTIF([2]!B_MSK[concat],db[[#This Row],[NB NOTA_C]]))</f>
        <v>#REF!</v>
      </c>
      <c r="L1681" s="7" t="s">
        <v>1636</v>
      </c>
      <c r="M1681" s="14" t="s">
        <v>1738</v>
      </c>
      <c r="N1681" s="15" t="s">
        <v>2807</v>
      </c>
      <c r="O1681" s="14"/>
      <c r="P1681" s="14" t="str">
        <f>IF(db[[#This Row],[QTY/ CTN]]="","",SUBSTITUTE(SUBSTITUTE(SUBSTITUTE(db[[#This Row],[QTY/ CTN]]," ","_",2),"(",""),")","")&amp;"_")</f>
        <v>50 LSN_</v>
      </c>
      <c r="Q1681" s="14">
        <f>IF(db[[#This Row],[H_QTY/ CTN]]="","",SEARCH("_",db[[#This Row],[H_QTY/ CTN]]))</f>
        <v>7</v>
      </c>
      <c r="R1681" s="14">
        <f>IF(db[[#This Row],[H_QTY/ CTN]]="","",LEN(db[[#This Row],[H_QTY/ CTN]]))</f>
        <v>7</v>
      </c>
      <c r="S1681" s="91" t="str">
        <f>IF(db[[#This Row],[H_QTY/ CTN]]="","",LEFT(db[[#This Row],[H_QTY/ CTN]],db[[#This Row],[H_1]]-1))</f>
        <v>50 LSN</v>
      </c>
      <c r="T1681" s="91" t="str">
        <f>IF(NOT(db[[#This Row],[H_1]]=db[[#This Row],[H_2]]),MID(db[[#This Row],[H_QTY/ CTN]],db[[#This Row],[H_1]]+1,db[[#This Row],[H_2]]-db[[#This Row],[H_1]]-1),"")</f>
        <v/>
      </c>
      <c r="U1681" s="87" t="str">
        <f>IF(db[[#This Row],[QTY/ CTN B]]="","",LEFT(db[[#This Row],[QTY/ CTN B]],SEARCH(" ",db[[#This Row],[QTY/ CTN B]],1)-1))</f>
        <v>50</v>
      </c>
      <c r="V1681" s="87" t="str">
        <f>IF(db[[#This Row],[QTY/ CTN B]]="","",RIGHT(db[[#This Row],[QTY/ CTN B]],LEN(db[[#This Row],[QTY/ CTN B]])-SEARCH(" ",db[[#This Row],[QTY/ CTN B]],1)))</f>
        <v>LSN</v>
      </c>
      <c r="W1681" s="87">
        <f>IF(db[[#This Row],[QTY/ CTN TG]]="",IF(db[[#This Row],[STN TG]]="","",12),LEFT(db[[#This Row],[QTY/ CTN TG]],SEARCH(" ",db[[#This Row],[QTY/ CTN TG]],1)-1))</f>
        <v>12</v>
      </c>
      <c r="X1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81" s="87" t="str">
        <f>IF(db[[#This Row],[STN K]]="","",IF(db[[#This Row],[STN TG]]="LSN",12,""))</f>
        <v/>
      </c>
      <c r="Z1681" s="87" t="str">
        <f>IF(db[[#This Row],[STN TG]]="LSN","PCS","")</f>
        <v/>
      </c>
      <c r="AA1681" s="87">
        <f>db[[#This Row],[QTY B]]*IF(db[[#This Row],[QTY TG]]="",1,db[[#This Row],[QTY TG]])*IF(db[[#This Row],[QTY K]]="",1,db[[#This Row],[QTY K]])</f>
        <v>600</v>
      </c>
      <c r="AB1681" s="87" t="str">
        <f>IF(db[[#This Row],[STN K]]="",IF(db[[#This Row],[STN TG]]="",db[[#This Row],[STN B]],db[[#This Row],[STN TG]]),db[[#This Row],[STN K]])</f>
        <v>PCS</v>
      </c>
      <c r="AC1681" s="87"/>
    </row>
    <row r="1682" spans="1:29" x14ac:dyDescent="0.25">
      <c r="A1682" s="87">
        <f>ROW()-1</f>
        <v>1681</v>
      </c>
      <c r="B1682" s="14" t="str">
        <f>LOWER(SUBSTITUTE(SUBSTITUTE(SUBSTITUTE(SUBSTITUTE(SUBSTITUTE(SUBSTITUTE(db[[#This Row],[NB BM]]," ",),".",""),"-",""),"(",""),")",""),"/",""))</f>
        <v>maptalisikakcgac06merah</v>
      </c>
      <c r="C1682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82" s="14" t="str">
        <f>LOWER(SUBSTITUTE(SUBSTITUTE(SUBSTITUTE(SUBSTITUTE(SUBSTITUTE(SUBSTITUTE(SUBSTITUTE(SUBSTITUTE(SUBSTITUTE(db[[#This Row],[NB PAJAK]]," ",""),"-",""),"(",""),")",""),".",""),",",""),"/",""),"""",""),"+",""))</f>
        <v/>
      </c>
      <c r="E1682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maptalisikakcgac06merah50lsn</v>
      </c>
      <c r="F168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G1682" s="1" t="s">
        <v>4281</v>
      </c>
      <c r="H1682" s="4" t="s">
        <v>4280</v>
      </c>
      <c r="I1682" s="50"/>
      <c r="J1682" s="1" t="s">
        <v>1621</v>
      </c>
      <c r="K1682" s="27" t="e">
        <f>IF(db[[#This Row],[NB NOTA_C]]="","",COUNTIF([2]!B_MSK[concat],db[[#This Row],[NB NOTA_C]]))</f>
        <v>#REF!</v>
      </c>
      <c r="L1682" s="7" t="s">
        <v>1636</v>
      </c>
      <c r="M1682" s="14" t="s">
        <v>1738</v>
      </c>
      <c r="N1682" s="15" t="s">
        <v>2807</v>
      </c>
      <c r="O1682" s="14"/>
      <c r="P1682" s="14" t="str">
        <f>IF(db[[#This Row],[QTY/ CTN]]="","",SUBSTITUTE(SUBSTITUTE(SUBSTITUTE(db[[#This Row],[QTY/ CTN]]," ","_",2),"(",""),")","")&amp;"_")</f>
        <v>50 LSN_</v>
      </c>
      <c r="Q1682" s="14">
        <f>IF(db[[#This Row],[H_QTY/ CTN]]="","",SEARCH("_",db[[#This Row],[H_QTY/ CTN]]))</f>
        <v>7</v>
      </c>
      <c r="R1682" s="14">
        <f>IF(db[[#This Row],[H_QTY/ CTN]]="","",LEN(db[[#This Row],[H_QTY/ CTN]]))</f>
        <v>7</v>
      </c>
      <c r="S1682" s="91" t="str">
        <f>IF(db[[#This Row],[H_QTY/ CTN]]="","",LEFT(db[[#This Row],[H_QTY/ CTN]],db[[#This Row],[H_1]]-1))</f>
        <v>50 LSN</v>
      </c>
      <c r="T1682" s="91" t="str">
        <f>IF(NOT(db[[#This Row],[H_1]]=db[[#This Row],[H_2]]),MID(db[[#This Row],[H_QTY/ CTN]],db[[#This Row],[H_1]]+1,db[[#This Row],[H_2]]-db[[#This Row],[H_1]]-1),"")</f>
        <v/>
      </c>
      <c r="U1682" s="87" t="str">
        <f>IF(db[[#This Row],[QTY/ CTN B]]="","",LEFT(db[[#This Row],[QTY/ CTN B]],SEARCH(" ",db[[#This Row],[QTY/ CTN B]],1)-1))</f>
        <v>50</v>
      </c>
      <c r="V1682" s="87" t="str">
        <f>IF(db[[#This Row],[QTY/ CTN B]]="","",RIGHT(db[[#This Row],[QTY/ CTN B]],LEN(db[[#This Row],[QTY/ CTN B]])-SEARCH(" ",db[[#This Row],[QTY/ CTN B]],1)))</f>
        <v>LSN</v>
      </c>
      <c r="W1682" s="87">
        <f>IF(db[[#This Row],[QTY/ CTN TG]]="",IF(db[[#This Row],[STN TG]]="","",12),LEFT(db[[#This Row],[QTY/ CTN TG]],SEARCH(" ",db[[#This Row],[QTY/ CTN TG]],1)-1))</f>
        <v>12</v>
      </c>
      <c r="X1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82" s="87" t="str">
        <f>IF(db[[#This Row],[STN K]]="","",IF(db[[#This Row],[STN TG]]="LSN",12,""))</f>
        <v/>
      </c>
      <c r="Z1682" s="87" t="str">
        <f>IF(db[[#This Row],[STN TG]]="LSN","PCS","")</f>
        <v/>
      </c>
      <c r="AA1682" s="87">
        <f>db[[#This Row],[QTY B]]*IF(db[[#This Row],[QTY TG]]="",1,db[[#This Row],[QTY TG]])*IF(db[[#This Row],[QTY K]]="",1,db[[#This Row],[QTY K]])</f>
        <v>600</v>
      </c>
      <c r="AB1682" s="87" t="str">
        <f>IF(db[[#This Row],[STN K]]="",IF(db[[#This Row],[STN TG]]="",db[[#This Row],[STN B]],db[[#This Row],[STN TG]]),db[[#This Row],[STN K]])</f>
        <v>PCS</v>
      </c>
      <c r="AC1682" s="87"/>
    </row>
    <row r="1683" spans="1:29" x14ac:dyDescent="0.25">
      <c r="A1683" s="87">
        <f>ROW()-1</f>
        <v>1682</v>
      </c>
      <c r="B1683" s="14" t="str">
        <f>LOWER(SUBSTITUTE(SUBSTITUTE(SUBSTITUTE(SUBSTITUTE(SUBSTITUTE(SUBSTITUTE(db[[#This Row],[NB BM]]," ",),".",""),"-",""),"(",""),")",""),"/",""))</f>
        <v>maptalisikakcgac06putih</v>
      </c>
      <c r="C1683" s="14" t="str">
        <f>LOWER(SUBSTITUTE(SUBSTITUTE(SUBSTITUTE(SUBSTITUTE(SUBSTITUTE(SUBSTITUTE(SUBSTITUTE(SUBSTITUTE(SUBSTITUTE(db[[#This Row],[NB NOTA]]," ",),".",""),"-",""),"(",""),")",""),",",""),"/",""),"""",""),"+",""))</f>
        <v>maptalisikaac06putih</v>
      </c>
      <c r="D1683" s="14" t="str">
        <f>LOWER(SUBSTITUTE(SUBSTITUTE(SUBSTITUTE(SUBSTITUTE(SUBSTITUTE(SUBSTITUTE(SUBSTITUTE(SUBSTITUTE(SUBSTITUTE(db[[#This Row],[NB PAJAK]]," ",""),"-",""),"(",""),")",""),".",""),",",""),"/",""),"""",""),"+",""))</f>
        <v/>
      </c>
      <c r="E1683" s="14" t="str">
        <f>LOWER(SUBSTITUTE(SUBSTITUTE(SUBSTITUTE(SUBSTITUTE(SUBSTITUTE(SUBSTITUTE(SUBSTITUTE(SUBSTITUTE(SUBSTITUTE(db[[#This Row],[NB BM]]&amp;db[[#This Row],[QTY/ CTN]]," ",),".",""),"-",""),"(",""),")",""),",",""),"/",""),"""",""),"+",""))</f>
        <v>maptalisikakcgac06putih50lsn</v>
      </c>
      <c r="F168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maptalisikaac06putih50lsnuntana</v>
      </c>
      <c r="G1683" s="1" t="s">
        <v>6025</v>
      </c>
      <c r="H1683" s="4" t="s">
        <v>6024</v>
      </c>
      <c r="I1683" s="50"/>
      <c r="J1683" s="1" t="s">
        <v>1621</v>
      </c>
      <c r="K1683" s="27" t="e">
        <f>IF(db[[#This Row],[NB NOTA_C]]="","",COUNTIF([2]!B_MSK[concat],db[[#This Row],[NB NOTA_C]]))</f>
        <v>#REF!</v>
      </c>
      <c r="L1683" s="7" t="s">
        <v>1636</v>
      </c>
      <c r="M1683" s="3" t="s">
        <v>1738</v>
      </c>
      <c r="N1683" s="1" t="s">
        <v>2807</v>
      </c>
      <c r="O1683" s="14"/>
      <c r="P1683" s="14" t="str">
        <f>IF(db[[#This Row],[QTY/ CTN]]="","",SUBSTITUTE(SUBSTITUTE(SUBSTITUTE(db[[#This Row],[QTY/ CTN]]," ","_",2),"(",""),")","")&amp;"_")</f>
        <v>50 LSN_</v>
      </c>
      <c r="Q1683" s="14">
        <f>IF(db[[#This Row],[H_QTY/ CTN]]="","",SEARCH("_",db[[#This Row],[H_QTY/ CTN]]))</f>
        <v>7</v>
      </c>
      <c r="R1683" s="14">
        <f>IF(db[[#This Row],[H_QTY/ CTN]]="","",LEN(db[[#This Row],[H_QTY/ CTN]]))</f>
        <v>7</v>
      </c>
      <c r="S1683" s="91" t="str">
        <f>IF(db[[#This Row],[H_QTY/ CTN]]="","",LEFT(db[[#This Row],[H_QTY/ CTN]],db[[#This Row],[H_1]]-1))</f>
        <v>50 LSN</v>
      </c>
      <c r="T1683" s="91" t="str">
        <f>IF(NOT(db[[#This Row],[H_1]]=db[[#This Row],[H_2]]),MID(db[[#This Row],[H_QTY/ CTN]],db[[#This Row],[H_1]]+1,db[[#This Row],[H_2]]-db[[#This Row],[H_1]]-1),"")</f>
        <v/>
      </c>
      <c r="U1683" s="87" t="str">
        <f>IF(db[[#This Row],[QTY/ CTN B]]="","",LEFT(db[[#This Row],[QTY/ CTN B]],SEARCH(" ",db[[#This Row],[QTY/ CTN B]],1)-1))</f>
        <v>50</v>
      </c>
      <c r="V1683" s="87" t="str">
        <f>IF(db[[#This Row],[QTY/ CTN B]]="","",RIGHT(db[[#This Row],[QTY/ CTN B]],LEN(db[[#This Row],[QTY/ CTN B]])-SEARCH(" ",db[[#This Row],[QTY/ CTN B]],1)))</f>
        <v>LSN</v>
      </c>
      <c r="W1683" s="87">
        <f>IF(db[[#This Row],[QTY/ CTN TG]]="",IF(db[[#This Row],[STN TG]]="","",12),LEFT(db[[#This Row],[QTY/ CTN TG]],SEARCH(" ",db[[#This Row],[QTY/ CTN TG]],1)-1))</f>
        <v>12</v>
      </c>
      <c r="X1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683" s="87" t="str">
        <f>IF(db[[#This Row],[STN K]]="","",IF(db[[#This Row],[STN TG]]="LSN",12,""))</f>
        <v/>
      </c>
      <c r="Z1683" s="87" t="str">
        <f>IF(db[[#This Row],[STN TG]]="LSN","PCS","")</f>
        <v/>
      </c>
      <c r="AA1683" s="87">
        <f>db[[#This Row],[QTY B]]*IF(db[[#This Row],[QTY TG]]="",1,db[[#This Row],[QTY TG]])*IF(db[[#This Row],[QTY K]]="",1,db[[#This Row],[QTY K]])</f>
        <v>600</v>
      </c>
      <c r="AB1683" s="87" t="str">
        <f>IF(db[[#This Row],[STN K]]="",IF(db[[#This Row],[STN TG]]="",db[[#This Row],[STN B]],db[[#This Row],[STN TG]]),db[[#This Row],[STN K]])</f>
        <v>PCS</v>
      </c>
      <c r="AC1683" s="87"/>
    </row>
    <row r="1684" spans="1:29" x14ac:dyDescent="0.25">
      <c r="A1684" s="87">
        <f>ROW()-1</f>
        <v>1683</v>
      </c>
      <c r="B1684" s="3" t="str">
        <f>LOWER(SUBSTITUTE(SUBSTITUTE(SUBSTITUTE(SUBSTITUTE(SUBSTITUTE(SUBSTITUTE(db[[#This Row],[NB BM]]," ",),".",""),"-",""),"(",""),")",""),"/",""))</f>
        <v>mapzipperbt21ap233</v>
      </c>
      <c r="C168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D1684" s="3" t="str">
        <f>LOWER(SUBSTITUTE(SUBSTITUTE(SUBSTITUTE(SUBSTITUTE(SUBSTITUTE(SUBSTITUTE(SUBSTITUTE(SUBSTITUTE(SUBSTITUTE(db[[#This Row],[NB PAJAK]]," ",""),"-",""),"(",""),")",""),".",""),",",""),"/",""),"""",""),"+",""))</f>
        <v/>
      </c>
      <c r="E1684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mapzipperbt21ap233600pcs</v>
      </c>
      <c r="F16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mapzipperbt21ap233600pcsuntana</v>
      </c>
      <c r="G1684" s="1" t="s">
        <v>1210</v>
      </c>
      <c r="H1684" s="4" t="s">
        <v>1491</v>
      </c>
      <c r="I1684" s="49"/>
      <c r="J1684" s="1" t="s">
        <v>1621</v>
      </c>
      <c r="K1684" s="26" t="e">
        <f>IF(db[[#This Row],[NB NOTA_C]]="","",COUNTIF([2]!B_MSK[concat],db[[#This Row],[NB NOTA_C]]))</f>
        <v>#REF!</v>
      </c>
      <c r="L1684" s="6" t="s">
        <v>1640</v>
      </c>
      <c r="M1684" s="1" t="s">
        <v>1786</v>
      </c>
      <c r="N1684" s="1" t="s">
        <v>2807</v>
      </c>
      <c r="P1684" s="1" t="str">
        <f>IF(db[[#This Row],[QTY/ CTN]]="","",SUBSTITUTE(SUBSTITUTE(SUBSTITUTE(db[[#This Row],[QTY/ CTN]]," ","_",2),"(",""),")","")&amp;"_")</f>
        <v>600 PCS_</v>
      </c>
      <c r="Q1684" s="1">
        <f>IF(db[[#This Row],[H_QTY/ CTN]]="","",SEARCH("_",db[[#This Row],[H_QTY/ CTN]]))</f>
        <v>8</v>
      </c>
      <c r="R1684" s="1">
        <f>IF(db[[#This Row],[H_QTY/ CTN]]="","",LEN(db[[#This Row],[H_QTY/ CTN]]))</f>
        <v>8</v>
      </c>
      <c r="S1684" s="90" t="str">
        <f>IF(db[[#This Row],[H_QTY/ CTN]]="","",LEFT(db[[#This Row],[H_QTY/ CTN]],db[[#This Row],[H_1]]-1))</f>
        <v>600 PCS</v>
      </c>
      <c r="T1684" s="87" t="str">
        <f>IF(NOT(db[[#This Row],[H_1]]=db[[#This Row],[H_2]]),MID(db[[#This Row],[H_QTY/ CTN]],db[[#This Row],[H_1]]+1,db[[#This Row],[H_2]]-db[[#This Row],[H_1]]-1),"")</f>
        <v/>
      </c>
      <c r="U1684" s="87" t="str">
        <f>IF(db[[#This Row],[QTY/ CTN B]]="","",LEFT(db[[#This Row],[QTY/ CTN B]],SEARCH(" ",db[[#This Row],[QTY/ CTN B]],1)-1))</f>
        <v>600</v>
      </c>
      <c r="V1684" s="87" t="str">
        <f>IF(db[[#This Row],[QTY/ CTN B]]="","",RIGHT(db[[#This Row],[QTY/ CTN B]],LEN(db[[#This Row],[QTY/ CTN B]])-SEARCH(" ",db[[#This Row],[QTY/ CTN B]],1)))</f>
        <v>PCS</v>
      </c>
      <c r="W1684" s="87" t="str">
        <f>IF(db[[#This Row],[QTY/ CTN TG]]="",IF(db[[#This Row],[STN TG]]="","",12),LEFT(db[[#This Row],[QTY/ CTN TG]],SEARCH(" ",db[[#This Row],[QTY/ CTN TG]],1)-1))</f>
        <v/>
      </c>
      <c r="X1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4" s="87" t="str">
        <f>IF(db[[#This Row],[STN K]]="","",IF(db[[#This Row],[STN TG]]="LSN",12,""))</f>
        <v/>
      </c>
      <c r="Z1684" s="87" t="str">
        <f>IF(db[[#This Row],[STN TG]]="LSN","PCS","")</f>
        <v/>
      </c>
      <c r="AA1684" s="87">
        <f>db[[#This Row],[QTY B]]*IF(db[[#This Row],[QTY TG]]="",1,db[[#This Row],[QTY TG]])*IF(db[[#This Row],[QTY K]]="",1,db[[#This Row],[QTY K]])</f>
        <v>600</v>
      </c>
      <c r="AB1684" s="87" t="str">
        <f>IF(db[[#This Row],[STN K]]="",IF(db[[#This Row],[STN TG]]="",db[[#This Row],[STN B]],db[[#This Row],[STN TG]]),db[[#This Row],[STN K]])</f>
        <v>PCS</v>
      </c>
      <c r="AC1684" s="87"/>
    </row>
    <row r="1685" spans="1:29" x14ac:dyDescent="0.25">
      <c r="A1685" s="87">
        <f>ROW()-1</f>
        <v>1684</v>
      </c>
      <c r="B1685" s="14" t="str">
        <f>LOWER(SUBSTITUTE(SUBSTITUTE(SUBSTITUTE(SUBSTITUTE(SUBSTITUTE(SUBSTITUTE(db[[#This Row],[NB BM]]," ",),".",""),"-",""),"(",""),")",""),"/",""))</f>
        <v>mapzipperjalabiru</v>
      </c>
      <c r="C1685" s="14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D1685" s="14" t="str">
        <f>LOWER(SUBSTITUTE(SUBSTITUTE(SUBSTITUTE(SUBSTITUTE(SUBSTITUTE(SUBSTITUTE(SUBSTITUTE(SUBSTITUTE(SUBSTITUTE(db[[#This Row],[NB PAJAK]]," ",""),"-",""),"(",""),")",""),".",""),",",""),"/",""),"""",""),"+",""))</f>
        <v/>
      </c>
      <c r="E1685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mapzipperjalabiru240pcs</v>
      </c>
      <c r="F16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mapzipperjalabiru240pcsuntana</v>
      </c>
      <c r="G1685" s="15" t="s">
        <v>3578</v>
      </c>
      <c r="H1685" s="19" t="s">
        <v>5587</v>
      </c>
      <c r="I1685" s="50"/>
      <c r="J1685" s="1" t="s">
        <v>1621</v>
      </c>
      <c r="K1685" s="27" t="e">
        <f>IF(db[[#This Row],[NB NOTA_C]]="","",COUNTIF([2]!B_MSK[concat],db[[#This Row],[NB NOTA_C]]))</f>
        <v>#REF!</v>
      </c>
      <c r="L1685" s="16" t="s">
        <v>1636</v>
      </c>
      <c r="M1685" s="14" t="s">
        <v>1698</v>
      </c>
      <c r="N1685" s="15" t="s">
        <v>2807</v>
      </c>
      <c r="O1685" s="14"/>
      <c r="P1685" s="14" t="str">
        <f>IF(db[[#This Row],[QTY/ CTN]]="","",SUBSTITUTE(SUBSTITUTE(SUBSTITUTE(db[[#This Row],[QTY/ CTN]]," ","_",2),"(",""),")","")&amp;"_")</f>
        <v>240 PCS_</v>
      </c>
      <c r="Q1685" s="14">
        <f>IF(db[[#This Row],[H_QTY/ CTN]]="","",SEARCH("_",db[[#This Row],[H_QTY/ CTN]]))</f>
        <v>8</v>
      </c>
      <c r="R1685" s="14">
        <f>IF(db[[#This Row],[H_QTY/ CTN]]="","",LEN(db[[#This Row],[H_QTY/ CTN]]))</f>
        <v>8</v>
      </c>
      <c r="S1685" s="91" t="str">
        <f>IF(db[[#This Row],[H_QTY/ CTN]]="","",LEFT(db[[#This Row],[H_QTY/ CTN]],db[[#This Row],[H_1]]-1))</f>
        <v>240 PCS</v>
      </c>
      <c r="T1685" s="91" t="str">
        <f>IF(NOT(db[[#This Row],[H_1]]=db[[#This Row],[H_2]]),MID(db[[#This Row],[H_QTY/ CTN]],db[[#This Row],[H_1]]+1,db[[#This Row],[H_2]]-db[[#This Row],[H_1]]-1),"")</f>
        <v/>
      </c>
      <c r="U1685" s="87" t="str">
        <f>IF(db[[#This Row],[QTY/ CTN B]]="","",LEFT(db[[#This Row],[QTY/ CTN B]],SEARCH(" ",db[[#This Row],[QTY/ CTN B]],1)-1))</f>
        <v>240</v>
      </c>
      <c r="V1685" s="87" t="str">
        <f>IF(db[[#This Row],[QTY/ CTN B]]="","",RIGHT(db[[#This Row],[QTY/ CTN B]],LEN(db[[#This Row],[QTY/ CTN B]])-SEARCH(" ",db[[#This Row],[QTY/ CTN B]],1)))</f>
        <v>PCS</v>
      </c>
      <c r="W1685" s="87" t="str">
        <f>IF(db[[#This Row],[QTY/ CTN TG]]="",IF(db[[#This Row],[STN TG]]="","",12),LEFT(db[[#This Row],[QTY/ CTN TG]],SEARCH(" ",db[[#This Row],[QTY/ CTN TG]],1)-1))</f>
        <v/>
      </c>
      <c r="X1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5" s="87" t="str">
        <f>IF(db[[#This Row],[STN K]]="","",IF(db[[#This Row],[STN TG]]="LSN",12,""))</f>
        <v/>
      </c>
      <c r="Z1685" s="87" t="str">
        <f>IF(db[[#This Row],[STN TG]]="LSN","PCS","")</f>
        <v/>
      </c>
      <c r="AA1685" s="87">
        <f>db[[#This Row],[QTY B]]*IF(db[[#This Row],[QTY TG]]="",1,db[[#This Row],[QTY TG]])*IF(db[[#This Row],[QTY K]]="",1,db[[#This Row],[QTY K]])</f>
        <v>240</v>
      </c>
      <c r="AB1685" s="87" t="str">
        <f>IF(db[[#This Row],[STN K]]="",IF(db[[#This Row],[STN TG]]="",db[[#This Row],[STN B]],db[[#This Row],[STN TG]]),db[[#This Row],[STN K]])</f>
        <v>PCS</v>
      </c>
      <c r="AC1685" s="87"/>
    </row>
    <row r="1686" spans="1:29" x14ac:dyDescent="0.25">
      <c r="A1686" s="87">
        <f>ROW()-1</f>
        <v>1685</v>
      </c>
      <c r="B1686" s="14" t="str">
        <f>LOWER(SUBSTITUTE(SUBSTITUTE(SUBSTITUTE(SUBSTITUTE(SUBSTITUTE(SUBSTITUTE(db[[#This Row],[NB BM]]," ",),".",""),"-",""),"(",""),")",""),"/",""))</f>
        <v>mapzipperjalabiru</v>
      </c>
      <c r="C1686" s="14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D1686" s="14" t="str">
        <f>LOWER(SUBSTITUTE(SUBSTITUTE(SUBSTITUTE(SUBSTITUTE(SUBSTITUTE(SUBSTITUTE(SUBSTITUTE(SUBSTITUTE(SUBSTITUTE(db[[#This Row],[NB PAJAK]]," ",""),"-",""),"(",""),")",""),".",""),",",""),"/",""),"""",""),"+",""))</f>
        <v/>
      </c>
      <c r="E1686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mapzipperjalabiru240pcs</v>
      </c>
      <c r="F16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mapzipperjalabiru240pcs240pcsuntana</v>
      </c>
      <c r="G1686" s="15" t="s">
        <v>3578</v>
      </c>
      <c r="H1686" s="19" t="s">
        <v>3563</v>
      </c>
      <c r="I1686" s="50"/>
      <c r="J1686" s="1" t="s">
        <v>1621</v>
      </c>
      <c r="K1686" s="27" t="e">
        <f>IF(db[[#This Row],[NB NOTA_C]]="","",COUNTIF([2]!B_MSK[concat],db[[#This Row],[NB NOTA_C]]))</f>
        <v>#REF!</v>
      </c>
      <c r="L1686" s="16" t="s">
        <v>1636</v>
      </c>
      <c r="M1686" s="14" t="s">
        <v>1698</v>
      </c>
      <c r="N1686" s="15" t="s">
        <v>2807</v>
      </c>
      <c r="O1686" s="14"/>
      <c r="P1686" s="14" t="str">
        <f>IF(db[[#This Row],[QTY/ CTN]]="","",SUBSTITUTE(SUBSTITUTE(SUBSTITUTE(db[[#This Row],[QTY/ CTN]]," ","_",2),"(",""),")","")&amp;"_")</f>
        <v>240 PCS_</v>
      </c>
      <c r="Q1686" s="14">
        <f>IF(db[[#This Row],[H_QTY/ CTN]]="","",SEARCH("_",db[[#This Row],[H_QTY/ CTN]]))</f>
        <v>8</v>
      </c>
      <c r="R1686" s="14">
        <f>IF(db[[#This Row],[H_QTY/ CTN]]="","",LEN(db[[#This Row],[H_QTY/ CTN]]))</f>
        <v>8</v>
      </c>
      <c r="S1686" s="91" t="str">
        <f>IF(db[[#This Row],[H_QTY/ CTN]]="","",LEFT(db[[#This Row],[H_QTY/ CTN]],db[[#This Row],[H_1]]-1))</f>
        <v>240 PCS</v>
      </c>
      <c r="T1686" s="91" t="str">
        <f>IF(NOT(db[[#This Row],[H_1]]=db[[#This Row],[H_2]]),MID(db[[#This Row],[H_QTY/ CTN]],db[[#This Row],[H_1]]+1,db[[#This Row],[H_2]]-db[[#This Row],[H_1]]-1),"")</f>
        <v/>
      </c>
      <c r="U1686" s="87" t="str">
        <f>IF(db[[#This Row],[QTY/ CTN B]]="","",LEFT(db[[#This Row],[QTY/ CTN B]],SEARCH(" ",db[[#This Row],[QTY/ CTN B]],1)-1))</f>
        <v>240</v>
      </c>
      <c r="V1686" s="87" t="str">
        <f>IF(db[[#This Row],[QTY/ CTN B]]="","",RIGHT(db[[#This Row],[QTY/ CTN B]],LEN(db[[#This Row],[QTY/ CTN B]])-SEARCH(" ",db[[#This Row],[QTY/ CTN B]],1)))</f>
        <v>PCS</v>
      </c>
      <c r="W1686" s="87" t="str">
        <f>IF(db[[#This Row],[QTY/ CTN TG]]="",IF(db[[#This Row],[STN TG]]="","",12),LEFT(db[[#This Row],[QTY/ CTN TG]],SEARCH(" ",db[[#This Row],[QTY/ CTN TG]],1)-1))</f>
        <v/>
      </c>
      <c r="X1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6" s="87" t="str">
        <f>IF(db[[#This Row],[STN K]]="","",IF(db[[#This Row],[STN TG]]="LSN",12,""))</f>
        <v/>
      </c>
      <c r="Z1686" s="87" t="str">
        <f>IF(db[[#This Row],[STN TG]]="LSN","PCS","")</f>
        <v/>
      </c>
      <c r="AA1686" s="87">
        <f>db[[#This Row],[QTY B]]*IF(db[[#This Row],[QTY TG]]="",1,db[[#This Row],[QTY TG]])*IF(db[[#This Row],[QTY K]]="",1,db[[#This Row],[QTY K]])</f>
        <v>240</v>
      </c>
      <c r="AB1686" s="87" t="str">
        <f>IF(db[[#This Row],[STN K]]="",IF(db[[#This Row],[STN TG]]="",db[[#This Row],[STN B]],db[[#This Row],[STN TG]]),db[[#This Row],[STN K]])</f>
        <v>PCS</v>
      </c>
      <c r="AC1686" s="87"/>
    </row>
    <row r="1687" spans="1:29" x14ac:dyDescent="0.25">
      <c r="A1687" s="87">
        <f>ROW()-1</f>
        <v>1686</v>
      </c>
      <c r="B1687" s="14" t="str">
        <f>LOWER(SUBSTITUTE(SUBSTITUTE(SUBSTITUTE(SUBSTITUTE(SUBSTITUTE(SUBSTITUTE(db[[#This Row],[NB BM]]," ",),".",""),"-",""),"(",""),")",""),"/",""))</f>
        <v>mapzipperjalahijau</v>
      </c>
      <c r="C1687" s="14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D1687" s="14" t="str">
        <f>LOWER(SUBSTITUTE(SUBSTITUTE(SUBSTITUTE(SUBSTITUTE(SUBSTITUTE(SUBSTITUTE(SUBSTITUTE(SUBSTITUTE(SUBSTITUTE(db[[#This Row],[NB PAJAK]]," ",""),"-",""),"(",""),")",""),".",""),",",""),"/",""),"""",""),"+",""))</f>
        <v/>
      </c>
      <c r="E1687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mapzipperjalahijau240pcs</v>
      </c>
      <c r="F16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mapzipperjalahijau240pcsuntana</v>
      </c>
      <c r="G1687" s="15" t="s">
        <v>3581</v>
      </c>
      <c r="H1687" s="19" t="s">
        <v>5586</v>
      </c>
      <c r="I1687" s="50"/>
      <c r="J1687" s="1" t="s">
        <v>1621</v>
      </c>
      <c r="K1687" s="27" t="e">
        <f>IF(db[[#This Row],[NB NOTA_C]]="","",COUNTIF([2]!B_MSK[concat],db[[#This Row],[NB NOTA_C]]))</f>
        <v>#REF!</v>
      </c>
      <c r="L1687" s="16" t="s">
        <v>1636</v>
      </c>
      <c r="M1687" s="14" t="s">
        <v>1698</v>
      </c>
      <c r="N1687" s="15" t="s">
        <v>2807</v>
      </c>
      <c r="O1687" s="14"/>
      <c r="P1687" s="14" t="str">
        <f>IF(db[[#This Row],[QTY/ CTN]]="","",SUBSTITUTE(SUBSTITUTE(SUBSTITUTE(db[[#This Row],[QTY/ CTN]]," ","_",2),"(",""),")","")&amp;"_")</f>
        <v>240 PCS_</v>
      </c>
      <c r="Q1687" s="14">
        <f>IF(db[[#This Row],[H_QTY/ CTN]]="","",SEARCH("_",db[[#This Row],[H_QTY/ CTN]]))</f>
        <v>8</v>
      </c>
      <c r="R1687" s="14">
        <f>IF(db[[#This Row],[H_QTY/ CTN]]="","",LEN(db[[#This Row],[H_QTY/ CTN]]))</f>
        <v>8</v>
      </c>
      <c r="S1687" s="91" t="str">
        <f>IF(db[[#This Row],[H_QTY/ CTN]]="","",LEFT(db[[#This Row],[H_QTY/ CTN]],db[[#This Row],[H_1]]-1))</f>
        <v>240 PCS</v>
      </c>
      <c r="T1687" s="91" t="str">
        <f>IF(NOT(db[[#This Row],[H_1]]=db[[#This Row],[H_2]]),MID(db[[#This Row],[H_QTY/ CTN]],db[[#This Row],[H_1]]+1,db[[#This Row],[H_2]]-db[[#This Row],[H_1]]-1),"")</f>
        <v/>
      </c>
      <c r="U1687" s="87" t="str">
        <f>IF(db[[#This Row],[QTY/ CTN B]]="","",LEFT(db[[#This Row],[QTY/ CTN B]],SEARCH(" ",db[[#This Row],[QTY/ CTN B]],1)-1))</f>
        <v>240</v>
      </c>
      <c r="V1687" s="87" t="str">
        <f>IF(db[[#This Row],[QTY/ CTN B]]="","",RIGHT(db[[#This Row],[QTY/ CTN B]],LEN(db[[#This Row],[QTY/ CTN B]])-SEARCH(" ",db[[#This Row],[QTY/ CTN B]],1)))</f>
        <v>PCS</v>
      </c>
      <c r="W1687" s="87" t="str">
        <f>IF(db[[#This Row],[QTY/ CTN TG]]="",IF(db[[#This Row],[STN TG]]="","",12),LEFT(db[[#This Row],[QTY/ CTN TG]],SEARCH(" ",db[[#This Row],[QTY/ CTN TG]],1)-1))</f>
        <v/>
      </c>
      <c r="X1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7" s="87" t="str">
        <f>IF(db[[#This Row],[STN K]]="","",IF(db[[#This Row],[STN TG]]="LSN",12,""))</f>
        <v/>
      </c>
      <c r="Z1687" s="87" t="str">
        <f>IF(db[[#This Row],[STN TG]]="LSN","PCS","")</f>
        <v/>
      </c>
      <c r="AA1687" s="87">
        <f>db[[#This Row],[QTY B]]*IF(db[[#This Row],[QTY TG]]="",1,db[[#This Row],[QTY TG]])*IF(db[[#This Row],[QTY K]]="",1,db[[#This Row],[QTY K]])</f>
        <v>240</v>
      </c>
      <c r="AB1687" s="87" t="str">
        <f>IF(db[[#This Row],[STN K]]="",IF(db[[#This Row],[STN TG]]="",db[[#This Row],[STN B]],db[[#This Row],[STN TG]]),db[[#This Row],[STN K]])</f>
        <v>PCS</v>
      </c>
      <c r="AC1687" s="87"/>
    </row>
    <row r="1688" spans="1:29" x14ac:dyDescent="0.25">
      <c r="A1688" s="87">
        <f>ROW()-1</f>
        <v>1687</v>
      </c>
      <c r="B1688" s="14" t="str">
        <f>LOWER(SUBSTITUTE(SUBSTITUTE(SUBSTITUTE(SUBSTITUTE(SUBSTITUTE(SUBSTITUTE(db[[#This Row],[NB BM]]," ",),".",""),"-",""),"(",""),")",""),"/",""))</f>
        <v>mapzipperjalahijau</v>
      </c>
      <c r="C1688" s="14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D1688" s="14" t="str">
        <f>LOWER(SUBSTITUTE(SUBSTITUTE(SUBSTITUTE(SUBSTITUTE(SUBSTITUTE(SUBSTITUTE(SUBSTITUTE(SUBSTITUTE(SUBSTITUTE(db[[#This Row],[NB PAJAK]]," ",""),"-",""),"(",""),")",""),".",""),",",""),"/",""),"""",""),"+",""))</f>
        <v/>
      </c>
      <c r="E1688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mapzipperjalahijau240pcs</v>
      </c>
      <c r="F16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mapzipperjalahijau240pcs240pcsuntana</v>
      </c>
      <c r="G1688" s="15" t="s">
        <v>3581</v>
      </c>
      <c r="H1688" s="19" t="s">
        <v>3582</v>
      </c>
      <c r="I1688" s="50"/>
      <c r="J1688" s="1" t="s">
        <v>1621</v>
      </c>
      <c r="K1688" s="27" t="e">
        <f>IF(db[[#This Row],[NB NOTA_C]]="","",COUNTIF([2]!B_MSK[concat],db[[#This Row],[NB NOTA_C]]))</f>
        <v>#REF!</v>
      </c>
      <c r="L1688" s="16" t="s">
        <v>1636</v>
      </c>
      <c r="M1688" s="14" t="s">
        <v>1698</v>
      </c>
      <c r="N1688" s="15" t="s">
        <v>2807</v>
      </c>
      <c r="O1688" s="14"/>
      <c r="P1688" s="14" t="str">
        <f>IF(db[[#This Row],[QTY/ CTN]]="","",SUBSTITUTE(SUBSTITUTE(SUBSTITUTE(db[[#This Row],[QTY/ CTN]]," ","_",2),"(",""),")","")&amp;"_")</f>
        <v>240 PCS_</v>
      </c>
      <c r="Q1688" s="14">
        <f>IF(db[[#This Row],[H_QTY/ CTN]]="","",SEARCH("_",db[[#This Row],[H_QTY/ CTN]]))</f>
        <v>8</v>
      </c>
      <c r="R1688" s="14">
        <f>IF(db[[#This Row],[H_QTY/ CTN]]="","",LEN(db[[#This Row],[H_QTY/ CTN]]))</f>
        <v>8</v>
      </c>
      <c r="S1688" s="91" t="str">
        <f>IF(db[[#This Row],[H_QTY/ CTN]]="","",LEFT(db[[#This Row],[H_QTY/ CTN]],db[[#This Row],[H_1]]-1))</f>
        <v>240 PCS</v>
      </c>
      <c r="T1688" s="91" t="str">
        <f>IF(NOT(db[[#This Row],[H_1]]=db[[#This Row],[H_2]]),MID(db[[#This Row],[H_QTY/ CTN]],db[[#This Row],[H_1]]+1,db[[#This Row],[H_2]]-db[[#This Row],[H_1]]-1),"")</f>
        <v/>
      </c>
      <c r="U1688" s="87" t="str">
        <f>IF(db[[#This Row],[QTY/ CTN B]]="","",LEFT(db[[#This Row],[QTY/ CTN B]],SEARCH(" ",db[[#This Row],[QTY/ CTN B]],1)-1))</f>
        <v>240</v>
      </c>
      <c r="V1688" s="87" t="str">
        <f>IF(db[[#This Row],[QTY/ CTN B]]="","",RIGHT(db[[#This Row],[QTY/ CTN B]],LEN(db[[#This Row],[QTY/ CTN B]])-SEARCH(" ",db[[#This Row],[QTY/ CTN B]],1)))</f>
        <v>PCS</v>
      </c>
      <c r="W1688" s="87" t="str">
        <f>IF(db[[#This Row],[QTY/ CTN TG]]="",IF(db[[#This Row],[STN TG]]="","",12),LEFT(db[[#This Row],[QTY/ CTN TG]],SEARCH(" ",db[[#This Row],[QTY/ CTN TG]],1)-1))</f>
        <v/>
      </c>
      <c r="X1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8" s="87" t="str">
        <f>IF(db[[#This Row],[STN K]]="","",IF(db[[#This Row],[STN TG]]="LSN",12,""))</f>
        <v/>
      </c>
      <c r="Z1688" s="87" t="str">
        <f>IF(db[[#This Row],[STN TG]]="LSN","PCS","")</f>
        <v/>
      </c>
      <c r="AA1688" s="87">
        <f>db[[#This Row],[QTY B]]*IF(db[[#This Row],[QTY TG]]="",1,db[[#This Row],[QTY TG]])*IF(db[[#This Row],[QTY K]]="",1,db[[#This Row],[QTY K]])</f>
        <v>240</v>
      </c>
      <c r="AB1688" s="87" t="str">
        <f>IF(db[[#This Row],[STN K]]="",IF(db[[#This Row],[STN TG]]="",db[[#This Row],[STN B]],db[[#This Row],[STN TG]]),db[[#This Row],[STN K]])</f>
        <v>PCS</v>
      </c>
      <c r="AC1688" s="87"/>
    </row>
    <row r="1689" spans="1:29" x14ac:dyDescent="0.25">
      <c r="A1689" s="87">
        <f>ROW()-1</f>
        <v>1688</v>
      </c>
      <c r="B1689" s="14" t="str">
        <f>LOWER(SUBSTITUTE(SUBSTITUTE(SUBSTITUTE(SUBSTITUTE(SUBSTITUTE(SUBSTITUTE(db[[#This Row],[NB BM]]," ",),".",""),"-",""),"(",""),")",""),"/",""))</f>
        <v>mapzipperjalakuning</v>
      </c>
      <c r="C1689" s="14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D1689" s="14" t="str">
        <f>LOWER(SUBSTITUTE(SUBSTITUTE(SUBSTITUTE(SUBSTITUTE(SUBSTITUTE(SUBSTITUTE(SUBSTITUTE(SUBSTITUTE(SUBSTITUTE(db[[#This Row],[NB PAJAK]]," ",""),"-",""),"(",""),")",""),".",""),",",""),"/",""),"""",""),"+",""))</f>
        <v/>
      </c>
      <c r="E1689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mapzipperjalakuning240pcs</v>
      </c>
      <c r="F168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mapzipperjalakuning240pcsuntana</v>
      </c>
      <c r="G1689" s="15" t="s">
        <v>3579</v>
      </c>
      <c r="H1689" s="19" t="s">
        <v>5585</v>
      </c>
      <c r="I1689" s="50"/>
      <c r="J1689" s="1" t="s">
        <v>1621</v>
      </c>
      <c r="K1689" s="27" t="e">
        <f>IF(db[[#This Row],[NB NOTA_C]]="","",COUNTIF([2]!B_MSK[concat],db[[#This Row],[NB NOTA_C]]))</f>
        <v>#REF!</v>
      </c>
      <c r="L1689" s="16" t="s">
        <v>1636</v>
      </c>
      <c r="M1689" s="14" t="s">
        <v>1698</v>
      </c>
      <c r="N1689" s="15" t="s">
        <v>2807</v>
      </c>
      <c r="O1689" s="14"/>
      <c r="P1689" s="14" t="str">
        <f>IF(db[[#This Row],[QTY/ CTN]]="","",SUBSTITUTE(SUBSTITUTE(SUBSTITUTE(db[[#This Row],[QTY/ CTN]]," ","_",2),"(",""),")","")&amp;"_")</f>
        <v>240 PCS_</v>
      </c>
      <c r="Q1689" s="14">
        <f>IF(db[[#This Row],[H_QTY/ CTN]]="","",SEARCH("_",db[[#This Row],[H_QTY/ CTN]]))</f>
        <v>8</v>
      </c>
      <c r="R1689" s="14">
        <f>IF(db[[#This Row],[H_QTY/ CTN]]="","",LEN(db[[#This Row],[H_QTY/ CTN]]))</f>
        <v>8</v>
      </c>
      <c r="S1689" s="91" t="str">
        <f>IF(db[[#This Row],[H_QTY/ CTN]]="","",LEFT(db[[#This Row],[H_QTY/ CTN]],db[[#This Row],[H_1]]-1))</f>
        <v>240 PCS</v>
      </c>
      <c r="T1689" s="91" t="str">
        <f>IF(NOT(db[[#This Row],[H_1]]=db[[#This Row],[H_2]]),MID(db[[#This Row],[H_QTY/ CTN]],db[[#This Row],[H_1]]+1,db[[#This Row],[H_2]]-db[[#This Row],[H_1]]-1),"")</f>
        <v/>
      </c>
      <c r="U1689" s="87" t="str">
        <f>IF(db[[#This Row],[QTY/ CTN B]]="","",LEFT(db[[#This Row],[QTY/ CTN B]],SEARCH(" ",db[[#This Row],[QTY/ CTN B]],1)-1))</f>
        <v>240</v>
      </c>
      <c r="V1689" s="87" t="str">
        <f>IF(db[[#This Row],[QTY/ CTN B]]="","",RIGHT(db[[#This Row],[QTY/ CTN B]],LEN(db[[#This Row],[QTY/ CTN B]])-SEARCH(" ",db[[#This Row],[QTY/ CTN B]],1)))</f>
        <v>PCS</v>
      </c>
      <c r="W1689" s="87" t="str">
        <f>IF(db[[#This Row],[QTY/ CTN TG]]="",IF(db[[#This Row],[STN TG]]="","",12),LEFT(db[[#This Row],[QTY/ CTN TG]],SEARCH(" ",db[[#This Row],[QTY/ CTN TG]],1)-1))</f>
        <v/>
      </c>
      <c r="X1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89" s="87" t="str">
        <f>IF(db[[#This Row],[STN K]]="","",IF(db[[#This Row],[STN TG]]="LSN",12,""))</f>
        <v/>
      </c>
      <c r="Z1689" s="87" t="str">
        <f>IF(db[[#This Row],[STN TG]]="LSN","PCS","")</f>
        <v/>
      </c>
      <c r="AA1689" s="87">
        <f>db[[#This Row],[QTY B]]*IF(db[[#This Row],[QTY TG]]="",1,db[[#This Row],[QTY TG]])*IF(db[[#This Row],[QTY K]]="",1,db[[#This Row],[QTY K]])</f>
        <v>240</v>
      </c>
      <c r="AB1689" s="87" t="str">
        <f>IF(db[[#This Row],[STN K]]="",IF(db[[#This Row],[STN TG]]="",db[[#This Row],[STN B]],db[[#This Row],[STN TG]]),db[[#This Row],[STN K]])</f>
        <v>PCS</v>
      </c>
      <c r="AC1689" s="87"/>
    </row>
    <row r="1690" spans="1:29" x14ac:dyDescent="0.25">
      <c r="A1690" s="87">
        <f>ROW()-1</f>
        <v>1689</v>
      </c>
      <c r="B1690" s="14" t="str">
        <f>LOWER(SUBSTITUTE(SUBSTITUTE(SUBSTITUTE(SUBSTITUTE(SUBSTITUTE(SUBSTITUTE(db[[#This Row],[NB BM]]," ",),".",""),"-",""),"(",""),")",""),"/",""))</f>
        <v>mapzipperjalakuning</v>
      </c>
      <c r="C1690" s="14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D1690" s="14" t="str">
        <f>LOWER(SUBSTITUTE(SUBSTITUTE(SUBSTITUTE(SUBSTITUTE(SUBSTITUTE(SUBSTITUTE(SUBSTITUTE(SUBSTITUTE(SUBSTITUTE(db[[#This Row],[NB PAJAK]]," ",""),"-",""),"(",""),")",""),".",""),",",""),"/",""),"""",""),"+",""))</f>
        <v/>
      </c>
      <c r="E1690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mapzipperjalakuning240pcs</v>
      </c>
      <c r="F16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mapzipperjalakuning240pcs240pcsuntana</v>
      </c>
      <c r="G1690" s="15" t="s">
        <v>3579</v>
      </c>
      <c r="H1690" s="19" t="s">
        <v>3564</v>
      </c>
      <c r="I1690" s="50"/>
      <c r="J1690" s="1" t="s">
        <v>1621</v>
      </c>
      <c r="K1690" s="27" t="e">
        <f>IF(db[[#This Row],[NB NOTA_C]]="","",COUNTIF([2]!B_MSK[concat],db[[#This Row],[NB NOTA_C]]))</f>
        <v>#REF!</v>
      </c>
      <c r="L1690" s="16" t="s">
        <v>1636</v>
      </c>
      <c r="M1690" s="14" t="s">
        <v>1698</v>
      </c>
      <c r="N1690" s="15" t="s">
        <v>2807</v>
      </c>
      <c r="O1690" s="14"/>
      <c r="P1690" s="14" t="str">
        <f>IF(db[[#This Row],[QTY/ CTN]]="","",SUBSTITUTE(SUBSTITUTE(SUBSTITUTE(db[[#This Row],[QTY/ CTN]]," ","_",2),"(",""),")","")&amp;"_")</f>
        <v>240 PCS_</v>
      </c>
      <c r="Q1690" s="14">
        <f>IF(db[[#This Row],[H_QTY/ CTN]]="","",SEARCH("_",db[[#This Row],[H_QTY/ CTN]]))</f>
        <v>8</v>
      </c>
      <c r="R1690" s="14">
        <f>IF(db[[#This Row],[H_QTY/ CTN]]="","",LEN(db[[#This Row],[H_QTY/ CTN]]))</f>
        <v>8</v>
      </c>
      <c r="S1690" s="91" t="str">
        <f>IF(db[[#This Row],[H_QTY/ CTN]]="","",LEFT(db[[#This Row],[H_QTY/ CTN]],db[[#This Row],[H_1]]-1))</f>
        <v>240 PCS</v>
      </c>
      <c r="T1690" s="91" t="str">
        <f>IF(NOT(db[[#This Row],[H_1]]=db[[#This Row],[H_2]]),MID(db[[#This Row],[H_QTY/ CTN]],db[[#This Row],[H_1]]+1,db[[#This Row],[H_2]]-db[[#This Row],[H_1]]-1),"")</f>
        <v/>
      </c>
      <c r="U1690" s="87" t="str">
        <f>IF(db[[#This Row],[QTY/ CTN B]]="","",LEFT(db[[#This Row],[QTY/ CTN B]],SEARCH(" ",db[[#This Row],[QTY/ CTN B]],1)-1))</f>
        <v>240</v>
      </c>
      <c r="V1690" s="87" t="str">
        <f>IF(db[[#This Row],[QTY/ CTN B]]="","",RIGHT(db[[#This Row],[QTY/ CTN B]],LEN(db[[#This Row],[QTY/ CTN B]])-SEARCH(" ",db[[#This Row],[QTY/ CTN B]],1)))</f>
        <v>PCS</v>
      </c>
      <c r="W1690" s="87" t="str">
        <f>IF(db[[#This Row],[QTY/ CTN TG]]="",IF(db[[#This Row],[STN TG]]="","",12),LEFT(db[[#This Row],[QTY/ CTN TG]],SEARCH(" ",db[[#This Row],[QTY/ CTN TG]],1)-1))</f>
        <v/>
      </c>
      <c r="X1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0" s="87" t="str">
        <f>IF(db[[#This Row],[STN K]]="","",IF(db[[#This Row],[STN TG]]="LSN",12,""))</f>
        <v/>
      </c>
      <c r="Z1690" s="87" t="str">
        <f>IF(db[[#This Row],[STN TG]]="LSN","PCS","")</f>
        <v/>
      </c>
      <c r="AA1690" s="87">
        <f>db[[#This Row],[QTY B]]*IF(db[[#This Row],[QTY TG]]="",1,db[[#This Row],[QTY TG]])*IF(db[[#This Row],[QTY K]]="",1,db[[#This Row],[QTY K]])</f>
        <v>240</v>
      </c>
      <c r="AB1690" s="87" t="str">
        <f>IF(db[[#This Row],[STN K]]="",IF(db[[#This Row],[STN TG]]="",db[[#This Row],[STN B]],db[[#This Row],[STN TG]]),db[[#This Row],[STN K]])</f>
        <v>PCS</v>
      </c>
      <c r="AC1690" s="87"/>
    </row>
    <row r="1691" spans="1:29" x14ac:dyDescent="0.25">
      <c r="A1691" s="87">
        <f>ROW()-1</f>
        <v>1690</v>
      </c>
      <c r="B1691" s="14" t="str">
        <f>LOWER(SUBSTITUTE(SUBSTITUTE(SUBSTITUTE(SUBSTITUTE(SUBSTITUTE(SUBSTITUTE(db[[#This Row],[NB BM]]," ",),".",""),"-",""),"(",""),")",""),"/",""))</f>
        <v>mapzipperjalamerah</v>
      </c>
      <c r="C1691" s="14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D1691" s="14" t="str">
        <f>LOWER(SUBSTITUTE(SUBSTITUTE(SUBSTITUTE(SUBSTITUTE(SUBSTITUTE(SUBSTITUTE(SUBSTITUTE(SUBSTITUTE(SUBSTITUTE(db[[#This Row],[NB PAJAK]]," ",""),"-",""),"(",""),")",""),".",""),",",""),"/",""),"""",""),"+",""))</f>
        <v/>
      </c>
      <c r="E1691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mapzipperjalamerah240pcs</v>
      </c>
      <c r="F16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mapzipperjalamerah240pcsuntana</v>
      </c>
      <c r="G1691" s="15" t="s">
        <v>3580</v>
      </c>
      <c r="H1691" s="19" t="s">
        <v>5584</v>
      </c>
      <c r="I1691" s="50"/>
      <c r="J1691" s="1" t="s">
        <v>1621</v>
      </c>
      <c r="K1691" s="27" t="e">
        <f>IF(db[[#This Row],[NB NOTA_C]]="","",COUNTIF([2]!B_MSK[concat],db[[#This Row],[NB NOTA_C]]))</f>
        <v>#REF!</v>
      </c>
      <c r="L1691" s="16" t="s">
        <v>1636</v>
      </c>
      <c r="M1691" s="14" t="s">
        <v>1698</v>
      </c>
      <c r="N1691" s="15" t="s">
        <v>2807</v>
      </c>
      <c r="O1691" s="14"/>
      <c r="P1691" s="14" t="str">
        <f>IF(db[[#This Row],[QTY/ CTN]]="","",SUBSTITUTE(SUBSTITUTE(SUBSTITUTE(db[[#This Row],[QTY/ CTN]]," ","_",2),"(",""),")","")&amp;"_")</f>
        <v>240 PCS_</v>
      </c>
      <c r="Q1691" s="14">
        <f>IF(db[[#This Row],[H_QTY/ CTN]]="","",SEARCH("_",db[[#This Row],[H_QTY/ CTN]]))</f>
        <v>8</v>
      </c>
      <c r="R1691" s="14">
        <f>IF(db[[#This Row],[H_QTY/ CTN]]="","",LEN(db[[#This Row],[H_QTY/ CTN]]))</f>
        <v>8</v>
      </c>
      <c r="S1691" s="91" t="str">
        <f>IF(db[[#This Row],[H_QTY/ CTN]]="","",LEFT(db[[#This Row],[H_QTY/ CTN]],db[[#This Row],[H_1]]-1))</f>
        <v>240 PCS</v>
      </c>
      <c r="T1691" s="91" t="str">
        <f>IF(NOT(db[[#This Row],[H_1]]=db[[#This Row],[H_2]]),MID(db[[#This Row],[H_QTY/ CTN]],db[[#This Row],[H_1]]+1,db[[#This Row],[H_2]]-db[[#This Row],[H_1]]-1),"")</f>
        <v/>
      </c>
      <c r="U1691" s="87" t="str">
        <f>IF(db[[#This Row],[QTY/ CTN B]]="","",LEFT(db[[#This Row],[QTY/ CTN B]],SEARCH(" ",db[[#This Row],[QTY/ CTN B]],1)-1))</f>
        <v>240</v>
      </c>
      <c r="V1691" s="87" t="str">
        <f>IF(db[[#This Row],[QTY/ CTN B]]="","",RIGHT(db[[#This Row],[QTY/ CTN B]],LEN(db[[#This Row],[QTY/ CTN B]])-SEARCH(" ",db[[#This Row],[QTY/ CTN B]],1)))</f>
        <v>PCS</v>
      </c>
      <c r="W1691" s="87" t="str">
        <f>IF(db[[#This Row],[QTY/ CTN TG]]="",IF(db[[#This Row],[STN TG]]="","",12),LEFT(db[[#This Row],[QTY/ CTN TG]],SEARCH(" ",db[[#This Row],[QTY/ CTN TG]],1)-1))</f>
        <v/>
      </c>
      <c r="X1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1" s="87" t="str">
        <f>IF(db[[#This Row],[STN K]]="","",IF(db[[#This Row],[STN TG]]="LSN",12,""))</f>
        <v/>
      </c>
      <c r="Z1691" s="87" t="str">
        <f>IF(db[[#This Row],[STN TG]]="LSN","PCS","")</f>
        <v/>
      </c>
      <c r="AA1691" s="87">
        <f>db[[#This Row],[QTY B]]*IF(db[[#This Row],[QTY TG]]="",1,db[[#This Row],[QTY TG]])*IF(db[[#This Row],[QTY K]]="",1,db[[#This Row],[QTY K]])</f>
        <v>240</v>
      </c>
      <c r="AB1691" s="87" t="str">
        <f>IF(db[[#This Row],[STN K]]="",IF(db[[#This Row],[STN TG]]="",db[[#This Row],[STN B]],db[[#This Row],[STN TG]]),db[[#This Row],[STN K]])</f>
        <v>PCS</v>
      </c>
      <c r="AC1691" s="87"/>
    </row>
    <row r="1692" spans="1:29" x14ac:dyDescent="0.25">
      <c r="A1692" s="87">
        <f>ROW()-1</f>
        <v>1691</v>
      </c>
      <c r="B1692" s="14" t="str">
        <f>LOWER(SUBSTITUTE(SUBSTITUTE(SUBSTITUTE(SUBSTITUTE(SUBSTITUTE(SUBSTITUTE(db[[#This Row],[NB BM]]," ",),".",""),"-",""),"(",""),")",""),"/",""))</f>
        <v>mapzipperjalamerah</v>
      </c>
      <c r="C1692" s="14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D1692" s="14" t="str">
        <f>LOWER(SUBSTITUTE(SUBSTITUTE(SUBSTITUTE(SUBSTITUTE(SUBSTITUTE(SUBSTITUTE(SUBSTITUTE(SUBSTITUTE(SUBSTITUTE(db[[#This Row],[NB PAJAK]]," ",""),"-",""),"(",""),")",""),".",""),",",""),"/",""),"""",""),"+",""))</f>
        <v/>
      </c>
      <c r="E1692" s="14" t="str">
        <f>LOWER(SUBSTITUTE(SUBSTITUTE(SUBSTITUTE(SUBSTITUTE(SUBSTITUTE(SUBSTITUTE(SUBSTITUTE(SUBSTITUTE(SUBSTITUTE(db[[#This Row],[NB BM]]&amp;db[[#This Row],[QTY/ CTN]]," ",),".",""),"-",""),"(",""),")",""),",",""),"/",""),"""",""),"+",""))</f>
        <v>mapzipperjalamerah240pcs</v>
      </c>
      <c r="F16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mapzipperjalamerah240pcs240pcsuntana</v>
      </c>
      <c r="G1692" s="15" t="s">
        <v>3580</v>
      </c>
      <c r="H1692" s="19" t="s">
        <v>3565</v>
      </c>
      <c r="I1692" s="50"/>
      <c r="J1692" s="1" t="s">
        <v>1621</v>
      </c>
      <c r="K1692" s="27" t="e">
        <f>IF(db[[#This Row],[NB NOTA_C]]="","",COUNTIF([2]!B_MSK[concat],db[[#This Row],[NB NOTA_C]]))</f>
        <v>#REF!</v>
      </c>
      <c r="L1692" s="16" t="s">
        <v>1636</v>
      </c>
      <c r="M1692" s="14" t="s">
        <v>1698</v>
      </c>
      <c r="N1692" s="15" t="s">
        <v>2807</v>
      </c>
      <c r="O1692" s="14"/>
      <c r="P1692" s="14" t="str">
        <f>IF(db[[#This Row],[QTY/ CTN]]="","",SUBSTITUTE(SUBSTITUTE(SUBSTITUTE(db[[#This Row],[QTY/ CTN]]," ","_",2),"(",""),")","")&amp;"_")</f>
        <v>240 PCS_</v>
      </c>
      <c r="Q1692" s="14">
        <f>IF(db[[#This Row],[H_QTY/ CTN]]="","",SEARCH("_",db[[#This Row],[H_QTY/ CTN]]))</f>
        <v>8</v>
      </c>
      <c r="R1692" s="14">
        <f>IF(db[[#This Row],[H_QTY/ CTN]]="","",LEN(db[[#This Row],[H_QTY/ CTN]]))</f>
        <v>8</v>
      </c>
      <c r="S1692" s="91" t="str">
        <f>IF(db[[#This Row],[H_QTY/ CTN]]="","",LEFT(db[[#This Row],[H_QTY/ CTN]],db[[#This Row],[H_1]]-1))</f>
        <v>240 PCS</v>
      </c>
      <c r="T1692" s="91" t="str">
        <f>IF(NOT(db[[#This Row],[H_1]]=db[[#This Row],[H_2]]),MID(db[[#This Row],[H_QTY/ CTN]],db[[#This Row],[H_1]]+1,db[[#This Row],[H_2]]-db[[#This Row],[H_1]]-1),"")</f>
        <v/>
      </c>
      <c r="U1692" s="87" t="str">
        <f>IF(db[[#This Row],[QTY/ CTN B]]="","",LEFT(db[[#This Row],[QTY/ CTN B]],SEARCH(" ",db[[#This Row],[QTY/ CTN B]],1)-1))</f>
        <v>240</v>
      </c>
      <c r="V1692" s="87" t="str">
        <f>IF(db[[#This Row],[QTY/ CTN B]]="","",RIGHT(db[[#This Row],[QTY/ CTN B]],LEN(db[[#This Row],[QTY/ CTN B]])-SEARCH(" ",db[[#This Row],[QTY/ CTN B]],1)))</f>
        <v>PCS</v>
      </c>
      <c r="W1692" s="87" t="str">
        <f>IF(db[[#This Row],[QTY/ CTN TG]]="",IF(db[[#This Row],[STN TG]]="","",12),LEFT(db[[#This Row],[QTY/ CTN TG]],SEARCH(" ",db[[#This Row],[QTY/ CTN TG]],1)-1))</f>
        <v/>
      </c>
      <c r="X1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2" s="87" t="str">
        <f>IF(db[[#This Row],[STN K]]="","",IF(db[[#This Row],[STN TG]]="LSN",12,""))</f>
        <v/>
      </c>
      <c r="Z1692" s="87" t="str">
        <f>IF(db[[#This Row],[STN TG]]="LSN","PCS","")</f>
        <v/>
      </c>
      <c r="AA1692" s="87">
        <f>db[[#This Row],[QTY B]]*IF(db[[#This Row],[QTY TG]]="",1,db[[#This Row],[QTY TG]])*IF(db[[#This Row],[QTY K]]="",1,db[[#This Row],[QTY K]])</f>
        <v>240</v>
      </c>
      <c r="AB1692" s="87" t="str">
        <f>IF(db[[#This Row],[STN K]]="",IF(db[[#This Row],[STN TG]]="",db[[#This Row],[STN B]],db[[#This Row],[STN TG]]),db[[#This Row],[STN K]])</f>
        <v>PCS</v>
      </c>
      <c r="AC1692" s="87"/>
    </row>
    <row r="1693" spans="1:29" x14ac:dyDescent="0.25">
      <c r="A1693" s="87">
        <f>ROW()-1</f>
        <v>1692</v>
      </c>
      <c r="B1693" s="11" t="str">
        <f>LOWER(SUBSTITUTE(SUBSTITUTE(SUBSTITUTE(SUBSTITUTE(SUBSTITUTE(SUBSTITUTE(db[[#This Row],[NB BM]]," ",),".",""),"-",""),"(",""),")",""),"/",""))</f>
        <v>mapzipperkcg2hijau</v>
      </c>
      <c r="C1693" s="11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D1693" s="11" t="str">
        <f>LOWER(SUBSTITUTE(SUBSTITUTE(SUBSTITUTE(SUBSTITUTE(SUBSTITUTE(SUBSTITUTE(SUBSTITUTE(SUBSTITUTE(SUBSTITUTE(db[[#This Row],[NB PAJAK]]," ",""),"-",""),"(",""),")",""),".",""),",",""),"/",""),"""",""),"+",""))</f>
        <v/>
      </c>
      <c r="E1693" s="11" t="str">
        <f>LOWER(SUBSTITUTE(SUBSTITUTE(SUBSTITUTE(SUBSTITUTE(SUBSTITUTE(SUBSTITUTE(SUBSTITUTE(SUBSTITUTE(SUBSTITUTE(db[[#This Row],[NB BM]]&amp;db[[#This Row],[QTY/ CTN]]," ",),".",""),"-",""),"(",""),")",""),",",""),"/",""),"""",""),"+",""))</f>
        <v>mapzipperkcg2hijau240pcs</v>
      </c>
      <c r="F1693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mapzipperkancing2hijau240pcsuntana</v>
      </c>
      <c r="G1693" s="12" t="s">
        <v>3455</v>
      </c>
      <c r="H1693" s="20" t="s">
        <v>3454</v>
      </c>
      <c r="I1693" s="57"/>
      <c r="J1693" s="1" t="s">
        <v>1621</v>
      </c>
      <c r="K1693" s="29" t="e">
        <f>IF(db[[#This Row],[NB NOTA_C]]="","",COUNTIF([2]!B_MSK[concat],db[[#This Row],[NB NOTA_C]]))</f>
        <v>#REF!</v>
      </c>
      <c r="L1693" s="13" t="s">
        <v>1636</v>
      </c>
      <c r="M1693" s="11" t="s">
        <v>1698</v>
      </c>
      <c r="N1693" s="12" t="s">
        <v>2807</v>
      </c>
      <c r="O1693" s="11"/>
      <c r="P1693" s="11" t="str">
        <f>IF(db[[#This Row],[QTY/ CTN]]="","",SUBSTITUTE(SUBSTITUTE(SUBSTITUTE(db[[#This Row],[QTY/ CTN]]," ","_",2),"(",""),")","")&amp;"_")</f>
        <v>240 PCS_</v>
      </c>
      <c r="Q1693" s="11">
        <f>IF(db[[#This Row],[H_QTY/ CTN]]="","",SEARCH("_",db[[#This Row],[H_QTY/ CTN]]))</f>
        <v>8</v>
      </c>
      <c r="R1693" s="11">
        <f>IF(db[[#This Row],[H_QTY/ CTN]]="","",LEN(db[[#This Row],[H_QTY/ CTN]]))</f>
        <v>8</v>
      </c>
      <c r="S1693" s="93" t="str">
        <f>IF(db[[#This Row],[H_QTY/ CTN]]="","",LEFT(db[[#This Row],[H_QTY/ CTN]],db[[#This Row],[H_1]]-1))</f>
        <v>240 PCS</v>
      </c>
      <c r="T1693" s="93" t="str">
        <f>IF(NOT(db[[#This Row],[H_1]]=db[[#This Row],[H_2]]),MID(db[[#This Row],[H_QTY/ CTN]],db[[#This Row],[H_1]]+1,db[[#This Row],[H_2]]-db[[#This Row],[H_1]]-1),"")</f>
        <v/>
      </c>
      <c r="U1693" s="87" t="str">
        <f>IF(db[[#This Row],[QTY/ CTN B]]="","",LEFT(db[[#This Row],[QTY/ CTN B]],SEARCH(" ",db[[#This Row],[QTY/ CTN B]],1)-1))</f>
        <v>240</v>
      </c>
      <c r="V1693" s="87" t="str">
        <f>IF(db[[#This Row],[QTY/ CTN B]]="","",RIGHT(db[[#This Row],[QTY/ CTN B]],LEN(db[[#This Row],[QTY/ CTN B]])-SEARCH(" ",db[[#This Row],[QTY/ CTN B]],1)))</f>
        <v>PCS</v>
      </c>
      <c r="W1693" s="87" t="str">
        <f>IF(db[[#This Row],[QTY/ CTN TG]]="",IF(db[[#This Row],[STN TG]]="","",12),LEFT(db[[#This Row],[QTY/ CTN TG]],SEARCH(" ",db[[#This Row],[QTY/ CTN TG]],1)-1))</f>
        <v/>
      </c>
      <c r="X1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3" s="87" t="str">
        <f>IF(db[[#This Row],[STN K]]="","",IF(db[[#This Row],[STN TG]]="LSN",12,""))</f>
        <v/>
      </c>
      <c r="Z1693" s="87" t="str">
        <f>IF(db[[#This Row],[STN TG]]="LSN","PCS","")</f>
        <v/>
      </c>
      <c r="AA1693" s="87">
        <f>db[[#This Row],[QTY B]]*IF(db[[#This Row],[QTY TG]]="",1,db[[#This Row],[QTY TG]])*IF(db[[#This Row],[QTY K]]="",1,db[[#This Row],[QTY K]])</f>
        <v>240</v>
      </c>
      <c r="AB1693" s="87" t="str">
        <f>IF(db[[#This Row],[STN K]]="",IF(db[[#This Row],[STN TG]]="",db[[#This Row],[STN B]],db[[#This Row],[STN TG]]),db[[#This Row],[STN K]])</f>
        <v>PCS</v>
      </c>
      <c r="AC1693" s="87"/>
    </row>
    <row r="1694" spans="1:29" x14ac:dyDescent="0.25">
      <c r="A1694" s="87">
        <f>ROW()-1</f>
        <v>1693</v>
      </c>
      <c r="B1694" s="3" t="str">
        <f>LOWER(SUBSTITUTE(SUBSTITUTE(SUBSTITUTE(SUBSTITUTE(SUBSTITUTE(SUBSTITUTE(db[[#This Row],[NB BM]]," ",),".",""),"-",""),"(",""),")",""),"/",""))</f>
        <v>acryliccolormarries81212w</v>
      </c>
      <c r="C1694" s="3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D1694" s="3" t="str">
        <f>LOWER(SUBSTITUTE(SUBSTITUTE(SUBSTITUTE(SUBSTITUTE(SUBSTITUTE(SUBSTITUTE(SUBSTITUTE(SUBSTITUTE(SUBSTITUTE(db[[#This Row],[NB PAJAK]]," ",""),"-",""),"(",""),")",""),".",""),",",""),"/",""),"""",""),"+",""))</f>
        <v/>
      </c>
      <c r="E1694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acryliccolormarries81212w60set</v>
      </c>
      <c r="F16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marriesacrclr81212wrn60setuntana</v>
      </c>
      <c r="G1694" s="1" t="s">
        <v>5771</v>
      </c>
      <c r="H1694" s="4" t="s">
        <v>5773</v>
      </c>
      <c r="I1694" s="2"/>
      <c r="J1694" s="1" t="s">
        <v>1621</v>
      </c>
      <c r="K1694" s="26" t="e">
        <f>IF(db[[#This Row],[NB NOTA_C]]="","",COUNTIF([2]!B_MSK[concat],db[[#This Row],[NB NOTA_C]]))</f>
        <v>#REF!</v>
      </c>
      <c r="L1694" s="7" t="s">
        <v>1626</v>
      </c>
      <c r="M1694" s="3" t="s">
        <v>1663</v>
      </c>
      <c r="N1694" s="1" t="s">
        <v>2785</v>
      </c>
      <c r="P1694" s="1" t="str">
        <f>IF(db[[#This Row],[QTY/ CTN]]="","",SUBSTITUTE(SUBSTITUTE(SUBSTITUTE(db[[#This Row],[QTY/ CTN]]," ","_",2),"(",""),")","")&amp;"_")</f>
        <v>60 SET_</v>
      </c>
      <c r="Q1694" s="1">
        <f>IF(db[[#This Row],[H_QTY/ CTN]]="","",SEARCH("_",db[[#This Row],[H_QTY/ CTN]]))</f>
        <v>7</v>
      </c>
      <c r="R1694" s="1">
        <f>IF(db[[#This Row],[H_QTY/ CTN]]="","",LEN(db[[#This Row],[H_QTY/ CTN]]))</f>
        <v>7</v>
      </c>
      <c r="S1694" s="90" t="str">
        <f>IF(db[[#This Row],[H_QTY/ CTN]]="","",LEFT(db[[#This Row],[H_QTY/ CTN]],db[[#This Row],[H_1]]-1))</f>
        <v>60 SET</v>
      </c>
      <c r="T1694" s="87" t="str">
        <f>IF(NOT(db[[#This Row],[H_1]]=db[[#This Row],[H_2]]),MID(db[[#This Row],[H_QTY/ CTN]],db[[#This Row],[H_1]]+1,db[[#This Row],[H_2]]-db[[#This Row],[H_1]]-1),"")</f>
        <v/>
      </c>
      <c r="U1694" s="87" t="str">
        <f>IF(db[[#This Row],[QTY/ CTN B]]="","",LEFT(db[[#This Row],[QTY/ CTN B]],SEARCH(" ",db[[#This Row],[QTY/ CTN B]],1)-1))</f>
        <v>60</v>
      </c>
      <c r="V1694" s="87" t="str">
        <f>IF(db[[#This Row],[QTY/ CTN B]]="","",RIGHT(db[[#This Row],[QTY/ CTN B]],LEN(db[[#This Row],[QTY/ CTN B]])-SEARCH(" ",db[[#This Row],[QTY/ CTN B]],1)))</f>
        <v>SET</v>
      </c>
      <c r="W1694" s="87" t="str">
        <f>IF(db[[#This Row],[QTY/ CTN TG]]="",IF(db[[#This Row],[STN TG]]="","",12),LEFT(db[[#This Row],[QTY/ CTN TG]],SEARCH(" ",db[[#This Row],[QTY/ CTN TG]],1)-1))</f>
        <v/>
      </c>
      <c r="X1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4" s="87" t="str">
        <f>IF(db[[#This Row],[STN K]]="","",IF(db[[#This Row],[STN TG]]="LSN",12,""))</f>
        <v/>
      </c>
      <c r="Z1694" s="87" t="str">
        <f>IF(db[[#This Row],[STN TG]]="LSN","PCS","")</f>
        <v/>
      </c>
      <c r="AA1694" s="87">
        <f>db[[#This Row],[QTY B]]*IF(db[[#This Row],[QTY TG]]="",1,db[[#This Row],[QTY TG]])*IF(db[[#This Row],[QTY K]]="",1,db[[#This Row],[QTY K]])</f>
        <v>60</v>
      </c>
      <c r="AB1694" s="87" t="str">
        <f>IF(db[[#This Row],[STN K]]="",IF(db[[#This Row],[STN TG]]="",db[[#This Row],[STN B]],db[[#This Row],[STN TG]]),db[[#This Row],[STN K]])</f>
        <v>SET</v>
      </c>
      <c r="AC1694" s="87"/>
    </row>
    <row r="1695" spans="1:29" x14ac:dyDescent="0.25">
      <c r="A1695" s="87">
        <f>ROW()-1</f>
        <v>1694</v>
      </c>
      <c r="B1695" s="3" t="str">
        <f>LOWER(SUBSTITUTE(SUBSTITUTE(SUBSTITUTE(SUBSTITUTE(SUBSTITUTE(SUBSTITUTE(db[[#This Row],[NB BM]]," ",),".",""),"-",""),"(",""),")",""),"/",""))</f>
        <v>wcolormarriese1386b</v>
      </c>
      <c r="C1695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D1695" s="3" t="str">
        <f>LOWER(SUBSTITUTE(SUBSTITUTE(SUBSTITUTE(SUBSTITUTE(SUBSTITUTE(SUBSTITUTE(SUBSTITUTE(SUBSTITUTE(SUBSTITUTE(db[[#This Row],[NB PAJAK]]," ",""),"-",""),"(",""),")",""),".",""),",",""),"/",""),"""",""),"+",""))</f>
        <v/>
      </c>
      <c r="E1695" s="3" t="str">
        <f>LOWER(SUBSTITUTE(SUBSTITUTE(SUBSTITUTE(SUBSTITUTE(SUBSTITUTE(SUBSTITUTE(SUBSTITUTE(SUBSTITUTE(SUBSTITUTE(db[[#This Row],[NB BM]]&amp;db[[#This Row],[QTY/ CTN]]," ",),".",""),"-",""),"(",""),")",""),",",""),"/",""),"""",""),"+",""))</f>
        <v>wcolormarriese1386b60set</v>
      </c>
      <c r="F16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marriesoilclre1386b12wrn60setuntana</v>
      </c>
      <c r="G1695" s="1" t="s">
        <v>1277</v>
      </c>
      <c r="H1695" s="4" t="s">
        <v>1566</v>
      </c>
      <c r="I1695" s="49"/>
      <c r="J1695" s="1" t="s">
        <v>1621</v>
      </c>
      <c r="K1695" s="26" t="e">
        <f>IF(db[[#This Row],[NB NOTA_C]]="","",COUNTIF([2]!B_MSK[concat],db[[#This Row],[NB NOTA_C]]))</f>
        <v>#REF!</v>
      </c>
      <c r="L1695" s="6" t="s">
        <v>1626</v>
      </c>
      <c r="M1695" s="1" t="s">
        <v>1663</v>
      </c>
      <c r="N1695" s="1" t="s">
        <v>2785</v>
      </c>
      <c r="P1695" s="1" t="str">
        <f>IF(db[[#This Row],[QTY/ CTN]]="","",SUBSTITUTE(SUBSTITUTE(SUBSTITUTE(db[[#This Row],[QTY/ CTN]]," ","_",2),"(",""),")","")&amp;"_")</f>
        <v>60 SET_</v>
      </c>
      <c r="Q1695" s="1">
        <f>IF(db[[#This Row],[H_QTY/ CTN]]="","",SEARCH("_",db[[#This Row],[H_QTY/ CTN]]))</f>
        <v>7</v>
      </c>
      <c r="R1695" s="1">
        <f>IF(db[[#This Row],[H_QTY/ CTN]]="","",LEN(db[[#This Row],[H_QTY/ CTN]]))</f>
        <v>7</v>
      </c>
      <c r="S1695" s="90" t="str">
        <f>IF(db[[#This Row],[H_QTY/ CTN]]="","",LEFT(db[[#This Row],[H_QTY/ CTN]],db[[#This Row],[H_1]]-1))</f>
        <v>60 SET</v>
      </c>
      <c r="T1695" s="87" t="str">
        <f>IF(NOT(db[[#This Row],[H_1]]=db[[#This Row],[H_2]]),MID(db[[#This Row],[H_QTY/ CTN]],db[[#This Row],[H_1]]+1,db[[#This Row],[H_2]]-db[[#This Row],[H_1]]-1),"")</f>
        <v/>
      </c>
      <c r="U1695" s="87" t="str">
        <f>IF(db[[#This Row],[QTY/ CTN B]]="","",LEFT(db[[#This Row],[QTY/ CTN B]],SEARCH(" ",db[[#This Row],[QTY/ CTN B]],1)-1))</f>
        <v>60</v>
      </c>
      <c r="V1695" s="87" t="str">
        <f>IF(db[[#This Row],[QTY/ CTN B]]="","",RIGHT(db[[#This Row],[QTY/ CTN B]],LEN(db[[#This Row],[QTY/ CTN B]])-SEARCH(" ",db[[#This Row],[QTY/ CTN B]],1)))</f>
        <v>SET</v>
      </c>
      <c r="W1695" s="87" t="str">
        <f>IF(db[[#This Row],[QTY/ CTN TG]]="",IF(db[[#This Row],[STN TG]]="","",12),LEFT(db[[#This Row],[QTY/ CTN TG]],SEARCH(" ",db[[#This Row],[QTY/ CTN TG]],1)-1))</f>
        <v/>
      </c>
      <c r="X1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5" s="87" t="str">
        <f>IF(db[[#This Row],[STN K]]="","",IF(db[[#This Row],[STN TG]]="LSN",12,""))</f>
        <v/>
      </c>
      <c r="Z1695" s="87" t="str">
        <f>IF(db[[#This Row],[STN TG]]="LSN","PCS","")</f>
        <v/>
      </c>
      <c r="AA1695" s="87">
        <f>db[[#This Row],[QTY B]]*IF(db[[#This Row],[QTY TG]]="",1,db[[#This Row],[QTY TG]])*IF(db[[#This Row],[QTY K]]="",1,db[[#This Row],[QTY K]])</f>
        <v>60</v>
      </c>
      <c r="AB1695" s="87" t="str">
        <f>IF(db[[#This Row],[STN K]]="",IF(db[[#This Row],[STN TG]]="",db[[#This Row],[STN B]],db[[#This Row],[STN TG]]),db[[#This Row],[STN K]])</f>
        <v>SET</v>
      </c>
      <c r="AC1695" s="87"/>
    </row>
    <row r="1696" spans="1:29" x14ac:dyDescent="0.25">
      <c r="A1696" s="87">
        <f>ROW()-1</f>
        <v>1695</v>
      </c>
      <c r="B1696" s="3" t="str">
        <f>LOWER(SUBSTITUTE(SUBSTITUTE(SUBSTITUTE(SUBSTITUTE(SUBSTITUTE(SUBSTITUTE(db[[#This Row],[NB BM]]," ",),".",""),"-",""),"(",""),")",""),"/",""))</f>
        <v>wcolormarries12w1325b</v>
      </c>
      <c r="C1696" s="3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D1696" s="3" t="str">
        <f>LOWER(SUBSTITUTE(SUBSTITUTE(SUBSTITUTE(SUBSTITUTE(SUBSTITUTE(SUBSTITUTE(SUBSTITUTE(SUBSTITUTE(SUBSTITUTE(db[[#This Row],[NB PAJAK]]," ",""),"-",""),"(",""),")",""),".",""),",",""),"/",""),"""",""),"+",""))</f>
        <v/>
      </c>
      <c r="E1696" s="3" t="str">
        <f>LOWER(SUBSTITUTE(SUBSTITUTE(SUBSTITUTE(SUBSTITUTE(SUBSTITUTE(SUBSTITUTE(SUBSTITUTE(SUBSTITUTE(SUBSTITUTE(db[[#This Row],[NB BM]]&amp;db[[#This Row],[QTY/ CTN]]," ",),".",""),"-",""),"(",""),")",""),",",""),"/",""),"""",""),"+",""))</f>
        <v>wcolormarries12w1325b96set</v>
      </c>
      <c r="F1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marrieswaterclre1325b12warna96setuntana</v>
      </c>
      <c r="G1696" s="1" t="s">
        <v>3826</v>
      </c>
      <c r="H1696" s="4" t="s">
        <v>5772</v>
      </c>
      <c r="I1696" s="49"/>
      <c r="J1696" s="1" t="s">
        <v>1621</v>
      </c>
      <c r="K1696" s="26" t="e">
        <f>IF(db[[#This Row],[NB NOTA_C]]="","",COUNTIF([2]!B_MSK[concat],db[[#This Row],[NB NOTA_C]]))</f>
        <v>#REF!</v>
      </c>
      <c r="L1696" s="6" t="s">
        <v>1626</v>
      </c>
      <c r="M1696" s="1" t="s">
        <v>3827</v>
      </c>
      <c r="N1696" s="1" t="s">
        <v>2788</v>
      </c>
      <c r="P1696" s="1" t="str">
        <f>IF(db[[#This Row],[QTY/ CTN]]="","",SUBSTITUTE(SUBSTITUTE(SUBSTITUTE(db[[#This Row],[QTY/ CTN]]," ","_",2),"(",""),")","")&amp;"_")</f>
        <v>96 SET_</v>
      </c>
      <c r="Q1696" s="1">
        <f>IF(db[[#This Row],[H_QTY/ CTN]]="","",SEARCH("_",db[[#This Row],[H_QTY/ CTN]]))</f>
        <v>7</v>
      </c>
      <c r="R1696" s="1">
        <f>IF(db[[#This Row],[H_QTY/ CTN]]="","",LEN(db[[#This Row],[H_QTY/ CTN]]))</f>
        <v>7</v>
      </c>
      <c r="S1696" s="90" t="str">
        <f>IF(db[[#This Row],[H_QTY/ CTN]]="","",LEFT(db[[#This Row],[H_QTY/ CTN]],db[[#This Row],[H_1]]-1))</f>
        <v>96 SET</v>
      </c>
      <c r="T1696" s="87" t="str">
        <f>IF(NOT(db[[#This Row],[H_1]]=db[[#This Row],[H_2]]),MID(db[[#This Row],[H_QTY/ CTN]],db[[#This Row],[H_1]]+1,db[[#This Row],[H_2]]-db[[#This Row],[H_1]]-1),"")</f>
        <v/>
      </c>
      <c r="U1696" s="87" t="str">
        <f>IF(db[[#This Row],[QTY/ CTN B]]="","",LEFT(db[[#This Row],[QTY/ CTN B]],SEARCH(" ",db[[#This Row],[QTY/ CTN B]],1)-1))</f>
        <v>96</v>
      </c>
      <c r="V1696" s="87" t="str">
        <f>IF(db[[#This Row],[QTY/ CTN B]]="","",RIGHT(db[[#This Row],[QTY/ CTN B]],LEN(db[[#This Row],[QTY/ CTN B]])-SEARCH(" ",db[[#This Row],[QTY/ CTN B]],1)))</f>
        <v>SET</v>
      </c>
      <c r="W1696" s="87" t="str">
        <f>IF(db[[#This Row],[QTY/ CTN TG]]="",IF(db[[#This Row],[STN TG]]="","",12),LEFT(db[[#This Row],[QTY/ CTN TG]],SEARCH(" ",db[[#This Row],[QTY/ CTN TG]],1)-1))</f>
        <v/>
      </c>
      <c r="X1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6" s="87" t="str">
        <f>IF(db[[#This Row],[STN K]]="","",IF(db[[#This Row],[STN TG]]="LSN",12,""))</f>
        <v/>
      </c>
      <c r="Z1696" s="87" t="str">
        <f>IF(db[[#This Row],[STN TG]]="LSN","PCS","")</f>
        <v/>
      </c>
      <c r="AA1696" s="87">
        <f>db[[#This Row],[QTY B]]*IF(db[[#This Row],[QTY TG]]="",1,db[[#This Row],[QTY TG]])*IF(db[[#This Row],[QTY K]]="",1,db[[#This Row],[QTY K]])</f>
        <v>96</v>
      </c>
      <c r="AB1696" s="87" t="str">
        <f>IF(db[[#This Row],[STN K]]="",IF(db[[#This Row],[STN TG]]="",db[[#This Row],[STN B]],db[[#This Row],[STN TG]]),db[[#This Row],[STN K]])</f>
        <v>SET</v>
      </c>
      <c r="AC1696" s="87"/>
    </row>
    <row r="1697" spans="1:29" x14ac:dyDescent="0.25">
      <c r="A1697" s="87">
        <f>ROW()-1</f>
        <v>1696</v>
      </c>
      <c r="B1697" s="3" t="str">
        <f>LOWER(SUBSTITUTE(SUBSTITUTE(SUBSTITUTE(SUBSTITUTE(SUBSTITUTE(SUBSTITUTE(db[[#This Row],[NB BM]]," ",),".",""),"-",""),"(",""),")",""),"/",""))</f>
        <v>masker</v>
      </c>
      <c r="C1697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D1697" s="3" t="str">
        <f>LOWER(SUBSTITUTE(SUBSTITUTE(SUBSTITUTE(SUBSTITUTE(SUBSTITUTE(SUBSTITUTE(SUBSTITUTE(SUBSTITUTE(SUBSTITUTE(db[[#This Row],[NB PAJAK]]," ",""),"-",""),"(",""),")",""),".",""),",",""),"/",""),"""",""),"+",""))</f>
        <v/>
      </c>
      <c r="E1697" s="3" t="str">
        <f>LOWER(SUBSTITUTE(SUBSTITUTE(SUBSTITUTE(SUBSTITUTE(SUBSTITUTE(SUBSTITUTE(SUBSTITUTE(SUBSTITUTE(SUBSTITUTE(db[[#This Row],[NB BM]]&amp;db[[#This Row],[QTY/ CTN]]," ",),".",""),"-",""),"(",""),")",""),",",""),"/",""),"""",""),"+",""))</f>
        <v>masker50box</v>
      </c>
      <c r="F1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masker50boxuntana</v>
      </c>
      <c r="G1697" s="1" t="s">
        <v>1211</v>
      </c>
      <c r="H1697" s="4" t="s">
        <v>1492</v>
      </c>
      <c r="I1697" s="2"/>
      <c r="J1697" s="1" t="s">
        <v>1621</v>
      </c>
      <c r="K1697" s="26" t="e">
        <f>IF(db[[#This Row],[NB NOTA_C]]="","",COUNTIF([2]!B_MSK[concat],db[[#This Row],[NB NOTA_C]]))</f>
        <v>#REF!</v>
      </c>
      <c r="L1697" s="6" t="s">
        <v>1634</v>
      </c>
      <c r="M1697" s="1" t="s">
        <v>1787</v>
      </c>
      <c r="N1697" s="1" t="s">
        <v>2790</v>
      </c>
      <c r="P1697" s="1" t="str">
        <f>IF(db[[#This Row],[QTY/ CTN]]="","",SUBSTITUTE(SUBSTITUTE(SUBSTITUTE(db[[#This Row],[QTY/ CTN]]," ","_",2),"(",""),")","")&amp;"_")</f>
        <v>50 BOX_</v>
      </c>
      <c r="Q1697" s="1">
        <f>IF(db[[#This Row],[H_QTY/ CTN]]="","",SEARCH("_",db[[#This Row],[H_QTY/ CTN]]))</f>
        <v>7</v>
      </c>
      <c r="R1697" s="1">
        <f>IF(db[[#This Row],[H_QTY/ CTN]]="","",LEN(db[[#This Row],[H_QTY/ CTN]]))</f>
        <v>7</v>
      </c>
      <c r="S1697" s="90" t="str">
        <f>IF(db[[#This Row],[H_QTY/ CTN]]="","",LEFT(db[[#This Row],[H_QTY/ CTN]],db[[#This Row],[H_1]]-1))</f>
        <v>50 BOX</v>
      </c>
      <c r="T1697" s="87" t="str">
        <f>IF(NOT(db[[#This Row],[H_1]]=db[[#This Row],[H_2]]),MID(db[[#This Row],[H_QTY/ CTN]],db[[#This Row],[H_1]]+1,db[[#This Row],[H_2]]-db[[#This Row],[H_1]]-1),"")</f>
        <v/>
      </c>
      <c r="U1697" s="87" t="str">
        <f>IF(db[[#This Row],[QTY/ CTN B]]="","",LEFT(db[[#This Row],[QTY/ CTN B]],SEARCH(" ",db[[#This Row],[QTY/ CTN B]],1)-1))</f>
        <v>50</v>
      </c>
      <c r="V1697" s="87" t="str">
        <f>IF(db[[#This Row],[QTY/ CTN B]]="","",RIGHT(db[[#This Row],[QTY/ CTN B]],LEN(db[[#This Row],[QTY/ CTN B]])-SEARCH(" ",db[[#This Row],[QTY/ CTN B]],1)))</f>
        <v>BOX</v>
      </c>
      <c r="W1697" s="87" t="str">
        <f>IF(db[[#This Row],[QTY/ CTN TG]]="",IF(db[[#This Row],[STN TG]]="","",12),LEFT(db[[#This Row],[QTY/ CTN TG]],SEARCH(" ",db[[#This Row],[QTY/ CTN TG]],1)-1))</f>
        <v/>
      </c>
      <c r="X1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7" s="87" t="str">
        <f>IF(db[[#This Row],[STN K]]="","",IF(db[[#This Row],[STN TG]]="LSN",12,""))</f>
        <v/>
      </c>
      <c r="Z1697" s="87" t="str">
        <f>IF(db[[#This Row],[STN TG]]="LSN","PCS","")</f>
        <v/>
      </c>
      <c r="AA1697" s="87">
        <f>db[[#This Row],[QTY B]]*IF(db[[#This Row],[QTY TG]]="",1,db[[#This Row],[QTY TG]])*IF(db[[#This Row],[QTY K]]="",1,db[[#This Row],[QTY K]])</f>
        <v>50</v>
      </c>
      <c r="AB1697" s="87" t="str">
        <f>IF(db[[#This Row],[STN K]]="",IF(db[[#This Row],[STN TG]]="",db[[#This Row],[STN B]],db[[#This Row],[STN TG]]),db[[#This Row],[STN K]])</f>
        <v>BOX</v>
      </c>
      <c r="AC1697" s="87"/>
    </row>
    <row r="1698" spans="1:29" x14ac:dyDescent="0.25">
      <c r="A1698" s="87">
        <f>ROW()-1</f>
        <v>1697</v>
      </c>
      <c r="B1698" s="14" t="str">
        <f>LOWER(SUBSTITUTE(SUBSTITUTE(SUBSTITUTE(SUBSTITUTE(SUBSTITUTE(SUBSTITUTE(db[[#This Row],[NB BM]]," ",),".",""),"-",""),"(",""),")",""),"/",""))</f>
        <v>masker</v>
      </c>
      <c r="C1698" s="14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D1698" s="14" t="str">
        <f>LOWER(SUBSTITUTE(SUBSTITUTE(SUBSTITUTE(SUBSTITUTE(SUBSTITUTE(SUBSTITUTE(SUBSTITUTE(SUBSTITUTE(SUBSTITUTE(db[[#This Row],[NB PAJAK]]," ",""),"-",""),"(",""),")",""),".",""),",",""),"/",""),"""",""),"+",""))</f>
        <v/>
      </c>
      <c r="E1698" s="14" t="str">
        <f>LOWER(SUBSTITUTE(SUBSTITUTE(SUBSTITUTE(SUBSTITUTE(SUBSTITUTE(SUBSTITUTE(SUBSTITUTE(SUBSTITUTE(SUBSTITUTE(db[[#This Row],[NB BM]]&amp;db[[#This Row],[QTY/ CTN]]," ",),".",""),"-",""),"(",""),")",""),",",""),"/",""),"""",""),"+",""))</f>
        <v>masker50box</v>
      </c>
      <c r="F16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maskerubonus50boxuntana</v>
      </c>
      <c r="G1698" s="15" t="s">
        <v>1211</v>
      </c>
      <c r="H1698" s="19" t="s">
        <v>3962</v>
      </c>
      <c r="I1698" s="50"/>
      <c r="J1698" s="1" t="s">
        <v>1621</v>
      </c>
      <c r="K1698" s="27" t="e">
        <f>IF(db[[#This Row],[NB NOTA_C]]="","",COUNTIF([2]!B_MSK[concat],db[[#This Row],[NB NOTA_C]]))</f>
        <v>#REF!</v>
      </c>
      <c r="L1698" s="16" t="s">
        <v>1627</v>
      </c>
      <c r="M1698" s="14" t="s">
        <v>1787</v>
      </c>
      <c r="N1698" s="15" t="s">
        <v>2790</v>
      </c>
      <c r="O1698" s="14"/>
      <c r="P1698" s="14" t="str">
        <f>IF(db[[#This Row],[QTY/ CTN]]="","",SUBSTITUTE(SUBSTITUTE(SUBSTITUTE(db[[#This Row],[QTY/ CTN]]," ","_",2),"(",""),")","")&amp;"_")</f>
        <v>50 BOX_</v>
      </c>
      <c r="Q1698" s="14">
        <f>IF(db[[#This Row],[H_QTY/ CTN]]="","",SEARCH("_",db[[#This Row],[H_QTY/ CTN]]))</f>
        <v>7</v>
      </c>
      <c r="R1698" s="14">
        <f>IF(db[[#This Row],[H_QTY/ CTN]]="","",LEN(db[[#This Row],[H_QTY/ CTN]]))</f>
        <v>7</v>
      </c>
      <c r="S1698" s="91" t="str">
        <f>IF(db[[#This Row],[H_QTY/ CTN]]="","",LEFT(db[[#This Row],[H_QTY/ CTN]],db[[#This Row],[H_1]]-1))</f>
        <v>50 BOX</v>
      </c>
      <c r="T1698" s="91" t="str">
        <f>IF(NOT(db[[#This Row],[H_1]]=db[[#This Row],[H_2]]),MID(db[[#This Row],[H_QTY/ CTN]],db[[#This Row],[H_1]]+1,db[[#This Row],[H_2]]-db[[#This Row],[H_1]]-1),"")</f>
        <v/>
      </c>
      <c r="U1698" s="87" t="str">
        <f>IF(db[[#This Row],[QTY/ CTN B]]="","",LEFT(db[[#This Row],[QTY/ CTN B]],SEARCH(" ",db[[#This Row],[QTY/ CTN B]],1)-1))</f>
        <v>50</v>
      </c>
      <c r="V1698" s="87" t="str">
        <f>IF(db[[#This Row],[QTY/ CTN B]]="","",RIGHT(db[[#This Row],[QTY/ CTN B]],LEN(db[[#This Row],[QTY/ CTN B]])-SEARCH(" ",db[[#This Row],[QTY/ CTN B]],1)))</f>
        <v>BOX</v>
      </c>
      <c r="W1698" s="87" t="str">
        <f>IF(db[[#This Row],[QTY/ CTN TG]]="",IF(db[[#This Row],[STN TG]]="","",12),LEFT(db[[#This Row],[QTY/ CTN TG]],SEARCH(" ",db[[#This Row],[QTY/ CTN TG]],1)-1))</f>
        <v/>
      </c>
      <c r="X1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8" s="87" t="str">
        <f>IF(db[[#This Row],[STN K]]="","",IF(db[[#This Row],[STN TG]]="LSN",12,""))</f>
        <v/>
      </c>
      <c r="Z1698" s="87" t="str">
        <f>IF(db[[#This Row],[STN TG]]="LSN","PCS","")</f>
        <v/>
      </c>
      <c r="AA1698" s="87">
        <f>db[[#This Row],[QTY B]]*IF(db[[#This Row],[QTY TG]]="",1,db[[#This Row],[QTY TG]])*IF(db[[#This Row],[QTY K]]="",1,db[[#This Row],[QTY K]])</f>
        <v>50</v>
      </c>
      <c r="AB1698" s="87" t="str">
        <f>IF(db[[#This Row],[STN K]]="",IF(db[[#This Row],[STN TG]]="",db[[#This Row],[STN B]],db[[#This Row],[STN TG]]),db[[#This Row],[STN K]])</f>
        <v>BOX</v>
      </c>
      <c r="AC1698" s="142"/>
    </row>
    <row r="1699" spans="1:29" x14ac:dyDescent="0.25">
      <c r="A1699" s="87">
        <f>ROW()-1</f>
        <v>1698</v>
      </c>
      <c r="B1699" s="3" t="str">
        <f>LOWER(SUBSTITUTE(SUBSTITUTE(SUBSTITUTE(SUBSTITUTE(SUBSTITUTE(SUBSTITUTE(db[[#This Row],[NB BM]]," ",),".",""),"-",""),"(",""),")",""),"/",""))</f>
        <v>maskerbonus</v>
      </c>
      <c r="C1699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D1699" s="3" t="str">
        <f>LOWER(SUBSTITUTE(SUBSTITUTE(SUBSTITUTE(SUBSTITUTE(SUBSTITUTE(SUBSTITUTE(SUBSTITUTE(SUBSTITUTE(SUBSTITUTE(db[[#This Row],[NB PAJAK]]," ",""),"-",""),"(",""),")",""),".",""),",",""),"/",""),"""",""),"+",""))</f>
        <v/>
      </c>
      <c r="E1699" s="3" t="str">
        <f>LOWER(SUBSTITUTE(SUBSTITUTE(SUBSTITUTE(SUBSTITUTE(SUBSTITUTE(SUBSTITUTE(SUBSTITUTE(SUBSTITUTE(SUBSTITUTE(db[[#This Row],[NB BM]]&amp;db[[#This Row],[QTY/ CTN]]," ",),".",""),"-",""),"(",""),")",""),",",""),"/",""),"""",""),"+",""))</f>
        <v>maskerbonus50box</v>
      </c>
      <c r="F1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maskerbonus50boxuntana</v>
      </c>
      <c r="G1699" s="1" t="s">
        <v>3108</v>
      </c>
      <c r="H1699" s="4" t="s">
        <v>2844</v>
      </c>
      <c r="I1699" s="49"/>
      <c r="J1699" s="1" t="s">
        <v>1621</v>
      </c>
      <c r="K1699" s="26" t="e">
        <f>IF(db[[#This Row],[NB NOTA_C]]="","",COUNTIF([2]!B_MSK[concat],db[[#This Row],[NB NOTA_C]]))</f>
        <v>#REF!</v>
      </c>
      <c r="L1699" s="6" t="s">
        <v>1627</v>
      </c>
      <c r="M1699" s="1" t="s">
        <v>1787</v>
      </c>
      <c r="N1699" s="1" t="s">
        <v>2790</v>
      </c>
      <c r="P1699" s="1" t="str">
        <f>IF(db[[#This Row],[QTY/ CTN]]="","",SUBSTITUTE(SUBSTITUTE(SUBSTITUTE(db[[#This Row],[QTY/ CTN]]," ","_",2),"(",""),")","")&amp;"_")</f>
        <v>50 BOX_</v>
      </c>
      <c r="Q1699" s="1">
        <f>IF(db[[#This Row],[H_QTY/ CTN]]="","",SEARCH("_",db[[#This Row],[H_QTY/ CTN]]))</f>
        <v>7</v>
      </c>
      <c r="R1699" s="1">
        <f>IF(db[[#This Row],[H_QTY/ CTN]]="","",LEN(db[[#This Row],[H_QTY/ CTN]]))</f>
        <v>7</v>
      </c>
      <c r="S1699" s="90" t="str">
        <f>IF(db[[#This Row],[H_QTY/ CTN]]="","",LEFT(db[[#This Row],[H_QTY/ CTN]],db[[#This Row],[H_1]]-1))</f>
        <v>50 BOX</v>
      </c>
      <c r="T1699" s="87" t="str">
        <f>IF(NOT(db[[#This Row],[H_1]]=db[[#This Row],[H_2]]),MID(db[[#This Row],[H_QTY/ CTN]],db[[#This Row],[H_1]]+1,db[[#This Row],[H_2]]-db[[#This Row],[H_1]]-1),"")</f>
        <v/>
      </c>
      <c r="U1699" s="87" t="str">
        <f>IF(db[[#This Row],[QTY/ CTN B]]="","",LEFT(db[[#This Row],[QTY/ CTN B]],SEARCH(" ",db[[#This Row],[QTY/ CTN B]],1)-1))</f>
        <v>50</v>
      </c>
      <c r="V1699" s="87" t="str">
        <f>IF(db[[#This Row],[QTY/ CTN B]]="","",RIGHT(db[[#This Row],[QTY/ CTN B]],LEN(db[[#This Row],[QTY/ CTN B]])-SEARCH(" ",db[[#This Row],[QTY/ CTN B]],1)))</f>
        <v>BOX</v>
      </c>
      <c r="W1699" s="87" t="str">
        <f>IF(db[[#This Row],[QTY/ CTN TG]]="",IF(db[[#This Row],[STN TG]]="","",12),LEFT(db[[#This Row],[QTY/ CTN TG]],SEARCH(" ",db[[#This Row],[QTY/ CTN TG]],1)-1))</f>
        <v/>
      </c>
      <c r="X1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699" s="87" t="str">
        <f>IF(db[[#This Row],[STN K]]="","",IF(db[[#This Row],[STN TG]]="LSN",12,""))</f>
        <v/>
      </c>
      <c r="Z1699" s="87" t="str">
        <f>IF(db[[#This Row],[STN TG]]="LSN","PCS","")</f>
        <v/>
      </c>
      <c r="AA1699" s="87">
        <f>db[[#This Row],[QTY B]]*IF(db[[#This Row],[QTY TG]]="",1,db[[#This Row],[QTY TG]])*IF(db[[#This Row],[QTY K]]="",1,db[[#This Row],[QTY K]])</f>
        <v>50</v>
      </c>
      <c r="AB1699" s="87" t="str">
        <f>IF(db[[#This Row],[STN K]]="",IF(db[[#This Row],[STN TG]]="",db[[#This Row],[STN B]],db[[#This Row],[STN TG]]),db[[#This Row],[STN K]])</f>
        <v>BOX</v>
      </c>
      <c r="AC1699" s="142"/>
    </row>
    <row r="1700" spans="1:29" x14ac:dyDescent="0.25">
      <c r="A1700" s="87">
        <f>ROW()-1</f>
        <v>1699</v>
      </c>
      <c r="B1700" s="3" t="str">
        <f>LOWER(SUBSTITUTE(SUBSTITUTE(SUBSTITUTE(SUBSTITUTE(SUBSTITUTE(SUBSTITUTE(db[[#This Row],[NB BM]]," ",),".",""),"-",""),"(",""),")",""),"/",""))</f>
        <v>maskingtapejk24mmx20m</v>
      </c>
      <c r="C1700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D1700" s="3" t="str">
        <f>LOWER(SUBSTITUTE(SUBSTITUTE(SUBSTITUTE(SUBSTITUTE(SUBSTITUTE(SUBSTITUTE(SUBSTITUTE(SUBSTITUTE(SUBSTITUTE(db[[#This Row],[NB PAJAK]]," ",""),"-",""),"(",""),")",""),".",""),",",""),"/",""),"""",""),"+",""))</f>
        <v/>
      </c>
      <c r="E1700" s="3" t="str">
        <f>LOWER(SUBSTITUTE(SUBSTITUTE(SUBSTITUTE(SUBSTITUTE(SUBSTITUTE(SUBSTITUTE(SUBSTITUTE(SUBSTITUTE(SUBSTITUTE(db[[#This Row],[NB BM]]&amp;db[[#This Row],[QTY/ CTN]]," ",),".",""),"-",""),"(",""),")",""),",",""),"/",""),"""",""),"+",""))</f>
        <v>maskingtapejk24mmx20m120rol</v>
      </c>
      <c r="F1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maskingtape24mmx20mjk120rolartomoro</v>
      </c>
      <c r="G1700" s="1" t="s">
        <v>4484</v>
      </c>
      <c r="H1700" s="4" t="s">
        <v>4372</v>
      </c>
      <c r="I1700" s="49"/>
      <c r="J1700" s="1" t="s">
        <v>1620</v>
      </c>
      <c r="K1700" s="28" t="e">
        <f>IF(db[[#This Row],[NB NOTA_C]]="","",COUNTIF([2]!B_MSK[concat],db[[#This Row],[NB NOTA_C]]))</f>
        <v>#REF!</v>
      </c>
      <c r="L1700" s="7" t="s">
        <v>1631</v>
      </c>
      <c r="M1700" s="3" t="s">
        <v>1810</v>
      </c>
      <c r="N1700" s="1" t="s">
        <v>2795</v>
      </c>
      <c r="O1700" s="3"/>
      <c r="P1700" s="3" t="str">
        <f>IF(db[[#This Row],[QTY/ CTN]]="","",SUBSTITUTE(SUBSTITUTE(SUBSTITUTE(db[[#This Row],[QTY/ CTN]]," ","_",2),"(",""),")","")&amp;"_")</f>
        <v>120 ROL_</v>
      </c>
      <c r="Q1700" s="3">
        <f>IF(db[[#This Row],[H_QTY/ CTN]]="","",SEARCH("_",db[[#This Row],[H_QTY/ CTN]]))</f>
        <v>8</v>
      </c>
      <c r="R1700" s="3">
        <f>IF(db[[#This Row],[H_QTY/ CTN]]="","",LEN(db[[#This Row],[H_QTY/ CTN]]))</f>
        <v>8</v>
      </c>
      <c r="S1700" s="87" t="str">
        <f>IF(db[[#This Row],[H_QTY/ CTN]]="","",LEFT(db[[#This Row],[H_QTY/ CTN]],db[[#This Row],[H_1]]-1))</f>
        <v>120 ROL</v>
      </c>
      <c r="T1700" s="87" t="str">
        <f>IF(NOT(db[[#This Row],[H_1]]=db[[#This Row],[H_2]]),MID(db[[#This Row],[H_QTY/ CTN]],db[[#This Row],[H_1]]+1,db[[#This Row],[H_2]]-db[[#This Row],[H_1]]-1),"")</f>
        <v/>
      </c>
      <c r="U1700" s="87" t="str">
        <f>IF(db[[#This Row],[QTY/ CTN B]]="","",LEFT(db[[#This Row],[QTY/ CTN B]],SEARCH(" ",db[[#This Row],[QTY/ CTN B]],1)-1))</f>
        <v>120</v>
      </c>
      <c r="V1700" s="87" t="str">
        <f>IF(db[[#This Row],[QTY/ CTN B]]="","",RIGHT(db[[#This Row],[QTY/ CTN B]],LEN(db[[#This Row],[QTY/ CTN B]])-SEARCH(" ",db[[#This Row],[QTY/ CTN B]],1)))</f>
        <v>ROL</v>
      </c>
      <c r="W1700" s="87" t="str">
        <f>IF(db[[#This Row],[QTY/ CTN TG]]="",IF(db[[#This Row],[STN TG]]="","",12),LEFT(db[[#This Row],[QTY/ CTN TG]],SEARCH(" ",db[[#This Row],[QTY/ CTN TG]],1)-1))</f>
        <v/>
      </c>
      <c r="X1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00" s="87" t="str">
        <f>IF(db[[#This Row],[STN K]]="","",IF(db[[#This Row],[STN TG]]="LSN",12,""))</f>
        <v/>
      </c>
      <c r="Z1700" s="87" t="str">
        <f>IF(db[[#This Row],[STN TG]]="LSN","PCS","")</f>
        <v/>
      </c>
      <c r="AA1700" s="87">
        <f>db[[#This Row],[QTY B]]*IF(db[[#This Row],[QTY TG]]="",1,db[[#This Row],[QTY TG]])*IF(db[[#This Row],[QTY K]]="",1,db[[#This Row],[QTY K]])</f>
        <v>120</v>
      </c>
      <c r="AB1700" s="87" t="str">
        <f>IF(db[[#This Row],[STN K]]="",IF(db[[#This Row],[STN TG]]="",db[[#This Row],[STN B]],db[[#This Row],[STN TG]]),db[[#This Row],[STN K]])</f>
        <v>ROL</v>
      </c>
      <c r="AC1700" s="87"/>
    </row>
    <row r="1701" spans="1:29" x14ac:dyDescent="0.25">
      <c r="A1701" s="87">
        <f>ROW()-1</f>
        <v>1700</v>
      </c>
      <c r="B1701" s="3" t="str">
        <f>LOWER(SUBSTITUTE(SUBSTITUTE(SUBSTITUTE(SUBSTITUTE(SUBSTITUTE(SUBSTITUTE(db[[#This Row],[NB BM]]," ",),".",""),"-",""),"(",""),")",""),"/",""))</f>
        <v>jangkasetjkms100</v>
      </c>
      <c r="C1701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D1701" s="3" t="str">
        <f>LOWER(SUBSTITUTE(SUBSTITUTE(SUBSTITUTE(SUBSTITUTE(SUBSTITUTE(SUBSTITUTE(SUBSTITUTE(SUBSTITUTE(SUBSTITUTE(db[[#This Row],[NB PAJAK]]," ",""),"-",""),"(",""),")",""),".",""),",",""),"/",""),"""",""),"+",""))</f>
        <v>jangkamathsetjoykoms100</v>
      </c>
      <c r="E1701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jangkasetjkms10024box24pcs</v>
      </c>
      <c r="F1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mathsetms100jk24box24pcsartomoro</v>
      </c>
      <c r="G1701" s="1" t="s">
        <v>2533</v>
      </c>
      <c r="H1701" s="4" t="s">
        <v>2512</v>
      </c>
      <c r="I1701" s="49" t="s">
        <v>5988</v>
      </c>
      <c r="J1701" s="1" t="s">
        <v>1620</v>
      </c>
      <c r="K1701" s="26" t="e">
        <f>IF(db[[#This Row],[NB NOTA_C]]="","",COUNTIF([2]!B_MSK[concat],db[[#This Row],[NB NOTA_C]]))</f>
        <v>#REF!</v>
      </c>
      <c r="L1701" s="7" t="s">
        <v>1631</v>
      </c>
      <c r="M1701" s="3" t="s">
        <v>1804</v>
      </c>
      <c r="N1701" s="1" t="s">
        <v>2796</v>
      </c>
      <c r="P1701" s="1" t="str">
        <f>IF(db[[#This Row],[QTY/ CTN]]="","",SUBSTITUTE(SUBSTITUTE(SUBSTITUTE(db[[#This Row],[QTY/ CTN]]," ","_",2),"(",""),")","")&amp;"_")</f>
        <v>24 BOX_24 PCS_</v>
      </c>
      <c r="Q1701" s="1">
        <f>IF(db[[#This Row],[H_QTY/ CTN]]="","",SEARCH("_",db[[#This Row],[H_QTY/ CTN]]))</f>
        <v>7</v>
      </c>
      <c r="R1701" s="1">
        <f>IF(db[[#This Row],[H_QTY/ CTN]]="","",LEN(db[[#This Row],[H_QTY/ CTN]]))</f>
        <v>14</v>
      </c>
      <c r="S1701" s="90" t="str">
        <f>IF(db[[#This Row],[H_QTY/ CTN]]="","",LEFT(db[[#This Row],[H_QTY/ CTN]],db[[#This Row],[H_1]]-1))</f>
        <v>24 BOX</v>
      </c>
      <c r="T1701" s="87" t="str">
        <f>IF(NOT(db[[#This Row],[H_1]]=db[[#This Row],[H_2]]),MID(db[[#This Row],[H_QTY/ CTN]],db[[#This Row],[H_1]]+1,db[[#This Row],[H_2]]-db[[#This Row],[H_1]]-1),"")</f>
        <v>24 PCS</v>
      </c>
      <c r="U1701" s="87" t="str">
        <f>IF(db[[#This Row],[QTY/ CTN B]]="","",LEFT(db[[#This Row],[QTY/ CTN B]],SEARCH(" ",db[[#This Row],[QTY/ CTN B]],1)-1))</f>
        <v>24</v>
      </c>
      <c r="V1701" s="87" t="str">
        <f>IF(db[[#This Row],[QTY/ CTN B]]="","",RIGHT(db[[#This Row],[QTY/ CTN B]],LEN(db[[#This Row],[QTY/ CTN B]])-SEARCH(" ",db[[#This Row],[QTY/ CTN B]],1)))</f>
        <v>BOX</v>
      </c>
      <c r="W1701" s="87" t="str">
        <f>IF(db[[#This Row],[QTY/ CTN TG]]="",IF(db[[#This Row],[STN TG]]="","",12),LEFT(db[[#This Row],[QTY/ CTN TG]],SEARCH(" ",db[[#This Row],[QTY/ CTN TG]],1)-1))</f>
        <v>24</v>
      </c>
      <c r="X1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1" s="87" t="str">
        <f>IF(db[[#This Row],[STN K]]="","",IF(db[[#This Row],[STN TG]]="LSN",12,""))</f>
        <v/>
      </c>
      <c r="Z1701" s="87" t="str">
        <f>IF(db[[#This Row],[STN TG]]="LSN","PCS","")</f>
        <v/>
      </c>
      <c r="AA1701" s="87">
        <f>db[[#This Row],[QTY B]]*IF(db[[#This Row],[QTY TG]]="",1,db[[#This Row],[QTY TG]])*IF(db[[#This Row],[QTY K]]="",1,db[[#This Row],[QTY K]])</f>
        <v>576</v>
      </c>
      <c r="AB1701" s="87" t="str">
        <f>IF(db[[#This Row],[STN K]]="",IF(db[[#This Row],[STN TG]]="",db[[#This Row],[STN B]],db[[#This Row],[STN TG]]),db[[#This Row],[STN K]])</f>
        <v>PCS</v>
      </c>
      <c r="AC1701" s="87"/>
    </row>
    <row r="1702" spans="1:29" x14ac:dyDescent="0.25">
      <c r="A1702" s="87">
        <f>ROW()-1</f>
        <v>1701</v>
      </c>
      <c r="B1702" s="3" t="str">
        <f>LOWER(SUBSTITUTE(SUBSTITUTE(SUBSTITUTE(SUBSTITUTE(SUBSTITUTE(SUBSTITUTE(db[[#This Row],[NB BM]]," ",),".",""),"-",""),"(",""),")",""),"/",""))</f>
        <v>jangkasetjkms18</v>
      </c>
      <c r="C1702" s="3" t="str">
        <f>LOWER(SUBSTITUTE(SUBSTITUTE(SUBSTITUTE(SUBSTITUTE(SUBSTITUTE(SUBSTITUTE(SUBSTITUTE(SUBSTITUTE(SUBSTITUTE(db[[#This Row],[NB NOTA]]," ",),".",""),"-",""),"(",""),")",""),",",""),"/",""),"""",""),"+",""))</f>
        <v>mathsetms18jk</v>
      </c>
      <c r="D1702" s="3" t="str">
        <f>LOWER(SUBSTITUTE(SUBSTITUTE(SUBSTITUTE(SUBSTITUTE(SUBSTITUTE(SUBSTITUTE(SUBSTITUTE(SUBSTITUTE(SUBSTITUTE(db[[#This Row],[NB PAJAK]]," ",""),"-",""),"(",""),")",""),".",""),",",""),"/",""),"""",""),"+",""))</f>
        <v>jangkamathsetjoykoms18</v>
      </c>
      <c r="E1702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jangkasetjkms1824lsn</v>
      </c>
      <c r="F1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mathsetms18jk24lsnartomoro</v>
      </c>
      <c r="G1702" s="1" t="s">
        <v>5939</v>
      </c>
      <c r="H1702" s="4" t="s">
        <v>5938</v>
      </c>
      <c r="I1702" s="49" t="s">
        <v>5940</v>
      </c>
      <c r="J1702" s="1" t="s">
        <v>1620</v>
      </c>
      <c r="K1702" s="26" t="e">
        <f>IF(db[[#This Row],[NB NOTA_C]]="","",COUNTIF([2]!B_MSK[concat],db[[#This Row],[NB NOTA_C]]))</f>
        <v>#REF!</v>
      </c>
      <c r="L1702" s="7" t="s">
        <v>1631</v>
      </c>
      <c r="M1702" s="3" t="s">
        <v>1721</v>
      </c>
      <c r="N1702" s="1" t="s">
        <v>2796</v>
      </c>
      <c r="O1702" s="1" t="s">
        <v>5941</v>
      </c>
      <c r="P1702" s="1" t="str">
        <f>IF(db[[#This Row],[QTY/ CTN]]="","",SUBSTITUTE(SUBSTITUTE(SUBSTITUTE(db[[#This Row],[QTY/ CTN]]," ","_",2),"(",""),")","")&amp;"_")</f>
        <v>24 LSN_</v>
      </c>
      <c r="Q1702" s="1">
        <f>IF(db[[#This Row],[H_QTY/ CTN]]="","",SEARCH("_",db[[#This Row],[H_QTY/ CTN]]))</f>
        <v>7</v>
      </c>
      <c r="R1702" s="1">
        <f>IF(db[[#This Row],[H_QTY/ CTN]]="","",LEN(db[[#This Row],[H_QTY/ CTN]]))</f>
        <v>7</v>
      </c>
      <c r="S1702" s="90" t="str">
        <f>IF(db[[#This Row],[H_QTY/ CTN]]="","",LEFT(db[[#This Row],[H_QTY/ CTN]],db[[#This Row],[H_1]]-1))</f>
        <v>24 LSN</v>
      </c>
      <c r="T1702" s="87" t="str">
        <f>IF(NOT(db[[#This Row],[H_1]]=db[[#This Row],[H_2]]),MID(db[[#This Row],[H_QTY/ CTN]],db[[#This Row],[H_1]]+1,db[[#This Row],[H_2]]-db[[#This Row],[H_1]]-1),"")</f>
        <v/>
      </c>
      <c r="U1702" s="87" t="str">
        <f>IF(db[[#This Row],[QTY/ CTN B]]="","",LEFT(db[[#This Row],[QTY/ CTN B]],SEARCH(" ",db[[#This Row],[QTY/ CTN B]],1)-1))</f>
        <v>24</v>
      </c>
      <c r="V1702" s="87" t="str">
        <f>IF(db[[#This Row],[QTY/ CTN B]]="","",RIGHT(db[[#This Row],[QTY/ CTN B]],LEN(db[[#This Row],[QTY/ CTN B]])-SEARCH(" ",db[[#This Row],[QTY/ CTN B]],1)))</f>
        <v>LSN</v>
      </c>
      <c r="W1702" s="87">
        <f>IF(db[[#This Row],[QTY/ CTN TG]]="",IF(db[[#This Row],[STN TG]]="","",12),LEFT(db[[#This Row],[QTY/ CTN TG]],SEARCH(" ",db[[#This Row],[QTY/ CTN TG]],1)-1))</f>
        <v>12</v>
      </c>
      <c r="X1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2" s="87" t="str">
        <f>IF(db[[#This Row],[STN K]]="","",IF(db[[#This Row],[STN TG]]="LSN",12,""))</f>
        <v/>
      </c>
      <c r="Z1702" s="87" t="str">
        <f>IF(db[[#This Row],[STN TG]]="LSN","PCS","")</f>
        <v/>
      </c>
      <c r="AA1702" s="87">
        <f>db[[#This Row],[QTY B]]*IF(db[[#This Row],[QTY TG]]="",1,db[[#This Row],[QTY TG]])*IF(db[[#This Row],[QTY K]]="",1,db[[#This Row],[QTY K]])</f>
        <v>288</v>
      </c>
      <c r="AB1702" s="87" t="str">
        <f>IF(db[[#This Row],[STN K]]="",IF(db[[#This Row],[STN TG]]="",db[[#This Row],[STN B]],db[[#This Row],[STN TG]]),db[[#This Row],[STN K]])</f>
        <v>PCS</v>
      </c>
      <c r="AC1702" s="87"/>
    </row>
    <row r="1703" spans="1:29" x14ac:dyDescent="0.25">
      <c r="A1703" s="87">
        <f>ROW()-1</f>
        <v>1702</v>
      </c>
      <c r="B1703" s="1" t="str">
        <f>LOWER(SUBSTITUTE(SUBSTITUTE(SUBSTITUTE(SUBSTITUTE(SUBSTITUTE(SUBSTITUTE(db[[#This Row],[NB BM]]," ",),".",""),"-",""),"(",""),")",""),"/",""))</f>
        <v>jangkasetjkms25</v>
      </c>
      <c r="C1703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D1703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E1703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jangkasetjkms2524lsn</v>
      </c>
      <c r="F17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mathsetms25jk24lsnartomoro</v>
      </c>
      <c r="G1703" s="1" t="s">
        <v>683</v>
      </c>
      <c r="H1703" s="4" t="s">
        <v>684</v>
      </c>
      <c r="I1703" s="49" t="s">
        <v>2280</v>
      </c>
      <c r="J1703" s="1" t="s">
        <v>1620</v>
      </c>
      <c r="K1703" s="26" t="e">
        <f>IF(db[[#This Row],[NB NOTA_C]]="","",COUNTIF([2]!B_MSK[concat],db[[#This Row],[NB NOTA_C]]))</f>
        <v>#REF!</v>
      </c>
      <c r="L1703" s="6" t="s">
        <v>1631</v>
      </c>
      <c r="M1703" s="1" t="s">
        <v>1721</v>
      </c>
      <c r="N1703" s="1" t="s">
        <v>2796</v>
      </c>
      <c r="O1703" s="1" t="s">
        <v>5140</v>
      </c>
      <c r="P1703" s="1" t="str">
        <f>IF(db[[#This Row],[QTY/ CTN]]="","",SUBSTITUTE(SUBSTITUTE(SUBSTITUTE(db[[#This Row],[QTY/ CTN]]," ","_",2),"(",""),")","")&amp;"_")</f>
        <v>24 LSN_</v>
      </c>
      <c r="Q1703" s="1">
        <f>IF(db[[#This Row],[H_QTY/ CTN]]="","",SEARCH("_",db[[#This Row],[H_QTY/ CTN]]))</f>
        <v>7</v>
      </c>
      <c r="R1703" s="1">
        <f>IF(db[[#This Row],[H_QTY/ CTN]]="","",LEN(db[[#This Row],[H_QTY/ CTN]]))</f>
        <v>7</v>
      </c>
      <c r="S1703" s="90" t="str">
        <f>IF(db[[#This Row],[H_QTY/ CTN]]="","",LEFT(db[[#This Row],[H_QTY/ CTN]],db[[#This Row],[H_1]]-1))</f>
        <v>24 LSN</v>
      </c>
      <c r="T1703" s="87" t="str">
        <f>IF(NOT(db[[#This Row],[H_1]]=db[[#This Row],[H_2]]),MID(db[[#This Row],[H_QTY/ CTN]],db[[#This Row],[H_1]]+1,db[[#This Row],[H_2]]-db[[#This Row],[H_1]]-1),"")</f>
        <v/>
      </c>
      <c r="U1703" s="87" t="str">
        <f>IF(db[[#This Row],[QTY/ CTN B]]="","",LEFT(db[[#This Row],[QTY/ CTN B]],SEARCH(" ",db[[#This Row],[QTY/ CTN B]],1)-1))</f>
        <v>24</v>
      </c>
      <c r="V1703" s="87" t="str">
        <f>IF(db[[#This Row],[QTY/ CTN B]]="","",RIGHT(db[[#This Row],[QTY/ CTN B]],LEN(db[[#This Row],[QTY/ CTN B]])-SEARCH(" ",db[[#This Row],[QTY/ CTN B]],1)))</f>
        <v>LSN</v>
      </c>
      <c r="W1703" s="87">
        <f>IF(db[[#This Row],[QTY/ CTN TG]]="",IF(db[[#This Row],[STN TG]]="","",12),LEFT(db[[#This Row],[QTY/ CTN TG]],SEARCH(" ",db[[#This Row],[QTY/ CTN TG]],1)-1))</f>
        <v>12</v>
      </c>
      <c r="X1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3" s="87" t="str">
        <f>IF(db[[#This Row],[STN K]]="","",IF(db[[#This Row],[STN TG]]="LSN",12,""))</f>
        <v/>
      </c>
      <c r="Z1703" s="87" t="str">
        <f>IF(db[[#This Row],[STN TG]]="LSN","PCS","")</f>
        <v/>
      </c>
      <c r="AA1703" s="87">
        <f>db[[#This Row],[QTY B]]*IF(db[[#This Row],[QTY TG]]="",1,db[[#This Row],[QTY TG]])*IF(db[[#This Row],[QTY K]]="",1,db[[#This Row],[QTY K]])</f>
        <v>288</v>
      </c>
      <c r="AB1703" s="87" t="str">
        <f>IF(db[[#This Row],[STN K]]="",IF(db[[#This Row],[STN TG]]="",db[[#This Row],[STN B]],db[[#This Row],[STN TG]]),db[[#This Row],[STN K]])</f>
        <v>PCS</v>
      </c>
      <c r="AC1703" s="87"/>
    </row>
    <row r="1704" spans="1:29" x14ac:dyDescent="0.25">
      <c r="A1704" s="87">
        <f>ROW()-1</f>
        <v>1703</v>
      </c>
      <c r="B1704" s="3" t="str">
        <f>LOWER(SUBSTITUTE(SUBSTITUTE(SUBSTITUTE(SUBSTITUTE(SUBSTITUTE(SUBSTITUTE(db[[#This Row],[NB BM]]," ",),".",""),"-",""),"(",""),")",""),"/",""))</f>
        <v>jangkasetjkms28</v>
      </c>
      <c r="C1704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D1704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E1704" s="3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jangkasetjkms2824lsn</v>
      </c>
      <c r="F1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mathsetms28jk24lsnartomoro</v>
      </c>
      <c r="G1704" s="1" t="s">
        <v>685</v>
      </c>
      <c r="H1704" s="4" t="s">
        <v>686</v>
      </c>
      <c r="I1704" s="49" t="s">
        <v>687</v>
      </c>
      <c r="J1704" s="1" t="s">
        <v>1620</v>
      </c>
      <c r="K1704" s="26" t="e">
        <f>IF(db[[#This Row],[NB NOTA_C]]="","",COUNTIF([2]!B_MSK[concat],db[[#This Row],[NB NOTA_C]]))</f>
        <v>#REF!</v>
      </c>
      <c r="L1704" s="6" t="s">
        <v>1631</v>
      </c>
      <c r="M1704" s="1" t="s">
        <v>1721</v>
      </c>
      <c r="N1704" s="1" t="s">
        <v>2796</v>
      </c>
      <c r="P1704" s="1" t="str">
        <f>IF(db[[#This Row],[QTY/ CTN]]="","",SUBSTITUTE(SUBSTITUTE(SUBSTITUTE(db[[#This Row],[QTY/ CTN]]," ","_",2),"(",""),")","")&amp;"_")</f>
        <v>24 LSN_</v>
      </c>
      <c r="Q1704" s="1">
        <f>IF(db[[#This Row],[H_QTY/ CTN]]="","",SEARCH("_",db[[#This Row],[H_QTY/ CTN]]))</f>
        <v>7</v>
      </c>
      <c r="R1704" s="1">
        <f>IF(db[[#This Row],[H_QTY/ CTN]]="","",LEN(db[[#This Row],[H_QTY/ CTN]]))</f>
        <v>7</v>
      </c>
      <c r="S1704" s="90" t="str">
        <f>IF(db[[#This Row],[H_QTY/ CTN]]="","",LEFT(db[[#This Row],[H_QTY/ CTN]],db[[#This Row],[H_1]]-1))</f>
        <v>24 LSN</v>
      </c>
      <c r="T1704" s="87" t="str">
        <f>IF(NOT(db[[#This Row],[H_1]]=db[[#This Row],[H_2]]),MID(db[[#This Row],[H_QTY/ CTN]],db[[#This Row],[H_1]]+1,db[[#This Row],[H_2]]-db[[#This Row],[H_1]]-1),"")</f>
        <v/>
      </c>
      <c r="U1704" s="87" t="str">
        <f>IF(db[[#This Row],[QTY/ CTN B]]="","",LEFT(db[[#This Row],[QTY/ CTN B]],SEARCH(" ",db[[#This Row],[QTY/ CTN B]],1)-1))</f>
        <v>24</v>
      </c>
      <c r="V1704" s="87" t="str">
        <f>IF(db[[#This Row],[QTY/ CTN B]]="","",RIGHT(db[[#This Row],[QTY/ CTN B]],LEN(db[[#This Row],[QTY/ CTN B]])-SEARCH(" ",db[[#This Row],[QTY/ CTN B]],1)))</f>
        <v>LSN</v>
      </c>
      <c r="W1704" s="87">
        <f>IF(db[[#This Row],[QTY/ CTN TG]]="",IF(db[[#This Row],[STN TG]]="","",12),LEFT(db[[#This Row],[QTY/ CTN TG]],SEARCH(" ",db[[#This Row],[QTY/ CTN TG]],1)-1))</f>
        <v>12</v>
      </c>
      <c r="X1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4" s="87" t="str">
        <f>IF(db[[#This Row],[STN K]]="","",IF(db[[#This Row],[STN TG]]="LSN",12,""))</f>
        <v/>
      </c>
      <c r="Z1704" s="87" t="str">
        <f>IF(db[[#This Row],[STN TG]]="LSN","PCS","")</f>
        <v/>
      </c>
      <c r="AA1704" s="87">
        <f>db[[#This Row],[QTY B]]*IF(db[[#This Row],[QTY TG]]="",1,db[[#This Row],[QTY TG]])*IF(db[[#This Row],[QTY K]]="",1,db[[#This Row],[QTY K]])</f>
        <v>288</v>
      </c>
      <c r="AB1704" s="87" t="str">
        <f>IF(db[[#This Row],[STN K]]="",IF(db[[#This Row],[STN TG]]="",db[[#This Row],[STN B]],db[[#This Row],[STN TG]]),db[[#This Row],[STN K]])</f>
        <v>PCS</v>
      </c>
      <c r="AC1704" s="87"/>
    </row>
    <row r="1705" spans="1:29" x14ac:dyDescent="0.25">
      <c r="A1705" s="87">
        <f>ROW()-1</f>
        <v>1704</v>
      </c>
      <c r="B1705" s="14" t="str">
        <f>LOWER(SUBSTITUTE(SUBSTITUTE(SUBSTITUTE(SUBSTITUTE(SUBSTITUTE(SUBSTITUTE(db[[#This Row],[NB BM]]," ",),".",""),"-",""),"(",""),")",""),"/",""))</f>
        <v>jangkasetjkms402</v>
      </c>
      <c r="C1705" s="14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D1705" s="14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E1705" s="14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jangkasetjkms40212box24set</v>
      </c>
      <c r="F17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mathsetms402jk12box24setartomoro</v>
      </c>
      <c r="G1705" s="15" t="s">
        <v>4118</v>
      </c>
      <c r="H1705" s="19" t="s">
        <v>4112</v>
      </c>
      <c r="I1705" s="49" t="s">
        <v>2511</v>
      </c>
      <c r="J1705" s="1" t="s">
        <v>1620</v>
      </c>
      <c r="K1705" s="27" t="e">
        <f>IF(db[[#This Row],[NB NOTA_C]]="","",COUNTIF([2]!B_MSK[concat],db[[#This Row],[NB NOTA_C]]))</f>
        <v>#REF!</v>
      </c>
      <c r="L1705" s="16" t="s">
        <v>1631</v>
      </c>
      <c r="M1705" s="14" t="s">
        <v>1813</v>
      </c>
      <c r="N1705" s="15" t="s">
        <v>2796</v>
      </c>
      <c r="O1705" s="3" t="s">
        <v>5332</v>
      </c>
      <c r="P1705" s="14" t="str">
        <f>IF(db[[#This Row],[QTY/ CTN]]="","",SUBSTITUTE(SUBSTITUTE(SUBSTITUTE(db[[#This Row],[QTY/ CTN]]," ","_",2),"(",""),")","")&amp;"_")</f>
        <v>12 BOX_24 SET_</v>
      </c>
      <c r="Q1705" s="14">
        <f>IF(db[[#This Row],[H_QTY/ CTN]]="","",SEARCH("_",db[[#This Row],[H_QTY/ CTN]]))</f>
        <v>7</v>
      </c>
      <c r="R1705" s="14">
        <f>IF(db[[#This Row],[H_QTY/ CTN]]="","",LEN(db[[#This Row],[H_QTY/ CTN]]))</f>
        <v>14</v>
      </c>
      <c r="S1705" s="91" t="str">
        <f>IF(db[[#This Row],[H_QTY/ CTN]]="","",LEFT(db[[#This Row],[H_QTY/ CTN]],db[[#This Row],[H_1]]-1))</f>
        <v>12 BOX</v>
      </c>
      <c r="T1705" s="91" t="str">
        <f>IF(NOT(db[[#This Row],[H_1]]=db[[#This Row],[H_2]]),MID(db[[#This Row],[H_QTY/ CTN]],db[[#This Row],[H_1]]+1,db[[#This Row],[H_2]]-db[[#This Row],[H_1]]-1),"")</f>
        <v>24 SET</v>
      </c>
      <c r="U1705" s="87" t="str">
        <f>IF(db[[#This Row],[QTY/ CTN B]]="","",LEFT(db[[#This Row],[QTY/ CTN B]],SEARCH(" ",db[[#This Row],[QTY/ CTN B]],1)-1))</f>
        <v>12</v>
      </c>
      <c r="V1705" s="87" t="str">
        <f>IF(db[[#This Row],[QTY/ CTN B]]="","",RIGHT(db[[#This Row],[QTY/ CTN B]],LEN(db[[#This Row],[QTY/ CTN B]])-SEARCH(" ",db[[#This Row],[QTY/ CTN B]],1)))</f>
        <v>BOX</v>
      </c>
      <c r="W1705" s="87" t="str">
        <f>IF(db[[#This Row],[QTY/ CTN TG]]="",IF(db[[#This Row],[STN TG]]="","",12),LEFT(db[[#This Row],[QTY/ CTN TG]],SEARCH(" ",db[[#This Row],[QTY/ CTN TG]],1)-1))</f>
        <v>24</v>
      </c>
      <c r="X1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05" s="87" t="str">
        <f>IF(db[[#This Row],[STN K]]="","",IF(db[[#This Row],[STN TG]]="LSN",12,""))</f>
        <v/>
      </c>
      <c r="Z1705" s="87" t="str">
        <f>IF(db[[#This Row],[STN TG]]="LSN","PCS","")</f>
        <v/>
      </c>
      <c r="AA1705" s="87">
        <f>db[[#This Row],[QTY B]]*IF(db[[#This Row],[QTY TG]]="",1,db[[#This Row],[QTY TG]])*IF(db[[#This Row],[QTY K]]="",1,db[[#This Row],[QTY K]])</f>
        <v>288</v>
      </c>
      <c r="AB1705" s="87" t="str">
        <f>IF(db[[#This Row],[STN K]]="",IF(db[[#This Row],[STN TG]]="",db[[#This Row],[STN B]],db[[#This Row],[STN TG]]),db[[#This Row],[STN K]])</f>
        <v>SET</v>
      </c>
      <c r="AC1705" s="87"/>
    </row>
    <row r="1706" spans="1:29" x14ac:dyDescent="0.25">
      <c r="A1706" s="87">
        <f>ROW()-1</f>
        <v>1705</v>
      </c>
      <c r="B1706" s="1" t="str">
        <f>LOWER(SUBSTITUTE(SUBSTITUTE(SUBSTITUTE(SUBSTITUTE(SUBSTITUTE(SUBSTITUTE(db[[#This Row],[NB BM]]," ",),".",""),"-",""),"(",""),")",""),"/",""))</f>
        <v>jangkasetjkms410</v>
      </c>
      <c r="C1706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D1706" s="1" t="str">
        <f>LOWER(SUBSTITUTE(SUBSTITUTE(SUBSTITUTE(SUBSTITUTE(SUBSTITUTE(SUBSTITUTE(SUBSTITUTE(SUBSTITUTE(SUBSTITUTE(db[[#This Row],[NB PAJAK]]," ",""),"-",""),"(",""),")",""),".",""),",",""),"/",""),"""",""),"+",""))</f>
        <v/>
      </c>
      <c r="E1706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jangkasetjkms41024lsn</v>
      </c>
      <c r="F17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mathsetms410jk24lsnartomoro</v>
      </c>
      <c r="G1706" s="1" t="s">
        <v>688</v>
      </c>
      <c r="H1706" s="4" t="s">
        <v>689</v>
      </c>
      <c r="I1706" s="49"/>
      <c r="J1706" s="1" t="s">
        <v>1620</v>
      </c>
      <c r="K1706" s="26" t="e">
        <f>IF(db[[#This Row],[NB NOTA_C]]="","",COUNTIF([2]!B_MSK[concat],db[[#This Row],[NB NOTA_C]]))</f>
        <v>#REF!</v>
      </c>
      <c r="L1706" s="6" t="s">
        <v>1631</v>
      </c>
      <c r="M1706" s="1" t="s">
        <v>1721</v>
      </c>
      <c r="N1706" s="1" t="s">
        <v>2796</v>
      </c>
      <c r="P1706" s="1" t="str">
        <f>IF(db[[#This Row],[QTY/ CTN]]="","",SUBSTITUTE(SUBSTITUTE(SUBSTITUTE(db[[#This Row],[QTY/ CTN]]," ","_",2),"(",""),")","")&amp;"_")</f>
        <v>24 LSN_</v>
      </c>
      <c r="Q1706" s="1">
        <f>IF(db[[#This Row],[H_QTY/ CTN]]="","",SEARCH("_",db[[#This Row],[H_QTY/ CTN]]))</f>
        <v>7</v>
      </c>
      <c r="R1706" s="1">
        <f>IF(db[[#This Row],[H_QTY/ CTN]]="","",LEN(db[[#This Row],[H_QTY/ CTN]]))</f>
        <v>7</v>
      </c>
      <c r="S1706" s="90" t="str">
        <f>IF(db[[#This Row],[H_QTY/ CTN]]="","",LEFT(db[[#This Row],[H_QTY/ CTN]],db[[#This Row],[H_1]]-1))</f>
        <v>24 LSN</v>
      </c>
      <c r="T1706" s="87" t="str">
        <f>IF(NOT(db[[#This Row],[H_1]]=db[[#This Row],[H_2]]),MID(db[[#This Row],[H_QTY/ CTN]],db[[#This Row],[H_1]]+1,db[[#This Row],[H_2]]-db[[#This Row],[H_1]]-1),"")</f>
        <v/>
      </c>
      <c r="U1706" s="87" t="str">
        <f>IF(db[[#This Row],[QTY/ CTN B]]="","",LEFT(db[[#This Row],[QTY/ CTN B]],SEARCH(" ",db[[#This Row],[QTY/ CTN B]],1)-1))</f>
        <v>24</v>
      </c>
      <c r="V1706" s="87" t="str">
        <f>IF(db[[#This Row],[QTY/ CTN B]]="","",RIGHT(db[[#This Row],[QTY/ CTN B]],LEN(db[[#This Row],[QTY/ CTN B]])-SEARCH(" ",db[[#This Row],[QTY/ CTN B]],1)))</f>
        <v>LSN</v>
      </c>
      <c r="W1706" s="87">
        <f>IF(db[[#This Row],[QTY/ CTN TG]]="",IF(db[[#This Row],[STN TG]]="","",12),LEFT(db[[#This Row],[QTY/ CTN TG]],SEARCH(" ",db[[#This Row],[QTY/ CTN TG]],1)-1))</f>
        <v>12</v>
      </c>
      <c r="X1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6" s="87" t="str">
        <f>IF(db[[#This Row],[STN K]]="","",IF(db[[#This Row],[STN TG]]="LSN",12,""))</f>
        <v/>
      </c>
      <c r="Z1706" s="87" t="str">
        <f>IF(db[[#This Row],[STN TG]]="LSN","PCS","")</f>
        <v/>
      </c>
      <c r="AA1706" s="87">
        <f>db[[#This Row],[QTY B]]*IF(db[[#This Row],[QTY TG]]="",1,db[[#This Row],[QTY TG]])*IF(db[[#This Row],[QTY K]]="",1,db[[#This Row],[QTY K]])</f>
        <v>288</v>
      </c>
      <c r="AB1706" s="87" t="str">
        <f>IF(db[[#This Row],[STN K]]="",IF(db[[#This Row],[STN TG]]="",db[[#This Row],[STN B]],db[[#This Row],[STN TG]]),db[[#This Row],[STN K]])</f>
        <v>PCS</v>
      </c>
      <c r="AC1706" s="87"/>
    </row>
    <row r="1707" spans="1:29" x14ac:dyDescent="0.25">
      <c r="A1707" s="142">
        <f>ROW()-1</f>
        <v>1706</v>
      </c>
      <c r="B1707" s="8" t="str">
        <f>LOWER(SUBSTITUTE(SUBSTITUTE(SUBSTITUTE(SUBSTITUTE(SUBSTITUTE(SUBSTITUTE(db[[#This Row],[NB BM]]," ",),".",""),"-",""),"(",""),")",""),"/",""))</f>
        <v>jangkasetjkms55</v>
      </c>
      <c r="C1707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D1707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E1707" s="8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jangkasetjkms5524lsn</v>
      </c>
      <c r="F170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mathsetms55jk24lsnartomoro</v>
      </c>
      <c r="G1707" s="8" t="s">
        <v>690</v>
      </c>
      <c r="H1707" s="18" t="s">
        <v>691</v>
      </c>
      <c r="I1707" s="49" t="s">
        <v>692</v>
      </c>
      <c r="J1707" s="1" t="s">
        <v>1620</v>
      </c>
      <c r="K1707" s="26" t="e">
        <f>IF(db[[#This Row],[NB NOTA_C]]="","",COUNTIF([2]!B_MSK[concat],db[[#This Row],[NB NOTA_C]]))</f>
        <v>#REF!</v>
      </c>
      <c r="L1707" s="6" t="s">
        <v>1631</v>
      </c>
      <c r="M1707" s="1" t="s">
        <v>1721</v>
      </c>
      <c r="N1707" s="1" t="s">
        <v>2796</v>
      </c>
      <c r="O1707" s="1" t="s">
        <v>4835</v>
      </c>
      <c r="P1707" s="1" t="str">
        <f>IF(db[[#This Row],[QTY/ CTN]]="","",SUBSTITUTE(SUBSTITUTE(SUBSTITUTE(db[[#This Row],[QTY/ CTN]]," ","_",2),"(",""),")","")&amp;"_")</f>
        <v>24 LSN_</v>
      </c>
      <c r="Q1707" s="1">
        <f>IF(db[[#This Row],[H_QTY/ CTN]]="","",SEARCH("_",db[[#This Row],[H_QTY/ CTN]]))</f>
        <v>7</v>
      </c>
      <c r="R1707" s="1">
        <f>IF(db[[#This Row],[H_QTY/ CTN]]="","",LEN(db[[#This Row],[H_QTY/ CTN]]))</f>
        <v>7</v>
      </c>
      <c r="S1707" s="90" t="str">
        <f>IF(db[[#This Row],[H_QTY/ CTN]]="","",LEFT(db[[#This Row],[H_QTY/ CTN]],db[[#This Row],[H_1]]-1))</f>
        <v>24 LSN</v>
      </c>
      <c r="T1707" s="87" t="str">
        <f>IF(NOT(db[[#This Row],[H_1]]=db[[#This Row],[H_2]]),MID(db[[#This Row],[H_QTY/ CTN]],db[[#This Row],[H_1]]+1,db[[#This Row],[H_2]]-db[[#This Row],[H_1]]-1),"")</f>
        <v/>
      </c>
      <c r="U1707" s="87" t="str">
        <f>IF(db[[#This Row],[QTY/ CTN B]]="","",LEFT(db[[#This Row],[QTY/ CTN B]],SEARCH(" ",db[[#This Row],[QTY/ CTN B]],1)-1))</f>
        <v>24</v>
      </c>
      <c r="V1707" s="87" t="str">
        <f>IF(db[[#This Row],[QTY/ CTN B]]="","",RIGHT(db[[#This Row],[QTY/ CTN B]],LEN(db[[#This Row],[QTY/ CTN B]])-SEARCH(" ",db[[#This Row],[QTY/ CTN B]],1)))</f>
        <v>LSN</v>
      </c>
      <c r="W1707" s="87">
        <f>IF(db[[#This Row],[QTY/ CTN TG]]="",IF(db[[#This Row],[STN TG]]="","",12),LEFT(db[[#This Row],[QTY/ CTN TG]],SEARCH(" ",db[[#This Row],[QTY/ CTN TG]],1)-1))</f>
        <v>12</v>
      </c>
      <c r="X1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7" s="87" t="str">
        <f>IF(db[[#This Row],[STN K]]="","",IF(db[[#This Row],[STN TG]]="LSN",12,""))</f>
        <v/>
      </c>
      <c r="Z1707" s="87" t="str">
        <f>IF(db[[#This Row],[STN TG]]="LSN","PCS","")</f>
        <v/>
      </c>
      <c r="AA1707" s="87">
        <f>db[[#This Row],[QTY B]]*IF(db[[#This Row],[QTY TG]]="",1,db[[#This Row],[QTY TG]])*IF(db[[#This Row],[QTY K]]="",1,db[[#This Row],[QTY K]])</f>
        <v>288</v>
      </c>
      <c r="AB1707" s="87" t="str">
        <f>IF(db[[#This Row],[STN K]]="",IF(db[[#This Row],[STN TG]]="",db[[#This Row],[STN B]],db[[#This Row],[STN TG]]),db[[#This Row],[STN K]])</f>
        <v>PCS</v>
      </c>
      <c r="AC1707" s="87"/>
    </row>
    <row r="1708" spans="1:29" x14ac:dyDescent="0.25">
      <c r="A1708" s="142">
        <f>ROW()-1</f>
        <v>1707</v>
      </c>
      <c r="B1708" s="1" t="str">
        <f>LOWER(SUBSTITUTE(SUBSTITUTE(SUBSTITUTE(SUBSTITUTE(SUBSTITUTE(SUBSTITUTE(db[[#This Row],[NB BM]]," ",),".",""),"-",""),"(",""),")",""),"/",""))</f>
        <v>jangkasetjkms75</v>
      </c>
      <c r="C1708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D1708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E1708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jangkasetjkms7524lsn</v>
      </c>
      <c r="F17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mathsetms75jk24lsnartomoro</v>
      </c>
      <c r="G1708" s="1" t="s">
        <v>693</v>
      </c>
      <c r="H1708" s="4" t="s">
        <v>694</v>
      </c>
      <c r="I1708" s="49" t="s">
        <v>695</v>
      </c>
      <c r="J1708" s="1" t="s">
        <v>1620</v>
      </c>
      <c r="K1708" s="26" t="e">
        <f>IF(db[[#This Row],[NB NOTA_C]]="","",COUNTIF([2]!B_MSK[concat],db[[#This Row],[NB NOTA_C]]))</f>
        <v>#REF!</v>
      </c>
      <c r="L1708" s="6" t="s">
        <v>1631</v>
      </c>
      <c r="M1708" s="1" t="s">
        <v>1721</v>
      </c>
      <c r="N1708" s="1" t="s">
        <v>2796</v>
      </c>
      <c r="O1708" s="1" t="s">
        <v>4836</v>
      </c>
      <c r="P1708" s="1" t="str">
        <f>IF(db[[#This Row],[QTY/ CTN]]="","",SUBSTITUTE(SUBSTITUTE(SUBSTITUTE(db[[#This Row],[QTY/ CTN]]," ","_",2),"(",""),")","")&amp;"_")</f>
        <v>24 LSN_</v>
      </c>
      <c r="Q1708" s="1">
        <f>IF(db[[#This Row],[H_QTY/ CTN]]="","",SEARCH("_",db[[#This Row],[H_QTY/ CTN]]))</f>
        <v>7</v>
      </c>
      <c r="R1708" s="1">
        <f>IF(db[[#This Row],[H_QTY/ CTN]]="","",LEN(db[[#This Row],[H_QTY/ CTN]]))</f>
        <v>7</v>
      </c>
      <c r="S1708" s="90" t="str">
        <f>IF(db[[#This Row],[H_QTY/ CTN]]="","",LEFT(db[[#This Row],[H_QTY/ CTN]],db[[#This Row],[H_1]]-1))</f>
        <v>24 LSN</v>
      </c>
      <c r="T1708" s="87" t="str">
        <f>IF(NOT(db[[#This Row],[H_1]]=db[[#This Row],[H_2]]),MID(db[[#This Row],[H_QTY/ CTN]],db[[#This Row],[H_1]]+1,db[[#This Row],[H_2]]-db[[#This Row],[H_1]]-1),"")</f>
        <v/>
      </c>
      <c r="U1708" s="87" t="str">
        <f>IF(db[[#This Row],[QTY/ CTN B]]="","",LEFT(db[[#This Row],[QTY/ CTN B]],SEARCH(" ",db[[#This Row],[QTY/ CTN B]],1)-1))</f>
        <v>24</v>
      </c>
      <c r="V1708" s="87" t="str">
        <f>IF(db[[#This Row],[QTY/ CTN B]]="","",RIGHT(db[[#This Row],[QTY/ CTN B]],LEN(db[[#This Row],[QTY/ CTN B]])-SEARCH(" ",db[[#This Row],[QTY/ CTN B]],1)))</f>
        <v>LSN</v>
      </c>
      <c r="W1708" s="87">
        <f>IF(db[[#This Row],[QTY/ CTN TG]]="",IF(db[[#This Row],[STN TG]]="","",12),LEFT(db[[#This Row],[QTY/ CTN TG]],SEARCH(" ",db[[#This Row],[QTY/ CTN TG]],1)-1))</f>
        <v>12</v>
      </c>
      <c r="X1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8" s="87" t="str">
        <f>IF(db[[#This Row],[STN K]]="","",IF(db[[#This Row],[STN TG]]="LSN",12,""))</f>
        <v/>
      </c>
      <c r="Z1708" s="87" t="str">
        <f>IF(db[[#This Row],[STN TG]]="LSN","PCS","")</f>
        <v/>
      </c>
      <c r="AA1708" s="87">
        <f>db[[#This Row],[QTY B]]*IF(db[[#This Row],[QTY TG]]="",1,db[[#This Row],[QTY TG]])*IF(db[[#This Row],[QTY K]]="",1,db[[#This Row],[QTY K]])</f>
        <v>288</v>
      </c>
      <c r="AB1708" s="87" t="str">
        <f>IF(db[[#This Row],[STN K]]="",IF(db[[#This Row],[STN TG]]="",db[[#This Row],[STN B]],db[[#This Row],[STN TG]]),db[[#This Row],[STN K]])</f>
        <v>PCS</v>
      </c>
      <c r="AC1708" s="87"/>
    </row>
    <row r="1709" spans="1:29" x14ac:dyDescent="0.25">
      <c r="A1709" s="142">
        <f>ROW()-1</f>
        <v>1708</v>
      </c>
      <c r="B1709" s="1" t="str">
        <f>LOWER(SUBSTITUTE(SUBSTITUTE(SUBSTITUTE(SUBSTITUTE(SUBSTITUTE(SUBSTITUTE(db[[#This Row],[NB BM]]," ",),".",""),"-",""),"(",""),")",""),"/",""))</f>
        <v>jangkasetjkms85</v>
      </c>
      <c r="C1709" s="1" t="str">
        <f>LOWER(SUBSTITUTE(SUBSTITUTE(SUBSTITUTE(SUBSTITUTE(SUBSTITUTE(SUBSTITUTE(SUBSTITUTE(SUBSTITUTE(SUBSTITUTE(db[[#This Row],[NB NOTA]]," ",),".",""),"-",""),"(",""),")",""),",",""),"/",""),"""",""),"+",""))</f>
        <v>mathsetms85jk</v>
      </c>
      <c r="D1709" s="1" t="str">
        <f>LOWER(SUBSTITUTE(SUBSTITUTE(SUBSTITUTE(SUBSTITUTE(SUBSTITUTE(SUBSTITUTE(SUBSTITUTE(SUBSTITUTE(SUBSTITUTE(db[[#This Row],[NB PAJAK]]," ",""),"-",""),"(",""),")",""),".",""),",",""),"/",""),"""",""),"+",""))</f>
        <v>jangkamathsetjoykoms85</v>
      </c>
      <c r="E1709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jangkasetjkms8524lsn</v>
      </c>
      <c r="F17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mathsetms85jk24lsnartomoro</v>
      </c>
      <c r="G1709" s="1" t="s">
        <v>5932</v>
      </c>
      <c r="H1709" s="4" t="s">
        <v>5930</v>
      </c>
      <c r="I1709" s="49" t="s">
        <v>5936</v>
      </c>
      <c r="J1709" s="1" t="s">
        <v>1620</v>
      </c>
      <c r="K1709" s="26" t="e">
        <f>IF(db[[#This Row],[NB NOTA_C]]="","",COUNTIF([2]!B_MSK[concat],db[[#This Row],[NB NOTA_C]]))</f>
        <v>#REF!</v>
      </c>
      <c r="L1709" s="6" t="s">
        <v>1631</v>
      </c>
      <c r="M1709" s="1" t="s">
        <v>1721</v>
      </c>
      <c r="N1709" s="1" t="s">
        <v>2796</v>
      </c>
      <c r="O1709" s="1" t="s">
        <v>5934</v>
      </c>
      <c r="P1709" s="1" t="str">
        <f>IF(db[[#This Row],[QTY/ CTN]]="","",SUBSTITUTE(SUBSTITUTE(SUBSTITUTE(db[[#This Row],[QTY/ CTN]]," ","_",2),"(",""),")","")&amp;"_")</f>
        <v>24 LSN_</v>
      </c>
      <c r="Q1709" s="1">
        <f>IF(db[[#This Row],[H_QTY/ CTN]]="","",SEARCH("_",db[[#This Row],[H_QTY/ CTN]]))</f>
        <v>7</v>
      </c>
      <c r="R1709" s="1">
        <f>IF(db[[#This Row],[H_QTY/ CTN]]="","",LEN(db[[#This Row],[H_QTY/ CTN]]))</f>
        <v>7</v>
      </c>
      <c r="S1709" s="90" t="str">
        <f>IF(db[[#This Row],[H_QTY/ CTN]]="","",LEFT(db[[#This Row],[H_QTY/ CTN]],db[[#This Row],[H_1]]-1))</f>
        <v>24 LSN</v>
      </c>
      <c r="T1709" s="87" t="str">
        <f>IF(NOT(db[[#This Row],[H_1]]=db[[#This Row],[H_2]]),MID(db[[#This Row],[H_QTY/ CTN]],db[[#This Row],[H_1]]+1,db[[#This Row],[H_2]]-db[[#This Row],[H_1]]-1),"")</f>
        <v/>
      </c>
      <c r="U1709" s="87" t="str">
        <f>IF(db[[#This Row],[QTY/ CTN B]]="","",LEFT(db[[#This Row],[QTY/ CTN B]],SEARCH(" ",db[[#This Row],[QTY/ CTN B]],1)-1))</f>
        <v>24</v>
      </c>
      <c r="V1709" s="87" t="str">
        <f>IF(db[[#This Row],[QTY/ CTN B]]="","",RIGHT(db[[#This Row],[QTY/ CTN B]],LEN(db[[#This Row],[QTY/ CTN B]])-SEARCH(" ",db[[#This Row],[QTY/ CTN B]],1)))</f>
        <v>LSN</v>
      </c>
      <c r="W1709" s="87">
        <f>IF(db[[#This Row],[QTY/ CTN TG]]="",IF(db[[#This Row],[STN TG]]="","",12),LEFT(db[[#This Row],[QTY/ CTN TG]],SEARCH(" ",db[[#This Row],[QTY/ CTN TG]],1)-1))</f>
        <v>12</v>
      </c>
      <c r="X1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09" s="87" t="str">
        <f>IF(db[[#This Row],[STN K]]="","",IF(db[[#This Row],[STN TG]]="LSN",12,""))</f>
        <v/>
      </c>
      <c r="Z1709" s="87" t="str">
        <f>IF(db[[#This Row],[STN TG]]="LSN","PCS","")</f>
        <v/>
      </c>
      <c r="AA1709" s="87">
        <f>db[[#This Row],[QTY B]]*IF(db[[#This Row],[QTY TG]]="",1,db[[#This Row],[QTY TG]])*IF(db[[#This Row],[QTY K]]="",1,db[[#This Row],[QTY K]])</f>
        <v>288</v>
      </c>
      <c r="AB1709" s="87" t="str">
        <f>IF(db[[#This Row],[STN K]]="",IF(db[[#This Row],[STN TG]]="",db[[#This Row],[STN B]],db[[#This Row],[STN TG]]),db[[#This Row],[STN K]])</f>
        <v>PCS</v>
      </c>
      <c r="AC1709" s="87"/>
    </row>
    <row r="1710" spans="1:29" x14ac:dyDescent="0.25">
      <c r="A1710" s="142">
        <f>ROW()-1</f>
        <v>1709</v>
      </c>
      <c r="B1710" s="1" t="str">
        <f>LOWER(SUBSTITUTE(SUBSTITUTE(SUBSTITUTE(SUBSTITUTE(SUBSTITUTE(SUBSTITUTE(db[[#This Row],[NB BM]]," ",),".",""),"-",""),"(",""),")",""),"/",""))</f>
        <v>jangkasetjkms87</v>
      </c>
      <c r="C1710" s="1" t="str">
        <f>LOWER(SUBSTITUTE(SUBSTITUTE(SUBSTITUTE(SUBSTITUTE(SUBSTITUTE(SUBSTITUTE(SUBSTITUTE(SUBSTITUTE(SUBSTITUTE(db[[#This Row],[NB NOTA]]," ",),".",""),"-",""),"(",""),")",""),",",""),"/",""),"""",""),"+",""))</f>
        <v>mathsetms87jk</v>
      </c>
      <c r="D1710" s="1" t="str">
        <f>LOWER(SUBSTITUTE(SUBSTITUTE(SUBSTITUTE(SUBSTITUTE(SUBSTITUTE(SUBSTITUTE(SUBSTITUTE(SUBSTITUTE(SUBSTITUTE(db[[#This Row],[NB PAJAK]]," ",""),"-",""),"(",""),")",""),".",""),",",""),"/",""),"""",""),"+",""))</f>
        <v>jangkamathsetjoykoms87</v>
      </c>
      <c r="E1710" s="1" t="str">
        <f>LOWER(SUBSTITUTE(SUBSTITUTE(SUBSTITUTE(SUBSTITUTE(SUBSTITUTE(SUBSTITUTE(SUBSTITUTE(SUBSTITUTE(SUBSTITUTE(db[[#This Row],[NB BM]]&amp;db[[#This Row],[QTY/ CTN]]," ",),".",""),"-",""),"(",""),")",""),",",""),"/",""),"""",""),"+",""))</f>
        <v>jangkasetjkms8712lsn</v>
      </c>
      <c r="F17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mathsetms87jk12lsnartomoro</v>
      </c>
      <c r="G1710" s="1" t="s">
        <v>5933</v>
      </c>
      <c r="H1710" s="4" t="s">
        <v>5931</v>
      </c>
      <c r="I1710" s="49" t="s">
        <v>5937</v>
      </c>
      <c r="J1710" s="1" t="s">
        <v>1620</v>
      </c>
      <c r="K1710" s="26" t="e">
        <f>IF(db[[#This Row],[NB NOTA_C]]="","",COUNTIF([2]!B_MSK[concat],db[[#This Row],[NB NOTA_C]]))</f>
        <v>#REF!</v>
      </c>
      <c r="L1710" s="6" t="s">
        <v>1631</v>
      </c>
      <c r="M1710" s="1" t="s">
        <v>1661</v>
      </c>
      <c r="N1710" s="1" t="s">
        <v>2796</v>
      </c>
      <c r="O1710" s="1" t="s">
        <v>5935</v>
      </c>
      <c r="P1710" s="1" t="str">
        <f>IF(db[[#This Row],[QTY/ CTN]]="","",SUBSTITUTE(SUBSTITUTE(SUBSTITUTE(db[[#This Row],[QTY/ CTN]]," ","_",2),"(",""),")","")&amp;"_")</f>
        <v>12 LSN_</v>
      </c>
      <c r="Q1710" s="1">
        <f>IF(db[[#This Row],[H_QTY/ CTN]]="","",SEARCH("_",db[[#This Row],[H_QTY/ CTN]]))</f>
        <v>7</v>
      </c>
      <c r="R1710" s="1">
        <f>IF(db[[#This Row],[H_QTY/ CTN]]="","",LEN(db[[#This Row],[H_QTY/ CTN]]))</f>
        <v>7</v>
      </c>
      <c r="S1710" s="90" t="str">
        <f>IF(db[[#This Row],[H_QTY/ CTN]]="","",LEFT(db[[#This Row],[H_QTY/ CTN]],db[[#This Row],[H_1]]-1))</f>
        <v>12 LSN</v>
      </c>
      <c r="T1710" s="87" t="str">
        <f>IF(NOT(db[[#This Row],[H_1]]=db[[#This Row],[H_2]]),MID(db[[#This Row],[H_QTY/ CTN]],db[[#This Row],[H_1]]+1,db[[#This Row],[H_2]]-db[[#This Row],[H_1]]-1),"")</f>
        <v/>
      </c>
      <c r="U1710" s="87" t="str">
        <f>IF(db[[#This Row],[QTY/ CTN B]]="","",LEFT(db[[#This Row],[QTY/ CTN B]],SEARCH(" ",db[[#This Row],[QTY/ CTN B]],1)-1))</f>
        <v>12</v>
      </c>
      <c r="V1710" s="87" t="str">
        <f>IF(db[[#This Row],[QTY/ CTN B]]="","",RIGHT(db[[#This Row],[QTY/ CTN B]],LEN(db[[#This Row],[QTY/ CTN B]])-SEARCH(" ",db[[#This Row],[QTY/ CTN B]],1)))</f>
        <v>LSN</v>
      </c>
      <c r="W1710" s="87">
        <f>IF(db[[#This Row],[QTY/ CTN TG]]="",IF(db[[#This Row],[STN TG]]="","",12),LEFT(db[[#This Row],[QTY/ CTN TG]],SEARCH(" ",db[[#This Row],[QTY/ CTN TG]],1)-1))</f>
        <v>12</v>
      </c>
      <c r="X1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0" s="87" t="str">
        <f>IF(db[[#This Row],[STN K]]="","",IF(db[[#This Row],[STN TG]]="LSN",12,""))</f>
        <v/>
      </c>
      <c r="Z1710" s="87" t="str">
        <f>IF(db[[#This Row],[STN TG]]="LSN","PCS","")</f>
        <v/>
      </c>
      <c r="AA1710" s="87">
        <f>db[[#This Row],[QTY B]]*IF(db[[#This Row],[QTY TG]]="",1,db[[#This Row],[QTY TG]])*IF(db[[#This Row],[QTY K]]="",1,db[[#This Row],[QTY K]])</f>
        <v>144</v>
      </c>
      <c r="AB1710" s="87" t="str">
        <f>IF(db[[#This Row],[STN K]]="",IF(db[[#This Row],[STN TG]]="",db[[#This Row],[STN B]],db[[#This Row],[STN TG]]),db[[#This Row],[STN K]])</f>
        <v>PCS</v>
      </c>
      <c r="AC1710" s="87"/>
    </row>
    <row r="1711" spans="1:29" x14ac:dyDescent="0.25">
      <c r="A1711" s="87">
        <f>ROW()-1</f>
        <v>1710</v>
      </c>
      <c r="B1711" s="3" t="str">
        <f>LOWER(SUBSTITUTE(SUBSTITUTE(SUBSTITUTE(SUBSTITUTE(SUBSTITUTE(SUBSTITUTE(db[[#This Row],[NB BM]]," ",),".",""),"-",""),"(",""),")",""),"/",""))</f>
        <v>mechpenjkmp01</v>
      </c>
      <c r="C171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D171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E1711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mechpenjkmp01144lsn</v>
      </c>
      <c r="F1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mechpencilmp01jk144lsnartomoro</v>
      </c>
      <c r="G1711" s="1" t="s">
        <v>3775</v>
      </c>
      <c r="H1711" s="4" t="s">
        <v>3651</v>
      </c>
      <c r="I1711" s="49" t="s">
        <v>3652</v>
      </c>
      <c r="J1711" s="1" t="s">
        <v>1620</v>
      </c>
      <c r="K1711" s="28" t="e">
        <f>IF(db[[#This Row],[NB NOTA_C]]="","",COUNTIF([2]!B_MSK[concat],db[[#This Row],[NB NOTA_C]]))</f>
        <v>#REF!</v>
      </c>
      <c r="L1711" s="7" t="s">
        <v>1631</v>
      </c>
      <c r="M1711" s="3" t="s">
        <v>1677</v>
      </c>
      <c r="N1711" s="1" t="s">
        <v>2808</v>
      </c>
      <c r="O1711" s="3"/>
      <c r="P1711" s="3" t="str">
        <f>IF(db[[#This Row],[QTY/ CTN]]="","",SUBSTITUTE(SUBSTITUTE(SUBSTITUTE(db[[#This Row],[QTY/ CTN]]," ","_",2),"(",""),")","")&amp;"_")</f>
        <v>144 LSN_</v>
      </c>
      <c r="Q1711" s="3">
        <f>IF(db[[#This Row],[H_QTY/ CTN]]="","",SEARCH("_",db[[#This Row],[H_QTY/ CTN]]))</f>
        <v>8</v>
      </c>
      <c r="R1711" s="3">
        <f>IF(db[[#This Row],[H_QTY/ CTN]]="","",LEN(db[[#This Row],[H_QTY/ CTN]]))</f>
        <v>8</v>
      </c>
      <c r="S1711" s="87" t="str">
        <f>IF(db[[#This Row],[H_QTY/ CTN]]="","",LEFT(db[[#This Row],[H_QTY/ CTN]],db[[#This Row],[H_1]]-1))</f>
        <v>144 LSN</v>
      </c>
      <c r="T1711" s="87" t="str">
        <f>IF(NOT(db[[#This Row],[H_1]]=db[[#This Row],[H_2]]),MID(db[[#This Row],[H_QTY/ CTN]],db[[#This Row],[H_1]]+1,db[[#This Row],[H_2]]-db[[#This Row],[H_1]]-1),"")</f>
        <v/>
      </c>
      <c r="U1711" s="87" t="str">
        <f>IF(db[[#This Row],[QTY/ CTN B]]="","",LEFT(db[[#This Row],[QTY/ CTN B]],SEARCH(" ",db[[#This Row],[QTY/ CTN B]],1)-1))</f>
        <v>144</v>
      </c>
      <c r="V1711" s="87" t="str">
        <f>IF(db[[#This Row],[QTY/ CTN B]]="","",RIGHT(db[[#This Row],[QTY/ CTN B]],LEN(db[[#This Row],[QTY/ CTN B]])-SEARCH(" ",db[[#This Row],[QTY/ CTN B]],1)))</f>
        <v>LSN</v>
      </c>
      <c r="W1711" s="87">
        <f>IF(db[[#This Row],[QTY/ CTN TG]]="",IF(db[[#This Row],[STN TG]]="","",12),LEFT(db[[#This Row],[QTY/ CTN TG]],SEARCH(" ",db[[#This Row],[QTY/ CTN TG]],1)-1))</f>
        <v>12</v>
      </c>
      <c r="X1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1" s="87" t="str">
        <f>IF(db[[#This Row],[STN K]]="","",IF(db[[#This Row],[STN TG]]="LSN",12,""))</f>
        <v/>
      </c>
      <c r="Z1711" s="87" t="str">
        <f>IF(db[[#This Row],[STN TG]]="LSN","PCS","")</f>
        <v/>
      </c>
      <c r="AA1711" s="87">
        <f>db[[#This Row],[QTY B]]*IF(db[[#This Row],[QTY TG]]="",1,db[[#This Row],[QTY TG]])*IF(db[[#This Row],[QTY K]]="",1,db[[#This Row],[QTY K]])</f>
        <v>1728</v>
      </c>
      <c r="AB1711" s="87" t="str">
        <f>IF(db[[#This Row],[STN K]]="",IF(db[[#This Row],[STN TG]]="",db[[#This Row],[STN B]],db[[#This Row],[STN TG]]),db[[#This Row],[STN K]])</f>
        <v>PCS</v>
      </c>
      <c r="AC1711" s="87"/>
    </row>
    <row r="1712" spans="1:29" x14ac:dyDescent="0.25">
      <c r="A1712" s="87">
        <f>ROW()-1</f>
        <v>1711</v>
      </c>
      <c r="B1712" s="1" t="str">
        <f>LOWER(SUBSTITUTE(SUBSTITUTE(SUBSTITUTE(SUBSTITUTE(SUBSTITUTE(SUBSTITUTE(db[[#This Row],[NB BM]]," ",),".",""),"-",""),"(",""),")",""),"/",""))</f>
        <v>mechpenjkmp07</v>
      </c>
      <c r="C171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D171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E1712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mechpenjkmp07120lsn</v>
      </c>
      <c r="F17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mechpencilmp07jk120lsnartomoro</v>
      </c>
      <c r="G1712" s="1" t="s">
        <v>696</v>
      </c>
      <c r="H1712" s="4" t="s">
        <v>697</v>
      </c>
      <c r="I1712" s="49" t="s">
        <v>2526</v>
      </c>
      <c r="J1712" s="1" t="s">
        <v>1620</v>
      </c>
      <c r="K1712" s="26" t="e">
        <f>IF(db[[#This Row],[NB NOTA_C]]="","",COUNTIF([2]!B_MSK[concat],db[[#This Row],[NB NOTA_C]]))</f>
        <v>#REF!</v>
      </c>
      <c r="L1712" s="6" t="s">
        <v>1631</v>
      </c>
      <c r="M1712" s="1" t="s">
        <v>1723</v>
      </c>
      <c r="N1712" s="1" t="s">
        <v>2808</v>
      </c>
      <c r="P1712" s="1" t="str">
        <f>IF(db[[#This Row],[QTY/ CTN]]="","",SUBSTITUTE(SUBSTITUTE(SUBSTITUTE(db[[#This Row],[QTY/ CTN]]," ","_",2),"(",""),")","")&amp;"_")</f>
        <v>120 LSN_</v>
      </c>
      <c r="Q1712" s="1">
        <f>IF(db[[#This Row],[H_QTY/ CTN]]="","",SEARCH("_",db[[#This Row],[H_QTY/ CTN]]))</f>
        <v>8</v>
      </c>
      <c r="R1712" s="1">
        <f>IF(db[[#This Row],[H_QTY/ CTN]]="","",LEN(db[[#This Row],[H_QTY/ CTN]]))</f>
        <v>8</v>
      </c>
      <c r="S1712" s="90" t="str">
        <f>IF(db[[#This Row],[H_QTY/ CTN]]="","",LEFT(db[[#This Row],[H_QTY/ CTN]],db[[#This Row],[H_1]]-1))</f>
        <v>120 LSN</v>
      </c>
      <c r="T1712" s="87" t="str">
        <f>IF(NOT(db[[#This Row],[H_1]]=db[[#This Row],[H_2]]),MID(db[[#This Row],[H_QTY/ CTN]],db[[#This Row],[H_1]]+1,db[[#This Row],[H_2]]-db[[#This Row],[H_1]]-1),"")</f>
        <v/>
      </c>
      <c r="U1712" s="87" t="str">
        <f>IF(db[[#This Row],[QTY/ CTN B]]="","",LEFT(db[[#This Row],[QTY/ CTN B]],SEARCH(" ",db[[#This Row],[QTY/ CTN B]],1)-1))</f>
        <v>120</v>
      </c>
      <c r="V1712" s="87" t="str">
        <f>IF(db[[#This Row],[QTY/ CTN B]]="","",RIGHT(db[[#This Row],[QTY/ CTN B]],LEN(db[[#This Row],[QTY/ CTN B]])-SEARCH(" ",db[[#This Row],[QTY/ CTN B]],1)))</f>
        <v>LSN</v>
      </c>
      <c r="W1712" s="87">
        <f>IF(db[[#This Row],[QTY/ CTN TG]]="",IF(db[[#This Row],[STN TG]]="","",12),LEFT(db[[#This Row],[QTY/ CTN TG]],SEARCH(" ",db[[#This Row],[QTY/ CTN TG]],1)-1))</f>
        <v>12</v>
      </c>
      <c r="X1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2" s="87" t="str">
        <f>IF(db[[#This Row],[STN K]]="","",IF(db[[#This Row],[STN TG]]="LSN",12,""))</f>
        <v/>
      </c>
      <c r="Z1712" s="87" t="str">
        <f>IF(db[[#This Row],[STN TG]]="LSN","PCS","")</f>
        <v/>
      </c>
      <c r="AA1712" s="87">
        <f>db[[#This Row],[QTY B]]*IF(db[[#This Row],[QTY TG]]="",1,db[[#This Row],[QTY TG]])*IF(db[[#This Row],[QTY K]]="",1,db[[#This Row],[QTY K]])</f>
        <v>1440</v>
      </c>
      <c r="AB1712" s="87" t="str">
        <f>IF(db[[#This Row],[STN K]]="",IF(db[[#This Row],[STN TG]]="",db[[#This Row],[STN B]],db[[#This Row],[STN TG]]),db[[#This Row],[STN K]])</f>
        <v>PCS</v>
      </c>
      <c r="AC1712" s="87"/>
    </row>
    <row r="1713" spans="1:29" x14ac:dyDescent="0.25">
      <c r="A1713" s="87">
        <f>ROW()-1</f>
        <v>1712</v>
      </c>
      <c r="B1713" s="3" t="str">
        <f>LOWER(SUBSTITUTE(SUBSTITUTE(SUBSTITUTE(SUBSTITUTE(SUBSTITUTE(SUBSTITUTE(db[[#This Row],[NB BM]]," ",),".",""),"-",""),"(",""),")",""),"/",""))</f>
        <v>mechpenjkmp15cristal</v>
      </c>
      <c r="C171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D171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E1713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mechpenjkmp15cristal192lsn</v>
      </c>
      <c r="F1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mechpencilmp15cristaljk192lsnartomoro</v>
      </c>
      <c r="G1713" s="1" t="s">
        <v>3777</v>
      </c>
      <c r="H1713" s="4" t="s">
        <v>3655</v>
      </c>
      <c r="I1713" s="49" t="s">
        <v>3659</v>
      </c>
      <c r="J1713" s="1" t="s">
        <v>1620</v>
      </c>
      <c r="K1713" s="28" t="e">
        <f>IF(db[[#This Row],[NB NOTA_C]]="","",COUNTIF([2]!B_MSK[concat],db[[#This Row],[NB NOTA_C]]))</f>
        <v>#REF!</v>
      </c>
      <c r="L1713" s="7" t="s">
        <v>1631</v>
      </c>
      <c r="M1713" s="3" t="s">
        <v>2167</v>
      </c>
      <c r="N1713" s="1" t="s">
        <v>2808</v>
      </c>
      <c r="O1713" s="3"/>
      <c r="P1713" s="3" t="str">
        <f>IF(db[[#This Row],[QTY/ CTN]]="","",SUBSTITUTE(SUBSTITUTE(SUBSTITUTE(db[[#This Row],[QTY/ CTN]]," ","_",2),"(",""),")","")&amp;"_")</f>
        <v>192 LSN_</v>
      </c>
      <c r="Q1713" s="3">
        <f>IF(db[[#This Row],[H_QTY/ CTN]]="","",SEARCH("_",db[[#This Row],[H_QTY/ CTN]]))</f>
        <v>8</v>
      </c>
      <c r="R1713" s="3">
        <f>IF(db[[#This Row],[H_QTY/ CTN]]="","",LEN(db[[#This Row],[H_QTY/ CTN]]))</f>
        <v>8</v>
      </c>
      <c r="S1713" s="87" t="str">
        <f>IF(db[[#This Row],[H_QTY/ CTN]]="","",LEFT(db[[#This Row],[H_QTY/ CTN]],db[[#This Row],[H_1]]-1))</f>
        <v>192 LSN</v>
      </c>
      <c r="T1713" s="87" t="str">
        <f>IF(NOT(db[[#This Row],[H_1]]=db[[#This Row],[H_2]]),MID(db[[#This Row],[H_QTY/ CTN]],db[[#This Row],[H_1]]+1,db[[#This Row],[H_2]]-db[[#This Row],[H_1]]-1),"")</f>
        <v/>
      </c>
      <c r="U1713" s="87" t="str">
        <f>IF(db[[#This Row],[QTY/ CTN B]]="","",LEFT(db[[#This Row],[QTY/ CTN B]],SEARCH(" ",db[[#This Row],[QTY/ CTN B]],1)-1))</f>
        <v>192</v>
      </c>
      <c r="V1713" s="87" t="str">
        <f>IF(db[[#This Row],[QTY/ CTN B]]="","",RIGHT(db[[#This Row],[QTY/ CTN B]],LEN(db[[#This Row],[QTY/ CTN B]])-SEARCH(" ",db[[#This Row],[QTY/ CTN B]],1)))</f>
        <v>LSN</v>
      </c>
      <c r="W1713" s="87">
        <f>IF(db[[#This Row],[QTY/ CTN TG]]="",IF(db[[#This Row],[STN TG]]="","",12),LEFT(db[[#This Row],[QTY/ CTN TG]],SEARCH(" ",db[[#This Row],[QTY/ CTN TG]],1)-1))</f>
        <v>12</v>
      </c>
      <c r="X1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3" s="87" t="str">
        <f>IF(db[[#This Row],[STN K]]="","",IF(db[[#This Row],[STN TG]]="LSN",12,""))</f>
        <v/>
      </c>
      <c r="Z1713" s="87" t="str">
        <f>IF(db[[#This Row],[STN TG]]="LSN","PCS","")</f>
        <v/>
      </c>
      <c r="AA1713" s="87">
        <f>db[[#This Row],[QTY B]]*IF(db[[#This Row],[QTY TG]]="",1,db[[#This Row],[QTY TG]])*IF(db[[#This Row],[QTY K]]="",1,db[[#This Row],[QTY K]])</f>
        <v>2304</v>
      </c>
      <c r="AB1713" s="87" t="str">
        <f>IF(db[[#This Row],[STN K]]="",IF(db[[#This Row],[STN TG]]="",db[[#This Row],[STN B]],db[[#This Row],[STN TG]]),db[[#This Row],[STN K]])</f>
        <v>PCS</v>
      </c>
      <c r="AC1713" s="87"/>
    </row>
    <row r="1714" spans="1:29" x14ac:dyDescent="0.25">
      <c r="A1714" s="87">
        <f>ROW()-1</f>
        <v>1713</v>
      </c>
      <c r="B1714" s="1" t="str">
        <f>LOWER(SUBSTITUTE(SUBSTITUTE(SUBSTITUTE(SUBSTITUTE(SUBSTITUTE(SUBSTITUTE(db[[#This Row],[NB BM]]," ",),".",""),"-",""),"(",""),")",""),"/",""))</f>
        <v>mechpenjkmp19</v>
      </c>
      <c r="C171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D171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E1714" s="1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mechpenjkmp19144lsn</v>
      </c>
      <c r="F17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mechpencilmp19jk144lsnartomoro</v>
      </c>
      <c r="G1714" s="1" t="s">
        <v>698</v>
      </c>
      <c r="H1714" s="4" t="s">
        <v>699</v>
      </c>
      <c r="I1714" s="49" t="s">
        <v>3466</v>
      </c>
      <c r="J1714" s="1" t="s">
        <v>1620</v>
      </c>
      <c r="K1714" s="26" t="e">
        <f>IF(db[[#This Row],[NB NOTA_C]]="","",COUNTIF([2]!B_MSK[concat],db[[#This Row],[NB NOTA_C]]))</f>
        <v>#REF!</v>
      </c>
      <c r="L1714" s="6" t="s">
        <v>1631</v>
      </c>
      <c r="M1714" s="1" t="s">
        <v>1677</v>
      </c>
      <c r="N1714" s="1" t="s">
        <v>2808</v>
      </c>
      <c r="P1714" s="1" t="str">
        <f>IF(db[[#This Row],[QTY/ CTN]]="","",SUBSTITUTE(SUBSTITUTE(SUBSTITUTE(db[[#This Row],[QTY/ CTN]]," ","_",2),"(",""),")","")&amp;"_")</f>
        <v>144 LSN_</v>
      </c>
      <c r="Q1714" s="1">
        <f>IF(db[[#This Row],[H_QTY/ CTN]]="","",SEARCH("_",db[[#This Row],[H_QTY/ CTN]]))</f>
        <v>8</v>
      </c>
      <c r="R1714" s="1">
        <f>IF(db[[#This Row],[H_QTY/ CTN]]="","",LEN(db[[#This Row],[H_QTY/ CTN]]))</f>
        <v>8</v>
      </c>
      <c r="S1714" s="90" t="str">
        <f>IF(db[[#This Row],[H_QTY/ CTN]]="","",LEFT(db[[#This Row],[H_QTY/ CTN]],db[[#This Row],[H_1]]-1))</f>
        <v>144 LSN</v>
      </c>
      <c r="T1714" s="87" t="str">
        <f>IF(NOT(db[[#This Row],[H_1]]=db[[#This Row],[H_2]]),MID(db[[#This Row],[H_QTY/ CTN]],db[[#This Row],[H_1]]+1,db[[#This Row],[H_2]]-db[[#This Row],[H_1]]-1),"")</f>
        <v/>
      </c>
      <c r="U1714" s="87" t="str">
        <f>IF(db[[#This Row],[QTY/ CTN B]]="","",LEFT(db[[#This Row],[QTY/ CTN B]],SEARCH(" ",db[[#This Row],[QTY/ CTN B]],1)-1))</f>
        <v>144</v>
      </c>
      <c r="V1714" s="87" t="str">
        <f>IF(db[[#This Row],[QTY/ CTN B]]="","",RIGHT(db[[#This Row],[QTY/ CTN B]],LEN(db[[#This Row],[QTY/ CTN B]])-SEARCH(" ",db[[#This Row],[QTY/ CTN B]],1)))</f>
        <v>LSN</v>
      </c>
      <c r="W1714" s="87">
        <f>IF(db[[#This Row],[QTY/ CTN TG]]="",IF(db[[#This Row],[STN TG]]="","",12),LEFT(db[[#This Row],[QTY/ CTN TG]],SEARCH(" ",db[[#This Row],[QTY/ CTN TG]],1)-1))</f>
        <v>12</v>
      </c>
      <c r="X1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4" s="87" t="str">
        <f>IF(db[[#This Row],[STN K]]="","",IF(db[[#This Row],[STN TG]]="LSN",12,""))</f>
        <v/>
      </c>
      <c r="Z1714" s="87" t="str">
        <f>IF(db[[#This Row],[STN TG]]="LSN","PCS","")</f>
        <v/>
      </c>
      <c r="AA1714" s="87">
        <f>db[[#This Row],[QTY B]]*IF(db[[#This Row],[QTY TG]]="",1,db[[#This Row],[QTY TG]])*IF(db[[#This Row],[QTY K]]="",1,db[[#This Row],[QTY K]])</f>
        <v>1728</v>
      </c>
      <c r="AB1714" s="87" t="str">
        <f>IF(db[[#This Row],[STN K]]="",IF(db[[#This Row],[STN TG]]="",db[[#This Row],[STN B]],db[[#This Row],[STN TG]]),db[[#This Row],[STN K]])</f>
        <v>PCS</v>
      </c>
      <c r="AC1714" s="87"/>
    </row>
    <row r="1715" spans="1:29" x14ac:dyDescent="0.25">
      <c r="A1715" s="87">
        <f>ROW()-1</f>
        <v>1714</v>
      </c>
      <c r="B1715" s="3" t="str">
        <f>LOWER(SUBSTITUTE(SUBSTITUTE(SUBSTITUTE(SUBSTITUTE(SUBSTITUTE(SUBSTITUTE(db[[#This Row],[NB BM]]," ",),".",""),"-",""),"(",""),")",""),"/",""))</f>
        <v>mechpenjkmp21</v>
      </c>
      <c r="C171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D171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E1715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mechpenjkmp21144lsn</v>
      </c>
      <c r="F17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mechpencilmp21jk144lsnartomoro</v>
      </c>
      <c r="G1715" s="1" t="s">
        <v>4216</v>
      </c>
      <c r="H1715" s="4" t="s">
        <v>4208</v>
      </c>
      <c r="I1715" s="49" t="s">
        <v>4209</v>
      </c>
      <c r="J1715" s="1" t="s">
        <v>1620</v>
      </c>
      <c r="K1715" s="28" t="e">
        <f>IF(db[[#This Row],[NB NOTA_C]]="","",COUNTIF([2]!B_MSK[concat],db[[#This Row],[NB NOTA_C]]))</f>
        <v>#REF!</v>
      </c>
      <c r="L1715" s="6" t="s">
        <v>1631</v>
      </c>
      <c r="M1715" s="3" t="s">
        <v>1677</v>
      </c>
      <c r="N1715" s="1" t="s">
        <v>2808</v>
      </c>
      <c r="O1715" s="3"/>
      <c r="P1715" s="3" t="str">
        <f>IF(db[[#This Row],[QTY/ CTN]]="","",SUBSTITUTE(SUBSTITUTE(SUBSTITUTE(db[[#This Row],[QTY/ CTN]]," ","_",2),"(",""),")","")&amp;"_")</f>
        <v>144 LSN_</v>
      </c>
      <c r="Q1715" s="3">
        <f>IF(db[[#This Row],[H_QTY/ CTN]]="","",SEARCH("_",db[[#This Row],[H_QTY/ CTN]]))</f>
        <v>8</v>
      </c>
      <c r="R1715" s="3">
        <f>IF(db[[#This Row],[H_QTY/ CTN]]="","",LEN(db[[#This Row],[H_QTY/ CTN]]))</f>
        <v>8</v>
      </c>
      <c r="S1715" s="87" t="str">
        <f>IF(db[[#This Row],[H_QTY/ CTN]]="","",LEFT(db[[#This Row],[H_QTY/ CTN]],db[[#This Row],[H_1]]-1))</f>
        <v>144 LSN</v>
      </c>
      <c r="T1715" s="87" t="str">
        <f>IF(NOT(db[[#This Row],[H_1]]=db[[#This Row],[H_2]]),MID(db[[#This Row],[H_QTY/ CTN]],db[[#This Row],[H_1]]+1,db[[#This Row],[H_2]]-db[[#This Row],[H_1]]-1),"")</f>
        <v/>
      </c>
      <c r="U1715" s="87" t="str">
        <f>IF(db[[#This Row],[QTY/ CTN B]]="","",LEFT(db[[#This Row],[QTY/ CTN B]],SEARCH(" ",db[[#This Row],[QTY/ CTN B]],1)-1))</f>
        <v>144</v>
      </c>
      <c r="V1715" s="87" t="str">
        <f>IF(db[[#This Row],[QTY/ CTN B]]="","",RIGHT(db[[#This Row],[QTY/ CTN B]],LEN(db[[#This Row],[QTY/ CTN B]])-SEARCH(" ",db[[#This Row],[QTY/ CTN B]],1)))</f>
        <v>LSN</v>
      </c>
      <c r="W1715" s="87">
        <f>IF(db[[#This Row],[QTY/ CTN TG]]="",IF(db[[#This Row],[STN TG]]="","",12),LEFT(db[[#This Row],[QTY/ CTN TG]],SEARCH(" ",db[[#This Row],[QTY/ CTN TG]],1)-1))</f>
        <v>12</v>
      </c>
      <c r="X1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5" s="87" t="str">
        <f>IF(db[[#This Row],[STN K]]="","",IF(db[[#This Row],[STN TG]]="LSN",12,""))</f>
        <v/>
      </c>
      <c r="Z1715" s="87" t="str">
        <f>IF(db[[#This Row],[STN TG]]="LSN","PCS","")</f>
        <v/>
      </c>
      <c r="AA1715" s="87">
        <f>db[[#This Row],[QTY B]]*IF(db[[#This Row],[QTY TG]]="",1,db[[#This Row],[QTY TG]])*IF(db[[#This Row],[QTY K]]="",1,db[[#This Row],[QTY K]])</f>
        <v>1728</v>
      </c>
      <c r="AB1715" s="87" t="str">
        <f>IF(db[[#This Row],[STN K]]="",IF(db[[#This Row],[STN TG]]="",db[[#This Row],[STN B]],db[[#This Row],[STN TG]]),db[[#This Row],[STN K]])</f>
        <v>PCS</v>
      </c>
      <c r="AC1715" s="87"/>
    </row>
    <row r="1716" spans="1:29" x14ac:dyDescent="0.25">
      <c r="A1716" s="87">
        <f>ROW()-1</f>
        <v>1715</v>
      </c>
      <c r="B1716" s="3" t="str">
        <f>LOWER(SUBSTITUTE(SUBSTITUTE(SUBSTITUTE(SUBSTITUTE(SUBSTITUTE(SUBSTITUTE(db[[#This Row],[NB BM]]," ",),".",""),"-",""),"(",""),")",""),"/",""))</f>
        <v>mechpenjkmp47safari</v>
      </c>
      <c r="C171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D171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E1716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mechpenjkmp47safari144lsn</v>
      </c>
      <c r="F1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mechpencilmp47safarijk144lsnartomoro</v>
      </c>
      <c r="G1716" s="1" t="s">
        <v>3778</v>
      </c>
      <c r="H1716" s="4" t="s">
        <v>3656</v>
      </c>
      <c r="I1716" s="49" t="s">
        <v>3661</v>
      </c>
      <c r="J1716" s="1" t="s">
        <v>1620</v>
      </c>
      <c r="K1716" s="28" t="e">
        <f>IF(db[[#This Row],[NB NOTA_C]]="","",COUNTIF([2]!B_MSK[concat],db[[#This Row],[NB NOTA_C]]))</f>
        <v>#REF!</v>
      </c>
      <c r="L1716" s="7" t="s">
        <v>1631</v>
      </c>
      <c r="M1716" s="3" t="s">
        <v>1677</v>
      </c>
      <c r="N1716" s="1" t="s">
        <v>2808</v>
      </c>
      <c r="O1716" s="3"/>
      <c r="P1716" s="3" t="str">
        <f>IF(db[[#This Row],[QTY/ CTN]]="","",SUBSTITUTE(SUBSTITUTE(SUBSTITUTE(db[[#This Row],[QTY/ CTN]]," ","_",2),"(",""),")","")&amp;"_")</f>
        <v>144 LSN_</v>
      </c>
      <c r="Q1716" s="3">
        <f>IF(db[[#This Row],[H_QTY/ CTN]]="","",SEARCH("_",db[[#This Row],[H_QTY/ CTN]]))</f>
        <v>8</v>
      </c>
      <c r="R1716" s="3">
        <f>IF(db[[#This Row],[H_QTY/ CTN]]="","",LEN(db[[#This Row],[H_QTY/ CTN]]))</f>
        <v>8</v>
      </c>
      <c r="S1716" s="87" t="str">
        <f>IF(db[[#This Row],[H_QTY/ CTN]]="","",LEFT(db[[#This Row],[H_QTY/ CTN]],db[[#This Row],[H_1]]-1))</f>
        <v>144 LSN</v>
      </c>
      <c r="T1716" s="87" t="str">
        <f>IF(NOT(db[[#This Row],[H_1]]=db[[#This Row],[H_2]]),MID(db[[#This Row],[H_QTY/ CTN]],db[[#This Row],[H_1]]+1,db[[#This Row],[H_2]]-db[[#This Row],[H_1]]-1),"")</f>
        <v/>
      </c>
      <c r="U1716" s="87" t="str">
        <f>IF(db[[#This Row],[QTY/ CTN B]]="","",LEFT(db[[#This Row],[QTY/ CTN B]],SEARCH(" ",db[[#This Row],[QTY/ CTN B]],1)-1))</f>
        <v>144</v>
      </c>
      <c r="V1716" s="87" t="str">
        <f>IF(db[[#This Row],[QTY/ CTN B]]="","",RIGHT(db[[#This Row],[QTY/ CTN B]],LEN(db[[#This Row],[QTY/ CTN B]])-SEARCH(" ",db[[#This Row],[QTY/ CTN B]],1)))</f>
        <v>LSN</v>
      </c>
      <c r="W1716" s="87">
        <f>IF(db[[#This Row],[QTY/ CTN TG]]="",IF(db[[#This Row],[STN TG]]="","",12),LEFT(db[[#This Row],[QTY/ CTN TG]],SEARCH(" ",db[[#This Row],[QTY/ CTN TG]],1)-1))</f>
        <v>12</v>
      </c>
      <c r="X1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6" s="87" t="str">
        <f>IF(db[[#This Row],[STN K]]="","",IF(db[[#This Row],[STN TG]]="LSN",12,""))</f>
        <v/>
      </c>
      <c r="Z1716" s="87" t="str">
        <f>IF(db[[#This Row],[STN TG]]="LSN","PCS","")</f>
        <v/>
      </c>
      <c r="AA1716" s="87">
        <f>db[[#This Row],[QTY B]]*IF(db[[#This Row],[QTY TG]]="",1,db[[#This Row],[QTY TG]])*IF(db[[#This Row],[QTY K]]="",1,db[[#This Row],[QTY K]])</f>
        <v>1728</v>
      </c>
      <c r="AB1716" s="87" t="str">
        <f>IF(db[[#This Row],[STN K]]="",IF(db[[#This Row],[STN TG]]="",db[[#This Row],[STN B]],db[[#This Row],[STN TG]]),db[[#This Row],[STN K]])</f>
        <v>PCS</v>
      </c>
      <c r="AC1716" s="87"/>
    </row>
    <row r="1717" spans="1:29" x14ac:dyDescent="0.25">
      <c r="A1717" s="87">
        <f>ROW()-1</f>
        <v>1716</v>
      </c>
      <c r="B1717" s="3" t="str">
        <f>LOWER(SUBSTITUTE(SUBSTITUTE(SUBSTITUTE(SUBSTITUTE(SUBSTITUTE(SUBSTITUTE(db[[#This Row],[NB BM]]," ",),".",""),"-",""),"(",""),")",""),"/",""))</f>
        <v>mechpenjkmp50</v>
      </c>
      <c r="C171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D171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E1717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mechpenjkmp50144lsn</v>
      </c>
      <c r="F1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mechanicalpencilmp50jk144lsnartomoro</v>
      </c>
      <c r="G1717" s="1" t="s">
        <v>4389</v>
      </c>
      <c r="H1717" s="4" t="s">
        <v>4387</v>
      </c>
      <c r="I1717" s="49" t="s">
        <v>4388</v>
      </c>
      <c r="J1717" s="1" t="s">
        <v>1620</v>
      </c>
      <c r="K1717" s="28" t="e">
        <f>IF(db[[#This Row],[NB NOTA_C]]="","",COUNTIF([2]!B_MSK[concat],db[[#This Row],[NB NOTA_C]]))</f>
        <v>#REF!</v>
      </c>
      <c r="L1717" s="7" t="s">
        <v>1631</v>
      </c>
      <c r="M1717" s="3" t="s">
        <v>1677</v>
      </c>
      <c r="N1717" s="1" t="s">
        <v>2808</v>
      </c>
      <c r="O1717" s="3"/>
      <c r="P1717" s="3" t="str">
        <f>IF(db[[#This Row],[QTY/ CTN]]="","",SUBSTITUTE(SUBSTITUTE(SUBSTITUTE(db[[#This Row],[QTY/ CTN]]," ","_",2),"(",""),")","")&amp;"_")</f>
        <v>144 LSN_</v>
      </c>
      <c r="Q1717" s="3">
        <f>IF(db[[#This Row],[H_QTY/ CTN]]="","",SEARCH("_",db[[#This Row],[H_QTY/ CTN]]))</f>
        <v>8</v>
      </c>
      <c r="R1717" s="3">
        <f>IF(db[[#This Row],[H_QTY/ CTN]]="","",LEN(db[[#This Row],[H_QTY/ CTN]]))</f>
        <v>8</v>
      </c>
      <c r="S1717" s="87" t="str">
        <f>IF(db[[#This Row],[H_QTY/ CTN]]="","",LEFT(db[[#This Row],[H_QTY/ CTN]],db[[#This Row],[H_1]]-1))</f>
        <v>144 LSN</v>
      </c>
      <c r="T1717" s="87" t="str">
        <f>IF(NOT(db[[#This Row],[H_1]]=db[[#This Row],[H_2]]),MID(db[[#This Row],[H_QTY/ CTN]],db[[#This Row],[H_1]]+1,db[[#This Row],[H_2]]-db[[#This Row],[H_1]]-1),"")</f>
        <v/>
      </c>
      <c r="U1717" s="87" t="str">
        <f>IF(db[[#This Row],[QTY/ CTN B]]="","",LEFT(db[[#This Row],[QTY/ CTN B]],SEARCH(" ",db[[#This Row],[QTY/ CTN B]],1)-1))</f>
        <v>144</v>
      </c>
      <c r="V1717" s="87" t="str">
        <f>IF(db[[#This Row],[QTY/ CTN B]]="","",RIGHT(db[[#This Row],[QTY/ CTN B]],LEN(db[[#This Row],[QTY/ CTN B]])-SEARCH(" ",db[[#This Row],[QTY/ CTN B]],1)))</f>
        <v>LSN</v>
      </c>
      <c r="W1717" s="87">
        <f>IF(db[[#This Row],[QTY/ CTN TG]]="",IF(db[[#This Row],[STN TG]]="","",12),LEFT(db[[#This Row],[QTY/ CTN TG]],SEARCH(" ",db[[#This Row],[QTY/ CTN TG]],1)-1))</f>
        <v>12</v>
      </c>
      <c r="X1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17" s="87" t="str">
        <f>IF(db[[#This Row],[STN K]]="","",IF(db[[#This Row],[STN TG]]="LSN",12,""))</f>
        <v/>
      </c>
      <c r="Z1717" s="87" t="str">
        <f>IF(db[[#This Row],[STN TG]]="LSN","PCS","")</f>
        <v/>
      </c>
      <c r="AA1717" s="87">
        <f>db[[#This Row],[QTY B]]*IF(db[[#This Row],[QTY TG]]="",1,db[[#This Row],[QTY TG]])*IF(db[[#This Row],[QTY K]]="",1,db[[#This Row],[QTY K]])</f>
        <v>1728</v>
      </c>
      <c r="AB1717" s="87" t="str">
        <f>IF(db[[#This Row],[STN K]]="",IF(db[[#This Row],[STN TG]]="",db[[#This Row],[STN B]],db[[#This Row],[STN TG]]),db[[#This Row],[STN K]])</f>
        <v>PCS</v>
      </c>
      <c r="AC1717" s="87"/>
    </row>
    <row r="1718" spans="1:29" x14ac:dyDescent="0.25">
      <c r="A1718" s="87">
        <f>ROW()-1</f>
        <v>1717</v>
      </c>
      <c r="B1718" s="3" t="str">
        <f>LOWER(SUBSTITUTE(SUBSTITUTE(SUBSTITUTE(SUBSTITUTE(SUBSTITUTE(SUBSTITUTE(db[[#This Row],[NB BM]]," ",),".",""),"-",""),"(",""),")",""),"/",""))</f>
        <v>mejaipadimportjumbo</v>
      </c>
      <c r="C171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D1718" s="3" t="str">
        <f>LOWER(SUBSTITUTE(SUBSTITUTE(SUBSTITUTE(SUBSTITUTE(SUBSTITUTE(SUBSTITUTE(SUBSTITUTE(SUBSTITUTE(SUBSTITUTE(db[[#This Row],[NB PAJAK]]," ",""),"-",""),"(",""),")",""),".",""),",",""),"/",""),"""",""),"+",""))</f>
        <v/>
      </c>
      <c r="E1718" s="3" t="str">
        <f>LOWER(SUBSTITUTE(SUBSTITUTE(SUBSTITUTE(SUBSTITUTE(SUBSTITUTE(SUBSTITUTE(SUBSTITUTE(SUBSTITUTE(SUBSTITUTE(db[[#This Row],[NB BM]]&amp;db[[#This Row],[QTY/ CTN]]," ",),".",""),"-",""),"(",""),")",""),",",""),"/",""),"""",""),"+",""))</f>
        <v>mejaipadimportjumbo10pcs</v>
      </c>
      <c r="F1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mejaipadimportjumbo10pcsuntana</v>
      </c>
      <c r="G1718" s="1" t="s">
        <v>4317</v>
      </c>
      <c r="H1718" s="4" t="s">
        <v>4313</v>
      </c>
      <c r="I1718" s="49"/>
      <c r="J1718" s="1" t="s">
        <v>1621</v>
      </c>
      <c r="K1718" s="28" t="e">
        <f>IF(db[[#This Row],[NB NOTA_C]]="","",COUNTIF([2]!B_MSK[concat],db[[#This Row],[NB NOTA_C]]))</f>
        <v>#REF!</v>
      </c>
      <c r="L1718" s="7" t="s">
        <v>2777</v>
      </c>
      <c r="M1718" s="3" t="s">
        <v>2082</v>
      </c>
      <c r="N1718" s="1" t="s">
        <v>2790</v>
      </c>
      <c r="O1718" s="3"/>
      <c r="P1718" s="3" t="str">
        <f>IF(db[[#This Row],[QTY/ CTN]]="","",SUBSTITUTE(SUBSTITUTE(SUBSTITUTE(db[[#This Row],[QTY/ CTN]]," ","_",2),"(",""),")","")&amp;"_")</f>
        <v>10 PCS_</v>
      </c>
      <c r="Q1718" s="3">
        <f>IF(db[[#This Row],[H_QTY/ CTN]]="","",SEARCH("_",db[[#This Row],[H_QTY/ CTN]]))</f>
        <v>7</v>
      </c>
      <c r="R1718" s="3">
        <f>IF(db[[#This Row],[H_QTY/ CTN]]="","",LEN(db[[#This Row],[H_QTY/ CTN]]))</f>
        <v>7</v>
      </c>
      <c r="S1718" s="87" t="str">
        <f>IF(db[[#This Row],[H_QTY/ CTN]]="","",LEFT(db[[#This Row],[H_QTY/ CTN]],db[[#This Row],[H_1]]-1))</f>
        <v>10 PCS</v>
      </c>
      <c r="T1718" s="87" t="str">
        <f>IF(NOT(db[[#This Row],[H_1]]=db[[#This Row],[H_2]]),MID(db[[#This Row],[H_QTY/ CTN]],db[[#This Row],[H_1]]+1,db[[#This Row],[H_2]]-db[[#This Row],[H_1]]-1),"")</f>
        <v/>
      </c>
      <c r="U1718" s="87" t="str">
        <f>IF(db[[#This Row],[QTY/ CTN B]]="","",LEFT(db[[#This Row],[QTY/ CTN B]],SEARCH(" ",db[[#This Row],[QTY/ CTN B]],1)-1))</f>
        <v>10</v>
      </c>
      <c r="V1718" s="87" t="str">
        <f>IF(db[[#This Row],[QTY/ CTN B]]="","",RIGHT(db[[#This Row],[QTY/ CTN B]],LEN(db[[#This Row],[QTY/ CTN B]])-SEARCH(" ",db[[#This Row],[QTY/ CTN B]],1)))</f>
        <v>PCS</v>
      </c>
      <c r="W1718" s="87" t="str">
        <f>IF(db[[#This Row],[QTY/ CTN TG]]="",IF(db[[#This Row],[STN TG]]="","",12),LEFT(db[[#This Row],[QTY/ CTN TG]],SEARCH(" ",db[[#This Row],[QTY/ CTN TG]],1)-1))</f>
        <v/>
      </c>
      <c r="X1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18" s="87" t="str">
        <f>IF(db[[#This Row],[STN K]]="","",IF(db[[#This Row],[STN TG]]="LSN",12,""))</f>
        <v/>
      </c>
      <c r="Z1718" s="87" t="str">
        <f>IF(db[[#This Row],[STN TG]]="LSN","PCS","")</f>
        <v/>
      </c>
      <c r="AA1718" s="87">
        <f>db[[#This Row],[QTY B]]*IF(db[[#This Row],[QTY TG]]="",1,db[[#This Row],[QTY TG]])*IF(db[[#This Row],[QTY K]]="",1,db[[#This Row],[QTY K]])</f>
        <v>10</v>
      </c>
      <c r="AB1718" s="87" t="str">
        <f>IF(db[[#This Row],[STN K]]="",IF(db[[#This Row],[STN TG]]="",db[[#This Row],[STN B]],db[[#This Row],[STN TG]]),db[[#This Row],[STN K]])</f>
        <v>PCS</v>
      </c>
      <c r="AC1718" s="87"/>
    </row>
    <row r="1719" spans="1:29" x14ac:dyDescent="0.25">
      <c r="A1719" s="87">
        <f>ROW()-1</f>
        <v>1718</v>
      </c>
      <c r="B1719" s="3" t="str">
        <f>LOWER(SUBSTITUTE(SUBSTITUTE(SUBSTITUTE(SUBSTITUTE(SUBSTITUTE(SUBSTITUTE(db[[#This Row],[NB BM]]," ",),".",""),"-",""),"(",""),")",""),"/",""))</f>
        <v>mejaipadimportjumbokarakter</v>
      </c>
      <c r="C1719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D1719" s="3" t="str">
        <f>LOWER(SUBSTITUTE(SUBSTITUTE(SUBSTITUTE(SUBSTITUTE(SUBSTITUTE(SUBSTITUTE(SUBSTITUTE(SUBSTITUTE(SUBSTITUTE(db[[#This Row],[NB PAJAK]]," ",""),"-",""),"(",""),")",""),".",""),",",""),"/",""),"""",""),"+",""))</f>
        <v/>
      </c>
      <c r="E1719" s="3" t="str">
        <f>LOWER(SUBSTITUTE(SUBSTITUTE(SUBSTITUTE(SUBSTITUTE(SUBSTITUTE(SUBSTITUTE(SUBSTITUTE(SUBSTITUTE(SUBSTITUTE(db[[#This Row],[NB BM]]&amp;db[[#This Row],[QTY/ CTN]]," ",),".",""),"-",""),"(",""),")",""),",",""),"/",""),"""",""),"+",""))</f>
        <v>mejaipadimportjumbokarakter10pcs</v>
      </c>
      <c r="F1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mejaipadimportjumbokarakter10pcsuntana</v>
      </c>
      <c r="G1719" s="4" t="s">
        <v>4954</v>
      </c>
      <c r="H1719" s="4" t="s">
        <v>4953</v>
      </c>
      <c r="I1719" s="49"/>
      <c r="J1719" s="1" t="s">
        <v>1621</v>
      </c>
      <c r="K1719" s="28" t="e">
        <f>IF(db[[#This Row],[NB NOTA_C]]="","",COUNTIF([2]!B_MSK[concat],db[[#This Row],[NB NOTA_C]]))</f>
        <v>#REF!</v>
      </c>
      <c r="L1719" s="7" t="s">
        <v>2777</v>
      </c>
      <c r="M1719" s="3" t="s">
        <v>2082</v>
      </c>
      <c r="N1719" s="1" t="s">
        <v>2790</v>
      </c>
      <c r="O1719" s="3"/>
      <c r="P1719" s="3" t="str">
        <f>IF(db[[#This Row],[QTY/ CTN]]="","",SUBSTITUTE(SUBSTITUTE(SUBSTITUTE(db[[#This Row],[QTY/ CTN]]," ","_",2),"(",""),")","")&amp;"_")</f>
        <v>10 PCS_</v>
      </c>
      <c r="Q1719" s="3">
        <f>IF(db[[#This Row],[H_QTY/ CTN]]="","",SEARCH("_",db[[#This Row],[H_QTY/ CTN]]))</f>
        <v>7</v>
      </c>
      <c r="R1719" s="3">
        <f>IF(db[[#This Row],[H_QTY/ CTN]]="","",LEN(db[[#This Row],[H_QTY/ CTN]]))</f>
        <v>7</v>
      </c>
      <c r="S1719" s="87" t="str">
        <f>IF(db[[#This Row],[H_QTY/ CTN]]="","",LEFT(db[[#This Row],[H_QTY/ CTN]],db[[#This Row],[H_1]]-1))</f>
        <v>10 PCS</v>
      </c>
      <c r="T1719" s="87" t="str">
        <f>IF(NOT(db[[#This Row],[H_1]]=db[[#This Row],[H_2]]),MID(db[[#This Row],[H_QTY/ CTN]],db[[#This Row],[H_1]]+1,db[[#This Row],[H_2]]-db[[#This Row],[H_1]]-1),"")</f>
        <v/>
      </c>
      <c r="U1719" s="87" t="str">
        <f>IF(db[[#This Row],[QTY/ CTN B]]="","",LEFT(db[[#This Row],[QTY/ CTN B]],SEARCH(" ",db[[#This Row],[QTY/ CTN B]],1)-1))</f>
        <v>10</v>
      </c>
      <c r="V1719" s="87" t="str">
        <f>IF(db[[#This Row],[QTY/ CTN B]]="","",RIGHT(db[[#This Row],[QTY/ CTN B]],LEN(db[[#This Row],[QTY/ CTN B]])-SEARCH(" ",db[[#This Row],[QTY/ CTN B]],1)))</f>
        <v>PCS</v>
      </c>
      <c r="W1719" s="87" t="str">
        <f>IF(db[[#This Row],[QTY/ CTN TG]]="",IF(db[[#This Row],[STN TG]]="","",12),LEFT(db[[#This Row],[QTY/ CTN TG]],SEARCH(" ",db[[#This Row],[QTY/ CTN TG]],1)-1))</f>
        <v/>
      </c>
      <c r="X1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19" s="87" t="str">
        <f>IF(db[[#This Row],[STN K]]="","",IF(db[[#This Row],[STN TG]]="LSN",12,""))</f>
        <v/>
      </c>
      <c r="Z1719" s="87" t="str">
        <f>IF(db[[#This Row],[STN TG]]="LSN","PCS","")</f>
        <v/>
      </c>
      <c r="AA1719" s="87">
        <f>db[[#This Row],[QTY B]]*IF(db[[#This Row],[QTY TG]]="",1,db[[#This Row],[QTY TG]])*IF(db[[#This Row],[QTY K]]="",1,db[[#This Row],[QTY K]])</f>
        <v>10</v>
      </c>
      <c r="AB1719" s="87" t="str">
        <f>IF(db[[#This Row],[STN K]]="",IF(db[[#This Row],[STN TG]]="",db[[#This Row],[STN B]],db[[#This Row],[STN TG]]),db[[#This Row],[STN K]])</f>
        <v>PCS</v>
      </c>
      <c r="AC1719" s="87"/>
    </row>
    <row r="1720" spans="1:29" x14ac:dyDescent="0.25">
      <c r="A1720" s="87">
        <f>ROW()-1</f>
        <v>1719</v>
      </c>
      <c r="B1720" s="40" t="str">
        <f>LOWER(SUBSTITUTE(SUBSTITUTE(SUBSTITUTE(SUBSTITUTE(SUBSTITUTE(SUBSTITUTE(db[[#This Row],[NB BM]]," ",),".",""),"-",""),"(",""),")",""),"/",""))</f>
        <v>mejalipathandlewarnapolos</v>
      </c>
      <c r="C1720" s="40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D1720" s="40" t="str">
        <f>LOWER(SUBSTITUTE(SUBSTITUTE(SUBSTITUTE(SUBSTITUTE(SUBSTITUTE(SUBSTITUTE(SUBSTITUTE(SUBSTITUTE(SUBSTITUTE(db[[#This Row],[NB PAJAK]]," ",""),"-",""),"(",""),")",""),".",""),",",""),"/",""),"""",""),"+",""))</f>
        <v/>
      </c>
      <c r="E1720" s="40" t="str">
        <f>LOWER(SUBSTITUTE(SUBSTITUTE(SUBSTITUTE(SUBSTITUTE(SUBSTITUTE(SUBSTITUTE(SUBSTITUTE(SUBSTITUTE(SUBSTITUTE(db[[#This Row],[NB BM]]&amp;db[[#This Row],[QTY/ CTN]]," ",),".",""),"-",""),"(",""),")",""),",",""),"/",""),"""",""),"+",""))</f>
        <v>mejalipathandlewarnapolos10pcs</v>
      </c>
      <c r="F1720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mejalipathandlewarna10pcsartomoro</v>
      </c>
      <c r="G1720" s="1" t="s">
        <v>4948</v>
      </c>
      <c r="H1720" s="42" t="s">
        <v>4619</v>
      </c>
      <c r="I1720" s="62"/>
      <c r="J1720" s="1" t="s">
        <v>1620</v>
      </c>
      <c r="K1720" s="43" t="e">
        <f>IF(db[[#This Row],[NB NOTA_C]]="","",COUNTIF([2]!B_MSK[concat],db[[#This Row],[NB NOTA_C]]))</f>
        <v>#REF!</v>
      </c>
      <c r="L1720" s="44" t="s">
        <v>2157</v>
      </c>
      <c r="M1720" s="40" t="s">
        <v>2082</v>
      </c>
      <c r="N1720" s="41" t="s">
        <v>2790</v>
      </c>
      <c r="O1720" s="40"/>
      <c r="P1720" s="40" t="str">
        <f>IF(db[[#This Row],[QTY/ CTN]]="","",SUBSTITUTE(SUBSTITUTE(SUBSTITUTE(db[[#This Row],[QTY/ CTN]]," ","_",2),"(",""),")","")&amp;"_")</f>
        <v>10 PCS_</v>
      </c>
      <c r="Q1720" s="40">
        <f>IF(db[[#This Row],[H_QTY/ CTN]]="","",SEARCH("_",db[[#This Row],[H_QTY/ CTN]]))</f>
        <v>7</v>
      </c>
      <c r="R1720" s="40">
        <f>IF(db[[#This Row],[H_QTY/ CTN]]="","",LEN(db[[#This Row],[H_QTY/ CTN]]))</f>
        <v>7</v>
      </c>
      <c r="S1720" s="99" t="str">
        <f>IF(db[[#This Row],[H_QTY/ CTN]]="","",LEFT(db[[#This Row],[H_QTY/ CTN]],db[[#This Row],[H_1]]-1))</f>
        <v>10 PCS</v>
      </c>
      <c r="T1720" s="99" t="str">
        <f>IF(NOT(db[[#This Row],[H_1]]=db[[#This Row],[H_2]]),MID(db[[#This Row],[H_QTY/ CTN]],db[[#This Row],[H_1]]+1,db[[#This Row],[H_2]]-db[[#This Row],[H_1]]-1),"")</f>
        <v/>
      </c>
      <c r="U1720" s="87" t="str">
        <f>IF(db[[#This Row],[QTY/ CTN B]]="","",LEFT(db[[#This Row],[QTY/ CTN B]],SEARCH(" ",db[[#This Row],[QTY/ CTN B]],1)-1))</f>
        <v>10</v>
      </c>
      <c r="V1720" s="87" t="str">
        <f>IF(db[[#This Row],[QTY/ CTN B]]="","",RIGHT(db[[#This Row],[QTY/ CTN B]],LEN(db[[#This Row],[QTY/ CTN B]])-SEARCH(" ",db[[#This Row],[QTY/ CTN B]],1)))</f>
        <v>PCS</v>
      </c>
      <c r="W1720" s="87" t="str">
        <f>IF(db[[#This Row],[QTY/ CTN TG]]="",IF(db[[#This Row],[STN TG]]="","",12),LEFT(db[[#This Row],[QTY/ CTN TG]],SEARCH(" ",db[[#This Row],[QTY/ CTN TG]],1)-1))</f>
        <v/>
      </c>
      <c r="X1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20" s="87" t="str">
        <f>IF(db[[#This Row],[STN K]]="","",IF(db[[#This Row],[STN TG]]="LSN",12,""))</f>
        <v/>
      </c>
      <c r="Z1720" s="87" t="str">
        <f>IF(db[[#This Row],[STN TG]]="LSN","PCS","")</f>
        <v/>
      </c>
      <c r="AA1720" s="87">
        <f>db[[#This Row],[QTY B]]*IF(db[[#This Row],[QTY TG]]="",1,db[[#This Row],[QTY TG]])*IF(db[[#This Row],[QTY K]]="",1,db[[#This Row],[QTY K]])</f>
        <v>10</v>
      </c>
      <c r="AB1720" s="87" t="str">
        <f>IF(db[[#This Row],[STN K]]="",IF(db[[#This Row],[STN TG]]="",db[[#This Row],[STN B]],db[[#This Row],[STN TG]]),db[[#This Row],[STN K]])</f>
        <v>PCS</v>
      </c>
      <c r="AC1720" s="87"/>
    </row>
    <row r="1721" spans="1:29" x14ac:dyDescent="0.25">
      <c r="A1721" s="87">
        <f>ROW()-1</f>
        <v>1720</v>
      </c>
      <c r="B1721" s="3" t="str">
        <f>LOWER(SUBSTITUTE(SUBSTITUTE(SUBSTITUTE(SUBSTITUTE(SUBSTITUTE(SUBSTITUTE(db[[#This Row],[NB BM]]," ",),".",""),"-",""),"(",""),")",""),"/",""))</f>
        <v>mechpen05batiktm01600a</v>
      </c>
      <c r="C1721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D1721" s="3" t="str">
        <f>LOWER(SUBSTITUTE(SUBSTITUTE(SUBSTITUTE(SUBSTITUTE(SUBSTITUTE(SUBSTITUTE(SUBSTITUTE(SUBSTITUTE(SUBSTITUTE(db[[#This Row],[NB PAJAK]]," ",""),"-",""),"(",""),")",""),".",""),",",""),"/",""),"""",""),"+",""))</f>
        <v/>
      </c>
      <c r="E1721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mechpen05batiktm01600a144lsn</v>
      </c>
      <c r="F1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mekpensil05batiktm01600a144lsnuntana</v>
      </c>
      <c r="G1721" s="1" t="s">
        <v>4565</v>
      </c>
      <c r="H1721" s="4" t="s">
        <v>4561</v>
      </c>
      <c r="I1721" s="49"/>
      <c r="J1721" s="1" t="s">
        <v>1621</v>
      </c>
      <c r="K1721" s="28" t="e">
        <f>IF(db[[#This Row],[NB NOTA_C]]="","",COUNTIF([2]!B_MSK[concat],db[[#This Row],[NB NOTA_C]]))</f>
        <v>#REF!</v>
      </c>
      <c r="L1721" s="7" t="s">
        <v>2654</v>
      </c>
      <c r="M1721" s="3" t="s">
        <v>1677</v>
      </c>
      <c r="N1721" s="1" t="s">
        <v>2808</v>
      </c>
      <c r="O1721" s="3"/>
      <c r="P1721" s="3" t="str">
        <f>IF(db[[#This Row],[QTY/ CTN]]="","",SUBSTITUTE(SUBSTITUTE(SUBSTITUTE(db[[#This Row],[QTY/ CTN]]," ","_",2),"(",""),")","")&amp;"_")</f>
        <v>144 LSN_</v>
      </c>
      <c r="Q1721" s="3">
        <f>IF(db[[#This Row],[H_QTY/ CTN]]="","",SEARCH("_",db[[#This Row],[H_QTY/ CTN]]))</f>
        <v>8</v>
      </c>
      <c r="R1721" s="3">
        <f>IF(db[[#This Row],[H_QTY/ CTN]]="","",LEN(db[[#This Row],[H_QTY/ CTN]]))</f>
        <v>8</v>
      </c>
      <c r="S1721" s="87" t="str">
        <f>IF(db[[#This Row],[H_QTY/ CTN]]="","",LEFT(db[[#This Row],[H_QTY/ CTN]],db[[#This Row],[H_1]]-1))</f>
        <v>144 LSN</v>
      </c>
      <c r="T1721" s="87" t="str">
        <f>IF(NOT(db[[#This Row],[H_1]]=db[[#This Row],[H_2]]),MID(db[[#This Row],[H_QTY/ CTN]],db[[#This Row],[H_1]]+1,db[[#This Row],[H_2]]-db[[#This Row],[H_1]]-1),"")</f>
        <v/>
      </c>
      <c r="U1721" s="87" t="str">
        <f>IF(db[[#This Row],[QTY/ CTN B]]="","",LEFT(db[[#This Row],[QTY/ CTN B]],SEARCH(" ",db[[#This Row],[QTY/ CTN B]],1)-1))</f>
        <v>144</v>
      </c>
      <c r="V1721" s="87" t="str">
        <f>IF(db[[#This Row],[QTY/ CTN B]]="","",RIGHT(db[[#This Row],[QTY/ CTN B]],LEN(db[[#This Row],[QTY/ CTN B]])-SEARCH(" ",db[[#This Row],[QTY/ CTN B]],1)))</f>
        <v>LSN</v>
      </c>
      <c r="W1721" s="87">
        <f>IF(db[[#This Row],[QTY/ CTN TG]]="",IF(db[[#This Row],[STN TG]]="","",12),LEFT(db[[#This Row],[QTY/ CTN TG]],SEARCH(" ",db[[#This Row],[QTY/ CTN TG]],1)-1))</f>
        <v>12</v>
      </c>
      <c r="X1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1" s="87" t="str">
        <f>IF(db[[#This Row],[STN K]]="","",IF(db[[#This Row],[STN TG]]="LSN",12,""))</f>
        <v/>
      </c>
      <c r="Z1721" s="87" t="str">
        <f>IF(db[[#This Row],[STN TG]]="LSN","PCS","")</f>
        <v/>
      </c>
      <c r="AA1721" s="87">
        <f>db[[#This Row],[QTY B]]*IF(db[[#This Row],[QTY TG]]="",1,db[[#This Row],[QTY TG]])*IF(db[[#This Row],[QTY K]]="",1,db[[#This Row],[QTY K]])</f>
        <v>1728</v>
      </c>
      <c r="AB1721" s="87" t="str">
        <f>IF(db[[#This Row],[STN K]]="",IF(db[[#This Row],[STN TG]]="",db[[#This Row],[STN B]],db[[#This Row],[STN TG]]),db[[#This Row],[STN K]])</f>
        <v>PCS</v>
      </c>
      <c r="AC1721" s="87"/>
    </row>
    <row r="1722" spans="1:29" x14ac:dyDescent="0.25">
      <c r="A1722" s="87">
        <f>ROW()-1</f>
        <v>1721</v>
      </c>
      <c r="B1722" s="3" t="str">
        <f>LOWER(SUBSTITUTE(SUBSTITUTE(SUBSTITUTE(SUBSTITUTE(SUBSTITUTE(SUBSTITUTE(db[[#This Row],[NB BM]]," ",),".",""),"-",""),"(",""),")",""),"/",""))</f>
        <v>mechpenbatik20tm030d</v>
      </c>
      <c r="C1722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D1722" s="3" t="str">
        <f>LOWER(SUBSTITUTE(SUBSTITUTE(SUBSTITUTE(SUBSTITUTE(SUBSTITUTE(SUBSTITUTE(SUBSTITUTE(SUBSTITUTE(SUBSTITUTE(db[[#This Row],[NB PAJAK]]," ",""),"-",""),"(",""),")",""),".",""),",",""),"/",""),"""",""),"+",""))</f>
        <v/>
      </c>
      <c r="E1722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mechpenbatik20tm030d96lsn</v>
      </c>
      <c r="F1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mekpensil20batiktm030d96lsnuntana</v>
      </c>
      <c r="G1722" s="1" t="s">
        <v>1213</v>
      </c>
      <c r="H1722" s="4" t="s">
        <v>1494</v>
      </c>
      <c r="I1722" s="2"/>
      <c r="J1722" s="1" t="s">
        <v>1621</v>
      </c>
      <c r="K1722" s="26" t="e">
        <f>IF(db[[#This Row],[NB NOTA_C]]="","",COUNTIF([2]!B_MSK[concat],db[[#This Row],[NB NOTA_C]]))</f>
        <v>#REF!</v>
      </c>
      <c r="L1722" s="6" t="s">
        <v>1634</v>
      </c>
      <c r="M1722" s="1" t="s">
        <v>1678</v>
      </c>
      <c r="N1722" s="1" t="s">
        <v>2808</v>
      </c>
      <c r="P1722" s="1" t="str">
        <f>IF(db[[#This Row],[QTY/ CTN]]="","",SUBSTITUTE(SUBSTITUTE(SUBSTITUTE(db[[#This Row],[QTY/ CTN]]," ","_",2),"(",""),")","")&amp;"_")</f>
        <v>96 LSN_</v>
      </c>
      <c r="Q1722" s="1">
        <f>IF(db[[#This Row],[H_QTY/ CTN]]="","",SEARCH("_",db[[#This Row],[H_QTY/ CTN]]))</f>
        <v>7</v>
      </c>
      <c r="R1722" s="1">
        <f>IF(db[[#This Row],[H_QTY/ CTN]]="","",LEN(db[[#This Row],[H_QTY/ CTN]]))</f>
        <v>7</v>
      </c>
      <c r="S1722" s="90" t="str">
        <f>IF(db[[#This Row],[H_QTY/ CTN]]="","",LEFT(db[[#This Row],[H_QTY/ CTN]],db[[#This Row],[H_1]]-1))</f>
        <v>96 LSN</v>
      </c>
      <c r="T1722" s="87" t="str">
        <f>IF(NOT(db[[#This Row],[H_1]]=db[[#This Row],[H_2]]),MID(db[[#This Row],[H_QTY/ CTN]],db[[#This Row],[H_1]]+1,db[[#This Row],[H_2]]-db[[#This Row],[H_1]]-1),"")</f>
        <v/>
      </c>
      <c r="U1722" s="87" t="str">
        <f>IF(db[[#This Row],[QTY/ CTN B]]="","",LEFT(db[[#This Row],[QTY/ CTN B]],SEARCH(" ",db[[#This Row],[QTY/ CTN B]],1)-1))</f>
        <v>96</v>
      </c>
      <c r="V1722" s="87" t="str">
        <f>IF(db[[#This Row],[QTY/ CTN B]]="","",RIGHT(db[[#This Row],[QTY/ CTN B]],LEN(db[[#This Row],[QTY/ CTN B]])-SEARCH(" ",db[[#This Row],[QTY/ CTN B]],1)))</f>
        <v>LSN</v>
      </c>
      <c r="W1722" s="87">
        <f>IF(db[[#This Row],[QTY/ CTN TG]]="",IF(db[[#This Row],[STN TG]]="","",12),LEFT(db[[#This Row],[QTY/ CTN TG]],SEARCH(" ",db[[#This Row],[QTY/ CTN TG]],1)-1))</f>
        <v>12</v>
      </c>
      <c r="X1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2" s="87" t="str">
        <f>IF(db[[#This Row],[STN K]]="","",IF(db[[#This Row],[STN TG]]="LSN",12,""))</f>
        <v/>
      </c>
      <c r="Z1722" s="87" t="str">
        <f>IF(db[[#This Row],[STN TG]]="LSN","PCS","")</f>
        <v/>
      </c>
      <c r="AA1722" s="87">
        <f>db[[#This Row],[QTY B]]*IF(db[[#This Row],[QTY TG]]="",1,db[[#This Row],[QTY TG]])*IF(db[[#This Row],[QTY K]]="",1,db[[#This Row],[QTY K]])</f>
        <v>1152</v>
      </c>
      <c r="AB1722" s="87" t="str">
        <f>IF(db[[#This Row],[STN K]]="",IF(db[[#This Row],[STN TG]]="",db[[#This Row],[STN B]],db[[#This Row],[STN TG]]),db[[#This Row],[STN K]])</f>
        <v>PCS</v>
      </c>
      <c r="AC1722" s="87"/>
    </row>
    <row r="1723" spans="1:29" x14ac:dyDescent="0.25">
      <c r="A1723" s="87">
        <f>ROW()-1</f>
        <v>1722</v>
      </c>
      <c r="B1723" s="3" t="str">
        <f>LOWER(SUBSTITUTE(SUBSTITUTE(SUBSTITUTE(SUBSTITUTE(SUBSTITUTE(SUBSTITUTE(db[[#This Row],[NB BM]]," ",),".",""),"-",""),"(",""),")",""),"/",""))</f>
        <v>mechpentizo20tm01800a</v>
      </c>
      <c r="C1723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D1723" s="3" t="str">
        <f>LOWER(SUBSTITUTE(SUBSTITUTE(SUBSTITUTE(SUBSTITUTE(SUBSTITUTE(SUBSTITUTE(SUBSTITUTE(SUBSTITUTE(SUBSTITUTE(db[[#This Row],[NB PAJAK]]," ",""),"-",""),"(",""),")",""),".",""),",",""),"/",""),"""",""),"+",""))</f>
        <v/>
      </c>
      <c r="E1723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mechpentizo20tm01800a96lsn</v>
      </c>
      <c r="F17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mekpensil20tizotm01800a96lsnuntana</v>
      </c>
      <c r="G1723" s="1" t="s">
        <v>3391</v>
      </c>
      <c r="H1723" s="4" t="s">
        <v>3390</v>
      </c>
      <c r="I1723" s="49"/>
      <c r="J1723" s="1" t="s">
        <v>1621</v>
      </c>
      <c r="K1723" s="28" t="e">
        <f>IF(db[[#This Row],[NB NOTA_C]]="","",COUNTIF([2]!B_MSK[concat],db[[#This Row],[NB NOTA_C]]))</f>
        <v>#REF!</v>
      </c>
      <c r="L1723" s="7" t="s">
        <v>2654</v>
      </c>
      <c r="M1723" s="3" t="s">
        <v>1678</v>
      </c>
      <c r="N1723" s="1" t="s">
        <v>2808</v>
      </c>
      <c r="O1723" s="3"/>
      <c r="P1723" s="3" t="str">
        <f>IF(db[[#This Row],[QTY/ CTN]]="","",SUBSTITUTE(SUBSTITUTE(SUBSTITUTE(db[[#This Row],[QTY/ CTN]]," ","_",2),"(",""),")","")&amp;"_")</f>
        <v>96 LSN_</v>
      </c>
      <c r="Q1723" s="3">
        <f>IF(db[[#This Row],[H_QTY/ CTN]]="","",SEARCH("_",db[[#This Row],[H_QTY/ CTN]]))</f>
        <v>7</v>
      </c>
      <c r="R1723" s="3">
        <f>IF(db[[#This Row],[H_QTY/ CTN]]="","",LEN(db[[#This Row],[H_QTY/ CTN]]))</f>
        <v>7</v>
      </c>
      <c r="S1723" s="87" t="str">
        <f>IF(db[[#This Row],[H_QTY/ CTN]]="","",LEFT(db[[#This Row],[H_QTY/ CTN]],db[[#This Row],[H_1]]-1))</f>
        <v>96 LSN</v>
      </c>
      <c r="T1723" s="87" t="str">
        <f>IF(NOT(db[[#This Row],[H_1]]=db[[#This Row],[H_2]]),MID(db[[#This Row],[H_QTY/ CTN]],db[[#This Row],[H_1]]+1,db[[#This Row],[H_2]]-db[[#This Row],[H_1]]-1),"")</f>
        <v/>
      </c>
      <c r="U1723" s="87" t="str">
        <f>IF(db[[#This Row],[QTY/ CTN B]]="","",LEFT(db[[#This Row],[QTY/ CTN B]],SEARCH(" ",db[[#This Row],[QTY/ CTN B]],1)-1))</f>
        <v>96</v>
      </c>
      <c r="V1723" s="87" t="str">
        <f>IF(db[[#This Row],[QTY/ CTN B]]="","",RIGHT(db[[#This Row],[QTY/ CTN B]],LEN(db[[#This Row],[QTY/ CTN B]])-SEARCH(" ",db[[#This Row],[QTY/ CTN B]],1)))</f>
        <v>LSN</v>
      </c>
      <c r="W1723" s="87">
        <f>IF(db[[#This Row],[QTY/ CTN TG]]="",IF(db[[#This Row],[STN TG]]="","",12),LEFT(db[[#This Row],[QTY/ CTN TG]],SEARCH(" ",db[[#This Row],[QTY/ CTN TG]],1)-1))</f>
        <v>12</v>
      </c>
      <c r="X1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3" s="87" t="str">
        <f>IF(db[[#This Row],[STN K]]="","",IF(db[[#This Row],[STN TG]]="LSN",12,""))</f>
        <v/>
      </c>
      <c r="Z1723" s="87" t="str">
        <f>IF(db[[#This Row],[STN TG]]="LSN","PCS","")</f>
        <v/>
      </c>
      <c r="AA1723" s="87">
        <f>db[[#This Row],[QTY B]]*IF(db[[#This Row],[QTY TG]]="",1,db[[#This Row],[QTY TG]])*IF(db[[#This Row],[QTY K]]="",1,db[[#This Row],[QTY K]])</f>
        <v>1152</v>
      </c>
      <c r="AB1723" s="87" t="str">
        <f>IF(db[[#This Row],[STN K]]="",IF(db[[#This Row],[STN TG]]="",db[[#This Row],[STN B]],db[[#This Row],[STN TG]]),db[[#This Row],[STN K]])</f>
        <v>PCS</v>
      </c>
      <c r="AC1723" s="87"/>
    </row>
    <row r="1724" spans="1:29" x14ac:dyDescent="0.25">
      <c r="A1724" s="87">
        <f>ROW()-1</f>
        <v>1723</v>
      </c>
      <c r="B1724" s="22" t="str">
        <f>LOWER(SUBSTITUTE(SUBSTITUTE(SUBSTITUTE(SUBSTITUTE(SUBSTITUTE(SUBSTITUTE(db[[#This Row],[NB BM]]," ",),".",""),"-",""),"(",""),")",""),"/",""))</f>
        <v>mechpentizo20tm030h</v>
      </c>
      <c r="C1724" s="22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D1724" s="22" t="str">
        <f>LOWER(SUBSTITUTE(SUBSTITUTE(SUBSTITUTE(SUBSTITUTE(SUBSTITUTE(SUBSTITUTE(SUBSTITUTE(SUBSTITUTE(SUBSTITUTE(db[[#This Row],[NB PAJAK]]," ",""),"-",""),"(",""),")",""),".",""),",",""),"/",""),"""",""),"+",""))</f>
        <v/>
      </c>
      <c r="E1724" s="22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mechpentizo20tm030h96lsn</v>
      </c>
      <c r="F1724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mekpensil20tizotm030h96lsnuntana</v>
      </c>
      <c r="G1724" s="1" t="s">
        <v>4298</v>
      </c>
      <c r="H1724" s="24" t="s">
        <v>4297</v>
      </c>
      <c r="I1724" s="59"/>
      <c r="J1724" s="1" t="s">
        <v>1621</v>
      </c>
      <c r="K1724" s="30" t="e">
        <f>IF(db[[#This Row],[NB NOTA_C]]="","",COUNTIF([2]!B_MSK[concat],db[[#This Row],[NB NOTA_C]]))</f>
        <v>#REF!</v>
      </c>
      <c r="L1724" s="25" t="s">
        <v>1634</v>
      </c>
      <c r="M1724" s="22" t="s">
        <v>1678</v>
      </c>
      <c r="N1724" s="23" t="s">
        <v>2808</v>
      </c>
      <c r="O1724" s="22"/>
      <c r="P1724" s="22" t="str">
        <f>IF(db[[#This Row],[QTY/ CTN]]="","",SUBSTITUTE(SUBSTITUTE(SUBSTITUTE(db[[#This Row],[QTY/ CTN]]," ","_",2),"(",""),")","")&amp;"_")</f>
        <v>96 LSN_</v>
      </c>
      <c r="Q1724" s="22">
        <f>IF(db[[#This Row],[H_QTY/ CTN]]="","",SEARCH("_",db[[#This Row],[H_QTY/ CTN]]))</f>
        <v>7</v>
      </c>
      <c r="R1724" s="22">
        <f>IF(db[[#This Row],[H_QTY/ CTN]]="","",LEN(db[[#This Row],[H_QTY/ CTN]]))</f>
        <v>7</v>
      </c>
      <c r="S1724" s="96" t="str">
        <f>IF(db[[#This Row],[H_QTY/ CTN]]="","",LEFT(db[[#This Row],[H_QTY/ CTN]],db[[#This Row],[H_1]]-1))</f>
        <v>96 LSN</v>
      </c>
      <c r="T1724" s="96" t="str">
        <f>IF(NOT(db[[#This Row],[H_1]]=db[[#This Row],[H_2]]),MID(db[[#This Row],[H_QTY/ CTN]],db[[#This Row],[H_1]]+1,db[[#This Row],[H_2]]-db[[#This Row],[H_1]]-1),"")</f>
        <v/>
      </c>
      <c r="U1724" s="87" t="str">
        <f>IF(db[[#This Row],[QTY/ CTN B]]="","",LEFT(db[[#This Row],[QTY/ CTN B]],SEARCH(" ",db[[#This Row],[QTY/ CTN B]],1)-1))</f>
        <v>96</v>
      </c>
      <c r="V1724" s="87" t="str">
        <f>IF(db[[#This Row],[QTY/ CTN B]]="","",RIGHT(db[[#This Row],[QTY/ CTN B]],LEN(db[[#This Row],[QTY/ CTN B]])-SEARCH(" ",db[[#This Row],[QTY/ CTN B]],1)))</f>
        <v>LSN</v>
      </c>
      <c r="W1724" s="87">
        <f>IF(db[[#This Row],[QTY/ CTN TG]]="",IF(db[[#This Row],[STN TG]]="","",12),LEFT(db[[#This Row],[QTY/ CTN TG]],SEARCH(" ",db[[#This Row],[QTY/ CTN TG]],1)-1))</f>
        <v>12</v>
      </c>
      <c r="X1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4" s="87" t="str">
        <f>IF(db[[#This Row],[STN K]]="","",IF(db[[#This Row],[STN TG]]="LSN",12,""))</f>
        <v/>
      </c>
      <c r="Z1724" s="87" t="str">
        <f>IF(db[[#This Row],[STN TG]]="LSN","PCS","")</f>
        <v/>
      </c>
      <c r="AA1724" s="87">
        <f>db[[#This Row],[QTY B]]*IF(db[[#This Row],[QTY TG]]="",1,db[[#This Row],[QTY TG]])*IF(db[[#This Row],[QTY K]]="",1,db[[#This Row],[QTY K]])</f>
        <v>1152</v>
      </c>
      <c r="AB1724" s="87" t="str">
        <f>IF(db[[#This Row],[STN K]]="",IF(db[[#This Row],[STN TG]]="",db[[#This Row],[STN B]],db[[#This Row],[STN TG]]),db[[#This Row],[STN K]])</f>
        <v>PCS</v>
      </c>
      <c r="AC1724" s="87"/>
    </row>
    <row r="1725" spans="1:29" x14ac:dyDescent="0.25">
      <c r="A1725" s="87">
        <f>ROW()-1</f>
        <v>1724</v>
      </c>
      <c r="B1725" s="14" t="str">
        <f>LOWER(SUBSTITUTE(SUBSTITUTE(SUBSTITUTE(SUBSTITUTE(SUBSTITUTE(SUBSTITUTE(db[[#This Row],[NB BM]]," ",),".",""),"-",""),"(",""),")",""),"/",""))</f>
        <v>mechpen20tm1800</v>
      </c>
      <c r="C1725" s="14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D1725" s="14" t="str">
        <f>LOWER(SUBSTITUTE(SUBSTITUTE(SUBSTITUTE(SUBSTITUTE(SUBSTITUTE(SUBSTITUTE(SUBSTITUTE(SUBSTITUTE(SUBSTITUTE(db[[#This Row],[NB PAJAK]]," ",""),"-",""),"(",""),")",""),".",""),",",""),"/",""),"""",""),"+",""))</f>
        <v/>
      </c>
      <c r="E1725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mechpen20tm180096lsn</v>
      </c>
      <c r="F17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mekpensil20tm180096lsnuntana</v>
      </c>
      <c r="G1725" s="15" t="s">
        <v>4064</v>
      </c>
      <c r="H1725" s="19" t="s">
        <v>4057</v>
      </c>
      <c r="I1725" s="50"/>
      <c r="J1725" s="1" t="s">
        <v>1621</v>
      </c>
      <c r="K1725" s="27" t="e">
        <f>IF(db[[#This Row],[NB NOTA_C]]="","",COUNTIF([2]!B_MSK[concat],db[[#This Row],[NB NOTA_C]]))</f>
        <v>#REF!</v>
      </c>
      <c r="L1725" s="16" t="s">
        <v>2654</v>
      </c>
      <c r="M1725" s="14" t="s">
        <v>1678</v>
      </c>
      <c r="N1725" s="15" t="s">
        <v>2808</v>
      </c>
      <c r="O1725" s="14"/>
      <c r="P1725" s="14" t="str">
        <f>IF(db[[#This Row],[QTY/ CTN]]="","",SUBSTITUTE(SUBSTITUTE(SUBSTITUTE(db[[#This Row],[QTY/ CTN]]," ","_",2),"(",""),")","")&amp;"_")</f>
        <v>96 LSN_</v>
      </c>
      <c r="Q1725" s="14">
        <f>IF(db[[#This Row],[H_QTY/ CTN]]="","",SEARCH("_",db[[#This Row],[H_QTY/ CTN]]))</f>
        <v>7</v>
      </c>
      <c r="R1725" s="14">
        <f>IF(db[[#This Row],[H_QTY/ CTN]]="","",LEN(db[[#This Row],[H_QTY/ CTN]]))</f>
        <v>7</v>
      </c>
      <c r="S1725" s="91" t="str">
        <f>IF(db[[#This Row],[H_QTY/ CTN]]="","",LEFT(db[[#This Row],[H_QTY/ CTN]],db[[#This Row],[H_1]]-1))</f>
        <v>96 LSN</v>
      </c>
      <c r="T1725" s="91" t="str">
        <f>IF(NOT(db[[#This Row],[H_1]]=db[[#This Row],[H_2]]),MID(db[[#This Row],[H_QTY/ CTN]],db[[#This Row],[H_1]]+1,db[[#This Row],[H_2]]-db[[#This Row],[H_1]]-1),"")</f>
        <v/>
      </c>
      <c r="U1725" s="87" t="str">
        <f>IF(db[[#This Row],[QTY/ CTN B]]="","",LEFT(db[[#This Row],[QTY/ CTN B]],SEARCH(" ",db[[#This Row],[QTY/ CTN B]],1)-1))</f>
        <v>96</v>
      </c>
      <c r="V1725" s="87" t="str">
        <f>IF(db[[#This Row],[QTY/ CTN B]]="","",RIGHT(db[[#This Row],[QTY/ CTN B]],LEN(db[[#This Row],[QTY/ CTN B]])-SEARCH(" ",db[[#This Row],[QTY/ CTN B]],1)))</f>
        <v>LSN</v>
      </c>
      <c r="W1725" s="87">
        <f>IF(db[[#This Row],[QTY/ CTN TG]]="",IF(db[[#This Row],[STN TG]]="","",12),LEFT(db[[#This Row],[QTY/ CTN TG]],SEARCH(" ",db[[#This Row],[QTY/ CTN TG]],1)-1))</f>
        <v>12</v>
      </c>
      <c r="X1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5" s="87" t="str">
        <f>IF(db[[#This Row],[STN K]]="","",IF(db[[#This Row],[STN TG]]="LSN",12,""))</f>
        <v/>
      </c>
      <c r="Z1725" s="87" t="str">
        <f>IF(db[[#This Row],[STN TG]]="LSN","PCS","")</f>
        <v/>
      </c>
      <c r="AA1725" s="87">
        <f>db[[#This Row],[QTY B]]*IF(db[[#This Row],[QTY TG]]="",1,db[[#This Row],[QTY TG]])*IF(db[[#This Row],[QTY K]]="",1,db[[#This Row],[QTY K]])</f>
        <v>1152</v>
      </c>
      <c r="AB1725" s="87" t="str">
        <f>IF(db[[#This Row],[STN K]]="",IF(db[[#This Row],[STN TG]]="",db[[#This Row],[STN B]],db[[#This Row],[STN TG]]),db[[#This Row],[STN K]])</f>
        <v>PCS</v>
      </c>
      <c r="AC1725" s="87"/>
    </row>
    <row r="1726" spans="1:29" x14ac:dyDescent="0.25">
      <c r="A1726" s="87">
        <f>ROW()-1</f>
        <v>1725</v>
      </c>
      <c r="B1726" s="3" t="str">
        <f>LOWER(SUBSTITUTE(SUBSTITUTE(SUBSTITUTE(SUBSTITUTE(SUBSTITUTE(SUBSTITUTE(db[[#This Row],[NB BM]]," ",),".",""),"-",""),"(",""),")",""),"/",""))</f>
        <v>mechtizotm01800</v>
      </c>
      <c r="C1726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D1726" s="3" t="str">
        <f>LOWER(SUBSTITUTE(SUBSTITUTE(SUBSTITUTE(SUBSTITUTE(SUBSTITUTE(SUBSTITUTE(SUBSTITUTE(SUBSTITUTE(SUBSTITUTE(db[[#This Row],[NB PAJAK]]," ",""),"-",""),"(",""),")",""),".",""),",",""),"/",""),"""",""),"+",""))</f>
        <v/>
      </c>
      <c r="E1726" s="3" t="str">
        <f>LOWER(SUBSTITUTE(SUBSTITUTE(SUBSTITUTE(SUBSTITUTE(SUBSTITUTE(SUBSTITUTE(SUBSTITUTE(SUBSTITUTE(SUBSTITUTE(db[[#This Row],[NB BM]]&amp;db[[#This Row],[QTY/ CTN]]," ",),".",""),"-",""),"(",""),")",""),",",""),"/",""),"""",""),"+",""))</f>
        <v>mechtizotm0180096lsn</v>
      </c>
      <c r="F1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mekpensil20tm0180096lsnuntana</v>
      </c>
      <c r="G1726" s="1" t="s">
        <v>6668</v>
      </c>
      <c r="H1726" s="4" t="s">
        <v>1493</v>
      </c>
      <c r="I1726" s="49"/>
      <c r="J1726" s="1" t="s">
        <v>1621</v>
      </c>
      <c r="K1726" s="26" t="e">
        <f>IF(db[[#This Row],[NB NOTA_C]]="","",COUNTIF([2]!B_MSK[concat],db[[#This Row],[NB NOTA_C]]))</f>
        <v>#REF!</v>
      </c>
      <c r="L1726" s="6" t="s">
        <v>1634</v>
      </c>
      <c r="M1726" s="1" t="s">
        <v>1678</v>
      </c>
      <c r="N1726" s="1" t="s">
        <v>2808</v>
      </c>
      <c r="P1726" s="1" t="str">
        <f>IF(db[[#This Row],[QTY/ CTN]]="","",SUBSTITUTE(SUBSTITUTE(SUBSTITUTE(db[[#This Row],[QTY/ CTN]]," ","_",2),"(",""),")","")&amp;"_")</f>
        <v>96 LSN_</v>
      </c>
      <c r="Q1726" s="1">
        <f>IF(db[[#This Row],[H_QTY/ CTN]]="","",SEARCH("_",db[[#This Row],[H_QTY/ CTN]]))</f>
        <v>7</v>
      </c>
      <c r="R1726" s="1">
        <f>IF(db[[#This Row],[H_QTY/ CTN]]="","",LEN(db[[#This Row],[H_QTY/ CTN]]))</f>
        <v>7</v>
      </c>
      <c r="S1726" s="90" t="str">
        <f>IF(db[[#This Row],[H_QTY/ CTN]]="","",LEFT(db[[#This Row],[H_QTY/ CTN]],db[[#This Row],[H_1]]-1))</f>
        <v>96 LSN</v>
      </c>
      <c r="T1726" s="87" t="str">
        <f>IF(NOT(db[[#This Row],[H_1]]=db[[#This Row],[H_2]]),MID(db[[#This Row],[H_QTY/ CTN]],db[[#This Row],[H_1]]+1,db[[#This Row],[H_2]]-db[[#This Row],[H_1]]-1),"")</f>
        <v/>
      </c>
      <c r="U1726" s="87" t="str">
        <f>IF(db[[#This Row],[QTY/ CTN B]]="","",LEFT(db[[#This Row],[QTY/ CTN B]],SEARCH(" ",db[[#This Row],[QTY/ CTN B]],1)-1))</f>
        <v>96</v>
      </c>
      <c r="V1726" s="87" t="str">
        <f>IF(db[[#This Row],[QTY/ CTN B]]="","",RIGHT(db[[#This Row],[QTY/ CTN B]],LEN(db[[#This Row],[QTY/ CTN B]])-SEARCH(" ",db[[#This Row],[QTY/ CTN B]],1)))</f>
        <v>LSN</v>
      </c>
      <c r="W1726" s="87">
        <f>IF(db[[#This Row],[QTY/ CTN TG]]="",IF(db[[#This Row],[STN TG]]="","",12),LEFT(db[[#This Row],[QTY/ CTN TG]],SEARCH(" ",db[[#This Row],[QTY/ CTN TG]],1)-1))</f>
        <v>12</v>
      </c>
      <c r="X1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6" s="87" t="str">
        <f>IF(db[[#This Row],[STN K]]="","",IF(db[[#This Row],[STN TG]]="LSN",12,""))</f>
        <v/>
      </c>
      <c r="Z1726" s="87" t="str">
        <f>IF(db[[#This Row],[STN TG]]="LSN","PCS","")</f>
        <v/>
      </c>
      <c r="AA1726" s="87">
        <f>db[[#This Row],[QTY B]]*IF(db[[#This Row],[QTY TG]]="",1,db[[#This Row],[QTY TG]])*IF(db[[#This Row],[QTY K]]="",1,db[[#This Row],[QTY K]])</f>
        <v>1152</v>
      </c>
      <c r="AB1726" s="87" t="str">
        <f>IF(db[[#This Row],[STN K]]="",IF(db[[#This Row],[STN TG]]="",db[[#This Row],[STN B]],db[[#This Row],[STN TG]]),db[[#This Row],[STN K]])</f>
        <v>PCS</v>
      </c>
      <c r="AC1726" s="87"/>
    </row>
    <row r="1727" spans="1:29" x14ac:dyDescent="0.25">
      <c r="A1727" s="87">
        <f>ROW()-1</f>
        <v>1726</v>
      </c>
      <c r="B1727" s="117" t="str">
        <f>LOWER(SUBSTITUTE(SUBSTITUTE(SUBSTITUTE(SUBSTITUTE(SUBSTITUTE(SUBSTITUTE(db[[#This Row],[NB BM]]," ",),".",""),"-",""),"(",""),")",""),"/",""))</f>
        <v>mechpeng0930624pc</v>
      </c>
      <c r="C1727" s="117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D1727" s="117" t="str">
        <f>LOWER(SUBSTITUTE(SUBSTITUTE(SUBSTITUTE(SUBSTITUTE(SUBSTITUTE(SUBSTITUTE(SUBSTITUTE(SUBSTITUTE(SUBSTITUTE(db[[#This Row],[NB PAJAK]]," ",""),"-",""),"(",""),")",""),".",""),",",""),"/",""),"""",""),"+",""))</f>
        <v/>
      </c>
      <c r="E1727" s="117" t="str">
        <f>LOWER(SUBSTITUTE(SUBSTITUTE(SUBSTITUTE(SUBSTITUTE(SUBSTITUTE(SUBSTITUTE(SUBSTITUTE(SUBSTITUTE(SUBSTITUTE(db[[#This Row],[NB BM]]&amp;db[[#This Row],[QTY/ CTN]]," ",),".",""),"-",""),"(",""),")",""),",",""),"/",""),"""",""),"+",""))</f>
        <v>mechpeng0930624pc72pcs</v>
      </c>
      <c r="F172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mekpensil24pcsg0930672pcsuntana</v>
      </c>
      <c r="G1727" s="118" t="s">
        <v>5704</v>
      </c>
      <c r="H1727" s="10" t="s">
        <v>5620</v>
      </c>
      <c r="I1727" s="119"/>
      <c r="J1727" s="1" t="s">
        <v>1621</v>
      </c>
      <c r="K1727" s="121" t="e">
        <f>IF(db[[#This Row],[NB NOTA_C]]="","",COUNTIF([2]!B_MSK[concat],db[[#This Row],[NB NOTA_C]]))</f>
        <v>#REF!</v>
      </c>
      <c r="L1727" s="7" t="s">
        <v>2654</v>
      </c>
      <c r="M1727" s="3" t="s">
        <v>1675</v>
      </c>
      <c r="N1727" s="1" t="s">
        <v>2808</v>
      </c>
      <c r="O1727" s="117"/>
      <c r="P1727" s="117" t="str">
        <f>IF(db[[#This Row],[QTY/ CTN]]="","",SUBSTITUTE(SUBSTITUTE(SUBSTITUTE(db[[#This Row],[QTY/ CTN]]," ","_",2),"(",""),")","")&amp;"_")</f>
        <v>72 PCS_</v>
      </c>
      <c r="Q1727" s="117">
        <f>IF(db[[#This Row],[H_QTY/ CTN]]="","",SEARCH("_",db[[#This Row],[H_QTY/ CTN]]))</f>
        <v>7</v>
      </c>
      <c r="R1727" s="117">
        <f>IF(db[[#This Row],[H_QTY/ CTN]]="","",LEN(db[[#This Row],[H_QTY/ CTN]]))</f>
        <v>7</v>
      </c>
      <c r="S1727" s="123" t="str">
        <f>IF(db[[#This Row],[H_QTY/ CTN]]="","",LEFT(db[[#This Row],[H_QTY/ CTN]],db[[#This Row],[H_1]]-1))</f>
        <v>72 PCS</v>
      </c>
      <c r="T1727" s="123" t="str">
        <f>IF(NOT(db[[#This Row],[H_1]]=db[[#This Row],[H_2]]),MID(db[[#This Row],[H_QTY/ CTN]],db[[#This Row],[H_1]]+1,db[[#This Row],[H_2]]-db[[#This Row],[H_1]]-1),"")</f>
        <v/>
      </c>
      <c r="U1727" s="123" t="str">
        <f>IF(db[[#This Row],[QTY/ CTN B]]="","",LEFT(db[[#This Row],[QTY/ CTN B]],SEARCH(" ",db[[#This Row],[QTY/ CTN B]],1)-1))</f>
        <v>72</v>
      </c>
      <c r="V1727" s="123" t="str">
        <f>IF(db[[#This Row],[QTY/ CTN B]]="","",RIGHT(db[[#This Row],[QTY/ CTN B]],LEN(db[[#This Row],[QTY/ CTN B]])-SEARCH(" ",db[[#This Row],[QTY/ CTN B]],1)))</f>
        <v>PCS</v>
      </c>
      <c r="W1727" s="123" t="str">
        <f>IF(db[[#This Row],[QTY/ CTN TG]]="",IF(db[[#This Row],[STN TG]]="","",12),LEFT(db[[#This Row],[QTY/ CTN TG]],SEARCH(" ",db[[#This Row],[QTY/ CTN TG]],1)-1))</f>
        <v/>
      </c>
      <c r="X172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27" s="123" t="str">
        <f>IF(db[[#This Row],[STN K]]="","",IF(db[[#This Row],[STN TG]]="LSN",12,""))</f>
        <v/>
      </c>
      <c r="Z1727" s="123" t="str">
        <f>IF(db[[#This Row],[STN TG]]="LSN","PCS","")</f>
        <v/>
      </c>
      <c r="AA1727" s="123">
        <f>db[[#This Row],[QTY B]]*IF(db[[#This Row],[QTY TG]]="",1,db[[#This Row],[QTY TG]])*IF(db[[#This Row],[QTY K]]="",1,db[[#This Row],[QTY K]])</f>
        <v>72</v>
      </c>
      <c r="AB1727" s="123" t="str">
        <f>IF(db[[#This Row],[STN K]]="",IF(db[[#This Row],[STN TG]]="",db[[#This Row],[STN B]],db[[#This Row],[STN TG]]),db[[#This Row],[STN K]])</f>
        <v>PCS</v>
      </c>
      <c r="AC1727" s="87"/>
    </row>
    <row r="1728" spans="1:29" x14ac:dyDescent="0.25">
      <c r="A1728" s="87">
        <f>ROW()-1</f>
        <v>1727</v>
      </c>
      <c r="B1728" s="117" t="str">
        <f>LOWER(SUBSTITUTE(SUBSTITUTE(SUBSTITUTE(SUBSTITUTE(SUBSTITUTE(SUBSTITUTE(db[[#This Row],[NB BM]]," ",),".",""),"-",""),"(",""),")",""),"/",""))</f>
        <v>mechpeng0930924pc</v>
      </c>
      <c r="C1728" s="117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D1728" s="117" t="str">
        <f>LOWER(SUBSTITUTE(SUBSTITUTE(SUBSTITUTE(SUBSTITUTE(SUBSTITUTE(SUBSTITUTE(SUBSTITUTE(SUBSTITUTE(SUBSTITUTE(db[[#This Row],[NB PAJAK]]," ",""),"-",""),"(",""),")",""),".",""),",",""),"/",""),"""",""),"+",""))</f>
        <v/>
      </c>
      <c r="E1728" s="117" t="str">
        <f>LOWER(SUBSTITUTE(SUBSTITUTE(SUBSTITUTE(SUBSTITUTE(SUBSTITUTE(SUBSTITUTE(SUBSTITUTE(SUBSTITUTE(SUBSTITUTE(db[[#This Row],[NB BM]]&amp;db[[#This Row],[QTY/ CTN]]," ",),".",""),"-",""),"(",""),")",""),",",""),"/",""),"""",""),"+",""))</f>
        <v>mechpeng0930924pc72pcs</v>
      </c>
      <c r="F17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mekpensil24pcsg0930972pcsuntana</v>
      </c>
      <c r="G1728" s="118" t="s">
        <v>5703</v>
      </c>
      <c r="H1728" s="10" t="s">
        <v>5619</v>
      </c>
      <c r="I1728" s="119"/>
      <c r="J1728" s="1" t="s">
        <v>1621</v>
      </c>
      <c r="K1728" s="121" t="e">
        <f>IF(db[[#This Row],[NB NOTA_C]]="","",COUNTIF([2]!B_MSK[concat],db[[#This Row],[NB NOTA_C]]))</f>
        <v>#REF!</v>
      </c>
      <c r="L1728" s="7" t="s">
        <v>2654</v>
      </c>
      <c r="M1728" s="3" t="s">
        <v>1675</v>
      </c>
      <c r="N1728" s="1" t="s">
        <v>2808</v>
      </c>
      <c r="O1728" s="117"/>
      <c r="P1728" s="117" t="str">
        <f>IF(db[[#This Row],[QTY/ CTN]]="","",SUBSTITUTE(SUBSTITUTE(SUBSTITUTE(db[[#This Row],[QTY/ CTN]]," ","_",2),"(",""),")","")&amp;"_")</f>
        <v>72 PCS_</v>
      </c>
      <c r="Q1728" s="117">
        <f>IF(db[[#This Row],[H_QTY/ CTN]]="","",SEARCH("_",db[[#This Row],[H_QTY/ CTN]]))</f>
        <v>7</v>
      </c>
      <c r="R1728" s="117">
        <f>IF(db[[#This Row],[H_QTY/ CTN]]="","",LEN(db[[#This Row],[H_QTY/ CTN]]))</f>
        <v>7</v>
      </c>
      <c r="S1728" s="123" t="str">
        <f>IF(db[[#This Row],[H_QTY/ CTN]]="","",LEFT(db[[#This Row],[H_QTY/ CTN]],db[[#This Row],[H_1]]-1))</f>
        <v>72 PCS</v>
      </c>
      <c r="T1728" s="123" t="str">
        <f>IF(NOT(db[[#This Row],[H_1]]=db[[#This Row],[H_2]]),MID(db[[#This Row],[H_QTY/ CTN]],db[[#This Row],[H_1]]+1,db[[#This Row],[H_2]]-db[[#This Row],[H_1]]-1),"")</f>
        <v/>
      </c>
      <c r="U1728" s="123" t="str">
        <f>IF(db[[#This Row],[QTY/ CTN B]]="","",LEFT(db[[#This Row],[QTY/ CTN B]],SEARCH(" ",db[[#This Row],[QTY/ CTN B]],1)-1))</f>
        <v>72</v>
      </c>
      <c r="V1728" s="123" t="str">
        <f>IF(db[[#This Row],[QTY/ CTN B]]="","",RIGHT(db[[#This Row],[QTY/ CTN B]],LEN(db[[#This Row],[QTY/ CTN B]])-SEARCH(" ",db[[#This Row],[QTY/ CTN B]],1)))</f>
        <v>PCS</v>
      </c>
      <c r="W1728" s="123" t="str">
        <f>IF(db[[#This Row],[QTY/ CTN TG]]="",IF(db[[#This Row],[STN TG]]="","",12),LEFT(db[[#This Row],[QTY/ CTN TG]],SEARCH(" ",db[[#This Row],[QTY/ CTN TG]],1)-1))</f>
        <v/>
      </c>
      <c r="X17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28" s="123" t="str">
        <f>IF(db[[#This Row],[STN K]]="","",IF(db[[#This Row],[STN TG]]="LSN",12,""))</f>
        <v/>
      </c>
      <c r="Z1728" s="123" t="str">
        <f>IF(db[[#This Row],[STN TG]]="LSN","PCS","")</f>
        <v/>
      </c>
      <c r="AA1728" s="123">
        <f>db[[#This Row],[QTY B]]*IF(db[[#This Row],[QTY TG]]="",1,db[[#This Row],[QTY TG]])*IF(db[[#This Row],[QTY K]]="",1,db[[#This Row],[QTY K]])</f>
        <v>72</v>
      </c>
      <c r="AB1728" s="123" t="str">
        <f>IF(db[[#This Row],[STN K]]="",IF(db[[#This Row],[STN TG]]="",db[[#This Row],[STN B]],db[[#This Row],[STN TG]]),db[[#This Row],[STN K]])</f>
        <v>PCS</v>
      </c>
      <c r="AC1728" s="87"/>
    </row>
    <row r="1729" spans="1:29" x14ac:dyDescent="0.25">
      <c r="A1729" s="87">
        <f>ROW()-1</f>
        <v>1728</v>
      </c>
      <c r="B1729" s="103" t="str">
        <f>LOWER(SUBSTITUTE(SUBSTITUTE(SUBSTITUTE(SUBSTITUTE(SUBSTITUTE(SUBSTITUTE(db[[#This Row],[NB BM]]," ",),".",""),"-",""),"(",""),")",""),"/",""))</f>
        <v>mechpen2b20tm01069</v>
      </c>
      <c r="C1729" s="103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D1729" s="103" t="str">
        <f>LOWER(SUBSTITUTE(SUBSTITUTE(SUBSTITUTE(SUBSTITUTE(SUBSTITUTE(SUBSTITUTE(SUBSTITUTE(SUBSTITUTE(SUBSTITUTE(db[[#This Row],[NB PAJAK]]," ",""),"-",""),"(",""),")",""),".",""),",",""),"/",""),"""",""),"+",""))</f>
        <v/>
      </c>
      <c r="E1729" s="103" t="str">
        <f>LOWER(SUBSTITUTE(SUBSTITUTE(SUBSTITUTE(SUBSTITUTE(SUBSTITUTE(SUBSTITUTE(SUBSTITUTE(SUBSTITUTE(SUBSTITUTE(db[[#This Row],[NB BM]]&amp;db[[#This Row],[QTY/ CTN]]," ",),".",""),"-",""),"(",""),")",""),",",""),"/",""),"""",""),"+",""))</f>
        <v>mechpen2b20tm01069144lsn</v>
      </c>
      <c r="F1729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mekpensil2b20tm01069144lsnuntana</v>
      </c>
      <c r="G1729" s="104" t="s">
        <v>5254</v>
      </c>
      <c r="H1729" s="104" t="s">
        <v>5250</v>
      </c>
      <c r="I1729" s="105"/>
      <c r="J1729" s="1" t="s">
        <v>1621</v>
      </c>
      <c r="K1729" s="107" t="e">
        <f>IF(db[[#This Row],[NB NOTA_C]]="","",COUNTIF([2]!B_MSK[concat],db[[#This Row],[NB NOTA_C]]))</f>
        <v>#REF!</v>
      </c>
      <c r="L1729" s="108" t="s">
        <v>2654</v>
      </c>
      <c r="M1729" s="103" t="s">
        <v>1677</v>
      </c>
      <c r="N1729" s="106" t="s">
        <v>2808</v>
      </c>
      <c r="O1729" s="103"/>
      <c r="P1729" s="103" t="str">
        <f>IF(db[[#This Row],[QTY/ CTN]]="","",SUBSTITUTE(SUBSTITUTE(SUBSTITUTE(db[[#This Row],[QTY/ CTN]]," ","_",2),"(",""),")","")&amp;"_")</f>
        <v>144 LSN_</v>
      </c>
      <c r="Q1729" s="103">
        <f>IF(db[[#This Row],[H_QTY/ CTN]]="","",SEARCH("_",db[[#This Row],[H_QTY/ CTN]]))</f>
        <v>8</v>
      </c>
      <c r="R1729" s="103">
        <f>IF(db[[#This Row],[H_QTY/ CTN]]="","",LEN(db[[#This Row],[H_QTY/ CTN]]))</f>
        <v>8</v>
      </c>
      <c r="S1729" s="109" t="str">
        <f>IF(db[[#This Row],[H_QTY/ CTN]]="","",LEFT(db[[#This Row],[H_QTY/ CTN]],db[[#This Row],[H_1]]-1))</f>
        <v>144 LSN</v>
      </c>
      <c r="T1729" s="109" t="str">
        <f>IF(NOT(db[[#This Row],[H_1]]=db[[#This Row],[H_2]]),MID(db[[#This Row],[H_QTY/ CTN]],db[[#This Row],[H_1]]+1,db[[#This Row],[H_2]]-db[[#This Row],[H_1]]-1),"")</f>
        <v/>
      </c>
      <c r="U1729" s="109" t="str">
        <f>IF(db[[#This Row],[QTY/ CTN B]]="","",LEFT(db[[#This Row],[QTY/ CTN B]],SEARCH(" ",db[[#This Row],[QTY/ CTN B]],1)-1))</f>
        <v>144</v>
      </c>
      <c r="V1729" s="109" t="str">
        <f>IF(db[[#This Row],[QTY/ CTN B]]="","",RIGHT(db[[#This Row],[QTY/ CTN B]],LEN(db[[#This Row],[QTY/ CTN B]])-SEARCH(" ",db[[#This Row],[QTY/ CTN B]],1)))</f>
        <v>LSN</v>
      </c>
      <c r="W1729" s="109">
        <f>IF(db[[#This Row],[QTY/ CTN TG]]="",IF(db[[#This Row],[STN TG]]="","",12),LEFT(db[[#This Row],[QTY/ CTN TG]],SEARCH(" ",db[[#This Row],[QTY/ CTN TG]],1)-1))</f>
        <v>12</v>
      </c>
      <c r="X1729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29" s="109" t="str">
        <f>IF(db[[#This Row],[STN K]]="","",IF(db[[#This Row],[STN TG]]="LSN",12,""))</f>
        <v/>
      </c>
      <c r="Z1729" s="109" t="str">
        <f>IF(db[[#This Row],[STN TG]]="LSN","PCS","")</f>
        <v/>
      </c>
      <c r="AA1729" s="109">
        <f>db[[#This Row],[QTY B]]*IF(db[[#This Row],[QTY TG]]="",1,db[[#This Row],[QTY TG]])*IF(db[[#This Row],[QTY K]]="",1,db[[#This Row],[QTY K]])</f>
        <v>1728</v>
      </c>
      <c r="AB1729" s="109" t="str">
        <f>IF(db[[#This Row],[STN K]]="",IF(db[[#This Row],[STN TG]]="",db[[#This Row],[STN B]],db[[#This Row],[STN TG]]),db[[#This Row],[STN K]])</f>
        <v>PCS</v>
      </c>
      <c r="AC1729" s="87"/>
    </row>
    <row r="1730" spans="1:29" x14ac:dyDescent="0.25">
      <c r="A1730" s="87">
        <f>ROW()-1</f>
        <v>1729</v>
      </c>
      <c r="B1730" s="103" t="str">
        <f>LOWER(SUBSTITUTE(SUBSTITUTE(SUBSTITUTE(SUBSTITUTE(SUBSTITUTE(SUBSTITUTE(db[[#This Row],[NB BM]]," ",),".",""),"-",""),"(",""),")",""),"/",""))</f>
        <v>mechpen2b20tm01661</v>
      </c>
      <c r="C1730" s="103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D1730" s="103" t="str">
        <f>LOWER(SUBSTITUTE(SUBSTITUTE(SUBSTITUTE(SUBSTITUTE(SUBSTITUTE(SUBSTITUTE(SUBSTITUTE(SUBSTITUTE(SUBSTITUTE(db[[#This Row],[NB PAJAK]]," ",""),"-",""),"(",""),")",""),".",""),",",""),"/",""),"""",""),"+",""))</f>
        <v/>
      </c>
      <c r="E1730" s="103" t="str">
        <f>LOWER(SUBSTITUTE(SUBSTITUTE(SUBSTITUTE(SUBSTITUTE(SUBSTITUTE(SUBSTITUTE(SUBSTITUTE(SUBSTITUTE(SUBSTITUTE(db[[#This Row],[NB BM]]&amp;db[[#This Row],[QTY/ CTN]]," ",),".",""),"-",""),"(",""),")",""),",",""),"/",""),"""",""),"+",""))</f>
        <v>mechpen2b20tm01661144lsn</v>
      </c>
      <c r="F173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mekpensil2b20tm01661144lsnuntana</v>
      </c>
      <c r="G1730" s="104" t="s">
        <v>5253</v>
      </c>
      <c r="H1730" s="104" t="s">
        <v>5249</v>
      </c>
      <c r="I1730" s="105"/>
      <c r="J1730" s="1" t="s">
        <v>1621</v>
      </c>
      <c r="K1730" s="107" t="e">
        <f>IF(db[[#This Row],[NB NOTA_C]]="","",COUNTIF([2]!B_MSK[concat],db[[#This Row],[NB NOTA_C]]))</f>
        <v>#REF!</v>
      </c>
      <c r="L1730" s="108" t="s">
        <v>2654</v>
      </c>
      <c r="M1730" s="103" t="s">
        <v>1677</v>
      </c>
      <c r="N1730" s="106" t="s">
        <v>2808</v>
      </c>
      <c r="O1730" s="103"/>
      <c r="P1730" s="103" t="str">
        <f>IF(db[[#This Row],[QTY/ CTN]]="","",SUBSTITUTE(SUBSTITUTE(SUBSTITUTE(db[[#This Row],[QTY/ CTN]]," ","_",2),"(",""),")","")&amp;"_")</f>
        <v>144 LSN_</v>
      </c>
      <c r="Q1730" s="103">
        <f>IF(db[[#This Row],[H_QTY/ CTN]]="","",SEARCH("_",db[[#This Row],[H_QTY/ CTN]]))</f>
        <v>8</v>
      </c>
      <c r="R1730" s="103">
        <f>IF(db[[#This Row],[H_QTY/ CTN]]="","",LEN(db[[#This Row],[H_QTY/ CTN]]))</f>
        <v>8</v>
      </c>
      <c r="S1730" s="109" t="str">
        <f>IF(db[[#This Row],[H_QTY/ CTN]]="","",LEFT(db[[#This Row],[H_QTY/ CTN]],db[[#This Row],[H_1]]-1))</f>
        <v>144 LSN</v>
      </c>
      <c r="T1730" s="109" t="str">
        <f>IF(NOT(db[[#This Row],[H_1]]=db[[#This Row],[H_2]]),MID(db[[#This Row],[H_QTY/ CTN]],db[[#This Row],[H_1]]+1,db[[#This Row],[H_2]]-db[[#This Row],[H_1]]-1),"")</f>
        <v/>
      </c>
      <c r="U1730" s="109" t="str">
        <f>IF(db[[#This Row],[QTY/ CTN B]]="","",LEFT(db[[#This Row],[QTY/ CTN B]],SEARCH(" ",db[[#This Row],[QTY/ CTN B]],1)-1))</f>
        <v>144</v>
      </c>
      <c r="V1730" s="109" t="str">
        <f>IF(db[[#This Row],[QTY/ CTN B]]="","",RIGHT(db[[#This Row],[QTY/ CTN B]],LEN(db[[#This Row],[QTY/ CTN B]])-SEARCH(" ",db[[#This Row],[QTY/ CTN B]],1)))</f>
        <v>LSN</v>
      </c>
      <c r="W1730" s="109">
        <f>IF(db[[#This Row],[QTY/ CTN TG]]="",IF(db[[#This Row],[STN TG]]="","",12),LEFT(db[[#This Row],[QTY/ CTN TG]],SEARCH(" ",db[[#This Row],[QTY/ CTN TG]],1)-1))</f>
        <v>12</v>
      </c>
      <c r="X173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0" s="109" t="str">
        <f>IF(db[[#This Row],[STN K]]="","",IF(db[[#This Row],[STN TG]]="LSN",12,""))</f>
        <v/>
      </c>
      <c r="Z1730" s="109" t="str">
        <f>IF(db[[#This Row],[STN TG]]="LSN","PCS","")</f>
        <v/>
      </c>
      <c r="AA1730" s="109">
        <f>db[[#This Row],[QTY B]]*IF(db[[#This Row],[QTY TG]]="",1,db[[#This Row],[QTY TG]])*IF(db[[#This Row],[QTY K]]="",1,db[[#This Row],[QTY K]])</f>
        <v>1728</v>
      </c>
      <c r="AB1730" s="109" t="str">
        <f>IF(db[[#This Row],[STN K]]="",IF(db[[#This Row],[STN TG]]="",db[[#This Row],[STN B]],db[[#This Row],[STN TG]]),db[[#This Row],[STN K]])</f>
        <v>PCS</v>
      </c>
      <c r="AC1730" s="87"/>
    </row>
    <row r="1731" spans="1:29" x14ac:dyDescent="0.25">
      <c r="A1731" s="87">
        <f>ROW()-1</f>
        <v>1730</v>
      </c>
      <c r="B1731" s="3" t="str">
        <f>LOWER(SUBSTITUTE(SUBSTITUTE(SUBSTITUTE(SUBSTITUTE(SUBSTITUTE(SUBSTITUTE(db[[#This Row],[NB BM]]," ",),".",""),"-",""),"(",""),")",""),"/",""))</f>
        <v>mechpentizo20tm00303</v>
      </c>
      <c r="C1731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D1731" s="3" t="str">
        <f>LOWER(SUBSTITUTE(SUBSTITUTE(SUBSTITUTE(SUBSTITUTE(SUBSTITUTE(SUBSTITUTE(SUBSTITUTE(SUBSTITUTE(SUBSTITUTE(db[[#This Row],[NB PAJAK]]," ",""),"-",""),"(",""),")",""),".",""),",",""),"/",""),"""",""),"+",""))</f>
        <v/>
      </c>
      <c r="E1731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mechpentizo20tm0030396lsn</v>
      </c>
      <c r="F1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mekpensiltizo20tm0030396lsnuntana</v>
      </c>
      <c r="G1731" s="1" t="s">
        <v>1214</v>
      </c>
      <c r="H1731" s="4" t="s">
        <v>1495</v>
      </c>
      <c r="I1731" s="49"/>
      <c r="J1731" s="1" t="s">
        <v>1621</v>
      </c>
      <c r="K1731" s="26" t="e">
        <f>IF(db[[#This Row],[NB NOTA_C]]="","",COUNTIF([2]!B_MSK[concat],db[[#This Row],[NB NOTA_C]]))</f>
        <v>#REF!</v>
      </c>
      <c r="L1731" s="6" t="s">
        <v>1634</v>
      </c>
      <c r="M1731" s="1" t="s">
        <v>1678</v>
      </c>
      <c r="N1731" s="1" t="s">
        <v>2808</v>
      </c>
      <c r="P1731" s="1" t="str">
        <f>IF(db[[#This Row],[QTY/ CTN]]="","",SUBSTITUTE(SUBSTITUTE(SUBSTITUTE(db[[#This Row],[QTY/ CTN]]," ","_",2),"(",""),")","")&amp;"_")</f>
        <v>96 LSN_</v>
      </c>
      <c r="Q1731" s="1">
        <f>IF(db[[#This Row],[H_QTY/ CTN]]="","",SEARCH("_",db[[#This Row],[H_QTY/ CTN]]))</f>
        <v>7</v>
      </c>
      <c r="R1731" s="1">
        <f>IF(db[[#This Row],[H_QTY/ CTN]]="","",LEN(db[[#This Row],[H_QTY/ CTN]]))</f>
        <v>7</v>
      </c>
      <c r="S1731" s="90" t="str">
        <f>IF(db[[#This Row],[H_QTY/ CTN]]="","",LEFT(db[[#This Row],[H_QTY/ CTN]],db[[#This Row],[H_1]]-1))</f>
        <v>96 LSN</v>
      </c>
      <c r="T1731" s="87" t="str">
        <f>IF(NOT(db[[#This Row],[H_1]]=db[[#This Row],[H_2]]),MID(db[[#This Row],[H_QTY/ CTN]],db[[#This Row],[H_1]]+1,db[[#This Row],[H_2]]-db[[#This Row],[H_1]]-1),"")</f>
        <v/>
      </c>
      <c r="U1731" s="87" t="str">
        <f>IF(db[[#This Row],[QTY/ CTN B]]="","",LEFT(db[[#This Row],[QTY/ CTN B]],SEARCH(" ",db[[#This Row],[QTY/ CTN B]],1)-1))</f>
        <v>96</v>
      </c>
      <c r="V1731" s="87" t="str">
        <f>IF(db[[#This Row],[QTY/ CTN B]]="","",RIGHT(db[[#This Row],[QTY/ CTN B]],LEN(db[[#This Row],[QTY/ CTN B]])-SEARCH(" ",db[[#This Row],[QTY/ CTN B]],1)))</f>
        <v>LSN</v>
      </c>
      <c r="W1731" s="87">
        <f>IF(db[[#This Row],[QTY/ CTN TG]]="",IF(db[[#This Row],[STN TG]]="","",12),LEFT(db[[#This Row],[QTY/ CTN TG]],SEARCH(" ",db[[#This Row],[QTY/ CTN TG]],1)-1))</f>
        <v>12</v>
      </c>
      <c r="X1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1" s="87" t="str">
        <f>IF(db[[#This Row],[STN K]]="","",IF(db[[#This Row],[STN TG]]="LSN",12,""))</f>
        <v/>
      </c>
      <c r="Z1731" s="87" t="str">
        <f>IF(db[[#This Row],[STN TG]]="LSN","PCS","")</f>
        <v/>
      </c>
      <c r="AA1731" s="87">
        <f>db[[#This Row],[QTY B]]*IF(db[[#This Row],[QTY TG]]="",1,db[[#This Row],[QTY TG]])*IF(db[[#This Row],[QTY K]]="",1,db[[#This Row],[QTY K]])</f>
        <v>1152</v>
      </c>
      <c r="AB1731" s="87" t="str">
        <f>IF(db[[#This Row],[STN K]]="",IF(db[[#This Row],[STN TG]]="",db[[#This Row],[STN B]],db[[#This Row],[STN TG]]),db[[#This Row],[STN K]])</f>
        <v>PCS</v>
      </c>
      <c r="AC1731" s="87"/>
    </row>
    <row r="1732" spans="1:29" x14ac:dyDescent="0.25">
      <c r="A1732" s="87">
        <f>ROW()-1</f>
        <v>1731</v>
      </c>
      <c r="B1732" s="14" t="str">
        <f>LOWER(SUBSTITUTE(SUBSTITUTE(SUBSTITUTE(SUBSTITUTE(SUBSTITUTE(SUBSTITUTE(db[[#This Row],[NB BM]]," ",),".",""),"-",""),"(",""),")",""),"/",""))</f>
        <v>mechpen05tm1600a</v>
      </c>
      <c r="C1732" s="14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D1732" s="14" t="str">
        <f>LOWER(SUBSTITUTE(SUBSTITUTE(SUBSTITUTE(SUBSTITUTE(SUBSTITUTE(SUBSTITUTE(SUBSTITUTE(SUBSTITUTE(SUBSTITUTE(db[[#This Row],[NB PAJAK]]," ",""),"-",""),"(",""),")",""),".",""),",",""),"/",""),"""",""),"+",""))</f>
        <v/>
      </c>
      <c r="E1732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mechpen05tm1600a144lsn</v>
      </c>
      <c r="F17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mekpensil05batiktm1600a144lsnuntana</v>
      </c>
      <c r="G1732" s="15" t="s">
        <v>4063</v>
      </c>
      <c r="H1732" s="19" t="s">
        <v>4056</v>
      </c>
      <c r="I1732" s="50"/>
      <c r="J1732" s="1" t="s">
        <v>1621</v>
      </c>
      <c r="K1732" s="27" t="e">
        <f>IF(db[[#This Row],[NB NOTA_C]]="","",COUNTIF([2]!B_MSK[concat],db[[#This Row],[NB NOTA_C]]))</f>
        <v>#REF!</v>
      </c>
      <c r="L1732" s="16" t="s">
        <v>2654</v>
      </c>
      <c r="M1732" s="14" t="s">
        <v>1677</v>
      </c>
      <c r="N1732" s="15" t="s">
        <v>2808</v>
      </c>
      <c r="O1732" s="14"/>
      <c r="P1732" s="14" t="str">
        <f>IF(db[[#This Row],[QTY/ CTN]]="","",SUBSTITUTE(SUBSTITUTE(SUBSTITUTE(db[[#This Row],[QTY/ CTN]]," ","_",2),"(",""),")","")&amp;"_")</f>
        <v>144 LSN_</v>
      </c>
      <c r="Q1732" s="14">
        <f>IF(db[[#This Row],[H_QTY/ CTN]]="","",SEARCH("_",db[[#This Row],[H_QTY/ CTN]]))</f>
        <v>8</v>
      </c>
      <c r="R1732" s="14">
        <f>IF(db[[#This Row],[H_QTY/ CTN]]="","",LEN(db[[#This Row],[H_QTY/ CTN]]))</f>
        <v>8</v>
      </c>
      <c r="S1732" s="91" t="str">
        <f>IF(db[[#This Row],[H_QTY/ CTN]]="","",LEFT(db[[#This Row],[H_QTY/ CTN]],db[[#This Row],[H_1]]-1))</f>
        <v>144 LSN</v>
      </c>
      <c r="T1732" s="91" t="str">
        <f>IF(NOT(db[[#This Row],[H_1]]=db[[#This Row],[H_2]]),MID(db[[#This Row],[H_QTY/ CTN]],db[[#This Row],[H_1]]+1,db[[#This Row],[H_2]]-db[[#This Row],[H_1]]-1),"")</f>
        <v/>
      </c>
      <c r="U1732" s="87" t="str">
        <f>IF(db[[#This Row],[QTY/ CTN B]]="","",LEFT(db[[#This Row],[QTY/ CTN B]],SEARCH(" ",db[[#This Row],[QTY/ CTN B]],1)-1))</f>
        <v>144</v>
      </c>
      <c r="V1732" s="87" t="str">
        <f>IF(db[[#This Row],[QTY/ CTN B]]="","",RIGHT(db[[#This Row],[QTY/ CTN B]],LEN(db[[#This Row],[QTY/ CTN B]])-SEARCH(" ",db[[#This Row],[QTY/ CTN B]],1)))</f>
        <v>LSN</v>
      </c>
      <c r="W1732" s="87">
        <f>IF(db[[#This Row],[QTY/ CTN TG]]="",IF(db[[#This Row],[STN TG]]="","",12),LEFT(db[[#This Row],[QTY/ CTN TG]],SEARCH(" ",db[[#This Row],[QTY/ CTN TG]],1)-1))</f>
        <v>12</v>
      </c>
      <c r="X1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2" s="87" t="str">
        <f>IF(db[[#This Row],[STN K]]="","",IF(db[[#This Row],[STN TG]]="LSN",12,""))</f>
        <v/>
      </c>
      <c r="Z1732" s="87" t="str">
        <f>IF(db[[#This Row],[STN TG]]="LSN","PCS","")</f>
        <v/>
      </c>
      <c r="AA1732" s="87">
        <f>db[[#This Row],[QTY B]]*IF(db[[#This Row],[QTY TG]]="",1,db[[#This Row],[QTY TG]])*IF(db[[#This Row],[QTY K]]="",1,db[[#This Row],[QTY K]])</f>
        <v>1728</v>
      </c>
      <c r="AB1732" s="87" t="str">
        <f>IF(db[[#This Row],[STN K]]="",IF(db[[#This Row],[STN TG]]="",db[[#This Row],[STN B]],db[[#This Row],[STN TG]]),db[[#This Row],[STN K]])</f>
        <v>PCS</v>
      </c>
      <c r="AC1732" s="87"/>
    </row>
    <row r="1733" spans="1:29" x14ac:dyDescent="0.25">
      <c r="A1733" s="87">
        <f>ROW()-1</f>
        <v>1732</v>
      </c>
      <c r="B1733" s="14" t="str">
        <f>LOWER(SUBSTITUTE(SUBSTITUTE(SUBSTITUTE(SUBSTITUTE(SUBSTITUTE(SUBSTITUTE(db[[#This Row],[NB BM]]," ",),".",""),"-",""),"(",""),")",""),"/",""))</f>
        <v>mechpen05g09970</v>
      </c>
      <c r="C1733" s="14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D1733" s="14" t="str">
        <f>LOWER(SUBSTITUTE(SUBSTITUTE(SUBSTITUTE(SUBSTITUTE(SUBSTITUTE(SUBSTITUTE(SUBSTITUTE(SUBSTITUTE(SUBSTITUTE(db[[#This Row],[NB PAJAK]]," ",""),"-",""),"(",""),")",""),".",""),",",""),"/",""),"""",""),"+",""))</f>
        <v/>
      </c>
      <c r="E1733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mechpen05g0997072pcs</v>
      </c>
      <c r="F173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mekpensil05g0997072pcsuntana</v>
      </c>
      <c r="G1733" s="15" t="s">
        <v>4030</v>
      </c>
      <c r="H1733" s="19" t="s">
        <v>4020</v>
      </c>
      <c r="I1733" s="50"/>
      <c r="J1733" s="1" t="s">
        <v>1621</v>
      </c>
      <c r="K1733" s="27" t="e">
        <f>IF(db[[#This Row],[NB NOTA_C]]="","",COUNTIF([2]!B_MSK[concat],db[[#This Row],[NB NOTA_C]]))</f>
        <v>#REF!</v>
      </c>
      <c r="L1733" s="16" t="s">
        <v>2654</v>
      </c>
      <c r="M1733" s="14" t="s">
        <v>1675</v>
      </c>
      <c r="N1733" s="15" t="s">
        <v>2808</v>
      </c>
      <c r="O1733" s="14"/>
      <c r="P1733" s="14" t="str">
        <f>IF(db[[#This Row],[QTY/ CTN]]="","",SUBSTITUTE(SUBSTITUTE(SUBSTITUTE(db[[#This Row],[QTY/ CTN]]," ","_",2),"(",""),")","")&amp;"_")</f>
        <v>72 PCS_</v>
      </c>
      <c r="Q1733" s="14">
        <f>IF(db[[#This Row],[H_QTY/ CTN]]="","",SEARCH("_",db[[#This Row],[H_QTY/ CTN]]))</f>
        <v>7</v>
      </c>
      <c r="R1733" s="14">
        <f>IF(db[[#This Row],[H_QTY/ CTN]]="","",LEN(db[[#This Row],[H_QTY/ CTN]]))</f>
        <v>7</v>
      </c>
      <c r="S1733" s="91" t="str">
        <f>IF(db[[#This Row],[H_QTY/ CTN]]="","",LEFT(db[[#This Row],[H_QTY/ CTN]],db[[#This Row],[H_1]]-1))</f>
        <v>72 PCS</v>
      </c>
      <c r="T1733" s="91" t="str">
        <f>IF(NOT(db[[#This Row],[H_1]]=db[[#This Row],[H_2]]),MID(db[[#This Row],[H_QTY/ CTN]],db[[#This Row],[H_1]]+1,db[[#This Row],[H_2]]-db[[#This Row],[H_1]]-1),"")</f>
        <v/>
      </c>
      <c r="U1733" s="87" t="str">
        <f>IF(db[[#This Row],[QTY/ CTN B]]="","",LEFT(db[[#This Row],[QTY/ CTN B]],SEARCH(" ",db[[#This Row],[QTY/ CTN B]],1)-1))</f>
        <v>72</v>
      </c>
      <c r="V1733" s="87" t="str">
        <f>IF(db[[#This Row],[QTY/ CTN B]]="","",RIGHT(db[[#This Row],[QTY/ CTN B]],LEN(db[[#This Row],[QTY/ CTN B]])-SEARCH(" ",db[[#This Row],[QTY/ CTN B]],1)))</f>
        <v>PCS</v>
      </c>
      <c r="W1733" s="87" t="str">
        <f>IF(db[[#This Row],[QTY/ CTN TG]]="",IF(db[[#This Row],[STN TG]]="","",12),LEFT(db[[#This Row],[QTY/ CTN TG]],SEARCH(" ",db[[#This Row],[QTY/ CTN TG]],1)-1))</f>
        <v/>
      </c>
      <c r="X1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33" s="87" t="str">
        <f>IF(db[[#This Row],[STN K]]="","",IF(db[[#This Row],[STN TG]]="LSN",12,""))</f>
        <v/>
      </c>
      <c r="Z1733" s="87" t="str">
        <f>IF(db[[#This Row],[STN TG]]="LSN","PCS","")</f>
        <v/>
      </c>
      <c r="AA1733" s="87">
        <f>db[[#This Row],[QTY B]]*IF(db[[#This Row],[QTY TG]]="",1,db[[#This Row],[QTY TG]])*IF(db[[#This Row],[QTY K]]="",1,db[[#This Row],[QTY K]])</f>
        <v>72</v>
      </c>
      <c r="AB1733" s="87" t="str">
        <f>IF(db[[#This Row],[STN K]]="",IF(db[[#This Row],[STN TG]]="",db[[#This Row],[STN B]],db[[#This Row],[STN TG]]),db[[#This Row],[STN K]])</f>
        <v>PCS</v>
      </c>
      <c r="AC1733" s="87"/>
    </row>
    <row r="1734" spans="1:29" x14ac:dyDescent="0.25">
      <c r="A1734" s="87">
        <f>ROW()-1</f>
        <v>1733</v>
      </c>
      <c r="B1734" s="14" t="str">
        <f>LOWER(SUBSTITUTE(SUBSTITUTE(SUBSTITUTE(SUBSTITUTE(SUBSTITUTE(SUBSTITUTE(db[[#This Row],[NB BM]]," ",),".",""),"-",""),"(",""),")",""),"/",""))</f>
        <v>mechpen20tm30dbatik</v>
      </c>
      <c r="C1734" s="14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D1734" s="14" t="str">
        <f>LOWER(SUBSTITUTE(SUBSTITUTE(SUBSTITUTE(SUBSTITUTE(SUBSTITUTE(SUBSTITUTE(SUBSTITUTE(SUBSTITUTE(SUBSTITUTE(db[[#This Row],[NB PAJAK]]," ",""),"-",""),"(",""),")",""),".",""),",",""),"/",""),"""",""),"+",""))</f>
        <v/>
      </c>
      <c r="E1734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mechpen20tm30dbatik96lsn</v>
      </c>
      <c r="F17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mekpensil20batiktm30d96lsnuntana</v>
      </c>
      <c r="G1734" s="15" t="s">
        <v>4062</v>
      </c>
      <c r="H1734" s="19" t="s">
        <v>4055</v>
      </c>
      <c r="I1734" s="50"/>
      <c r="J1734" s="1" t="s">
        <v>1621</v>
      </c>
      <c r="K1734" s="27" t="e">
        <f>IF(db[[#This Row],[NB NOTA_C]]="","",COUNTIF([2]!B_MSK[concat],db[[#This Row],[NB NOTA_C]]))</f>
        <v>#REF!</v>
      </c>
      <c r="L1734" s="16" t="s">
        <v>2654</v>
      </c>
      <c r="M1734" s="14" t="s">
        <v>1678</v>
      </c>
      <c r="N1734" s="15" t="s">
        <v>2808</v>
      </c>
      <c r="O1734" s="14"/>
      <c r="P1734" s="14" t="str">
        <f>IF(db[[#This Row],[QTY/ CTN]]="","",SUBSTITUTE(SUBSTITUTE(SUBSTITUTE(db[[#This Row],[QTY/ CTN]]," ","_",2),"(",""),")","")&amp;"_")</f>
        <v>96 LSN_</v>
      </c>
      <c r="Q1734" s="14">
        <f>IF(db[[#This Row],[H_QTY/ CTN]]="","",SEARCH("_",db[[#This Row],[H_QTY/ CTN]]))</f>
        <v>7</v>
      </c>
      <c r="R1734" s="14">
        <f>IF(db[[#This Row],[H_QTY/ CTN]]="","",LEN(db[[#This Row],[H_QTY/ CTN]]))</f>
        <v>7</v>
      </c>
      <c r="S1734" s="91" t="str">
        <f>IF(db[[#This Row],[H_QTY/ CTN]]="","",LEFT(db[[#This Row],[H_QTY/ CTN]],db[[#This Row],[H_1]]-1))</f>
        <v>96 LSN</v>
      </c>
      <c r="T1734" s="91" t="str">
        <f>IF(NOT(db[[#This Row],[H_1]]=db[[#This Row],[H_2]]),MID(db[[#This Row],[H_QTY/ CTN]],db[[#This Row],[H_1]]+1,db[[#This Row],[H_2]]-db[[#This Row],[H_1]]-1),"")</f>
        <v/>
      </c>
      <c r="U1734" s="87" t="str">
        <f>IF(db[[#This Row],[QTY/ CTN B]]="","",LEFT(db[[#This Row],[QTY/ CTN B]],SEARCH(" ",db[[#This Row],[QTY/ CTN B]],1)-1))</f>
        <v>96</v>
      </c>
      <c r="V1734" s="87" t="str">
        <f>IF(db[[#This Row],[QTY/ CTN B]]="","",RIGHT(db[[#This Row],[QTY/ CTN B]],LEN(db[[#This Row],[QTY/ CTN B]])-SEARCH(" ",db[[#This Row],[QTY/ CTN B]],1)))</f>
        <v>LSN</v>
      </c>
      <c r="W1734" s="87">
        <f>IF(db[[#This Row],[QTY/ CTN TG]]="",IF(db[[#This Row],[STN TG]]="","",12),LEFT(db[[#This Row],[QTY/ CTN TG]],SEARCH(" ",db[[#This Row],[QTY/ CTN TG]],1)-1))</f>
        <v>12</v>
      </c>
      <c r="X1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4" s="87" t="str">
        <f>IF(db[[#This Row],[STN K]]="","",IF(db[[#This Row],[STN TG]]="LSN",12,""))</f>
        <v/>
      </c>
      <c r="Z1734" s="87" t="str">
        <f>IF(db[[#This Row],[STN TG]]="LSN","PCS","")</f>
        <v/>
      </c>
      <c r="AA1734" s="87">
        <f>db[[#This Row],[QTY B]]*IF(db[[#This Row],[QTY TG]]="",1,db[[#This Row],[QTY TG]])*IF(db[[#This Row],[QTY K]]="",1,db[[#This Row],[QTY K]])</f>
        <v>1152</v>
      </c>
      <c r="AB1734" s="87" t="str">
        <f>IF(db[[#This Row],[STN K]]="",IF(db[[#This Row],[STN TG]]="",db[[#This Row],[STN B]],db[[#This Row],[STN TG]]),db[[#This Row],[STN K]])</f>
        <v>PCS</v>
      </c>
      <c r="AC1734" s="87"/>
    </row>
    <row r="1735" spans="1:29" x14ac:dyDescent="0.25">
      <c r="A1735" s="87">
        <f>ROW()-1</f>
        <v>1734</v>
      </c>
      <c r="B1735" s="3" t="str">
        <f>LOWER(SUBSTITUTE(SUBSTITUTE(SUBSTITUTE(SUBSTITUTE(SUBSTITUTE(SUBSTITUTE(db[[#This Row],[NB BM]]," ",),".",""),"-",""),"(",""),")",""),"/",""))</f>
        <v>mechpentizo20tm030a1</v>
      </c>
      <c r="C1735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D1735" s="3" t="str">
        <f>LOWER(SUBSTITUTE(SUBSTITUTE(SUBSTITUTE(SUBSTITUTE(SUBSTITUTE(SUBSTITUTE(SUBSTITUTE(SUBSTITUTE(SUBSTITUTE(db[[#This Row],[NB PAJAK]]," ",""),"-",""),"(",""),")",""),".",""),",",""),"/",""),"""",""),"+",""))</f>
        <v/>
      </c>
      <c r="E1735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mechpentizo20tm030a196lsn</v>
      </c>
      <c r="F1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mekpensil20tizotm030a196lsnuntana</v>
      </c>
      <c r="G1735" s="1" t="s">
        <v>2442</v>
      </c>
      <c r="H1735" s="4" t="s">
        <v>2435</v>
      </c>
      <c r="I1735" s="49"/>
      <c r="J1735" s="1" t="s">
        <v>1621</v>
      </c>
      <c r="K1735" s="26" t="e">
        <f>IF(db[[#This Row],[NB NOTA_C]]="","",COUNTIF([2]!B_MSK[concat],db[[#This Row],[NB NOTA_C]]))</f>
        <v>#REF!</v>
      </c>
      <c r="L1735" s="7" t="s">
        <v>1634</v>
      </c>
      <c r="M1735" s="3" t="s">
        <v>1678</v>
      </c>
      <c r="N1735" s="1" t="s">
        <v>2808</v>
      </c>
      <c r="P1735" s="1" t="str">
        <f>IF(db[[#This Row],[QTY/ CTN]]="","",SUBSTITUTE(SUBSTITUTE(SUBSTITUTE(db[[#This Row],[QTY/ CTN]]," ","_",2),"(",""),")","")&amp;"_")</f>
        <v>96 LSN_</v>
      </c>
      <c r="Q1735" s="1">
        <f>IF(db[[#This Row],[H_QTY/ CTN]]="","",SEARCH("_",db[[#This Row],[H_QTY/ CTN]]))</f>
        <v>7</v>
      </c>
      <c r="R1735" s="1">
        <f>IF(db[[#This Row],[H_QTY/ CTN]]="","",LEN(db[[#This Row],[H_QTY/ CTN]]))</f>
        <v>7</v>
      </c>
      <c r="S1735" s="90" t="str">
        <f>IF(db[[#This Row],[H_QTY/ CTN]]="","",LEFT(db[[#This Row],[H_QTY/ CTN]],db[[#This Row],[H_1]]-1))</f>
        <v>96 LSN</v>
      </c>
      <c r="T1735" s="87" t="str">
        <f>IF(NOT(db[[#This Row],[H_1]]=db[[#This Row],[H_2]]),MID(db[[#This Row],[H_QTY/ CTN]],db[[#This Row],[H_1]]+1,db[[#This Row],[H_2]]-db[[#This Row],[H_1]]-1),"")</f>
        <v/>
      </c>
      <c r="U1735" s="87" t="str">
        <f>IF(db[[#This Row],[QTY/ CTN B]]="","",LEFT(db[[#This Row],[QTY/ CTN B]],SEARCH(" ",db[[#This Row],[QTY/ CTN B]],1)-1))</f>
        <v>96</v>
      </c>
      <c r="V1735" s="87" t="str">
        <f>IF(db[[#This Row],[QTY/ CTN B]]="","",RIGHT(db[[#This Row],[QTY/ CTN B]],LEN(db[[#This Row],[QTY/ CTN B]])-SEARCH(" ",db[[#This Row],[QTY/ CTN B]],1)))</f>
        <v>LSN</v>
      </c>
      <c r="W1735" s="87">
        <f>IF(db[[#This Row],[QTY/ CTN TG]]="",IF(db[[#This Row],[STN TG]]="","",12),LEFT(db[[#This Row],[QTY/ CTN TG]],SEARCH(" ",db[[#This Row],[QTY/ CTN TG]],1)-1))</f>
        <v>12</v>
      </c>
      <c r="X1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5" s="87" t="str">
        <f>IF(db[[#This Row],[STN K]]="","",IF(db[[#This Row],[STN TG]]="LSN",12,""))</f>
        <v/>
      </c>
      <c r="Z1735" s="87" t="str">
        <f>IF(db[[#This Row],[STN TG]]="LSN","PCS","")</f>
        <v/>
      </c>
      <c r="AA1735" s="87">
        <f>db[[#This Row],[QTY B]]*IF(db[[#This Row],[QTY TG]]="",1,db[[#This Row],[QTY TG]])*IF(db[[#This Row],[QTY K]]="",1,db[[#This Row],[QTY K]])</f>
        <v>1152</v>
      </c>
      <c r="AB1735" s="87" t="str">
        <f>IF(db[[#This Row],[STN K]]="",IF(db[[#This Row],[STN TG]]="",db[[#This Row],[STN B]],db[[#This Row],[STN TG]]),db[[#This Row],[STN K]])</f>
        <v>PCS</v>
      </c>
      <c r="AC1735" s="87"/>
    </row>
    <row r="1736" spans="1:29" x14ac:dyDescent="0.25">
      <c r="A1736" s="87">
        <f>ROW()-1</f>
        <v>1735</v>
      </c>
      <c r="B1736" s="3" t="str">
        <f>LOWER(SUBSTITUTE(SUBSTITUTE(SUBSTITUTE(SUBSTITUTE(SUBSTITUTE(SUBSTITUTE(db[[#This Row],[NB BM]]," ",),".",""),"-",""),"(",""),")",""),"/",""))</f>
        <v>mechpentizo20tm030c</v>
      </c>
      <c r="C1736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D1736" s="3" t="str">
        <f>LOWER(SUBSTITUTE(SUBSTITUTE(SUBSTITUTE(SUBSTITUTE(SUBSTITUTE(SUBSTITUTE(SUBSTITUTE(SUBSTITUTE(SUBSTITUTE(db[[#This Row],[NB PAJAK]]," ",""),"-",""),"(",""),")",""),".",""),",",""),"/",""),"""",""),"+",""))</f>
        <v/>
      </c>
      <c r="E1736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mechpentizo20tm030c96lsn</v>
      </c>
      <c r="F1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mekpensil20tizotm030g96lsnuntana</v>
      </c>
      <c r="G1736" s="1" t="s">
        <v>2439</v>
      </c>
      <c r="H1736" s="4" t="s">
        <v>2438</v>
      </c>
      <c r="I1736" s="49"/>
      <c r="J1736" s="1" t="s">
        <v>1621</v>
      </c>
      <c r="K1736" s="26" t="e">
        <f>IF(db[[#This Row],[NB NOTA_C]]="","",COUNTIF([2]!B_MSK[concat],db[[#This Row],[NB NOTA_C]]))</f>
        <v>#REF!</v>
      </c>
      <c r="L1736" s="7" t="s">
        <v>1634</v>
      </c>
      <c r="M1736" s="3" t="s">
        <v>1678</v>
      </c>
      <c r="N1736" s="1" t="s">
        <v>2808</v>
      </c>
      <c r="P1736" s="1" t="str">
        <f>IF(db[[#This Row],[QTY/ CTN]]="","",SUBSTITUTE(SUBSTITUTE(SUBSTITUTE(db[[#This Row],[QTY/ CTN]]," ","_",2),"(",""),")","")&amp;"_")</f>
        <v>96 LSN_</v>
      </c>
      <c r="Q1736" s="1">
        <f>IF(db[[#This Row],[H_QTY/ CTN]]="","",SEARCH("_",db[[#This Row],[H_QTY/ CTN]]))</f>
        <v>7</v>
      </c>
      <c r="R1736" s="1">
        <f>IF(db[[#This Row],[H_QTY/ CTN]]="","",LEN(db[[#This Row],[H_QTY/ CTN]]))</f>
        <v>7</v>
      </c>
      <c r="S1736" s="90" t="str">
        <f>IF(db[[#This Row],[H_QTY/ CTN]]="","",LEFT(db[[#This Row],[H_QTY/ CTN]],db[[#This Row],[H_1]]-1))</f>
        <v>96 LSN</v>
      </c>
      <c r="T1736" s="87" t="str">
        <f>IF(NOT(db[[#This Row],[H_1]]=db[[#This Row],[H_2]]),MID(db[[#This Row],[H_QTY/ CTN]],db[[#This Row],[H_1]]+1,db[[#This Row],[H_2]]-db[[#This Row],[H_1]]-1),"")</f>
        <v/>
      </c>
      <c r="U1736" s="87" t="str">
        <f>IF(db[[#This Row],[QTY/ CTN B]]="","",LEFT(db[[#This Row],[QTY/ CTN B]],SEARCH(" ",db[[#This Row],[QTY/ CTN B]],1)-1))</f>
        <v>96</v>
      </c>
      <c r="V1736" s="87" t="str">
        <f>IF(db[[#This Row],[QTY/ CTN B]]="","",RIGHT(db[[#This Row],[QTY/ CTN B]],LEN(db[[#This Row],[QTY/ CTN B]])-SEARCH(" ",db[[#This Row],[QTY/ CTN B]],1)))</f>
        <v>LSN</v>
      </c>
      <c r="W1736" s="87">
        <f>IF(db[[#This Row],[QTY/ CTN TG]]="",IF(db[[#This Row],[STN TG]]="","",12),LEFT(db[[#This Row],[QTY/ CTN TG]],SEARCH(" ",db[[#This Row],[QTY/ CTN TG]],1)-1))</f>
        <v>12</v>
      </c>
      <c r="X1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6" s="87" t="str">
        <f>IF(db[[#This Row],[STN K]]="","",IF(db[[#This Row],[STN TG]]="LSN",12,""))</f>
        <v/>
      </c>
      <c r="Z1736" s="87" t="str">
        <f>IF(db[[#This Row],[STN TG]]="LSN","PCS","")</f>
        <v/>
      </c>
      <c r="AA1736" s="87">
        <f>db[[#This Row],[QTY B]]*IF(db[[#This Row],[QTY TG]]="",1,db[[#This Row],[QTY TG]])*IF(db[[#This Row],[QTY K]]="",1,db[[#This Row],[QTY K]])</f>
        <v>1152</v>
      </c>
      <c r="AB1736" s="87" t="str">
        <f>IF(db[[#This Row],[STN K]]="",IF(db[[#This Row],[STN TG]]="",db[[#This Row],[STN B]],db[[#This Row],[STN TG]]),db[[#This Row],[STN K]])</f>
        <v>PCS</v>
      </c>
      <c r="AC1736" s="87"/>
    </row>
    <row r="1737" spans="1:29" x14ac:dyDescent="0.25">
      <c r="A1737" s="87">
        <f>ROW()-1</f>
        <v>1736</v>
      </c>
      <c r="B1737" s="3" t="str">
        <f>LOWER(SUBSTITUTE(SUBSTITUTE(SUBSTITUTE(SUBSTITUTE(SUBSTITUTE(SUBSTITUTE(db[[#This Row],[NB BM]]," ",),".",""),"-",""),"(",""),")",""),"/",""))</f>
        <v>mechpentizo20tm1800a</v>
      </c>
      <c r="C1737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D1737" s="3" t="str">
        <f>LOWER(SUBSTITUTE(SUBSTITUTE(SUBSTITUTE(SUBSTITUTE(SUBSTITUTE(SUBSTITUTE(SUBSTITUTE(SUBSTITUTE(SUBSTITUTE(db[[#This Row],[NB PAJAK]]," ",""),"-",""),"(",""),")",""),".",""),",",""),"/",""),"""",""),"+",""))</f>
        <v/>
      </c>
      <c r="E1737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mechpentizo20tm1800a96lsn</v>
      </c>
      <c r="F1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mekpensil20tizotm1800a96lsnuntana</v>
      </c>
      <c r="G1737" s="1" t="s">
        <v>2443</v>
      </c>
      <c r="H1737" s="4" t="s">
        <v>2434</v>
      </c>
      <c r="I1737" s="49"/>
      <c r="J1737" s="1" t="s">
        <v>1621</v>
      </c>
      <c r="K1737" s="26" t="e">
        <f>IF(db[[#This Row],[NB NOTA_C]]="","",COUNTIF([2]!B_MSK[concat],db[[#This Row],[NB NOTA_C]]))</f>
        <v>#REF!</v>
      </c>
      <c r="L1737" s="7" t="s">
        <v>1634</v>
      </c>
      <c r="M1737" s="3" t="s">
        <v>1678</v>
      </c>
      <c r="N1737" s="1" t="s">
        <v>2808</v>
      </c>
      <c r="P1737" s="1" t="str">
        <f>IF(db[[#This Row],[QTY/ CTN]]="","",SUBSTITUTE(SUBSTITUTE(SUBSTITUTE(db[[#This Row],[QTY/ CTN]]," ","_",2),"(",""),")","")&amp;"_")</f>
        <v>96 LSN_</v>
      </c>
      <c r="Q1737" s="1">
        <f>IF(db[[#This Row],[H_QTY/ CTN]]="","",SEARCH("_",db[[#This Row],[H_QTY/ CTN]]))</f>
        <v>7</v>
      </c>
      <c r="R1737" s="1">
        <f>IF(db[[#This Row],[H_QTY/ CTN]]="","",LEN(db[[#This Row],[H_QTY/ CTN]]))</f>
        <v>7</v>
      </c>
      <c r="S1737" s="90" t="str">
        <f>IF(db[[#This Row],[H_QTY/ CTN]]="","",LEFT(db[[#This Row],[H_QTY/ CTN]],db[[#This Row],[H_1]]-1))</f>
        <v>96 LSN</v>
      </c>
      <c r="T1737" s="87" t="str">
        <f>IF(NOT(db[[#This Row],[H_1]]=db[[#This Row],[H_2]]),MID(db[[#This Row],[H_QTY/ CTN]],db[[#This Row],[H_1]]+1,db[[#This Row],[H_2]]-db[[#This Row],[H_1]]-1),"")</f>
        <v/>
      </c>
      <c r="U1737" s="87" t="str">
        <f>IF(db[[#This Row],[QTY/ CTN B]]="","",LEFT(db[[#This Row],[QTY/ CTN B]],SEARCH(" ",db[[#This Row],[QTY/ CTN B]],1)-1))</f>
        <v>96</v>
      </c>
      <c r="V1737" s="87" t="str">
        <f>IF(db[[#This Row],[QTY/ CTN B]]="","",RIGHT(db[[#This Row],[QTY/ CTN B]],LEN(db[[#This Row],[QTY/ CTN B]])-SEARCH(" ",db[[#This Row],[QTY/ CTN B]],1)))</f>
        <v>LSN</v>
      </c>
      <c r="W1737" s="87">
        <f>IF(db[[#This Row],[QTY/ CTN TG]]="",IF(db[[#This Row],[STN TG]]="","",12),LEFT(db[[#This Row],[QTY/ CTN TG]],SEARCH(" ",db[[#This Row],[QTY/ CTN TG]],1)-1))</f>
        <v>12</v>
      </c>
      <c r="X1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37" s="87" t="str">
        <f>IF(db[[#This Row],[STN K]]="","",IF(db[[#This Row],[STN TG]]="LSN",12,""))</f>
        <v/>
      </c>
      <c r="Z1737" s="87" t="str">
        <f>IF(db[[#This Row],[STN TG]]="LSN","PCS","")</f>
        <v/>
      </c>
      <c r="AA1737" s="87">
        <f>db[[#This Row],[QTY B]]*IF(db[[#This Row],[QTY TG]]="",1,db[[#This Row],[QTY TG]])*IF(db[[#This Row],[QTY K]]="",1,db[[#This Row],[QTY K]])</f>
        <v>1152</v>
      </c>
      <c r="AB1737" s="87" t="str">
        <f>IF(db[[#This Row],[STN K]]="",IF(db[[#This Row],[STN TG]]="",db[[#This Row],[STN B]],db[[#This Row],[STN TG]]),db[[#This Row],[STN K]])</f>
        <v>PCS</v>
      </c>
      <c r="AC1737" s="87"/>
    </row>
    <row r="1738" spans="1:29" x14ac:dyDescent="0.25">
      <c r="A1738" s="87">
        <f>ROW()-1</f>
        <v>1737</v>
      </c>
      <c r="B1738" s="14" t="str">
        <f>LOWER(SUBSTITUTE(SUBSTITUTE(SUBSTITUTE(SUBSTITUTE(SUBSTITUTE(SUBSTITUTE(db[[#This Row],[NB BM]]," ",),".",""),"-",""),"(",""),")",""),"/",""))</f>
        <v>mechpeng09302a24pcs</v>
      </c>
      <c r="C1738" s="14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D1738" s="14" t="str">
        <f>LOWER(SUBSTITUTE(SUBSTITUTE(SUBSTITUTE(SUBSTITUTE(SUBSTITUTE(SUBSTITUTE(SUBSTITUTE(SUBSTITUTE(SUBSTITUTE(db[[#This Row],[NB PAJAK]]," ",""),"-",""),"(",""),")",""),".",""),",",""),"/",""),"""",""),"+",""))</f>
        <v/>
      </c>
      <c r="E1738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mechpeng09302a24pcs72pcs</v>
      </c>
      <c r="F17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mekpensil24pcsg09302a72pcsuntana</v>
      </c>
      <c r="G1738" s="15" t="s">
        <v>4031</v>
      </c>
      <c r="H1738" s="19" t="s">
        <v>4021</v>
      </c>
      <c r="I1738" s="50"/>
      <c r="J1738" s="1" t="s">
        <v>1621</v>
      </c>
      <c r="K1738" s="27" t="e">
        <f>IF(db[[#This Row],[NB NOTA_C]]="","",COUNTIF([2]!B_MSK[concat],db[[#This Row],[NB NOTA_C]]))</f>
        <v>#REF!</v>
      </c>
      <c r="L1738" s="16" t="s">
        <v>2654</v>
      </c>
      <c r="M1738" s="14" t="s">
        <v>1675</v>
      </c>
      <c r="N1738" s="15" t="s">
        <v>2808</v>
      </c>
      <c r="O1738" s="14"/>
      <c r="P1738" s="14" t="str">
        <f>IF(db[[#This Row],[QTY/ CTN]]="","",SUBSTITUTE(SUBSTITUTE(SUBSTITUTE(db[[#This Row],[QTY/ CTN]]," ","_",2),"(",""),")","")&amp;"_")</f>
        <v>72 PCS_</v>
      </c>
      <c r="Q1738" s="14">
        <f>IF(db[[#This Row],[H_QTY/ CTN]]="","",SEARCH("_",db[[#This Row],[H_QTY/ CTN]]))</f>
        <v>7</v>
      </c>
      <c r="R1738" s="14">
        <f>IF(db[[#This Row],[H_QTY/ CTN]]="","",LEN(db[[#This Row],[H_QTY/ CTN]]))</f>
        <v>7</v>
      </c>
      <c r="S1738" s="91" t="str">
        <f>IF(db[[#This Row],[H_QTY/ CTN]]="","",LEFT(db[[#This Row],[H_QTY/ CTN]],db[[#This Row],[H_1]]-1))</f>
        <v>72 PCS</v>
      </c>
      <c r="T1738" s="91" t="str">
        <f>IF(NOT(db[[#This Row],[H_1]]=db[[#This Row],[H_2]]),MID(db[[#This Row],[H_QTY/ CTN]],db[[#This Row],[H_1]]+1,db[[#This Row],[H_2]]-db[[#This Row],[H_1]]-1),"")</f>
        <v/>
      </c>
      <c r="U1738" s="87" t="str">
        <f>IF(db[[#This Row],[QTY/ CTN B]]="","",LEFT(db[[#This Row],[QTY/ CTN B]],SEARCH(" ",db[[#This Row],[QTY/ CTN B]],1)-1))</f>
        <v>72</v>
      </c>
      <c r="V1738" s="87" t="str">
        <f>IF(db[[#This Row],[QTY/ CTN B]]="","",RIGHT(db[[#This Row],[QTY/ CTN B]],LEN(db[[#This Row],[QTY/ CTN B]])-SEARCH(" ",db[[#This Row],[QTY/ CTN B]],1)))</f>
        <v>PCS</v>
      </c>
      <c r="W1738" s="87" t="str">
        <f>IF(db[[#This Row],[QTY/ CTN TG]]="",IF(db[[#This Row],[STN TG]]="","",12),LEFT(db[[#This Row],[QTY/ CTN TG]],SEARCH(" ",db[[#This Row],[QTY/ CTN TG]],1)-1))</f>
        <v/>
      </c>
      <c r="X1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38" s="87" t="str">
        <f>IF(db[[#This Row],[STN K]]="","",IF(db[[#This Row],[STN TG]]="LSN",12,""))</f>
        <v/>
      </c>
      <c r="Z1738" s="87" t="str">
        <f>IF(db[[#This Row],[STN TG]]="LSN","PCS","")</f>
        <v/>
      </c>
      <c r="AA1738" s="87">
        <f>db[[#This Row],[QTY B]]*IF(db[[#This Row],[QTY TG]]="",1,db[[#This Row],[QTY TG]])*IF(db[[#This Row],[QTY K]]="",1,db[[#This Row],[QTY K]])</f>
        <v>72</v>
      </c>
      <c r="AB1738" s="87" t="str">
        <f>IF(db[[#This Row],[STN K]]="",IF(db[[#This Row],[STN TG]]="",db[[#This Row],[STN B]],db[[#This Row],[STN TG]]),db[[#This Row],[STN K]])</f>
        <v>PCS</v>
      </c>
      <c r="AC1738" s="87"/>
    </row>
    <row r="1739" spans="1:29" x14ac:dyDescent="0.25">
      <c r="A1739" s="87">
        <f>ROW()-1</f>
        <v>1738</v>
      </c>
      <c r="B1739" s="14" t="str">
        <f>LOWER(SUBSTITUTE(SUBSTITUTE(SUBSTITUTE(SUBSTITUTE(SUBSTITUTE(SUBSTITUTE(db[[#This Row],[NB BM]]," ",),".",""),"-",""),"(",""),")",""),"/",""))</f>
        <v>mechpeng0930724pc</v>
      </c>
      <c r="C1739" s="14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D1739" s="14" t="str">
        <f>LOWER(SUBSTITUTE(SUBSTITUTE(SUBSTITUTE(SUBSTITUTE(SUBSTITUTE(SUBSTITUTE(SUBSTITUTE(SUBSTITUTE(SUBSTITUTE(db[[#This Row],[NB PAJAK]]," ",""),"-",""),"(",""),")",""),".",""),",",""),"/",""),"""",""),"+",""))</f>
        <v/>
      </c>
      <c r="E1739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mechpeng0930724pc72pcs</v>
      </c>
      <c r="F17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mekpensil24pcsg0930772pcsuntana</v>
      </c>
      <c r="G1739" s="1" t="s">
        <v>5705</v>
      </c>
      <c r="H1739" s="19" t="s">
        <v>4023</v>
      </c>
      <c r="I1739" s="50"/>
      <c r="J1739" s="1" t="s">
        <v>1621</v>
      </c>
      <c r="K1739" s="27" t="e">
        <f>IF(db[[#This Row],[NB NOTA_C]]="","",COUNTIF([2]!B_MSK[concat],db[[#This Row],[NB NOTA_C]]))</f>
        <v>#REF!</v>
      </c>
      <c r="L1739" s="16" t="s">
        <v>2654</v>
      </c>
      <c r="M1739" s="14" t="s">
        <v>1675</v>
      </c>
      <c r="N1739" s="15" t="s">
        <v>2808</v>
      </c>
      <c r="O1739" s="14"/>
      <c r="P1739" s="14" t="str">
        <f>IF(db[[#This Row],[QTY/ CTN]]="","",SUBSTITUTE(SUBSTITUTE(SUBSTITUTE(db[[#This Row],[QTY/ CTN]]," ","_",2),"(",""),")","")&amp;"_")</f>
        <v>72 PCS_</v>
      </c>
      <c r="Q1739" s="14">
        <f>IF(db[[#This Row],[H_QTY/ CTN]]="","",SEARCH("_",db[[#This Row],[H_QTY/ CTN]]))</f>
        <v>7</v>
      </c>
      <c r="R1739" s="14">
        <f>IF(db[[#This Row],[H_QTY/ CTN]]="","",LEN(db[[#This Row],[H_QTY/ CTN]]))</f>
        <v>7</v>
      </c>
      <c r="S1739" s="91" t="str">
        <f>IF(db[[#This Row],[H_QTY/ CTN]]="","",LEFT(db[[#This Row],[H_QTY/ CTN]],db[[#This Row],[H_1]]-1))</f>
        <v>72 PCS</v>
      </c>
      <c r="T1739" s="91" t="str">
        <f>IF(NOT(db[[#This Row],[H_1]]=db[[#This Row],[H_2]]),MID(db[[#This Row],[H_QTY/ CTN]],db[[#This Row],[H_1]]+1,db[[#This Row],[H_2]]-db[[#This Row],[H_1]]-1),"")</f>
        <v/>
      </c>
      <c r="U1739" s="87" t="str">
        <f>IF(db[[#This Row],[QTY/ CTN B]]="","",LEFT(db[[#This Row],[QTY/ CTN B]],SEARCH(" ",db[[#This Row],[QTY/ CTN B]],1)-1))</f>
        <v>72</v>
      </c>
      <c r="V1739" s="87" t="str">
        <f>IF(db[[#This Row],[QTY/ CTN B]]="","",RIGHT(db[[#This Row],[QTY/ CTN B]],LEN(db[[#This Row],[QTY/ CTN B]])-SEARCH(" ",db[[#This Row],[QTY/ CTN B]],1)))</f>
        <v>PCS</v>
      </c>
      <c r="W1739" s="87" t="str">
        <f>IF(db[[#This Row],[QTY/ CTN TG]]="",IF(db[[#This Row],[STN TG]]="","",12),LEFT(db[[#This Row],[QTY/ CTN TG]],SEARCH(" ",db[[#This Row],[QTY/ CTN TG]],1)-1))</f>
        <v/>
      </c>
      <c r="X1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39" s="87" t="str">
        <f>IF(db[[#This Row],[STN K]]="","",IF(db[[#This Row],[STN TG]]="LSN",12,""))</f>
        <v/>
      </c>
      <c r="Z1739" s="87" t="str">
        <f>IF(db[[#This Row],[STN TG]]="LSN","PCS","")</f>
        <v/>
      </c>
      <c r="AA1739" s="87">
        <f>db[[#This Row],[QTY B]]*IF(db[[#This Row],[QTY TG]]="",1,db[[#This Row],[QTY TG]])*IF(db[[#This Row],[QTY K]]="",1,db[[#This Row],[QTY K]])</f>
        <v>72</v>
      </c>
      <c r="AB1739" s="87" t="str">
        <f>IF(db[[#This Row],[STN K]]="",IF(db[[#This Row],[STN TG]]="",db[[#This Row],[STN B]],db[[#This Row],[STN TG]]),db[[#This Row],[STN K]])</f>
        <v>PCS</v>
      </c>
      <c r="AC1739" s="87"/>
    </row>
    <row r="1740" spans="1:29" x14ac:dyDescent="0.25">
      <c r="A1740" s="87">
        <f>ROW()-1</f>
        <v>1739</v>
      </c>
      <c r="B1740" s="14" t="str">
        <f>LOWER(SUBSTITUTE(SUBSTITUTE(SUBSTITUTE(SUBSTITUTE(SUBSTITUTE(SUBSTITUTE(db[[#This Row],[NB BM]]," ",),".",""),"-",""),"(",""),")",""),"/",""))</f>
        <v>mechpeng0931124pcs</v>
      </c>
      <c r="C1740" s="14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D1740" s="14" t="str">
        <f>LOWER(SUBSTITUTE(SUBSTITUTE(SUBSTITUTE(SUBSTITUTE(SUBSTITUTE(SUBSTITUTE(SUBSTITUTE(SUBSTITUTE(SUBSTITUTE(db[[#This Row],[NB PAJAK]]," ",""),"-",""),"(",""),")",""),".",""),",",""),"/",""),"""",""),"+",""))</f>
        <v/>
      </c>
      <c r="E1740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mechpeng0931124pcs72pcs</v>
      </c>
      <c r="F174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mekpensil24pcsg0931172pcsuntana</v>
      </c>
      <c r="G1740" s="15" t="s">
        <v>4032</v>
      </c>
      <c r="H1740" s="19" t="s">
        <v>4022</v>
      </c>
      <c r="I1740" s="50"/>
      <c r="J1740" s="1" t="s">
        <v>1621</v>
      </c>
      <c r="K1740" s="27" t="e">
        <f>IF(db[[#This Row],[NB NOTA_C]]="","",COUNTIF([2]!B_MSK[concat],db[[#This Row],[NB NOTA_C]]))</f>
        <v>#REF!</v>
      </c>
      <c r="L1740" s="16" t="s">
        <v>2654</v>
      </c>
      <c r="M1740" s="14" t="s">
        <v>1675</v>
      </c>
      <c r="N1740" s="15" t="s">
        <v>2808</v>
      </c>
      <c r="O1740" s="14"/>
      <c r="P1740" s="14" t="str">
        <f>IF(db[[#This Row],[QTY/ CTN]]="","",SUBSTITUTE(SUBSTITUTE(SUBSTITUTE(db[[#This Row],[QTY/ CTN]]," ","_",2),"(",""),")","")&amp;"_")</f>
        <v>72 PCS_</v>
      </c>
      <c r="Q1740" s="14">
        <f>IF(db[[#This Row],[H_QTY/ CTN]]="","",SEARCH("_",db[[#This Row],[H_QTY/ CTN]]))</f>
        <v>7</v>
      </c>
      <c r="R1740" s="14">
        <f>IF(db[[#This Row],[H_QTY/ CTN]]="","",LEN(db[[#This Row],[H_QTY/ CTN]]))</f>
        <v>7</v>
      </c>
      <c r="S1740" s="91" t="str">
        <f>IF(db[[#This Row],[H_QTY/ CTN]]="","",LEFT(db[[#This Row],[H_QTY/ CTN]],db[[#This Row],[H_1]]-1))</f>
        <v>72 PCS</v>
      </c>
      <c r="T1740" s="91" t="str">
        <f>IF(NOT(db[[#This Row],[H_1]]=db[[#This Row],[H_2]]),MID(db[[#This Row],[H_QTY/ CTN]],db[[#This Row],[H_1]]+1,db[[#This Row],[H_2]]-db[[#This Row],[H_1]]-1),"")</f>
        <v/>
      </c>
      <c r="U1740" s="87" t="str">
        <f>IF(db[[#This Row],[QTY/ CTN B]]="","",LEFT(db[[#This Row],[QTY/ CTN B]],SEARCH(" ",db[[#This Row],[QTY/ CTN B]],1)-1))</f>
        <v>72</v>
      </c>
      <c r="V1740" s="87" t="str">
        <f>IF(db[[#This Row],[QTY/ CTN B]]="","",RIGHT(db[[#This Row],[QTY/ CTN B]],LEN(db[[#This Row],[QTY/ CTN B]])-SEARCH(" ",db[[#This Row],[QTY/ CTN B]],1)))</f>
        <v>PCS</v>
      </c>
      <c r="W1740" s="87" t="str">
        <f>IF(db[[#This Row],[QTY/ CTN TG]]="",IF(db[[#This Row],[STN TG]]="","",12),LEFT(db[[#This Row],[QTY/ CTN TG]],SEARCH(" ",db[[#This Row],[QTY/ CTN TG]],1)-1))</f>
        <v/>
      </c>
      <c r="X1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40" s="87" t="str">
        <f>IF(db[[#This Row],[STN K]]="","",IF(db[[#This Row],[STN TG]]="LSN",12,""))</f>
        <v/>
      </c>
      <c r="Z1740" s="87" t="str">
        <f>IF(db[[#This Row],[STN TG]]="LSN","PCS","")</f>
        <v/>
      </c>
      <c r="AA1740" s="87">
        <f>db[[#This Row],[QTY B]]*IF(db[[#This Row],[QTY TG]]="",1,db[[#This Row],[QTY TG]])*IF(db[[#This Row],[QTY K]]="",1,db[[#This Row],[QTY K]])</f>
        <v>72</v>
      </c>
      <c r="AB1740" s="87" t="str">
        <f>IF(db[[#This Row],[STN K]]="",IF(db[[#This Row],[STN TG]]="",db[[#This Row],[STN B]],db[[#This Row],[STN TG]]),db[[#This Row],[STN K]])</f>
        <v>PCS</v>
      </c>
      <c r="AC1740" s="87"/>
    </row>
    <row r="1741" spans="1:29" x14ac:dyDescent="0.25">
      <c r="A1741" s="87">
        <f>ROW()-1</f>
        <v>1740</v>
      </c>
      <c r="B1741" s="45" t="str">
        <f>LOWER(SUBSTITUTE(SUBSTITUTE(SUBSTITUTE(SUBSTITUTE(SUBSTITUTE(SUBSTITUTE(db[[#This Row],[NB BM]]," ",),".",""),"-",""),"(",""),")",""),"/",""))</f>
        <v>mechpentizotm090a</v>
      </c>
      <c r="C1741" s="45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D1741" s="45" t="str">
        <f>LOWER(SUBSTITUTE(SUBSTITUTE(SUBSTITUTE(SUBSTITUTE(SUBSTITUTE(SUBSTITUTE(SUBSTITUTE(SUBSTITUTE(SUBSTITUTE(db[[#This Row],[NB PAJAK]]," ",""),"-",""),"(",""),")",""),".",""),",",""),"/",""),"""",""),"+",""))</f>
        <v/>
      </c>
      <c r="E1741" s="45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mechpentizotm090a144lsn</v>
      </c>
      <c r="F174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mekpensiltizotm090a144lsnuntana</v>
      </c>
      <c r="G1741" s="65" t="s">
        <v>4740</v>
      </c>
      <c r="H1741" s="65" t="s">
        <v>4711</v>
      </c>
      <c r="I1741" s="58"/>
      <c r="J1741" s="1" t="s">
        <v>1621</v>
      </c>
      <c r="K1741" s="47" t="e">
        <f>IF(db[[#This Row],[NB NOTA_C]]="","",COUNTIF([2]!B_MSK[concat],db[[#This Row],[NB NOTA_C]]))</f>
        <v>#REF!</v>
      </c>
      <c r="L1741" s="48" t="s">
        <v>2654</v>
      </c>
      <c r="M1741" s="45" t="s">
        <v>1677</v>
      </c>
      <c r="N1741" s="46" t="s">
        <v>2808</v>
      </c>
      <c r="O1741" s="45"/>
      <c r="P1741" s="45" t="str">
        <f>IF(db[[#This Row],[QTY/ CTN]]="","",SUBSTITUTE(SUBSTITUTE(SUBSTITUTE(db[[#This Row],[QTY/ CTN]]," ","_",2),"(",""),")","")&amp;"_")</f>
        <v>144 LSN_</v>
      </c>
      <c r="Q1741" s="45">
        <f>IF(db[[#This Row],[H_QTY/ CTN]]="","",SEARCH("_",db[[#This Row],[H_QTY/ CTN]]))</f>
        <v>8</v>
      </c>
      <c r="R1741" s="45">
        <f>IF(db[[#This Row],[H_QTY/ CTN]]="","",LEN(db[[#This Row],[H_QTY/ CTN]]))</f>
        <v>8</v>
      </c>
      <c r="S1741" s="95" t="str">
        <f>IF(db[[#This Row],[H_QTY/ CTN]]="","",LEFT(db[[#This Row],[H_QTY/ CTN]],db[[#This Row],[H_1]]-1))</f>
        <v>144 LSN</v>
      </c>
      <c r="T1741" s="95" t="str">
        <f>IF(NOT(db[[#This Row],[H_1]]=db[[#This Row],[H_2]]),MID(db[[#This Row],[H_QTY/ CTN]],db[[#This Row],[H_1]]+1,db[[#This Row],[H_2]]-db[[#This Row],[H_1]]-1),"")</f>
        <v/>
      </c>
      <c r="U1741" s="87" t="str">
        <f>IF(db[[#This Row],[QTY/ CTN B]]="","",LEFT(db[[#This Row],[QTY/ CTN B]],SEARCH(" ",db[[#This Row],[QTY/ CTN B]],1)-1))</f>
        <v>144</v>
      </c>
      <c r="V1741" s="87" t="str">
        <f>IF(db[[#This Row],[QTY/ CTN B]]="","",RIGHT(db[[#This Row],[QTY/ CTN B]],LEN(db[[#This Row],[QTY/ CTN B]])-SEARCH(" ",db[[#This Row],[QTY/ CTN B]],1)))</f>
        <v>LSN</v>
      </c>
      <c r="W1741" s="87">
        <f>IF(db[[#This Row],[QTY/ CTN TG]]="",IF(db[[#This Row],[STN TG]]="","",12),LEFT(db[[#This Row],[QTY/ CTN TG]],SEARCH(" ",db[[#This Row],[QTY/ CTN TG]],1)-1))</f>
        <v>12</v>
      </c>
      <c r="X1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1" s="87" t="str">
        <f>IF(db[[#This Row],[STN K]]="","",IF(db[[#This Row],[STN TG]]="LSN",12,""))</f>
        <v/>
      </c>
      <c r="Z1741" s="87" t="str">
        <f>IF(db[[#This Row],[STN TG]]="LSN","PCS","")</f>
        <v/>
      </c>
      <c r="AA1741" s="87">
        <f>db[[#This Row],[QTY B]]*IF(db[[#This Row],[QTY TG]]="",1,db[[#This Row],[QTY TG]])*IF(db[[#This Row],[QTY K]]="",1,db[[#This Row],[QTY K]])</f>
        <v>1728</v>
      </c>
      <c r="AB1741" s="87" t="str">
        <f>IF(db[[#This Row],[STN K]]="",IF(db[[#This Row],[STN TG]]="",db[[#This Row],[STN B]],db[[#This Row],[STN TG]]),db[[#This Row],[STN K]])</f>
        <v>PCS</v>
      </c>
      <c r="AC1741" s="87"/>
    </row>
    <row r="1742" spans="1:29" x14ac:dyDescent="0.25">
      <c r="A1742" s="87">
        <f>ROW()-1</f>
        <v>1741</v>
      </c>
      <c r="B1742" s="14" t="str">
        <f>LOWER(SUBSTITUTE(SUBSTITUTE(SUBSTITUTE(SUBSTITUTE(SUBSTITUTE(SUBSTITUTE(db[[#This Row],[NB BM]]," ",),".",""),"-",""),"(",""),")",""),"/",""))</f>
        <v>mechpentizotmp090a</v>
      </c>
      <c r="C1742" s="14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D1742" s="14" t="str">
        <f>LOWER(SUBSTITUTE(SUBSTITUTE(SUBSTITUTE(SUBSTITUTE(SUBSTITUTE(SUBSTITUTE(SUBSTITUTE(SUBSTITUTE(SUBSTITUTE(db[[#This Row],[NB PAJAK]]," ",""),"-",""),"(",""),")",""),".",""),",",""),"/",""),"""",""),"+",""))</f>
        <v/>
      </c>
      <c r="E1742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mechpentizotmp090a144lsn</v>
      </c>
      <c r="F174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mekpensiltizotmp090a144lsnuntana</v>
      </c>
      <c r="G1742" s="15" t="s">
        <v>4028</v>
      </c>
      <c r="H1742" s="19" t="s">
        <v>4018</v>
      </c>
      <c r="I1742" s="50"/>
      <c r="J1742" s="1" t="s">
        <v>1621</v>
      </c>
      <c r="K1742" s="27" t="e">
        <f>IF(db[[#This Row],[NB NOTA_C]]="","",COUNTIF([2]!B_MSK[concat],db[[#This Row],[NB NOTA_C]]))</f>
        <v>#REF!</v>
      </c>
      <c r="L1742" s="16" t="s">
        <v>2654</v>
      </c>
      <c r="M1742" s="14" t="s">
        <v>1677</v>
      </c>
      <c r="N1742" s="15" t="s">
        <v>2808</v>
      </c>
      <c r="O1742" s="14"/>
      <c r="P1742" s="14" t="str">
        <f>IF(db[[#This Row],[QTY/ CTN]]="","",SUBSTITUTE(SUBSTITUTE(SUBSTITUTE(db[[#This Row],[QTY/ CTN]]," ","_",2),"(",""),")","")&amp;"_")</f>
        <v>144 LSN_</v>
      </c>
      <c r="Q1742" s="14">
        <f>IF(db[[#This Row],[H_QTY/ CTN]]="","",SEARCH("_",db[[#This Row],[H_QTY/ CTN]]))</f>
        <v>8</v>
      </c>
      <c r="R1742" s="14">
        <f>IF(db[[#This Row],[H_QTY/ CTN]]="","",LEN(db[[#This Row],[H_QTY/ CTN]]))</f>
        <v>8</v>
      </c>
      <c r="S1742" s="91" t="str">
        <f>IF(db[[#This Row],[H_QTY/ CTN]]="","",LEFT(db[[#This Row],[H_QTY/ CTN]],db[[#This Row],[H_1]]-1))</f>
        <v>144 LSN</v>
      </c>
      <c r="T1742" s="91" t="str">
        <f>IF(NOT(db[[#This Row],[H_1]]=db[[#This Row],[H_2]]),MID(db[[#This Row],[H_QTY/ CTN]],db[[#This Row],[H_1]]+1,db[[#This Row],[H_2]]-db[[#This Row],[H_1]]-1),"")</f>
        <v/>
      </c>
      <c r="U1742" s="87" t="str">
        <f>IF(db[[#This Row],[QTY/ CTN B]]="","",LEFT(db[[#This Row],[QTY/ CTN B]],SEARCH(" ",db[[#This Row],[QTY/ CTN B]],1)-1))</f>
        <v>144</v>
      </c>
      <c r="V1742" s="87" t="str">
        <f>IF(db[[#This Row],[QTY/ CTN B]]="","",RIGHT(db[[#This Row],[QTY/ CTN B]],LEN(db[[#This Row],[QTY/ CTN B]])-SEARCH(" ",db[[#This Row],[QTY/ CTN B]],1)))</f>
        <v>LSN</v>
      </c>
      <c r="W1742" s="87">
        <f>IF(db[[#This Row],[QTY/ CTN TG]]="",IF(db[[#This Row],[STN TG]]="","",12),LEFT(db[[#This Row],[QTY/ CTN TG]],SEARCH(" ",db[[#This Row],[QTY/ CTN TG]],1)-1))</f>
        <v>12</v>
      </c>
      <c r="X1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2" s="87" t="str">
        <f>IF(db[[#This Row],[STN K]]="","",IF(db[[#This Row],[STN TG]]="LSN",12,""))</f>
        <v/>
      </c>
      <c r="Z1742" s="87" t="str">
        <f>IF(db[[#This Row],[STN TG]]="LSN","PCS","")</f>
        <v/>
      </c>
      <c r="AA1742" s="87">
        <f>db[[#This Row],[QTY B]]*IF(db[[#This Row],[QTY TG]]="",1,db[[#This Row],[QTY TG]])*IF(db[[#This Row],[QTY K]]="",1,db[[#This Row],[QTY K]])</f>
        <v>1728</v>
      </c>
      <c r="AB1742" s="87" t="str">
        <f>IF(db[[#This Row],[STN K]]="",IF(db[[#This Row],[STN TG]]="",db[[#This Row],[STN B]],db[[#This Row],[STN TG]]),db[[#This Row],[STN K]])</f>
        <v>PCS</v>
      </c>
      <c r="AC1742" s="87"/>
    </row>
    <row r="1743" spans="1:29" x14ac:dyDescent="0.25">
      <c r="A1743" s="87">
        <f>ROW()-1</f>
        <v>1742</v>
      </c>
      <c r="B1743" s="3" t="str">
        <f>LOWER(SUBSTITUTE(SUBSTITUTE(SUBSTITUTE(SUBSTITUTE(SUBSTITUTE(SUBSTITUTE(db[[#This Row],[NB BM]]," ",),".",""),"-",""),"(",""),")",""),"/",""))</f>
        <v>mechpentizo20tm30c</v>
      </c>
      <c r="C1743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D1743" s="3" t="str">
        <f>LOWER(SUBSTITUTE(SUBSTITUTE(SUBSTITUTE(SUBSTITUTE(SUBSTITUTE(SUBSTITUTE(SUBSTITUTE(SUBSTITUTE(SUBSTITUTE(db[[#This Row],[NB PAJAK]]," ",""),"-",""),"(",""),")",""),".",""),",",""),"/",""),"""",""),"+",""))</f>
        <v/>
      </c>
      <c r="E1743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mechpentizo20tm30c96lsn</v>
      </c>
      <c r="F17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mektizo20tm30c96lsnuntana</v>
      </c>
      <c r="G1743" s="1" t="s">
        <v>2440</v>
      </c>
      <c r="H1743" s="4" t="s">
        <v>2437</v>
      </c>
      <c r="I1743" s="49"/>
      <c r="J1743" s="1" t="s">
        <v>1621</v>
      </c>
      <c r="K1743" s="26" t="e">
        <f>IF(db[[#This Row],[NB NOTA_C]]="","",COUNTIF([2]!B_MSK[concat],db[[#This Row],[NB NOTA_C]]))</f>
        <v>#REF!</v>
      </c>
      <c r="L1743" s="7" t="s">
        <v>1634</v>
      </c>
      <c r="M1743" s="3" t="s">
        <v>1678</v>
      </c>
      <c r="N1743" s="1" t="s">
        <v>2808</v>
      </c>
      <c r="P1743" s="1" t="str">
        <f>IF(db[[#This Row],[QTY/ CTN]]="","",SUBSTITUTE(SUBSTITUTE(SUBSTITUTE(db[[#This Row],[QTY/ CTN]]," ","_",2),"(",""),")","")&amp;"_")</f>
        <v>96 LSN_</v>
      </c>
      <c r="Q1743" s="1">
        <f>IF(db[[#This Row],[H_QTY/ CTN]]="","",SEARCH("_",db[[#This Row],[H_QTY/ CTN]]))</f>
        <v>7</v>
      </c>
      <c r="R1743" s="1">
        <f>IF(db[[#This Row],[H_QTY/ CTN]]="","",LEN(db[[#This Row],[H_QTY/ CTN]]))</f>
        <v>7</v>
      </c>
      <c r="S1743" s="90" t="str">
        <f>IF(db[[#This Row],[H_QTY/ CTN]]="","",LEFT(db[[#This Row],[H_QTY/ CTN]],db[[#This Row],[H_1]]-1))</f>
        <v>96 LSN</v>
      </c>
      <c r="T1743" s="87" t="str">
        <f>IF(NOT(db[[#This Row],[H_1]]=db[[#This Row],[H_2]]),MID(db[[#This Row],[H_QTY/ CTN]],db[[#This Row],[H_1]]+1,db[[#This Row],[H_2]]-db[[#This Row],[H_1]]-1),"")</f>
        <v/>
      </c>
      <c r="U1743" s="87" t="str">
        <f>IF(db[[#This Row],[QTY/ CTN B]]="","",LEFT(db[[#This Row],[QTY/ CTN B]],SEARCH(" ",db[[#This Row],[QTY/ CTN B]],1)-1))</f>
        <v>96</v>
      </c>
      <c r="V1743" s="87" t="str">
        <f>IF(db[[#This Row],[QTY/ CTN B]]="","",RIGHT(db[[#This Row],[QTY/ CTN B]],LEN(db[[#This Row],[QTY/ CTN B]])-SEARCH(" ",db[[#This Row],[QTY/ CTN B]],1)))</f>
        <v>LSN</v>
      </c>
      <c r="W1743" s="87">
        <f>IF(db[[#This Row],[QTY/ CTN TG]]="",IF(db[[#This Row],[STN TG]]="","",12),LEFT(db[[#This Row],[QTY/ CTN TG]],SEARCH(" ",db[[#This Row],[QTY/ CTN TG]],1)-1))</f>
        <v>12</v>
      </c>
      <c r="X1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3" s="87" t="str">
        <f>IF(db[[#This Row],[STN K]]="","",IF(db[[#This Row],[STN TG]]="LSN",12,""))</f>
        <v/>
      </c>
      <c r="Z1743" s="87" t="str">
        <f>IF(db[[#This Row],[STN TG]]="LSN","PCS","")</f>
        <v/>
      </c>
      <c r="AA1743" s="87">
        <f>db[[#This Row],[QTY B]]*IF(db[[#This Row],[QTY TG]]="",1,db[[#This Row],[QTY TG]])*IF(db[[#This Row],[QTY K]]="",1,db[[#This Row],[QTY K]])</f>
        <v>1152</v>
      </c>
      <c r="AB1743" s="87" t="str">
        <f>IF(db[[#This Row],[STN K]]="",IF(db[[#This Row],[STN TG]]="",db[[#This Row],[STN B]],db[[#This Row],[STN TG]]),db[[#This Row],[STN K]])</f>
        <v>PCS</v>
      </c>
      <c r="AC1743" s="87"/>
    </row>
    <row r="1744" spans="1:29" x14ac:dyDescent="0.25">
      <c r="A1744" s="87">
        <f>ROW()-1</f>
        <v>1743</v>
      </c>
      <c r="B1744" s="3" t="str">
        <f>LOWER(SUBSTITUTE(SUBSTITUTE(SUBSTITUTE(SUBSTITUTE(SUBSTITUTE(SUBSTITUTE(db[[#This Row],[NB BM]]," ",),".",""),"-",""),"(",""),")",""),"/",""))</f>
        <v>mechpen20batiktm030p</v>
      </c>
      <c r="C1744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D1744" s="3" t="str">
        <f>LOWER(SUBSTITUTE(SUBSTITUTE(SUBSTITUTE(SUBSTITUTE(SUBSTITUTE(SUBSTITUTE(SUBSTITUTE(SUBSTITUTE(SUBSTITUTE(db[[#This Row],[NB PAJAK]]," ",""),"-",""),"(",""),")",""),".",""),",",""),"/",""),"""",""),"+",""))</f>
        <v/>
      </c>
      <c r="E1744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mechpen20batiktm030p96lsn</v>
      </c>
      <c r="F17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mekpensil20batiktm030p96lsnuntana</v>
      </c>
      <c r="G1744" s="1" t="s">
        <v>1212</v>
      </c>
      <c r="H1744" s="4" t="s">
        <v>3276</v>
      </c>
      <c r="I1744" s="49"/>
      <c r="J1744" s="1" t="s">
        <v>1621</v>
      </c>
      <c r="K1744" s="26" t="e">
        <f>IF(db[[#This Row],[NB NOTA_C]]="","",COUNTIF([2]!B_MSK[concat],db[[#This Row],[NB NOTA_C]]))</f>
        <v>#REF!</v>
      </c>
      <c r="L1744" s="6" t="s">
        <v>1634</v>
      </c>
      <c r="M1744" s="1" t="s">
        <v>1678</v>
      </c>
      <c r="N1744" s="1" t="s">
        <v>2808</v>
      </c>
      <c r="P1744" s="1" t="str">
        <f>IF(db[[#This Row],[QTY/ CTN]]="","",SUBSTITUTE(SUBSTITUTE(SUBSTITUTE(db[[#This Row],[QTY/ CTN]]," ","_",2),"(",""),")","")&amp;"_")</f>
        <v>96 LSN_</v>
      </c>
      <c r="Q1744" s="1">
        <f>IF(db[[#This Row],[H_QTY/ CTN]]="","",SEARCH("_",db[[#This Row],[H_QTY/ CTN]]))</f>
        <v>7</v>
      </c>
      <c r="R1744" s="1">
        <f>IF(db[[#This Row],[H_QTY/ CTN]]="","",LEN(db[[#This Row],[H_QTY/ CTN]]))</f>
        <v>7</v>
      </c>
      <c r="S1744" s="90" t="str">
        <f>IF(db[[#This Row],[H_QTY/ CTN]]="","",LEFT(db[[#This Row],[H_QTY/ CTN]],db[[#This Row],[H_1]]-1))</f>
        <v>96 LSN</v>
      </c>
      <c r="T1744" s="87" t="str">
        <f>IF(NOT(db[[#This Row],[H_1]]=db[[#This Row],[H_2]]),MID(db[[#This Row],[H_QTY/ CTN]],db[[#This Row],[H_1]]+1,db[[#This Row],[H_2]]-db[[#This Row],[H_1]]-1),"")</f>
        <v/>
      </c>
      <c r="U1744" s="87" t="str">
        <f>IF(db[[#This Row],[QTY/ CTN B]]="","",LEFT(db[[#This Row],[QTY/ CTN B]],SEARCH(" ",db[[#This Row],[QTY/ CTN B]],1)-1))</f>
        <v>96</v>
      </c>
      <c r="V1744" s="87" t="str">
        <f>IF(db[[#This Row],[QTY/ CTN B]]="","",RIGHT(db[[#This Row],[QTY/ CTN B]],LEN(db[[#This Row],[QTY/ CTN B]])-SEARCH(" ",db[[#This Row],[QTY/ CTN B]],1)))</f>
        <v>LSN</v>
      </c>
      <c r="W1744" s="87">
        <f>IF(db[[#This Row],[QTY/ CTN TG]]="",IF(db[[#This Row],[STN TG]]="","",12),LEFT(db[[#This Row],[QTY/ CTN TG]],SEARCH(" ",db[[#This Row],[QTY/ CTN TG]],1)-1))</f>
        <v>12</v>
      </c>
      <c r="X1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4" s="87" t="str">
        <f>IF(db[[#This Row],[STN K]]="","",IF(db[[#This Row],[STN TG]]="LSN",12,""))</f>
        <v/>
      </c>
      <c r="Z1744" s="87" t="str">
        <f>IF(db[[#This Row],[STN TG]]="LSN","PCS","")</f>
        <v/>
      </c>
      <c r="AA1744" s="87">
        <f>db[[#This Row],[QTY B]]*IF(db[[#This Row],[QTY TG]]="",1,db[[#This Row],[QTY TG]])*IF(db[[#This Row],[QTY K]]="",1,db[[#This Row],[QTY K]])</f>
        <v>1152</v>
      </c>
      <c r="AB1744" s="87" t="str">
        <f>IF(db[[#This Row],[STN K]]="",IF(db[[#This Row],[STN TG]]="",db[[#This Row],[STN B]],db[[#This Row],[STN TG]]),db[[#This Row],[STN K]])</f>
        <v>PCS</v>
      </c>
      <c r="AC1744" s="87"/>
    </row>
    <row r="1745" spans="1:29" x14ac:dyDescent="0.25">
      <c r="A1745" s="87">
        <f>ROW()-1</f>
        <v>1744</v>
      </c>
      <c r="B1745" s="3" t="str">
        <f>LOWER(SUBSTITUTE(SUBSTITUTE(SUBSTITUTE(SUBSTITUTE(SUBSTITUTE(SUBSTITUTE(db[[#This Row],[NB BM]]," ",),".",""),"-",""),"(",""),")",""),"/",""))</f>
        <v>mechpentizo20tm030f</v>
      </c>
      <c r="C1745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745" s="3" t="str">
        <f>LOWER(SUBSTITUTE(SUBSTITUTE(SUBSTITUTE(SUBSTITUTE(SUBSTITUTE(SUBSTITUTE(SUBSTITUTE(SUBSTITUTE(SUBSTITUTE(db[[#This Row],[NB PAJAK]]," ",""),"-",""),"(",""),")",""),".",""),",",""),"/",""),"""",""),"+",""))</f>
        <v>mechanicalpencil20mmtizotm030f</v>
      </c>
      <c r="E1745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mechpentizo20tm030f96lsn</v>
      </c>
      <c r="F17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mekpensil20tizotm030f96lsnartomoro</v>
      </c>
      <c r="G1745" s="1" t="s">
        <v>1215</v>
      </c>
      <c r="H1745" s="4" t="s">
        <v>3275</v>
      </c>
      <c r="I1745" s="49" t="s">
        <v>6236</v>
      </c>
      <c r="J1745" s="1" t="s">
        <v>1620</v>
      </c>
      <c r="K1745" s="26" t="e">
        <f>IF(db[[#This Row],[NB NOTA_C]]="","",COUNTIF([2]!B_MSK[concat],db[[#This Row],[NB NOTA_C]]))</f>
        <v>#REF!</v>
      </c>
      <c r="L1745" s="6">
        <v>99</v>
      </c>
      <c r="M1745" s="1" t="s">
        <v>1678</v>
      </c>
      <c r="N1745" s="1" t="s">
        <v>2808</v>
      </c>
      <c r="P1745" s="1" t="str">
        <f>IF(db[[#This Row],[QTY/ CTN]]="","",SUBSTITUTE(SUBSTITUTE(SUBSTITUTE(db[[#This Row],[QTY/ CTN]]," ","_",2),"(",""),")","")&amp;"_")</f>
        <v>96 LSN_</v>
      </c>
      <c r="Q1745" s="1">
        <f>IF(db[[#This Row],[H_QTY/ CTN]]="","",SEARCH("_",db[[#This Row],[H_QTY/ CTN]]))</f>
        <v>7</v>
      </c>
      <c r="R1745" s="1">
        <f>IF(db[[#This Row],[H_QTY/ CTN]]="","",LEN(db[[#This Row],[H_QTY/ CTN]]))</f>
        <v>7</v>
      </c>
      <c r="S1745" s="90" t="str">
        <f>IF(db[[#This Row],[H_QTY/ CTN]]="","",LEFT(db[[#This Row],[H_QTY/ CTN]],db[[#This Row],[H_1]]-1))</f>
        <v>96 LSN</v>
      </c>
      <c r="T1745" s="87" t="str">
        <f>IF(NOT(db[[#This Row],[H_1]]=db[[#This Row],[H_2]]),MID(db[[#This Row],[H_QTY/ CTN]],db[[#This Row],[H_1]]+1,db[[#This Row],[H_2]]-db[[#This Row],[H_1]]-1),"")</f>
        <v/>
      </c>
      <c r="U1745" s="87" t="str">
        <f>IF(db[[#This Row],[QTY/ CTN B]]="","",LEFT(db[[#This Row],[QTY/ CTN B]],SEARCH(" ",db[[#This Row],[QTY/ CTN B]],1)-1))</f>
        <v>96</v>
      </c>
      <c r="V1745" s="87" t="str">
        <f>IF(db[[#This Row],[QTY/ CTN B]]="","",RIGHT(db[[#This Row],[QTY/ CTN B]],LEN(db[[#This Row],[QTY/ CTN B]])-SEARCH(" ",db[[#This Row],[QTY/ CTN B]],1)))</f>
        <v>LSN</v>
      </c>
      <c r="W1745" s="87">
        <f>IF(db[[#This Row],[QTY/ CTN TG]]="",IF(db[[#This Row],[STN TG]]="","",12),LEFT(db[[#This Row],[QTY/ CTN TG]],SEARCH(" ",db[[#This Row],[QTY/ CTN TG]],1)-1))</f>
        <v>12</v>
      </c>
      <c r="X1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5" s="87" t="str">
        <f>IF(db[[#This Row],[STN K]]="","",IF(db[[#This Row],[STN TG]]="LSN",12,""))</f>
        <v/>
      </c>
      <c r="Z1745" s="87" t="str">
        <f>IF(db[[#This Row],[STN TG]]="LSN","PCS","")</f>
        <v/>
      </c>
      <c r="AA1745" s="87">
        <f>db[[#This Row],[QTY B]]*IF(db[[#This Row],[QTY TG]]="",1,db[[#This Row],[QTY TG]])*IF(db[[#This Row],[QTY K]]="",1,db[[#This Row],[QTY K]])</f>
        <v>1152</v>
      </c>
      <c r="AB1745" s="87" t="str">
        <f>IF(db[[#This Row],[STN K]]="",IF(db[[#This Row],[STN TG]]="",db[[#This Row],[STN B]],db[[#This Row],[STN TG]]),db[[#This Row],[STN K]])</f>
        <v>PCS</v>
      </c>
      <c r="AC1745" s="87"/>
    </row>
    <row r="1746" spans="1:29" x14ac:dyDescent="0.25">
      <c r="A1746" s="87">
        <f>ROW()-1</f>
        <v>1745</v>
      </c>
      <c r="B1746" s="3" t="str">
        <f>LOWER(SUBSTITUTE(SUBSTITUTE(SUBSTITUTE(SUBSTITUTE(SUBSTITUTE(SUBSTITUTE(db[[#This Row],[NB BM]]," ",),".",""),"-",""),"(",""),")",""),"/",""))</f>
        <v>mechpentizo20tm030f</v>
      </c>
      <c r="C1746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746" s="3" t="str">
        <f>LOWER(SUBSTITUTE(SUBSTITUTE(SUBSTITUTE(SUBSTITUTE(SUBSTITUTE(SUBSTITUTE(SUBSTITUTE(SUBSTITUTE(SUBSTITUTE(db[[#This Row],[NB PAJAK]]," ",""),"-",""),"(",""),")",""),".",""),",",""),"/",""),"""",""),"+",""))</f>
        <v/>
      </c>
      <c r="E1746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mechpentizo20tm030f96lsn</v>
      </c>
      <c r="F17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mekpensil20tizotm030f96lsnuntana</v>
      </c>
      <c r="G1746" s="1" t="s">
        <v>1215</v>
      </c>
      <c r="H1746" s="4" t="s">
        <v>3275</v>
      </c>
      <c r="I1746" s="49"/>
      <c r="J1746" s="1" t="s">
        <v>1621</v>
      </c>
      <c r="K1746" s="26" t="e">
        <f>IF(db[[#This Row],[NB NOTA_C]]="","",COUNTIF([2]!B_MSK[concat],db[[#This Row],[NB NOTA_C]]))</f>
        <v>#REF!</v>
      </c>
      <c r="L1746" s="6" t="s">
        <v>2654</v>
      </c>
      <c r="M1746" s="1" t="s">
        <v>1678</v>
      </c>
      <c r="N1746" s="1" t="s">
        <v>2808</v>
      </c>
      <c r="P1746" s="1" t="str">
        <f>IF(db[[#This Row],[QTY/ CTN]]="","",SUBSTITUTE(SUBSTITUTE(SUBSTITUTE(db[[#This Row],[QTY/ CTN]]," ","_",2),"(",""),")","")&amp;"_")</f>
        <v>96 LSN_</v>
      </c>
      <c r="Q1746" s="1">
        <f>IF(db[[#This Row],[H_QTY/ CTN]]="","",SEARCH("_",db[[#This Row],[H_QTY/ CTN]]))</f>
        <v>7</v>
      </c>
      <c r="R1746" s="1">
        <f>IF(db[[#This Row],[H_QTY/ CTN]]="","",LEN(db[[#This Row],[H_QTY/ CTN]]))</f>
        <v>7</v>
      </c>
      <c r="S1746" s="90" t="str">
        <f>IF(db[[#This Row],[H_QTY/ CTN]]="","",LEFT(db[[#This Row],[H_QTY/ CTN]],db[[#This Row],[H_1]]-1))</f>
        <v>96 LSN</v>
      </c>
      <c r="T1746" s="87" t="str">
        <f>IF(NOT(db[[#This Row],[H_1]]=db[[#This Row],[H_2]]),MID(db[[#This Row],[H_QTY/ CTN]],db[[#This Row],[H_1]]+1,db[[#This Row],[H_2]]-db[[#This Row],[H_1]]-1),"")</f>
        <v/>
      </c>
      <c r="U1746" s="87" t="str">
        <f>IF(db[[#This Row],[QTY/ CTN B]]="","",LEFT(db[[#This Row],[QTY/ CTN B]],SEARCH(" ",db[[#This Row],[QTY/ CTN B]],1)-1))</f>
        <v>96</v>
      </c>
      <c r="V1746" s="87" t="str">
        <f>IF(db[[#This Row],[QTY/ CTN B]]="","",RIGHT(db[[#This Row],[QTY/ CTN B]],LEN(db[[#This Row],[QTY/ CTN B]])-SEARCH(" ",db[[#This Row],[QTY/ CTN B]],1)))</f>
        <v>LSN</v>
      </c>
      <c r="W1746" s="87">
        <f>IF(db[[#This Row],[QTY/ CTN TG]]="",IF(db[[#This Row],[STN TG]]="","",12),LEFT(db[[#This Row],[QTY/ CTN TG]],SEARCH(" ",db[[#This Row],[QTY/ CTN TG]],1)-1))</f>
        <v>12</v>
      </c>
      <c r="X1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6" s="87" t="str">
        <f>IF(db[[#This Row],[STN K]]="","",IF(db[[#This Row],[STN TG]]="LSN",12,""))</f>
        <v/>
      </c>
      <c r="Z1746" s="87" t="str">
        <f>IF(db[[#This Row],[STN TG]]="LSN","PCS","")</f>
        <v/>
      </c>
      <c r="AA1746" s="87">
        <f>db[[#This Row],[QTY B]]*IF(db[[#This Row],[QTY TG]]="",1,db[[#This Row],[QTY TG]])*IF(db[[#This Row],[QTY K]]="",1,db[[#This Row],[QTY K]])</f>
        <v>1152</v>
      </c>
      <c r="AB1746" s="87" t="str">
        <f>IF(db[[#This Row],[STN K]]="",IF(db[[#This Row],[STN TG]]="",db[[#This Row],[STN B]],db[[#This Row],[STN TG]]),db[[#This Row],[STN K]])</f>
        <v>PCS</v>
      </c>
      <c r="AC1746" s="87"/>
    </row>
    <row r="1747" spans="1:29" x14ac:dyDescent="0.25">
      <c r="A1747" s="87">
        <f>ROW()-1</f>
        <v>1746</v>
      </c>
      <c r="B1747" s="3" t="str">
        <f>LOWER(SUBSTITUTE(SUBSTITUTE(SUBSTITUTE(SUBSTITUTE(SUBSTITUTE(SUBSTITUTE(db[[#This Row],[NB BM]]," ",),".",""),"-",""),"(",""),")",""),"/",""))</f>
        <v>mechpentizog9000</v>
      </c>
      <c r="C1747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D1747" s="3" t="str">
        <f>LOWER(SUBSTITUTE(SUBSTITUTE(SUBSTITUTE(SUBSTITUTE(SUBSTITUTE(SUBSTITUTE(SUBSTITUTE(SUBSTITUTE(SUBSTITUTE(db[[#This Row],[NB PAJAK]]," ",""),"-",""),"(",""),")",""),".",""),",",""),"/",""),"""",""),"+",""))</f>
        <v/>
      </c>
      <c r="E1747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mechpentizog9000144lsn</v>
      </c>
      <c r="F17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mekpensiltizog9000144lsnuntana</v>
      </c>
      <c r="G1747" s="1" t="s">
        <v>1949</v>
      </c>
      <c r="H1747" s="4" t="s">
        <v>2539</v>
      </c>
      <c r="I1747" s="2"/>
      <c r="J1747" s="1" t="s">
        <v>1621</v>
      </c>
      <c r="K1747" s="26" t="e">
        <f>IF(db[[#This Row],[NB NOTA_C]]="","",COUNTIF([2]!B_MSK[concat],db[[#This Row],[NB NOTA_C]]))</f>
        <v>#REF!</v>
      </c>
      <c r="L1747" s="7" t="s">
        <v>1634</v>
      </c>
      <c r="M1747" s="3" t="s">
        <v>1677</v>
      </c>
      <c r="N1747" s="1" t="s">
        <v>2808</v>
      </c>
      <c r="P1747" s="1" t="str">
        <f>IF(db[[#This Row],[QTY/ CTN]]="","",SUBSTITUTE(SUBSTITUTE(SUBSTITUTE(db[[#This Row],[QTY/ CTN]]," ","_",2),"(",""),")","")&amp;"_")</f>
        <v>144 LSN_</v>
      </c>
      <c r="Q1747" s="1">
        <f>IF(db[[#This Row],[H_QTY/ CTN]]="","",SEARCH("_",db[[#This Row],[H_QTY/ CTN]]))</f>
        <v>8</v>
      </c>
      <c r="R1747" s="1">
        <f>IF(db[[#This Row],[H_QTY/ CTN]]="","",LEN(db[[#This Row],[H_QTY/ CTN]]))</f>
        <v>8</v>
      </c>
      <c r="S1747" s="90" t="str">
        <f>IF(db[[#This Row],[H_QTY/ CTN]]="","",LEFT(db[[#This Row],[H_QTY/ CTN]],db[[#This Row],[H_1]]-1))</f>
        <v>144 LSN</v>
      </c>
      <c r="T1747" s="87" t="str">
        <f>IF(NOT(db[[#This Row],[H_1]]=db[[#This Row],[H_2]]),MID(db[[#This Row],[H_QTY/ CTN]],db[[#This Row],[H_1]]+1,db[[#This Row],[H_2]]-db[[#This Row],[H_1]]-1),"")</f>
        <v/>
      </c>
      <c r="U1747" s="87" t="str">
        <f>IF(db[[#This Row],[QTY/ CTN B]]="","",LEFT(db[[#This Row],[QTY/ CTN B]],SEARCH(" ",db[[#This Row],[QTY/ CTN B]],1)-1))</f>
        <v>144</v>
      </c>
      <c r="V1747" s="87" t="str">
        <f>IF(db[[#This Row],[QTY/ CTN B]]="","",RIGHT(db[[#This Row],[QTY/ CTN B]],LEN(db[[#This Row],[QTY/ CTN B]])-SEARCH(" ",db[[#This Row],[QTY/ CTN B]],1)))</f>
        <v>LSN</v>
      </c>
      <c r="W1747" s="87">
        <f>IF(db[[#This Row],[QTY/ CTN TG]]="",IF(db[[#This Row],[STN TG]]="","",12),LEFT(db[[#This Row],[QTY/ CTN TG]],SEARCH(" ",db[[#This Row],[QTY/ CTN TG]],1)-1))</f>
        <v>12</v>
      </c>
      <c r="X1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7" s="87" t="str">
        <f>IF(db[[#This Row],[STN K]]="","",IF(db[[#This Row],[STN TG]]="LSN",12,""))</f>
        <v/>
      </c>
      <c r="Z1747" s="87" t="str">
        <f>IF(db[[#This Row],[STN TG]]="LSN","PCS","")</f>
        <v/>
      </c>
      <c r="AA1747" s="87">
        <f>db[[#This Row],[QTY B]]*IF(db[[#This Row],[QTY TG]]="",1,db[[#This Row],[QTY TG]])*IF(db[[#This Row],[QTY K]]="",1,db[[#This Row],[QTY K]])</f>
        <v>1728</v>
      </c>
      <c r="AB1747" s="87" t="str">
        <f>IF(db[[#This Row],[STN K]]="",IF(db[[#This Row],[STN TG]]="",db[[#This Row],[STN B]],db[[#This Row],[STN TG]]),db[[#This Row],[STN K]])</f>
        <v>PCS</v>
      </c>
      <c r="AC1747" s="87"/>
    </row>
    <row r="1748" spans="1:29" x14ac:dyDescent="0.25">
      <c r="A1748" s="87">
        <f>ROW()-1</f>
        <v>1747</v>
      </c>
      <c r="B1748" s="3" t="str">
        <f>LOWER(SUBSTITUTE(SUBSTITUTE(SUBSTITUTE(SUBSTITUTE(SUBSTITUTE(SUBSTITUTE(db[[#This Row],[NB BM]]," ",),".",""),"-",""),"(",""),")",""),"/",""))</f>
        <v>mechpentizog9001</v>
      </c>
      <c r="C1748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D1748" s="3" t="str">
        <f>LOWER(SUBSTITUTE(SUBSTITUTE(SUBSTITUTE(SUBSTITUTE(SUBSTITUTE(SUBSTITUTE(SUBSTITUTE(SUBSTITUTE(SUBSTITUTE(db[[#This Row],[NB PAJAK]]," ",""),"-",""),"(",""),")",""),".",""),",",""),"/",""),"""",""),"+",""))</f>
        <v/>
      </c>
      <c r="E1748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mechpentizog9001144lsn</v>
      </c>
      <c r="F17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mekpensiltizog9001144lsnuntana</v>
      </c>
      <c r="G1748" s="1" t="s">
        <v>1950</v>
      </c>
      <c r="H1748" s="4" t="s">
        <v>2540</v>
      </c>
      <c r="I1748" s="49"/>
      <c r="J1748" s="1" t="s">
        <v>1621</v>
      </c>
      <c r="K1748" s="26" t="e">
        <f>IF(db[[#This Row],[NB NOTA_C]]="","",COUNTIF([2]!B_MSK[concat],db[[#This Row],[NB NOTA_C]]))</f>
        <v>#REF!</v>
      </c>
      <c r="L1748" s="7" t="s">
        <v>1634</v>
      </c>
      <c r="M1748" s="3" t="s">
        <v>1677</v>
      </c>
      <c r="N1748" s="1" t="s">
        <v>2808</v>
      </c>
      <c r="P1748" s="1" t="str">
        <f>IF(db[[#This Row],[QTY/ CTN]]="","",SUBSTITUTE(SUBSTITUTE(SUBSTITUTE(db[[#This Row],[QTY/ CTN]]," ","_",2),"(",""),")","")&amp;"_")</f>
        <v>144 LSN_</v>
      </c>
      <c r="Q1748" s="1">
        <f>IF(db[[#This Row],[H_QTY/ CTN]]="","",SEARCH("_",db[[#This Row],[H_QTY/ CTN]]))</f>
        <v>8</v>
      </c>
      <c r="R1748" s="1">
        <f>IF(db[[#This Row],[H_QTY/ CTN]]="","",LEN(db[[#This Row],[H_QTY/ CTN]]))</f>
        <v>8</v>
      </c>
      <c r="S1748" s="90" t="str">
        <f>IF(db[[#This Row],[H_QTY/ CTN]]="","",LEFT(db[[#This Row],[H_QTY/ CTN]],db[[#This Row],[H_1]]-1))</f>
        <v>144 LSN</v>
      </c>
      <c r="T1748" s="87" t="str">
        <f>IF(NOT(db[[#This Row],[H_1]]=db[[#This Row],[H_2]]),MID(db[[#This Row],[H_QTY/ CTN]],db[[#This Row],[H_1]]+1,db[[#This Row],[H_2]]-db[[#This Row],[H_1]]-1),"")</f>
        <v/>
      </c>
      <c r="U1748" s="87" t="str">
        <f>IF(db[[#This Row],[QTY/ CTN B]]="","",LEFT(db[[#This Row],[QTY/ CTN B]],SEARCH(" ",db[[#This Row],[QTY/ CTN B]],1)-1))</f>
        <v>144</v>
      </c>
      <c r="V1748" s="87" t="str">
        <f>IF(db[[#This Row],[QTY/ CTN B]]="","",RIGHT(db[[#This Row],[QTY/ CTN B]],LEN(db[[#This Row],[QTY/ CTN B]])-SEARCH(" ",db[[#This Row],[QTY/ CTN B]],1)))</f>
        <v>LSN</v>
      </c>
      <c r="W1748" s="87">
        <f>IF(db[[#This Row],[QTY/ CTN TG]]="",IF(db[[#This Row],[STN TG]]="","",12),LEFT(db[[#This Row],[QTY/ CTN TG]],SEARCH(" ",db[[#This Row],[QTY/ CTN TG]],1)-1))</f>
        <v>12</v>
      </c>
      <c r="X1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8" s="87" t="str">
        <f>IF(db[[#This Row],[STN K]]="","",IF(db[[#This Row],[STN TG]]="LSN",12,""))</f>
        <v/>
      </c>
      <c r="Z1748" s="87" t="str">
        <f>IF(db[[#This Row],[STN TG]]="LSN","PCS","")</f>
        <v/>
      </c>
      <c r="AA1748" s="87">
        <f>db[[#This Row],[QTY B]]*IF(db[[#This Row],[QTY TG]]="",1,db[[#This Row],[QTY TG]])*IF(db[[#This Row],[QTY K]]="",1,db[[#This Row],[QTY K]])</f>
        <v>1728</v>
      </c>
      <c r="AB1748" s="87" t="str">
        <f>IF(db[[#This Row],[STN K]]="",IF(db[[#This Row],[STN TG]]="",db[[#This Row],[STN B]],db[[#This Row],[STN TG]]),db[[#This Row],[STN K]])</f>
        <v>PCS</v>
      </c>
      <c r="AC1748" s="87"/>
    </row>
    <row r="1749" spans="1:29" x14ac:dyDescent="0.25">
      <c r="A1749" s="87">
        <f>ROW()-1</f>
        <v>1748</v>
      </c>
      <c r="B1749" s="3" t="str">
        <f>LOWER(SUBSTITUTE(SUBSTITUTE(SUBSTITUTE(SUBSTITUTE(SUBSTITUTE(SUBSTITUTE(db[[#This Row],[NB BM]]," ",),".",""),"-",""),"(",""),")",""),"/",""))</f>
        <v>mechpentizog9002</v>
      </c>
      <c r="C1749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D1749" s="3" t="str">
        <f>LOWER(SUBSTITUTE(SUBSTITUTE(SUBSTITUTE(SUBSTITUTE(SUBSTITUTE(SUBSTITUTE(SUBSTITUTE(SUBSTITUTE(SUBSTITUTE(db[[#This Row],[NB PAJAK]]," ",""),"-",""),"(",""),")",""),".",""),",",""),"/",""),"""",""),"+",""))</f>
        <v/>
      </c>
      <c r="E1749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mechpentizog9002144lsn</v>
      </c>
      <c r="F1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mekpensiltizog9002144lsnuntana</v>
      </c>
      <c r="G1749" s="1" t="s">
        <v>1951</v>
      </c>
      <c r="H1749" s="4" t="s">
        <v>2541</v>
      </c>
      <c r="I1749" s="49"/>
      <c r="J1749" s="1" t="s">
        <v>1621</v>
      </c>
      <c r="K1749" s="26" t="e">
        <f>IF(db[[#This Row],[NB NOTA_C]]="","",COUNTIF([2]!B_MSK[concat],db[[#This Row],[NB NOTA_C]]))</f>
        <v>#REF!</v>
      </c>
      <c r="L1749" s="7" t="s">
        <v>1634</v>
      </c>
      <c r="M1749" s="3" t="s">
        <v>1677</v>
      </c>
      <c r="N1749" s="1" t="s">
        <v>2808</v>
      </c>
      <c r="P1749" s="1" t="str">
        <f>IF(db[[#This Row],[QTY/ CTN]]="","",SUBSTITUTE(SUBSTITUTE(SUBSTITUTE(db[[#This Row],[QTY/ CTN]]," ","_",2),"(",""),")","")&amp;"_")</f>
        <v>144 LSN_</v>
      </c>
      <c r="Q1749" s="1">
        <f>IF(db[[#This Row],[H_QTY/ CTN]]="","",SEARCH("_",db[[#This Row],[H_QTY/ CTN]]))</f>
        <v>8</v>
      </c>
      <c r="R1749" s="1">
        <f>IF(db[[#This Row],[H_QTY/ CTN]]="","",LEN(db[[#This Row],[H_QTY/ CTN]]))</f>
        <v>8</v>
      </c>
      <c r="S1749" s="90" t="str">
        <f>IF(db[[#This Row],[H_QTY/ CTN]]="","",LEFT(db[[#This Row],[H_QTY/ CTN]],db[[#This Row],[H_1]]-1))</f>
        <v>144 LSN</v>
      </c>
      <c r="T1749" s="87" t="str">
        <f>IF(NOT(db[[#This Row],[H_1]]=db[[#This Row],[H_2]]),MID(db[[#This Row],[H_QTY/ CTN]],db[[#This Row],[H_1]]+1,db[[#This Row],[H_2]]-db[[#This Row],[H_1]]-1),"")</f>
        <v/>
      </c>
      <c r="U1749" s="87" t="str">
        <f>IF(db[[#This Row],[QTY/ CTN B]]="","",LEFT(db[[#This Row],[QTY/ CTN B]],SEARCH(" ",db[[#This Row],[QTY/ CTN B]],1)-1))</f>
        <v>144</v>
      </c>
      <c r="V1749" s="87" t="str">
        <f>IF(db[[#This Row],[QTY/ CTN B]]="","",RIGHT(db[[#This Row],[QTY/ CTN B]],LEN(db[[#This Row],[QTY/ CTN B]])-SEARCH(" ",db[[#This Row],[QTY/ CTN B]],1)))</f>
        <v>LSN</v>
      </c>
      <c r="W1749" s="87">
        <f>IF(db[[#This Row],[QTY/ CTN TG]]="",IF(db[[#This Row],[STN TG]]="","",12),LEFT(db[[#This Row],[QTY/ CTN TG]],SEARCH(" ",db[[#This Row],[QTY/ CTN TG]],1)-1))</f>
        <v>12</v>
      </c>
      <c r="X1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49" s="87" t="str">
        <f>IF(db[[#This Row],[STN K]]="","",IF(db[[#This Row],[STN TG]]="LSN",12,""))</f>
        <v/>
      </c>
      <c r="Z1749" s="87" t="str">
        <f>IF(db[[#This Row],[STN TG]]="LSN","PCS","")</f>
        <v/>
      </c>
      <c r="AA1749" s="87">
        <f>db[[#This Row],[QTY B]]*IF(db[[#This Row],[QTY TG]]="",1,db[[#This Row],[QTY TG]])*IF(db[[#This Row],[QTY K]]="",1,db[[#This Row],[QTY K]])</f>
        <v>1728</v>
      </c>
      <c r="AB1749" s="87" t="str">
        <f>IF(db[[#This Row],[STN K]]="",IF(db[[#This Row],[STN TG]]="",db[[#This Row],[STN B]],db[[#This Row],[STN TG]]),db[[#This Row],[STN K]])</f>
        <v>PCS</v>
      </c>
      <c r="AC1749" s="87"/>
    </row>
    <row r="1750" spans="1:29" x14ac:dyDescent="0.25">
      <c r="A1750" s="87">
        <f>ROW()-1</f>
        <v>1749</v>
      </c>
      <c r="B1750" s="3" t="str">
        <f>LOWER(SUBSTITUTE(SUBSTITUTE(SUBSTITUTE(SUBSTITUTE(SUBSTITUTE(SUBSTITUTE(db[[#This Row],[NB BM]]," ",),".",""),"-",""),"(",""),")",""),"/",""))</f>
        <v>mechpentizog9003</v>
      </c>
      <c r="C1750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D1750" s="3" t="str">
        <f>LOWER(SUBSTITUTE(SUBSTITUTE(SUBSTITUTE(SUBSTITUTE(SUBSTITUTE(SUBSTITUTE(SUBSTITUTE(SUBSTITUTE(SUBSTITUTE(db[[#This Row],[NB PAJAK]]," ",""),"-",""),"(",""),")",""),".",""),",",""),"/",""),"""",""),"+",""))</f>
        <v/>
      </c>
      <c r="E1750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mechpentizog9003144lsn</v>
      </c>
      <c r="F17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mekpensiltizog9003144lsnuntana</v>
      </c>
      <c r="G1750" s="1" t="s">
        <v>1952</v>
      </c>
      <c r="H1750" s="4" t="s">
        <v>2542</v>
      </c>
      <c r="I1750" s="2"/>
      <c r="J1750" s="1" t="s">
        <v>1621</v>
      </c>
      <c r="K1750" s="26" t="e">
        <f>IF(db[[#This Row],[NB NOTA_C]]="","",COUNTIF([2]!B_MSK[concat],db[[#This Row],[NB NOTA_C]]))</f>
        <v>#REF!</v>
      </c>
      <c r="L1750" s="7" t="s">
        <v>1634</v>
      </c>
      <c r="M1750" s="3" t="s">
        <v>1677</v>
      </c>
      <c r="N1750" s="1" t="s">
        <v>2808</v>
      </c>
      <c r="P1750" s="1" t="str">
        <f>IF(db[[#This Row],[QTY/ CTN]]="","",SUBSTITUTE(SUBSTITUTE(SUBSTITUTE(db[[#This Row],[QTY/ CTN]]," ","_",2),"(",""),")","")&amp;"_")</f>
        <v>144 LSN_</v>
      </c>
      <c r="Q1750" s="1">
        <f>IF(db[[#This Row],[H_QTY/ CTN]]="","",SEARCH("_",db[[#This Row],[H_QTY/ CTN]]))</f>
        <v>8</v>
      </c>
      <c r="R1750" s="1">
        <f>IF(db[[#This Row],[H_QTY/ CTN]]="","",LEN(db[[#This Row],[H_QTY/ CTN]]))</f>
        <v>8</v>
      </c>
      <c r="S1750" s="90" t="str">
        <f>IF(db[[#This Row],[H_QTY/ CTN]]="","",LEFT(db[[#This Row],[H_QTY/ CTN]],db[[#This Row],[H_1]]-1))</f>
        <v>144 LSN</v>
      </c>
      <c r="T1750" s="87" t="str">
        <f>IF(NOT(db[[#This Row],[H_1]]=db[[#This Row],[H_2]]),MID(db[[#This Row],[H_QTY/ CTN]],db[[#This Row],[H_1]]+1,db[[#This Row],[H_2]]-db[[#This Row],[H_1]]-1),"")</f>
        <v/>
      </c>
      <c r="U1750" s="87" t="str">
        <f>IF(db[[#This Row],[QTY/ CTN B]]="","",LEFT(db[[#This Row],[QTY/ CTN B]],SEARCH(" ",db[[#This Row],[QTY/ CTN B]],1)-1))</f>
        <v>144</v>
      </c>
      <c r="V1750" s="87" t="str">
        <f>IF(db[[#This Row],[QTY/ CTN B]]="","",RIGHT(db[[#This Row],[QTY/ CTN B]],LEN(db[[#This Row],[QTY/ CTN B]])-SEARCH(" ",db[[#This Row],[QTY/ CTN B]],1)))</f>
        <v>LSN</v>
      </c>
      <c r="W1750" s="87">
        <f>IF(db[[#This Row],[QTY/ CTN TG]]="",IF(db[[#This Row],[STN TG]]="","",12),LEFT(db[[#This Row],[QTY/ CTN TG]],SEARCH(" ",db[[#This Row],[QTY/ CTN TG]],1)-1))</f>
        <v>12</v>
      </c>
      <c r="X1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0" s="87" t="str">
        <f>IF(db[[#This Row],[STN K]]="","",IF(db[[#This Row],[STN TG]]="LSN",12,""))</f>
        <v/>
      </c>
      <c r="Z1750" s="87" t="str">
        <f>IF(db[[#This Row],[STN TG]]="LSN","PCS","")</f>
        <v/>
      </c>
      <c r="AA1750" s="87">
        <f>db[[#This Row],[QTY B]]*IF(db[[#This Row],[QTY TG]]="",1,db[[#This Row],[QTY TG]])*IF(db[[#This Row],[QTY K]]="",1,db[[#This Row],[QTY K]])</f>
        <v>1728</v>
      </c>
      <c r="AB1750" s="87" t="str">
        <f>IF(db[[#This Row],[STN K]]="",IF(db[[#This Row],[STN TG]]="",db[[#This Row],[STN B]],db[[#This Row],[STN TG]]),db[[#This Row],[STN K]])</f>
        <v>PCS</v>
      </c>
      <c r="AC1750" s="87"/>
    </row>
    <row r="1751" spans="1:29" x14ac:dyDescent="0.25">
      <c r="A1751" s="87">
        <f>ROW()-1</f>
        <v>1750</v>
      </c>
      <c r="B1751" s="3" t="str">
        <f>LOWER(SUBSTITUTE(SUBSTITUTE(SUBSTITUTE(SUBSTITUTE(SUBSTITUTE(SUBSTITUTE(db[[#This Row],[NB BM]]," ",),".",""),"-",""),"(",""),")",""),"/",""))</f>
        <v>mechpentizog9003a</v>
      </c>
      <c r="C1751" s="3" t="str">
        <f>LOWER(SUBSTITUTE(SUBSTITUTE(SUBSTITUTE(SUBSTITUTE(SUBSTITUTE(SUBSTITUTE(SUBSTITUTE(SUBSTITUTE(SUBSTITUTE(db[[#This Row],[NB NOTA]]," ",),".",""),"-",""),"(",""),")",""),",",""),"/",""),"""",""),"+",""))</f>
        <v>mekpensiltizog9003a</v>
      </c>
      <c r="D1751" s="3" t="str">
        <f>LOWER(SUBSTITUTE(SUBSTITUTE(SUBSTITUTE(SUBSTITUTE(SUBSTITUTE(SUBSTITUTE(SUBSTITUTE(SUBSTITUTE(SUBSTITUTE(db[[#This Row],[NB PAJAK]]," ",""),"-",""),"(",""),")",""),".",""),",",""),"/",""),"""",""),"+",""))</f>
        <v>mechanicalpenciltizog9003a</v>
      </c>
      <c r="E1751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mechpentizog9003a144lsn</v>
      </c>
      <c r="F1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mekpensiltizog9003a144lsnartomoro</v>
      </c>
      <c r="G1751" s="1" t="s">
        <v>6012</v>
      </c>
      <c r="H1751" s="4" t="s">
        <v>6013</v>
      </c>
      <c r="I1751" s="2" t="s">
        <v>6014</v>
      </c>
      <c r="J1751" s="1" t="s">
        <v>1620</v>
      </c>
      <c r="K1751" s="26" t="e">
        <f>IF(db[[#This Row],[NB NOTA_C]]="","",COUNTIF([2]!B_MSK[concat],db[[#This Row],[NB NOTA_C]]))</f>
        <v>#REF!</v>
      </c>
      <c r="L1751" s="7">
        <v>99</v>
      </c>
      <c r="M1751" s="3" t="s">
        <v>1677</v>
      </c>
      <c r="N1751" s="1" t="s">
        <v>2808</v>
      </c>
      <c r="P1751" s="1" t="str">
        <f>IF(db[[#This Row],[QTY/ CTN]]="","",SUBSTITUTE(SUBSTITUTE(SUBSTITUTE(db[[#This Row],[QTY/ CTN]]," ","_",2),"(",""),")","")&amp;"_")</f>
        <v>144 LSN_</v>
      </c>
      <c r="Q1751" s="1">
        <f>IF(db[[#This Row],[H_QTY/ CTN]]="","",SEARCH("_",db[[#This Row],[H_QTY/ CTN]]))</f>
        <v>8</v>
      </c>
      <c r="R1751" s="1">
        <f>IF(db[[#This Row],[H_QTY/ CTN]]="","",LEN(db[[#This Row],[H_QTY/ CTN]]))</f>
        <v>8</v>
      </c>
      <c r="S1751" s="90" t="str">
        <f>IF(db[[#This Row],[H_QTY/ CTN]]="","",LEFT(db[[#This Row],[H_QTY/ CTN]],db[[#This Row],[H_1]]-1))</f>
        <v>144 LSN</v>
      </c>
      <c r="T1751" s="87" t="str">
        <f>IF(NOT(db[[#This Row],[H_1]]=db[[#This Row],[H_2]]),MID(db[[#This Row],[H_QTY/ CTN]],db[[#This Row],[H_1]]+1,db[[#This Row],[H_2]]-db[[#This Row],[H_1]]-1),"")</f>
        <v/>
      </c>
      <c r="U1751" s="87" t="str">
        <f>IF(db[[#This Row],[QTY/ CTN B]]="","",LEFT(db[[#This Row],[QTY/ CTN B]],SEARCH(" ",db[[#This Row],[QTY/ CTN B]],1)-1))</f>
        <v>144</v>
      </c>
      <c r="V1751" s="87" t="str">
        <f>IF(db[[#This Row],[QTY/ CTN B]]="","",RIGHT(db[[#This Row],[QTY/ CTN B]],LEN(db[[#This Row],[QTY/ CTN B]])-SEARCH(" ",db[[#This Row],[QTY/ CTN B]],1)))</f>
        <v>LSN</v>
      </c>
      <c r="W1751" s="87">
        <f>IF(db[[#This Row],[QTY/ CTN TG]]="",IF(db[[#This Row],[STN TG]]="","",12),LEFT(db[[#This Row],[QTY/ CTN TG]],SEARCH(" ",db[[#This Row],[QTY/ CTN TG]],1)-1))</f>
        <v>12</v>
      </c>
      <c r="X1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1" s="87" t="str">
        <f>IF(db[[#This Row],[STN K]]="","",IF(db[[#This Row],[STN TG]]="LSN",12,""))</f>
        <v/>
      </c>
      <c r="Z1751" s="87" t="str">
        <f>IF(db[[#This Row],[STN TG]]="LSN","PCS","")</f>
        <v/>
      </c>
      <c r="AA1751" s="87">
        <f>db[[#This Row],[QTY B]]*IF(db[[#This Row],[QTY TG]]="",1,db[[#This Row],[QTY TG]])*IF(db[[#This Row],[QTY K]]="",1,db[[#This Row],[QTY K]])</f>
        <v>1728</v>
      </c>
      <c r="AB1751" s="87" t="str">
        <f>IF(db[[#This Row],[STN K]]="",IF(db[[#This Row],[STN TG]]="",db[[#This Row],[STN B]],db[[#This Row],[STN TG]]),db[[#This Row],[STN K]])</f>
        <v>PCS</v>
      </c>
      <c r="AC1751" s="87"/>
    </row>
    <row r="1752" spans="1:29" x14ac:dyDescent="0.25">
      <c r="A1752" s="87">
        <f>ROW()-1</f>
        <v>1751</v>
      </c>
      <c r="B1752" s="3" t="str">
        <f>LOWER(SUBSTITUTE(SUBSTITUTE(SUBSTITUTE(SUBSTITUTE(SUBSTITUTE(SUBSTITUTE(db[[#This Row],[NB BM]]," ",),".",""),"-",""),"(",""),")",""),"/",""))</f>
        <v>mechpentizog9004</v>
      </c>
      <c r="C1752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D1752" s="3" t="str">
        <f>LOWER(SUBSTITUTE(SUBSTITUTE(SUBSTITUTE(SUBSTITUTE(SUBSTITUTE(SUBSTITUTE(SUBSTITUTE(SUBSTITUTE(SUBSTITUTE(db[[#This Row],[NB PAJAK]]," ",""),"-",""),"(",""),")",""),".",""),",",""),"/",""),"""",""),"+",""))</f>
        <v/>
      </c>
      <c r="E1752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mechpentizog9004144lsn</v>
      </c>
      <c r="F17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mekpensiltizog9004144lsnuntana</v>
      </c>
      <c r="G1752" s="1" t="s">
        <v>1953</v>
      </c>
      <c r="H1752" s="4" t="s">
        <v>2543</v>
      </c>
      <c r="I1752" s="49"/>
      <c r="J1752" s="1" t="s">
        <v>1621</v>
      </c>
      <c r="K1752" s="26" t="e">
        <f>IF(db[[#This Row],[NB NOTA_C]]="","",COUNTIF([2]!B_MSK[concat],db[[#This Row],[NB NOTA_C]]))</f>
        <v>#REF!</v>
      </c>
      <c r="L1752" s="7" t="s">
        <v>1634</v>
      </c>
      <c r="M1752" s="3" t="s">
        <v>1677</v>
      </c>
      <c r="N1752" s="1" t="s">
        <v>2808</v>
      </c>
      <c r="P1752" s="1" t="str">
        <f>IF(db[[#This Row],[QTY/ CTN]]="","",SUBSTITUTE(SUBSTITUTE(SUBSTITUTE(db[[#This Row],[QTY/ CTN]]," ","_",2),"(",""),")","")&amp;"_")</f>
        <v>144 LSN_</v>
      </c>
      <c r="Q1752" s="1">
        <f>IF(db[[#This Row],[H_QTY/ CTN]]="","",SEARCH("_",db[[#This Row],[H_QTY/ CTN]]))</f>
        <v>8</v>
      </c>
      <c r="R1752" s="1">
        <f>IF(db[[#This Row],[H_QTY/ CTN]]="","",LEN(db[[#This Row],[H_QTY/ CTN]]))</f>
        <v>8</v>
      </c>
      <c r="S1752" s="90" t="str">
        <f>IF(db[[#This Row],[H_QTY/ CTN]]="","",LEFT(db[[#This Row],[H_QTY/ CTN]],db[[#This Row],[H_1]]-1))</f>
        <v>144 LSN</v>
      </c>
      <c r="T1752" s="87" t="str">
        <f>IF(NOT(db[[#This Row],[H_1]]=db[[#This Row],[H_2]]),MID(db[[#This Row],[H_QTY/ CTN]],db[[#This Row],[H_1]]+1,db[[#This Row],[H_2]]-db[[#This Row],[H_1]]-1),"")</f>
        <v/>
      </c>
      <c r="U1752" s="87" t="str">
        <f>IF(db[[#This Row],[QTY/ CTN B]]="","",LEFT(db[[#This Row],[QTY/ CTN B]],SEARCH(" ",db[[#This Row],[QTY/ CTN B]],1)-1))</f>
        <v>144</v>
      </c>
      <c r="V1752" s="87" t="str">
        <f>IF(db[[#This Row],[QTY/ CTN B]]="","",RIGHT(db[[#This Row],[QTY/ CTN B]],LEN(db[[#This Row],[QTY/ CTN B]])-SEARCH(" ",db[[#This Row],[QTY/ CTN B]],1)))</f>
        <v>LSN</v>
      </c>
      <c r="W1752" s="87">
        <f>IF(db[[#This Row],[QTY/ CTN TG]]="",IF(db[[#This Row],[STN TG]]="","",12),LEFT(db[[#This Row],[QTY/ CTN TG]],SEARCH(" ",db[[#This Row],[QTY/ CTN TG]],1)-1))</f>
        <v>12</v>
      </c>
      <c r="X1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2" s="87" t="str">
        <f>IF(db[[#This Row],[STN K]]="","",IF(db[[#This Row],[STN TG]]="LSN",12,""))</f>
        <v/>
      </c>
      <c r="Z1752" s="87" t="str">
        <f>IF(db[[#This Row],[STN TG]]="LSN","PCS","")</f>
        <v/>
      </c>
      <c r="AA1752" s="87">
        <f>db[[#This Row],[QTY B]]*IF(db[[#This Row],[QTY TG]]="",1,db[[#This Row],[QTY TG]])*IF(db[[#This Row],[QTY K]]="",1,db[[#This Row],[QTY K]])</f>
        <v>1728</v>
      </c>
      <c r="AB1752" s="87" t="str">
        <f>IF(db[[#This Row],[STN K]]="",IF(db[[#This Row],[STN TG]]="",db[[#This Row],[STN B]],db[[#This Row],[STN TG]]),db[[#This Row],[STN K]])</f>
        <v>PCS</v>
      </c>
      <c r="AC1752" s="87"/>
    </row>
    <row r="1753" spans="1:29" x14ac:dyDescent="0.25">
      <c r="A1753" s="87">
        <f>ROW()-1</f>
        <v>1752</v>
      </c>
      <c r="B1753" s="3" t="str">
        <f>LOWER(SUBSTITUTE(SUBSTITUTE(SUBSTITUTE(SUBSTITUTE(SUBSTITUTE(SUBSTITUTE(db[[#This Row],[NB BM]]," ",),".",""),"-",""),"(",""),")",""),"/",""))</f>
        <v>mechpentizo20tm030c</v>
      </c>
      <c r="C1753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D1753" s="3" t="str">
        <f>LOWER(SUBSTITUTE(SUBSTITUTE(SUBSTITUTE(SUBSTITUTE(SUBSTITUTE(SUBSTITUTE(SUBSTITUTE(SUBSTITUTE(SUBSTITUTE(db[[#This Row],[NB PAJAK]]," ",""),"-",""),"(",""),")",""),".",""),",",""),"/",""),"""",""),"+",""))</f>
        <v/>
      </c>
      <c r="E1753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mechpentizo20tm030c96lsn</v>
      </c>
      <c r="F17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mektizo20tm030c96lsnuntana</v>
      </c>
      <c r="G1753" s="1" t="s">
        <v>6428</v>
      </c>
      <c r="H1753" s="4" t="s">
        <v>1496</v>
      </c>
      <c r="I1753" s="49"/>
      <c r="J1753" s="1" t="s">
        <v>1621</v>
      </c>
      <c r="K1753" s="26" t="e">
        <f>IF(db[[#This Row],[NB NOTA_C]]="","",COUNTIF([2]!B_MSK[concat],db[[#This Row],[NB NOTA_C]]))</f>
        <v>#REF!</v>
      </c>
      <c r="L1753" s="6">
        <v>99</v>
      </c>
      <c r="M1753" s="1" t="s">
        <v>1678</v>
      </c>
      <c r="N1753" s="1" t="s">
        <v>2808</v>
      </c>
      <c r="P1753" s="1" t="str">
        <f>IF(db[[#This Row],[QTY/ CTN]]="","",SUBSTITUTE(SUBSTITUTE(SUBSTITUTE(db[[#This Row],[QTY/ CTN]]," ","_",2),"(",""),")","")&amp;"_")</f>
        <v>96 LSN_</v>
      </c>
      <c r="Q1753" s="1">
        <f>IF(db[[#This Row],[H_QTY/ CTN]]="","",SEARCH("_",db[[#This Row],[H_QTY/ CTN]]))</f>
        <v>7</v>
      </c>
      <c r="R1753" s="1">
        <f>IF(db[[#This Row],[H_QTY/ CTN]]="","",LEN(db[[#This Row],[H_QTY/ CTN]]))</f>
        <v>7</v>
      </c>
      <c r="S1753" s="90" t="str">
        <f>IF(db[[#This Row],[H_QTY/ CTN]]="","",LEFT(db[[#This Row],[H_QTY/ CTN]],db[[#This Row],[H_1]]-1))</f>
        <v>96 LSN</v>
      </c>
      <c r="T1753" s="87" t="str">
        <f>IF(NOT(db[[#This Row],[H_1]]=db[[#This Row],[H_2]]),MID(db[[#This Row],[H_QTY/ CTN]],db[[#This Row],[H_1]]+1,db[[#This Row],[H_2]]-db[[#This Row],[H_1]]-1),"")</f>
        <v/>
      </c>
      <c r="U1753" s="87" t="str">
        <f>IF(db[[#This Row],[QTY/ CTN B]]="","",LEFT(db[[#This Row],[QTY/ CTN B]],SEARCH(" ",db[[#This Row],[QTY/ CTN B]],1)-1))</f>
        <v>96</v>
      </c>
      <c r="V1753" s="87" t="str">
        <f>IF(db[[#This Row],[QTY/ CTN B]]="","",RIGHT(db[[#This Row],[QTY/ CTN B]],LEN(db[[#This Row],[QTY/ CTN B]])-SEARCH(" ",db[[#This Row],[QTY/ CTN B]],1)))</f>
        <v>LSN</v>
      </c>
      <c r="W1753" s="87">
        <f>IF(db[[#This Row],[QTY/ CTN TG]]="",IF(db[[#This Row],[STN TG]]="","",12),LEFT(db[[#This Row],[QTY/ CTN TG]],SEARCH(" ",db[[#This Row],[QTY/ CTN TG]],1)-1))</f>
        <v>12</v>
      </c>
      <c r="X1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3" s="87" t="str">
        <f>IF(db[[#This Row],[STN K]]="","",IF(db[[#This Row],[STN TG]]="LSN",12,""))</f>
        <v/>
      </c>
      <c r="Z1753" s="87" t="str">
        <f>IF(db[[#This Row],[STN TG]]="LSN","PCS","")</f>
        <v/>
      </c>
      <c r="AA1753" s="87">
        <f>db[[#This Row],[QTY B]]*IF(db[[#This Row],[QTY TG]]="",1,db[[#This Row],[QTY TG]])*IF(db[[#This Row],[QTY K]]="",1,db[[#This Row],[QTY K]])</f>
        <v>1152</v>
      </c>
      <c r="AB1753" s="87" t="str">
        <f>IF(db[[#This Row],[STN K]]="",IF(db[[#This Row],[STN TG]]="",db[[#This Row],[STN B]],db[[#This Row],[STN TG]]),db[[#This Row],[STN K]])</f>
        <v>PCS</v>
      </c>
      <c r="AC1753" s="87"/>
    </row>
    <row r="1754" spans="1:29" x14ac:dyDescent="0.25">
      <c r="A1754" s="87">
        <f>ROW()-1</f>
        <v>1753</v>
      </c>
      <c r="B1754" s="3" t="str">
        <f>LOWER(SUBSTITUTE(SUBSTITUTE(SUBSTITUTE(SUBSTITUTE(SUBSTITUTE(SUBSTITUTE(db[[#This Row],[NB BM]]," ",),".",""),"-",""),"(",""),")",""),"/",""))</f>
        <v>mechpen20tm030b</v>
      </c>
      <c r="C1754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D1754" s="3" t="str">
        <f>LOWER(SUBSTITUTE(SUBSTITUTE(SUBSTITUTE(SUBSTITUTE(SUBSTITUTE(SUBSTITUTE(SUBSTITUTE(SUBSTITUTE(SUBSTITUTE(db[[#This Row],[NB PAJAK]]," ",""),"-",""),"(",""),")",""),".",""),",",""),"/",""),"""",""),"+",""))</f>
        <v/>
      </c>
      <c r="E1754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mechpen20tm030b96lsn</v>
      </c>
      <c r="F17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mekanik20mmtm030b96lsnuntana</v>
      </c>
      <c r="G1754" s="1" t="s">
        <v>2441</v>
      </c>
      <c r="H1754" s="4" t="s">
        <v>2436</v>
      </c>
      <c r="I1754" s="49"/>
      <c r="J1754" s="1" t="s">
        <v>1621</v>
      </c>
      <c r="K1754" s="26" t="e">
        <f>IF(db[[#This Row],[NB NOTA_C]]="","",COUNTIF([2]!B_MSK[concat],db[[#This Row],[NB NOTA_C]]))</f>
        <v>#REF!</v>
      </c>
      <c r="L1754" s="7" t="s">
        <v>1634</v>
      </c>
      <c r="M1754" s="3" t="s">
        <v>1678</v>
      </c>
      <c r="N1754" s="1" t="s">
        <v>2808</v>
      </c>
      <c r="P1754" s="1" t="str">
        <f>IF(db[[#This Row],[QTY/ CTN]]="","",SUBSTITUTE(SUBSTITUTE(SUBSTITUTE(db[[#This Row],[QTY/ CTN]]," ","_",2),"(",""),")","")&amp;"_")</f>
        <v>96 LSN_</v>
      </c>
      <c r="Q1754" s="1">
        <f>IF(db[[#This Row],[H_QTY/ CTN]]="","",SEARCH("_",db[[#This Row],[H_QTY/ CTN]]))</f>
        <v>7</v>
      </c>
      <c r="R1754" s="1">
        <f>IF(db[[#This Row],[H_QTY/ CTN]]="","",LEN(db[[#This Row],[H_QTY/ CTN]]))</f>
        <v>7</v>
      </c>
      <c r="S1754" s="90" t="str">
        <f>IF(db[[#This Row],[H_QTY/ CTN]]="","",LEFT(db[[#This Row],[H_QTY/ CTN]],db[[#This Row],[H_1]]-1))</f>
        <v>96 LSN</v>
      </c>
      <c r="T1754" s="87" t="str">
        <f>IF(NOT(db[[#This Row],[H_1]]=db[[#This Row],[H_2]]),MID(db[[#This Row],[H_QTY/ CTN]],db[[#This Row],[H_1]]+1,db[[#This Row],[H_2]]-db[[#This Row],[H_1]]-1),"")</f>
        <v/>
      </c>
      <c r="U1754" s="87" t="str">
        <f>IF(db[[#This Row],[QTY/ CTN B]]="","",LEFT(db[[#This Row],[QTY/ CTN B]],SEARCH(" ",db[[#This Row],[QTY/ CTN B]],1)-1))</f>
        <v>96</v>
      </c>
      <c r="V1754" s="87" t="str">
        <f>IF(db[[#This Row],[QTY/ CTN B]]="","",RIGHT(db[[#This Row],[QTY/ CTN B]],LEN(db[[#This Row],[QTY/ CTN B]])-SEARCH(" ",db[[#This Row],[QTY/ CTN B]],1)))</f>
        <v>LSN</v>
      </c>
      <c r="W1754" s="87">
        <f>IF(db[[#This Row],[QTY/ CTN TG]]="",IF(db[[#This Row],[STN TG]]="","",12),LEFT(db[[#This Row],[QTY/ CTN TG]],SEARCH(" ",db[[#This Row],[QTY/ CTN TG]],1)-1))</f>
        <v>12</v>
      </c>
      <c r="X1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4" s="87" t="str">
        <f>IF(db[[#This Row],[STN K]]="","",IF(db[[#This Row],[STN TG]]="LSN",12,""))</f>
        <v/>
      </c>
      <c r="Z1754" s="87" t="str">
        <f>IF(db[[#This Row],[STN TG]]="LSN","PCS","")</f>
        <v/>
      </c>
      <c r="AA1754" s="87">
        <f>db[[#This Row],[QTY B]]*IF(db[[#This Row],[QTY TG]]="",1,db[[#This Row],[QTY TG]])*IF(db[[#This Row],[QTY K]]="",1,db[[#This Row],[QTY K]])</f>
        <v>1152</v>
      </c>
      <c r="AB1754" s="87" t="str">
        <f>IF(db[[#This Row],[STN K]]="",IF(db[[#This Row],[STN TG]]="",db[[#This Row],[STN B]],db[[#This Row],[STN TG]]),db[[#This Row],[STN K]])</f>
        <v>PCS</v>
      </c>
      <c r="AC1754" s="87"/>
    </row>
    <row r="1755" spans="1:29" x14ac:dyDescent="0.25">
      <c r="A1755" s="87">
        <f>ROW()-1</f>
        <v>1754</v>
      </c>
      <c r="B1755" s="3" t="str">
        <f>LOWER(SUBSTITUTE(SUBSTITUTE(SUBSTITUTE(SUBSTITUTE(SUBSTITUTE(SUBSTITUTE(db[[#This Row],[NB BM]]," ",),".",""),"-",""),"(",""),")",""),"/",""))</f>
        <v>mechpentizotm01500</v>
      </c>
      <c r="C1755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D1755" s="3" t="str">
        <f>LOWER(SUBSTITUTE(SUBSTITUTE(SUBSTITUTE(SUBSTITUTE(SUBSTITUTE(SUBSTITUTE(SUBSTITUTE(SUBSTITUTE(SUBSTITUTE(db[[#This Row],[NB PAJAK]]," ",""),"-",""),"(",""),")",""),".",""),",",""),"/",""),"""",""),"+",""))</f>
        <v/>
      </c>
      <c r="E1755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mechpentizotm01500144lsn</v>
      </c>
      <c r="F17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mekanikpensiltizotm01500144lsnuntana</v>
      </c>
      <c r="G1755" s="1" t="s">
        <v>4564</v>
      </c>
      <c r="H1755" s="4" t="s">
        <v>4560</v>
      </c>
      <c r="I1755" s="49"/>
      <c r="J1755" s="1" t="s">
        <v>1621</v>
      </c>
      <c r="K1755" s="28" t="e">
        <f>IF(db[[#This Row],[NB NOTA_C]]="","",COUNTIF([2]!B_MSK[concat],db[[#This Row],[NB NOTA_C]]))</f>
        <v>#REF!</v>
      </c>
      <c r="L1755" s="7" t="s">
        <v>2654</v>
      </c>
      <c r="M1755" s="3" t="s">
        <v>1677</v>
      </c>
      <c r="N1755" s="1" t="s">
        <v>2808</v>
      </c>
      <c r="O1755" s="3"/>
      <c r="P1755" s="3" t="str">
        <f>IF(db[[#This Row],[QTY/ CTN]]="","",SUBSTITUTE(SUBSTITUTE(SUBSTITUTE(db[[#This Row],[QTY/ CTN]]," ","_",2),"(",""),")","")&amp;"_")</f>
        <v>144 LSN_</v>
      </c>
      <c r="Q1755" s="3">
        <f>IF(db[[#This Row],[H_QTY/ CTN]]="","",SEARCH("_",db[[#This Row],[H_QTY/ CTN]]))</f>
        <v>8</v>
      </c>
      <c r="R1755" s="3">
        <f>IF(db[[#This Row],[H_QTY/ CTN]]="","",LEN(db[[#This Row],[H_QTY/ CTN]]))</f>
        <v>8</v>
      </c>
      <c r="S1755" s="87" t="str">
        <f>IF(db[[#This Row],[H_QTY/ CTN]]="","",LEFT(db[[#This Row],[H_QTY/ CTN]],db[[#This Row],[H_1]]-1))</f>
        <v>144 LSN</v>
      </c>
      <c r="T1755" s="87" t="str">
        <f>IF(NOT(db[[#This Row],[H_1]]=db[[#This Row],[H_2]]),MID(db[[#This Row],[H_QTY/ CTN]],db[[#This Row],[H_1]]+1,db[[#This Row],[H_2]]-db[[#This Row],[H_1]]-1),"")</f>
        <v/>
      </c>
      <c r="U1755" s="87" t="str">
        <f>IF(db[[#This Row],[QTY/ CTN B]]="","",LEFT(db[[#This Row],[QTY/ CTN B]],SEARCH(" ",db[[#This Row],[QTY/ CTN B]],1)-1))</f>
        <v>144</v>
      </c>
      <c r="V1755" s="87" t="str">
        <f>IF(db[[#This Row],[QTY/ CTN B]]="","",RIGHT(db[[#This Row],[QTY/ CTN B]],LEN(db[[#This Row],[QTY/ CTN B]])-SEARCH(" ",db[[#This Row],[QTY/ CTN B]],1)))</f>
        <v>LSN</v>
      </c>
      <c r="W1755" s="87">
        <f>IF(db[[#This Row],[QTY/ CTN TG]]="",IF(db[[#This Row],[STN TG]]="","",12),LEFT(db[[#This Row],[QTY/ CTN TG]],SEARCH(" ",db[[#This Row],[QTY/ CTN TG]],1)-1))</f>
        <v>12</v>
      </c>
      <c r="X1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5" s="87" t="str">
        <f>IF(db[[#This Row],[STN K]]="","",IF(db[[#This Row],[STN TG]]="LSN",12,""))</f>
        <v/>
      </c>
      <c r="Z1755" s="87" t="str">
        <f>IF(db[[#This Row],[STN TG]]="LSN","PCS","")</f>
        <v/>
      </c>
      <c r="AA1755" s="87">
        <f>db[[#This Row],[QTY B]]*IF(db[[#This Row],[QTY TG]]="",1,db[[#This Row],[QTY TG]])*IF(db[[#This Row],[QTY K]]="",1,db[[#This Row],[QTY K]])</f>
        <v>1728</v>
      </c>
      <c r="AB1755" s="87" t="str">
        <f>IF(db[[#This Row],[STN K]]="",IF(db[[#This Row],[STN TG]]="",db[[#This Row],[STN B]],db[[#This Row],[STN TG]]),db[[#This Row],[STN K]])</f>
        <v>PCS</v>
      </c>
      <c r="AC1755" s="87"/>
    </row>
    <row r="1756" spans="1:29" x14ac:dyDescent="0.25">
      <c r="A1756" s="87">
        <f>ROW()-1</f>
        <v>1755</v>
      </c>
      <c r="B1756" s="3" t="str">
        <f>LOWER(SUBSTITUTE(SUBSTITUTE(SUBSTITUTE(SUBSTITUTE(SUBSTITUTE(SUBSTITUTE(db[[#This Row],[NB BM]]," ",),".",""),"-",""),"(",""),")",""),"/",""))</f>
        <v>mechpentizo20tm030e</v>
      </c>
      <c r="C1756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D1756" s="3" t="str">
        <f>LOWER(SUBSTITUTE(SUBSTITUTE(SUBSTITUTE(SUBSTITUTE(SUBSTITUTE(SUBSTITUTE(SUBSTITUTE(SUBSTITUTE(SUBSTITUTE(db[[#This Row],[NB PAJAK]]," ",""),"-",""),"(",""),")",""),".",""),",",""),"/",""),"""",""),"+",""))</f>
        <v/>
      </c>
      <c r="E1756" s="3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mechpentizo20tm030e96lsn</v>
      </c>
      <c r="F1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mekaniktizo20tm030e96lsnuntana</v>
      </c>
      <c r="G1756" s="1" t="s">
        <v>1216</v>
      </c>
      <c r="H1756" s="4" t="s">
        <v>1497</v>
      </c>
      <c r="I1756" s="49"/>
      <c r="J1756" s="1" t="s">
        <v>1621</v>
      </c>
      <c r="K1756" s="26" t="e">
        <f>IF(db[[#This Row],[NB NOTA_C]]="","",COUNTIF([2]!B_MSK[concat],db[[#This Row],[NB NOTA_C]]))</f>
        <v>#REF!</v>
      </c>
      <c r="L1756" s="6" t="s">
        <v>1634</v>
      </c>
      <c r="M1756" s="1" t="s">
        <v>1678</v>
      </c>
      <c r="N1756" s="1" t="s">
        <v>2808</v>
      </c>
      <c r="P1756" s="1" t="str">
        <f>IF(db[[#This Row],[QTY/ CTN]]="","",SUBSTITUTE(SUBSTITUTE(SUBSTITUTE(db[[#This Row],[QTY/ CTN]]," ","_",2),"(",""),")","")&amp;"_")</f>
        <v>96 LSN_</v>
      </c>
      <c r="Q1756" s="1">
        <f>IF(db[[#This Row],[H_QTY/ CTN]]="","",SEARCH("_",db[[#This Row],[H_QTY/ CTN]]))</f>
        <v>7</v>
      </c>
      <c r="R1756" s="1">
        <f>IF(db[[#This Row],[H_QTY/ CTN]]="","",LEN(db[[#This Row],[H_QTY/ CTN]]))</f>
        <v>7</v>
      </c>
      <c r="S1756" s="90" t="str">
        <f>IF(db[[#This Row],[H_QTY/ CTN]]="","",LEFT(db[[#This Row],[H_QTY/ CTN]],db[[#This Row],[H_1]]-1))</f>
        <v>96 LSN</v>
      </c>
      <c r="T1756" s="87" t="str">
        <f>IF(NOT(db[[#This Row],[H_1]]=db[[#This Row],[H_2]]),MID(db[[#This Row],[H_QTY/ CTN]],db[[#This Row],[H_1]]+1,db[[#This Row],[H_2]]-db[[#This Row],[H_1]]-1),"")</f>
        <v/>
      </c>
      <c r="U1756" s="87" t="str">
        <f>IF(db[[#This Row],[QTY/ CTN B]]="","",LEFT(db[[#This Row],[QTY/ CTN B]],SEARCH(" ",db[[#This Row],[QTY/ CTN B]],1)-1))</f>
        <v>96</v>
      </c>
      <c r="V1756" s="87" t="str">
        <f>IF(db[[#This Row],[QTY/ CTN B]]="","",RIGHT(db[[#This Row],[QTY/ CTN B]],LEN(db[[#This Row],[QTY/ CTN B]])-SEARCH(" ",db[[#This Row],[QTY/ CTN B]],1)))</f>
        <v>LSN</v>
      </c>
      <c r="W1756" s="87">
        <f>IF(db[[#This Row],[QTY/ CTN TG]]="",IF(db[[#This Row],[STN TG]]="","",12),LEFT(db[[#This Row],[QTY/ CTN TG]],SEARCH(" ",db[[#This Row],[QTY/ CTN TG]],1)-1))</f>
        <v>12</v>
      </c>
      <c r="X1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6" s="87" t="str">
        <f>IF(db[[#This Row],[STN K]]="","",IF(db[[#This Row],[STN TG]]="LSN",12,""))</f>
        <v/>
      </c>
      <c r="Z1756" s="87" t="str">
        <f>IF(db[[#This Row],[STN TG]]="LSN","PCS","")</f>
        <v/>
      </c>
      <c r="AA1756" s="87">
        <f>db[[#This Row],[QTY B]]*IF(db[[#This Row],[QTY TG]]="",1,db[[#This Row],[QTY TG]])*IF(db[[#This Row],[QTY K]]="",1,db[[#This Row],[QTY K]])</f>
        <v>1152</v>
      </c>
      <c r="AB1756" s="87" t="str">
        <f>IF(db[[#This Row],[STN K]]="",IF(db[[#This Row],[STN TG]]="",db[[#This Row],[STN B]],db[[#This Row],[STN TG]]),db[[#This Row],[STN K]])</f>
        <v>PCS</v>
      </c>
      <c r="AC1756" s="87"/>
    </row>
    <row r="1757" spans="1:29" x14ac:dyDescent="0.25">
      <c r="A1757" s="87">
        <f>ROW()-1</f>
        <v>1756</v>
      </c>
      <c r="B1757" s="3" t="str">
        <f>LOWER(SUBSTITUTE(SUBSTITUTE(SUBSTITUTE(SUBSTITUTE(SUBSTITUTE(SUBSTITUTE(db[[#This Row],[NB BM]]," ",),".",""),"-",""),"(",""),")",""),"/",""))</f>
        <v>mesintembaklilinkecil20w</v>
      </c>
      <c r="C1757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D1757" s="3" t="str">
        <f>LOWER(SUBSTITUTE(SUBSTITUTE(SUBSTITUTE(SUBSTITUTE(SUBSTITUTE(SUBSTITUTE(SUBSTITUTE(SUBSTITUTE(SUBSTITUTE(db[[#This Row],[NB PAJAK]]," ",""),"-",""),"(",""),")",""),".",""),",",""),"/",""),"""",""),"+",""))</f>
        <v/>
      </c>
      <c r="E1757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mesintembaklilinkecil20w200pcs</v>
      </c>
      <c r="F17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mesintembakanlilinkecil20w200pcsuntana</v>
      </c>
      <c r="G1757" s="4" t="s">
        <v>5368</v>
      </c>
      <c r="H1757" s="4" t="s">
        <v>5363</v>
      </c>
      <c r="I1757" s="49"/>
      <c r="J1757" s="1" t="s">
        <v>1621</v>
      </c>
      <c r="K1757" s="28" t="e">
        <f>IF(db[[#This Row],[NB NOTA_C]]="","",COUNTIF([2]!B_MSK[concat],db[[#This Row],[NB NOTA_C]]))</f>
        <v>#REF!</v>
      </c>
      <c r="L1757" s="7" t="s">
        <v>3560</v>
      </c>
      <c r="M1757" s="3" t="s">
        <v>1831</v>
      </c>
      <c r="N1757" s="1" t="s">
        <v>2790</v>
      </c>
      <c r="O1757" s="3"/>
      <c r="P1757" s="3" t="str">
        <f>IF(db[[#This Row],[QTY/ CTN]]="","",SUBSTITUTE(SUBSTITUTE(SUBSTITUTE(db[[#This Row],[QTY/ CTN]]," ","_",2),"(",""),")","")&amp;"_")</f>
        <v>200 PCS_</v>
      </c>
      <c r="Q1757" s="3">
        <f>IF(db[[#This Row],[H_QTY/ CTN]]="","",SEARCH("_",db[[#This Row],[H_QTY/ CTN]]))</f>
        <v>8</v>
      </c>
      <c r="R1757" s="3">
        <f>IF(db[[#This Row],[H_QTY/ CTN]]="","",LEN(db[[#This Row],[H_QTY/ CTN]]))</f>
        <v>8</v>
      </c>
      <c r="S1757" s="87" t="str">
        <f>IF(db[[#This Row],[H_QTY/ CTN]]="","",LEFT(db[[#This Row],[H_QTY/ CTN]],db[[#This Row],[H_1]]-1))</f>
        <v>200 PCS</v>
      </c>
      <c r="T1757" s="87" t="str">
        <f>IF(NOT(db[[#This Row],[H_1]]=db[[#This Row],[H_2]]),MID(db[[#This Row],[H_QTY/ CTN]],db[[#This Row],[H_1]]+1,db[[#This Row],[H_2]]-db[[#This Row],[H_1]]-1),"")</f>
        <v/>
      </c>
      <c r="U1757" s="87" t="str">
        <f>IF(db[[#This Row],[QTY/ CTN B]]="","",LEFT(db[[#This Row],[QTY/ CTN B]],SEARCH(" ",db[[#This Row],[QTY/ CTN B]],1)-1))</f>
        <v>200</v>
      </c>
      <c r="V1757" s="87" t="str">
        <f>IF(db[[#This Row],[QTY/ CTN B]]="","",RIGHT(db[[#This Row],[QTY/ CTN B]],LEN(db[[#This Row],[QTY/ CTN B]])-SEARCH(" ",db[[#This Row],[QTY/ CTN B]],1)))</f>
        <v>PCS</v>
      </c>
      <c r="W1757" s="87" t="str">
        <f>IF(db[[#This Row],[QTY/ CTN TG]]="",IF(db[[#This Row],[STN TG]]="","",12),LEFT(db[[#This Row],[QTY/ CTN TG]],SEARCH(" ",db[[#This Row],[QTY/ CTN TG]],1)-1))</f>
        <v/>
      </c>
      <c r="X1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57" s="87" t="str">
        <f>IF(db[[#This Row],[STN K]]="","",IF(db[[#This Row],[STN TG]]="LSN",12,""))</f>
        <v/>
      </c>
      <c r="Z1757" s="87" t="str">
        <f>IF(db[[#This Row],[STN TG]]="LSN","PCS","")</f>
        <v/>
      </c>
      <c r="AA1757" s="87">
        <f>db[[#This Row],[QTY B]]*IF(db[[#This Row],[QTY TG]]="",1,db[[#This Row],[QTY TG]])*IF(db[[#This Row],[QTY K]]="",1,db[[#This Row],[QTY K]])</f>
        <v>200</v>
      </c>
      <c r="AB1757" s="87" t="str">
        <f>IF(db[[#This Row],[STN K]]="",IF(db[[#This Row],[STN TG]]="",db[[#This Row],[STN B]],db[[#This Row],[STN TG]]),db[[#This Row],[STN K]])</f>
        <v>PCS</v>
      </c>
      <c r="AC1757" s="87"/>
    </row>
    <row r="1758" spans="1:29" x14ac:dyDescent="0.25">
      <c r="A1758" s="87">
        <f>ROW()-1</f>
        <v>1757</v>
      </c>
      <c r="B1758" s="3" t="str">
        <f>LOWER(SUBSTITUTE(SUBSTITUTE(SUBSTITUTE(SUBSTITUTE(SUBSTITUTE(SUBSTITUTE(db[[#This Row],[NB BM]]," ",),".",""),"-",""),"(",""),")",""),"/",""))</f>
        <v>minipocketmb120warnakulit</v>
      </c>
      <c r="C1758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D1758" s="3" t="str">
        <f>LOWER(SUBSTITUTE(SUBSTITUTE(SUBSTITUTE(SUBSTITUTE(SUBSTITUTE(SUBSTITUTE(SUBSTITUTE(SUBSTITUTE(SUBSTITUTE(db[[#This Row],[NB PAJAK]]," ",""),"-",""),"(",""),")",""),".",""),",",""),"/",""),"""",""),"+",""))</f>
        <v/>
      </c>
      <c r="E1758" s="3" t="str">
        <f>LOWER(SUBSTITUTE(SUBSTITUTE(SUBSTITUTE(SUBSTITUTE(SUBSTITUTE(SUBSTITUTE(SUBSTITUTE(SUBSTITUTE(SUBSTITUTE(db[[#This Row],[NB BM]]&amp;db[[#This Row],[QTY/ CTN]]," ",),".",""),"-",""),"(",""),")",""),",",""),"/",""),"""",""),"+",""))</f>
        <v>minipocketmb120warnakulit30lsn</v>
      </c>
      <c r="F17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minipocketmb120warnakulit30lsnuntana</v>
      </c>
      <c r="G1758" s="1" t="s">
        <v>4550</v>
      </c>
      <c r="H1758" s="4" t="s">
        <v>4545</v>
      </c>
      <c r="I1758" s="49"/>
      <c r="J1758" s="1" t="s">
        <v>1621</v>
      </c>
      <c r="K1758" s="28" t="e">
        <f>IF(db[[#This Row],[NB NOTA_C]]="","",COUNTIF([2]!B_MSK[concat],db[[#This Row],[NB NOTA_C]]))</f>
        <v>#REF!</v>
      </c>
      <c r="L1758" s="7" t="s">
        <v>1628</v>
      </c>
      <c r="M1758" s="3" t="s">
        <v>1722</v>
      </c>
      <c r="N1758" s="1" t="s">
        <v>2809</v>
      </c>
      <c r="O1758" s="3"/>
      <c r="P1758" s="3" t="str">
        <f>IF(db[[#This Row],[QTY/ CTN]]="","",SUBSTITUTE(SUBSTITUTE(SUBSTITUTE(db[[#This Row],[QTY/ CTN]]," ","_",2),"(",""),")","")&amp;"_")</f>
        <v>30 LSN_</v>
      </c>
      <c r="Q1758" s="3">
        <f>IF(db[[#This Row],[H_QTY/ CTN]]="","",SEARCH("_",db[[#This Row],[H_QTY/ CTN]]))</f>
        <v>7</v>
      </c>
      <c r="R1758" s="3">
        <f>IF(db[[#This Row],[H_QTY/ CTN]]="","",LEN(db[[#This Row],[H_QTY/ CTN]]))</f>
        <v>7</v>
      </c>
      <c r="S1758" s="87" t="str">
        <f>IF(db[[#This Row],[H_QTY/ CTN]]="","",LEFT(db[[#This Row],[H_QTY/ CTN]],db[[#This Row],[H_1]]-1))</f>
        <v>30 LSN</v>
      </c>
      <c r="T1758" s="87" t="str">
        <f>IF(NOT(db[[#This Row],[H_1]]=db[[#This Row],[H_2]]),MID(db[[#This Row],[H_QTY/ CTN]],db[[#This Row],[H_1]]+1,db[[#This Row],[H_2]]-db[[#This Row],[H_1]]-1),"")</f>
        <v/>
      </c>
      <c r="U1758" s="87" t="str">
        <f>IF(db[[#This Row],[QTY/ CTN B]]="","",LEFT(db[[#This Row],[QTY/ CTN B]],SEARCH(" ",db[[#This Row],[QTY/ CTN B]],1)-1))</f>
        <v>30</v>
      </c>
      <c r="V1758" s="87" t="str">
        <f>IF(db[[#This Row],[QTY/ CTN B]]="","",RIGHT(db[[#This Row],[QTY/ CTN B]],LEN(db[[#This Row],[QTY/ CTN B]])-SEARCH(" ",db[[#This Row],[QTY/ CTN B]],1)))</f>
        <v>LSN</v>
      </c>
      <c r="W1758" s="87">
        <f>IF(db[[#This Row],[QTY/ CTN TG]]="",IF(db[[#This Row],[STN TG]]="","",12),LEFT(db[[#This Row],[QTY/ CTN TG]],SEARCH(" ",db[[#This Row],[QTY/ CTN TG]],1)-1))</f>
        <v>12</v>
      </c>
      <c r="X1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8" s="87" t="str">
        <f>IF(db[[#This Row],[STN K]]="","",IF(db[[#This Row],[STN TG]]="LSN",12,""))</f>
        <v/>
      </c>
      <c r="Z1758" s="87" t="str">
        <f>IF(db[[#This Row],[STN TG]]="LSN","PCS","")</f>
        <v/>
      </c>
      <c r="AA1758" s="87">
        <f>db[[#This Row],[QTY B]]*IF(db[[#This Row],[QTY TG]]="",1,db[[#This Row],[QTY TG]])*IF(db[[#This Row],[QTY K]]="",1,db[[#This Row],[QTY K]])</f>
        <v>360</v>
      </c>
      <c r="AB1758" s="87" t="str">
        <f>IF(db[[#This Row],[STN K]]="",IF(db[[#This Row],[STN TG]]="",db[[#This Row],[STN B]],db[[#This Row],[STN TG]]),db[[#This Row],[STN K]])</f>
        <v>PCS</v>
      </c>
      <c r="AC1758" s="87"/>
    </row>
    <row r="1759" spans="1:29" x14ac:dyDescent="0.25">
      <c r="A1759" s="87">
        <f>ROW()-1</f>
        <v>1758</v>
      </c>
      <c r="B1759" s="117" t="str">
        <f>LOWER(SUBSTITUTE(SUBSTITUTE(SUBSTITUTE(SUBSTITUTE(SUBSTITUTE(SUBSTITUTE(db[[#This Row],[NB BM]]," ",),".",""),"-",""),"(",""),")",""),"/",""))</f>
        <v>mechpentizo20tm030a1l</v>
      </c>
      <c r="C1759" s="117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D1759" s="117" t="str">
        <f>LOWER(SUBSTITUTE(SUBSTITUTE(SUBSTITUTE(SUBSTITUTE(SUBSTITUTE(SUBSTITUTE(SUBSTITUTE(SUBSTITUTE(SUBSTITUTE(db[[#This Row],[NB PAJAK]]," ",""),"-",""),"(",""),")",""),".",""),",",""),"/",""),"""",""),"+",""))</f>
        <v/>
      </c>
      <c r="E1759" s="117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mechpentizo20tm030a1l48lsn</v>
      </c>
      <c r="F175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mptizo20tm030a1l48lsnuntana</v>
      </c>
      <c r="G1759" s="4" t="s">
        <v>5672</v>
      </c>
      <c r="H1759" s="10" t="s">
        <v>5593</v>
      </c>
      <c r="I1759" s="119"/>
      <c r="J1759" s="1" t="s">
        <v>1621</v>
      </c>
      <c r="K1759" s="121" t="e">
        <f>IF(db[[#This Row],[NB NOTA_C]]="","",COUNTIF([2]!B_MSK[concat],db[[#This Row],[NB NOTA_C]]))</f>
        <v>#REF!</v>
      </c>
      <c r="L1759" s="7" t="s">
        <v>2654</v>
      </c>
      <c r="M1759" s="3" t="s">
        <v>1715</v>
      </c>
      <c r="N1759" s="1" t="s">
        <v>2808</v>
      </c>
      <c r="O1759" s="117"/>
      <c r="P1759" s="117" t="str">
        <f>IF(db[[#This Row],[QTY/ CTN]]="","",SUBSTITUTE(SUBSTITUTE(SUBSTITUTE(db[[#This Row],[QTY/ CTN]]," ","_",2),"(",""),")","")&amp;"_")</f>
        <v>48 LSN_</v>
      </c>
      <c r="Q1759" s="117">
        <f>IF(db[[#This Row],[H_QTY/ CTN]]="","",SEARCH("_",db[[#This Row],[H_QTY/ CTN]]))</f>
        <v>7</v>
      </c>
      <c r="R1759" s="117">
        <f>IF(db[[#This Row],[H_QTY/ CTN]]="","",LEN(db[[#This Row],[H_QTY/ CTN]]))</f>
        <v>7</v>
      </c>
      <c r="S1759" s="123" t="str">
        <f>IF(db[[#This Row],[H_QTY/ CTN]]="","",LEFT(db[[#This Row],[H_QTY/ CTN]],db[[#This Row],[H_1]]-1))</f>
        <v>48 LSN</v>
      </c>
      <c r="T1759" s="123" t="str">
        <f>IF(NOT(db[[#This Row],[H_1]]=db[[#This Row],[H_2]]),MID(db[[#This Row],[H_QTY/ CTN]],db[[#This Row],[H_1]]+1,db[[#This Row],[H_2]]-db[[#This Row],[H_1]]-1),"")</f>
        <v/>
      </c>
      <c r="U1759" s="123" t="str">
        <f>IF(db[[#This Row],[QTY/ CTN B]]="","",LEFT(db[[#This Row],[QTY/ CTN B]],SEARCH(" ",db[[#This Row],[QTY/ CTN B]],1)-1))</f>
        <v>48</v>
      </c>
      <c r="V1759" s="123" t="str">
        <f>IF(db[[#This Row],[QTY/ CTN B]]="","",RIGHT(db[[#This Row],[QTY/ CTN B]],LEN(db[[#This Row],[QTY/ CTN B]])-SEARCH(" ",db[[#This Row],[QTY/ CTN B]],1)))</f>
        <v>LSN</v>
      </c>
      <c r="W1759" s="123">
        <f>IF(db[[#This Row],[QTY/ CTN TG]]="",IF(db[[#This Row],[STN TG]]="","",12),LEFT(db[[#This Row],[QTY/ CTN TG]],SEARCH(" ",db[[#This Row],[QTY/ CTN TG]],1)-1))</f>
        <v>12</v>
      </c>
      <c r="X175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59" s="123" t="str">
        <f>IF(db[[#This Row],[STN K]]="","",IF(db[[#This Row],[STN TG]]="LSN",12,""))</f>
        <v/>
      </c>
      <c r="Z1759" s="123" t="str">
        <f>IF(db[[#This Row],[STN TG]]="LSN","PCS","")</f>
        <v/>
      </c>
      <c r="AA1759" s="123">
        <f>db[[#This Row],[QTY B]]*IF(db[[#This Row],[QTY TG]]="",1,db[[#This Row],[QTY TG]])*IF(db[[#This Row],[QTY K]]="",1,db[[#This Row],[QTY K]])</f>
        <v>576</v>
      </c>
      <c r="AB1759" s="123" t="str">
        <f>IF(db[[#This Row],[STN K]]="",IF(db[[#This Row],[STN TG]]="",db[[#This Row],[STN B]],db[[#This Row],[STN TG]]),db[[#This Row],[STN K]])</f>
        <v>PCS</v>
      </c>
      <c r="AC1759" s="87"/>
    </row>
    <row r="1760" spans="1:29" x14ac:dyDescent="0.25">
      <c r="A1760" s="87">
        <f>ROW()-1</f>
        <v>1759</v>
      </c>
      <c r="B1760" s="14" t="str">
        <f>LOWER(SUBSTITUTE(SUBSTITUTE(SUBSTITUTE(SUBSTITUTE(SUBSTITUTE(SUBSTITUTE(db[[#This Row],[NB BM]]," ",),".",""),"-",""),"(",""),")",""),"/",""))</f>
        <v>mechpentizog09031a24pcs</v>
      </c>
      <c r="C1760" s="14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D1760" s="14" t="str">
        <f>LOWER(SUBSTITUTE(SUBSTITUTE(SUBSTITUTE(SUBSTITUTE(SUBSTITUTE(SUBSTITUTE(SUBSTITUTE(SUBSTITUTE(SUBSTITUTE(db[[#This Row],[NB PAJAK]]," ",""),"-",""),"(",""),")",""),".",""),",",""),"/",""),"""",""),"+",""))</f>
        <v/>
      </c>
      <c r="E1760" s="14" t="str">
        <f>LOWER(SUBSTITUTE(SUBSTITUTE(SUBSTITUTE(SUBSTITUTE(SUBSTITUTE(SUBSTITUTE(SUBSTITUTE(SUBSTITUTE(SUBSTITUTE(db[[#This Row],[NB BM]]&amp;db[[#This Row],[QTY/ CTN]]," ",),".",""),"-",""),"(",""),")",""),",",""),"/",""),"""",""),"+",""))</f>
        <v>mechpentizog09031a24pcs72pcs</v>
      </c>
      <c r="F17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mptizo24pcsg09031a72pcsuntana</v>
      </c>
      <c r="G1760" s="15" t="s">
        <v>4029</v>
      </c>
      <c r="H1760" s="19" t="s">
        <v>4019</v>
      </c>
      <c r="I1760" s="50"/>
      <c r="J1760" s="1" t="s">
        <v>1621</v>
      </c>
      <c r="K1760" s="27" t="e">
        <f>IF(db[[#This Row],[NB NOTA_C]]="","",COUNTIF([2]!B_MSK[concat],db[[#This Row],[NB NOTA_C]]))</f>
        <v>#REF!</v>
      </c>
      <c r="L1760" s="16" t="s">
        <v>2654</v>
      </c>
      <c r="M1760" s="14" t="s">
        <v>1675</v>
      </c>
      <c r="N1760" s="15" t="s">
        <v>2808</v>
      </c>
      <c r="O1760" s="14"/>
      <c r="P1760" s="14" t="str">
        <f>IF(db[[#This Row],[QTY/ CTN]]="","",SUBSTITUTE(SUBSTITUTE(SUBSTITUTE(db[[#This Row],[QTY/ CTN]]," ","_",2),"(",""),")","")&amp;"_")</f>
        <v>72 PCS_</v>
      </c>
      <c r="Q1760" s="14">
        <f>IF(db[[#This Row],[H_QTY/ CTN]]="","",SEARCH("_",db[[#This Row],[H_QTY/ CTN]]))</f>
        <v>7</v>
      </c>
      <c r="R1760" s="14">
        <f>IF(db[[#This Row],[H_QTY/ CTN]]="","",LEN(db[[#This Row],[H_QTY/ CTN]]))</f>
        <v>7</v>
      </c>
      <c r="S1760" s="91" t="str">
        <f>IF(db[[#This Row],[H_QTY/ CTN]]="","",LEFT(db[[#This Row],[H_QTY/ CTN]],db[[#This Row],[H_1]]-1))</f>
        <v>72 PCS</v>
      </c>
      <c r="T1760" s="91" t="str">
        <f>IF(NOT(db[[#This Row],[H_1]]=db[[#This Row],[H_2]]),MID(db[[#This Row],[H_QTY/ CTN]],db[[#This Row],[H_1]]+1,db[[#This Row],[H_2]]-db[[#This Row],[H_1]]-1),"")</f>
        <v/>
      </c>
      <c r="U1760" s="87" t="str">
        <f>IF(db[[#This Row],[QTY/ CTN B]]="","",LEFT(db[[#This Row],[QTY/ CTN B]],SEARCH(" ",db[[#This Row],[QTY/ CTN B]],1)-1))</f>
        <v>72</v>
      </c>
      <c r="V1760" s="87" t="str">
        <f>IF(db[[#This Row],[QTY/ CTN B]]="","",RIGHT(db[[#This Row],[QTY/ CTN B]],LEN(db[[#This Row],[QTY/ CTN B]])-SEARCH(" ",db[[#This Row],[QTY/ CTN B]],1)))</f>
        <v>PCS</v>
      </c>
      <c r="W1760" s="87" t="str">
        <f>IF(db[[#This Row],[QTY/ CTN TG]]="",IF(db[[#This Row],[STN TG]]="","",12),LEFT(db[[#This Row],[QTY/ CTN TG]],SEARCH(" ",db[[#This Row],[QTY/ CTN TG]],1)-1))</f>
        <v/>
      </c>
      <c r="X1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0" s="87" t="str">
        <f>IF(db[[#This Row],[STN K]]="","",IF(db[[#This Row],[STN TG]]="LSN",12,""))</f>
        <v/>
      </c>
      <c r="Z1760" s="87" t="str">
        <f>IF(db[[#This Row],[STN TG]]="LSN","PCS","")</f>
        <v/>
      </c>
      <c r="AA1760" s="87">
        <f>db[[#This Row],[QTY B]]*IF(db[[#This Row],[QTY TG]]="",1,db[[#This Row],[QTY TG]])*IF(db[[#This Row],[QTY K]]="",1,db[[#This Row],[QTY K]])</f>
        <v>72</v>
      </c>
      <c r="AB1760" s="87" t="str">
        <f>IF(db[[#This Row],[STN K]]="",IF(db[[#This Row],[STN TG]]="",db[[#This Row],[STN B]],db[[#This Row],[STN TG]]),db[[#This Row],[STN K]])</f>
        <v>PCS</v>
      </c>
      <c r="AC1760" s="87"/>
    </row>
    <row r="1761" spans="1:29" x14ac:dyDescent="0.25">
      <c r="A1761" s="87">
        <f>ROW()-1</f>
        <v>1760</v>
      </c>
      <c r="B1761" s="3" t="str">
        <f>LOWER(SUBSTITUTE(SUBSTITUTE(SUBSTITUTE(SUBSTITUTE(SUBSTITUTE(SUBSTITUTE(db[[#This Row],[NB BM]]," ",),".",""),"-",""),"(",""),")",""),"/",""))</f>
        <v>nametagdusbiru300</v>
      </c>
      <c r="C176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D1761" s="3" t="str">
        <f>LOWER(SUBSTITUTE(SUBSTITUTE(SUBSTITUTE(SUBSTITUTE(SUBSTITUTE(SUBSTITUTE(SUBSTITUTE(SUBSTITUTE(SUBSTITUTE(db[[#This Row],[NB PAJAK]]," ",""),"-",""),"(",""),")",""),".",""),",",""),"/",""),"""",""),"+",""))</f>
        <v/>
      </c>
      <c r="E1761" s="3" t="str">
        <f>LOWER(SUBSTITUTE(SUBSTITUTE(SUBSTITUTE(SUBSTITUTE(SUBSTITUTE(SUBSTITUTE(SUBSTITUTE(SUBSTITUTE(SUBSTITUTE(db[[#This Row],[NB BM]]&amp;db[[#This Row],[QTY/ CTN]]," ",),".",""),"-",""),"(",""),")",""),",",""),"/",""),"""",""),"+",""))</f>
        <v>nametagdusbiru3004000pcs</v>
      </c>
      <c r="F17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ntagdbiru3004000pcsuntana</v>
      </c>
      <c r="G1761" s="1" t="s">
        <v>4682</v>
      </c>
      <c r="H1761" s="4" t="s">
        <v>4681</v>
      </c>
      <c r="I1761" s="49"/>
      <c r="J1761" s="1" t="s">
        <v>1621</v>
      </c>
      <c r="K1761" s="28" t="e">
        <f>IF(db[[#This Row],[NB NOTA_C]]="","",COUNTIF([2]!B_MSK[concat],db[[#This Row],[NB NOTA_C]]))</f>
        <v>#REF!</v>
      </c>
      <c r="L1761" s="7" t="s">
        <v>1651</v>
      </c>
      <c r="M1761" s="3" t="s">
        <v>4274</v>
      </c>
      <c r="N1761" s="1" t="s">
        <v>2790</v>
      </c>
      <c r="O1761" s="3"/>
      <c r="P1761" s="3" t="str">
        <f>IF(db[[#This Row],[QTY/ CTN]]="","",SUBSTITUTE(SUBSTITUTE(SUBSTITUTE(db[[#This Row],[QTY/ CTN]]," ","_",2),"(",""),")","")&amp;"_")</f>
        <v>4000 PCS_</v>
      </c>
      <c r="Q1761" s="3">
        <f>IF(db[[#This Row],[H_QTY/ CTN]]="","",SEARCH("_",db[[#This Row],[H_QTY/ CTN]]))</f>
        <v>9</v>
      </c>
      <c r="R1761" s="3">
        <f>IF(db[[#This Row],[H_QTY/ CTN]]="","",LEN(db[[#This Row],[H_QTY/ CTN]]))</f>
        <v>9</v>
      </c>
      <c r="S1761" s="87" t="str">
        <f>IF(db[[#This Row],[H_QTY/ CTN]]="","",LEFT(db[[#This Row],[H_QTY/ CTN]],db[[#This Row],[H_1]]-1))</f>
        <v>4000 PCS</v>
      </c>
      <c r="T1761" s="87" t="str">
        <f>IF(NOT(db[[#This Row],[H_1]]=db[[#This Row],[H_2]]),MID(db[[#This Row],[H_QTY/ CTN]],db[[#This Row],[H_1]]+1,db[[#This Row],[H_2]]-db[[#This Row],[H_1]]-1),"")</f>
        <v/>
      </c>
      <c r="U1761" s="87" t="str">
        <f>IF(db[[#This Row],[QTY/ CTN B]]="","",LEFT(db[[#This Row],[QTY/ CTN B]],SEARCH(" ",db[[#This Row],[QTY/ CTN B]],1)-1))</f>
        <v>4000</v>
      </c>
      <c r="V1761" s="87" t="str">
        <f>IF(db[[#This Row],[QTY/ CTN B]]="","",RIGHT(db[[#This Row],[QTY/ CTN B]],LEN(db[[#This Row],[QTY/ CTN B]])-SEARCH(" ",db[[#This Row],[QTY/ CTN B]],1)))</f>
        <v>PCS</v>
      </c>
      <c r="W1761" s="87" t="str">
        <f>IF(db[[#This Row],[QTY/ CTN TG]]="",IF(db[[#This Row],[STN TG]]="","",12),LEFT(db[[#This Row],[QTY/ CTN TG]],SEARCH(" ",db[[#This Row],[QTY/ CTN TG]],1)-1))</f>
        <v/>
      </c>
      <c r="X1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1" s="87" t="str">
        <f>IF(db[[#This Row],[STN K]]="","",IF(db[[#This Row],[STN TG]]="LSN",12,""))</f>
        <v/>
      </c>
      <c r="Z1761" s="87" t="str">
        <f>IF(db[[#This Row],[STN TG]]="LSN","PCS","")</f>
        <v/>
      </c>
      <c r="AA1761" s="87">
        <f>db[[#This Row],[QTY B]]*IF(db[[#This Row],[QTY TG]]="",1,db[[#This Row],[QTY TG]])*IF(db[[#This Row],[QTY K]]="",1,db[[#This Row],[QTY K]])</f>
        <v>4000</v>
      </c>
      <c r="AB1761" s="87" t="str">
        <f>IF(db[[#This Row],[STN K]]="",IF(db[[#This Row],[STN TG]]="",db[[#This Row],[STN B]],db[[#This Row],[STN TG]]),db[[#This Row],[STN K]])</f>
        <v>PCS</v>
      </c>
      <c r="AC1761" s="87"/>
    </row>
    <row r="1762" spans="1:29" x14ac:dyDescent="0.25">
      <c r="A1762" s="87">
        <f>ROW()-1</f>
        <v>1761</v>
      </c>
      <c r="B1762" s="3" t="str">
        <f>LOWER(SUBSTITUTE(SUBSTITUTE(SUBSTITUTE(SUBSTITUTE(SUBSTITUTE(SUBSTITUTE(db[[#This Row],[NB BM]]," ",),".",""),"-",""),"(",""),")",""),"/",""))</f>
        <v>nametagdusmerah301</v>
      </c>
      <c r="C176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D1762" s="3" t="str">
        <f>LOWER(SUBSTITUTE(SUBSTITUTE(SUBSTITUTE(SUBSTITUTE(SUBSTITUTE(SUBSTITUTE(SUBSTITUTE(SUBSTITUTE(SUBSTITUTE(db[[#This Row],[NB PAJAK]]," ",""),"-",""),"(",""),")",""),".",""),",",""),"/",""),"""",""),"+",""))</f>
        <v/>
      </c>
      <c r="E1762" s="3" t="str">
        <f>LOWER(SUBSTITUTE(SUBSTITUTE(SUBSTITUTE(SUBSTITUTE(SUBSTITUTE(SUBSTITUTE(SUBSTITUTE(SUBSTITUTE(SUBSTITUTE(db[[#This Row],[NB BM]]&amp;db[[#This Row],[QTY/ CTN]]," ",),".",""),"-",""),"(",""),")",""),",",""),"/",""),"""",""),"+",""))</f>
        <v>nametagdusmerah3014000pcs</v>
      </c>
      <c r="F17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ntagdmrh3014000pcsuntana</v>
      </c>
      <c r="G1762" s="1" t="s">
        <v>4273</v>
      </c>
      <c r="H1762" s="4" t="s">
        <v>4272</v>
      </c>
      <c r="I1762" s="49"/>
      <c r="J1762" s="1" t="s">
        <v>1621</v>
      </c>
      <c r="K1762" s="28" t="e">
        <f>IF(db[[#This Row],[NB NOTA_C]]="","",COUNTIF([2]!B_MSK[concat],db[[#This Row],[NB NOTA_C]]))</f>
        <v>#REF!</v>
      </c>
      <c r="L1762" s="7" t="s">
        <v>1651</v>
      </c>
      <c r="M1762" s="3" t="s">
        <v>4274</v>
      </c>
      <c r="N1762" s="1" t="s">
        <v>2790</v>
      </c>
      <c r="O1762" s="3"/>
      <c r="P1762" s="3" t="str">
        <f>IF(db[[#This Row],[QTY/ CTN]]="","",SUBSTITUTE(SUBSTITUTE(SUBSTITUTE(db[[#This Row],[QTY/ CTN]]," ","_",2),"(",""),")","")&amp;"_")</f>
        <v>4000 PCS_</v>
      </c>
      <c r="Q1762" s="3">
        <f>IF(db[[#This Row],[H_QTY/ CTN]]="","",SEARCH("_",db[[#This Row],[H_QTY/ CTN]]))</f>
        <v>9</v>
      </c>
      <c r="R1762" s="3">
        <f>IF(db[[#This Row],[H_QTY/ CTN]]="","",LEN(db[[#This Row],[H_QTY/ CTN]]))</f>
        <v>9</v>
      </c>
      <c r="S1762" s="87" t="str">
        <f>IF(db[[#This Row],[H_QTY/ CTN]]="","",LEFT(db[[#This Row],[H_QTY/ CTN]],db[[#This Row],[H_1]]-1))</f>
        <v>4000 PCS</v>
      </c>
      <c r="T1762" s="87" t="str">
        <f>IF(NOT(db[[#This Row],[H_1]]=db[[#This Row],[H_2]]),MID(db[[#This Row],[H_QTY/ CTN]],db[[#This Row],[H_1]]+1,db[[#This Row],[H_2]]-db[[#This Row],[H_1]]-1),"")</f>
        <v/>
      </c>
      <c r="U1762" s="87" t="str">
        <f>IF(db[[#This Row],[QTY/ CTN B]]="","",LEFT(db[[#This Row],[QTY/ CTN B]],SEARCH(" ",db[[#This Row],[QTY/ CTN B]],1)-1))</f>
        <v>4000</v>
      </c>
      <c r="V1762" s="87" t="str">
        <f>IF(db[[#This Row],[QTY/ CTN B]]="","",RIGHT(db[[#This Row],[QTY/ CTN B]],LEN(db[[#This Row],[QTY/ CTN B]])-SEARCH(" ",db[[#This Row],[QTY/ CTN B]],1)))</f>
        <v>PCS</v>
      </c>
      <c r="W1762" s="87" t="str">
        <f>IF(db[[#This Row],[QTY/ CTN TG]]="",IF(db[[#This Row],[STN TG]]="","",12),LEFT(db[[#This Row],[QTY/ CTN TG]],SEARCH(" ",db[[#This Row],[QTY/ CTN TG]],1)-1))</f>
        <v/>
      </c>
      <c r="X1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2" s="87" t="str">
        <f>IF(db[[#This Row],[STN K]]="","",IF(db[[#This Row],[STN TG]]="LSN",12,""))</f>
        <v/>
      </c>
      <c r="Z1762" s="87" t="str">
        <f>IF(db[[#This Row],[STN TG]]="LSN","PCS","")</f>
        <v/>
      </c>
      <c r="AA1762" s="87">
        <f>db[[#This Row],[QTY B]]*IF(db[[#This Row],[QTY TG]]="",1,db[[#This Row],[QTY TG]])*IF(db[[#This Row],[QTY K]]="",1,db[[#This Row],[QTY K]])</f>
        <v>4000</v>
      </c>
      <c r="AB1762" s="87" t="str">
        <f>IF(db[[#This Row],[STN K]]="",IF(db[[#This Row],[STN TG]]="",db[[#This Row],[STN B]],db[[#This Row],[STN TG]]),db[[#This Row],[STN K]])</f>
        <v>PCS</v>
      </c>
      <c r="AC1762" s="87"/>
    </row>
    <row r="1763" spans="1:29" x14ac:dyDescent="0.25">
      <c r="A1763" s="87">
        <f>ROW()-1</f>
        <v>1762</v>
      </c>
      <c r="B1763" s="3" t="str">
        <f>LOWER(SUBSTITUTE(SUBSTITUTE(SUBSTITUTE(SUBSTITUTE(SUBSTITUTE(SUBSTITUTE(db[[#This Row],[NB BM]]," ",),".",""),"-",""),"(",""),")",""),"/",""))</f>
        <v>guntingkuku777besarn211</v>
      </c>
      <c r="C1763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D1763" s="3" t="str">
        <f>LOWER(SUBSTITUTE(SUBSTITUTE(SUBSTITUTE(SUBSTITUTE(SUBSTITUTE(SUBSTITUTE(SUBSTITUTE(SUBSTITUTE(SUBSTITUTE(db[[#This Row],[NB PAJAK]]," ",""),"-",""),"(",""),")",""),".",""),",",""),"/",""),"""",""),"+",""))</f>
        <v/>
      </c>
      <c r="E1763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guntingkuku777besarn21150lsn</v>
      </c>
      <c r="F17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n211nailclipper|guntingkuku777besar600@1250lsnuntana</v>
      </c>
      <c r="G1763" s="1" t="s">
        <v>1174</v>
      </c>
      <c r="H1763" s="4" t="s">
        <v>1449</v>
      </c>
      <c r="I1763" s="49"/>
      <c r="J1763" s="1" t="s">
        <v>1621</v>
      </c>
      <c r="K1763" s="26" t="e">
        <f>IF(db[[#This Row],[NB NOTA_C]]="","",COUNTIF([2]!B_MSK[concat],db[[#This Row],[NB NOTA_C]]))</f>
        <v>#REF!</v>
      </c>
      <c r="L1763" s="6" t="s">
        <v>1639</v>
      </c>
      <c r="M1763" s="1" t="s">
        <v>1738</v>
      </c>
      <c r="N1763" s="1" t="s">
        <v>2793</v>
      </c>
      <c r="P1763" s="1" t="str">
        <f>IF(db[[#This Row],[QTY/ CTN]]="","",SUBSTITUTE(SUBSTITUTE(SUBSTITUTE(db[[#This Row],[QTY/ CTN]]," ","_",2),"(",""),")","")&amp;"_")</f>
        <v>50 LSN_</v>
      </c>
      <c r="Q1763" s="1">
        <f>IF(db[[#This Row],[H_QTY/ CTN]]="","",SEARCH("_",db[[#This Row],[H_QTY/ CTN]]))</f>
        <v>7</v>
      </c>
      <c r="R1763" s="1">
        <f>IF(db[[#This Row],[H_QTY/ CTN]]="","",LEN(db[[#This Row],[H_QTY/ CTN]]))</f>
        <v>7</v>
      </c>
      <c r="S1763" s="90" t="str">
        <f>IF(db[[#This Row],[H_QTY/ CTN]]="","",LEFT(db[[#This Row],[H_QTY/ CTN]],db[[#This Row],[H_1]]-1))</f>
        <v>50 LSN</v>
      </c>
      <c r="T1763" s="87" t="str">
        <f>IF(NOT(db[[#This Row],[H_1]]=db[[#This Row],[H_2]]),MID(db[[#This Row],[H_QTY/ CTN]],db[[#This Row],[H_1]]+1,db[[#This Row],[H_2]]-db[[#This Row],[H_1]]-1),"")</f>
        <v/>
      </c>
      <c r="U1763" s="87" t="str">
        <f>IF(db[[#This Row],[QTY/ CTN B]]="","",LEFT(db[[#This Row],[QTY/ CTN B]],SEARCH(" ",db[[#This Row],[QTY/ CTN B]],1)-1))</f>
        <v>50</v>
      </c>
      <c r="V1763" s="87" t="str">
        <f>IF(db[[#This Row],[QTY/ CTN B]]="","",RIGHT(db[[#This Row],[QTY/ CTN B]],LEN(db[[#This Row],[QTY/ CTN B]])-SEARCH(" ",db[[#This Row],[QTY/ CTN B]],1)))</f>
        <v>LSN</v>
      </c>
      <c r="W1763" s="87">
        <f>IF(db[[#This Row],[QTY/ CTN TG]]="",IF(db[[#This Row],[STN TG]]="","",12),LEFT(db[[#This Row],[QTY/ CTN TG]],SEARCH(" ",db[[#This Row],[QTY/ CTN TG]],1)-1))</f>
        <v>12</v>
      </c>
      <c r="X1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63" s="87" t="str">
        <f>IF(db[[#This Row],[STN K]]="","",IF(db[[#This Row],[STN TG]]="LSN",12,""))</f>
        <v/>
      </c>
      <c r="Z1763" s="87" t="str">
        <f>IF(db[[#This Row],[STN TG]]="LSN","PCS","")</f>
        <v/>
      </c>
      <c r="AA1763" s="87">
        <f>db[[#This Row],[QTY B]]*IF(db[[#This Row],[QTY TG]]="",1,db[[#This Row],[QTY TG]])*IF(db[[#This Row],[QTY K]]="",1,db[[#This Row],[QTY K]])</f>
        <v>600</v>
      </c>
      <c r="AB1763" s="87" t="str">
        <f>IF(db[[#This Row],[STN K]]="",IF(db[[#This Row],[STN TG]]="",db[[#This Row],[STN B]],db[[#This Row],[STN TG]]),db[[#This Row],[STN K]])</f>
        <v>PCS</v>
      </c>
      <c r="AC1763" s="87"/>
    </row>
    <row r="1764" spans="1:29" x14ac:dyDescent="0.25">
      <c r="A1764" s="87">
        <f>ROW()-1</f>
        <v>1763</v>
      </c>
      <c r="B1764" s="117" t="str">
        <f>LOWER(SUBSTITUTE(SUBSTITUTE(SUBSTITUTE(SUBSTITUTE(SUBSTITUTE(SUBSTITUTE(db[[#This Row],[NB BM]]," ",),".",""),"-",""),"(",""),")",""),"/",""))</f>
        <v>nametagb3</v>
      </c>
      <c r="C1764" s="117" t="str">
        <f>LOWER(SUBSTITUTE(SUBSTITUTE(SUBSTITUTE(SUBSTITUTE(SUBSTITUTE(SUBSTITUTE(SUBSTITUTE(SUBSTITUTE(SUBSTITUTE(db[[#This Row],[NB NOTA]]," ",),".",""),"-",""),"(",""),")",""),",",""),"/",""),"""",""),"+",""))</f>
        <v>nametagb3</v>
      </c>
      <c r="D1764" s="117" t="str">
        <f>LOWER(SUBSTITUTE(SUBSTITUTE(SUBSTITUTE(SUBSTITUTE(SUBSTITUTE(SUBSTITUTE(SUBSTITUTE(SUBSTITUTE(SUBSTITUTE(db[[#This Row],[NB PAJAK]]," ",""),"-",""),"(",""),")",""),".",""),",",""),"/",""),"""",""),"+",""))</f>
        <v/>
      </c>
      <c r="E1764" s="117" t="str">
        <f>LOWER(SUBSTITUTE(SUBSTITUTE(SUBSTITUTE(SUBSTITUTE(SUBSTITUTE(SUBSTITUTE(SUBSTITUTE(SUBSTITUTE(SUBSTITUTE(db[[#This Row],[NB BM]]&amp;db[[#This Row],[QTY/ CTN]]," ",),".",""),"-",""),"(",""),")",""),",",""),"/",""),"""",""),"+",""))</f>
        <v>nametagb34000pcs</v>
      </c>
      <c r="F176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nametagb34000pcsuntana</v>
      </c>
      <c r="G1764" s="118" t="s">
        <v>5696</v>
      </c>
      <c r="H1764" s="118" t="s">
        <v>5694</v>
      </c>
      <c r="I1764" s="119"/>
      <c r="J1764" s="1" t="s">
        <v>1621</v>
      </c>
      <c r="K1764" s="121" t="e">
        <f>IF(db[[#This Row],[NB NOTA_C]]="","",COUNTIF([2]!B_MSK[concat],db[[#This Row],[NB NOTA_C]]))</f>
        <v>#REF!</v>
      </c>
      <c r="L1764" s="122" t="s">
        <v>5257</v>
      </c>
      <c r="M1764" s="117" t="s">
        <v>4274</v>
      </c>
      <c r="N1764" s="120" t="s">
        <v>2790</v>
      </c>
      <c r="O1764" s="117"/>
      <c r="P1764" s="117" t="str">
        <f>IF(db[[#This Row],[QTY/ CTN]]="","",SUBSTITUTE(SUBSTITUTE(SUBSTITUTE(db[[#This Row],[QTY/ CTN]]," ","_",2),"(",""),")","")&amp;"_")</f>
        <v>4000 PCS_</v>
      </c>
      <c r="Q1764" s="117">
        <f>IF(db[[#This Row],[H_QTY/ CTN]]="","",SEARCH("_",db[[#This Row],[H_QTY/ CTN]]))</f>
        <v>9</v>
      </c>
      <c r="R1764" s="117">
        <f>IF(db[[#This Row],[H_QTY/ CTN]]="","",LEN(db[[#This Row],[H_QTY/ CTN]]))</f>
        <v>9</v>
      </c>
      <c r="S1764" s="123" t="str">
        <f>IF(db[[#This Row],[H_QTY/ CTN]]="","",LEFT(db[[#This Row],[H_QTY/ CTN]],db[[#This Row],[H_1]]-1))</f>
        <v>4000 PCS</v>
      </c>
      <c r="T1764" s="123" t="str">
        <f>IF(NOT(db[[#This Row],[H_1]]=db[[#This Row],[H_2]]),MID(db[[#This Row],[H_QTY/ CTN]],db[[#This Row],[H_1]]+1,db[[#This Row],[H_2]]-db[[#This Row],[H_1]]-1),"")</f>
        <v/>
      </c>
      <c r="U1764" s="123" t="str">
        <f>IF(db[[#This Row],[QTY/ CTN B]]="","",LEFT(db[[#This Row],[QTY/ CTN B]],SEARCH(" ",db[[#This Row],[QTY/ CTN B]],1)-1))</f>
        <v>4000</v>
      </c>
      <c r="V1764" s="123" t="str">
        <f>IF(db[[#This Row],[QTY/ CTN B]]="","",RIGHT(db[[#This Row],[QTY/ CTN B]],LEN(db[[#This Row],[QTY/ CTN B]])-SEARCH(" ",db[[#This Row],[QTY/ CTN B]],1)))</f>
        <v>PCS</v>
      </c>
      <c r="W1764" s="123" t="str">
        <f>IF(db[[#This Row],[QTY/ CTN TG]]="",IF(db[[#This Row],[STN TG]]="","",12),LEFT(db[[#This Row],[QTY/ CTN TG]],SEARCH(" ",db[[#This Row],[QTY/ CTN TG]],1)-1))</f>
        <v/>
      </c>
      <c r="X176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4" s="123" t="str">
        <f>IF(db[[#This Row],[STN K]]="","",IF(db[[#This Row],[STN TG]]="LSN",12,""))</f>
        <v/>
      </c>
      <c r="Z1764" s="123" t="str">
        <f>IF(db[[#This Row],[STN TG]]="LSN","PCS","")</f>
        <v/>
      </c>
      <c r="AA1764" s="123">
        <f>db[[#This Row],[QTY B]]*IF(db[[#This Row],[QTY TG]]="",1,db[[#This Row],[QTY TG]])*IF(db[[#This Row],[QTY K]]="",1,db[[#This Row],[QTY K]])</f>
        <v>4000</v>
      </c>
      <c r="AB1764" s="123" t="str">
        <f>IF(db[[#This Row],[STN K]]="",IF(db[[#This Row],[STN TG]]="",db[[#This Row],[STN B]],db[[#This Row],[STN TG]]),db[[#This Row],[STN K]])</f>
        <v>PCS</v>
      </c>
      <c r="AC1764" s="87"/>
    </row>
    <row r="1765" spans="1:29" x14ac:dyDescent="0.25">
      <c r="A1765" s="87">
        <f>ROW()-1</f>
        <v>1764</v>
      </c>
      <c r="B1765" s="117" t="str">
        <f>LOWER(SUBSTITUTE(SUBSTITUTE(SUBSTITUTE(SUBSTITUTE(SUBSTITUTE(SUBSTITUTE(db[[#This Row],[NB BM]]," ",),".",""),"-",""),"(",""),")",""),"/",""))</f>
        <v>nametagb4</v>
      </c>
      <c r="C1765" s="117" t="str">
        <f>LOWER(SUBSTITUTE(SUBSTITUTE(SUBSTITUTE(SUBSTITUTE(SUBSTITUTE(SUBSTITUTE(SUBSTITUTE(SUBSTITUTE(SUBSTITUTE(db[[#This Row],[NB NOTA]]," ",),".",""),"-",""),"(",""),")",""),",",""),"/",""),"""",""),"+",""))</f>
        <v>nametagb4</v>
      </c>
      <c r="D1765" s="117" t="str">
        <f>LOWER(SUBSTITUTE(SUBSTITUTE(SUBSTITUTE(SUBSTITUTE(SUBSTITUTE(SUBSTITUTE(SUBSTITUTE(SUBSTITUTE(SUBSTITUTE(db[[#This Row],[NB PAJAK]]," ",""),"-",""),"(",""),")",""),".",""),",",""),"/",""),"""",""),"+",""))</f>
        <v/>
      </c>
      <c r="E1765" s="117" t="str">
        <f>LOWER(SUBSTITUTE(SUBSTITUTE(SUBSTITUTE(SUBSTITUTE(SUBSTITUTE(SUBSTITUTE(SUBSTITUTE(SUBSTITUTE(SUBSTITUTE(db[[#This Row],[NB BM]]&amp;db[[#This Row],[QTY/ CTN]]," ",),".",""),"-",""),"(",""),")",""),",",""),"/",""),"""",""),"+",""))</f>
        <v>nametagb43200pcs</v>
      </c>
      <c r="F176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nametagb43200pcsuntana</v>
      </c>
      <c r="G1765" s="118" t="s">
        <v>5697</v>
      </c>
      <c r="H1765" s="118" t="s">
        <v>5695</v>
      </c>
      <c r="I1765" s="119"/>
      <c r="J1765" s="1" t="s">
        <v>1621</v>
      </c>
      <c r="K1765" s="121" t="e">
        <f>IF(db[[#This Row],[NB NOTA_C]]="","",COUNTIF([2]!B_MSK[concat],db[[#This Row],[NB NOTA_C]]))</f>
        <v>#REF!</v>
      </c>
      <c r="L1765" s="122" t="s">
        <v>5257</v>
      </c>
      <c r="M1765" s="117" t="s">
        <v>5698</v>
      </c>
      <c r="N1765" s="120" t="s">
        <v>2790</v>
      </c>
      <c r="O1765" s="117"/>
      <c r="P1765" s="117" t="str">
        <f>IF(db[[#This Row],[QTY/ CTN]]="","",SUBSTITUTE(SUBSTITUTE(SUBSTITUTE(db[[#This Row],[QTY/ CTN]]," ","_",2),"(",""),")","")&amp;"_")</f>
        <v>3200 PCS_</v>
      </c>
      <c r="Q1765" s="117">
        <f>IF(db[[#This Row],[H_QTY/ CTN]]="","",SEARCH("_",db[[#This Row],[H_QTY/ CTN]]))</f>
        <v>9</v>
      </c>
      <c r="R1765" s="117">
        <f>IF(db[[#This Row],[H_QTY/ CTN]]="","",LEN(db[[#This Row],[H_QTY/ CTN]]))</f>
        <v>9</v>
      </c>
      <c r="S1765" s="123" t="str">
        <f>IF(db[[#This Row],[H_QTY/ CTN]]="","",LEFT(db[[#This Row],[H_QTY/ CTN]],db[[#This Row],[H_1]]-1))</f>
        <v>3200 PCS</v>
      </c>
      <c r="T1765" s="123" t="str">
        <f>IF(NOT(db[[#This Row],[H_1]]=db[[#This Row],[H_2]]),MID(db[[#This Row],[H_QTY/ CTN]],db[[#This Row],[H_1]]+1,db[[#This Row],[H_2]]-db[[#This Row],[H_1]]-1),"")</f>
        <v/>
      </c>
      <c r="U1765" s="123" t="str">
        <f>IF(db[[#This Row],[QTY/ CTN B]]="","",LEFT(db[[#This Row],[QTY/ CTN B]],SEARCH(" ",db[[#This Row],[QTY/ CTN B]],1)-1))</f>
        <v>3200</v>
      </c>
      <c r="V1765" s="123" t="str">
        <f>IF(db[[#This Row],[QTY/ CTN B]]="","",RIGHT(db[[#This Row],[QTY/ CTN B]],LEN(db[[#This Row],[QTY/ CTN B]])-SEARCH(" ",db[[#This Row],[QTY/ CTN B]],1)))</f>
        <v>PCS</v>
      </c>
      <c r="W1765" s="123" t="str">
        <f>IF(db[[#This Row],[QTY/ CTN TG]]="",IF(db[[#This Row],[STN TG]]="","",12),LEFT(db[[#This Row],[QTY/ CTN TG]],SEARCH(" ",db[[#This Row],[QTY/ CTN TG]],1)-1))</f>
        <v/>
      </c>
      <c r="X176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5" s="123" t="str">
        <f>IF(db[[#This Row],[STN K]]="","",IF(db[[#This Row],[STN TG]]="LSN",12,""))</f>
        <v/>
      </c>
      <c r="Z1765" s="123" t="str">
        <f>IF(db[[#This Row],[STN TG]]="LSN","PCS","")</f>
        <v/>
      </c>
      <c r="AA1765" s="123">
        <f>db[[#This Row],[QTY B]]*IF(db[[#This Row],[QTY TG]]="",1,db[[#This Row],[QTY TG]])*IF(db[[#This Row],[QTY K]]="",1,db[[#This Row],[QTY K]])</f>
        <v>3200</v>
      </c>
      <c r="AB1765" s="123" t="str">
        <f>IF(db[[#This Row],[STN K]]="",IF(db[[#This Row],[STN TG]]="",db[[#This Row],[STN B]],db[[#This Row],[STN TG]]),db[[#This Row],[STN K]])</f>
        <v>PCS</v>
      </c>
      <c r="AC1765" s="87"/>
    </row>
    <row r="1766" spans="1:29" x14ac:dyDescent="0.25">
      <c r="A1766" s="87">
        <f>ROW()-1</f>
        <v>1765</v>
      </c>
      <c r="B1766" s="117" t="str">
        <f>LOWER(SUBSTITUTE(SUBSTITUTE(SUBSTITUTE(SUBSTITUTE(SUBSTITUTE(SUBSTITUTE(db[[#This Row],[NB BM]]," ",),".",""),"-",""),"(",""),")",""),"/",""))</f>
        <v>nba5kya58811</v>
      </c>
      <c r="C1766" s="117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D1766" s="117" t="str">
        <f>LOWER(SUBSTITUTE(SUBSTITUTE(SUBSTITUTE(SUBSTITUTE(SUBSTITUTE(SUBSTITUTE(SUBSTITUTE(SUBSTITUTE(SUBSTITUTE(db[[#This Row],[NB PAJAK]]," ",""),"-",""),"(",""),")",""),".",""),",",""),"/",""),"""",""),"+",""))</f>
        <v/>
      </c>
      <c r="E1766" s="117" t="str">
        <f>LOWER(SUBSTITUTE(SUBSTITUTE(SUBSTITUTE(SUBSTITUTE(SUBSTITUTE(SUBSTITUTE(SUBSTITUTE(SUBSTITUTE(SUBSTITUTE(db[[#This Row],[NB BM]]&amp;db[[#This Row],[QTY/ CTN]]," ",),".",""),"-",""),"(",""),")",""),",",""),"/",""),"""",""),"+",""))</f>
        <v>nba5kya58811120pcs</v>
      </c>
      <c r="F176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notebooka5kya58811120pcsuntana</v>
      </c>
      <c r="G1766" s="4" t="s">
        <v>5673</v>
      </c>
      <c r="H1766" s="10" t="s">
        <v>5591</v>
      </c>
      <c r="I1766" s="119"/>
      <c r="J1766" s="1" t="s">
        <v>1621</v>
      </c>
      <c r="K1766" s="121" t="e">
        <f>IF(db[[#This Row],[NB NOTA_C]]="","",COUNTIF([2]!B_MSK[concat],db[[#This Row],[NB NOTA_C]]))</f>
        <v>#REF!</v>
      </c>
      <c r="L1766" s="7" t="s">
        <v>2654</v>
      </c>
      <c r="M1766" s="3" t="s">
        <v>1667</v>
      </c>
      <c r="N1766" s="1" t="s">
        <v>2784</v>
      </c>
      <c r="O1766" s="117"/>
      <c r="P1766" s="117" t="str">
        <f>IF(db[[#This Row],[QTY/ CTN]]="","",SUBSTITUTE(SUBSTITUTE(SUBSTITUTE(db[[#This Row],[QTY/ CTN]]," ","_",2),"(",""),")","")&amp;"_")</f>
        <v>120 PCS_</v>
      </c>
      <c r="Q1766" s="117">
        <f>IF(db[[#This Row],[H_QTY/ CTN]]="","",SEARCH("_",db[[#This Row],[H_QTY/ CTN]]))</f>
        <v>8</v>
      </c>
      <c r="R1766" s="117">
        <f>IF(db[[#This Row],[H_QTY/ CTN]]="","",LEN(db[[#This Row],[H_QTY/ CTN]]))</f>
        <v>8</v>
      </c>
      <c r="S1766" s="123" t="str">
        <f>IF(db[[#This Row],[H_QTY/ CTN]]="","",LEFT(db[[#This Row],[H_QTY/ CTN]],db[[#This Row],[H_1]]-1))</f>
        <v>120 PCS</v>
      </c>
      <c r="T1766" s="123" t="str">
        <f>IF(NOT(db[[#This Row],[H_1]]=db[[#This Row],[H_2]]),MID(db[[#This Row],[H_QTY/ CTN]],db[[#This Row],[H_1]]+1,db[[#This Row],[H_2]]-db[[#This Row],[H_1]]-1),"")</f>
        <v/>
      </c>
      <c r="U1766" s="123" t="str">
        <f>IF(db[[#This Row],[QTY/ CTN B]]="","",LEFT(db[[#This Row],[QTY/ CTN B]],SEARCH(" ",db[[#This Row],[QTY/ CTN B]],1)-1))</f>
        <v>120</v>
      </c>
      <c r="V1766" s="123" t="str">
        <f>IF(db[[#This Row],[QTY/ CTN B]]="","",RIGHT(db[[#This Row],[QTY/ CTN B]],LEN(db[[#This Row],[QTY/ CTN B]])-SEARCH(" ",db[[#This Row],[QTY/ CTN B]],1)))</f>
        <v>PCS</v>
      </c>
      <c r="W1766" s="123" t="str">
        <f>IF(db[[#This Row],[QTY/ CTN TG]]="",IF(db[[#This Row],[STN TG]]="","",12),LEFT(db[[#This Row],[QTY/ CTN TG]],SEARCH(" ",db[[#This Row],[QTY/ CTN TG]],1)-1))</f>
        <v/>
      </c>
      <c r="X176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6" s="123" t="str">
        <f>IF(db[[#This Row],[STN K]]="","",IF(db[[#This Row],[STN TG]]="LSN",12,""))</f>
        <v/>
      </c>
      <c r="Z1766" s="123" t="str">
        <f>IF(db[[#This Row],[STN TG]]="LSN","PCS","")</f>
        <v/>
      </c>
      <c r="AA1766" s="123">
        <f>db[[#This Row],[QTY B]]*IF(db[[#This Row],[QTY TG]]="",1,db[[#This Row],[QTY TG]])*IF(db[[#This Row],[QTY K]]="",1,db[[#This Row],[QTY K]])</f>
        <v>120</v>
      </c>
      <c r="AB1766" s="123" t="str">
        <f>IF(db[[#This Row],[STN K]]="",IF(db[[#This Row],[STN TG]]="",db[[#This Row],[STN B]],db[[#This Row],[STN TG]]),db[[#This Row],[STN K]])</f>
        <v>PCS</v>
      </c>
      <c r="AC1766" s="87"/>
    </row>
    <row r="1767" spans="1:29" x14ac:dyDescent="0.25">
      <c r="A1767" s="87">
        <f>ROW()-1</f>
        <v>1766</v>
      </c>
      <c r="B1767" s="14" t="str">
        <f>LOWER(SUBSTITUTE(SUBSTITUTE(SUBSTITUTE(SUBSTITUTE(SUBSTITUTE(SUBSTITUTE(db[[#This Row],[NB BM]]," ",),".",""),"-",""),"(",""),")",""),"/",""))</f>
        <v>nba5kya58812</v>
      </c>
      <c r="C1767" s="14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D1767" s="14" t="str">
        <f>LOWER(SUBSTITUTE(SUBSTITUTE(SUBSTITUTE(SUBSTITUTE(SUBSTITUTE(SUBSTITUTE(SUBSTITUTE(SUBSTITUTE(SUBSTITUTE(db[[#This Row],[NB PAJAK]]," ",""),"-",""),"(",""),")",""),".",""),",",""),"/",""),"""",""),"+",""))</f>
        <v/>
      </c>
      <c r="E1767" s="14" t="str">
        <f>LOWER(SUBSTITUTE(SUBSTITUTE(SUBSTITUTE(SUBSTITUTE(SUBSTITUTE(SUBSTITUTE(SUBSTITUTE(SUBSTITUTE(SUBSTITUTE(db[[#This Row],[NB BM]]&amp;db[[#This Row],[QTY/ CTN]]," ",),".",""),"-",""),"(",""),")",""),",",""),"/",""),"""",""),"+",""))</f>
        <v>nba5kya58812120pcs</v>
      </c>
      <c r="F17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notebooka5kya58812120pcsuntana</v>
      </c>
      <c r="G1767" s="15" t="s">
        <v>4027</v>
      </c>
      <c r="H1767" s="19" t="s">
        <v>4017</v>
      </c>
      <c r="I1767" s="50"/>
      <c r="J1767" s="1" t="s">
        <v>1621</v>
      </c>
      <c r="K1767" s="27" t="e">
        <f>IF(db[[#This Row],[NB NOTA_C]]="","",COUNTIF([2]!B_MSK[concat],db[[#This Row],[NB NOTA_C]]))</f>
        <v>#REF!</v>
      </c>
      <c r="L1767" s="16" t="s">
        <v>2654</v>
      </c>
      <c r="M1767" s="14" t="s">
        <v>1667</v>
      </c>
      <c r="N1767" s="15" t="s">
        <v>2784</v>
      </c>
      <c r="O1767" s="14"/>
      <c r="P1767" s="14" t="str">
        <f>IF(db[[#This Row],[QTY/ CTN]]="","",SUBSTITUTE(SUBSTITUTE(SUBSTITUTE(db[[#This Row],[QTY/ CTN]]," ","_",2),"(",""),")","")&amp;"_")</f>
        <v>120 PCS_</v>
      </c>
      <c r="Q1767" s="14">
        <f>IF(db[[#This Row],[H_QTY/ CTN]]="","",SEARCH("_",db[[#This Row],[H_QTY/ CTN]]))</f>
        <v>8</v>
      </c>
      <c r="R1767" s="14">
        <f>IF(db[[#This Row],[H_QTY/ CTN]]="","",LEN(db[[#This Row],[H_QTY/ CTN]]))</f>
        <v>8</v>
      </c>
      <c r="S1767" s="91" t="str">
        <f>IF(db[[#This Row],[H_QTY/ CTN]]="","",LEFT(db[[#This Row],[H_QTY/ CTN]],db[[#This Row],[H_1]]-1))</f>
        <v>120 PCS</v>
      </c>
      <c r="T1767" s="91" t="str">
        <f>IF(NOT(db[[#This Row],[H_1]]=db[[#This Row],[H_2]]),MID(db[[#This Row],[H_QTY/ CTN]],db[[#This Row],[H_1]]+1,db[[#This Row],[H_2]]-db[[#This Row],[H_1]]-1),"")</f>
        <v/>
      </c>
      <c r="U1767" s="87" t="str">
        <f>IF(db[[#This Row],[QTY/ CTN B]]="","",LEFT(db[[#This Row],[QTY/ CTN B]],SEARCH(" ",db[[#This Row],[QTY/ CTN B]],1)-1))</f>
        <v>120</v>
      </c>
      <c r="V1767" s="87" t="str">
        <f>IF(db[[#This Row],[QTY/ CTN B]]="","",RIGHT(db[[#This Row],[QTY/ CTN B]],LEN(db[[#This Row],[QTY/ CTN B]])-SEARCH(" ",db[[#This Row],[QTY/ CTN B]],1)))</f>
        <v>PCS</v>
      </c>
      <c r="W1767" s="87" t="str">
        <f>IF(db[[#This Row],[QTY/ CTN TG]]="",IF(db[[#This Row],[STN TG]]="","",12),LEFT(db[[#This Row],[QTY/ CTN TG]],SEARCH(" ",db[[#This Row],[QTY/ CTN TG]],1)-1))</f>
        <v/>
      </c>
      <c r="X1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7" s="87" t="str">
        <f>IF(db[[#This Row],[STN K]]="","",IF(db[[#This Row],[STN TG]]="LSN",12,""))</f>
        <v/>
      </c>
      <c r="Z1767" s="87" t="str">
        <f>IF(db[[#This Row],[STN TG]]="LSN","PCS","")</f>
        <v/>
      </c>
      <c r="AA1767" s="87">
        <f>db[[#This Row],[QTY B]]*IF(db[[#This Row],[QTY TG]]="",1,db[[#This Row],[QTY TG]])*IF(db[[#This Row],[QTY K]]="",1,db[[#This Row],[QTY K]])</f>
        <v>120</v>
      </c>
      <c r="AB1767" s="87" t="str">
        <f>IF(db[[#This Row],[STN K]]="",IF(db[[#This Row],[STN TG]]="",db[[#This Row],[STN B]],db[[#This Row],[STN TG]]),db[[#This Row],[STN K]])</f>
        <v>PCS</v>
      </c>
      <c r="AC1767" s="87"/>
    </row>
    <row r="1768" spans="1:29" x14ac:dyDescent="0.25">
      <c r="A1768" s="87">
        <f>ROW()-1</f>
        <v>1767</v>
      </c>
      <c r="B1768" s="117" t="str">
        <f>LOWER(SUBSTITUTE(SUBSTITUTE(SUBSTITUTE(SUBSTITUTE(SUBSTITUTE(SUBSTITUTE(db[[#This Row],[NB BM]]," ",),".",""),"-",""),"(",""),")",""),"/",""))</f>
        <v>nba5kya58815</v>
      </c>
      <c r="C1768" s="117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D1768" s="117" t="str">
        <f>LOWER(SUBSTITUTE(SUBSTITUTE(SUBSTITUTE(SUBSTITUTE(SUBSTITUTE(SUBSTITUTE(SUBSTITUTE(SUBSTITUTE(SUBSTITUTE(db[[#This Row],[NB PAJAK]]," ",""),"-",""),"(",""),")",""),".",""),",",""),"/",""),"""",""),"+",""))</f>
        <v/>
      </c>
      <c r="E1768" s="117" t="str">
        <f>LOWER(SUBSTITUTE(SUBSTITUTE(SUBSTITUTE(SUBSTITUTE(SUBSTITUTE(SUBSTITUTE(SUBSTITUTE(SUBSTITUTE(SUBSTITUTE(db[[#This Row],[NB BM]]&amp;db[[#This Row],[QTY/ CTN]]," ",),".",""),"-",""),"(",""),")",""),",",""),"/",""),"""",""),"+",""))</f>
        <v>nba5kya58815120pcs</v>
      </c>
      <c r="F176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notebooka5kya58815120pcsuntana</v>
      </c>
      <c r="G1768" s="4" t="s">
        <v>5674</v>
      </c>
      <c r="H1768" s="10" t="s">
        <v>5592</v>
      </c>
      <c r="I1768" s="119"/>
      <c r="J1768" s="1" t="s">
        <v>1621</v>
      </c>
      <c r="K1768" s="121" t="e">
        <f>IF(db[[#This Row],[NB NOTA_C]]="","",COUNTIF([2]!B_MSK[concat],db[[#This Row],[NB NOTA_C]]))</f>
        <v>#REF!</v>
      </c>
      <c r="L1768" s="7" t="s">
        <v>2654</v>
      </c>
      <c r="M1768" s="3" t="s">
        <v>1667</v>
      </c>
      <c r="N1768" s="1" t="s">
        <v>2784</v>
      </c>
      <c r="O1768" s="117"/>
      <c r="P1768" s="117" t="str">
        <f>IF(db[[#This Row],[QTY/ CTN]]="","",SUBSTITUTE(SUBSTITUTE(SUBSTITUTE(db[[#This Row],[QTY/ CTN]]," ","_",2),"(",""),")","")&amp;"_")</f>
        <v>120 PCS_</v>
      </c>
      <c r="Q1768" s="117">
        <f>IF(db[[#This Row],[H_QTY/ CTN]]="","",SEARCH("_",db[[#This Row],[H_QTY/ CTN]]))</f>
        <v>8</v>
      </c>
      <c r="R1768" s="117">
        <f>IF(db[[#This Row],[H_QTY/ CTN]]="","",LEN(db[[#This Row],[H_QTY/ CTN]]))</f>
        <v>8</v>
      </c>
      <c r="S1768" s="123" t="str">
        <f>IF(db[[#This Row],[H_QTY/ CTN]]="","",LEFT(db[[#This Row],[H_QTY/ CTN]],db[[#This Row],[H_1]]-1))</f>
        <v>120 PCS</v>
      </c>
      <c r="T1768" s="123" t="str">
        <f>IF(NOT(db[[#This Row],[H_1]]=db[[#This Row],[H_2]]),MID(db[[#This Row],[H_QTY/ CTN]],db[[#This Row],[H_1]]+1,db[[#This Row],[H_2]]-db[[#This Row],[H_1]]-1),"")</f>
        <v/>
      </c>
      <c r="U1768" s="123" t="str">
        <f>IF(db[[#This Row],[QTY/ CTN B]]="","",LEFT(db[[#This Row],[QTY/ CTN B]],SEARCH(" ",db[[#This Row],[QTY/ CTN B]],1)-1))</f>
        <v>120</v>
      </c>
      <c r="V1768" s="123" t="str">
        <f>IF(db[[#This Row],[QTY/ CTN B]]="","",RIGHT(db[[#This Row],[QTY/ CTN B]],LEN(db[[#This Row],[QTY/ CTN B]])-SEARCH(" ",db[[#This Row],[QTY/ CTN B]],1)))</f>
        <v>PCS</v>
      </c>
      <c r="W1768" s="123" t="str">
        <f>IF(db[[#This Row],[QTY/ CTN TG]]="",IF(db[[#This Row],[STN TG]]="","",12),LEFT(db[[#This Row],[QTY/ CTN TG]],SEARCH(" ",db[[#This Row],[QTY/ CTN TG]],1)-1))</f>
        <v/>
      </c>
      <c r="X176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8" s="123" t="str">
        <f>IF(db[[#This Row],[STN K]]="","",IF(db[[#This Row],[STN TG]]="LSN",12,""))</f>
        <v/>
      </c>
      <c r="Z1768" s="123" t="str">
        <f>IF(db[[#This Row],[STN TG]]="LSN","PCS","")</f>
        <v/>
      </c>
      <c r="AA1768" s="123">
        <f>db[[#This Row],[QTY B]]*IF(db[[#This Row],[QTY TG]]="",1,db[[#This Row],[QTY TG]])*IF(db[[#This Row],[QTY K]]="",1,db[[#This Row],[QTY K]])</f>
        <v>120</v>
      </c>
      <c r="AB1768" s="123" t="str">
        <f>IF(db[[#This Row],[STN K]]="",IF(db[[#This Row],[STN TG]]="",db[[#This Row],[STN B]],db[[#This Row],[STN TG]]),db[[#This Row],[STN K]])</f>
        <v>PCS</v>
      </c>
      <c r="AC1768" s="87"/>
    </row>
    <row r="1769" spans="1:29" x14ac:dyDescent="0.25">
      <c r="A1769" s="87">
        <f>ROW()-1</f>
        <v>1768</v>
      </c>
      <c r="B1769" s="3" t="str">
        <f>LOWER(SUBSTITUTE(SUBSTITUTE(SUBSTITUTE(SUBSTITUTE(SUBSTITUTE(SUBSTITUTE(db[[#This Row],[NB BM]]," ",),".",""),"-",""),"(",""),")",""),"/",""))</f>
        <v>nbexclusive080180</v>
      </c>
      <c r="C1769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D1769" s="3" t="str">
        <f>LOWER(SUBSTITUTE(SUBSTITUTE(SUBSTITUTE(SUBSTITUTE(SUBSTITUTE(SUBSTITUTE(SUBSTITUTE(SUBSTITUTE(SUBSTITUTE(db[[#This Row],[NB PAJAK]]," ",""),"-",""),"(",""),")",""),".",""),",",""),"/",""),"""",""),"+",""))</f>
        <v/>
      </c>
      <c r="E1769" s="3" t="str">
        <f>LOWER(SUBSTITUTE(SUBSTITUTE(SUBSTITUTE(SUBSTITUTE(SUBSTITUTE(SUBSTITUTE(SUBSTITUTE(SUBSTITUTE(SUBSTITUTE(db[[#This Row],[NB BM]]&amp;db[[#This Row],[QTY/ CTN]]," ",),".",""),"-",""),"(",""),")",""),",",""),"/",""),"""",""),"+",""))</f>
        <v>nbexclusive08018096pcs</v>
      </c>
      <c r="F17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notebookexclusive080196pcsuntana</v>
      </c>
      <c r="G1769" s="1" t="s">
        <v>6740</v>
      </c>
      <c r="H1769" s="4" t="s">
        <v>1503</v>
      </c>
      <c r="I1769" s="2"/>
      <c r="J1769" s="1" t="s">
        <v>1621</v>
      </c>
      <c r="K1769" s="26" t="e">
        <f>IF(db[[#This Row],[NB NOTA_C]]="","",COUNTIF([2]!B_MSK[concat],db[[#This Row],[NB NOTA_C]]))</f>
        <v>#REF!</v>
      </c>
      <c r="L1769" s="6" t="s">
        <v>1628</v>
      </c>
      <c r="M1769" s="1" t="s">
        <v>6708</v>
      </c>
      <c r="N1769" s="1" t="s">
        <v>2809</v>
      </c>
      <c r="P1769" s="1" t="str">
        <f>IF(db[[#This Row],[QTY/ CTN]]="","",SUBSTITUTE(SUBSTITUTE(SUBSTITUTE(db[[#This Row],[QTY/ CTN]]," ","_",2),"(",""),")","")&amp;"_")</f>
        <v>96 pcs_</v>
      </c>
      <c r="Q1769" s="1">
        <f>IF(db[[#This Row],[H_QTY/ CTN]]="","",SEARCH("_",db[[#This Row],[H_QTY/ CTN]]))</f>
        <v>7</v>
      </c>
      <c r="R1769" s="1">
        <f>IF(db[[#This Row],[H_QTY/ CTN]]="","",LEN(db[[#This Row],[H_QTY/ CTN]]))</f>
        <v>7</v>
      </c>
      <c r="S1769" s="90" t="str">
        <f>IF(db[[#This Row],[H_QTY/ CTN]]="","",LEFT(db[[#This Row],[H_QTY/ CTN]],db[[#This Row],[H_1]]-1))</f>
        <v>96 pcs</v>
      </c>
      <c r="T1769" s="87" t="str">
        <f>IF(NOT(db[[#This Row],[H_1]]=db[[#This Row],[H_2]]),MID(db[[#This Row],[H_QTY/ CTN]],db[[#This Row],[H_1]]+1,db[[#This Row],[H_2]]-db[[#This Row],[H_1]]-1),"")</f>
        <v/>
      </c>
      <c r="U1769" s="87" t="str">
        <f>IF(db[[#This Row],[QTY/ CTN B]]="","",LEFT(db[[#This Row],[QTY/ CTN B]],SEARCH(" ",db[[#This Row],[QTY/ CTN B]],1)-1))</f>
        <v>96</v>
      </c>
      <c r="V1769" s="87" t="str">
        <f>IF(db[[#This Row],[QTY/ CTN B]]="","",RIGHT(db[[#This Row],[QTY/ CTN B]],LEN(db[[#This Row],[QTY/ CTN B]])-SEARCH(" ",db[[#This Row],[QTY/ CTN B]],1)))</f>
        <v>pcs</v>
      </c>
      <c r="W1769" s="87" t="str">
        <f>IF(db[[#This Row],[QTY/ CTN TG]]="",IF(db[[#This Row],[STN TG]]="","",12),LEFT(db[[#This Row],[QTY/ CTN TG]],SEARCH(" ",db[[#This Row],[QTY/ CTN TG]],1)-1))</f>
        <v/>
      </c>
      <c r="X1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69" s="87" t="str">
        <f>IF(db[[#This Row],[STN K]]="","",IF(db[[#This Row],[STN TG]]="LSN",12,""))</f>
        <v/>
      </c>
      <c r="Z1769" s="87" t="str">
        <f>IF(db[[#This Row],[STN TG]]="LSN","PCS","")</f>
        <v/>
      </c>
      <c r="AA1769" s="87">
        <f>db[[#This Row],[QTY B]]*IF(db[[#This Row],[QTY TG]]="",1,db[[#This Row],[QTY TG]])*IF(db[[#This Row],[QTY K]]="",1,db[[#This Row],[QTY K]])</f>
        <v>96</v>
      </c>
      <c r="AB1769" s="87" t="str">
        <f>IF(db[[#This Row],[STN K]]="",IF(db[[#This Row],[STN TG]]="",db[[#This Row],[STN B]],db[[#This Row],[STN TG]]),db[[#This Row],[STN K]])</f>
        <v>pcs</v>
      </c>
      <c r="AC1769" s="87"/>
    </row>
    <row r="1770" spans="1:29" x14ac:dyDescent="0.25">
      <c r="A1770" s="87">
        <f>ROW()-1</f>
        <v>1769</v>
      </c>
      <c r="B1770" s="3" t="str">
        <f>LOWER(SUBSTITUTE(SUBSTITUTE(SUBSTITUTE(SUBSTITUTE(SUBSTITUTE(SUBSTITUTE(db[[#This Row],[NB BM]]," ",),".",""),"-",""),"(",""),")",""),"/",""))</f>
        <v>nbspiral856014b5</v>
      </c>
      <c r="C1770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D1770" s="3" t="str">
        <f>LOWER(SUBSTITUTE(SUBSTITUTE(SUBSTITUTE(SUBSTITUTE(SUBSTITUTE(SUBSTITUTE(SUBSTITUTE(SUBSTITUTE(SUBSTITUTE(db[[#This Row],[NB PAJAK]]," ",""),"-",""),"(",""),")",""),".",""),",",""),"/",""),"""",""),"+",""))</f>
        <v/>
      </c>
      <c r="E1770" s="3" t="str">
        <f>LOWER(SUBSTITUTE(SUBSTITUTE(SUBSTITUTE(SUBSTITUTE(SUBSTITUTE(SUBSTITUTE(SUBSTITUTE(SUBSTITUTE(SUBSTITUTE(db[[#This Row],[NB BM]]&amp;db[[#This Row],[QTY/ CTN]]," ",),".",""),"-",""),"(",""),")",""),",",""),"/",""),"""",""),"+",""))</f>
        <v>nbspiral856014b5160pcs</v>
      </c>
      <c r="F17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notebookspiral856014b5160pcsuntana</v>
      </c>
      <c r="G1770" s="1" t="s">
        <v>3758</v>
      </c>
      <c r="H1770" s="4" t="s">
        <v>3726</v>
      </c>
      <c r="I1770" s="49"/>
      <c r="J1770" s="1" t="s">
        <v>1621</v>
      </c>
      <c r="K1770" s="28" t="e">
        <f>IF(db[[#This Row],[NB NOTA_C]]="","",COUNTIF([2]!B_MSK[concat],db[[#This Row],[NB NOTA_C]]))</f>
        <v>#REF!</v>
      </c>
      <c r="L1770" s="7" t="s">
        <v>1632</v>
      </c>
      <c r="M1770" s="3" t="s">
        <v>1701</v>
      </c>
      <c r="N1770" s="1" t="s">
        <v>2784</v>
      </c>
      <c r="O1770" s="3"/>
      <c r="P1770" s="3" t="str">
        <f>IF(db[[#This Row],[QTY/ CTN]]="","",SUBSTITUTE(SUBSTITUTE(SUBSTITUTE(db[[#This Row],[QTY/ CTN]]," ","_",2),"(",""),")","")&amp;"_")</f>
        <v>160 PCS_</v>
      </c>
      <c r="Q1770" s="3">
        <f>IF(db[[#This Row],[H_QTY/ CTN]]="","",SEARCH("_",db[[#This Row],[H_QTY/ CTN]]))</f>
        <v>8</v>
      </c>
      <c r="R1770" s="3">
        <f>IF(db[[#This Row],[H_QTY/ CTN]]="","",LEN(db[[#This Row],[H_QTY/ CTN]]))</f>
        <v>8</v>
      </c>
      <c r="S1770" s="87" t="str">
        <f>IF(db[[#This Row],[H_QTY/ CTN]]="","",LEFT(db[[#This Row],[H_QTY/ CTN]],db[[#This Row],[H_1]]-1))</f>
        <v>160 PCS</v>
      </c>
      <c r="T1770" s="87" t="str">
        <f>IF(NOT(db[[#This Row],[H_1]]=db[[#This Row],[H_2]]),MID(db[[#This Row],[H_QTY/ CTN]],db[[#This Row],[H_1]]+1,db[[#This Row],[H_2]]-db[[#This Row],[H_1]]-1),"")</f>
        <v/>
      </c>
      <c r="U1770" s="87" t="str">
        <f>IF(db[[#This Row],[QTY/ CTN B]]="","",LEFT(db[[#This Row],[QTY/ CTN B]],SEARCH(" ",db[[#This Row],[QTY/ CTN B]],1)-1))</f>
        <v>160</v>
      </c>
      <c r="V1770" s="87" t="str">
        <f>IF(db[[#This Row],[QTY/ CTN B]]="","",RIGHT(db[[#This Row],[QTY/ CTN B]],LEN(db[[#This Row],[QTY/ CTN B]])-SEARCH(" ",db[[#This Row],[QTY/ CTN B]],1)))</f>
        <v>PCS</v>
      </c>
      <c r="W1770" s="87" t="str">
        <f>IF(db[[#This Row],[QTY/ CTN TG]]="",IF(db[[#This Row],[STN TG]]="","",12),LEFT(db[[#This Row],[QTY/ CTN TG]],SEARCH(" ",db[[#This Row],[QTY/ CTN TG]],1)-1))</f>
        <v/>
      </c>
      <c r="X1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0" s="87" t="str">
        <f>IF(db[[#This Row],[STN K]]="","",IF(db[[#This Row],[STN TG]]="LSN",12,""))</f>
        <v/>
      </c>
      <c r="Z1770" s="87" t="str">
        <f>IF(db[[#This Row],[STN TG]]="LSN","PCS","")</f>
        <v/>
      </c>
      <c r="AA1770" s="87">
        <f>db[[#This Row],[QTY B]]*IF(db[[#This Row],[QTY TG]]="",1,db[[#This Row],[QTY TG]])*IF(db[[#This Row],[QTY K]]="",1,db[[#This Row],[QTY K]])</f>
        <v>160</v>
      </c>
      <c r="AB1770" s="87" t="str">
        <f>IF(db[[#This Row],[STN K]]="",IF(db[[#This Row],[STN TG]]="",db[[#This Row],[STN B]],db[[#This Row],[STN TG]]),db[[#This Row],[STN K]])</f>
        <v>PCS</v>
      </c>
      <c r="AC1770" s="87"/>
    </row>
    <row r="1771" spans="1:29" x14ac:dyDescent="0.25">
      <c r="A1771" s="87">
        <f>ROW()-1</f>
        <v>1770</v>
      </c>
      <c r="B1771" s="3" t="str">
        <f>LOWER(SUBSTITUTE(SUBSTITUTE(SUBSTITUTE(SUBSTITUTE(SUBSTITUTE(SUBSTITUTE(db[[#This Row],[NB BM]]," ",),".",""),"-",""),"(",""),")",""),"/",""))</f>
        <v>nbspiral856016b5</v>
      </c>
      <c r="C1771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D1771" s="3" t="str">
        <f>LOWER(SUBSTITUTE(SUBSTITUTE(SUBSTITUTE(SUBSTITUTE(SUBSTITUTE(SUBSTITUTE(SUBSTITUTE(SUBSTITUTE(SUBSTITUTE(db[[#This Row],[NB PAJAK]]," ",""),"-",""),"(",""),")",""),".",""),",",""),"/",""),"""",""),"+",""))</f>
        <v/>
      </c>
      <c r="E1771" s="3" t="str">
        <f>LOWER(SUBSTITUTE(SUBSTITUTE(SUBSTITUTE(SUBSTITUTE(SUBSTITUTE(SUBSTITUTE(SUBSTITUTE(SUBSTITUTE(SUBSTITUTE(db[[#This Row],[NB BM]]&amp;db[[#This Row],[QTY/ CTN]]," ",),".",""),"-",""),"(",""),")",""),",",""),"/",""),"""",""),"+",""))</f>
        <v>nbspiral856016b5144pcs</v>
      </c>
      <c r="F17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notebookspiral856016b5144pcsuntana</v>
      </c>
      <c r="G1771" s="1" t="s">
        <v>3759</v>
      </c>
      <c r="H1771" s="4" t="s">
        <v>3727</v>
      </c>
      <c r="I1771" s="49"/>
      <c r="J1771" s="1" t="s">
        <v>1621</v>
      </c>
      <c r="K1771" s="28" t="e">
        <f>IF(db[[#This Row],[NB NOTA_C]]="","",COUNTIF([2]!B_MSK[concat],db[[#This Row],[NB NOTA_C]]))</f>
        <v>#REF!</v>
      </c>
      <c r="L1771" s="7" t="s">
        <v>1632</v>
      </c>
      <c r="M1771" s="3" t="s">
        <v>1664</v>
      </c>
      <c r="N1771" s="1" t="s">
        <v>2784</v>
      </c>
      <c r="O1771" s="3"/>
      <c r="P1771" s="3" t="str">
        <f>IF(db[[#This Row],[QTY/ CTN]]="","",SUBSTITUTE(SUBSTITUTE(SUBSTITUTE(db[[#This Row],[QTY/ CTN]]," ","_",2),"(",""),")","")&amp;"_")</f>
        <v>144 PCS_</v>
      </c>
      <c r="Q1771" s="3">
        <f>IF(db[[#This Row],[H_QTY/ CTN]]="","",SEARCH("_",db[[#This Row],[H_QTY/ CTN]]))</f>
        <v>8</v>
      </c>
      <c r="R1771" s="3">
        <f>IF(db[[#This Row],[H_QTY/ CTN]]="","",LEN(db[[#This Row],[H_QTY/ CTN]]))</f>
        <v>8</v>
      </c>
      <c r="S1771" s="87" t="str">
        <f>IF(db[[#This Row],[H_QTY/ CTN]]="","",LEFT(db[[#This Row],[H_QTY/ CTN]],db[[#This Row],[H_1]]-1))</f>
        <v>144 PCS</v>
      </c>
      <c r="T1771" s="87" t="str">
        <f>IF(NOT(db[[#This Row],[H_1]]=db[[#This Row],[H_2]]),MID(db[[#This Row],[H_QTY/ CTN]],db[[#This Row],[H_1]]+1,db[[#This Row],[H_2]]-db[[#This Row],[H_1]]-1),"")</f>
        <v/>
      </c>
      <c r="U1771" s="87" t="str">
        <f>IF(db[[#This Row],[QTY/ CTN B]]="","",LEFT(db[[#This Row],[QTY/ CTN B]],SEARCH(" ",db[[#This Row],[QTY/ CTN B]],1)-1))</f>
        <v>144</v>
      </c>
      <c r="V1771" s="87" t="str">
        <f>IF(db[[#This Row],[QTY/ CTN B]]="","",RIGHT(db[[#This Row],[QTY/ CTN B]],LEN(db[[#This Row],[QTY/ CTN B]])-SEARCH(" ",db[[#This Row],[QTY/ CTN B]],1)))</f>
        <v>PCS</v>
      </c>
      <c r="W1771" s="87" t="str">
        <f>IF(db[[#This Row],[QTY/ CTN TG]]="",IF(db[[#This Row],[STN TG]]="","",12),LEFT(db[[#This Row],[QTY/ CTN TG]],SEARCH(" ",db[[#This Row],[QTY/ CTN TG]],1)-1))</f>
        <v/>
      </c>
      <c r="X17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1" s="87" t="str">
        <f>IF(db[[#This Row],[STN K]]="","",IF(db[[#This Row],[STN TG]]="LSN",12,""))</f>
        <v/>
      </c>
      <c r="Z1771" s="87" t="str">
        <f>IF(db[[#This Row],[STN TG]]="LSN","PCS","")</f>
        <v/>
      </c>
      <c r="AA1771" s="87">
        <f>db[[#This Row],[QTY B]]*IF(db[[#This Row],[QTY TG]]="",1,db[[#This Row],[QTY TG]])*IF(db[[#This Row],[QTY K]]="",1,db[[#This Row],[QTY K]])</f>
        <v>144</v>
      </c>
      <c r="AB1771" s="87" t="str">
        <f>IF(db[[#This Row],[STN K]]="",IF(db[[#This Row],[STN TG]]="",db[[#This Row],[STN B]],db[[#This Row],[STN TG]]),db[[#This Row],[STN K]])</f>
        <v>PCS</v>
      </c>
      <c r="AC1771" s="87"/>
    </row>
    <row r="1772" spans="1:29" x14ac:dyDescent="0.25">
      <c r="A1772" s="87">
        <f>ROW()-1</f>
        <v>1771</v>
      </c>
      <c r="B1772" s="3" t="str">
        <f>LOWER(SUBSTITUTE(SUBSTITUTE(SUBSTITUTE(SUBSTITUTE(SUBSTITUTE(SUBSTITUTE(db[[#This Row],[NB BM]]," ",),".",""),"-",""),"(",""),")",""),"/",""))</f>
        <v>nbspiral856018b5</v>
      </c>
      <c r="C1772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D1772" s="3" t="str">
        <f>LOWER(SUBSTITUTE(SUBSTITUTE(SUBSTITUTE(SUBSTITUTE(SUBSTITUTE(SUBSTITUTE(SUBSTITUTE(SUBSTITUTE(SUBSTITUTE(db[[#This Row],[NB PAJAK]]," ",""),"-",""),"(",""),")",""),".",""),",",""),"/",""),"""",""),"+",""))</f>
        <v/>
      </c>
      <c r="E1772" s="3" t="str">
        <f>LOWER(SUBSTITUTE(SUBSTITUTE(SUBSTITUTE(SUBSTITUTE(SUBSTITUTE(SUBSTITUTE(SUBSTITUTE(SUBSTITUTE(SUBSTITUTE(db[[#This Row],[NB BM]]&amp;db[[#This Row],[QTY/ CTN]]," ",),".",""),"-",""),"(",""),")",""),",",""),"/",""),"""",""),"+",""))</f>
        <v>nbspiral856018b5144pcs</v>
      </c>
      <c r="F17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notebookspiral856018b5144pcsuntana</v>
      </c>
      <c r="G1772" s="1" t="s">
        <v>3760</v>
      </c>
      <c r="H1772" s="4" t="s">
        <v>3728</v>
      </c>
      <c r="I1772" s="49"/>
      <c r="J1772" s="1" t="s">
        <v>1621</v>
      </c>
      <c r="K1772" s="28" t="e">
        <f>IF(db[[#This Row],[NB NOTA_C]]="","",COUNTIF([2]!B_MSK[concat],db[[#This Row],[NB NOTA_C]]))</f>
        <v>#REF!</v>
      </c>
      <c r="L1772" s="7" t="s">
        <v>1632</v>
      </c>
      <c r="M1772" s="3" t="s">
        <v>1664</v>
      </c>
      <c r="N1772" s="1" t="s">
        <v>2784</v>
      </c>
      <c r="O1772" s="3"/>
      <c r="P1772" s="3" t="str">
        <f>IF(db[[#This Row],[QTY/ CTN]]="","",SUBSTITUTE(SUBSTITUTE(SUBSTITUTE(db[[#This Row],[QTY/ CTN]]," ","_",2),"(",""),")","")&amp;"_")</f>
        <v>144 PCS_</v>
      </c>
      <c r="Q1772" s="3">
        <f>IF(db[[#This Row],[H_QTY/ CTN]]="","",SEARCH("_",db[[#This Row],[H_QTY/ CTN]]))</f>
        <v>8</v>
      </c>
      <c r="R1772" s="3">
        <f>IF(db[[#This Row],[H_QTY/ CTN]]="","",LEN(db[[#This Row],[H_QTY/ CTN]]))</f>
        <v>8</v>
      </c>
      <c r="S1772" s="87" t="str">
        <f>IF(db[[#This Row],[H_QTY/ CTN]]="","",LEFT(db[[#This Row],[H_QTY/ CTN]],db[[#This Row],[H_1]]-1))</f>
        <v>144 PCS</v>
      </c>
      <c r="T1772" s="87" t="str">
        <f>IF(NOT(db[[#This Row],[H_1]]=db[[#This Row],[H_2]]),MID(db[[#This Row],[H_QTY/ CTN]],db[[#This Row],[H_1]]+1,db[[#This Row],[H_2]]-db[[#This Row],[H_1]]-1),"")</f>
        <v/>
      </c>
      <c r="U1772" s="87" t="str">
        <f>IF(db[[#This Row],[QTY/ CTN B]]="","",LEFT(db[[#This Row],[QTY/ CTN B]],SEARCH(" ",db[[#This Row],[QTY/ CTN B]],1)-1))</f>
        <v>144</v>
      </c>
      <c r="V1772" s="87" t="str">
        <f>IF(db[[#This Row],[QTY/ CTN B]]="","",RIGHT(db[[#This Row],[QTY/ CTN B]],LEN(db[[#This Row],[QTY/ CTN B]])-SEARCH(" ",db[[#This Row],[QTY/ CTN B]],1)))</f>
        <v>PCS</v>
      </c>
      <c r="W1772" s="87" t="str">
        <f>IF(db[[#This Row],[QTY/ CTN TG]]="",IF(db[[#This Row],[STN TG]]="","",12),LEFT(db[[#This Row],[QTY/ CTN TG]],SEARCH(" ",db[[#This Row],[QTY/ CTN TG]],1)-1))</f>
        <v/>
      </c>
      <c r="X17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2" s="87" t="str">
        <f>IF(db[[#This Row],[STN K]]="","",IF(db[[#This Row],[STN TG]]="LSN",12,""))</f>
        <v/>
      </c>
      <c r="Z1772" s="87" t="str">
        <f>IF(db[[#This Row],[STN TG]]="LSN","PCS","")</f>
        <v/>
      </c>
      <c r="AA1772" s="87">
        <f>db[[#This Row],[QTY B]]*IF(db[[#This Row],[QTY TG]]="",1,db[[#This Row],[QTY TG]])*IF(db[[#This Row],[QTY K]]="",1,db[[#This Row],[QTY K]])</f>
        <v>144</v>
      </c>
      <c r="AB1772" s="87" t="str">
        <f>IF(db[[#This Row],[STN K]]="",IF(db[[#This Row],[STN TG]]="",db[[#This Row],[STN B]],db[[#This Row],[STN TG]]),db[[#This Row],[STN K]])</f>
        <v>PCS</v>
      </c>
      <c r="AC1772" s="87"/>
    </row>
    <row r="1773" spans="1:29" x14ac:dyDescent="0.25">
      <c r="A1773" s="87">
        <f>ROW()-1</f>
        <v>1772</v>
      </c>
      <c r="B1773" s="14" t="str">
        <f>LOWER(SUBSTITUTE(SUBSTITUTE(SUBSTITUTE(SUBSTITUTE(SUBSTITUTE(SUBSTITUTE(db[[#This Row],[NB BM]]," ",),".",""),"-",""),"(",""),")",""),"/",""))</f>
        <v>nbspiralxq80k851a6flamingo</v>
      </c>
      <c r="C1773" s="14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D1773" s="14" t="str">
        <f>LOWER(SUBSTITUTE(SUBSTITUTE(SUBSTITUTE(SUBSTITUTE(SUBSTITUTE(SUBSTITUTE(SUBSTITUTE(SUBSTITUTE(SUBSTITUTE(db[[#This Row],[NB PAJAK]]," ",""),"-",""),"(",""),")",""),".",""),",",""),"/",""),"""",""),"+",""))</f>
        <v/>
      </c>
      <c r="E1773" s="14" t="str">
        <f>LOWER(SUBSTITUTE(SUBSTITUTE(SUBSTITUTE(SUBSTITUTE(SUBSTITUTE(SUBSTITUTE(SUBSTITUTE(SUBSTITUTE(SUBSTITUTE(db[[#This Row],[NB BM]]&amp;db[[#This Row],[QTY/ CTN]]," ",),".",""),"-",""),"(",""),")",""),",",""),"/",""),"""",""),"+",""))</f>
        <v>nbspiralxq80k851a6flamingo240pcs</v>
      </c>
      <c r="F17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notebookspiralxq80k851a6flamingo240pcsuntana</v>
      </c>
      <c r="G1773" s="15" t="s">
        <v>4076</v>
      </c>
      <c r="H1773" s="19" t="s">
        <v>4072</v>
      </c>
      <c r="I1773" s="50"/>
      <c r="J1773" s="1" t="s">
        <v>1621</v>
      </c>
      <c r="K1773" s="27" t="e">
        <f>IF(db[[#This Row],[NB NOTA_C]]="","",COUNTIF([2]!B_MSK[concat],db[[#This Row],[NB NOTA_C]]))</f>
        <v>#REF!</v>
      </c>
      <c r="L1773" s="16" t="s">
        <v>1632</v>
      </c>
      <c r="M1773" s="14" t="s">
        <v>1698</v>
      </c>
      <c r="N1773" s="15" t="s">
        <v>2784</v>
      </c>
      <c r="O1773" s="14"/>
      <c r="P1773" s="14" t="str">
        <f>IF(db[[#This Row],[QTY/ CTN]]="","",SUBSTITUTE(SUBSTITUTE(SUBSTITUTE(db[[#This Row],[QTY/ CTN]]," ","_",2),"(",""),")","")&amp;"_")</f>
        <v>240 PCS_</v>
      </c>
      <c r="Q1773" s="14">
        <f>IF(db[[#This Row],[H_QTY/ CTN]]="","",SEARCH("_",db[[#This Row],[H_QTY/ CTN]]))</f>
        <v>8</v>
      </c>
      <c r="R1773" s="14">
        <f>IF(db[[#This Row],[H_QTY/ CTN]]="","",LEN(db[[#This Row],[H_QTY/ CTN]]))</f>
        <v>8</v>
      </c>
      <c r="S1773" s="91" t="str">
        <f>IF(db[[#This Row],[H_QTY/ CTN]]="","",LEFT(db[[#This Row],[H_QTY/ CTN]],db[[#This Row],[H_1]]-1))</f>
        <v>240 PCS</v>
      </c>
      <c r="T1773" s="91" t="str">
        <f>IF(NOT(db[[#This Row],[H_1]]=db[[#This Row],[H_2]]),MID(db[[#This Row],[H_QTY/ CTN]],db[[#This Row],[H_1]]+1,db[[#This Row],[H_2]]-db[[#This Row],[H_1]]-1),"")</f>
        <v/>
      </c>
      <c r="U1773" s="87" t="str">
        <f>IF(db[[#This Row],[QTY/ CTN B]]="","",LEFT(db[[#This Row],[QTY/ CTN B]],SEARCH(" ",db[[#This Row],[QTY/ CTN B]],1)-1))</f>
        <v>240</v>
      </c>
      <c r="V1773" s="87" t="str">
        <f>IF(db[[#This Row],[QTY/ CTN B]]="","",RIGHT(db[[#This Row],[QTY/ CTN B]],LEN(db[[#This Row],[QTY/ CTN B]])-SEARCH(" ",db[[#This Row],[QTY/ CTN B]],1)))</f>
        <v>PCS</v>
      </c>
      <c r="W1773" s="87" t="str">
        <f>IF(db[[#This Row],[QTY/ CTN TG]]="",IF(db[[#This Row],[STN TG]]="","",12),LEFT(db[[#This Row],[QTY/ CTN TG]],SEARCH(" ",db[[#This Row],[QTY/ CTN TG]],1)-1))</f>
        <v/>
      </c>
      <c r="X17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3" s="87" t="str">
        <f>IF(db[[#This Row],[STN K]]="","",IF(db[[#This Row],[STN TG]]="LSN",12,""))</f>
        <v/>
      </c>
      <c r="Z1773" s="87" t="str">
        <f>IF(db[[#This Row],[STN TG]]="LSN","PCS","")</f>
        <v/>
      </c>
      <c r="AA1773" s="87">
        <f>db[[#This Row],[QTY B]]*IF(db[[#This Row],[QTY TG]]="",1,db[[#This Row],[QTY TG]])*IF(db[[#This Row],[QTY K]]="",1,db[[#This Row],[QTY K]])</f>
        <v>240</v>
      </c>
      <c r="AB1773" s="87" t="str">
        <f>IF(db[[#This Row],[STN K]]="",IF(db[[#This Row],[STN TG]]="",db[[#This Row],[STN B]],db[[#This Row],[STN TG]]),db[[#This Row],[STN K]])</f>
        <v>PCS</v>
      </c>
      <c r="AC1773" s="87"/>
    </row>
    <row r="1774" spans="1:29" x14ac:dyDescent="0.25">
      <c r="A1774" s="87">
        <f>ROW()-1</f>
        <v>1773</v>
      </c>
      <c r="B1774" s="14" t="str">
        <f>LOWER(SUBSTITUTE(SUBSTITUTE(SUBSTITUTE(SUBSTITUTE(SUBSTITUTE(SUBSTITUTE(db[[#This Row],[NB BM]]," ",),".",""),"-",""),"(",""),")",""),"/",""))</f>
        <v>nbspirala98qy190402faflamingo</v>
      </c>
      <c r="C1774" s="14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D1774" s="14" t="str">
        <f>LOWER(SUBSTITUTE(SUBSTITUTE(SUBSTITUTE(SUBSTITUTE(SUBSTITUTE(SUBSTITUTE(SUBSTITUTE(SUBSTITUTE(SUBSTITUTE(db[[#This Row],[NB PAJAK]]," ",""),"-",""),"(",""),")",""),".",""),",",""),"/",""),"""",""),"+",""))</f>
        <v/>
      </c>
      <c r="E1774" s="14" t="str">
        <f>LOWER(SUBSTITUTE(SUBSTITUTE(SUBSTITUTE(SUBSTITUTE(SUBSTITUTE(SUBSTITUTE(SUBSTITUTE(SUBSTITUTE(SUBSTITUTE(db[[#This Row],[NB BM]]&amp;db[[#This Row],[QTY/ CTN]]," ",),".",""),"-",""),"(",""),")",""),",",""),"/",""),"""",""),"+",""))</f>
        <v>nbspirala98qy190402faflamingo288pcs</v>
      </c>
      <c r="F17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notebooxspirala98qy190402faflamingi288pcsuntana</v>
      </c>
      <c r="G1774" s="15" t="s">
        <v>4074</v>
      </c>
      <c r="H1774" s="19" t="s">
        <v>4070</v>
      </c>
      <c r="I1774" s="50"/>
      <c r="J1774" s="1" t="s">
        <v>1621</v>
      </c>
      <c r="K1774" s="27" t="e">
        <f>IF(db[[#This Row],[NB NOTA_C]]="","",COUNTIF([2]!B_MSK[concat],db[[#This Row],[NB NOTA_C]]))</f>
        <v>#REF!</v>
      </c>
      <c r="L1774" s="16" t="s">
        <v>1632</v>
      </c>
      <c r="M1774" s="14" t="s">
        <v>1672</v>
      </c>
      <c r="N1774" s="15" t="s">
        <v>2784</v>
      </c>
      <c r="O1774" s="14"/>
      <c r="P1774" s="14" t="str">
        <f>IF(db[[#This Row],[QTY/ CTN]]="","",SUBSTITUTE(SUBSTITUTE(SUBSTITUTE(db[[#This Row],[QTY/ CTN]]," ","_",2),"(",""),")","")&amp;"_")</f>
        <v>288 PCS_</v>
      </c>
      <c r="Q1774" s="14">
        <f>IF(db[[#This Row],[H_QTY/ CTN]]="","",SEARCH("_",db[[#This Row],[H_QTY/ CTN]]))</f>
        <v>8</v>
      </c>
      <c r="R1774" s="14">
        <f>IF(db[[#This Row],[H_QTY/ CTN]]="","",LEN(db[[#This Row],[H_QTY/ CTN]]))</f>
        <v>8</v>
      </c>
      <c r="S1774" s="91" t="str">
        <f>IF(db[[#This Row],[H_QTY/ CTN]]="","",LEFT(db[[#This Row],[H_QTY/ CTN]],db[[#This Row],[H_1]]-1))</f>
        <v>288 PCS</v>
      </c>
      <c r="T1774" s="91" t="str">
        <f>IF(NOT(db[[#This Row],[H_1]]=db[[#This Row],[H_2]]),MID(db[[#This Row],[H_QTY/ CTN]],db[[#This Row],[H_1]]+1,db[[#This Row],[H_2]]-db[[#This Row],[H_1]]-1),"")</f>
        <v/>
      </c>
      <c r="U1774" s="87" t="str">
        <f>IF(db[[#This Row],[QTY/ CTN B]]="","",LEFT(db[[#This Row],[QTY/ CTN B]],SEARCH(" ",db[[#This Row],[QTY/ CTN B]],1)-1))</f>
        <v>288</v>
      </c>
      <c r="V1774" s="87" t="str">
        <f>IF(db[[#This Row],[QTY/ CTN B]]="","",RIGHT(db[[#This Row],[QTY/ CTN B]],LEN(db[[#This Row],[QTY/ CTN B]])-SEARCH(" ",db[[#This Row],[QTY/ CTN B]],1)))</f>
        <v>PCS</v>
      </c>
      <c r="W1774" s="87" t="str">
        <f>IF(db[[#This Row],[QTY/ CTN TG]]="",IF(db[[#This Row],[STN TG]]="","",12),LEFT(db[[#This Row],[QTY/ CTN TG]],SEARCH(" ",db[[#This Row],[QTY/ CTN TG]],1)-1))</f>
        <v/>
      </c>
      <c r="X1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74" s="87" t="str">
        <f>IF(db[[#This Row],[STN K]]="","",IF(db[[#This Row],[STN TG]]="LSN",12,""))</f>
        <v/>
      </c>
      <c r="Z1774" s="87" t="str">
        <f>IF(db[[#This Row],[STN TG]]="LSN","PCS","")</f>
        <v/>
      </c>
      <c r="AA1774" s="87">
        <f>db[[#This Row],[QTY B]]*IF(db[[#This Row],[QTY TG]]="",1,db[[#This Row],[QTY TG]])*IF(db[[#This Row],[QTY K]]="",1,db[[#This Row],[QTY K]])</f>
        <v>288</v>
      </c>
      <c r="AB1774" s="87" t="str">
        <f>IF(db[[#This Row],[STN K]]="",IF(db[[#This Row],[STN TG]]="",db[[#This Row],[STN B]],db[[#This Row],[STN TG]]),db[[#This Row],[STN K]])</f>
        <v>PCS</v>
      </c>
      <c r="AC1774" s="87"/>
    </row>
    <row r="1775" spans="1:29" x14ac:dyDescent="0.25">
      <c r="A1775" s="87">
        <f>ROW()-1</f>
        <v>1774</v>
      </c>
      <c r="B1775" s="1" t="str">
        <f>LOWER(SUBSTITUTE(SUBSTITUTE(SUBSTITUTE(SUBSTITUTE(SUBSTITUTE(SUBSTITUTE(db[[#This Row],[NB BM]]," ",),".",""),"-",""),"(",""),")",""),"/",""))</f>
        <v>notebookjknb661a5biru</v>
      </c>
      <c r="C1775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D1775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E1775" s="1" t="str">
        <f>LOWER(SUBSTITUTE(SUBSTITUTE(SUBSTITUTE(SUBSTITUTE(SUBSTITUTE(SUBSTITUTE(SUBSTITUTE(SUBSTITUTE(SUBSTITUTE(db[[#This Row],[NB BM]]&amp;db[[#This Row],[QTY/ CTN]]," ",),".",""),"-",""),"(",""),")",""),",",""),"/",""),"""",""),"+",""))</f>
        <v>notebookjknb661a5biru2box24pcs</v>
      </c>
      <c r="F17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notebooknb661a5bluejk2box24pcsartomoro</v>
      </c>
      <c r="G1775" s="1" t="s">
        <v>700</v>
      </c>
      <c r="H1775" s="4" t="s">
        <v>701</v>
      </c>
      <c r="I1775" s="49" t="s">
        <v>3639</v>
      </c>
      <c r="J1775" s="1" t="s">
        <v>1620</v>
      </c>
      <c r="K1775" s="26" t="e">
        <f>IF(db[[#This Row],[NB NOTA_C]]="","",COUNTIF([2]!B_MSK[concat],db[[#This Row],[NB NOTA_C]]))</f>
        <v>#REF!</v>
      </c>
      <c r="L1775" s="6" t="s">
        <v>1631</v>
      </c>
      <c r="M1775" s="1" t="s">
        <v>3793</v>
      </c>
      <c r="N1775" s="1" t="s">
        <v>2809</v>
      </c>
      <c r="P1775" s="1" t="str">
        <f>IF(db[[#This Row],[QTY/ CTN]]="","",SUBSTITUTE(SUBSTITUTE(SUBSTITUTE(db[[#This Row],[QTY/ CTN]]," ","_",2),"(",""),")","")&amp;"_")</f>
        <v>2 BOX_24 PCS_</v>
      </c>
      <c r="Q1775" s="1">
        <f>IF(db[[#This Row],[H_QTY/ CTN]]="","",SEARCH("_",db[[#This Row],[H_QTY/ CTN]]))</f>
        <v>6</v>
      </c>
      <c r="R1775" s="1">
        <f>IF(db[[#This Row],[H_QTY/ CTN]]="","",LEN(db[[#This Row],[H_QTY/ CTN]]))</f>
        <v>13</v>
      </c>
      <c r="S1775" s="90" t="str">
        <f>IF(db[[#This Row],[H_QTY/ CTN]]="","",LEFT(db[[#This Row],[H_QTY/ CTN]],db[[#This Row],[H_1]]-1))</f>
        <v>2 BOX</v>
      </c>
      <c r="T1775" s="87" t="str">
        <f>IF(NOT(db[[#This Row],[H_1]]=db[[#This Row],[H_2]]),MID(db[[#This Row],[H_QTY/ CTN]],db[[#This Row],[H_1]]+1,db[[#This Row],[H_2]]-db[[#This Row],[H_1]]-1),"")</f>
        <v>24 PCS</v>
      </c>
      <c r="U1775" s="87" t="str">
        <f>IF(db[[#This Row],[QTY/ CTN B]]="","",LEFT(db[[#This Row],[QTY/ CTN B]],SEARCH(" ",db[[#This Row],[QTY/ CTN B]],1)-1))</f>
        <v>2</v>
      </c>
      <c r="V1775" s="87" t="str">
        <f>IF(db[[#This Row],[QTY/ CTN B]]="","",RIGHT(db[[#This Row],[QTY/ CTN B]],LEN(db[[#This Row],[QTY/ CTN B]])-SEARCH(" ",db[[#This Row],[QTY/ CTN B]],1)))</f>
        <v>BOX</v>
      </c>
      <c r="W1775" s="87" t="str">
        <f>IF(db[[#This Row],[QTY/ CTN TG]]="",IF(db[[#This Row],[STN TG]]="","",12),LEFT(db[[#This Row],[QTY/ CTN TG]],SEARCH(" ",db[[#This Row],[QTY/ CTN TG]],1)-1))</f>
        <v>24</v>
      </c>
      <c r="X1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75" s="87" t="str">
        <f>IF(db[[#This Row],[STN K]]="","",IF(db[[#This Row],[STN TG]]="LSN",12,""))</f>
        <v/>
      </c>
      <c r="Z1775" s="87" t="str">
        <f>IF(db[[#This Row],[STN TG]]="LSN","PCS","")</f>
        <v/>
      </c>
      <c r="AA1775" s="87">
        <f>db[[#This Row],[QTY B]]*IF(db[[#This Row],[QTY TG]]="",1,db[[#This Row],[QTY TG]])*IF(db[[#This Row],[QTY K]]="",1,db[[#This Row],[QTY K]])</f>
        <v>48</v>
      </c>
      <c r="AB1775" s="87" t="str">
        <f>IF(db[[#This Row],[STN K]]="",IF(db[[#This Row],[STN TG]]="",db[[#This Row],[STN B]],db[[#This Row],[STN TG]]),db[[#This Row],[STN K]])</f>
        <v>PCS</v>
      </c>
      <c r="AC1775" s="87"/>
    </row>
    <row r="1776" spans="1:29" x14ac:dyDescent="0.25">
      <c r="A1776" s="87">
        <f>ROW()-1</f>
        <v>1775</v>
      </c>
      <c r="B1776" s="1" t="str">
        <f>LOWER(SUBSTITUTE(SUBSTITUTE(SUBSTITUTE(SUBSTITUTE(SUBSTITUTE(SUBSTITUTE(db[[#This Row],[NB BM]]," ",),".",""),"-",""),"(",""),")",""),"/",""))</f>
        <v>notebookjknb661a5orange</v>
      </c>
      <c r="C1776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D1776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E1776" s="1" t="str">
        <f>LOWER(SUBSTITUTE(SUBSTITUTE(SUBSTITUTE(SUBSTITUTE(SUBSTITUTE(SUBSTITUTE(SUBSTITUTE(SUBSTITUTE(SUBSTITUTE(db[[#This Row],[NB BM]]&amp;db[[#This Row],[QTY/ CTN]]," ",),".",""),"-",""),"(",""),")",""),",",""),"/",""),"""",""),"+",""))</f>
        <v>notebookjknb661a5orange2box24pcs</v>
      </c>
      <c r="F17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notebooknb661a5orangejk2box24pcsartomoro</v>
      </c>
      <c r="G1776" s="1" t="s">
        <v>702</v>
      </c>
      <c r="H1776" s="4" t="s">
        <v>703</v>
      </c>
      <c r="I1776" s="49" t="s">
        <v>3640</v>
      </c>
      <c r="J1776" s="1" t="s">
        <v>1620</v>
      </c>
      <c r="K1776" s="26" t="e">
        <f>IF(db[[#This Row],[NB NOTA_C]]="","",COUNTIF([2]!B_MSK[concat],db[[#This Row],[NB NOTA_C]]))</f>
        <v>#REF!</v>
      </c>
      <c r="L1776" s="6" t="s">
        <v>1631</v>
      </c>
      <c r="M1776" s="1" t="s">
        <v>3793</v>
      </c>
      <c r="N1776" s="1" t="s">
        <v>2809</v>
      </c>
      <c r="P1776" s="1" t="str">
        <f>IF(db[[#This Row],[QTY/ CTN]]="","",SUBSTITUTE(SUBSTITUTE(SUBSTITUTE(db[[#This Row],[QTY/ CTN]]," ","_",2),"(",""),")","")&amp;"_")</f>
        <v>2 BOX_24 PCS_</v>
      </c>
      <c r="Q1776" s="1">
        <f>IF(db[[#This Row],[H_QTY/ CTN]]="","",SEARCH("_",db[[#This Row],[H_QTY/ CTN]]))</f>
        <v>6</v>
      </c>
      <c r="R1776" s="1">
        <f>IF(db[[#This Row],[H_QTY/ CTN]]="","",LEN(db[[#This Row],[H_QTY/ CTN]]))</f>
        <v>13</v>
      </c>
      <c r="S1776" s="90" t="str">
        <f>IF(db[[#This Row],[H_QTY/ CTN]]="","",LEFT(db[[#This Row],[H_QTY/ CTN]],db[[#This Row],[H_1]]-1))</f>
        <v>2 BOX</v>
      </c>
      <c r="T1776" s="87" t="str">
        <f>IF(NOT(db[[#This Row],[H_1]]=db[[#This Row],[H_2]]),MID(db[[#This Row],[H_QTY/ CTN]],db[[#This Row],[H_1]]+1,db[[#This Row],[H_2]]-db[[#This Row],[H_1]]-1),"")</f>
        <v>24 PCS</v>
      </c>
      <c r="U1776" s="87" t="str">
        <f>IF(db[[#This Row],[QTY/ CTN B]]="","",LEFT(db[[#This Row],[QTY/ CTN B]],SEARCH(" ",db[[#This Row],[QTY/ CTN B]],1)-1))</f>
        <v>2</v>
      </c>
      <c r="V1776" s="87" t="str">
        <f>IF(db[[#This Row],[QTY/ CTN B]]="","",RIGHT(db[[#This Row],[QTY/ CTN B]],LEN(db[[#This Row],[QTY/ CTN B]])-SEARCH(" ",db[[#This Row],[QTY/ CTN B]],1)))</f>
        <v>BOX</v>
      </c>
      <c r="W1776" s="87" t="str">
        <f>IF(db[[#This Row],[QTY/ CTN TG]]="",IF(db[[#This Row],[STN TG]]="","",12),LEFT(db[[#This Row],[QTY/ CTN TG]],SEARCH(" ",db[[#This Row],[QTY/ CTN TG]],1)-1))</f>
        <v>24</v>
      </c>
      <c r="X1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76" s="87" t="str">
        <f>IF(db[[#This Row],[STN K]]="","",IF(db[[#This Row],[STN TG]]="LSN",12,""))</f>
        <v/>
      </c>
      <c r="Z1776" s="87" t="str">
        <f>IF(db[[#This Row],[STN TG]]="LSN","PCS","")</f>
        <v/>
      </c>
      <c r="AA1776" s="87">
        <f>db[[#This Row],[QTY B]]*IF(db[[#This Row],[QTY TG]]="",1,db[[#This Row],[QTY TG]])*IF(db[[#This Row],[QTY K]]="",1,db[[#This Row],[QTY K]])</f>
        <v>48</v>
      </c>
      <c r="AB1776" s="87" t="str">
        <f>IF(db[[#This Row],[STN K]]="",IF(db[[#This Row],[STN TG]]="",db[[#This Row],[STN B]],db[[#This Row],[STN TG]]),db[[#This Row],[STN K]])</f>
        <v>PCS</v>
      </c>
      <c r="AC1776" s="87"/>
    </row>
    <row r="1777" spans="1:29" x14ac:dyDescent="0.25">
      <c r="A1777" s="87">
        <f>ROW()-1</f>
        <v>1776</v>
      </c>
      <c r="B1777" s="1" t="str">
        <f>LOWER(SUBSTITUTE(SUBSTITUTE(SUBSTITUTE(SUBSTITUTE(SUBSTITUTE(SUBSTITUTE(db[[#This Row],[NB BM]]," ",),".",""),"-",""),"(",""),")",""),"/",""))</f>
        <v>notebookjknb661a5merah</v>
      </c>
      <c r="C1777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D1777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E1777" s="1" t="str">
        <f>LOWER(SUBSTITUTE(SUBSTITUTE(SUBSTITUTE(SUBSTITUTE(SUBSTITUTE(SUBSTITUTE(SUBSTITUTE(SUBSTITUTE(SUBSTITUTE(db[[#This Row],[NB BM]]&amp;db[[#This Row],[QTY/ CTN]]," ",),".",""),"-",""),"(",""),")",""),",",""),"/",""),"""",""),"+",""))</f>
        <v>notebookjknb661a5merah2box24pcs</v>
      </c>
      <c r="F17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notebooknb661a5redjk2box24pcsartomoro</v>
      </c>
      <c r="G1777" s="1" t="s">
        <v>704</v>
      </c>
      <c r="H1777" s="4" t="s">
        <v>705</v>
      </c>
      <c r="I1777" s="49" t="s">
        <v>3641</v>
      </c>
      <c r="J1777" s="1" t="s">
        <v>1620</v>
      </c>
      <c r="K1777" s="26" t="e">
        <f>IF(db[[#This Row],[NB NOTA_C]]="","",COUNTIF([2]!B_MSK[concat],db[[#This Row],[NB NOTA_C]]))</f>
        <v>#REF!</v>
      </c>
      <c r="L1777" s="6" t="s">
        <v>1631</v>
      </c>
      <c r="M1777" s="1" t="s">
        <v>3793</v>
      </c>
      <c r="N1777" s="1" t="s">
        <v>2809</v>
      </c>
      <c r="P1777" s="1" t="str">
        <f>IF(db[[#This Row],[QTY/ CTN]]="","",SUBSTITUTE(SUBSTITUTE(SUBSTITUTE(db[[#This Row],[QTY/ CTN]]," ","_",2),"(",""),")","")&amp;"_")</f>
        <v>2 BOX_24 PCS_</v>
      </c>
      <c r="Q1777" s="1">
        <f>IF(db[[#This Row],[H_QTY/ CTN]]="","",SEARCH("_",db[[#This Row],[H_QTY/ CTN]]))</f>
        <v>6</v>
      </c>
      <c r="R1777" s="1">
        <f>IF(db[[#This Row],[H_QTY/ CTN]]="","",LEN(db[[#This Row],[H_QTY/ CTN]]))</f>
        <v>13</v>
      </c>
      <c r="S1777" s="90" t="str">
        <f>IF(db[[#This Row],[H_QTY/ CTN]]="","",LEFT(db[[#This Row],[H_QTY/ CTN]],db[[#This Row],[H_1]]-1))</f>
        <v>2 BOX</v>
      </c>
      <c r="T1777" s="87" t="str">
        <f>IF(NOT(db[[#This Row],[H_1]]=db[[#This Row],[H_2]]),MID(db[[#This Row],[H_QTY/ CTN]],db[[#This Row],[H_1]]+1,db[[#This Row],[H_2]]-db[[#This Row],[H_1]]-1),"")</f>
        <v>24 PCS</v>
      </c>
      <c r="U1777" s="87" t="str">
        <f>IF(db[[#This Row],[QTY/ CTN B]]="","",LEFT(db[[#This Row],[QTY/ CTN B]],SEARCH(" ",db[[#This Row],[QTY/ CTN B]],1)-1))</f>
        <v>2</v>
      </c>
      <c r="V1777" s="87" t="str">
        <f>IF(db[[#This Row],[QTY/ CTN B]]="","",RIGHT(db[[#This Row],[QTY/ CTN B]],LEN(db[[#This Row],[QTY/ CTN B]])-SEARCH(" ",db[[#This Row],[QTY/ CTN B]],1)))</f>
        <v>BOX</v>
      </c>
      <c r="W1777" s="87" t="str">
        <f>IF(db[[#This Row],[QTY/ CTN TG]]="",IF(db[[#This Row],[STN TG]]="","",12),LEFT(db[[#This Row],[QTY/ CTN TG]],SEARCH(" ",db[[#This Row],[QTY/ CTN TG]],1)-1))</f>
        <v>24</v>
      </c>
      <c r="X1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77" s="87" t="str">
        <f>IF(db[[#This Row],[STN K]]="","",IF(db[[#This Row],[STN TG]]="LSN",12,""))</f>
        <v/>
      </c>
      <c r="Z1777" s="87" t="str">
        <f>IF(db[[#This Row],[STN TG]]="LSN","PCS","")</f>
        <v/>
      </c>
      <c r="AA1777" s="87">
        <f>db[[#This Row],[QTY B]]*IF(db[[#This Row],[QTY TG]]="",1,db[[#This Row],[QTY TG]])*IF(db[[#This Row],[QTY K]]="",1,db[[#This Row],[QTY K]])</f>
        <v>48</v>
      </c>
      <c r="AB1777" s="87" t="str">
        <f>IF(db[[#This Row],[STN K]]="",IF(db[[#This Row],[STN TG]]="",db[[#This Row],[STN B]],db[[#This Row],[STN TG]]),db[[#This Row],[STN K]])</f>
        <v>PCS</v>
      </c>
      <c r="AC1777" s="87"/>
    </row>
    <row r="1778" spans="1:29" x14ac:dyDescent="0.25">
      <c r="A1778" s="87">
        <f>ROW()-1</f>
        <v>1777</v>
      </c>
      <c r="B1778" s="1" t="str">
        <f>LOWER(SUBSTITUTE(SUBSTITUTE(SUBSTITUTE(SUBSTITUTE(SUBSTITUTE(SUBSTITUTE(db[[#This Row],[NB BM]]," ",),".",""),"-",""),"(",""),")",""),"/",""))</f>
        <v>notebookjknb661a5kuning</v>
      </c>
      <c r="C1778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D1778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E1778" s="1" t="str">
        <f>LOWER(SUBSTITUTE(SUBSTITUTE(SUBSTITUTE(SUBSTITUTE(SUBSTITUTE(SUBSTITUTE(SUBSTITUTE(SUBSTITUTE(SUBSTITUTE(db[[#This Row],[NB BM]]&amp;db[[#This Row],[QTY/ CTN]]," ",),".",""),"-",""),"(",""),")",""),",",""),"/",""),"""",""),"+",""))</f>
        <v>notebookjknb661a5kuning2box24pcs</v>
      </c>
      <c r="F17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notebooknb661a5yellowjk2box24pcsartomoro</v>
      </c>
      <c r="G1778" s="1" t="s">
        <v>706</v>
      </c>
      <c r="H1778" s="4" t="s">
        <v>707</v>
      </c>
      <c r="I1778" s="49" t="s">
        <v>3642</v>
      </c>
      <c r="J1778" s="1" t="s">
        <v>1620</v>
      </c>
      <c r="K1778" s="26" t="e">
        <f>IF(db[[#This Row],[NB NOTA_C]]="","",COUNTIF([2]!B_MSK[concat],db[[#This Row],[NB NOTA_C]]))</f>
        <v>#REF!</v>
      </c>
      <c r="L1778" s="6" t="s">
        <v>1631</v>
      </c>
      <c r="M1778" s="1" t="s">
        <v>3793</v>
      </c>
      <c r="N1778" s="1" t="s">
        <v>2809</v>
      </c>
      <c r="P1778" s="1" t="str">
        <f>IF(db[[#This Row],[QTY/ CTN]]="","",SUBSTITUTE(SUBSTITUTE(SUBSTITUTE(db[[#This Row],[QTY/ CTN]]," ","_",2),"(",""),")","")&amp;"_")</f>
        <v>2 BOX_24 PCS_</v>
      </c>
      <c r="Q1778" s="1">
        <f>IF(db[[#This Row],[H_QTY/ CTN]]="","",SEARCH("_",db[[#This Row],[H_QTY/ CTN]]))</f>
        <v>6</v>
      </c>
      <c r="R1778" s="1">
        <f>IF(db[[#This Row],[H_QTY/ CTN]]="","",LEN(db[[#This Row],[H_QTY/ CTN]]))</f>
        <v>13</v>
      </c>
      <c r="S1778" s="90" t="str">
        <f>IF(db[[#This Row],[H_QTY/ CTN]]="","",LEFT(db[[#This Row],[H_QTY/ CTN]],db[[#This Row],[H_1]]-1))</f>
        <v>2 BOX</v>
      </c>
      <c r="T1778" s="87" t="str">
        <f>IF(NOT(db[[#This Row],[H_1]]=db[[#This Row],[H_2]]),MID(db[[#This Row],[H_QTY/ CTN]],db[[#This Row],[H_1]]+1,db[[#This Row],[H_2]]-db[[#This Row],[H_1]]-1),"")</f>
        <v>24 PCS</v>
      </c>
      <c r="U1778" s="87" t="str">
        <f>IF(db[[#This Row],[QTY/ CTN B]]="","",LEFT(db[[#This Row],[QTY/ CTN B]],SEARCH(" ",db[[#This Row],[QTY/ CTN B]],1)-1))</f>
        <v>2</v>
      </c>
      <c r="V1778" s="87" t="str">
        <f>IF(db[[#This Row],[QTY/ CTN B]]="","",RIGHT(db[[#This Row],[QTY/ CTN B]],LEN(db[[#This Row],[QTY/ CTN B]])-SEARCH(" ",db[[#This Row],[QTY/ CTN B]],1)))</f>
        <v>BOX</v>
      </c>
      <c r="W1778" s="87" t="str">
        <f>IF(db[[#This Row],[QTY/ CTN TG]]="",IF(db[[#This Row],[STN TG]]="","",12),LEFT(db[[#This Row],[QTY/ CTN TG]],SEARCH(" ",db[[#This Row],[QTY/ CTN TG]],1)-1))</f>
        <v>24</v>
      </c>
      <c r="X1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78" s="87" t="str">
        <f>IF(db[[#This Row],[STN K]]="","",IF(db[[#This Row],[STN TG]]="LSN",12,""))</f>
        <v/>
      </c>
      <c r="Z1778" s="87" t="str">
        <f>IF(db[[#This Row],[STN TG]]="LSN","PCS","")</f>
        <v/>
      </c>
      <c r="AA1778" s="87">
        <f>db[[#This Row],[QTY B]]*IF(db[[#This Row],[QTY TG]]="",1,db[[#This Row],[QTY TG]])*IF(db[[#This Row],[QTY K]]="",1,db[[#This Row],[QTY K]])</f>
        <v>48</v>
      </c>
      <c r="AB1778" s="87" t="str">
        <f>IF(db[[#This Row],[STN K]]="",IF(db[[#This Row],[STN TG]]="",db[[#This Row],[STN B]],db[[#This Row],[STN TG]]),db[[#This Row],[STN K]])</f>
        <v>PCS</v>
      </c>
      <c r="AC1778" s="87"/>
    </row>
    <row r="1779" spans="1:29" x14ac:dyDescent="0.25">
      <c r="A1779" s="87">
        <f>ROW()-1</f>
        <v>1778</v>
      </c>
      <c r="B1779" s="1" t="str">
        <f>LOWER(SUBSTITUTE(SUBSTITUTE(SUBSTITUTE(SUBSTITUTE(SUBSTITUTE(SUBSTITUTE(db[[#This Row],[NB BM]]," ",),".",""),"-",""),"(",""),")",""),"/",""))</f>
        <v>notebookjknb665a6</v>
      </c>
      <c r="C1779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D1779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E1779" s="1" t="str">
        <f>LOWER(SUBSTITUTE(SUBSTITUTE(SUBSTITUTE(SUBSTITUTE(SUBSTITUTE(SUBSTITUTE(SUBSTITUTE(SUBSTITUTE(SUBSTITUTE(db[[#This Row],[NB BM]]&amp;db[[#This Row],[QTY/ CTN]]," ",),".",""),"-",""),"(",""),")",""),",",""),"/",""),"""",""),"+",""))</f>
        <v>notebookjknb665a64box24pcs</v>
      </c>
      <c r="F17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notebooknb665a6jk4box24pcsartomoro</v>
      </c>
      <c r="G1779" s="1" t="s">
        <v>3881</v>
      </c>
      <c r="H1779" s="4" t="s">
        <v>3880</v>
      </c>
      <c r="I1779" s="49" t="s">
        <v>3882</v>
      </c>
      <c r="J1779" s="1" t="s">
        <v>1620</v>
      </c>
      <c r="K1779" s="26" t="e">
        <f>IF(db[[#This Row],[NB NOTA_C]]="","",COUNTIF([2]!B_MSK[concat],db[[#This Row],[NB NOTA_C]]))</f>
        <v>#REF!</v>
      </c>
      <c r="L1779" s="6" t="s">
        <v>1631</v>
      </c>
      <c r="M1779" s="1" t="s">
        <v>1811</v>
      </c>
      <c r="N1779" s="1" t="s">
        <v>2809</v>
      </c>
      <c r="P1779" s="1" t="str">
        <f>IF(db[[#This Row],[QTY/ CTN]]="","",SUBSTITUTE(SUBSTITUTE(SUBSTITUTE(db[[#This Row],[QTY/ CTN]]," ","_",2),"(",""),")","")&amp;"_")</f>
        <v>4 BOX_24 PCS_</v>
      </c>
      <c r="Q1779" s="1">
        <f>IF(db[[#This Row],[H_QTY/ CTN]]="","",SEARCH("_",db[[#This Row],[H_QTY/ CTN]]))</f>
        <v>6</v>
      </c>
      <c r="R1779" s="1">
        <f>IF(db[[#This Row],[H_QTY/ CTN]]="","",LEN(db[[#This Row],[H_QTY/ CTN]]))</f>
        <v>13</v>
      </c>
      <c r="S1779" s="90" t="str">
        <f>IF(db[[#This Row],[H_QTY/ CTN]]="","",LEFT(db[[#This Row],[H_QTY/ CTN]],db[[#This Row],[H_1]]-1))</f>
        <v>4 BOX</v>
      </c>
      <c r="T1779" s="87" t="str">
        <f>IF(NOT(db[[#This Row],[H_1]]=db[[#This Row],[H_2]]),MID(db[[#This Row],[H_QTY/ CTN]],db[[#This Row],[H_1]]+1,db[[#This Row],[H_2]]-db[[#This Row],[H_1]]-1),"")</f>
        <v>24 PCS</v>
      </c>
      <c r="U1779" s="87" t="str">
        <f>IF(db[[#This Row],[QTY/ CTN B]]="","",LEFT(db[[#This Row],[QTY/ CTN B]],SEARCH(" ",db[[#This Row],[QTY/ CTN B]],1)-1))</f>
        <v>4</v>
      </c>
      <c r="V1779" s="87" t="str">
        <f>IF(db[[#This Row],[QTY/ CTN B]]="","",RIGHT(db[[#This Row],[QTY/ CTN B]],LEN(db[[#This Row],[QTY/ CTN B]])-SEARCH(" ",db[[#This Row],[QTY/ CTN B]],1)))</f>
        <v>BOX</v>
      </c>
      <c r="W1779" s="87" t="str">
        <f>IF(db[[#This Row],[QTY/ CTN TG]]="",IF(db[[#This Row],[STN TG]]="","",12),LEFT(db[[#This Row],[QTY/ CTN TG]],SEARCH(" ",db[[#This Row],[QTY/ CTN TG]],1)-1))</f>
        <v>24</v>
      </c>
      <c r="X1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79" s="87" t="str">
        <f>IF(db[[#This Row],[STN K]]="","",IF(db[[#This Row],[STN TG]]="LSN",12,""))</f>
        <v/>
      </c>
      <c r="Z1779" s="87" t="str">
        <f>IF(db[[#This Row],[STN TG]]="LSN","PCS","")</f>
        <v/>
      </c>
      <c r="AA1779" s="87">
        <f>db[[#This Row],[QTY B]]*IF(db[[#This Row],[QTY TG]]="",1,db[[#This Row],[QTY TG]])*IF(db[[#This Row],[QTY K]]="",1,db[[#This Row],[QTY K]])</f>
        <v>96</v>
      </c>
      <c r="AB1779" s="87" t="str">
        <f>IF(db[[#This Row],[STN K]]="",IF(db[[#This Row],[STN TG]]="",db[[#This Row],[STN B]],db[[#This Row],[STN TG]]),db[[#This Row],[STN K]])</f>
        <v>PCS</v>
      </c>
      <c r="AC1779" s="87"/>
    </row>
    <row r="1780" spans="1:29" x14ac:dyDescent="0.25">
      <c r="A1780" s="87">
        <f>ROW()-1</f>
        <v>1779</v>
      </c>
      <c r="B1780" s="14" t="str">
        <f>LOWER(SUBSTITUTE(SUBSTITUTE(SUBSTITUTE(SUBSTITUTE(SUBSTITUTE(SUBSTITUTE(db[[#This Row],[NB BM]]," ",),".",""),"-",""),"(",""),")",""),"/",""))</f>
        <v>nbspirala65qy190402faflamingo</v>
      </c>
      <c r="C1780" s="14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D1780" s="14" t="str">
        <f>LOWER(SUBSTITUTE(SUBSTITUTE(SUBSTITUTE(SUBSTITUTE(SUBSTITUTE(SUBSTITUTE(SUBSTITUTE(SUBSTITUTE(SUBSTITUTE(db[[#This Row],[NB PAJAK]]," ",""),"-",""),"(",""),")",""),".",""),",",""),"/",""),"""",""),"+",""))</f>
        <v/>
      </c>
      <c r="E1780" s="14" t="str">
        <f>LOWER(SUBSTITUTE(SUBSTITUTE(SUBSTITUTE(SUBSTITUTE(SUBSTITUTE(SUBSTITUTE(SUBSTITUTE(SUBSTITUTE(SUBSTITUTE(db[[#This Row],[NB BM]]&amp;db[[#This Row],[QTY/ CTN]]," ",),".",""),"-",""),"(",""),")",""),",",""),"/",""),"""",""),"+",""))</f>
        <v>nbspirala65qy190402faflamingo91pcs</v>
      </c>
      <c r="F17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notebookspirala65qy190402faflamingo91pcsuntana</v>
      </c>
      <c r="G1780" s="15" t="s">
        <v>4075</v>
      </c>
      <c r="H1780" s="19" t="s">
        <v>4071</v>
      </c>
      <c r="I1780" s="50"/>
      <c r="J1780" s="1" t="s">
        <v>1621</v>
      </c>
      <c r="K1780" s="27" t="e">
        <f>IF(db[[#This Row],[NB NOTA_C]]="","",COUNTIF([2]!B_MSK[concat],db[[#This Row],[NB NOTA_C]]))</f>
        <v>#REF!</v>
      </c>
      <c r="L1780" s="16" t="s">
        <v>1632</v>
      </c>
      <c r="M1780" s="14" t="s">
        <v>4077</v>
      </c>
      <c r="N1780" s="15" t="s">
        <v>2784</v>
      </c>
      <c r="O1780" s="14"/>
      <c r="P1780" s="14" t="str">
        <f>IF(db[[#This Row],[QTY/ CTN]]="","",SUBSTITUTE(SUBSTITUTE(SUBSTITUTE(db[[#This Row],[QTY/ CTN]]," ","_",2),"(",""),")","")&amp;"_")</f>
        <v>91 PCS_</v>
      </c>
      <c r="Q1780" s="14">
        <f>IF(db[[#This Row],[H_QTY/ CTN]]="","",SEARCH("_",db[[#This Row],[H_QTY/ CTN]]))</f>
        <v>7</v>
      </c>
      <c r="R1780" s="14">
        <f>IF(db[[#This Row],[H_QTY/ CTN]]="","",LEN(db[[#This Row],[H_QTY/ CTN]]))</f>
        <v>7</v>
      </c>
      <c r="S1780" s="91" t="str">
        <f>IF(db[[#This Row],[H_QTY/ CTN]]="","",LEFT(db[[#This Row],[H_QTY/ CTN]],db[[#This Row],[H_1]]-1))</f>
        <v>91 PCS</v>
      </c>
      <c r="T1780" s="91" t="str">
        <f>IF(NOT(db[[#This Row],[H_1]]=db[[#This Row],[H_2]]),MID(db[[#This Row],[H_QTY/ CTN]],db[[#This Row],[H_1]]+1,db[[#This Row],[H_2]]-db[[#This Row],[H_1]]-1),"")</f>
        <v/>
      </c>
      <c r="U1780" s="87" t="str">
        <f>IF(db[[#This Row],[QTY/ CTN B]]="","",LEFT(db[[#This Row],[QTY/ CTN B]],SEARCH(" ",db[[#This Row],[QTY/ CTN B]],1)-1))</f>
        <v>91</v>
      </c>
      <c r="V1780" s="87" t="str">
        <f>IF(db[[#This Row],[QTY/ CTN B]]="","",RIGHT(db[[#This Row],[QTY/ CTN B]],LEN(db[[#This Row],[QTY/ CTN B]])-SEARCH(" ",db[[#This Row],[QTY/ CTN B]],1)))</f>
        <v>PCS</v>
      </c>
      <c r="W1780" s="87" t="str">
        <f>IF(db[[#This Row],[QTY/ CTN TG]]="",IF(db[[#This Row],[STN TG]]="","",12),LEFT(db[[#This Row],[QTY/ CTN TG]],SEARCH(" ",db[[#This Row],[QTY/ CTN TG]],1)-1))</f>
        <v/>
      </c>
      <c r="X1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0" s="87" t="str">
        <f>IF(db[[#This Row],[STN K]]="","",IF(db[[#This Row],[STN TG]]="LSN",12,""))</f>
        <v/>
      </c>
      <c r="Z1780" s="87" t="str">
        <f>IF(db[[#This Row],[STN TG]]="LSN","PCS","")</f>
        <v/>
      </c>
      <c r="AA1780" s="87">
        <f>db[[#This Row],[QTY B]]*IF(db[[#This Row],[QTY TG]]="",1,db[[#This Row],[QTY TG]])*IF(db[[#This Row],[QTY K]]="",1,db[[#This Row],[QTY K]])</f>
        <v>91</v>
      </c>
      <c r="AB1780" s="87" t="str">
        <f>IF(db[[#This Row],[STN K]]="",IF(db[[#This Row],[STN TG]]="",db[[#This Row],[STN B]],db[[#This Row],[STN TG]]),db[[#This Row],[STN K]])</f>
        <v>PCS</v>
      </c>
      <c r="AC1780" s="87"/>
    </row>
    <row r="1781" spans="1:29" x14ac:dyDescent="0.25">
      <c r="A1781" s="87">
        <f>ROW()-1</f>
        <v>1780</v>
      </c>
      <c r="B1781" s="3" t="str">
        <f>LOWER(SUBSTITUTE(SUBSTITUTE(SUBSTITUTE(SUBSTITUTE(SUBSTITUTE(SUBSTITUTE(db[[#This Row],[NB BM]]," ",),".",""),"-",""),"(",""),")",""),"/",""))</f>
        <v>notes15680addresstelepon</v>
      </c>
      <c r="C1781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D1781" s="3" t="str">
        <f>LOWER(SUBSTITUTE(SUBSTITUTE(SUBSTITUTE(SUBSTITUTE(SUBSTITUTE(SUBSTITUTE(SUBSTITUTE(SUBSTITUTE(SUBSTITUTE(db[[#This Row],[NB PAJAK]]," ",""),"-",""),"(",""),")",""),".",""),",",""),"/",""),"""",""),"+",""))</f>
        <v/>
      </c>
      <c r="E1781" s="3" t="str">
        <f>LOWER(SUBSTITUTE(SUBSTITUTE(SUBSTITUTE(SUBSTITUTE(SUBSTITUTE(SUBSTITUTE(SUBSTITUTE(SUBSTITUTE(SUBSTITUTE(db[[#This Row],[NB BM]]&amp;db[[#This Row],[QTY/ CTN]]," ",),".",""),"-",""),"(",""),")",""),",",""),"/",""),"""",""),"+",""))</f>
        <v>notes15680addresstelepon60lsn</v>
      </c>
      <c r="F17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notes15680addtelp60lsnuntana</v>
      </c>
      <c r="G1781" s="1" t="s">
        <v>1956</v>
      </c>
      <c r="H1781" s="4" t="s">
        <v>2047</v>
      </c>
      <c r="I1781" s="2"/>
      <c r="J1781" s="1" t="s">
        <v>1621</v>
      </c>
      <c r="K1781" s="26" t="e">
        <f>IF(db[[#This Row],[NB NOTA_C]]="","",COUNTIF([2]!B_MSK[concat],db[[#This Row],[NB NOTA_C]]))</f>
        <v>#REF!</v>
      </c>
      <c r="L1781" s="7" t="s">
        <v>1628</v>
      </c>
      <c r="M1781" s="3" t="s">
        <v>1670</v>
      </c>
      <c r="N1781" s="1" t="s">
        <v>2809</v>
      </c>
      <c r="P1781" s="1" t="str">
        <f>IF(db[[#This Row],[QTY/ CTN]]="","",SUBSTITUTE(SUBSTITUTE(SUBSTITUTE(db[[#This Row],[QTY/ CTN]]," ","_",2),"(",""),")","")&amp;"_")</f>
        <v>60 LSN_</v>
      </c>
      <c r="Q1781" s="1">
        <f>IF(db[[#This Row],[H_QTY/ CTN]]="","",SEARCH("_",db[[#This Row],[H_QTY/ CTN]]))</f>
        <v>7</v>
      </c>
      <c r="R1781" s="1">
        <f>IF(db[[#This Row],[H_QTY/ CTN]]="","",LEN(db[[#This Row],[H_QTY/ CTN]]))</f>
        <v>7</v>
      </c>
      <c r="S1781" s="90" t="str">
        <f>IF(db[[#This Row],[H_QTY/ CTN]]="","",LEFT(db[[#This Row],[H_QTY/ CTN]],db[[#This Row],[H_1]]-1))</f>
        <v>60 LSN</v>
      </c>
      <c r="T1781" s="87" t="str">
        <f>IF(NOT(db[[#This Row],[H_1]]=db[[#This Row],[H_2]]),MID(db[[#This Row],[H_QTY/ CTN]],db[[#This Row],[H_1]]+1,db[[#This Row],[H_2]]-db[[#This Row],[H_1]]-1),"")</f>
        <v/>
      </c>
      <c r="U1781" s="87" t="str">
        <f>IF(db[[#This Row],[QTY/ CTN B]]="","",LEFT(db[[#This Row],[QTY/ CTN B]],SEARCH(" ",db[[#This Row],[QTY/ CTN B]],1)-1))</f>
        <v>60</v>
      </c>
      <c r="V1781" s="87" t="str">
        <f>IF(db[[#This Row],[QTY/ CTN B]]="","",RIGHT(db[[#This Row],[QTY/ CTN B]],LEN(db[[#This Row],[QTY/ CTN B]])-SEARCH(" ",db[[#This Row],[QTY/ CTN B]],1)))</f>
        <v>LSN</v>
      </c>
      <c r="W1781" s="87">
        <f>IF(db[[#This Row],[QTY/ CTN TG]]="",IF(db[[#This Row],[STN TG]]="","",12),LEFT(db[[#This Row],[QTY/ CTN TG]],SEARCH(" ",db[[#This Row],[QTY/ CTN TG]],1)-1))</f>
        <v>12</v>
      </c>
      <c r="X1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81" s="87" t="str">
        <f>IF(db[[#This Row],[STN K]]="","",IF(db[[#This Row],[STN TG]]="LSN",12,""))</f>
        <v/>
      </c>
      <c r="Z1781" s="87" t="str">
        <f>IF(db[[#This Row],[STN TG]]="LSN","PCS","")</f>
        <v/>
      </c>
      <c r="AA1781" s="87">
        <f>db[[#This Row],[QTY B]]*IF(db[[#This Row],[QTY TG]]="",1,db[[#This Row],[QTY TG]])*IF(db[[#This Row],[QTY K]]="",1,db[[#This Row],[QTY K]])</f>
        <v>720</v>
      </c>
      <c r="AB1781" s="87" t="str">
        <f>IF(db[[#This Row],[STN K]]="",IF(db[[#This Row],[STN TG]]="",db[[#This Row],[STN B]],db[[#This Row],[STN TG]]),db[[#This Row],[STN K]])</f>
        <v>PCS</v>
      </c>
      <c r="AC1781" s="87"/>
    </row>
    <row r="1782" spans="1:29" x14ac:dyDescent="0.25">
      <c r="A1782" s="87">
        <f>ROW()-1</f>
        <v>1781</v>
      </c>
      <c r="B1782" s="3" t="str">
        <f>LOWER(SUBSTITUTE(SUBSTITUTE(SUBSTITUTE(SUBSTITUTE(SUBSTITUTE(SUBSTITUTE(db[[#This Row],[NB BM]]," ",),".",""),"-",""),"(",""),")",""),"/",""))</f>
        <v>notesspirala5tutuphitam</v>
      </c>
      <c r="C1782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D1782" s="3" t="str">
        <f>LOWER(SUBSTITUTE(SUBSTITUTE(SUBSTITUTE(SUBSTITUTE(SUBSTITUTE(SUBSTITUTE(SUBSTITUTE(SUBSTITUTE(SUBSTITUTE(db[[#This Row],[NB PAJAK]]," ",""),"-",""),"(",""),")",""),".",""),",",""),"/",""),"""",""),"+",""))</f>
        <v/>
      </c>
      <c r="E1782" s="3" t="str">
        <f>LOWER(SUBSTITUTE(SUBSTITUTE(SUBSTITUTE(SUBSTITUTE(SUBSTITUTE(SUBSTITUTE(SUBSTITUTE(SUBSTITUTE(SUBSTITUTE(db[[#This Row],[NB BM]]&amp;db[[#This Row],[QTY/ CTN]]," ",),".",""),"-",""),"(",""),")",""),",",""),"/",""),"""",""),"+",""))</f>
        <v>notesspirala5tutuphitam124pcs</v>
      </c>
      <c r="F17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notesspirala5tutuptutuphitam124124pcsuntana</v>
      </c>
      <c r="G1782" s="1" t="s">
        <v>1957</v>
      </c>
      <c r="H1782" s="4" t="s">
        <v>2048</v>
      </c>
      <c r="I1782" s="49"/>
      <c r="J1782" s="1" t="s">
        <v>1621</v>
      </c>
      <c r="K1782" s="26" t="e">
        <f>IF(db[[#This Row],[NB NOTA_C]]="","",COUNTIF([2]!B_MSK[concat],db[[#This Row],[NB NOTA_C]]))</f>
        <v>#REF!</v>
      </c>
      <c r="L1782" s="7" t="s">
        <v>1628</v>
      </c>
      <c r="M1782" s="3" t="s">
        <v>2164</v>
      </c>
      <c r="N1782" s="1" t="s">
        <v>2809</v>
      </c>
      <c r="P1782" s="1" t="str">
        <f>IF(db[[#This Row],[QTY/ CTN]]="","",SUBSTITUTE(SUBSTITUTE(SUBSTITUTE(db[[#This Row],[QTY/ CTN]]," ","_",2),"(",""),")","")&amp;"_")</f>
        <v>124 PCS_</v>
      </c>
      <c r="Q1782" s="1">
        <f>IF(db[[#This Row],[H_QTY/ CTN]]="","",SEARCH("_",db[[#This Row],[H_QTY/ CTN]]))</f>
        <v>8</v>
      </c>
      <c r="R1782" s="1">
        <f>IF(db[[#This Row],[H_QTY/ CTN]]="","",LEN(db[[#This Row],[H_QTY/ CTN]]))</f>
        <v>8</v>
      </c>
      <c r="S1782" s="90" t="str">
        <f>IF(db[[#This Row],[H_QTY/ CTN]]="","",LEFT(db[[#This Row],[H_QTY/ CTN]],db[[#This Row],[H_1]]-1))</f>
        <v>124 PCS</v>
      </c>
      <c r="T1782" s="87" t="str">
        <f>IF(NOT(db[[#This Row],[H_1]]=db[[#This Row],[H_2]]),MID(db[[#This Row],[H_QTY/ CTN]],db[[#This Row],[H_1]]+1,db[[#This Row],[H_2]]-db[[#This Row],[H_1]]-1),"")</f>
        <v/>
      </c>
      <c r="U1782" s="87" t="str">
        <f>IF(db[[#This Row],[QTY/ CTN B]]="","",LEFT(db[[#This Row],[QTY/ CTN B]],SEARCH(" ",db[[#This Row],[QTY/ CTN B]],1)-1))</f>
        <v>124</v>
      </c>
      <c r="V1782" s="87" t="str">
        <f>IF(db[[#This Row],[QTY/ CTN B]]="","",RIGHT(db[[#This Row],[QTY/ CTN B]],LEN(db[[#This Row],[QTY/ CTN B]])-SEARCH(" ",db[[#This Row],[QTY/ CTN B]],1)))</f>
        <v>PCS</v>
      </c>
      <c r="W1782" s="87" t="str">
        <f>IF(db[[#This Row],[QTY/ CTN TG]]="",IF(db[[#This Row],[STN TG]]="","",12),LEFT(db[[#This Row],[QTY/ CTN TG]],SEARCH(" ",db[[#This Row],[QTY/ CTN TG]],1)-1))</f>
        <v/>
      </c>
      <c r="X1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2" s="87" t="str">
        <f>IF(db[[#This Row],[STN K]]="","",IF(db[[#This Row],[STN TG]]="LSN",12,""))</f>
        <v/>
      </c>
      <c r="Z1782" s="87" t="str">
        <f>IF(db[[#This Row],[STN TG]]="LSN","PCS","")</f>
        <v/>
      </c>
      <c r="AA1782" s="87">
        <f>db[[#This Row],[QTY B]]*IF(db[[#This Row],[QTY TG]]="",1,db[[#This Row],[QTY TG]])*IF(db[[#This Row],[QTY K]]="",1,db[[#This Row],[QTY K]])</f>
        <v>124</v>
      </c>
      <c r="AB1782" s="87" t="str">
        <f>IF(db[[#This Row],[STN K]]="",IF(db[[#This Row],[STN TG]]="",db[[#This Row],[STN B]],db[[#This Row],[STN TG]]),db[[#This Row],[STN K]])</f>
        <v>PCS</v>
      </c>
      <c r="AC1782" s="87"/>
    </row>
    <row r="1783" spans="1:29" x14ac:dyDescent="0.25">
      <c r="A1783" s="87">
        <f>ROW()-1</f>
        <v>1782</v>
      </c>
      <c r="B1783" s="3" t="str">
        <f>LOWER(SUBSTITUTE(SUBSTITUTE(SUBSTITUTE(SUBSTITUTE(SUBSTITUTE(SUBSTITUTE(db[[#This Row],[NB BM]]," ",),".",""),"-",""),"(",""),")",""),"/",""))</f>
        <v>notesspiralb5tutuphitam</v>
      </c>
      <c r="C1783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D1783" s="3" t="str">
        <f>LOWER(SUBSTITUTE(SUBSTITUTE(SUBSTITUTE(SUBSTITUTE(SUBSTITUTE(SUBSTITUTE(SUBSTITUTE(SUBSTITUTE(SUBSTITUTE(db[[#This Row],[NB PAJAK]]," ",""),"-",""),"(",""),")",""),".",""),",",""),"/",""),"""",""),"+",""))</f>
        <v/>
      </c>
      <c r="E1783" s="3" t="str">
        <f>LOWER(SUBSTITUTE(SUBSTITUTE(SUBSTITUTE(SUBSTITUTE(SUBSTITUTE(SUBSTITUTE(SUBSTITUTE(SUBSTITUTE(SUBSTITUTE(db[[#This Row],[NB BM]]&amp;db[[#This Row],[QTY/ CTN]]," ",),".",""),"-",""),"(",""),")",""),",",""),"/",""),"""",""),"+",""))</f>
        <v>notesspiralb5tutuphitam108pcs</v>
      </c>
      <c r="F17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notesspiralb5tutuptutuphitam108108pcsuntana</v>
      </c>
      <c r="G1783" s="1" t="s">
        <v>1958</v>
      </c>
      <c r="H1783" s="4" t="s">
        <v>2049</v>
      </c>
      <c r="I1783" s="49"/>
      <c r="J1783" s="1" t="s">
        <v>1621</v>
      </c>
      <c r="K1783" s="26" t="e">
        <f>IF(db[[#This Row],[NB NOTA_C]]="","",COUNTIF([2]!B_MSK[concat],db[[#This Row],[NB NOTA_C]]))</f>
        <v>#REF!</v>
      </c>
      <c r="L1783" s="7" t="s">
        <v>1628</v>
      </c>
      <c r="M1783" s="3" t="s">
        <v>1826</v>
      </c>
      <c r="N1783" s="1" t="s">
        <v>2809</v>
      </c>
      <c r="P1783" s="1" t="str">
        <f>IF(db[[#This Row],[QTY/ CTN]]="","",SUBSTITUTE(SUBSTITUTE(SUBSTITUTE(db[[#This Row],[QTY/ CTN]]," ","_",2),"(",""),")","")&amp;"_")</f>
        <v>108 PCS_</v>
      </c>
      <c r="Q1783" s="1">
        <f>IF(db[[#This Row],[H_QTY/ CTN]]="","",SEARCH("_",db[[#This Row],[H_QTY/ CTN]]))</f>
        <v>8</v>
      </c>
      <c r="R1783" s="1">
        <f>IF(db[[#This Row],[H_QTY/ CTN]]="","",LEN(db[[#This Row],[H_QTY/ CTN]]))</f>
        <v>8</v>
      </c>
      <c r="S1783" s="90" t="str">
        <f>IF(db[[#This Row],[H_QTY/ CTN]]="","",LEFT(db[[#This Row],[H_QTY/ CTN]],db[[#This Row],[H_1]]-1))</f>
        <v>108 PCS</v>
      </c>
      <c r="T1783" s="87" t="str">
        <f>IF(NOT(db[[#This Row],[H_1]]=db[[#This Row],[H_2]]),MID(db[[#This Row],[H_QTY/ CTN]],db[[#This Row],[H_1]]+1,db[[#This Row],[H_2]]-db[[#This Row],[H_1]]-1),"")</f>
        <v/>
      </c>
      <c r="U1783" s="87" t="str">
        <f>IF(db[[#This Row],[QTY/ CTN B]]="","",LEFT(db[[#This Row],[QTY/ CTN B]],SEARCH(" ",db[[#This Row],[QTY/ CTN B]],1)-1))</f>
        <v>108</v>
      </c>
      <c r="V1783" s="87" t="str">
        <f>IF(db[[#This Row],[QTY/ CTN B]]="","",RIGHT(db[[#This Row],[QTY/ CTN B]],LEN(db[[#This Row],[QTY/ CTN B]])-SEARCH(" ",db[[#This Row],[QTY/ CTN B]],1)))</f>
        <v>PCS</v>
      </c>
      <c r="W1783" s="87" t="str">
        <f>IF(db[[#This Row],[QTY/ CTN TG]]="",IF(db[[#This Row],[STN TG]]="","",12),LEFT(db[[#This Row],[QTY/ CTN TG]],SEARCH(" ",db[[#This Row],[QTY/ CTN TG]],1)-1))</f>
        <v/>
      </c>
      <c r="X1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3" s="87" t="str">
        <f>IF(db[[#This Row],[STN K]]="","",IF(db[[#This Row],[STN TG]]="LSN",12,""))</f>
        <v/>
      </c>
      <c r="Z1783" s="87" t="str">
        <f>IF(db[[#This Row],[STN TG]]="LSN","PCS","")</f>
        <v/>
      </c>
      <c r="AA1783" s="87">
        <f>db[[#This Row],[QTY B]]*IF(db[[#This Row],[QTY TG]]="",1,db[[#This Row],[QTY TG]])*IF(db[[#This Row],[QTY K]]="",1,db[[#This Row],[QTY K]])</f>
        <v>108</v>
      </c>
      <c r="AB1783" s="87" t="str">
        <f>IF(db[[#This Row],[STN K]]="",IF(db[[#This Row],[STN TG]]="",db[[#This Row],[STN B]],db[[#This Row],[STN TG]]),db[[#This Row],[STN K]])</f>
        <v>PCS</v>
      </c>
      <c r="AC1783" s="87"/>
    </row>
    <row r="1784" spans="1:29" x14ac:dyDescent="0.25">
      <c r="A1784" s="87">
        <f>ROW()-1</f>
        <v>1783</v>
      </c>
      <c r="B1784" s="66" t="str">
        <f>LOWER(SUBSTITUTE(SUBSTITUTE(SUBSTITUTE(SUBSTITUTE(SUBSTITUTE(SUBSTITUTE(db[[#This Row],[NB BM]]," ",),".",""),"-",""),"(",""),")",""),"/",""))</f>
        <v>opastel12whw</v>
      </c>
      <c r="C1784" s="66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D1784" s="66" t="str">
        <f>LOWER(SUBSTITUTE(SUBSTITUTE(SUBSTITUTE(SUBSTITUTE(SUBSTITUTE(SUBSTITUTE(SUBSTITUTE(SUBSTITUTE(SUBSTITUTE(db[[#This Row],[NB PAJAK]]," ",""),"-",""),"(",""),")",""),".",""),",",""),"/",""),"""",""),"+",""))</f>
        <v/>
      </c>
      <c r="E1784" s="66" t="str">
        <f>LOWER(SUBSTITUTE(SUBSTITUTE(SUBSTITUTE(SUBSTITUTE(SUBSTITUTE(SUBSTITUTE(SUBSTITUTE(SUBSTITUTE(SUBSTITUTE(db[[#This Row],[NB BM]]&amp;db[[#This Row],[QTY/ CTN]]," ",),".",""),"-",""),"(",""),")",""),",",""),"/",""),"""",""),"+",""))</f>
        <v>opastel12whw12lsn</v>
      </c>
      <c r="F1784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opastelhw12w12lsnuntana</v>
      </c>
      <c r="G1784" s="67" t="s">
        <v>4779</v>
      </c>
      <c r="H1784" s="67" t="s">
        <v>4778</v>
      </c>
      <c r="I1784" s="68"/>
      <c r="J1784" s="1" t="s">
        <v>1621</v>
      </c>
      <c r="K1784" s="70" t="e">
        <f>IF(db[[#This Row],[NB NOTA_C]]="","",COUNTIF([2]!B_MSK[concat],db[[#This Row],[NB NOTA_C]]))</f>
        <v>#REF!</v>
      </c>
      <c r="L1784" s="71" t="s">
        <v>4780</v>
      </c>
      <c r="M1784" s="66" t="s">
        <v>1661</v>
      </c>
      <c r="N1784" s="69" t="s">
        <v>2788</v>
      </c>
      <c r="O1784" s="66"/>
      <c r="P1784" s="66" t="str">
        <f>IF(db[[#This Row],[QTY/ CTN]]="","",SUBSTITUTE(SUBSTITUTE(SUBSTITUTE(db[[#This Row],[QTY/ CTN]]," ","_",2),"(",""),")","")&amp;"_")</f>
        <v>12 LSN_</v>
      </c>
      <c r="Q1784" s="66">
        <f>IF(db[[#This Row],[H_QTY/ CTN]]="","",SEARCH("_",db[[#This Row],[H_QTY/ CTN]]))</f>
        <v>7</v>
      </c>
      <c r="R1784" s="66">
        <f>IF(db[[#This Row],[H_QTY/ CTN]]="","",LEN(db[[#This Row],[H_QTY/ CTN]]))</f>
        <v>7</v>
      </c>
      <c r="S1784" s="97" t="str">
        <f>IF(db[[#This Row],[H_QTY/ CTN]]="","",LEFT(db[[#This Row],[H_QTY/ CTN]],db[[#This Row],[H_1]]-1))</f>
        <v>12 LSN</v>
      </c>
      <c r="T1784" s="97" t="str">
        <f>IF(NOT(db[[#This Row],[H_1]]=db[[#This Row],[H_2]]),MID(db[[#This Row],[H_QTY/ CTN]],db[[#This Row],[H_1]]+1,db[[#This Row],[H_2]]-db[[#This Row],[H_1]]-1),"")</f>
        <v/>
      </c>
      <c r="U1784" s="87" t="str">
        <f>IF(db[[#This Row],[QTY/ CTN B]]="","",LEFT(db[[#This Row],[QTY/ CTN B]],SEARCH(" ",db[[#This Row],[QTY/ CTN B]],1)-1))</f>
        <v>12</v>
      </c>
      <c r="V1784" s="87" t="str">
        <f>IF(db[[#This Row],[QTY/ CTN B]]="","",RIGHT(db[[#This Row],[QTY/ CTN B]],LEN(db[[#This Row],[QTY/ CTN B]])-SEARCH(" ",db[[#This Row],[QTY/ CTN B]],1)))</f>
        <v>LSN</v>
      </c>
      <c r="W1784" s="87">
        <f>IF(db[[#This Row],[QTY/ CTN TG]]="",IF(db[[#This Row],[STN TG]]="","",12),LEFT(db[[#This Row],[QTY/ CTN TG]],SEARCH(" ",db[[#This Row],[QTY/ CTN TG]],1)-1))</f>
        <v>12</v>
      </c>
      <c r="X1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84" s="87" t="str">
        <f>IF(db[[#This Row],[STN K]]="","",IF(db[[#This Row],[STN TG]]="LSN",12,""))</f>
        <v/>
      </c>
      <c r="Z1784" s="87" t="str">
        <f>IF(db[[#This Row],[STN TG]]="LSN","PCS","")</f>
        <v/>
      </c>
      <c r="AA1784" s="87">
        <f>db[[#This Row],[QTY B]]*IF(db[[#This Row],[QTY TG]]="",1,db[[#This Row],[QTY TG]])*IF(db[[#This Row],[QTY K]]="",1,db[[#This Row],[QTY K]])</f>
        <v>144</v>
      </c>
      <c r="AB1784" s="87" t="str">
        <f>IF(db[[#This Row],[STN K]]="",IF(db[[#This Row],[STN TG]]="",db[[#This Row],[STN B]],db[[#This Row],[STN TG]]),db[[#This Row],[STN K]])</f>
        <v>PCS</v>
      </c>
      <c r="AC1784" s="87"/>
    </row>
    <row r="1785" spans="1:29" x14ac:dyDescent="0.25">
      <c r="A1785" s="87">
        <f>ROW()-1</f>
        <v>1784</v>
      </c>
      <c r="B1785" s="3" t="str">
        <f>LOWER(SUBSTITUTE(SUBSTITUTE(SUBSTITUTE(SUBSTITUTE(SUBSTITUTE(SUBSTITUTE(db[[#This Row],[NB BM]]," ",),".",""),"-",""),"(",""),")",""),"/",""))</f>
        <v>opastel18wdb99818</v>
      </c>
      <c r="C1785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D1785" s="3" t="str">
        <f>LOWER(SUBSTITUTE(SUBSTITUTE(SUBSTITUTE(SUBSTITUTE(SUBSTITUTE(SUBSTITUTE(SUBSTITUTE(SUBSTITUTE(SUBSTITUTE(db[[#This Row],[NB PAJAK]]," ",""),"-",""),"(",""),")",""),".",""),",",""),"/",""),"""",""),"+",""))</f>
        <v/>
      </c>
      <c r="E1785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opastel18wdb9981872set</v>
      </c>
      <c r="F17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oilpastel18wdb9981872setuntana</v>
      </c>
      <c r="G1785" s="1" t="s">
        <v>1222</v>
      </c>
      <c r="H1785" s="4" t="s">
        <v>1504</v>
      </c>
      <c r="I1785" s="49"/>
      <c r="J1785" s="1" t="s">
        <v>1621</v>
      </c>
      <c r="K1785" s="26" t="e">
        <f>IF(db[[#This Row],[NB NOTA_C]]="","",COUNTIF([2]!B_MSK[concat],db[[#This Row],[NB NOTA_C]]))</f>
        <v>#REF!</v>
      </c>
      <c r="L1785" s="6" t="s">
        <v>1634</v>
      </c>
      <c r="M1785" s="1" t="s">
        <v>1662</v>
      </c>
      <c r="N1785" s="1" t="s">
        <v>2788</v>
      </c>
      <c r="P1785" s="1" t="str">
        <f>IF(db[[#This Row],[QTY/ CTN]]="","",SUBSTITUTE(SUBSTITUTE(SUBSTITUTE(db[[#This Row],[QTY/ CTN]]," ","_",2),"(",""),")","")&amp;"_")</f>
        <v>72 SET_</v>
      </c>
      <c r="Q1785" s="1">
        <f>IF(db[[#This Row],[H_QTY/ CTN]]="","",SEARCH("_",db[[#This Row],[H_QTY/ CTN]]))</f>
        <v>7</v>
      </c>
      <c r="R1785" s="1">
        <f>IF(db[[#This Row],[H_QTY/ CTN]]="","",LEN(db[[#This Row],[H_QTY/ CTN]]))</f>
        <v>7</v>
      </c>
      <c r="S1785" s="90" t="str">
        <f>IF(db[[#This Row],[H_QTY/ CTN]]="","",LEFT(db[[#This Row],[H_QTY/ CTN]],db[[#This Row],[H_1]]-1))</f>
        <v>72 SET</v>
      </c>
      <c r="T1785" s="87" t="str">
        <f>IF(NOT(db[[#This Row],[H_1]]=db[[#This Row],[H_2]]),MID(db[[#This Row],[H_QTY/ CTN]],db[[#This Row],[H_1]]+1,db[[#This Row],[H_2]]-db[[#This Row],[H_1]]-1),"")</f>
        <v/>
      </c>
      <c r="U1785" s="87" t="str">
        <f>IF(db[[#This Row],[QTY/ CTN B]]="","",LEFT(db[[#This Row],[QTY/ CTN B]],SEARCH(" ",db[[#This Row],[QTY/ CTN B]],1)-1))</f>
        <v>72</v>
      </c>
      <c r="V1785" s="87" t="str">
        <f>IF(db[[#This Row],[QTY/ CTN B]]="","",RIGHT(db[[#This Row],[QTY/ CTN B]],LEN(db[[#This Row],[QTY/ CTN B]])-SEARCH(" ",db[[#This Row],[QTY/ CTN B]],1)))</f>
        <v>SET</v>
      </c>
      <c r="W1785" s="87" t="str">
        <f>IF(db[[#This Row],[QTY/ CTN TG]]="",IF(db[[#This Row],[STN TG]]="","",12),LEFT(db[[#This Row],[QTY/ CTN TG]],SEARCH(" ",db[[#This Row],[QTY/ CTN TG]],1)-1))</f>
        <v/>
      </c>
      <c r="X1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5" s="87" t="str">
        <f>IF(db[[#This Row],[STN K]]="","",IF(db[[#This Row],[STN TG]]="LSN",12,""))</f>
        <v/>
      </c>
      <c r="Z1785" s="87" t="str">
        <f>IF(db[[#This Row],[STN TG]]="LSN","PCS","")</f>
        <v/>
      </c>
      <c r="AA1785" s="87">
        <f>db[[#This Row],[QTY B]]*IF(db[[#This Row],[QTY TG]]="",1,db[[#This Row],[QTY TG]])*IF(db[[#This Row],[QTY K]]="",1,db[[#This Row],[QTY K]])</f>
        <v>72</v>
      </c>
      <c r="AB1785" s="87" t="str">
        <f>IF(db[[#This Row],[STN K]]="",IF(db[[#This Row],[STN TG]]="",db[[#This Row],[STN B]],db[[#This Row],[STN TG]]),db[[#This Row],[STN K]])</f>
        <v>SET</v>
      </c>
      <c r="AC1785" s="87"/>
    </row>
    <row r="1786" spans="1:29" x14ac:dyDescent="0.25">
      <c r="A1786" s="87">
        <f>ROW()-1</f>
        <v>1785</v>
      </c>
      <c r="B1786" s="3" t="str">
        <f>LOWER(SUBSTITUTE(SUBSTITUTE(SUBSTITUTE(SUBSTITUTE(SUBSTITUTE(SUBSTITUTE(db[[#This Row],[NB BM]]," ",),".",""),"-",""),"(",""),")",""),"/",""))</f>
        <v>opastel24wdb99824</v>
      </c>
      <c r="C1786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D1786" s="3" t="str">
        <f>LOWER(SUBSTITUTE(SUBSTITUTE(SUBSTITUTE(SUBSTITUTE(SUBSTITUTE(SUBSTITUTE(SUBSTITUTE(SUBSTITUTE(SUBSTITUTE(db[[#This Row],[NB PAJAK]]," ",""),"-",""),"(",""),")",""),".",""),",",""),"/",""),"""",""),"+",""))</f>
        <v/>
      </c>
      <c r="E1786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opastel24wdb9982460set</v>
      </c>
      <c r="F17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oilpastel24wdb9982460setuntana</v>
      </c>
      <c r="G1786" s="1" t="s">
        <v>1223</v>
      </c>
      <c r="H1786" s="4" t="s">
        <v>1505</v>
      </c>
      <c r="I1786" s="49"/>
      <c r="J1786" s="1" t="s">
        <v>1621</v>
      </c>
      <c r="K1786" s="26" t="e">
        <f>IF(db[[#This Row],[NB NOTA_C]]="","",COUNTIF([2]!B_MSK[concat],db[[#This Row],[NB NOTA_C]]))</f>
        <v>#REF!</v>
      </c>
      <c r="L1786" s="6" t="s">
        <v>1634</v>
      </c>
      <c r="M1786" s="1" t="s">
        <v>1663</v>
      </c>
      <c r="N1786" s="1" t="s">
        <v>2788</v>
      </c>
      <c r="P1786" s="1" t="str">
        <f>IF(db[[#This Row],[QTY/ CTN]]="","",SUBSTITUTE(SUBSTITUTE(SUBSTITUTE(db[[#This Row],[QTY/ CTN]]," ","_",2),"(",""),")","")&amp;"_")</f>
        <v>60 SET_</v>
      </c>
      <c r="Q1786" s="1">
        <f>IF(db[[#This Row],[H_QTY/ CTN]]="","",SEARCH("_",db[[#This Row],[H_QTY/ CTN]]))</f>
        <v>7</v>
      </c>
      <c r="R1786" s="1">
        <f>IF(db[[#This Row],[H_QTY/ CTN]]="","",LEN(db[[#This Row],[H_QTY/ CTN]]))</f>
        <v>7</v>
      </c>
      <c r="S1786" s="90" t="str">
        <f>IF(db[[#This Row],[H_QTY/ CTN]]="","",LEFT(db[[#This Row],[H_QTY/ CTN]],db[[#This Row],[H_1]]-1))</f>
        <v>60 SET</v>
      </c>
      <c r="T1786" s="87" t="str">
        <f>IF(NOT(db[[#This Row],[H_1]]=db[[#This Row],[H_2]]),MID(db[[#This Row],[H_QTY/ CTN]],db[[#This Row],[H_1]]+1,db[[#This Row],[H_2]]-db[[#This Row],[H_1]]-1),"")</f>
        <v/>
      </c>
      <c r="U1786" s="87" t="str">
        <f>IF(db[[#This Row],[QTY/ CTN B]]="","",LEFT(db[[#This Row],[QTY/ CTN B]],SEARCH(" ",db[[#This Row],[QTY/ CTN B]],1)-1))</f>
        <v>60</v>
      </c>
      <c r="V1786" s="87" t="str">
        <f>IF(db[[#This Row],[QTY/ CTN B]]="","",RIGHT(db[[#This Row],[QTY/ CTN B]],LEN(db[[#This Row],[QTY/ CTN B]])-SEARCH(" ",db[[#This Row],[QTY/ CTN B]],1)))</f>
        <v>SET</v>
      </c>
      <c r="W1786" s="87" t="str">
        <f>IF(db[[#This Row],[QTY/ CTN TG]]="",IF(db[[#This Row],[STN TG]]="","",12),LEFT(db[[#This Row],[QTY/ CTN TG]],SEARCH(" ",db[[#This Row],[QTY/ CTN TG]],1)-1))</f>
        <v/>
      </c>
      <c r="X1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6" s="87" t="str">
        <f>IF(db[[#This Row],[STN K]]="","",IF(db[[#This Row],[STN TG]]="LSN",12,""))</f>
        <v/>
      </c>
      <c r="Z1786" s="87" t="str">
        <f>IF(db[[#This Row],[STN TG]]="LSN","PCS","")</f>
        <v/>
      </c>
      <c r="AA1786" s="87">
        <f>db[[#This Row],[QTY B]]*IF(db[[#This Row],[QTY TG]]="",1,db[[#This Row],[QTY TG]])*IF(db[[#This Row],[QTY K]]="",1,db[[#This Row],[QTY K]])</f>
        <v>60</v>
      </c>
      <c r="AB1786" s="87" t="str">
        <f>IF(db[[#This Row],[STN K]]="",IF(db[[#This Row],[STN TG]]="",db[[#This Row],[STN B]],db[[#This Row],[STN TG]]),db[[#This Row],[STN K]])</f>
        <v>SET</v>
      </c>
      <c r="AC1786" s="87"/>
    </row>
    <row r="1787" spans="1:29" x14ac:dyDescent="0.25">
      <c r="A1787" s="87">
        <f>ROW()-1</f>
        <v>1786</v>
      </c>
      <c r="B1787" s="3" t="str">
        <f>LOWER(SUBSTITUTE(SUBSTITUTE(SUBSTITUTE(SUBSTITUTE(SUBSTITUTE(SUBSTITUTE(db[[#This Row],[NB BM]]," ",),".",""),"-",""),"(",""),")",""),"/",""))</f>
        <v>opastel36wdb99836</v>
      </c>
      <c r="C1787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D1787" s="3" t="str">
        <f>LOWER(SUBSTITUTE(SUBSTITUTE(SUBSTITUTE(SUBSTITUTE(SUBSTITUTE(SUBSTITUTE(SUBSTITUTE(SUBSTITUTE(SUBSTITUTE(db[[#This Row],[NB PAJAK]]," ",""),"-",""),"(",""),")",""),".",""),",",""),"/",""),"""",""),"+",""))</f>
        <v/>
      </c>
      <c r="E1787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opastel36wdb9983642set</v>
      </c>
      <c r="F17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oilpastel36wdb9983642setuntana</v>
      </c>
      <c r="G1787" s="1" t="s">
        <v>2214</v>
      </c>
      <c r="H1787" s="4" t="s">
        <v>2213</v>
      </c>
      <c r="I1787" s="49"/>
      <c r="J1787" s="1" t="s">
        <v>1621</v>
      </c>
      <c r="K1787" s="26" t="e">
        <f>IF(db[[#This Row],[NB NOTA_C]]="","",COUNTIF([2]!B_MSK[concat],db[[#This Row],[NB NOTA_C]]))</f>
        <v>#REF!</v>
      </c>
      <c r="L1787" s="7" t="s">
        <v>1634</v>
      </c>
      <c r="M1787" s="3" t="s">
        <v>2216</v>
      </c>
      <c r="N1787" s="1" t="s">
        <v>2788</v>
      </c>
      <c r="P1787" s="1" t="str">
        <f>IF(db[[#This Row],[QTY/ CTN]]="","",SUBSTITUTE(SUBSTITUTE(SUBSTITUTE(db[[#This Row],[QTY/ CTN]]," ","_",2),"(",""),")","")&amp;"_")</f>
        <v>42 SET_</v>
      </c>
      <c r="Q1787" s="1">
        <f>IF(db[[#This Row],[H_QTY/ CTN]]="","",SEARCH("_",db[[#This Row],[H_QTY/ CTN]]))</f>
        <v>7</v>
      </c>
      <c r="R1787" s="1">
        <f>IF(db[[#This Row],[H_QTY/ CTN]]="","",LEN(db[[#This Row],[H_QTY/ CTN]]))</f>
        <v>7</v>
      </c>
      <c r="S1787" s="90" t="str">
        <f>IF(db[[#This Row],[H_QTY/ CTN]]="","",LEFT(db[[#This Row],[H_QTY/ CTN]],db[[#This Row],[H_1]]-1))</f>
        <v>42 SET</v>
      </c>
      <c r="T1787" s="87" t="str">
        <f>IF(NOT(db[[#This Row],[H_1]]=db[[#This Row],[H_2]]),MID(db[[#This Row],[H_QTY/ CTN]],db[[#This Row],[H_1]]+1,db[[#This Row],[H_2]]-db[[#This Row],[H_1]]-1),"")</f>
        <v/>
      </c>
      <c r="U1787" s="87" t="str">
        <f>IF(db[[#This Row],[QTY/ CTN B]]="","",LEFT(db[[#This Row],[QTY/ CTN B]],SEARCH(" ",db[[#This Row],[QTY/ CTN B]],1)-1))</f>
        <v>42</v>
      </c>
      <c r="V1787" s="87" t="str">
        <f>IF(db[[#This Row],[QTY/ CTN B]]="","",RIGHT(db[[#This Row],[QTY/ CTN B]],LEN(db[[#This Row],[QTY/ CTN B]])-SEARCH(" ",db[[#This Row],[QTY/ CTN B]],1)))</f>
        <v>SET</v>
      </c>
      <c r="W1787" s="87" t="str">
        <f>IF(db[[#This Row],[QTY/ CTN TG]]="",IF(db[[#This Row],[STN TG]]="","",12),LEFT(db[[#This Row],[QTY/ CTN TG]],SEARCH(" ",db[[#This Row],[QTY/ CTN TG]],1)-1))</f>
        <v/>
      </c>
      <c r="X1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7" s="87" t="str">
        <f>IF(db[[#This Row],[STN K]]="","",IF(db[[#This Row],[STN TG]]="LSN",12,""))</f>
        <v/>
      </c>
      <c r="Z1787" s="87" t="str">
        <f>IF(db[[#This Row],[STN TG]]="LSN","PCS","")</f>
        <v/>
      </c>
      <c r="AA1787" s="87">
        <f>db[[#This Row],[QTY B]]*IF(db[[#This Row],[QTY TG]]="",1,db[[#This Row],[QTY TG]])*IF(db[[#This Row],[QTY K]]="",1,db[[#This Row],[QTY K]])</f>
        <v>42</v>
      </c>
      <c r="AB1787" s="87" t="str">
        <f>IF(db[[#This Row],[STN K]]="",IF(db[[#This Row],[STN TG]]="",db[[#This Row],[STN B]],db[[#This Row],[STN TG]]),db[[#This Row],[STN K]])</f>
        <v>SET</v>
      </c>
      <c r="AC1787" s="87"/>
    </row>
    <row r="1788" spans="1:29" x14ac:dyDescent="0.25">
      <c r="A1788" s="87">
        <f>ROW()-1</f>
        <v>1787</v>
      </c>
      <c r="B1788" s="3" t="str">
        <f>LOWER(SUBSTITUTE(SUBSTITUTE(SUBSTITUTE(SUBSTITUTE(SUBSTITUTE(SUBSTITUTE(db[[#This Row],[NB BM]]," ",),".",""),"-",""),"(",""),")",""),"/",""))</f>
        <v>opasteldebozz12</v>
      </c>
      <c r="C1788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D1788" s="3" t="str">
        <f>LOWER(SUBSTITUTE(SUBSTITUTE(SUBSTITUTE(SUBSTITUTE(SUBSTITUTE(SUBSTITUTE(SUBSTITUTE(SUBSTITUTE(SUBSTITUTE(db[[#This Row],[NB PAJAK]]," ",""),"-",""),"(",""),")",""),".",""),",",""),"/",""),"""",""),"+",""))</f>
        <v/>
      </c>
      <c r="E1788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opasteldebozz12144set</v>
      </c>
      <c r="F17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oilpasteldebozz12144setuntana</v>
      </c>
      <c r="G1788" s="1" t="s">
        <v>1224</v>
      </c>
      <c r="H1788" s="4" t="s">
        <v>1506</v>
      </c>
      <c r="I1788" s="49"/>
      <c r="J1788" s="1" t="s">
        <v>1621</v>
      </c>
      <c r="K1788" s="26" t="e">
        <f>IF(db[[#This Row],[NB NOTA_C]]="","",COUNTIF([2]!B_MSK[concat],db[[#This Row],[NB NOTA_C]]))</f>
        <v>#REF!</v>
      </c>
      <c r="L1788" s="6" t="s">
        <v>1634</v>
      </c>
      <c r="M1788" s="1" t="s">
        <v>1719</v>
      </c>
      <c r="N1788" s="1" t="s">
        <v>2788</v>
      </c>
      <c r="P1788" s="1" t="str">
        <f>IF(db[[#This Row],[QTY/ CTN]]="","",SUBSTITUTE(SUBSTITUTE(SUBSTITUTE(db[[#This Row],[QTY/ CTN]]," ","_",2),"(",""),")","")&amp;"_")</f>
        <v>144 SET_</v>
      </c>
      <c r="Q1788" s="1">
        <f>IF(db[[#This Row],[H_QTY/ CTN]]="","",SEARCH("_",db[[#This Row],[H_QTY/ CTN]]))</f>
        <v>8</v>
      </c>
      <c r="R1788" s="1">
        <f>IF(db[[#This Row],[H_QTY/ CTN]]="","",LEN(db[[#This Row],[H_QTY/ CTN]]))</f>
        <v>8</v>
      </c>
      <c r="S1788" s="90" t="str">
        <f>IF(db[[#This Row],[H_QTY/ CTN]]="","",LEFT(db[[#This Row],[H_QTY/ CTN]],db[[#This Row],[H_1]]-1))</f>
        <v>144 SET</v>
      </c>
      <c r="T1788" s="87" t="str">
        <f>IF(NOT(db[[#This Row],[H_1]]=db[[#This Row],[H_2]]),MID(db[[#This Row],[H_QTY/ CTN]],db[[#This Row],[H_1]]+1,db[[#This Row],[H_2]]-db[[#This Row],[H_1]]-1),"")</f>
        <v/>
      </c>
      <c r="U1788" s="87" t="str">
        <f>IF(db[[#This Row],[QTY/ CTN B]]="","",LEFT(db[[#This Row],[QTY/ CTN B]],SEARCH(" ",db[[#This Row],[QTY/ CTN B]],1)-1))</f>
        <v>144</v>
      </c>
      <c r="V1788" s="87" t="str">
        <f>IF(db[[#This Row],[QTY/ CTN B]]="","",RIGHT(db[[#This Row],[QTY/ CTN B]],LEN(db[[#This Row],[QTY/ CTN B]])-SEARCH(" ",db[[#This Row],[QTY/ CTN B]],1)))</f>
        <v>SET</v>
      </c>
      <c r="W1788" s="87" t="str">
        <f>IF(db[[#This Row],[QTY/ CTN TG]]="",IF(db[[#This Row],[STN TG]]="","",12),LEFT(db[[#This Row],[QTY/ CTN TG]],SEARCH(" ",db[[#This Row],[QTY/ CTN TG]],1)-1))</f>
        <v/>
      </c>
      <c r="X1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8" s="87" t="str">
        <f>IF(db[[#This Row],[STN K]]="","",IF(db[[#This Row],[STN TG]]="LSN",12,""))</f>
        <v/>
      </c>
      <c r="Z1788" s="87" t="str">
        <f>IF(db[[#This Row],[STN TG]]="LSN","PCS","")</f>
        <v/>
      </c>
      <c r="AA1788" s="87">
        <f>db[[#This Row],[QTY B]]*IF(db[[#This Row],[QTY TG]]="",1,db[[#This Row],[QTY TG]])*IF(db[[#This Row],[QTY K]]="",1,db[[#This Row],[QTY K]])</f>
        <v>144</v>
      </c>
      <c r="AB1788" s="87" t="str">
        <f>IF(db[[#This Row],[STN K]]="",IF(db[[#This Row],[STN TG]]="",db[[#This Row],[STN B]],db[[#This Row],[STN TG]]),db[[#This Row],[STN K]])</f>
        <v>SET</v>
      </c>
      <c r="AC1788" s="87"/>
    </row>
    <row r="1789" spans="1:29" x14ac:dyDescent="0.25">
      <c r="A1789" s="87">
        <f>ROW()-1</f>
        <v>1788</v>
      </c>
      <c r="B1789" s="3" t="str">
        <f>LOWER(SUBSTITUTE(SUBSTITUTE(SUBSTITUTE(SUBSTITUTE(SUBSTITUTE(SUBSTITUTE(db[[#This Row],[NB BM]]," ",),".",""),"-",""),"(",""),")",""),"/",""))</f>
        <v>opastel12wdb99812a</v>
      </c>
      <c r="C1789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D1789" s="3" t="str">
        <f>LOWER(SUBSTITUTE(SUBSTITUTE(SUBSTITUTE(SUBSTITUTE(SUBSTITUTE(SUBSTITUTE(SUBSTITUTE(SUBSTITUTE(SUBSTITUTE(db[[#This Row],[NB PAJAK]]," ",""),"-",""),"(",""),")",""),".",""),",",""),"/",""),"""",""),"+",""))</f>
        <v/>
      </c>
      <c r="E1789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opastel12wdb99812a144set</v>
      </c>
      <c r="F17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oilpasteldebozz12db99812a144setuntana</v>
      </c>
      <c r="G1789" s="1" t="s">
        <v>2077</v>
      </c>
      <c r="H1789" s="4" t="s">
        <v>2076</v>
      </c>
      <c r="I1789" s="49"/>
      <c r="J1789" s="1" t="s">
        <v>1621</v>
      </c>
      <c r="K1789" s="26" t="e">
        <f>IF(db[[#This Row],[NB NOTA_C]]="","",COUNTIF([2]!B_MSK[concat],db[[#This Row],[NB NOTA_C]]))</f>
        <v>#REF!</v>
      </c>
      <c r="L1789" s="6" t="s">
        <v>1634</v>
      </c>
      <c r="M1789" s="1" t="s">
        <v>1719</v>
      </c>
      <c r="N1789" s="1" t="s">
        <v>2788</v>
      </c>
      <c r="P1789" s="1" t="str">
        <f>IF(db[[#This Row],[QTY/ CTN]]="","",SUBSTITUTE(SUBSTITUTE(SUBSTITUTE(db[[#This Row],[QTY/ CTN]]," ","_",2),"(",""),")","")&amp;"_")</f>
        <v>144 SET_</v>
      </c>
      <c r="Q1789" s="1">
        <f>IF(db[[#This Row],[H_QTY/ CTN]]="","",SEARCH("_",db[[#This Row],[H_QTY/ CTN]]))</f>
        <v>8</v>
      </c>
      <c r="R1789" s="1">
        <f>IF(db[[#This Row],[H_QTY/ CTN]]="","",LEN(db[[#This Row],[H_QTY/ CTN]]))</f>
        <v>8</v>
      </c>
      <c r="S1789" s="90" t="str">
        <f>IF(db[[#This Row],[H_QTY/ CTN]]="","",LEFT(db[[#This Row],[H_QTY/ CTN]],db[[#This Row],[H_1]]-1))</f>
        <v>144 SET</v>
      </c>
      <c r="T1789" s="87" t="str">
        <f>IF(NOT(db[[#This Row],[H_1]]=db[[#This Row],[H_2]]),MID(db[[#This Row],[H_QTY/ CTN]],db[[#This Row],[H_1]]+1,db[[#This Row],[H_2]]-db[[#This Row],[H_1]]-1),"")</f>
        <v/>
      </c>
      <c r="U1789" s="87" t="str">
        <f>IF(db[[#This Row],[QTY/ CTN B]]="","",LEFT(db[[#This Row],[QTY/ CTN B]],SEARCH(" ",db[[#This Row],[QTY/ CTN B]],1)-1))</f>
        <v>144</v>
      </c>
      <c r="V1789" s="87" t="str">
        <f>IF(db[[#This Row],[QTY/ CTN B]]="","",RIGHT(db[[#This Row],[QTY/ CTN B]],LEN(db[[#This Row],[QTY/ CTN B]])-SEARCH(" ",db[[#This Row],[QTY/ CTN B]],1)))</f>
        <v>SET</v>
      </c>
      <c r="W1789" s="87" t="str">
        <f>IF(db[[#This Row],[QTY/ CTN TG]]="",IF(db[[#This Row],[STN TG]]="","",12),LEFT(db[[#This Row],[QTY/ CTN TG]],SEARCH(" ",db[[#This Row],[QTY/ CTN TG]],1)-1))</f>
        <v/>
      </c>
      <c r="X1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789" s="87" t="str">
        <f>IF(db[[#This Row],[STN K]]="","",IF(db[[#This Row],[STN TG]]="LSN",12,""))</f>
        <v/>
      </c>
      <c r="Z1789" s="87" t="str">
        <f>IF(db[[#This Row],[STN TG]]="LSN","PCS","")</f>
        <v/>
      </c>
      <c r="AA1789" s="87">
        <f>db[[#This Row],[QTY B]]*IF(db[[#This Row],[QTY TG]]="",1,db[[#This Row],[QTY TG]])*IF(db[[#This Row],[QTY K]]="",1,db[[#This Row],[QTY K]])</f>
        <v>144</v>
      </c>
      <c r="AB1789" s="87" t="str">
        <f>IF(db[[#This Row],[STN K]]="",IF(db[[#This Row],[STN TG]]="",db[[#This Row],[STN B]],db[[#This Row],[STN TG]]),db[[#This Row],[STN K]])</f>
        <v>SET</v>
      </c>
      <c r="AC1789" s="87"/>
    </row>
    <row r="1790" spans="1:29" x14ac:dyDescent="0.25">
      <c r="A1790" s="87">
        <f>ROW()-1</f>
        <v>1789</v>
      </c>
      <c r="B1790" s="3" t="str">
        <f>LOWER(SUBSTITUTE(SUBSTITUTE(SUBSTITUTE(SUBSTITUTE(SUBSTITUTE(SUBSTITUTE(db[[#This Row],[NB BM]]," ",),".",""),"-",""),"(",""),")",""),"/",""))</f>
        <v>opasteljk12wop12chhexagonal</v>
      </c>
      <c r="C1790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D1790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E1790" s="3" t="str">
        <f>LOWER(SUBSTITUTE(SUBSTITUTE(SUBSTITUTE(SUBSTITUTE(SUBSTITUTE(SUBSTITUTE(SUBSTITUTE(SUBSTITUTE(SUBSTITUTE(db[[#This Row],[NB BM]]&amp;db[[#This Row],[QTY/ CTN]]," ",),".",""),"-",""),"(",""),")",""),",",""),"/",""),"""",""),"+",""))</f>
        <v>opasteljk12wop12chhexagonal12lsn</v>
      </c>
      <c r="F17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oilpastelop12chhexagonaljk12lsnartomoro</v>
      </c>
      <c r="G1790" s="1" t="s">
        <v>1959</v>
      </c>
      <c r="H1790" s="4" t="s">
        <v>2090</v>
      </c>
      <c r="I1790" s="49" t="s">
        <v>2603</v>
      </c>
      <c r="J1790" s="1" t="s">
        <v>1620</v>
      </c>
      <c r="K1790" s="26" t="e">
        <f>IF(db[[#This Row],[NB NOTA_C]]="","",COUNTIF([2]!B_MSK[concat],db[[#This Row],[NB NOTA_C]]))</f>
        <v>#REF!</v>
      </c>
      <c r="L1790" s="7" t="s">
        <v>1631</v>
      </c>
      <c r="M1790" s="3" t="s">
        <v>1661</v>
      </c>
      <c r="N1790" s="1" t="s">
        <v>2788</v>
      </c>
      <c r="O1790" s="1" t="s">
        <v>4824</v>
      </c>
      <c r="P1790" s="1" t="str">
        <f>IF(db[[#This Row],[QTY/ CTN]]="","",SUBSTITUTE(SUBSTITUTE(SUBSTITUTE(db[[#This Row],[QTY/ CTN]]," ","_",2),"(",""),")","")&amp;"_")</f>
        <v>12 LSN_</v>
      </c>
      <c r="Q1790" s="1">
        <f>IF(db[[#This Row],[H_QTY/ CTN]]="","",SEARCH("_",db[[#This Row],[H_QTY/ CTN]]))</f>
        <v>7</v>
      </c>
      <c r="R1790" s="1">
        <f>IF(db[[#This Row],[H_QTY/ CTN]]="","",LEN(db[[#This Row],[H_QTY/ CTN]]))</f>
        <v>7</v>
      </c>
      <c r="S1790" s="90" t="str">
        <f>IF(db[[#This Row],[H_QTY/ CTN]]="","",LEFT(db[[#This Row],[H_QTY/ CTN]],db[[#This Row],[H_1]]-1))</f>
        <v>12 LSN</v>
      </c>
      <c r="T1790" s="87" t="str">
        <f>IF(NOT(db[[#This Row],[H_1]]=db[[#This Row],[H_2]]),MID(db[[#This Row],[H_QTY/ CTN]],db[[#This Row],[H_1]]+1,db[[#This Row],[H_2]]-db[[#This Row],[H_1]]-1),"")</f>
        <v/>
      </c>
      <c r="U1790" s="87" t="str">
        <f>IF(db[[#This Row],[QTY/ CTN B]]="","",LEFT(db[[#This Row],[QTY/ CTN B]],SEARCH(" ",db[[#This Row],[QTY/ CTN B]],1)-1))</f>
        <v>12</v>
      </c>
      <c r="V1790" s="87" t="str">
        <f>IF(db[[#This Row],[QTY/ CTN B]]="","",RIGHT(db[[#This Row],[QTY/ CTN B]],LEN(db[[#This Row],[QTY/ CTN B]])-SEARCH(" ",db[[#This Row],[QTY/ CTN B]],1)))</f>
        <v>LSN</v>
      </c>
      <c r="W1790" s="87">
        <f>IF(db[[#This Row],[QTY/ CTN TG]]="",IF(db[[#This Row],[STN TG]]="","",12),LEFT(db[[#This Row],[QTY/ CTN TG]],SEARCH(" ",db[[#This Row],[QTY/ CTN TG]],1)-1))</f>
        <v>12</v>
      </c>
      <c r="X1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90" s="87" t="str">
        <f>IF(db[[#This Row],[STN K]]="","",IF(db[[#This Row],[STN TG]]="LSN",12,""))</f>
        <v/>
      </c>
      <c r="Z1790" s="87" t="str">
        <f>IF(db[[#This Row],[STN TG]]="LSN","PCS","")</f>
        <v/>
      </c>
      <c r="AA1790" s="87">
        <f>db[[#This Row],[QTY B]]*IF(db[[#This Row],[QTY TG]]="",1,db[[#This Row],[QTY TG]])*IF(db[[#This Row],[QTY K]]="",1,db[[#This Row],[QTY K]])</f>
        <v>144</v>
      </c>
      <c r="AB1790" s="87" t="str">
        <f>IF(db[[#This Row],[STN K]]="",IF(db[[#This Row],[STN TG]]="",db[[#This Row],[STN B]],db[[#This Row],[STN TG]]),db[[#This Row],[STN K]])</f>
        <v>PCS</v>
      </c>
      <c r="AC1790" s="87"/>
    </row>
    <row r="1791" spans="1:29" x14ac:dyDescent="0.25">
      <c r="A1791" s="87">
        <f>ROW()-1</f>
        <v>1790</v>
      </c>
      <c r="B1791" s="1" t="str">
        <f>LOWER(SUBSTITUTE(SUBSTITUTE(SUBSTITUTE(SUBSTITUTE(SUBSTITUTE(SUBSTITUTE(db[[#This Row],[NB BM]]," ",),".",""),"-",""),"(",""),")",""),"/",""))</f>
        <v>opasteljk12wop12chccompact</v>
      </c>
      <c r="C1791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D1791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E1791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opasteljk12wop12chccompact12lsn</v>
      </c>
      <c r="F17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oilpastelop12chccompactjk12lsnartomoro</v>
      </c>
      <c r="G1791" s="1" t="s">
        <v>708</v>
      </c>
      <c r="H1791" s="4" t="s">
        <v>709</v>
      </c>
      <c r="I1791" s="49" t="s">
        <v>2414</v>
      </c>
      <c r="J1791" s="1" t="s">
        <v>1620</v>
      </c>
      <c r="K1791" s="26" t="e">
        <f>IF(db[[#This Row],[NB NOTA_C]]="","",COUNTIF([2]!B_MSK[concat],db[[#This Row],[NB NOTA_C]]))</f>
        <v>#REF!</v>
      </c>
      <c r="L1791" s="6" t="s">
        <v>1631</v>
      </c>
      <c r="M1791" s="1" t="s">
        <v>1661</v>
      </c>
      <c r="N1791" s="1" t="s">
        <v>2788</v>
      </c>
      <c r="O1791" s="1" t="s">
        <v>6160</v>
      </c>
      <c r="P1791" s="1" t="str">
        <f>IF(db[[#This Row],[QTY/ CTN]]="","",SUBSTITUTE(SUBSTITUTE(SUBSTITUTE(db[[#This Row],[QTY/ CTN]]," ","_",2),"(",""),")","")&amp;"_")</f>
        <v>12 LSN_</v>
      </c>
      <c r="Q1791" s="1">
        <f>IF(db[[#This Row],[H_QTY/ CTN]]="","",SEARCH("_",db[[#This Row],[H_QTY/ CTN]]))</f>
        <v>7</v>
      </c>
      <c r="R1791" s="1">
        <f>IF(db[[#This Row],[H_QTY/ CTN]]="","",LEN(db[[#This Row],[H_QTY/ CTN]]))</f>
        <v>7</v>
      </c>
      <c r="S1791" s="90" t="str">
        <f>IF(db[[#This Row],[H_QTY/ CTN]]="","",LEFT(db[[#This Row],[H_QTY/ CTN]],db[[#This Row],[H_1]]-1))</f>
        <v>12 LSN</v>
      </c>
      <c r="T1791" s="87" t="str">
        <f>IF(NOT(db[[#This Row],[H_1]]=db[[#This Row],[H_2]]),MID(db[[#This Row],[H_QTY/ CTN]],db[[#This Row],[H_1]]+1,db[[#This Row],[H_2]]-db[[#This Row],[H_1]]-1),"")</f>
        <v/>
      </c>
      <c r="U1791" s="87" t="str">
        <f>IF(db[[#This Row],[QTY/ CTN B]]="","",LEFT(db[[#This Row],[QTY/ CTN B]],SEARCH(" ",db[[#This Row],[QTY/ CTN B]],1)-1))</f>
        <v>12</v>
      </c>
      <c r="V1791" s="87" t="str">
        <f>IF(db[[#This Row],[QTY/ CTN B]]="","",RIGHT(db[[#This Row],[QTY/ CTN B]],LEN(db[[#This Row],[QTY/ CTN B]])-SEARCH(" ",db[[#This Row],[QTY/ CTN B]],1)))</f>
        <v>LSN</v>
      </c>
      <c r="W1791" s="87">
        <f>IF(db[[#This Row],[QTY/ CTN TG]]="",IF(db[[#This Row],[STN TG]]="","",12),LEFT(db[[#This Row],[QTY/ CTN TG]],SEARCH(" ",db[[#This Row],[QTY/ CTN TG]],1)-1))</f>
        <v>12</v>
      </c>
      <c r="X1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91" s="87" t="str">
        <f>IF(db[[#This Row],[STN K]]="","",IF(db[[#This Row],[STN TG]]="LSN",12,""))</f>
        <v/>
      </c>
      <c r="Z1791" s="87" t="str">
        <f>IF(db[[#This Row],[STN TG]]="LSN","PCS","")</f>
        <v/>
      </c>
      <c r="AA1791" s="87">
        <f>db[[#This Row],[QTY B]]*IF(db[[#This Row],[QTY TG]]="",1,db[[#This Row],[QTY TG]])*IF(db[[#This Row],[QTY K]]="",1,db[[#This Row],[QTY K]])</f>
        <v>144</v>
      </c>
      <c r="AB1791" s="87" t="str">
        <f>IF(db[[#This Row],[STN K]]="",IF(db[[#This Row],[STN TG]]="",db[[#This Row],[STN B]],db[[#This Row],[STN TG]]),db[[#This Row],[STN K]])</f>
        <v>PCS</v>
      </c>
      <c r="AC1791" s="87"/>
    </row>
    <row r="1792" spans="1:29" x14ac:dyDescent="0.25">
      <c r="A1792" s="87">
        <f>ROW()-1</f>
        <v>1791</v>
      </c>
      <c r="B1792" s="1" t="str">
        <f>LOWER(SUBSTITUTE(SUBSTITUTE(SUBSTITUTE(SUBSTITUTE(SUBSTITUTE(SUBSTITUTE(db[[#This Row],[NB BM]]," ",),".",""),"-",""),"(",""),")",""),"/",""))</f>
        <v>opasteljk12wop12crround</v>
      </c>
      <c r="C1792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D1792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E1792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opasteljk12wop12crround6box24set</v>
      </c>
      <c r="F17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oilpastelop12crroundjk6box24setartomoro</v>
      </c>
      <c r="G1792" s="1" t="s">
        <v>710</v>
      </c>
      <c r="H1792" s="4" t="s">
        <v>711</v>
      </c>
      <c r="I1792" s="49" t="s">
        <v>2415</v>
      </c>
      <c r="J1792" s="1" t="s">
        <v>1620</v>
      </c>
      <c r="K1792" s="26" t="e">
        <f>IF(db[[#This Row],[NB NOTA_C]]="","",COUNTIF([2]!B_MSK[concat],db[[#This Row],[NB NOTA_C]]))</f>
        <v>#REF!</v>
      </c>
      <c r="L1792" s="6" t="s">
        <v>1631</v>
      </c>
      <c r="M1792" s="1" t="s">
        <v>1699</v>
      </c>
      <c r="N1792" s="1" t="s">
        <v>2788</v>
      </c>
      <c r="O1792" s="1" t="s">
        <v>6074</v>
      </c>
      <c r="P1792" s="1" t="str">
        <f>IF(db[[#This Row],[QTY/ CTN]]="","",SUBSTITUTE(SUBSTITUTE(SUBSTITUTE(db[[#This Row],[QTY/ CTN]]," ","_",2),"(",""),")","")&amp;"_")</f>
        <v>6 BOX_24 SET_</v>
      </c>
      <c r="Q1792" s="1">
        <f>IF(db[[#This Row],[H_QTY/ CTN]]="","",SEARCH("_",db[[#This Row],[H_QTY/ CTN]]))</f>
        <v>6</v>
      </c>
      <c r="R1792" s="1">
        <f>IF(db[[#This Row],[H_QTY/ CTN]]="","",LEN(db[[#This Row],[H_QTY/ CTN]]))</f>
        <v>13</v>
      </c>
      <c r="S1792" s="90" t="str">
        <f>IF(db[[#This Row],[H_QTY/ CTN]]="","",LEFT(db[[#This Row],[H_QTY/ CTN]],db[[#This Row],[H_1]]-1))</f>
        <v>6 BOX</v>
      </c>
      <c r="T1792" s="87" t="str">
        <f>IF(NOT(db[[#This Row],[H_1]]=db[[#This Row],[H_2]]),MID(db[[#This Row],[H_QTY/ CTN]],db[[#This Row],[H_1]]+1,db[[#This Row],[H_2]]-db[[#This Row],[H_1]]-1),"")</f>
        <v>24 SET</v>
      </c>
      <c r="U1792" s="87" t="str">
        <f>IF(db[[#This Row],[QTY/ CTN B]]="","",LEFT(db[[#This Row],[QTY/ CTN B]],SEARCH(" ",db[[#This Row],[QTY/ CTN B]],1)-1))</f>
        <v>6</v>
      </c>
      <c r="V1792" s="87" t="str">
        <f>IF(db[[#This Row],[QTY/ CTN B]]="","",RIGHT(db[[#This Row],[QTY/ CTN B]],LEN(db[[#This Row],[QTY/ CTN B]])-SEARCH(" ",db[[#This Row],[QTY/ CTN B]],1)))</f>
        <v>BOX</v>
      </c>
      <c r="W1792" s="87" t="str">
        <f>IF(db[[#This Row],[QTY/ CTN TG]]="",IF(db[[#This Row],[STN TG]]="","",12),LEFT(db[[#This Row],[QTY/ CTN TG]],SEARCH(" ",db[[#This Row],[QTY/ CTN TG]],1)-1))</f>
        <v>24</v>
      </c>
      <c r="X1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2" s="87" t="str">
        <f>IF(db[[#This Row],[STN K]]="","",IF(db[[#This Row],[STN TG]]="LSN",12,""))</f>
        <v/>
      </c>
      <c r="Z1792" s="87" t="str">
        <f>IF(db[[#This Row],[STN TG]]="LSN","PCS","")</f>
        <v/>
      </c>
      <c r="AA1792" s="87">
        <f>db[[#This Row],[QTY B]]*IF(db[[#This Row],[QTY TG]]="",1,db[[#This Row],[QTY TG]])*IF(db[[#This Row],[QTY K]]="",1,db[[#This Row],[QTY K]])</f>
        <v>144</v>
      </c>
      <c r="AB1792" s="87" t="str">
        <f>IF(db[[#This Row],[STN K]]="",IF(db[[#This Row],[STN TG]]="",db[[#This Row],[STN B]],db[[#This Row],[STN TG]]),db[[#This Row],[STN K]])</f>
        <v>SET</v>
      </c>
      <c r="AC1792" s="87"/>
    </row>
    <row r="1793" spans="1:29" x14ac:dyDescent="0.25">
      <c r="A1793" s="87">
        <f>ROW()-1</f>
        <v>1792</v>
      </c>
      <c r="B1793" s="1" t="str">
        <f>LOWER(SUBSTITUTE(SUBSTITUTE(SUBSTITUTE(SUBSTITUTE(SUBSTITUTE(SUBSTITUTE(db[[#This Row],[NB BM]]," ",),".",""),"-",""),"(",""),")",""),"/",""))</f>
        <v>opasteljk12wop12s</v>
      </c>
      <c r="C1793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D1793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E1793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opasteljk12wop12s12lsn</v>
      </c>
      <c r="F17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oilpastelop12sppcaseseaworldjk12lsnartomoro</v>
      </c>
      <c r="G1793" s="1" t="s">
        <v>712</v>
      </c>
      <c r="H1793" s="4" t="s">
        <v>713</v>
      </c>
      <c r="I1793" s="49" t="s">
        <v>714</v>
      </c>
      <c r="J1793" s="1" t="s">
        <v>1620</v>
      </c>
      <c r="K1793" s="26" t="e">
        <f>IF(db[[#This Row],[NB NOTA_C]]="","",COUNTIF([2]!B_MSK[concat],db[[#This Row],[NB NOTA_C]]))</f>
        <v>#REF!</v>
      </c>
      <c r="L1793" s="6" t="s">
        <v>1631</v>
      </c>
      <c r="M1793" s="1" t="s">
        <v>1661</v>
      </c>
      <c r="N1793" s="1" t="s">
        <v>2788</v>
      </c>
      <c r="O1793" s="1" t="s">
        <v>5706</v>
      </c>
      <c r="P1793" s="1" t="str">
        <f>IF(db[[#This Row],[QTY/ CTN]]="","",SUBSTITUTE(SUBSTITUTE(SUBSTITUTE(db[[#This Row],[QTY/ CTN]]," ","_",2),"(",""),")","")&amp;"_")</f>
        <v>12 LSN_</v>
      </c>
      <c r="Q1793" s="1">
        <f>IF(db[[#This Row],[H_QTY/ CTN]]="","",SEARCH("_",db[[#This Row],[H_QTY/ CTN]]))</f>
        <v>7</v>
      </c>
      <c r="R1793" s="1">
        <f>IF(db[[#This Row],[H_QTY/ CTN]]="","",LEN(db[[#This Row],[H_QTY/ CTN]]))</f>
        <v>7</v>
      </c>
      <c r="S1793" s="90" t="str">
        <f>IF(db[[#This Row],[H_QTY/ CTN]]="","",LEFT(db[[#This Row],[H_QTY/ CTN]],db[[#This Row],[H_1]]-1))</f>
        <v>12 LSN</v>
      </c>
      <c r="T1793" s="87" t="str">
        <f>IF(NOT(db[[#This Row],[H_1]]=db[[#This Row],[H_2]]),MID(db[[#This Row],[H_QTY/ CTN]],db[[#This Row],[H_1]]+1,db[[#This Row],[H_2]]-db[[#This Row],[H_1]]-1),"")</f>
        <v/>
      </c>
      <c r="U1793" s="87" t="str">
        <f>IF(db[[#This Row],[QTY/ CTN B]]="","",LEFT(db[[#This Row],[QTY/ CTN B]],SEARCH(" ",db[[#This Row],[QTY/ CTN B]],1)-1))</f>
        <v>12</v>
      </c>
      <c r="V1793" s="87" t="str">
        <f>IF(db[[#This Row],[QTY/ CTN B]]="","",RIGHT(db[[#This Row],[QTY/ CTN B]],LEN(db[[#This Row],[QTY/ CTN B]])-SEARCH(" ",db[[#This Row],[QTY/ CTN B]],1)))</f>
        <v>LSN</v>
      </c>
      <c r="W1793" s="87">
        <f>IF(db[[#This Row],[QTY/ CTN TG]]="",IF(db[[#This Row],[STN TG]]="","",12),LEFT(db[[#This Row],[QTY/ CTN TG]],SEARCH(" ",db[[#This Row],[QTY/ CTN TG]],1)-1))</f>
        <v>12</v>
      </c>
      <c r="X1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93" s="87" t="str">
        <f>IF(db[[#This Row],[STN K]]="","",IF(db[[#This Row],[STN TG]]="LSN",12,""))</f>
        <v/>
      </c>
      <c r="Z1793" s="87" t="str">
        <f>IF(db[[#This Row],[STN TG]]="LSN","PCS","")</f>
        <v/>
      </c>
      <c r="AA1793" s="87">
        <f>db[[#This Row],[QTY B]]*IF(db[[#This Row],[QTY TG]]="",1,db[[#This Row],[QTY TG]])*IF(db[[#This Row],[QTY K]]="",1,db[[#This Row],[QTY K]])</f>
        <v>144</v>
      </c>
      <c r="AB1793" s="87" t="str">
        <f>IF(db[[#This Row],[STN K]]="",IF(db[[#This Row],[STN TG]]="",db[[#This Row],[STN B]],db[[#This Row],[STN TG]]),db[[#This Row],[STN K]])</f>
        <v>PCS</v>
      </c>
      <c r="AC1793" s="87"/>
    </row>
    <row r="1794" spans="1:29" x14ac:dyDescent="0.25">
      <c r="A1794" s="87">
        <f>ROW()-1</f>
        <v>1793</v>
      </c>
      <c r="B1794" s="1" t="str">
        <f>LOWER(SUBSTITUTE(SUBSTITUTE(SUBSTITUTE(SUBSTITUTE(SUBSTITUTE(SUBSTITUTE(db[[#This Row],[NB BM]]," ",),".",""),"-",""),"(",""),")",""),"/",""))</f>
        <v>opasteljk18wop18s</v>
      </c>
      <c r="C1794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D1794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E1794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opasteljk18wop18s6lsn</v>
      </c>
      <c r="F17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oilpastelop18sppcaseseaworldjk6lsnartomoro</v>
      </c>
      <c r="G1794" s="1" t="s">
        <v>715</v>
      </c>
      <c r="H1794" s="4" t="s">
        <v>716</v>
      </c>
      <c r="I1794" s="49" t="s">
        <v>717</v>
      </c>
      <c r="J1794" s="1" t="s">
        <v>1620</v>
      </c>
      <c r="K1794" s="26" t="e">
        <f>IF(db[[#This Row],[NB NOTA_C]]="","",COUNTIF([2]!B_MSK[concat],db[[#This Row],[NB NOTA_C]]))</f>
        <v>#REF!</v>
      </c>
      <c r="L1794" s="6" t="s">
        <v>1631</v>
      </c>
      <c r="M1794" s="1" t="s">
        <v>1700</v>
      </c>
      <c r="N1794" s="1" t="s">
        <v>2788</v>
      </c>
      <c r="O1794" s="1" t="s">
        <v>6081</v>
      </c>
      <c r="P1794" s="1" t="str">
        <f>IF(db[[#This Row],[QTY/ CTN]]="","",SUBSTITUTE(SUBSTITUTE(SUBSTITUTE(db[[#This Row],[QTY/ CTN]]," ","_",2),"(",""),")","")&amp;"_")</f>
        <v>6 LSN_</v>
      </c>
      <c r="Q1794" s="1">
        <f>IF(db[[#This Row],[H_QTY/ CTN]]="","",SEARCH("_",db[[#This Row],[H_QTY/ CTN]]))</f>
        <v>6</v>
      </c>
      <c r="R1794" s="1">
        <f>IF(db[[#This Row],[H_QTY/ CTN]]="","",LEN(db[[#This Row],[H_QTY/ CTN]]))</f>
        <v>6</v>
      </c>
      <c r="S1794" s="90" t="str">
        <f>IF(db[[#This Row],[H_QTY/ CTN]]="","",LEFT(db[[#This Row],[H_QTY/ CTN]],db[[#This Row],[H_1]]-1))</f>
        <v>6 LSN</v>
      </c>
      <c r="T1794" s="87" t="str">
        <f>IF(NOT(db[[#This Row],[H_1]]=db[[#This Row],[H_2]]),MID(db[[#This Row],[H_QTY/ CTN]],db[[#This Row],[H_1]]+1,db[[#This Row],[H_2]]-db[[#This Row],[H_1]]-1),"")</f>
        <v/>
      </c>
      <c r="U1794" s="87" t="str">
        <f>IF(db[[#This Row],[QTY/ CTN B]]="","",LEFT(db[[#This Row],[QTY/ CTN B]],SEARCH(" ",db[[#This Row],[QTY/ CTN B]],1)-1))</f>
        <v>6</v>
      </c>
      <c r="V1794" s="87" t="str">
        <f>IF(db[[#This Row],[QTY/ CTN B]]="","",RIGHT(db[[#This Row],[QTY/ CTN B]],LEN(db[[#This Row],[QTY/ CTN B]])-SEARCH(" ",db[[#This Row],[QTY/ CTN B]],1)))</f>
        <v>LSN</v>
      </c>
      <c r="W1794" s="87">
        <f>IF(db[[#This Row],[QTY/ CTN TG]]="",IF(db[[#This Row],[STN TG]]="","",12),LEFT(db[[#This Row],[QTY/ CTN TG]],SEARCH(" ",db[[#This Row],[QTY/ CTN TG]],1)-1))</f>
        <v>12</v>
      </c>
      <c r="X17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794" s="87" t="str">
        <f>IF(db[[#This Row],[STN K]]="","",IF(db[[#This Row],[STN TG]]="LSN",12,""))</f>
        <v/>
      </c>
      <c r="Z1794" s="87" t="str">
        <f>IF(db[[#This Row],[STN TG]]="LSN","PCS","")</f>
        <v/>
      </c>
      <c r="AA1794" s="87">
        <f>db[[#This Row],[QTY B]]*IF(db[[#This Row],[QTY TG]]="",1,db[[#This Row],[QTY TG]])*IF(db[[#This Row],[QTY K]]="",1,db[[#This Row],[QTY K]])</f>
        <v>72</v>
      </c>
      <c r="AB1794" s="87" t="str">
        <f>IF(db[[#This Row],[STN K]]="",IF(db[[#This Row],[STN TG]]="",db[[#This Row],[STN B]],db[[#This Row],[STN TG]]),db[[#This Row],[STN K]])</f>
        <v>PCS</v>
      </c>
      <c r="AC1794" s="87"/>
    </row>
    <row r="1795" spans="1:29" x14ac:dyDescent="0.25">
      <c r="A1795" s="87">
        <f>ROW()-1</f>
        <v>1794</v>
      </c>
      <c r="B1795" s="1" t="str">
        <f>LOWER(SUBSTITUTE(SUBSTITUTE(SUBSTITUTE(SUBSTITUTE(SUBSTITUTE(SUBSTITUTE(db[[#This Row],[NB BM]]," ",),".",""),"-",""),"(",""),")",""),"/",""))</f>
        <v>opasteljk24wop24s</v>
      </c>
      <c r="C1795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D1795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E1795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opasteljk24wop24s8box6set</v>
      </c>
      <c r="F17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oilpastelop24sppcaseseaworldjk8box6setartomoro</v>
      </c>
      <c r="G1795" s="1" t="s">
        <v>718</v>
      </c>
      <c r="H1795" s="4" t="s">
        <v>719</v>
      </c>
      <c r="I1795" s="49" t="s">
        <v>720</v>
      </c>
      <c r="J1795" s="1" t="s">
        <v>1620</v>
      </c>
      <c r="K1795" s="26" t="e">
        <f>IF(db[[#This Row],[NB NOTA_C]]="","",COUNTIF([2]!B_MSK[concat],db[[#This Row],[NB NOTA_C]]))</f>
        <v>#REF!</v>
      </c>
      <c r="L1795" s="6" t="s">
        <v>1631</v>
      </c>
      <c r="M1795" s="1" t="s">
        <v>1794</v>
      </c>
      <c r="N1795" s="1" t="s">
        <v>2788</v>
      </c>
      <c r="O1795" s="1" t="s">
        <v>5693</v>
      </c>
      <c r="P1795" s="1" t="str">
        <f>IF(db[[#This Row],[QTY/ CTN]]="","",SUBSTITUTE(SUBSTITUTE(SUBSTITUTE(db[[#This Row],[QTY/ CTN]]," ","_",2),"(",""),")","")&amp;"_")</f>
        <v>8 BOX_6 SET_</v>
      </c>
      <c r="Q1795" s="1">
        <f>IF(db[[#This Row],[H_QTY/ CTN]]="","",SEARCH("_",db[[#This Row],[H_QTY/ CTN]]))</f>
        <v>6</v>
      </c>
      <c r="R1795" s="1">
        <f>IF(db[[#This Row],[H_QTY/ CTN]]="","",LEN(db[[#This Row],[H_QTY/ CTN]]))</f>
        <v>12</v>
      </c>
      <c r="S1795" s="90" t="str">
        <f>IF(db[[#This Row],[H_QTY/ CTN]]="","",LEFT(db[[#This Row],[H_QTY/ CTN]],db[[#This Row],[H_1]]-1))</f>
        <v>8 BOX</v>
      </c>
      <c r="T1795" s="87" t="str">
        <f>IF(NOT(db[[#This Row],[H_1]]=db[[#This Row],[H_2]]),MID(db[[#This Row],[H_QTY/ CTN]],db[[#This Row],[H_1]]+1,db[[#This Row],[H_2]]-db[[#This Row],[H_1]]-1),"")</f>
        <v>6 SET</v>
      </c>
      <c r="U1795" s="87" t="str">
        <f>IF(db[[#This Row],[QTY/ CTN B]]="","",LEFT(db[[#This Row],[QTY/ CTN B]],SEARCH(" ",db[[#This Row],[QTY/ CTN B]],1)-1))</f>
        <v>8</v>
      </c>
      <c r="V1795" s="87" t="str">
        <f>IF(db[[#This Row],[QTY/ CTN B]]="","",RIGHT(db[[#This Row],[QTY/ CTN B]],LEN(db[[#This Row],[QTY/ CTN B]])-SEARCH(" ",db[[#This Row],[QTY/ CTN B]],1)))</f>
        <v>BOX</v>
      </c>
      <c r="W1795" s="87" t="str">
        <f>IF(db[[#This Row],[QTY/ CTN TG]]="",IF(db[[#This Row],[STN TG]]="","",12),LEFT(db[[#This Row],[QTY/ CTN TG]],SEARCH(" ",db[[#This Row],[QTY/ CTN TG]],1)-1))</f>
        <v>6</v>
      </c>
      <c r="X1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5" s="87" t="str">
        <f>IF(db[[#This Row],[STN K]]="","",IF(db[[#This Row],[STN TG]]="LSN",12,""))</f>
        <v/>
      </c>
      <c r="Z1795" s="87" t="str">
        <f>IF(db[[#This Row],[STN TG]]="LSN","PCS","")</f>
        <v/>
      </c>
      <c r="AA1795" s="87">
        <f>db[[#This Row],[QTY B]]*IF(db[[#This Row],[QTY TG]]="",1,db[[#This Row],[QTY TG]])*IF(db[[#This Row],[QTY K]]="",1,db[[#This Row],[QTY K]])</f>
        <v>48</v>
      </c>
      <c r="AB1795" s="87" t="str">
        <f>IF(db[[#This Row],[STN K]]="",IF(db[[#This Row],[STN TG]]="",db[[#This Row],[STN B]],db[[#This Row],[STN TG]]),db[[#This Row],[STN K]])</f>
        <v>SET</v>
      </c>
      <c r="AC1795" s="87"/>
    </row>
    <row r="1796" spans="1:29" x14ac:dyDescent="0.25">
      <c r="A1796" s="87">
        <f>ROW()-1</f>
        <v>1795</v>
      </c>
      <c r="B1796" s="8" t="str">
        <f>LOWER(SUBSTITUTE(SUBSTITUTE(SUBSTITUTE(SUBSTITUTE(SUBSTITUTE(SUBSTITUTE(db[[#This Row],[NB BM]]," ",),".",""),"-",""),"(",""),")",""),"/",""))</f>
        <v>opasteljk36wop36s</v>
      </c>
      <c r="C1796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D1796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E1796" s="8" t="str">
        <f>LOWER(SUBSTITUTE(SUBSTITUTE(SUBSTITUTE(SUBSTITUTE(SUBSTITUTE(SUBSTITUTE(SUBSTITUTE(SUBSTITUTE(SUBSTITUTE(db[[#This Row],[NB BM]]&amp;db[[#This Row],[QTY/ CTN]]," ",),".",""),"-",""),"(",""),")",""),",",""),"/",""),"""",""),"+",""))</f>
        <v>opasteljk36wop36s6box6set</v>
      </c>
      <c r="F179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oilpastelop36sppcaseseaworldjk6box6setartomoro</v>
      </c>
      <c r="G1796" s="8" t="s">
        <v>721</v>
      </c>
      <c r="H1796" s="18" t="s">
        <v>722</v>
      </c>
      <c r="I1796" s="49" t="s">
        <v>723</v>
      </c>
      <c r="J1796" s="1" t="s">
        <v>1620</v>
      </c>
      <c r="K1796" s="26" t="e">
        <f>IF(db[[#This Row],[NB NOTA_C]]="","",COUNTIF([2]!B_MSK[concat],db[[#This Row],[NB NOTA_C]]))</f>
        <v>#REF!</v>
      </c>
      <c r="L1796" s="6" t="s">
        <v>1631</v>
      </c>
      <c r="M1796" s="1" t="s">
        <v>1795</v>
      </c>
      <c r="N1796" s="1" t="s">
        <v>2788</v>
      </c>
      <c r="O1796" s="1" t="s">
        <v>5845</v>
      </c>
      <c r="P1796" s="1" t="str">
        <f>IF(db[[#This Row],[QTY/ CTN]]="","",SUBSTITUTE(SUBSTITUTE(SUBSTITUTE(db[[#This Row],[QTY/ CTN]]," ","_",2),"(",""),")","")&amp;"_")</f>
        <v>6 BOX_6 SET_</v>
      </c>
      <c r="Q1796" s="1">
        <f>IF(db[[#This Row],[H_QTY/ CTN]]="","",SEARCH("_",db[[#This Row],[H_QTY/ CTN]]))</f>
        <v>6</v>
      </c>
      <c r="R1796" s="1">
        <f>IF(db[[#This Row],[H_QTY/ CTN]]="","",LEN(db[[#This Row],[H_QTY/ CTN]]))</f>
        <v>12</v>
      </c>
      <c r="S1796" s="90" t="str">
        <f>IF(db[[#This Row],[H_QTY/ CTN]]="","",LEFT(db[[#This Row],[H_QTY/ CTN]],db[[#This Row],[H_1]]-1))</f>
        <v>6 BOX</v>
      </c>
      <c r="T1796" s="87" t="str">
        <f>IF(NOT(db[[#This Row],[H_1]]=db[[#This Row],[H_2]]),MID(db[[#This Row],[H_QTY/ CTN]],db[[#This Row],[H_1]]+1,db[[#This Row],[H_2]]-db[[#This Row],[H_1]]-1),"")</f>
        <v>6 SET</v>
      </c>
      <c r="U1796" s="87" t="str">
        <f>IF(db[[#This Row],[QTY/ CTN B]]="","",LEFT(db[[#This Row],[QTY/ CTN B]],SEARCH(" ",db[[#This Row],[QTY/ CTN B]],1)-1))</f>
        <v>6</v>
      </c>
      <c r="V1796" s="87" t="str">
        <f>IF(db[[#This Row],[QTY/ CTN B]]="","",RIGHT(db[[#This Row],[QTY/ CTN B]],LEN(db[[#This Row],[QTY/ CTN B]])-SEARCH(" ",db[[#This Row],[QTY/ CTN B]],1)))</f>
        <v>BOX</v>
      </c>
      <c r="W1796" s="87" t="str">
        <f>IF(db[[#This Row],[QTY/ CTN TG]]="",IF(db[[#This Row],[STN TG]]="","",12),LEFT(db[[#This Row],[QTY/ CTN TG]],SEARCH(" ",db[[#This Row],[QTY/ CTN TG]],1)-1))</f>
        <v>6</v>
      </c>
      <c r="X17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6" s="87" t="str">
        <f>IF(db[[#This Row],[STN K]]="","",IF(db[[#This Row],[STN TG]]="LSN",12,""))</f>
        <v/>
      </c>
      <c r="Z1796" s="87" t="str">
        <f>IF(db[[#This Row],[STN TG]]="LSN","PCS","")</f>
        <v/>
      </c>
      <c r="AA1796" s="87">
        <f>db[[#This Row],[QTY B]]*IF(db[[#This Row],[QTY TG]]="",1,db[[#This Row],[QTY TG]])*IF(db[[#This Row],[QTY K]]="",1,db[[#This Row],[QTY K]])</f>
        <v>36</v>
      </c>
      <c r="AB1796" s="87" t="str">
        <f>IF(db[[#This Row],[STN K]]="",IF(db[[#This Row],[STN TG]]="",db[[#This Row],[STN B]],db[[#This Row],[STN TG]]),db[[#This Row],[STN K]])</f>
        <v>SET</v>
      </c>
      <c r="AC1796" s="87"/>
    </row>
    <row r="1797" spans="1:29" x14ac:dyDescent="0.25">
      <c r="A1797" s="87">
        <f>ROW()-1</f>
        <v>1796</v>
      </c>
      <c r="B1797" s="8" t="str">
        <f>LOWER(SUBSTITUTE(SUBSTITUTE(SUBSTITUTE(SUBSTITUTE(SUBSTITUTE(SUBSTITUTE(db[[#This Row],[NB BM]]," ",),".",""),"-",""),"(",""),")",""),"/",""))</f>
        <v>opasteljk48wop48s</v>
      </c>
      <c r="C1797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D1797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E1797" s="8" t="str">
        <f>LOWER(SUBSTITUTE(SUBSTITUTE(SUBSTITUTE(SUBSTITUTE(SUBSTITUTE(SUBSTITUTE(SUBSTITUTE(SUBSTITUTE(SUBSTITUTE(db[[#This Row],[NB BM]]&amp;db[[#This Row],[QTY/ CTN]]," ",),".",""),"-",""),"(",""),")",""),",",""),"/",""),"""",""),"+",""))</f>
        <v>opasteljk48wop48s4box6set</v>
      </c>
      <c r="F179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oilpastelop48sppcaseseaworldjk4box6setartomoro</v>
      </c>
      <c r="G1797" s="8" t="s">
        <v>724</v>
      </c>
      <c r="H1797" s="18" t="s">
        <v>725</v>
      </c>
      <c r="I1797" s="49" t="s">
        <v>726</v>
      </c>
      <c r="J1797" s="1" t="s">
        <v>1620</v>
      </c>
      <c r="K1797" s="26" t="e">
        <f>IF(db[[#This Row],[NB NOTA_C]]="","",COUNTIF([2]!B_MSK[concat],db[[#This Row],[NB NOTA_C]]))</f>
        <v>#REF!</v>
      </c>
      <c r="L1797" s="6" t="s">
        <v>1631</v>
      </c>
      <c r="M1797" s="1" t="s">
        <v>1796</v>
      </c>
      <c r="N1797" s="1" t="s">
        <v>2788</v>
      </c>
      <c r="O1797" s="1" t="s">
        <v>5475</v>
      </c>
      <c r="P1797" s="1" t="str">
        <f>IF(db[[#This Row],[QTY/ CTN]]="","",SUBSTITUTE(SUBSTITUTE(SUBSTITUTE(db[[#This Row],[QTY/ CTN]]," ","_",2),"(",""),")","")&amp;"_")</f>
        <v>4 BOX_6 SET_</v>
      </c>
      <c r="Q1797" s="1">
        <f>IF(db[[#This Row],[H_QTY/ CTN]]="","",SEARCH("_",db[[#This Row],[H_QTY/ CTN]]))</f>
        <v>6</v>
      </c>
      <c r="R1797" s="1">
        <f>IF(db[[#This Row],[H_QTY/ CTN]]="","",LEN(db[[#This Row],[H_QTY/ CTN]]))</f>
        <v>12</v>
      </c>
      <c r="S1797" s="90" t="str">
        <f>IF(db[[#This Row],[H_QTY/ CTN]]="","",LEFT(db[[#This Row],[H_QTY/ CTN]],db[[#This Row],[H_1]]-1))</f>
        <v>4 BOX</v>
      </c>
      <c r="T1797" s="87" t="str">
        <f>IF(NOT(db[[#This Row],[H_1]]=db[[#This Row],[H_2]]),MID(db[[#This Row],[H_QTY/ CTN]],db[[#This Row],[H_1]]+1,db[[#This Row],[H_2]]-db[[#This Row],[H_1]]-1),"")</f>
        <v>6 SET</v>
      </c>
      <c r="U1797" s="87" t="str">
        <f>IF(db[[#This Row],[QTY/ CTN B]]="","",LEFT(db[[#This Row],[QTY/ CTN B]],SEARCH(" ",db[[#This Row],[QTY/ CTN B]],1)-1))</f>
        <v>4</v>
      </c>
      <c r="V1797" s="87" t="str">
        <f>IF(db[[#This Row],[QTY/ CTN B]]="","",RIGHT(db[[#This Row],[QTY/ CTN B]],LEN(db[[#This Row],[QTY/ CTN B]])-SEARCH(" ",db[[#This Row],[QTY/ CTN B]],1)))</f>
        <v>BOX</v>
      </c>
      <c r="W1797" s="87" t="str">
        <f>IF(db[[#This Row],[QTY/ CTN TG]]="",IF(db[[#This Row],[STN TG]]="","",12),LEFT(db[[#This Row],[QTY/ CTN TG]],SEARCH(" ",db[[#This Row],[QTY/ CTN TG]],1)-1))</f>
        <v>6</v>
      </c>
      <c r="X1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7" s="87" t="str">
        <f>IF(db[[#This Row],[STN K]]="","",IF(db[[#This Row],[STN TG]]="LSN",12,""))</f>
        <v/>
      </c>
      <c r="Z1797" s="87" t="str">
        <f>IF(db[[#This Row],[STN TG]]="LSN","PCS","")</f>
        <v/>
      </c>
      <c r="AA1797" s="87">
        <f>db[[#This Row],[QTY B]]*IF(db[[#This Row],[QTY TG]]="",1,db[[#This Row],[QTY TG]])*IF(db[[#This Row],[QTY K]]="",1,db[[#This Row],[QTY K]])</f>
        <v>24</v>
      </c>
      <c r="AB1797" s="87" t="str">
        <f>IF(db[[#This Row],[STN K]]="",IF(db[[#This Row],[STN TG]]="",db[[#This Row],[STN B]],db[[#This Row],[STN TG]]),db[[#This Row],[STN K]])</f>
        <v>SET</v>
      </c>
      <c r="AC1797" s="87"/>
    </row>
    <row r="1798" spans="1:29" x14ac:dyDescent="0.25">
      <c r="A1798" s="87">
        <f>ROW()-1</f>
        <v>1797</v>
      </c>
      <c r="B1798" s="1" t="str">
        <f>LOWER(SUBSTITUTE(SUBSTITUTE(SUBSTITUTE(SUBSTITUTE(SUBSTITUTE(SUBSTITUTE(db[[#This Row],[NB BM]]," ",),".",""),"-",""),"(",""),")",""),"/",""))</f>
        <v>opasteljk55wop55s</v>
      </c>
      <c r="C1798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D1798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E1798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opasteljk55wop55s4box6set</v>
      </c>
      <c r="F17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oilpastelop55sppcaseseaworldjk4box6setartomoro</v>
      </c>
      <c r="G1798" s="1" t="s">
        <v>727</v>
      </c>
      <c r="H1798" s="4" t="s">
        <v>728</v>
      </c>
      <c r="I1798" s="49" t="s">
        <v>729</v>
      </c>
      <c r="J1798" s="1" t="s">
        <v>1620</v>
      </c>
      <c r="K1798" s="26" t="e">
        <f>IF(db[[#This Row],[NB NOTA_C]]="","",COUNTIF([2]!B_MSK[concat],db[[#This Row],[NB NOTA_C]]))</f>
        <v>#REF!</v>
      </c>
      <c r="L1798" s="6" t="s">
        <v>1631</v>
      </c>
      <c r="M1798" s="1" t="s">
        <v>1796</v>
      </c>
      <c r="N1798" s="1" t="s">
        <v>2788</v>
      </c>
      <c r="O1798" s="1" t="s">
        <v>5356</v>
      </c>
      <c r="P1798" s="1" t="str">
        <f>IF(db[[#This Row],[QTY/ CTN]]="","",SUBSTITUTE(SUBSTITUTE(SUBSTITUTE(db[[#This Row],[QTY/ CTN]]," ","_",2),"(",""),")","")&amp;"_")</f>
        <v>4 BOX_6 SET_</v>
      </c>
      <c r="Q1798" s="1">
        <f>IF(db[[#This Row],[H_QTY/ CTN]]="","",SEARCH("_",db[[#This Row],[H_QTY/ CTN]]))</f>
        <v>6</v>
      </c>
      <c r="R1798" s="1">
        <f>IF(db[[#This Row],[H_QTY/ CTN]]="","",LEN(db[[#This Row],[H_QTY/ CTN]]))</f>
        <v>12</v>
      </c>
      <c r="S1798" s="90" t="str">
        <f>IF(db[[#This Row],[H_QTY/ CTN]]="","",LEFT(db[[#This Row],[H_QTY/ CTN]],db[[#This Row],[H_1]]-1))</f>
        <v>4 BOX</v>
      </c>
      <c r="T1798" s="87" t="str">
        <f>IF(NOT(db[[#This Row],[H_1]]=db[[#This Row],[H_2]]),MID(db[[#This Row],[H_QTY/ CTN]],db[[#This Row],[H_1]]+1,db[[#This Row],[H_2]]-db[[#This Row],[H_1]]-1),"")</f>
        <v>6 SET</v>
      </c>
      <c r="U1798" s="87" t="str">
        <f>IF(db[[#This Row],[QTY/ CTN B]]="","",LEFT(db[[#This Row],[QTY/ CTN B]],SEARCH(" ",db[[#This Row],[QTY/ CTN B]],1)-1))</f>
        <v>4</v>
      </c>
      <c r="V1798" s="87" t="str">
        <f>IF(db[[#This Row],[QTY/ CTN B]]="","",RIGHT(db[[#This Row],[QTY/ CTN B]],LEN(db[[#This Row],[QTY/ CTN B]])-SEARCH(" ",db[[#This Row],[QTY/ CTN B]],1)))</f>
        <v>BOX</v>
      </c>
      <c r="W1798" s="87" t="str">
        <f>IF(db[[#This Row],[QTY/ CTN TG]]="",IF(db[[#This Row],[STN TG]]="","",12),LEFT(db[[#This Row],[QTY/ CTN TG]],SEARCH(" ",db[[#This Row],[QTY/ CTN TG]],1)-1))</f>
        <v>6</v>
      </c>
      <c r="X1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8" s="87" t="str">
        <f>IF(db[[#This Row],[STN K]]="","",IF(db[[#This Row],[STN TG]]="LSN",12,""))</f>
        <v/>
      </c>
      <c r="Z1798" s="87" t="str">
        <f>IF(db[[#This Row],[STN TG]]="LSN","PCS","")</f>
        <v/>
      </c>
      <c r="AA1798" s="87">
        <f>db[[#This Row],[QTY B]]*IF(db[[#This Row],[QTY TG]]="",1,db[[#This Row],[QTY TG]])*IF(db[[#This Row],[QTY K]]="",1,db[[#This Row],[QTY K]])</f>
        <v>24</v>
      </c>
      <c r="AB1798" s="87" t="str">
        <f>IF(db[[#This Row],[STN K]]="",IF(db[[#This Row],[STN TG]]="",db[[#This Row],[STN B]],db[[#This Row],[STN TG]]),db[[#This Row],[STN K]])</f>
        <v>SET</v>
      </c>
      <c r="AC1798" s="87"/>
    </row>
    <row r="1799" spans="1:29" x14ac:dyDescent="0.25">
      <c r="A1799" s="87">
        <f>ROW()-1</f>
        <v>1798</v>
      </c>
      <c r="B1799" s="1" t="str">
        <f>LOWER(SUBSTITUTE(SUBSTITUTE(SUBSTITUTE(SUBSTITUTE(SUBSTITUTE(SUBSTITUTE(db[[#This Row],[NB BM]]," ",),".",""),"-",""),"(",""),")",""),"/",""))</f>
        <v>opasteljk72wop72s</v>
      </c>
      <c r="C1799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D1799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E1799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opasteljk72wop72s4box6set</v>
      </c>
      <c r="F17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oilpastelop72sppcaseseaworldjk4box6setartomoro</v>
      </c>
      <c r="G1799" s="1" t="s">
        <v>5459</v>
      </c>
      <c r="H1799" s="4" t="s">
        <v>2427</v>
      </c>
      <c r="I1799" s="49" t="s">
        <v>2428</v>
      </c>
      <c r="J1799" s="1" t="s">
        <v>1620</v>
      </c>
      <c r="K1799" s="26" t="e">
        <f>IF(db[[#This Row],[NB NOTA_C]]="","",COUNTIF([2]!B_MSK[concat],db[[#This Row],[NB NOTA_C]]))</f>
        <v>#REF!</v>
      </c>
      <c r="L1799" s="6" t="s">
        <v>1631</v>
      </c>
      <c r="M1799" s="1" t="s">
        <v>1796</v>
      </c>
      <c r="N1799" s="1" t="s">
        <v>2788</v>
      </c>
      <c r="O1799" s="1" t="s">
        <v>5460</v>
      </c>
      <c r="P1799" s="1" t="str">
        <f>IF(db[[#This Row],[QTY/ CTN]]="","",SUBSTITUTE(SUBSTITUTE(SUBSTITUTE(db[[#This Row],[QTY/ CTN]]," ","_",2),"(",""),")","")&amp;"_")</f>
        <v>4 BOX_6 SET_</v>
      </c>
      <c r="Q1799" s="1">
        <f>IF(db[[#This Row],[H_QTY/ CTN]]="","",SEARCH("_",db[[#This Row],[H_QTY/ CTN]]))</f>
        <v>6</v>
      </c>
      <c r="R1799" s="1">
        <f>IF(db[[#This Row],[H_QTY/ CTN]]="","",LEN(db[[#This Row],[H_QTY/ CTN]]))</f>
        <v>12</v>
      </c>
      <c r="S1799" s="90" t="str">
        <f>IF(db[[#This Row],[H_QTY/ CTN]]="","",LEFT(db[[#This Row],[H_QTY/ CTN]],db[[#This Row],[H_1]]-1))</f>
        <v>4 BOX</v>
      </c>
      <c r="T1799" s="87" t="str">
        <f>IF(NOT(db[[#This Row],[H_1]]=db[[#This Row],[H_2]]),MID(db[[#This Row],[H_QTY/ CTN]],db[[#This Row],[H_1]]+1,db[[#This Row],[H_2]]-db[[#This Row],[H_1]]-1),"")</f>
        <v>6 SET</v>
      </c>
      <c r="U1799" s="87" t="str">
        <f>IF(db[[#This Row],[QTY/ CTN B]]="","",LEFT(db[[#This Row],[QTY/ CTN B]],SEARCH(" ",db[[#This Row],[QTY/ CTN B]],1)-1))</f>
        <v>4</v>
      </c>
      <c r="V1799" s="87" t="str">
        <f>IF(db[[#This Row],[QTY/ CTN B]]="","",RIGHT(db[[#This Row],[QTY/ CTN B]],LEN(db[[#This Row],[QTY/ CTN B]])-SEARCH(" ",db[[#This Row],[QTY/ CTN B]],1)))</f>
        <v>BOX</v>
      </c>
      <c r="W1799" s="87" t="str">
        <f>IF(db[[#This Row],[QTY/ CTN TG]]="",IF(db[[#This Row],[STN TG]]="","",12),LEFT(db[[#This Row],[QTY/ CTN TG]],SEARCH(" ",db[[#This Row],[QTY/ CTN TG]],1)-1))</f>
        <v>6</v>
      </c>
      <c r="X1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1799" s="87" t="str">
        <f>IF(db[[#This Row],[STN K]]="","",IF(db[[#This Row],[STN TG]]="LSN",12,""))</f>
        <v/>
      </c>
      <c r="Z1799" s="87" t="str">
        <f>IF(db[[#This Row],[STN TG]]="LSN","PCS","")</f>
        <v/>
      </c>
      <c r="AA1799" s="87">
        <f>db[[#This Row],[QTY B]]*IF(db[[#This Row],[QTY TG]]="",1,db[[#This Row],[QTY TG]])*IF(db[[#This Row],[QTY K]]="",1,db[[#This Row],[QTY K]])</f>
        <v>24</v>
      </c>
      <c r="AB1799" s="87" t="str">
        <f>IF(db[[#This Row],[STN K]]="",IF(db[[#This Row],[STN TG]]="",db[[#This Row],[STN B]],db[[#This Row],[STN TG]]),db[[#This Row],[STN K]])</f>
        <v>SET</v>
      </c>
      <c r="AC1799" s="87"/>
    </row>
    <row r="1800" spans="1:29" x14ac:dyDescent="0.25">
      <c r="A1800" s="87">
        <f>ROW()-1</f>
        <v>1799</v>
      </c>
      <c r="B1800" s="3" t="str">
        <f>LOWER(SUBSTITUTE(SUBSTITUTE(SUBSTITUTE(SUBSTITUTE(SUBSTITUTE(SUBSTITUTE(db[[#This Row],[NB BM]]," ",),".",""),"-",""),"(",""),")",""),"/",""))</f>
        <v>guntinggunindooll</v>
      </c>
      <c r="C1800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D1800" s="3" t="str">
        <f>LOWER(SUBSTITUTE(SUBSTITUTE(SUBSTITUTE(SUBSTITUTE(SUBSTITUTE(SUBSTITUTE(SUBSTITUTE(SUBSTITUTE(SUBSTITUTE(db[[#This Row],[NB PAJAK]]," ",""),"-",""),"(",""),")",""),".",""),",",""),"/",""),"""",""),"+",""))</f>
        <v/>
      </c>
      <c r="E1800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guntinggunindooll30lsn</v>
      </c>
      <c r="F18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ollgunindo30lsnuntana</v>
      </c>
      <c r="G1800" s="1" t="s">
        <v>6732</v>
      </c>
      <c r="H1800" s="4" t="s">
        <v>5357</v>
      </c>
      <c r="I1800" s="2"/>
      <c r="J1800" s="1" t="s">
        <v>1621</v>
      </c>
      <c r="K1800" s="26" t="e">
        <f>IF(db[[#This Row],[NB NOTA_C]]="","",COUNTIF([2]!B_MSK[concat],db[[#This Row],[NB NOTA_C]]))</f>
        <v>#REF!</v>
      </c>
      <c r="L1800" s="6" t="s">
        <v>1648</v>
      </c>
      <c r="M1800" s="1" t="s">
        <v>1722</v>
      </c>
      <c r="N1800" s="1" t="s">
        <v>2793</v>
      </c>
      <c r="P1800" s="1" t="str">
        <f>IF(db[[#This Row],[QTY/ CTN]]="","",SUBSTITUTE(SUBSTITUTE(SUBSTITUTE(db[[#This Row],[QTY/ CTN]]," ","_",2),"(",""),")","")&amp;"_")</f>
        <v>30 LSN_</v>
      </c>
      <c r="Q1800" s="1">
        <f>IF(db[[#This Row],[H_QTY/ CTN]]="","",SEARCH("_",db[[#This Row],[H_QTY/ CTN]]))</f>
        <v>7</v>
      </c>
      <c r="R1800" s="1">
        <f>IF(db[[#This Row],[H_QTY/ CTN]]="","",LEN(db[[#This Row],[H_QTY/ CTN]]))</f>
        <v>7</v>
      </c>
      <c r="S1800" s="90" t="str">
        <f>IF(db[[#This Row],[H_QTY/ CTN]]="","",LEFT(db[[#This Row],[H_QTY/ CTN]],db[[#This Row],[H_1]]-1))</f>
        <v>30 LSN</v>
      </c>
      <c r="T1800" s="87" t="str">
        <f>IF(NOT(db[[#This Row],[H_1]]=db[[#This Row],[H_2]]),MID(db[[#This Row],[H_QTY/ CTN]],db[[#This Row],[H_1]]+1,db[[#This Row],[H_2]]-db[[#This Row],[H_1]]-1),"")</f>
        <v/>
      </c>
      <c r="U1800" s="87" t="str">
        <f>IF(db[[#This Row],[QTY/ CTN B]]="","",LEFT(db[[#This Row],[QTY/ CTN B]],SEARCH(" ",db[[#This Row],[QTY/ CTN B]],1)-1))</f>
        <v>30</v>
      </c>
      <c r="V1800" s="87" t="str">
        <f>IF(db[[#This Row],[QTY/ CTN B]]="","",RIGHT(db[[#This Row],[QTY/ CTN B]],LEN(db[[#This Row],[QTY/ CTN B]])-SEARCH(" ",db[[#This Row],[QTY/ CTN B]],1)))</f>
        <v>LSN</v>
      </c>
      <c r="W1800" s="87">
        <f>IF(db[[#This Row],[QTY/ CTN TG]]="",IF(db[[#This Row],[STN TG]]="","",12),LEFT(db[[#This Row],[QTY/ CTN TG]],SEARCH(" ",db[[#This Row],[QTY/ CTN TG]],1)-1))</f>
        <v>12</v>
      </c>
      <c r="X1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0" s="87" t="str">
        <f>IF(db[[#This Row],[STN K]]="","",IF(db[[#This Row],[STN TG]]="LSN",12,""))</f>
        <v/>
      </c>
      <c r="Z1800" s="87" t="str">
        <f>IF(db[[#This Row],[STN TG]]="LSN","PCS","")</f>
        <v/>
      </c>
      <c r="AA1800" s="87">
        <f>db[[#This Row],[QTY B]]*IF(db[[#This Row],[QTY TG]]="",1,db[[#This Row],[QTY TG]])*IF(db[[#This Row],[QTY K]]="",1,db[[#This Row],[QTY K]])</f>
        <v>360</v>
      </c>
      <c r="AB1800" s="87" t="str">
        <f>IF(db[[#This Row],[STN K]]="",IF(db[[#This Row],[STN TG]]="",db[[#This Row],[STN B]],db[[#This Row],[STN TG]]),db[[#This Row],[STN K]])</f>
        <v>PCS</v>
      </c>
      <c r="AC1800" s="87"/>
    </row>
    <row r="1801" spans="1:29" x14ac:dyDescent="0.25">
      <c r="A1801" s="87">
        <f>ROW()-1</f>
        <v>1800</v>
      </c>
      <c r="B1801" s="3" t="str">
        <f>LOWER(SUBSTITUTE(SUBSTITUTE(SUBSTITUTE(SUBSTITUTE(SUBSTITUTE(SUBSTITUTE(db[[#This Row],[NB BM]]," ",),".",""),"-",""),"(",""),")",""),"/",""))</f>
        <v>guntinggunindooll</v>
      </c>
      <c r="C1801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D1801" s="3" t="str">
        <f>LOWER(SUBSTITUTE(SUBSTITUTE(SUBSTITUTE(SUBSTITUTE(SUBSTITUTE(SUBSTITUTE(SUBSTITUTE(SUBSTITUTE(SUBSTITUTE(db[[#This Row],[NB PAJAK]]," ",""),"-",""),"(",""),")",""),".",""),",",""),"/",""),"""",""),"+",""))</f>
        <v/>
      </c>
      <c r="E1801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guntinggunindooll30lsn</v>
      </c>
      <c r="F18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ollgunindolp30lsnuntana</v>
      </c>
      <c r="G1801" s="1" t="s">
        <v>6732</v>
      </c>
      <c r="H1801" s="4" t="s">
        <v>4257</v>
      </c>
      <c r="I1801" s="2"/>
      <c r="J1801" s="1" t="s">
        <v>1621</v>
      </c>
      <c r="K1801" s="26" t="e">
        <f>IF(db[[#This Row],[NB NOTA_C]]="","",COUNTIF([2]!B_MSK[concat],db[[#This Row],[NB NOTA_C]]))</f>
        <v>#REF!</v>
      </c>
      <c r="L1801" s="6" t="s">
        <v>1648</v>
      </c>
      <c r="M1801" s="1" t="s">
        <v>1722</v>
      </c>
      <c r="N1801" s="1" t="s">
        <v>2793</v>
      </c>
      <c r="P1801" s="1" t="str">
        <f>IF(db[[#This Row],[QTY/ CTN]]="","",SUBSTITUTE(SUBSTITUTE(SUBSTITUTE(db[[#This Row],[QTY/ CTN]]," ","_",2),"(",""),")","")&amp;"_")</f>
        <v>30 LSN_</v>
      </c>
      <c r="Q1801" s="1">
        <f>IF(db[[#This Row],[H_QTY/ CTN]]="","",SEARCH("_",db[[#This Row],[H_QTY/ CTN]]))</f>
        <v>7</v>
      </c>
      <c r="R1801" s="1">
        <f>IF(db[[#This Row],[H_QTY/ CTN]]="","",LEN(db[[#This Row],[H_QTY/ CTN]]))</f>
        <v>7</v>
      </c>
      <c r="S1801" s="90" t="str">
        <f>IF(db[[#This Row],[H_QTY/ CTN]]="","",LEFT(db[[#This Row],[H_QTY/ CTN]],db[[#This Row],[H_1]]-1))</f>
        <v>30 LSN</v>
      </c>
      <c r="T1801" s="87" t="str">
        <f>IF(NOT(db[[#This Row],[H_1]]=db[[#This Row],[H_2]]),MID(db[[#This Row],[H_QTY/ CTN]],db[[#This Row],[H_1]]+1,db[[#This Row],[H_2]]-db[[#This Row],[H_1]]-1),"")</f>
        <v/>
      </c>
      <c r="U1801" s="87" t="str">
        <f>IF(db[[#This Row],[QTY/ CTN B]]="","",LEFT(db[[#This Row],[QTY/ CTN B]],SEARCH(" ",db[[#This Row],[QTY/ CTN B]],1)-1))</f>
        <v>30</v>
      </c>
      <c r="V1801" s="87" t="str">
        <f>IF(db[[#This Row],[QTY/ CTN B]]="","",RIGHT(db[[#This Row],[QTY/ CTN B]],LEN(db[[#This Row],[QTY/ CTN B]])-SEARCH(" ",db[[#This Row],[QTY/ CTN B]],1)))</f>
        <v>LSN</v>
      </c>
      <c r="W1801" s="87">
        <f>IF(db[[#This Row],[QTY/ CTN TG]]="",IF(db[[#This Row],[STN TG]]="","",12),LEFT(db[[#This Row],[QTY/ CTN TG]],SEARCH(" ",db[[#This Row],[QTY/ CTN TG]],1)-1))</f>
        <v>12</v>
      </c>
      <c r="X1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1" s="87" t="str">
        <f>IF(db[[#This Row],[STN K]]="","",IF(db[[#This Row],[STN TG]]="LSN",12,""))</f>
        <v/>
      </c>
      <c r="Z1801" s="87" t="str">
        <f>IF(db[[#This Row],[STN TG]]="LSN","PCS","")</f>
        <v/>
      </c>
      <c r="AA1801" s="87">
        <f>db[[#This Row],[QTY B]]*IF(db[[#This Row],[QTY TG]]="",1,db[[#This Row],[QTY TG]])*IF(db[[#This Row],[QTY K]]="",1,db[[#This Row],[QTY K]])</f>
        <v>360</v>
      </c>
      <c r="AB1801" s="87" t="str">
        <f>IF(db[[#This Row],[STN K]]="",IF(db[[#This Row],[STN TG]]="",db[[#This Row],[STN B]],db[[#This Row],[STN TG]]),db[[#This Row],[STN K]])</f>
        <v>PCS</v>
      </c>
      <c r="AC1801" s="87"/>
    </row>
    <row r="1802" spans="1:29" x14ac:dyDescent="0.25">
      <c r="A1802" s="87">
        <f>ROW()-1</f>
        <v>1801</v>
      </c>
      <c r="B1802" s="3" t="str">
        <f>LOWER(SUBSTITUTE(SUBSTITUTE(SUBSTITUTE(SUBSTITUTE(SUBSTITUTE(SUBSTITUTE(db[[#This Row],[NB BM]]," ",),".",""),"-",""),"(",""),")",""),"/",""))</f>
        <v>guntinggunindooll</v>
      </c>
      <c r="C1802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D1802" s="3" t="str">
        <f>LOWER(SUBSTITUTE(SUBSTITUTE(SUBSTITUTE(SUBSTITUTE(SUBSTITUTE(SUBSTITUTE(SUBSTITUTE(SUBSTITUTE(SUBSTITUTE(db[[#This Row],[NB PAJAK]]," ",""),"-",""),"(",""),")",""),".",""),",",""),"/",""),"""",""),"+",""))</f>
        <v/>
      </c>
      <c r="E1802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guntinggunindooll30lsn</v>
      </c>
      <c r="F18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ollgunindolp30dzct30lsnuntana</v>
      </c>
      <c r="G1802" s="1" t="s">
        <v>6732</v>
      </c>
      <c r="H1802" s="4" t="s">
        <v>1450</v>
      </c>
      <c r="I1802" s="2"/>
      <c r="J1802" s="1" t="s">
        <v>1621</v>
      </c>
      <c r="K1802" s="26" t="e">
        <f>IF(db[[#This Row],[NB NOTA_C]]="","",COUNTIF([2]!B_MSK[concat],db[[#This Row],[NB NOTA_C]]))</f>
        <v>#REF!</v>
      </c>
      <c r="L1802" s="6" t="s">
        <v>1648</v>
      </c>
      <c r="M1802" s="1" t="s">
        <v>1722</v>
      </c>
      <c r="N1802" s="1" t="s">
        <v>2793</v>
      </c>
      <c r="P1802" s="1" t="str">
        <f>IF(db[[#This Row],[QTY/ CTN]]="","",SUBSTITUTE(SUBSTITUTE(SUBSTITUTE(db[[#This Row],[QTY/ CTN]]," ","_",2),"(",""),")","")&amp;"_")</f>
        <v>30 LSN_</v>
      </c>
      <c r="Q1802" s="1">
        <f>IF(db[[#This Row],[H_QTY/ CTN]]="","",SEARCH("_",db[[#This Row],[H_QTY/ CTN]]))</f>
        <v>7</v>
      </c>
      <c r="R1802" s="1">
        <f>IF(db[[#This Row],[H_QTY/ CTN]]="","",LEN(db[[#This Row],[H_QTY/ CTN]]))</f>
        <v>7</v>
      </c>
      <c r="S1802" s="90" t="str">
        <f>IF(db[[#This Row],[H_QTY/ CTN]]="","",LEFT(db[[#This Row],[H_QTY/ CTN]],db[[#This Row],[H_1]]-1))</f>
        <v>30 LSN</v>
      </c>
      <c r="T1802" s="87" t="str">
        <f>IF(NOT(db[[#This Row],[H_1]]=db[[#This Row],[H_2]]),MID(db[[#This Row],[H_QTY/ CTN]],db[[#This Row],[H_1]]+1,db[[#This Row],[H_2]]-db[[#This Row],[H_1]]-1),"")</f>
        <v/>
      </c>
      <c r="U1802" s="87" t="str">
        <f>IF(db[[#This Row],[QTY/ CTN B]]="","",LEFT(db[[#This Row],[QTY/ CTN B]],SEARCH(" ",db[[#This Row],[QTY/ CTN B]],1)-1))</f>
        <v>30</v>
      </c>
      <c r="V1802" s="87" t="str">
        <f>IF(db[[#This Row],[QTY/ CTN B]]="","",RIGHT(db[[#This Row],[QTY/ CTN B]],LEN(db[[#This Row],[QTY/ CTN B]])-SEARCH(" ",db[[#This Row],[QTY/ CTN B]],1)))</f>
        <v>LSN</v>
      </c>
      <c r="W1802" s="87">
        <f>IF(db[[#This Row],[QTY/ CTN TG]]="",IF(db[[#This Row],[STN TG]]="","",12),LEFT(db[[#This Row],[QTY/ CTN TG]],SEARCH(" ",db[[#This Row],[QTY/ CTN TG]],1)-1))</f>
        <v>12</v>
      </c>
      <c r="X1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2" s="87" t="str">
        <f>IF(db[[#This Row],[STN K]]="","",IF(db[[#This Row],[STN TG]]="LSN",12,""))</f>
        <v/>
      </c>
      <c r="Z1802" s="87" t="str">
        <f>IF(db[[#This Row],[STN TG]]="LSN","PCS","")</f>
        <v/>
      </c>
      <c r="AA1802" s="87">
        <f>db[[#This Row],[QTY B]]*IF(db[[#This Row],[QTY TG]]="",1,db[[#This Row],[QTY TG]])*IF(db[[#This Row],[QTY K]]="",1,db[[#This Row],[QTY K]])</f>
        <v>360</v>
      </c>
      <c r="AB1802" s="87" t="str">
        <f>IF(db[[#This Row],[STN K]]="",IF(db[[#This Row],[STN TG]]="",db[[#This Row],[STN B]],db[[#This Row],[STN TG]]),db[[#This Row],[STN K]])</f>
        <v>PCS</v>
      </c>
      <c r="AC1802" s="87"/>
    </row>
    <row r="1803" spans="1:29" x14ac:dyDescent="0.25">
      <c r="A1803" s="87">
        <f>ROW()-1</f>
        <v>1802</v>
      </c>
      <c r="B1803" s="80" t="str">
        <f>LOWER(SUBSTITUTE(SUBSTITUTE(SUBSTITUTE(SUBSTITUTE(SUBSTITUTE(SUBSTITUTE(db[[#This Row],[NB BM]]," ",),".",""),"-",""),"(",""),")",""),"/",""))</f>
        <v>guntinggunindoomm</v>
      </c>
      <c r="C1803" s="80" t="str">
        <f>LOWER(SUBSTITUTE(SUBSTITUTE(SUBSTITUTE(SUBSTITUTE(SUBSTITUTE(SUBSTITUTE(SUBSTITUTE(SUBSTITUTE(SUBSTITUTE(db[[#This Row],[NB NOTA]]," ",),".",""),"-",""),"(",""),")",""),",",""),"/",""),"""",""),"+",""))</f>
        <v>ommgunindo</v>
      </c>
      <c r="D1803" s="80" t="str">
        <f>LOWER(SUBSTITUTE(SUBSTITUTE(SUBSTITUTE(SUBSTITUTE(SUBSTITUTE(SUBSTITUTE(SUBSTITUTE(SUBSTITUTE(SUBSTITUTE(db[[#This Row],[NB PAJAK]]," ",""),"-",""),"(",""),")",""),".",""),",",""),"/",""),"""",""),"+",""))</f>
        <v/>
      </c>
      <c r="E1803" s="80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guntinggunindoomm60lsn</v>
      </c>
      <c r="F1803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ommgunindo60lsnuntana</v>
      </c>
      <c r="G1803" s="1" t="s">
        <v>6733</v>
      </c>
      <c r="H1803" s="82" t="s">
        <v>4921</v>
      </c>
      <c r="I1803" s="83"/>
      <c r="J1803" s="1" t="s">
        <v>1621</v>
      </c>
      <c r="K1803" s="84" t="e">
        <f>IF(db[[#This Row],[NB NOTA_C]]="","",COUNTIF([2]!B_MSK[concat],db[[#This Row],[NB NOTA_C]]))</f>
        <v>#REF!</v>
      </c>
      <c r="L1803" s="85" t="s">
        <v>1648</v>
      </c>
      <c r="M1803" s="80" t="s">
        <v>1670</v>
      </c>
      <c r="N1803" s="81" t="s">
        <v>2793</v>
      </c>
      <c r="O1803" s="80"/>
      <c r="P1803" s="80" t="str">
        <f>IF(db[[#This Row],[QTY/ CTN]]="","",SUBSTITUTE(SUBSTITUTE(SUBSTITUTE(db[[#This Row],[QTY/ CTN]]," ","_",2),"(",""),")","")&amp;"_")</f>
        <v>60 LSN_</v>
      </c>
      <c r="Q1803" s="80">
        <f>IF(db[[#This Row],[H_QTY/ CTN]]="","",SEARCH("_",db[[#This Row],[H_QTY/ CTN]]))</f>
        <v>7</v>
      </c>
      <c r="R1803" s="80">
        <f>IF(db[[#This Row],[H_QTY/ CTN]]="","",LEN(db[[#This Row],[H_QTY/ CTN]]))</f>
        <v>7</v>
      </c>
      <c r="S1803" s="100" t="str">
        <f>IF(db[[#This Row],[H_QTY/ CTN]]="","",LEFT(db[[#This Row],[H_QTY/ CTN]],db[[#This Row],[H_1]]-1))</f>
        <v>60 LSN</v>
      </c>
      <c r="T1803" s="100" t="str">
        <f>IF(NOT(db[[#This Row],[H_1]]=db[[#This Row],[H_2]]),MID(db[[#This Row],[H_QTY/ CTN]],db[[#This Row],[H_1]]+1,db[[#This Row],[H_2]]-db[[#This Row],[H_1]]-1),"")</f>
        <v/>
      </c>
      <c r="U1803" s="87" t="str">
        <f>IF(db[[#This Row],[QTY/ CTN B]]="","",LEFT(db[[#This Row],[QTY/ CTN B]],SEARCH(" ",db[[#This Row],[QTY/ CTN B]],1)-1))</f>
        <v>60</v>
      </c>
      <c r="V1803" s="87" t="str">
        <f>IF(db[[#This Row],[QTY/ CTN B]]="","",RIGHT(db[[#This Row],[QTY/ CTN B]],LEN(db[[#This Row],[QTY/ CTN B]])-SEARCH(" ",db[[#This Row],[QTY/ CTN B]],1)))</f>
        <v>LSN</v>
      </c>
      <c r="W1803" s="87">
        <f>IF(db[[#This Row],[QTY/ CTN TG]]="",IF(db[[#This Row],[STN TG]]="","",12),LEFT(db[[#This Row],[QTY/ CTN TG]],SEARCH(" ",db[[#This Row],[QTY/ CTN TG]],1)-1))</f>
        <v>12</v>
      </c>
      <c r="X1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3" s="87" t="str">
        <f>IF(db[[#This Row],[STN K]]="","",IF(db[[#This Row],[STN TG]]="LSN",12,""))</f>
        <v/>
      </c>
      <c r="Z1803" s="87" t="str">
        <f>IF(db[[#This Row],[STN TG]]="LSN","PCS","")</f>
        <v/>
      </c>
      <c r="AA1803" s="87">
        <f>db[[#This Row],[QTY B]]*IF(db[[#This Row],[QTY TG]]="",1,db[[#This Row],[QTY TG]])*IF(db[[#This Row],[QTY K]]="",1,db[[#This Row],[QTY K]])</f>
        <v>720</v>
      </c>
      <c r="AB1803" s="87" t="str">
        <f>IF(db[[#This Row],[STN K]]="",IF(db[[#This Row],[STN TG]]="",db[[#This Row],[STN B]],db[[#This Row],[STN TG]]),db[[#This Row],[STN K]])</f>
        <v>PCS</v>
      </c>
      <c r="AC1803" s="87"/>
    </row>
    <row r="1804" spans="1:29" x14ac:dyDescent="0.25">
      <c r="A1804" s="87">
        <f>ROW()-1</f>
        <v>1803</v>
      </c>
      <c r="B1804" s="3" t="str">
        <f>LOWER(SUBSTITUTE(SUBSTITUTE(SUBSTITUTE(SUBSTITUTE(SUBSTITUTE(SUBSTITUTE(db[[#This Row],[NB BM]]," ",),".",""),"-",""),"(",""),")",""),"/",""))</f>
        <v>guntinggunindoomm</v>
      </c>
      <c r="C1804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D1804" s="3" t="str">
        <f>LOWER(SUBSTITUTE(SUBSTITUTE(SUBSTITUTE(SUBSTITUTE(SUBSTITUTE(SUBSTITUTE(SUBSTITUTE(SUBSTITUTE(SUBSTITUTE(db[[#This Row],[NB PAJAK]]," ",""),"-",""),"(",""),")",""),".",""),",",""),"/",""),"""",""),"+",""))</f>
        <v/>
      </c>
      <c r="E1804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guntinggunindoomm60lsn</v>
      </c>
      <c r="F18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ommgunindolp60dzct60lsnuntana</v>
      </c>
      <c r="G1804" s="1" t="s">
        <v>6733</v>
      </c>
      <c r="H1804" s="4" t="s">
        <v>2872</v>
      </c>
      <c r="I1804" s="49"/>
      <c r="J1804" s="1" t="s">
        <v>1621</v>
      </c>
      <c r="K1804" s="26" t="e">
        <f>IF(db[[#This Row],[NB NOTA_C]]="","",COUNTIF([2]!B_MSK[concat],db[[#This Row],[NB NOTA_C]]))</f>
        <v>#REF!</v>
      </c>
      <c r="L1804" s="6" t="s">
        <v>1648</v>
      </c>
      <c r="M1804" s="1" t="s">
        <v>1670</v>
      </c>
      <c r="N1804" s="1" t="s">
        <v>2793</v>
      </c>
      <c r="P1804" s="1" t="str">
        <f>IF(db[[#This Row],[QTY/ CTN]]="","",SUBSTITUTE(SUBSTITUTE(SUBSTITUTE(db[[#This Row],[QTY/ CTN]]," ","_",2),"(",""),")","")&amp;"_")</f>
        <v>60 LSN_</v>
      </c>
      <c r="Q1804" s="1">
        <f>IF(db[[#This Row],[H_QTY/ CTN]]="","",SEARCH("_",db[[#This Row],[H_QTY/ CTN]]))</f>
        <v>7</v>
      </c>
      <c r="R1804" s="1">
        <f>IF(db[[#This Row],[H_QTY/ CTN]]="","",LEN(db[[#This Row],[H_QTY/ CTN]]))</f>
        <v>7</v>
      </c>
      <c r="S1804" s="90" t="str">
        <f>IF(db[[#This Row],[H_QTY/ CTN]]="","",LEFT(db[[#This Row],[H_QTY/ CTN]],db[[#This Row],[H_1]]-1))</f>
        <v>60 LSN</v>
      </c>
      <c r="T1804" s="87" t="str">
        <f>IF(NOT(db[[#This Row],[H_1]]=db[[#This Row],[H_2]]),MID(db[[#This Row],[H_QTY/ CTN]],db[[#This Row],[H_1]]+1,db[[#This Row],[H_2]]-db[[#This Row],[H_1]]-1),"")</f>
        <v/>
      </c>
      <c r="U1804" s="87" t="str">
        <f>IF(db[[#This Row],[QTY/ CTN B]]="","",LEFT(db[[#This Row],[QTY/ CTN B]],SEARCH(" ",db[[#This Row],[QTY/ CTN B]],1)-1))</f>
        <v>60</v>
      </c>
      <c r="V1804" s="87" t="str">
        <f>IF(db[[#This Row],[QTY/ CTN B]]="","",RIGHT(db[[#This Row],[QTY/ CTN B]],LEN(db[[#This Row],[QTY/ CTN B]])-SEARCH(" ",db[[#This Row],[QTY/ CTN B]],1)))</f>
        <v>LSN</v>
      </c>
      <c r="W1804" s="87">
        <f>IF(db[[#This Row],[QTY/ CTN TG]]="",IF(db[[#This Row],[STN TG]]="","",12),LEFT(db[[#This Row],[QTY/ CTN TG]],SEARCH(" ",db[[#This Row],[QTY/ CTN TG]],1)-1))</f>
        <v>12</v>
      </c>
      <c r="X1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4" s="87" t="str">
        <f>IF(db[[#This Row],[STN K]]="","",IF(db[[#This Row],[STN TG]]="LSN",12,""))</f>
        <v/>
      </c>
      <c r="Z1804" s="87" t="str">
        <f>IF(db[[#This Row],[STN TG]]="LSN","PCS","")</f>
        <v/>
      </c>
      <c r="AA1804" s="87">
        <f>db[[#This Row],[QTY B]]*IF(db[[#This Row],[QTY TG]]="",1,db[[#This Row],[QTY TG]])*IF(db[[#This Row],[QTY K]]="",1,db[[#This Row],[QTY K]])</f>
        <v>720</v>
      </c>
      <c r="AB1804" s="87" t="str">
        <f>IF(db[[#This Row],[STN K]]="",IF(db[[#This Row],[STN TG]]="",db[[#This Row],[STN B]],db[[#This Row],[STN TG]]),db[[#This Row],[STN K]])</f>
        <v>PCS</v>
      </c>
      <c r="AC1804" s="87"/>
    </row>
    <row r="1805" spans="1:29" x14ac:dyDescent="0.25">
      <c r="A1805" s="87">
        <f>ROW()-1</f>
        <v>1804</v>
      </c>
      <c r="B1805" s="3" t="str">
        <f>LOWER(SUBSTITUTE(SUBSTITUTE(SUBSTITUTE(SUBSTITUTE(SUBSTITUTE(SUBSTITUTE(db[[#This Row],[NB BM]]," ",),".",""),"-",""),"(",""),")",""),"/",""))</f>
        <v>kantongopp18x36</v>
      </c>
      <c r="C1805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D1805" s="3" t="str">
        <f>LOWER(SUBSTITUTE(SUBSTITUTE(SUBSTITUTE(SUBSTITUTE(SUBSTITUTE(SUBSTITUTE(SUBSTITUTE(SUBSTITUTE(SUBSTITUTE(db[[#This Row],[NB PAJAK]]," ",""),"-",""),"(",""),")",""),".",""),",",""),"/",""),"""",""),"+",""))</f>
        <v/>
      </c>
      <c r="E1805" s="3" t="str">
        <f>LOWER(SUBSTITUTE(SUBSTITUTE(SUBSTITUTE(SUBSTITUTE(SUBSTITUTE(SUBSTITUTE(SUBSTITUTE(SUBSTITUTE(SUBSTITUTE(db[[#This Row],[NB BM]]&amp;db[[#This Row],[QTY/ CTN]]," ",),".",""),"-",""),"(",""),")",""),",",""),"/",""),"""",""),"+",""))</f>
        <v>kantongopp18x36700pcs</v>
      </c>
      <c r="F1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opp18x36700pcsuntana</v>
      </c>
      <c r="G1805" s="1" t="s">
        <v>2230</v>
      </c>
      <c r="H1805" s="4" t="s">
        <v>2229</v>
      </c>
      <c r="I1805" s="49"/>
      <c r="J1805" s="1" t="s">
        <v>1621</v>
      </c>
      <c r="K1805" s="26" t="e">
        <f>IF(db[[#This Row],[NB NOTA_C]]="","",COUNTIF([2]!B_MSK[concat],db[[#This Row],[NB NOTA_C]]))</f>
        <v>#REF!</v>
      </c>
      <c r="L1805" s="7" t="s">
        <v>2160</v>
      </c>
      <c r="M1805" s="3" t="s">
        <v>2231</v>
      </c>
      <c r="N1805" s="1" t="s">
        <v>2790</v>
      </c>
      <c r="P1805" s="1" t="str">
        <f>IF(db[[#This Row],[QTY/ CTN]]="","",SUBSTITUTE(SUBSTITUTE(SUBSTITUTE(db[[#This Row],[QTY/ CTN]]," ","_",2),"(",""),")","")&amp;"_")</f>
        <v>700 PCS_</v>
      </c>
      <c r="Q1805" s="1">
        <f>IF(db[[#This Row],[H_QTY/ CTN]]="","",SEARCH("_",db[[#This Row],[H_QTY/ CTN]]))</f>
        <v>8</v>
      </c>
      <c r="R1805" s="1">
        <f>IF(db[[#This Row],[H_QTY/ CTN]]="","",LEN(db[[#This Row],[H_QTY/ CTN]]))</f>
        <v>8</v>
      </c>
      <c r="S1805" s="90" t="str">
        <f>IF(db[[#This Row],[H_QTY/ CTN]]="","",LEFT(db[[#This Row],[H_QTY/ CTN]],db[[#This Row],[H_1]]-1))</f>
        <v>700 PCS</v>
      </c>
      <c r="T1805" s="87" t="str">
        <f>IF(NOT(db[[#This Row],[H_1]]=db[[#This Row],[H_2]]),MID(db[[#This Row],[H_QTY/ CTN]],db[[#This Row],[H_1]]+1,db[[#This Row],[H_2]]-db[[#This Row],[H_1]]-1),"")</f>
        <v/>
      </c>
      <c r="U1805" s="87" t="str">
        <f>IF(db[[#This Row],[QTY/ CTN B]]="","",LEFT(db[[#This Row],[QTY/ CTN B]],SEARCH(" ",db[[#This Row],[QTY/ CTN B]],1)-1))</f>
        <v>700</v>
      </c>
      <c r="V1805" s="87" t="str">
        <f>IF(db[[#This Row],[QTY/ CTN B]]="","",RIGHT(db[[#This Row],[QTY/ CTN B]],LEN(db[[#This Row],[QTY/ CTN B]])-SEARCH(" ",db[[#This Row],[QTY/ CTN B]],1)))</f>
        <v>PCS</v>
      </c>
      <c r="W1805" s="87" t="str">
        <f>IF(db[[#This Row],[QTY/ CTN TG]]="",IF(db[[#This Row],[STN TG]]="","",12),LEFT(db[[#This Row],[QTY/ CTN TG]],SEARCH(" ",db[[#This Row],[QTY/ CTN TG]],1)-1))</f>
        <v/>
      </c>
      <c r="X1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05" s="87" t="str">
        <f>IF(db[[#This Row],[STN K]]="","",IF(db[[#This Row],[STN TG]]="LSN",12,""))</f>
        <v/>
      </c>
      <c r="Z1805" s="87" t="str">
        <f>IF(db[[#This Row],[STN TG]]="LSN","PCS","")</f>
        <v/>
      </c>
      <c r="AA1805" s="87">
        <f>db[[#This Row],[QTY B]]*IF(db[[#This Row],[QTY TG]]="",1,db[[#This Row],[QTY TG]])*IF(db[[#This Row],[QTY K]]="",1,db[[#This Row],[QTY K]])</f>
        <v>700</v>
      </c>
      <c r="AB1805" s="87" t="str">
        <f>IF(db[[#This Row],[STN K]]="",IF(db[[#This Row],[STN TG]]="",db[[#This Row],[STN B]],db[[#This Row],[STN TG]]),db[[#This Row],[STN K]])</f>
        <v>PCS</v>
      </c>
      <c r="AC1805" s="87"/>
    </row>
    <row r="1806" spans="1:29" x14ac:dyDescent="0.25">
      <c r="A1806" s="87">
        <f>ROW()-1</f>
        <v>1805</v>
      </c>
      <c r="B1806" s="14" t="str">
        <f>LOWER(SUBSTITUTE(SUBSTITUTE(SUBSTITUTE(SUBSTITUTE(SUBSTITUTE(SUBSTITUTE(db[[#This Row],[NB BM]]," ",),".",""),"-",""),"(",""),")",""),"/",""))</f>
        <v>isolasiopp18x36</v>
      </c>
      <c r="C1806" s="14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D1806" s="14" t="str">
        <f>LOWER(SUBSTITUTE(SUBSTITUTE(SUBSTITUTE(SUBSTITUTE(SUBSTITUTE(SUBSTITUTE(SUBSTITUTE(SUBSTITUTE(SUBSTITUTE(db[[#This Row],[NB PAJAK]]," ",""),"-",""),"(",""),")",""),".",""),",",""),"/",""),"""",""),"+",""))</f>
        <v/>
      </c>
      <c r="E1806" s="14" t="str">
        <f>LOWER(SUBSTITUTE(SUBSTITUTE(SUBSTITUTE(SUBSTITUTE(SUBSTITUTE(SUBSTITUTE(SUBSTITUTE(SUBSTITUTE(SUBSTITUTE(db[[#This Row],[NB BM]]&amp;db[[#This Row],[QTY/ CTN]]," ",),".",""),"-",""),"(",""),")",""),",",""),"/",""),"""",""),"+",""))</f>
        <v>isolasiopp18x36700rol</v>
      </c>
      <c r="F18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opp18x36@700700roluntana</v>
      </c>
      <c r="G1806" s="15" t="s">
        <v>3801</v>
      </c>
      <c r="H1806" s="19" t="s">
        <v>3799</v>
      </c>
      <c r="I1806" s="50"/>
      <c r="J1806" s="1" t="s">
        <v>1621</v>
      </c>
      <c r="K1806" s="27" t="e">
        <f>IF(db[[#This Row],[NB NOTA_C]]="","",COUNTIF([2]!B_MSK[concat],db[[#This Row],[NB NOTA_C]]))</f>
        <v>#REF!</v>
      </c>
      <c r="L1806" s="16" t="s">
        <v>2160</v>
      </c>
      <c r="M1806" s="14" t="s">
        <v>3803</v>
      </c>
      <c r="N1806" s="15" t="s">
        <v>2795</v>
      </c>
      <c r="O1806" s="14"/>
      <c r="P1806" s="14" t="str">
        <f>IF(db[[#This Row],[QTY/ CTN]]="","",SUBSTITUTE(SUBSTITUTE(SUBSTITUTE(db[[#This Row],[QTY/ CTN]]," ","_",2),"(",""),")","")&amp;"_")</f>
        <v>700 ROL_</v>
      </c>
      <c r="Q1806" s="14">
        <f>IF(db[[#This Row],[H_QTY/ CTN]]="","",SEARCH("_",db[[#This Row],[H_QTY/ CTN]]))</f>
        <v>8</v>
      </c>
      <c r="R1806" s="14">
        <f>IF(db[[#This Row],[H_QTY/ CTN]]="","",LEN(db[[#This Row],[H_QTY/ CTN]]))</f>
        <v>8</v>
      </c>
      <c r="S1806" s="91" t="str">
        <f>IF(db[[#This Row],[H_QTY/ CTN]]="","",LEFT(db[[#This Row],[H_QTY/ CTN]],db[[#This Row],[H_1]]-1))</f>
        <v>700 ROL</v>
      </c>
      <c r="T1806" s="91" t="str">
        <f>IF(NOT(db[[#This Row],[H_1]]=db[[#This Row],[H_2]]),MID(db[[#This Row],[H_QTY/ CTN]],db[[#This Row],[H_1]]+1,db[[#This Row],[H_2]]-db[[#This Row],[H_1]]-1),"")</f>
        <v/>
      </c>
      <c r="U1806" s="87" t="str">
        <f>IF(db[[#This Row],[QTY/ CTN B]]="","",LEFT(db[[#This Row],[QTY/ CTN B]],SEARCH(" ",db[[#This Row],[QTY/ CTN B]],1)-1))</f>
        <v>700</v>
      </c>
      <c r="V1806" s="87" t="str">
        <f>IF(db[[#This Row],[QTY/ CTN B]]="","",RIGHT(db[[#This Row],[QTY/ CTN B]],LEN(db[[#This Row],[QTY/ CTN B]])-SEARCH(" ",db[[#This Row],[QTY/ CTN B]],1)))</f>
        <v>ROL</v>
      </c>
      <c r="W1806" s="87" t="str">
        <f>IF(db[[#This Row],[QTY/ CTN TG]]="",IF(db[[#This Row],[STN TG]]="","",12),LEFT(db[[#This Row],[QTY/ CTN TG]],SEARCH(" ",db[[#This Row],[QTY/ CTN TG]],1)-1))</f>
        <v/>
      </c>
      <c r="X1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06" s="87" t="str">
        <f>IF(db[[#This Row],[STN K]]="","",IF(db[[#This Row],[STN TG]]="LSN",12,""))</f>
        <v/>
      </c>
      <c r="Z1806" s="87" t="str">
        <f>IF(db[[#This Row],[STN TG]]="LSN","PCS","")</f>
        <v/>
      </c>
      <c r="AA1806" s="87">
        <f>db[[#This Row],[QTY B]]*IF(db[[#This Row],[QTY TG]]="",1,db[[#This Row],[QTY TG]])*IF(db[[#This Row],[QTY K]]="",1,db[[#This Row],[QTY K]])</f>
        <v>700</v>
      </c>
      <c r="AB1806" s="87" t="str">
        <f>IF(db[[#This Row],[STN K]]="",IF(db[[#This Row],[STN TG]]="",db[[#This Row],[STN B]],db[[#This Row],[STN TG]]),db[[#This Row],[STN K]])</f>
        <v>ROL</v>
      </c>
      <c r="AC1806" s="87"/>
    </row>
    <row r="1807" spans="1:29" x14ac:dyDescent="0.25">
      <c r="A1807" s="87">
        <f>ROW()-1</f>
        <v>1806</v>
      </c>
      <c r="B1807" s="32" t="str">
        <f>LOWER(SUBSTITUTE(SUBSTITUTE(SUBSTITUTE(SUBSTITUTE(SUBSTITUTE(SUBSTITUTE(db[[#This Row],[NB BM]]," ",),".",""),"-",""),"(",""),")",""),"/",""))</f>
        <v>plakbandopp20x40mix@700</v>
      </c>
      <c r="C1807" s="32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D1807" s="32" t="str">
        <f>LOWER(SUBSTITUTE(SUBSTITUTE(SUBSTITUTE(SUBSTITUTE(SUBSTITUTE(SUBSTITUTE(SUBSTITUTE(SUBSTITUTE(SUBSTITUTE(db[[#This Row],[NB PAJAK]]," ",""),"-",""),"(",""),")",""),".",""),",",""),"/",""),"""",""),"+",""))</f>
        <v/>
      </c>
      <c r="E1807" s="32" t="str">
        <f>LOWER(SUBSTITUTE(SUBSTITUTE(SUBSTITUTE(SUBSTITUTE(SUBSTITUTE(SUBSTITUTE(SUBSTITUTE(SUBSTITUTE(SUBSTITUTE(db[[#This Row],[NB BM]]&amp;db[[#This Row],[QTY/ CTN]]," ",),".",""),"-",""),"(",""),")",""),",",""),"/",""),"""",""),"+",""))</f>
        <v>plakbandopp20x40mix@7001ctn</v>
      </c>
      <c r="F180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opp20x40mix@7001ctnuntana</v>
      </c>
      <c r="G1807" s="33" t="s">
        <v>4489</v>
      </c>
      <c r="H1807" s="34" t="s">
        <v>4488</v>
      </c>
      <c r="I1807" s="55"/>
      <c r="J1807" s="1" t="s">
        <v>1621</v>
      </c>
      <c r="K1807" s="35" t="e">
        <f>IF(db[[#This Row],[NB NOTA_C]]="","",COUNTIF([2]!B_MSK[concat],db[[#This Row],[NB NOTA_C]]))</f>
        <v>#REF!</v>
      </c>
      <c r="L1807" s="36" t="s">
        <v>2160</v>
      </c>
      <c r="M1807" s="32" t="s">
        <v>4482</v>
      </c>
      <c r="N1807" s="33" t="s">
        <v>2795</v>
      </c>
      <c r="O1807" s="32"/>
      <c r="P1807" s="32" t="str">
        <f>IF(db[[#This Row],[QTY/ CTN]]="","",SUBSTITUTE(SUBSTITUTE(SUBSTITUTE(db[[#This Row],[QTY/ CTN]]," ","_",2),"(",""),")","")&amp;"_")</f>
        <v>1 CTN_</v>
      </c>
      <c r="Q1807" s="32">
        <f>IF(db[[#This Row],[H_QTY/ CTN]]="","",SEARCH("_",db[[#This Row],[H_QTY/ CTN]]))</f>
        <v>6</v>
      </c>
      <c r="R1807" s="32">
        <f>IF(db[[#This Row],[H_QTY/ CTN]]="","",LEN(db[[#This Row],[H_QTY/ CTN]]))</f>
        <v>6</v>
      </c>
      <c r="S1807" s="92" t="str">
        <f>IF(db[[#This Row],[H_QTY/ CTN]]="","",LEFT(db[[#This Row],[H_QTY/ CTN]],db[[#This Row],[H_1]]-1))</f>
        <v>1 CTN</v>
      </c>
      <c r="T1807" s="92" t="str">
        <f>IF(NOT(db[[#This Row],[H_1]]=db[[#This Row],[H_2]]),MID(db[[#This Row],[H_QTY/ CTN]],db[[#This Row],[H_1]]+1,db[[#This Row],[H_2]]-db[[#This Row],[H_1]]-1),"")</f>
        <v/>
      </c>
      <c r="U1807" s="87" t="str">
        <f>IF(db[[#This Row],[QTY/ CTN B]]="","",LEFT(db[[#This Row],[QTY/ CTN B]],SEARCH(" ",db[[#This Row],[QTY/ CTN B]],1)-1))</f>
        <v>1</v>
      </c>
      <c r="V1807" s="87" t="str">
        <f>IF(db[[#This Row],[QTY/ CTN B]]="","",RIGHT(db[[#This Row],[QTY/ CTN B]],LEN(db[[#This Row],[QTY/ CTN B]])-SEARCH(" ",db[[#This Row],[QTY/ CTN B]],1)))</f>
        <v>CTN</v>
      </c>
      <c r="W1807" s="87" t="str">
        <f>IF(db[[#This Row],[QTY/ CTN TG]]="",IF(db[[#This Row],[STN TG]]="","",12),LEFT(db[[#This Row],[QTY/ CTN TG]],SEARCH(" ",db[[#This Row],[QTY/ CTN TG]],1)-1))</f>
        <v/>
      </c>
      <c r="X1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07" s="87" t="str">
        <f>IF(db[[#This Row],[STN K]]="","",IF(db[[#This Row],[STN TG]]="LSN",12,""))</f>
        <v/>
      </c>
      <c r="Z1807" s="87" t="str">
        <f>IF(db[[#This Row],[STN TG]]="LSN","PCS","")</f>
        <v/>
      </c>
      <c r="AA1807" s="87">
        <f>db[[#This Row],[QTY B]]*IF(db[[#This Row],[QTY TG]]="",1,db[[#This Row],[QTY TG]])*IF(db[[#This Row],[QTY K]]="",1,db[[#This Row],[QTY K]])</f>
        <v>1</v>
      </c>
      <c r="AB1807" s="87" t="str">
        <f>IF(db[[#This Row],[STN K]]="",IF(db[[#This Row],[STN TG]]="",db[[#This Row],[STN B]],db[[#This Row],[STN TG]]),db[[#This Row],[STN K]])</f>
        <v>CTN</v>
      </c>
      <c r="AC1807" s="87"/>
    </row>
    <row r="1808" spans="1:29" x14ac:dyDescent="0.25">
      <c r="A1808" s="87">
        <f>ROW()-1</f>
        <v>1807</v>
      </c>
      <c r="B1808" s="14" t="str">
        <f>LOWER(SUBSTITUTE(SUBSTITUTE(SUBSTITUTE(SUBSTITUTE(SUBSTITUTE(SUBSTITUTE(db[[#This Row],[NB BM]]," ",),".",""),"-",""),"(",""),")",""),"/",""))</f>
        <v>isolasiopp25x50</v>
      </c>
      <c r="C1808" s="14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D1808" s="14" t="str">
        <f>LOWER(SUBSTITUTE(SUBSTITUTE(SUBSTITUTE(SUBSTITUTE(SUBSTITUTE(SUBSTITUTE(SUBSTITUTE(SUBSTITUTE(SUBSTITUTE(db[[#This Row],[NB PAJAK]]," ",""),"-",""),"(",""),")",""),".",""),",",""),"/",""),"""",""),"+",""))</f>
        <v/>
      </c>
      <c r="E1808" s="14" t="str">
        <f>LOWER(SUBSTITUTE(SUBSTITUTE(SUBSTITUTE(SUBSTITUTE(SUBSTITUTE(SUBSTITUTE(SUBSTITUTE(SUBSTITUTE(SUBSTITUTE(db[[#This Row],[NB BM]]&amp;db[[#This Row],[QTY/ CTN]]," ",),".",""),"-",""),"(",""),")",""),",",""),"/",""),"""",""),"+",""))</f>
        <v>isolasiopp25x50560rol</v>
      </c>
      <c r="F180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opp25x50@560560roluntana</v>
      </c>
      <c r="G1808" s="15" t="s">
        <v>3800</v>
      </c>
      <c r="H1808" s="19" t="s">
        <v>3798</v>
      </c>
      <c r="I1808" s="50"/>
      <c r="J1808" s="1" t="s">
        <v>1621</v>
      </c>
      <c r="K1808" s="27" t="e">
        <f>IF(db[[#This Row],[NB NOTA_C]]="","",COUNTIF([2]!B_MSK[concat],db[[#This Row],[NB NOTA_C]]))</f>
        <v>#REF!</v>
      </c>
      <c r="L1808" s="16" t="s">
        <v>2160</v>
      </c>
      <c r="M1808" s="14" t="s">
        <v>3802</v>
      </c>
      <c r="N1808" s="15" t="s">
        <v>2795</v>
      </c>
      <c r="O1808" s="14"/>
      <c r="P1808" s="14" t="str">
        <f>IF(db[[#This Row],[QTY/ CTN]]="","",SUBSTITUTE(SUBSTITUTE(SUBSTITUTE(db[[#This Row],[QTY/ CTN]]," ","_",2),"(",""),")","")&amp;"_")</f>
        <v>560 ROL_</v>
      </c>
      <c r="Q1808" s="14">
        <f>IF(db[[#This Row],[H_QTY/ CTN]]="","",SEARCH("_",db[[#This Row],[H_QTY/ CTN]]))</f>
        <v>8</v>
      </c>
      <c r="R1808" s="14">
        <f>IF(db[[#This Row],[H_QTY/ CTN]]="","",LEN(db[[#This Row],[H_QTY/ CTN]]))</f>
        <v>8</v>
      </c>
      <c r="S1808" s="91" t="str">
        <f>IF(db[[#This Row],[H_QTY/ CTN]]="","",LEFT(db[[#This Row],[H_QTY/ CTN]],db[[#This Row],[H_1]]-1))</f>
        <v>560 ROL</v>
      </c>
      <c r="T1808" s="91" t="str">
        <f>IF(NOT(db[[#This Row],[H_1]]=db[[#This Row],[H_2]]),MID(db[[#This Row],[H_QTY/ CTN]],db[[#This Row],[H_1]]+1,db[[#This Row],[H_2]]-db[[#This Row],[H_1]]-1),"")</f>
        <v/>
      </c>
      <c r="U1808" s="87" t="str">
        <f>IF(db[[#This Row],[QTY/ CTN B]]="","",LEFT(db[[#This Row],[QTY/ CTN B]],SEARCH(" ",db[[#This Row],[QTY/ CTN B]],1)-1))</f>
        <v>560</v>
      </c>
      <c r="V1808" s="87" t="str">
        <f>IF(db[[#This Row],[QTY/ CTN B]]="","",RIGHT(db[[#This Row],[QTY/ CTN B]],LEN(db[[#This Row],[QTY/ CTN B]])-SEARCH(" ",db[[#This Row],[QTY/ CTN B]],1)))</f>
        <v>ROL</v>
      </c>
      <c r="W1808" s="87" t="str">
        <f>IF(db[[#This Row],[QTY/ CTN TG]]="",IF(db[[#This Row],[STN TG]]="","",12),LEFT(db[[#This Row],[QTY/ CTN TG]],SEARCH(" ",db[[#This Row],[QTY/ CTN TG]],1)-1))</f>
        <v/>
      </c>
      <c r="X1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08" s="87" t="str">
        <f>IF(db[[#This Row],[STN K]]="","",IF(db[[#This Row],[STN TG]]="LSN",12,""))</f>
        <v/>
      </c>
      <c r="Z1808" s="87" t="str">
        <f>IF(db[[#This Row],[STN TG]]="LSN","PCS","")</f>
        <v/>
      </c>
      <c r="AA1808" s="87">
        <f>db[[#This Row],[QTY B]]*IF(db[[#This Row],[QTY TG]]="",1,db[[#This Row],[QTY TG]])*IF(db[[#This Row],[QTY K]]="",1,db[[#This Row],[QTY K]])</f>
        <v>560</v>
      </c>
      <c r="AB1808" s="87" t="str">
        <f>IF(db[[#This Row],[STN K]]="",IF(db[[#This Row],[STN TG]]="",db[[#This Row],[STN B]],db[[#This Row],[STN TG]]),db[[#This Row],[STN K]])</f>
        <v>ROL</v>
      </c>
      <c r="AC1808" s="87"/>
    </row>
    <row r="1809" spans="1:29" x14ac:dyDescent="0.25">
      <c r="A1809" s="87">
        <f>ROW()-1</f>
        <v>1808</v>
      </c>
      <c r="B1809" s="3" t="str">
        <f>LOWER(SUBSTITUTE(SUBSTITUTE(SUBSTITUTE(SUBSTITUTE(SUBSTITUTE(SUBSTITUTE(db[[#This Row],[NB BM]]," ",),".",""),"-",""),"(",""),")",""),"/",""))</f>
        <v>crayonopastel12wopsq12w</v>
      </c>
      <c r="C1809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D1809" s="3" t="str">
        <f>LOWER(SUBSTITUTE(SUBSTITUTE(SUBSTITUTE(SUBSTITUTE(SUBSTITUTE(SUBSTITUTE(SUBSTITUTE(SUBSTITUTE(SUBSTITUTE(db[[#This Row],[NB PAJAK]]," ",""),"-",""),"(",""),")",""),".",""),",",""),"/",""),"""",""),"+",""))</f>
        <v/>
      </c>
      <c r="E1809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crayonopastel12wopsq12w144lsn</v>
      </c>
      <c r="F18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opsq12w|0417crayonoilpastel12w144@12144lsnuntana</v>
      </c>
      <c r="G1809" s="1" t="s">
        <v>1066</v>
      </c>
      <c r="H1809" s="4" t="s">
        <v>1364</v>
      </c>
      <c r="I1809" s="49"/>
      <c r="J1809" s="1" t="s">
        <v>1621</v>
      </c>
      <c r="K1809" s="26" t="e">
        <f>IF(db[[#This Row],[NB NOTA_C]]="","",COUNTIF([2]!B_MSK[concat],db[[#This Row],[NB NOTA_C]]))</f>
        <v>#REF!</v>
      </c>
      <c r="L1809" s="6" t="s">
        <v>1639</v>
      </c>
      <c r="M1809" s="1" t="s">
        <v>1677</v>
      </c>
      <c r="N1809" s="1" t="s">
        <v>2788</v>
      </c>
      <c r="P1809" s="1" t="str">
        <f>IF(db[[#This Row],[QTY/ CTN]]="","",SUBSTITUTE(SUBSTITUTE(SUBSTITUTE(db[[#This Row],[QTY/ CTN]]," ","_",2),"(",""),")","")&amp;"_")</f>
        <v>144 LSN_</v>
      </c>
      <c r="Q1809" s="1">
        <f>IF(db[[#This Row],[H_QTY/ CTN]]="","",SEARCH("_",db[[#This Row],[H_QTY/ CTN]]))</f>
        <v>8</v>
      </c>
      <c r="R1809" s="1">
        <f>IF(db[[#This Row],[H_QTY/ CTN]]="","",LEN(db[[#This Row],[H_QTY/ CTN]]))</f>
        <v>8</v>
      </c>
      <c r="S1809" s="90" t="str">
        <f>IF(db[[#This Row],[H_QTY/ CTN]]="","",LEFT(db[[#This Row],[H_QTY/ CTN]],db[[#This Row],[H_1]]-1))</f>
        <v>144 LSN</v>
      </c>
      <c r="T1809" s="87" t="str">
        <f>IF(NOT(db[[#This Row],[H_1]]=db[[#This Row],[H_2]]),MID(db[[#This Row],[H_QTY/ CTN]],db[[#This Row],[H_1]]+1,db[[#This Row],[H_2]]-db[[#This Row],[H_1]]-1),"")</f>
        <v/>
      </c>
      <c r="U1809" s="87" t="str">
        <f>IF(db[[#This Row],[QTY/ CTN B]]="","",LEFT(db[[#This Row],[QTY/ CTN B]],SEARCH(" ",db[[#This Row],[QTY/ CTN B]],1)-1))</f>
        <v>144</v>
      </c>
      <c r="V1809" s="87" t="str">
        <f>IF(db[[#This Row],[QTY/ CTN B]]="","",RIGHT(db[[#This Row],[QTY/ CTN B]],LEN(db[[#This Row],[QTY/ CTN B]])-SEARCH(" ",db[[#This Row],[QTY/ CTN B]],1)))</f>
        <v>LSN</v>
      </c>
      <c r="W1809" s="87">
        <f>IF(db[[#This Row],[QTY/ CTN TG]]="",IF(db[[#This Row],[STN TG]]="","",12),LEFT(db[[#This Row],[QTY/ CTN TG]],SEARCH(" ",db[[#This Row],[QTY/ CTN TG]],1)-1))</f>
        <v>12</v>
      </c>
      <c r="X1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09" s="87" t="str">
        <f>IF(db[[#This Row],[STN K]]="","",IF(db[[#This Row],[STN TG]]="LSN",12,""))</f>
        <v/>
      </c>
      <c r="Z1809" s="87" t="str">
        <f>IF(db[[#This Row],[STN TG]]="LSN","PCS","")</f>
        <v/>
      </c>
      <c r="AA1809" s="87">
        <f>db[[#This Row],[QTY B]]*IF(db[[#This Row],[QTY TG]]="",1,db[[#This Row],[QTY TG]])*IF(db[[#This Row],[QTY K]]="",1,db[[#This Row],[QTY K]])</f>
        <v>1728</v>
      </c>
      <c r="AB1809" s="87" t="str">
        <f>IF(db[[#This Row],[STN K]]="",IF(db[[#This Row],[STN TG]]="",db[[#This Row],[STN B]],db[[#This Row],[STN TG]]),db[[#This Row],[STN K]])</f>
        <v>PCS</v>
      </c>
      <c r="AC1809" s="87"/>
    </row>
    <row r="1810" spans="1:29" x14ac:dyDescent="0.25">
      <c r="A1810" s="87">
        <f>ROW()-1</f>
        <v>1809</v>
      </c>
      <c r="B1810" s="3" t="str">
        <f>LOWER(SUBSTITUTE(SUBSTITUTE(SUBSTITUTE(SUBSTITUTE(SUBSTITUTE(SUBSTITUTE(db[[#This Row],[NB BM]]," ",),".",""),"-",""),"(",""),")",""),"/",""))</f>
        <v>kertaslipatorigamifluorescentalfa12x12</v>
      </c>
      <c r="C1810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D1810" s="3" t="str">
        <f>LOWER(SUBSTITUTE(SUBSTITUTE(SUBSTITUTE(SUBSTITUTE(SUBSTITUTE(SUBSTITUTE(SUBSTITUTE(SUBSTITUTE(SUBSTITUTE(db[[#This Row],[NB PAJAK]]," ",""),"-",""),"(",""),")",""),".",""),",",""),"/",""),"""",""),"+",""))</f>
        <v/>
      </c>
      <c r="E1810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kertaslipatorigamifluorescentalfa12x121200pcs</v>
      </c>
      <c r="F18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origamifluorescentalfa12x121200pcsuntana</v>
      </c>
      <c r="G1810" s="1" t="s">
        <v>4607</v>
      </c>
      <c r="H1810" s="4" t="s">
        <v>4606</v>
      </c>
      <c r="I1810" s="49"/>
      <c r="J1810" s="1" t="s">
        <v>1621</v>
      </c>
      <c r="K1810" s="28" t="e">
        <f>IF(db[[#This Row],[NB NOTA_C]]="","",COUNTIF([2]!B_MSK[concat],db[[#This Row],[NB NOTA_C]]))</f>
        <v>#REF!</v>
      </c>
      <c r="L1810" s="7" t="s">
        <v>2155</v>
      </c>
      <c r="M1810" s="3" t="s">
        <v>2191</v>
      </c>
      <c r="N1810" s="1" t="s">
        <v>2801</v>
      </c>
      <c r="O1810" s="3"/>
      <c r="P1810" s="3" t="str">
        <f>IF(db[[#This Row],[QTY/ CTN]]="","",SUBSTITUTE(SUBSTITUTE(SUBSTITUTE(db[[#This Row],[QTY/ CTN]]," ","_",2),"(",""),")","")&amp;"_")</f>
        <v>1200 PCS_</v>
      </c>
      <c r="Q1810" s="3">
        <f>IF(db[[#This Row],[H_QTY/ CTN]]="","",SEARCH("_",db[[#This Row],[H_QTY/ CTN]]))</f>
        <v>9</v>
      </c>
      <c r="R1810" s="3">
        <f>IF(db[[#This Row],[H_QTY/ CTN]]="","",LEN(db[[#This Row],[H_QTY/ CTN]]))</f>
        <v>9</v>
      </c>
      <c r="S1810" s="87" t="str">
        <f>IF(db[[#This Row],[H_QTY/ CTN]]="","",LEFT(db[[#This Row],[H_QTY/ CTN]],db[[#This Row],[H_1]]-1))</f>
        <v>1200 PCS</v>
      </c>
      <c r="T1810" s="87" t="str">
        <f>IF(NOT(db[[#This Row],[H_1]]=db[[#This Row],[H_2]]),MID(db[[#This Row],[H_QTY/ CTN]],db[[#This Row],[H_1]]+1,db[[#This Row],[H_2]]-db[[#This Row],[H_1]]-1),"")</f>
        <v/>
      </c>
      <c r="U1810" s="87" t="str">
        <f>IF(db[[#This Row],[QTY/ CTN B]]="","",LEFT(db[[#This Row],[QTY/ CTN B]],SEARCH(" ",db[[#This Row],[QTY/ CTN B]],1)-1))</f>
        <v>1200</v>
      </c>
      <c r="V1810" s="87" t="str">
        <f>IF(db[[#This Row],[QTY/ CTN B]]="","",RIGHT(db[[#This Row],[QTY/ CTN B]],LEN(db[[#This Row],[QTY/ CTN B]])-SEARCH(" ",db[[#This Row],[QTY/ CTN B]],1)))</f>
        <v>PCS</v>
      </c>
      <c r="W1810" s="87" t="str">
        <f>IF(db[[#This Row],[QTY/ CTN TG]]="",IF(db[[#This Row],[STN TG]]="","",12),LEFT(db[[#This Row],[QTY/ CTN TG]],SEARCH(" ",db[[#This Row],[QTY/ CTN TG]],1)-1))</f>
        <v/>
      </c>
      <c r="X1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10" s="87" t="str">
        <f>IF(db[[#This Row],[STN K]]="","",IF(db[[#This Row],[STN TG]]="LSN",12,""))</f>
        <v/>
      </c>
      <c r="Z1810" s="87" t="str">
        <f>IF(db[[#This Row],[STN TG]]="LSN","PCS","")</f>
        <v/>
      </c>
      <c r="AA1810" s="87">
        <f>db[[#This Row],[QTY B]]*IF(db[[#This Row],[QTY TG]]="",1,db[[#This Row],[QTY TG]])*IF(db[[#This Row],[QTY K]]="",1,db[[#This Row],[QTY K]])</f>
        <v>1200</v>
      </c>
      <c r="AB1810" s="87" t="str">
        <f>IF(db[[#This Row],[STN K]]="",IF(db[[#This Row],[STN TG]]="",db[[#This Row],[STN B]],db[[#This Row],[STN TG]]),db[[#This Row],[STN K]])</f>
        <v>PCS</v>
      </c>
      <c r="AC1810" s="87"/>
    </row>
    <row r="1811" spans="1:29" x14ac:dyDescent="0.25">
      <c r="A1811" s="87">
        <f>ROW()-1</f>
        <v>1810</v>
      </c>
      <c r="B1811" s="3" t="str">
        <f>LOWER(SUBSTITUTE(SUBSTITUTE(SUBSTITUTE(SUBSTITUTE(SUBSTITUTE(SUBSTITUTE(db[[#This Row],[NB BM]]," ",),".",""),"-",""),"(",""),")",""),"/",""))</f>
        <v>kertaslipatorigamifluorescentalfa14x14</v>
      </c>
      <c r="C1811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D1811" s="3" t="str">
        <f>LOWER(SUBSTITUTE(SUBSTITUTE(SUBSTITUTE(SUBSTITUTE(SUBSTITUTE(SUBSTITUTE(SUBSTITUTE(SUBSTITUTE(SUBSTITUTE(db[[#This Row],[NB PAJAK]]," ",""),"-",""),"(",""),")",""),".",""),",",""),"/",""),"""",""),"+",""))</f>
        <v/>
      </c>
      <c r="E1811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kertaslipatorigamifluorescentalfa14x14900pcs</v>
      </c>
      <c r="F18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origamifluorescentalfa14x14900pcsuntana</v>
      </c>
      <c r="G1811" s="1" t="s">
        <v>1926</v>
      </c>
      <c r="H1811" s="4" t="s">
        <v>2962</v>
      </c>
      <c r="I1811" s="49"/>
      <c r="J1811" s="1" t="s">
        <v>1621</v>
      </c>
      <c r="K1811" s="26" t="e">
        <f>IF(db[[#This Row],[NB NOTA_C]]="","",COUNTIF([2]!B_MSK[concat],db[[#This Row],[NB NOTA_C]]))</f>
        <v>#REF!</v>
      </c>
      <c r="L1811" s="7" t="s">
        <v>2155</v>
      </c>
      <c r="M1811" s="3" t="s">
        <v>1702</v>
      </c>
      <c r="N1811" s="1" t="s">
        <v>2801</v>
      </c>
      <c r="P1811" s="1" t="str">
        <f>IF(db[[#This Row],[QTY/ CTN]]="","",SUBSTITUTE(SUBSTITUTE(SUBSTITUTE(db[[#This Row],[QTY/ CTN]]," ","_",2),"(",""),")","")&amp;"_")</f>
        <v>900 PCS_</v>
      </c>
      <c r="Q1811" s="1">
        <f>IF(db[[#This Row],[H_QTY/ CTN]]="","",SEARCH("_",db[[#This Row],[H_QTY/ CTN]]))</f>
        <v>8</v>
      </c>
      <c r="R1811" s="1">
        <f>IF(db[[#This Row],[H_QTY/ CTN]]="","",LEN(db[[#This Row],[H_QTY/ CTN]]))</f>
        <v>8</v>
      </c>
      <c r="S1811" s="90" t="str">
        <f>IF(db[[#This Row],[H_QTY/ CTN]]="","",LEFT(db[[#This Row],[H_QTY/ CTN]],db[[#This Row],[H_1]]-1))</f>
        <v>900 PCS</v>
      </c>
      <c r="T1811" s="87" t="str">
        <f>IF(NOT(db[[#This Row],[H_1]]=db[[#This Row],[H_2]]),MID(db[[#This Row],[H_QTY/ CTN]],db[[#This Row],[H_1]]+1,db[[#This Row],[H_2]]-db[[#This Row],[H_1]]-1),"")</f>
        <v/>
      </c>
      <c r="U1811" s="87" t="str">
        <f>IF(db[[#This Row],[QTY/ CTN B]]="","",LEFT(db[[#This Row],[QTY/ CTN B]],SEARCH(" ",db[[#This Row],[QTY/ CTN B]],1)-1))</f>
        <v>900</v>
      </c>
      <c r="V1811" s="87" t="str">
        <f>IF(db[[#This Row],[QTY/ CTN B]]="","",RIGHT(db[[#This Row],[QTY/ CTN B]],LEN(db[[#This Row],[QTY/ CTN B]])-SEARCH(" ",db[[#This Row],[QTY/ CTN B]],1)))</f>
        <v>PCS</v>
      </c>
      <c r="W1811" s="87" t="str">
        <f>IF(db[[#This Row],[QTY/ CTN TG]]="",IF(db[[#This Row],[STN TG]]="","",12),LEFT(db[[#This Row],[QTY/ CTN TG]],SEARCH(" ",db[[#This Row],[QTY/ CTN TG]],1)-1))</f>
        <v/>
      </c>
      <c r="X18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11" s="87" t="str">
        <f>IF(db[[#This Row],[STN K]]="","",IF(db[[#This Row],[STN TG]]="LSN",12,""))</f>
        <v/>
      </c>
      <c r="Z1811" s="87" t="str">
        <f>IF(db[[#This Row],[STN TG]]="LSN","PCS","")</f>
        <v/>
      </c>
      <c r="AA1811" s="87">
        <f>db[[#This Row],[QTY B]]*IF(db[[#This Row],[QTY TG]]="",1,db[[#This Row],[QTY TG]])*IF(db[[#This Row],[QTY K]]="",1,db[[#This Row],[QTY K]])</f>
        <v>900</v>
      </c>
      <c r="AB1811" s="87" t="str">
        <f>IF(db[[#This Row],[STN K]]="",IF(db[[#This Row],[STN TG]]="",db[[#This Row],[STN B]],db[[#This Row],[STN TG]]),db[[#This Row],[STN K]])</f>
        <v>PCS</v>
      </c>
      <c r="AC1811" s="87"/>
    </row>
    <row r="1812" spans="1:29" x14ac:dyDescent="0.25">
      <c r="A1812" s="87">
        <f>ROW()-1</f>
        <v>1811</v>
      </c>
      <c r="B1812" s="3" t="str">
        <f>LOWER(SUBSTITUTE(SUBSTITUTE(SUBSTITUTE(SUBSTITUTE(SUBSTITUTE(SUBSTITUTE(db[[#This Row],[NB BM]]," ",),".",""),"-",""),"(",""),")",""),"/",""))</f>
        <v>kertaslipatorigamifluorescentalfa16x16</v>
      </c>
      <c r="C1812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D1812" s="3" t="str">
        <f>LOWER(SUBSTITUTE(SUBSTITUTE(SUBSTITUTE(SUBSTITUTE(SUBSTITUTE(SUBSTITUTE(SUBSTITUTE(SUBSTITUTE(SUBSTITUTE(db[[#This Row],[NB PAJAK]]," ",""),"-",""),"(",""),")",""),".",""),",",""),"/",""),"""",""),"+",""))</f>
        <v/>
      </c>
      <c r="E1812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kertaslipatorigamifluorescentalfa16x16750pcs</v>
      </c>
      <c r="F18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origamifluorescentalfa16x16750pcsuntana</v>
      </c>
      <c r="G1812" s="1" t="s">
        <v>1927</v>
      </c>
      <c r="H1812" s="4" t="s">
        <v>2963</v>
      </c>
      <c r="I1812" s="2"/>
      <c r="J1812" s="1" t="s">
        <v>1621</v>
      </c>
      <c r="K1812" s="26" t="e">
        <f>IF(db[[#This Row],[NB NOTA_C]]="","",COUNTIF([2]!B_MSK[concat],db[[#This Row],[NB NOTA_C]]))</f>
        <v>#REF!</v>
      </c>
      <c r="L1812" s="7" t="s">
        <v>2155</v>
      </c>
      <c r="M1812" s="3" t="s">
        <v>2178</v>
      </c>
      <c r="N1812" s="1" t="s">
        <v>2801</v>
      </c>
      <c r="P1812" s="1" t="str">
        <f>IF(db[[#This Row],[QTY/ CTN]]="","",SUBSTITUTE(SUBSTITUTE(SUBSTITUTE(db[[#This Row],[QTY/ CTN]]," ","_",2),"(",""),")","")&amp;"_")</f>
        <v>750 PCS_</v>
      </c>
      <c r="Q1812" s="1">
        <f>IF(db[[#This Row],[H_QTY/ CTN]]="","",SEARCH("_",db[[#This Row],[H_QTY/ CTN]]))</f>
        <v>8</v>
      </c>
      <c r="R1812" s="1">
        <f>IF(db[[#This Row],[H_QTY/ CTN]]="","",LEN(db[[#This Row],[H_QTY/ CTN]]))</f>
        <v>8</v>
      </c>
      <c r="S1812" s="90" t="str">
        <f>IF(db[[#This Row],[H_QTY/ CTN]]="","",LEFT(db[[#This Row],[H_QTY/ CTN]],db[[#This Row],[H_1]]-1))</f>
        <v>750 PCS</v>
      </c>
      <c r="T1812" s="87" t="str">
        <f>IF(NOT(db[[#This Row],[H_1]]=db[[#This Row],[H_2]]),MID(db[[#This Row],[H_QTY/ CTN]],db[[#This Row],[H_1]]+1,db[[#This Row],[H_2]]-db[[#This Row],[H_1]]-1),"")</f>
        <v/>
      </c>
      <c r="U1812" s="87" t="str">
        <f>IF(db[[#This Row],[QTY/ CTN B]]="","",LEFT(db[[#This Row],[QTY/ CTN B]],SEARCH(" ",db[[#This Row],[QTY/ CTN B]],1)-1))</f>
        <v>750</v>
      </c>
      <c r="V1812" s="87" t="str">
        <f>IF(db[[#This Row],[QTY/ CTN B]]="","",RIGHT(db[[#This Row],[QTY/ CTN B]],LEN(db[[#This Row],[QTY/ CTN B]])-SEARCH(" ",db[[#This Row],[QTY/ CTN B]],1)))</f>
        <v>PCS</v>
      </c>
      <c r="W1812" s="87" t="str">
        <f>IF(db[[#This Row],[QTY/ CTN TG]]="",IF(db[[#This Row],[STN TG]]="","",12),LEFT(db[[#This Row],[QTY/ CTN TG]],SEARCH(" ",db[[#This Row],[QTY/ CTN TG]],1)-1))</f>
        <v/>
      </c>
      <c r="X18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12" s="87" t="str">
        <f>IF(db[[#This Row],[STN K]]="","",IF(db[[#This Row],[STN TG]]="LSN",12,""))</f>
        <v/>
      </c>
      <c r="Z1812" s="87" t="str">
        <f>IF(db[[#This Row],[STN TG]]="LSN","PCS","")</f>
        <v/>
      </c>
      <c r="AA1812" s="87">
        <f>db[[#This Row],[QTY B]]*IF(db[[#This Row],[QTY TG]]="",1,db[[#This Row],[QTY TG]])*IF(db[[#This Row],[QTY K]]="",1,db[[#This Row],[QTY K]])</f>
        <v>750</v>
      </c>
      <c r="AB1812" s="87" t="str">
        <f>IF(db[[#This Row],[STN K]]="",IF(db[[#This Row],[STN TG]]="",db[[#This Row],[STN B]],db[[#This Row],[STN TG]]),db[[#This Row],[STN K]])</f>
        <v>PCS</v>
      </c>
      <c r="AC1812" s="87"/>
    </row>
    <row r="1813" spans="1:29" x14ac:dyDescent="0.25">
      <c r="A1813" s="87">
        <f>ROW()-1</f>
        <v>1812</v>
      </c>
      <c r="B1813" s="3" t="str">
        <f>LOWER(SUBSTITUTE(SUBSTITUTE(SUBSTITUTE(SUBSTITUTE(SUBSTITUTE(SUBSTITUTE(db[[#This Row],[NB BM]]," ",),".",""),"-",""),"(",""),")",""),"/",""))</f>
        <v>kertaslipatorigamifluorescentalfa20x20</v>
      </c>
      <c r="C1813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D1813" s="3" t="str">
        <f>LOWER(SUBSTITUTE(SUBSTITUTE(SUBSTITUTE(SUBSTITUTE(SUBSTITUTE(SUBSTITUTE(SUBSTITUTE(SUBSTITUTE(SUBSTITUTE(db[[#This Row],[NB PAJAK]]," ",""),"-",""),"(",""),")",""),".",""),",",""),"/",""),"""",""),"+",""))</f>
        <v/>
      </c>
      <c r="E1813" s="3" t="str">
        <f>LOWER(SUBSTITUTE(SUBSTITUTE(SUBSTITUTE(SUBSTITUTE(SUBSTITUTE(SUBSTITUTE(SUBSTITUTE(SUBSTITUTE(SUBSTITUTE(db[[#This Row],[NB BM]]&amp;db[[#This Row],[QTY/ CTN]]," ",),".",""),"-",""),"(",""),")",""),",",""),"/",""),"""",""),"+",""))</f>
        <v>kertaslipatorigamifluorescentalfa20x20500pcs</v>
      </c>
      <c r="F18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origamifluorescentalfa20x20500pcsuntana</v>
      </c>
      <c r="G1813" s="1" t="s">
        <v>1928</v>
      </c>
      <c r="H1813" s="4" t="s">
        <v>2964</v>
      </c>
      <c r="I1813" s="49"/>
      <c r="J1813" s="1" t="s">
        <v>1621</v>
      </c>
      <c r="K1813" s="26" t="e">
        <f>IF(db[[#This Row],[NB NOTA_C]]="","",COUNTIF([2]!B_MSK[concat],db[[#This Row],[NB NOTA_C]]))</f>
        <v>#REF!</v>
      </c>
      <c r="L1813" s="7" t="s">
        <v>2155</v>
      </c>
      <c r="M1813" s="3" t="s">
        <v>2179</v>
      </c>
      <c r="N1813" s="1" t="s">
        <v>2801</v>
      </c>
      <c r="P1813" s="1" t="str">
        <f>IF(db[[#This Row],[QTY/ CTN]]="","",SUBSTITUTE(SUBSTITUTE(SUBSTITUTE(db[[#This Row],[QTY/ CTN]]," ","_",2),"(",""),")","")&amp;"_")</f>
        <v>500 PCS_</v>
      </c>
      <c r="Q1813" s="1">
        <f>IF(db[[#This Row],[H_QTY/ CTN]]="","",SEARCH("_",db[[#This Row],[H_QTY/ CTN]]))</f>
        <v>8</v>
      </c>
      <c r="R1813" s="1">
        <f>IF(db[[#This Row],[H_QTY/ CTN]]="","",LEN(db[[#This Row],[H_QTY/ CTN]]))</f>
        <v>8</v>
      </c>
      <c r="S1813" s="90" t="str">
        <f>IF(db[[#This Row],[H_QTY/ CTN]]="","",LEFT(db[[#This Row],[H_QTY/ CTN]],db[[#This Row],[H_1]]-1))</f>
        <v>500 PCS</v>
      </c>
      <c r="T1813" s="87" t="str">
        <f>IF(NOT(db[[#This Row],[H_1]]=db[[#This Row],[H_2]]),MID(db[[#This Row],[H_QTY/ CTN]],db[[#This Row],[H_1]]+1,db[[#This Row],[H_2]]-db[[#This Row],[H_1]]-1),"")</f>
        <v/>
      </c>
      <c r="U1813" s="87" t="str">
        <f>IF(db[[#This Row],[QTY/ CTN B]]="","",LEFT(db[[#This Row],[QTY/ CTN B]],SEARCH(" ",db[[#This Row],[QTY/ CTN B]],1)-1))</f>
        <v>500</v>
      </c>
      <c r="V1813" s="87" t="str">
        <f>IF(db[[#This Row],[QTY/ CTN B]]="","",RIGHT(db[[#This Row],[QTY/ CTN B]],LEN(db[[#This Row],[QTY/ CTN B]])-SEARCH(" ",db[[#This Row],[QTY/ CTN B]],1)))</f>
        <v>PCS</v>
      </c>
      <c r="W1813" s="87" t="str">
        <f>IF(db[[#This Row],[QTY/ CTN TG]]="",IF(db[[#This Row],[STN TG]]="","",12),LEFT(db[[#This Row],[QTY/ CTN TG]],SEARCH(" ",db[[#This Row],[QTY/ CTN TG]],1)-1))</f>
        <v/>
      </c>
      <c r="X18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13" s="87" t="str">
        <f>IF(db[[#This Row],[STN K]]="","",IF(db[[#This Row],[STN TG]]="LSN",12,""))</f>
        <v/>
      </c>
      <c r="Z1813" s="87" t="str">
        <f>IF(db[[#This Row],[STN TG]]="LSN","PCS","")</f>
        <v/>
      </c>
      <c r="AA1813" s="87">
        <f>db[[#This Row],[QTY B]]*IF(db[[#This Row],[QTY TG]]="",1,db[[#This Row],[QTY TG]])*IF(db[[#This Row],[QTY K]]="",1,db[[#This Row],[QTY K]])</f>
        <v>500</v>
      </c>
      <c r="AB1813" s="87" t="str">
        <f>IF(db[[#This Row],[STN K]]="",IF(db[[#This Row],[STN TG]]="",db[[#This Row],[STN B]],db[[#This Row],[STN TG]]),db[[#This Row],[STN K]])</f>
        <v>PCS</v>
      </c>
      <c r="AC1813" s="87"/>
    </row>
    <row r="1814" spans="1:29" x14ac:dyDescent="0.25">
      <c r="A1814" s="87">
        <f>ROW()-1</f>
        <v>1813</v>
      </c>
      <c r="B1814" s="3" t="str">
        <f>LOWER(SUBSTITUTE(SUBSTITUTE(SUBSTITUTE(SUBSTITUTE(SUBSTITUTE(SUBSTITUTE(db[[#This Row],[NB BM]]," ",),".",""),"-",""),"(",""),")",""),"/",""))</f>
        <v>guntinggunindooss</v>
      </c>
      <c r="C1814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D1814" s="3" t="str">
        <f>LOWER(SUBSTITUTE(SUBSTITUTE(SUBSTITUTE(SUBSTITUTE(SUBSTITUTE(SUBSTITUTE(SUBSTITUTE(SUBSTITUTE(SUBSTITUTE(db[[#This Row],[NB PAJAK]]," ",""),"-",""),"(",""),")",""),".",""),",",""),"/",""),"""",""),"+",""))</f>
        <v/>
      </c>
      <c r="E1814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guntinggunindooss60lsn</v>
      </c>
      <c r="F18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ossgunindo60lsnuntana</v>
      </c>
      <c r="G1814" s="1" t="s">
        <v>6734</v>
      </c>
      <c r="H1814" s="4" t="s">
        <v>4920</v>
      </c>
      <c r="I1814" s="49"/>
      <c r="J1814" s="1" t="s">
        <v>1621</v>
      </c>
      <c r="K1814" s="26" t="e">
        <f>IF(db[[#This Row],[NB NOTA_C]]="","",COUNTIF([2]!B_MSK[concat],db[[#This Row],[NB NOTA_C]]))</f>
        <v>#REF!</v>
      </c>
      <c r="L1814" s="6" t="s">
        <v>1648</v>
      </c>
      <c r="M1814" s="1" t="s">
        <v>1670</v>
      </c>
      <c r="N1814" s="1" t="s">
        <v>2793</v>
      </c>
      <c r="P1814" s="1" t="str">
        <f>IF(db[[#This Row],[QTY/ CTN]]="","",SUBSTITUTE(SUBSTITUTE(SUBSTITUTE(db[[#This Row],[QTY/ CTN]]," ","_",2),"(",""),")","")&amp;"_")</f>
        <v>60 LSN_</v>
      </c>
      <c r="Q1814" s="1">
        <f>IF(db[[#This Row],[H_QTY/ CTN]]="","",SEARCH("_",db[[#This Row],[H_QTY/ CTN]]))</f>
        <v>7</v>
      </c>
      <c r="R1814" s="1">
        <f>IF(db[[#This Row],[H_QTY/ CTN]]="","",LEN(db[[#This Row],[H_QTY/ CTN]]))</f>
        <v>7</v>
      </c>
      <c r="S1814" s="90" t="str">
        <f>IF(db[[#This Row],[H_QTY/ CTN]]="","",LEFT(db[[#This Row],[H_QTY/ CTN]],db[[#This Row],[H_1]]-1))</f>
        <v>60 LSN</v>
      </c>
      <c r="T1814" s="87" t="str">
        <f>IF(NOT(db[[#This Row],[H_1]]=db[[#This Row],[H_2]]),MID(db[[#This Row],[H_QTY/ CTN]],db[[#This Row],[H_1]]+1,db[[#This Row],[H_2]]-db[[#This Row],[H_1]]-1),"")</f>
        <v/>
      </c>
      <c r="U1814" s="87" t="str">
        <f>IF(db[[#This Row],[QTY/ CTN B]]="","",LEFT(db[[#This Row],[QTY/ CTN B]],SEARCH(" ",db[[#This Row],[QTY/ CTN B]],1)-1))</f>
        <v>60</v>
      </c>
      <c r="V1814" s="87" t="str">
        <f>IF(db[[#This Row],[QTY/ CTN B]]="","",RIGHT(db[[#This Row],[QTY/ CTN B]],LEN(db[[#This Row],[QTY/ CTN B]])-SEARCH(" ",db[[#This Row],[QTY/ CTN B]],1)))</f>
        <v>LSN</v>
      </c>
      <c r="W1814" s="87">
        <f>IF(db[[#This Row],[QTY/ CTN TG]]="",IF(db[[#This Row],[STN TG]]="","",12),LEFT(db[[#This Row],[QTY/ CTN TG]],SEARCH(" ",db[[#This Row],[QTY/ CTN TG]],1)-1))</f>
        <v>12</v>
      </c>
      <c r="X18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4" s="87" t="str">
        <f>IF(db[[#This Row],[STN K]]="","",IF(db[[#This Row],[STN TG]]="LSN",12,""))</f>
        <v/>
      </c>
      <c r="Z1814" s="87" t="str">
        <f>IF(db[[#This Row],[STN TG]]="LSN","PCS","")</f>
        <v/>
      </c>
      <c r="AA1814" s="87">
        <f>db[[#This Row],[QTY B]]*IF(db[[#This Row],[QTY TG]]="",1,db[[#This Row],[QTY TG]])*IF(db[[#This Row],[QTY K]]="",1,db[[#This Row],[QTY K]])</f>
        <v>720</v>
      </c>
      <c r="AB1814" s="87" t="str">
        <f>IF(db[[#This Row],[STN K]]="",IF(db[[#This Row],[STN TG]]="",db[[#This Row],[STN B]],db[[#This Row],[STN TG]]),db[[#This Row],[STN K]])</f>
        <v>PCS</v>
      </c>
      <c r="AC1814" s="87"/>
    </row>
    <row r="1815" spans="1:29" x14ac:dyDescent="0.25">
      <c r="A1815" s="87">
        <f>ROW()-1</f>
        <v>1814</v>
      </c>
      <c r="B1815" s="3" t="str">
        <f>LOWER(SUBSTITUTE(SUBSTITUTE(SUBSTITUTE(SUBSTITUTE(SUBSTITUTE(SUBSTITUTE(db[[#This Row],[NB BM]]," ",),".",""),"-",""),"(",""),")",""),"/",""))</f>
        <v>guntinggunindooss</v>
      </c>
      <c r="C1815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D1815" s="3" t="str">
        <f>LOWER(SUBSTITUTE(SUBSTITUTE(SUBSTITUTE(SUBSTITUTE(SUBSTITUTE(SUBSTITUTE(SUBSTITUTE(SUBSTITUTE(SUBSTITUTE(db[[#This Row],[NB PAJAK]]," ",""),"-",""),"(",""),")",""),".",""),",",""),"/",""),"""",""),"+",""))</f>
        <v/>
      </c>
      <c r="E1815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guntinggunindooss60lsn</v>
      </c>
      <c r="F1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ossgunindolp60dzct60lsnuntana</v>
      </c>
      <c r="G1815" s="1" t="s">
        <v>6734</v>
      </c>
      <c r="H1815" s="4" t="s">
        <v>1451</v>
      </c>
      <c r="I1815" s="49"/>
      <c r="J1815" s="1" t="s">
        <v>1621</v>
      </c>
      <c r="K1815" s="26" t="e">
        <f>IF(db[[#This Row],[NB NOTA_C]]="","",COUNTIF([2]!B_MSK[concat],db[[#This Row],[NB NOTA_C]]))</f>
        <v>#REF!</v>
      </c>
      <c r="L1815" s="6" t="s">
        <v>1648</v>
      </c>
      <c r="M1815" s="1" t="s">
        <v>1670</v>
      </c>
      <c r="N1815" s="1" t="s">
        <v>2793</v>
      </c>
      <c r="P1815" s="1" t="str">
        <f>IF(db[[#This Row],[QTY/ CTN]]="","",SUBSTITUTE(SUBSTITUTE(SUBSTITUTE(db[[#This Row],[QTY/ CTN]]," ","_",2),"(",""),")","")&amp;"_")</f>
        <v>60 LSN_</v>
      </c>
      <c r="Q1815" s="1">
        <f>IF(db[[#This Row],[H_QTY/ CTN]]="","",SEARCH("_",db[[#This Row],[H_QTY/ CTN]]))</f>
        <v>7</v>
      </c>
      <c r="R1815" s="1">
        <f>IF(db[[#This Row],[H_QTY/ CTN]]="","",LEN(db[[#This Row],[H_QTY/ CTN]]))</f>
        <v>7</v>
      </c>
      <c r="S1815" s="90" t="str">
        <f>IF(db[[#This Row],[H_QTY/ CTN]]="","",LEFT(db[[#This Row],[H_QTY/ CTN]],db[[#This Row],[H_1]]-1))</f>
        <v>60 LSN</v>
      </c>
      <c r="T1815" s="87" t="str">
        <f>IF(NOT(db[[#This Row],[H_1]]=db[[#This Row],[H_2]]),MID(db[[#This Row],[H_QTY/ CTN]],db[[#This Row],[H_1]]+1,db[[#This Row],[H_2]]-db[[#This Row],[H_1]]-1),"")</f>
        <v/>
      </c>
      <c r="U1815" s="87" t="str">
        <f>IF(db[[#This Row],[QTY/ CTN B]]="","",LEFT(db[[#This Row],[QTY/ CTN B]],SEARCH(" ",db[[#This Row],[QTY/ CTN B]],1)-1))</f>
        <v>60</v>
      </c>
      <c r="V1815" s="87" t="str">
        <f>IF(db[[#This Row],[QTY/ CTN B]]="","",RIGHT(db[[#This Row],[QTY/ CTN B]],LEN(db[[#This Row],[QTY/ CTN B]])-SEARCH(" ",db[[#This Row],[QTY/ CTN B]],1)))</f>
        <v>LSN</v>
      </c>
      <c r="W1815" s="87">
        <f>IF(db[[#This Row],[QTY/ CTN TG]]="",IF(db[[#This Row],[STN TG]]="","",12),LEFT(db[[#This Row],[QTY/ CTN TG]],SEARCH(" ",db[[#This Row],[QTY/ CTN TG]],1)-1))</f>
        <v>12</v>
      </c>
      <c r="X1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5" s="87" t="str">
        <f>IF(db[[#This Row],[STN K]]="","",IF(db[[#This Row],[STN TG]]="LSN",12,""))</f>
        <v/>
      </c>
      <c r="Z1815" s="87" t="str">
        <f>IF(db[[#This Row],[STN TG]]="LSN","PCS","")</f>
        <v/>
      </c>
      <c r="AA1815" s="87">
        <f>db[[#This Row],[QTY B]]*IF(db[[#This Row],[QTY TG]]="",1,db[[#This Row],[QTY TG]])*IF(db[[#This Row],[QTY K]]="",1,db[[#This Row],[QTY K]])</f>
        <v>720</v>
      </c>
      <c r="AB1815" s="87" t="str">
        <f>IF(db[[#This Row],[STN K]]="",IF(db[[#This Row],[STN TG]]="",db[[#This Row],[STN B]],db[[#This Row],[STN TG]]),db[[#This Row],[STN K]])</f>
        <v>PCS</v>
      </c>
      <c r="AC1815" s="87"/>
    </row>
    <row r="1816" spans="1:29" x14ac:dyDescent="0.25">
      <c r="A1816" s="87">
        <f>ROW()-1</f>
        <v>1815</v>
      </c>
      <c r="B1816" s="3" t="str">
        <f>LOWER(SUBSTITUTE(SUBSTITUTE(SUBSTITUTE(SUBSTITUTE(SUBSTITUTE(SUBSTITUTE(db[[#This Row],[NB BM]]," ",),".",""),"-",""),"(",""),")",""),"/",""))</f>
        <v>paperbagbatikbesartaliputih</v>
      </c>
      <c r="C1816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D1816" s="3" t="str">
        <f>LOWER(SUBSTITUTE(SUBSTITUTE(SUBSTITUTE(SUBSTITUTE(SUBSTITUTE(SUBSTITUTE(SUBSTITUTE(SUBSTITUTE(SUBSTITUTE(db[[#This Row],[NB PAJAK]]," ",""),"-",""),"(",""),")",""),".",""),",",""),"/",""),"""",""),"+",""))</f>
        <v/>
      </c>
      <c r="E1816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paperbagbatikbesartaliputih50lsn</v>
      </c>
      <c r="F18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pbagbatikbtaliputih50lsnuntana</v>
      </c>
      <c r="G1816" s="1" t="s">
        <v>3930</v>
      </c>
      <c r="H1816" s="4" t="s">
        <v>4668</v>
      </c>
      <c r="I1816" s="49"/>
      <c r="J1816" s="1" t="s">
        <v>1621</v>
      </c>
      <c r="K1816" s="28" t="e">
        <f>IF(db[[#This Row],[NB NOTA_C]]="","",COUNTIF([2]!B_MSK[concat],db[[#This Row],[NB NOTA_C]]))</f>
        <v>#REF!</v>
      </c>
      <c r="L1816" s="7" t="s">
        <v>1649</v>
      </c>
      <c r="M1816" s="3" t="s">
        <v>1738</v>
      </c>
      <c r="N1816" s="1" t="s">
        <v>4669</v>
      </c>
      <c r="O1816" s="3"/>
      <c r="P1816" s="3" t="str">
        <f>IF(db[[#This Row],[QTY/ CTN]]="","",SUBSTITUTE(SUBSTITUTE(SUBSTITUTE(db[[#This Row],[QTY/ CTN]]," ","_",2),"(",""),")","")&amp;"_")</f>
        <v>50 LSN_</v>
      </c>
      <c r="Q1816" s="3">
        <f>IF(db[[#This Row],[H_QTY/ CTN]]="","",SEARCH("_",db[[#This Row],[H_QTY/ CTN]]))</f>
        <v>7</v>
      </c>
      <c r="R1816" s="3">
        <f>IF(db[[#This Row],[H_QTY/ CTN]]="","",LEN(db[[#This Row],[H_QTY/ CTN]]))</f>
        <v>7</v>
      </c>
      <c r="S1816" s="87" t="str">
        <f>IF(db[[#This Row],[H_QTY/ CTN]]="","",LEFT(db[[#This Row],[H_QTY/ CTN]],db[[#This Row],[H_1]]-1))</f>
        <v>50 LSN</v>
      </c>
      <c r="T1816" s="87" t="str">
        <f>IF(NOT(db[[#This Row],[H_1]]=db[[#This Row],[H_2]]),MID(db[[#This Row],[H_QTY/ CTN]],db[[#This Row],[H_1]]+1,db[[#This Row],[H_2]]-db[[#This Row],[H_1]]-1),"")</f>
        <v/>
      </c>
      <c r="U1816" s="87" t="str">
        <f>IF(db[[#This Row],[QTY/ CTN B]]="","",LEFT(db[[#This Row],[QTY/ CTN B]],SEARCH(" ",db[[#This Row],[QTY/ CTN B]],1)-1))</f>
        <v>50</v>
      </c>
      <c r="V1816" s="87" t="str">
        <f>IF(db[[#This Row],[QTY/ CTN B]]="","",RIGHT(db[[#This Row],[QTY/ CTN B]],LEN(db[[#This Row],[QTY/ CTN B]])-SEARCH(" ",db[[#This Row],[QTY/ CTN B]],1)))</f>
        <v>LSN</v>
      </c>
      <c r="W1816" s="87">
        <f>IF(db[[#This Row],[QTY/ CTN TG]]="",IF(db[[#This Row],[STN TG]]="","",12),LEFT(db[[#This Row],[QTY/ CTN TG]],SEARCH(" ",db[[#This Row],[QTY/ CTN TG]],1)-1))</f>
        <v>12</v>
      </c>
      <c r="X1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6" s="87" t="str">
        <f>IF(db[[#This Row],[STN K]]="","",IF(db[[#This Row],[STN TG]]="LSN",12,""))</f>
        <v/>
      </c>
      <c r="Z1816" s="87" t="str">
        <f>IF(db[[#This Row],[STN TG]]="LSN","PCS","")</f>
        <v/>
      </c>
      <c r="AA1816" s="87">
        <f>db[[#This Row],[QTY B]]*IF(db[[#This Row],[QTY TG]]="",1,db[[#This Row],[QTY TG]])*IF(db[[#This Row],[QTY K]]="",1,db[[#This Row],[QTY K]])</f>
        <v>600</v>
      </c>
      <c r="AB1816" s="87" t="str">
        <f>IF(db[[#This Row],[STN K]]="",IF(db[[#This Row],[STN TG]]="",db[[#This Row],[STN B]],db[[#This Row],[STN TG]]),db[[#This Row],[STN K]])</f>
        <v>PCS</v>
      </c>
      <c r="AC1816" s="87"/>
    </row>
    <row r="1817" spans="1:29" x14ac:dyDescent="0.25">
      <c r="A1817" s="87">
        <f>ROW()-1</f>
        <v>1816</v>
      </c>
      <c r="B1817" s="14" t="str">
        <f>LOWER(SUBSTITUTE(SUBSTITUTE(SUBSTITUTE(SUBSTITUTE(SUBSTITUTE(SUBSTITUTE(db[[#This Row],[NB BM]]," ",),".",""),"-",""),"(",""),")",""),"/",""))</f>
        <v>paperbagbatikbesartaliputih</v>
      </c>
      <c r="C1817" s="14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D1817" s="14" t="str">
        <f>LOWER(SUBSTITUTE(SUBSTITUTE(SUBSTITUTE(SUBSTITUTE(SUBSTITUTE(SUBSTITUTE(SUBSTITUTE(SUBSTITUTE(SUBSTITUTE(db[[#This Row],[NB PAJAK]]," ",""),"-",""),"(",""),")",""),".",""),",",""),"/",""),"""",""),"+",""))</f>
        <v/>
      </c>
      <c r="E1817" s="14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paperbagbatikbesartaliputih50lsn</v>
      </c>
      <c r="F18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pbagbatikbesartaliputih50lsnuntana</v>
      </c>
      <c r="G1817" s="15" t="s">
        <v>3930</v>
      </c>
      <c r="H1817" s="19" t="s">
        <v>3929</v>
      </c>
      <c r="I1817" s="50"/>
      <c r="J1817" s="1" t="s">
        <v>1621</v>
      </c>
      <c r="K1817" s="27" t="e">
        <f>IF(db[[#This Row],[NB NOTA_C]]="","",COUNTIF([2]!B_MSK[concat],db[[#This Row],[NB NOTA_C]]))</f>
        <v>#REF!</v>
      </c>
      <c r="L1817" s="16" t="s">
        <v>1649</v>
      </c>
      <c r="M1817" s="14" t="s">
        <v>1738</v>
      </c>
      <c r="N1817" s="15" t="s">
        <v>2820</v>
      </c>
      <c r="O1817" s="14"/>
      <c r="P1817" s="14" t="str">
        <f>IF(db[[#This Row],[QTY/ CTN]]="","",SUBSTITUTE(SUBSTITUTE(SUBSTITUTE(db[[#This Row],[QTY/ CTN]]," ","_",2),"(",""),")","")&amp;"_")</f>
        <v>50 LSN_</v>
      </c>
      <c r="Q1817" s="14">
        <f>IF(db[[#This Row],[H_QTY/ CTN]]="","",SEARCH("_",db[[#This Row],[H_QTY/ CTN]]))</f>
        <v>7</v>
      </c>
      <c r="R1817" s="14">
        <f>IF(db[[#This Row],[H_QTY/ CTN]]="","",LEN(db[[#This Row],[H_QTY/ CTN]]))</f>
        <v>7</v>
      </c>
      <c r="S1817" s="91" t="str">
        <f>IF(db[[#This Row],[H_QTY/ CTN]]="","",LEFT(db[[#This Row],[H_QTY/ CTN]],db[[#This Row],[H_1]]-1))</f>
        <v>50 LSN</v>
      </c>
      <c r="T1817" s="91" t="str">
        <f>IF(NOT(db[[#This Row],[H_1]]=db[[#This Row],[H_2]]),MID(db[[#This Row],[H_QTY/ CTN]],db[[#This Row],[H_1]]+1,db[[#This Row],[H_2]]-db[[#This Row],[H_1]]-1),"")</f>
        <v/>
      </c>
      <c r="U1817" s="87" t="str">
        <f>IF(db[[#This Row],[QTY/ CTN B]]="","",LEFT(db[[#This Row],[QTY/ CTN B]],SEARCH(" ",db[[#This Row],[QTY/ CTN B]],1)-1))</f>
        <v>50</v>
      </c>
      <c r="V1817" s="87" t="str">
        <f>IF(db[[#This Row],[QTY/ CTN B]]="","",RIGHT(db[[#This Row],[QTY/ CTN B]],LEN(db[[#This Row],[QTY/ CTN B]])-SEARCH(" ",db[[#This Row],[QTY/ CTN B]],1)))</f>
        <v>LSN</v>
      </c>
      <c r="W1817" s="87">
        <f>IF(db[[#This Row],[QTY/ CTN TG]]="",IF(db[[#This Row],[STN TG]]="","",12),LEFT(db[[#This Row],[QTY/ CTN TG]],SEARCH(" ",db[[#This Row],[QTY/ CTN TG]],1)-1))</f>
        <v>12</v>
      </c>
      <c r="X18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7" s="87" t="str">
        <f>IF(db[[#This Row],[STN K]]="","",IF(db[[#This Row],[STN TG]]="LSN",12,""))</f>
        <v/>
      </c>
      <c r="Z1817" s="87" t="str">
        <f>IF(db[[#This Row],[STN TG]]="LSN","PCS","")</f>
        <v/>
      </c>
      <c r="AA1817" s="87">
        <f>db[[#This Row],[QTY B]]*IF(db[[#This Row],[QTY TG]]="",1,db[[#This Row],[QTY TG]])*IF(db[[#This Row],[QTY K]]="",1,db[[#This Row],[QTY K]])</f>
        <v>600</v>
      </c>
      <c r="AB1817" s="87" t="str">
        <f>IF(db[[#This Row],[STN K]]="",IF(db[[#This Row],[STN TG]]="",db[[#This Row],[STN B]],db[[#This Row],[STN TG]]),db[[#This Row],[STN K]])</f>
        <v>PCS</v>
      </c>
      <c r="AC1817" s="87"/>
    </row>
    <row r="1818" spans="1:29" x14ac:dyDescent="0.25">
      <c r="A1818" s="87">
        <f>ROW()-1</f>
        <v>1817</v>
      </c>
      <c r="B1818" s="3" t="str">
        <f>LOWER(SUBSTITUTE(SUBSTITUTE(SUBSTITUTE(SUBSTITUTE(SUBSTITUTE(SUBSTITUTE(db[[#This Row],[NB BM]]," ",),".",""),"-",""),"(",""),")",""),"/",""))</f>
        <v>paperbagbatikb</v>
      </c>
      <c r="C1818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D1818" s="3" t="str">
        <f>LOWER(SUBSTITUTE(SUBSTITUTE(SUBSTITUTE(SUBSTITUTE(SUBSTITUTE(SUBSTITUTE(SUBSTITUTE(SUBSTITUTE(SUBSTITUTE(db[[#This Row],[NB PAJAK]]," ",""),"-",""),"(",""),")",""),".",""),",",""),"/",""),"""",""),"+",""))</f>
        <v/>
      </c>
      <c r="E1818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paperbagbatikb50lsn</v>
      </c>
      <c r="F18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pbagbatikbsr50lsnuntana</v>
      </c>
      <c r="G1818" s="1" t="s">
        <v>2396</v>
      </c>
      <c r="H1818" s="4" t="s">
        <v>2394</v>
      </c>
      <c r="I1818" s="49"/>
      <c r="J1818" s="1" t="s">
        <v>1621</v>
      </c>
      <c r="K1818" s="26" t="e">
        <f>IF(db[[#This Row],[NB NOTA_C]]="","",COUNTIF([2]!B_MSK[concat],db[[#This Row],[NB NOTA_C]]))</f>
        <v>#REF!</v>
      </c>
      <c r="L1818" s="7" t="s">
        <v>1649</v>
      </c>
      <c r="M1818" s="3" t="s">
        <v>1738</v>
      </c>
      <c r="N1818" s="1" t="s">
        <v>2820</v>
      </c>
      <c r="P1818" s="1" t="str">
        <f>IF(db[[#This Row],[QTY/ CTN]]="","",SUBSTITUTE(SUBSTITUTE(SUBSTITUTE(db[[#This Row],[QTY/ CTN]]," ","_",2),"(",""),")","")&amp;"_")</f>
        <v>50 LSN_</v>
      </c>
      <c r="Q1818" s="1">
        <f>IF(db[[#This Row],[H_QTY/ CTN]]="","",SEARCH("_",db[[#This Row],[H_QTY/ CTN]]))</f>
        <v>7</v>
      </c>
      <c r="R1818" s="1">
        <f>IF(db[[#This Row],[H_QTY/ CTN]]="","",LEN(db[[#This Row],[H_QTY/ CTN]]))</f>
        <v>7</v>
      </c>
      <c r="S1818" s="90" t="str">
        <f>IF(db[[#This Row],[H_QTY/ CTN]]="","",LEFT(db[[#This Row],[H_QTY/ CTN]],db[[#This Row],[H_1]]-1))</f>
        <v>50 LSN</v>
      </c>
      <c r="T1818" s="87" t="str">
        <f>IF(NOT(db[[#This Row],[H_1]]=db[[#This Row],[H_2]]),MID(db[[#This Row],[H_QTY/ CTN]],db[[#This Row],[H_1]]+1,db[[#This Row],[H_2]]-db[[#This Row],[H_1]]-1),"")</f>
        <v/>
      </c>
      <c r="U1818" s="87" t="str">
        <f>IF(db[[#This Row],[QTY/ CTN B]]="","",LEFT(db[[#This Row],[QTY/ CTN B]],SEARCH(" ",db[[#This Row],[QTY/ CTN B]],1)-1))</f>
        <v>50</v>
      </c>
      <c r="V1818" s="87" t="str">
        <f>IF(db[[#This Row],[QTY/ CTN B]]="","",RIGHT(db[[#This Row],[QTY/ CTN B]],LEN(db[[#This Row],[QTY/ CTN B]])-SEARCH(" ",db[[#This Row],[QTY/ CTN B]],1)))</f>
        <v>LSN</v>
      </c>
      <c r="W1818" s="87">
        <f>IF(db[[#This Row],[QTY/ CTN TG]]="",IF(db[[#This Row],[STN TG]]="","",12),LEFT(db[[#This Row],[QTY/ CTN TG]],SEARCH(" ",db[[#This Row],[QTY/ CTN TG]],1)-1))</f>
        <v>12</v>
      </c>
      <c r="X1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8" s="87" t="str">
        <f>IF(db[[#This Row],[STN K]]="","",IF(db[[#This Row],[STN TG]]="LSN",12,""))</f>
        <v/>
      </c>
      <c r="Z1818" s="87" t="str">
        <f>IF(db[[#This Row],[STN TG]]="LSN","PCS","")</f>
        <v/>
      </c>
      <c r="AA1818" s="87">
        <f>db[[#This Row],[QTY B]]*IF(db[[#This Row],[QTY TG]]="",1,db[[#This Row],[QTY TG]])*IF(db[[#This Row],[QTY K]]="",1,db[[#This Row],[QTY K]])</f>
        <v>600</v>
      </c>
      <c r="AB1818" s="87" t="str">
        <f>IF(db[[#This Row],[STN K]]="",IF(db[[#This Row],[STN TG]]="",db[[#This Row],[STN B]],db[[#This Row],[STN TG]]),db[[#This Row],[STN K]])</f>
        <v>PCS</v>
      </c>
      <c r="AC1818" s="87"/>
    </row>
    <row r="1819" spans="1:29" x14ac:dyDescent="0.25">
      <c r="A1819" s="87">
        <f>ROW()-1</f>
        <v>1818</v>
      </c>
      <c r="B1819" s="3" t="str">
        <f>LOWER(SUBSTITUTE(SUBSTITUTE(SUBSTITUTE(SUBSTITUTE(SUBSTITUTE(SUBSTITUTE(db[[#This Row],[NB BM]]," ",),".",""),"-",""),"(",""),")",""),"/",""))</f>
        <v>paperbagbatikk</v>
      </c>
      <c r="C1819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D1819" s="3" t="str">
        <f>LOWER(SUBSTITUTE(SUBSTITUTE(SUBSTITUTE(SUBSTITUTE(SUBSTITUTE(SUBSTITUTE(SUBSTITUTE(SUBSTITUTE(SUBSTITUTE(db[[#This Row],[NB PAJAK]]," ",""),"-",""),"(",""),")",""),".",""),",",""),"/",""),"""",""),"+",""))</f>
        <v/>
      </c>
      <c r="E1819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paperbagbatikk50lsn</v>
      </c>
      <c r="F18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pbagbatikfolio50lsnuntana</v>
      </c>
      <c r="G1819" s="1" t="s">
        <v>2397</v>
      </c>
      <c r="H1819" s="4" t="s">
        <v>2395</v>
      </c>
      <c r="I1819" s="49"/>
      <c r="J1819" s="1" t="s">
        <v>1621</v>
      </c>
      <c r="K1819" s="26" t="e">
        <f>IF(db[[#This Row],[NB NOTA_C]]="","",COUNTIF([2]!B_MSK[concat],db[[#This Row],[NB NOTA_C]]))</f>
        <v>#REF!</v>
      </c>
      <c r="L1819" s="7" t="s">
        <v>1649</v>
      </c>
      <c r="M1819" s="3" t="s">
        <v>1738</v>
      </c>
      <c r="N1819" s="1" t="s">
        <v>2820</v>
      </c>
      <c r="P1819" s="1" t="str">
        <f>IF(db[[#This Row],[QTY/ CTN]]="","",SUBSTITUTE(SUBSTITUTE(SUBSTITUTE(db[[#This Row],[QTY/ CTN]]," ","_",2),"(",""),")","")&amp;"_")</f>
        <v>50 LSN_</v>
      </c>
      <c r="Q1819" s="1">
        <f>IF(db[[#This Row],[H_QTY/ CTN]]="","",SEARCH("_",db[[#This Row],[H_QTY/ CTN]]))</f>
        <v>7</v>
      </c>
      <c r="R1819" s="1">
        <f>IF(db[[#This Row],[H_QTY/ CTN]]="","",LEN(db[[#This Row],[H_QTY/ CTN]]))</f>
        <v>7</v>
      </c>
      <c r="S1819" s="90" t="str">
        <f>IF(db[[#This Row],[H_QTY/ CTN]]="","",LEFT(db[[#This Row],[H_QTY/ CTN]],db[[#This Row],[H_1]]-1))</f>
        <v>50 LSN</v>
      </c>
      <c r="T1819" s="87" t="str">
        <f>IF(NOT(db[[#This Row],[H_1]]=db[[#This Row],[H_2]]),MID(db[[#This Row],[H_QTY/ CTN]],db[[#This Row],[H_1]]+1,db[[#This Row],[H_2]]-db[[#This Row],[H_1]]-1),"")</f>
        <v/>
      </c>
      <c r="U1819" s="87" t="str">
        <f>IF(db[[#This Row],[QTY/ CTN B]]="","",LEFT(db[[#This Row],[QTY/ CTN B]],SEARCH(" ",db[[#This Row],[QTY/ CTN B]],1)-1))</f>
        <v>50</v>
      </c>
      <c r="V1819" s="87" t="str">
        <f>IF(db[[#This Row],[QTY/ CTN B]]="","",RIGHT(db[[#This Row],[QTY/ CTN B]],LEN(db[[#This Row],[QTY/ CTN B]])-SEARCH(" ",db[[#This Row],[QTY/ CTN B]],1)))</f>
        <v>LSN</v>
      </c>
      <c r="W1819" s="87">
        <f>IF(db[[#This Row],[QTY/ CTN TG]]="",IF(db[[#This Row],[STN TG]]="","",12),LEFT(db[[#This Row],[QTY/ CTN TG]],SEARCH(" ",db[[#This Row],[QTY/ CTN TG]],1)-1))</f>
        <v>12</v>
      </c>
      <c r="X1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19" s="87" t="str">
        <f>IF(db[[#This Row],[STN K]]="","",IF(db[[#This Row],[STN TG]]="LSN",12,""))</f>
        <v/>
      </c>
      <c r="Z1819" s="87" t="str">
        <f>IF(db[[#This Row],[STN TG]]="LSN","PCS","")</f>
        <v/>
      </c>
      <c r="AA1819" s="87">
        <f>db[[#This Row],[QTY B]]*IF(db[[#This Row],[QTY TG]]="",1,db[[#This Row],[QTY TG]])*IF(db[[#This Row],[QTY K]]="",1,db[[#This Row],[QTY K]])</f>
        <v>600</v>
      </c>
      <c r="AB1819" s="87" t="str">
        <f>IF(db[[#This Row],[STN K]]="",IF(db[[#This Row],[STN TG]]="",db[[#This Row],[STN B]],db[[#This Row],[STN TG]]),db[[#This Row],[STN K]])</f>
        <v>PCS</v>
      </c>
      <c r="AC1819" s="87"/>
    </row>
    <row r="1820" spans="1:29" x14ac:dyDescent="0.25">
      <c r="A1820" s="87">
        <f>ROW()-1</f>
        <v>1819</v>
      </c>
      <c r="B1820" s="3" t="str">
        <f>LOWER(SUBSTITUTE(SUBSTITUTE(SUBSTITUTE(SUBSTITUTE(SUBSTITUTE(SUBSTITUTE(db[[#This Row],[NB BM]]," ",),".",""),"-",""),"(",""),")",""),"/",""))</f>
        <v>paperbagbatiktanggungtaliputih</v>
      </c>
      <c r="C1820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D1820" s="3" t="str">
        <f>LOWER(SUBSTITUTE(SUBSTITUTE(SUBSTITUTE(SUBSTITUTE(SUBSTITUTE(SUBSTITUTE(SUBSTITUTE(SUBSTITUTE(SUBSTITUTE(db[[#This Row],[NB PAJAK]]," ",""),"-",""),"(",""),")",""),".",""),",",""),"/",""),"""",""),"+",""))</f>
        <v/>
      </c>
      <c r="E1820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paperbagbatiktanggungtaliputih50lsn</v>
      </c>
      <c r="F18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pbagbatiktgtaliputih50lsnuntana</v>
      </c>
      <c r="G1820" s="1" t="s">
        <v>3752</v>
      </c>
      <c r="H1820" s="4" t="s">
        <v>3720</v>
      </c>
      <c r="I1820" s="49"/>
      <c r="J1820" s="1" t="s">
        <v>1621</v>
      </c>
      <c r="K1820" s="28" t="e">
        <f>IF(db[[#This Row],[NB NOTA_C]]="","",COUNTIF([2]!B_MSK[concat],db[[#This Row],[NB NOTA_C]]))</f>
        <v>#REF!</v>
      </c>
      <c r="L1820" s="7" t="s">
        <v>1649</v>
      </c>
      <c r="M1820" s="3" t="s">
        <v>1738</v>
      </c>
      <c r="N1820" s="1" t="s">
        <v>2820</v>
      </c>
      <c r="O1820" s="3"/>
      <c r="P1820" s="3" t="str">
        <f>IF(db[[#This Row],[QTY/ CTN]]="","",SUBSTITUTE(SUBSTITUTE(SUBSTITUTE(db[[#This Row],[QTY/ CTN]]," ","_",2),"(",""),")","")&amp;"_")</f>
        <v>50 LSN_</v>
      </c>
      <c r="Q1820" s="3">
        <f>IF(db[[#This Row],[H_QTY/ CTN]]="","",SEARCH("_",db[[#This Row],[H_QTY/ CTN]]))</f>
        <v>7</v>
      </c>
      <c r="R1820" s="3">
        <f>IF(db[[#This Row],[H_QTY/ CTN]]="","",LEN(db[[#This Row],[H_QTY/ CTN]]))</f>
        <v>7</v>
      </c>
      <c r="S1820" s="87" t="str">
        <f>IF(db[[#This Row],[H_QTY/ CTN]]="","",LEFT(db[[#This Row],[H_QTY/ CTN]],db[[#This Row],[H_1]]-1))</f>
        <v>50 LSN</v>
      </c>
      <c r="T1820" s="87" t="str">
        <f>IF(NOT(db[[#This Row],[H_1]]=db[[#This Row],[H_2]]),MID(db[[#This Row],[H_QTY/ CTN]],db[[#This Row],[H_1]]+1,db[[#This Row],[H_2]]-db[[#This Row],[H_1]]-1),"")</f>
        <v/>
      </c>
      <c r="U1820" s="87" t="str">
        <f>IF(db[[#This Row],[QTY/ CTN B]]="","",LEFT(db[[#This Row],[QTY/ CTN B]],SEARCH(" ",db[[#This Row],[QTY/ CTN B]],1)-1))</f>
        <v>50</v>
      </c>
      <c r="V1820" s="87" t="str">
        <f>IF(db[[#This Row],[QTY/ CTN B]]="","",RIGHT(db[[#This Row],[QTY/ CTN B]],LEN(db[[#This Row],[QTY/ CTN B]])-SEARCH(" ",db[[#This Row],[QTY/ CTN B]],1)))</f>
        <v>LSN</v>
      </c>
      <c r="W1820" s="87">
        <f>IF(db[[#This Row],[QTY/ CTN TG]]="",IF(db[[#This Row],[STN TG]]="","",12),LEFT(db[[#This Row],[QTY/ CTN TG]],SEARCH(" ",db[[#This Row],[QTY/ CTN TG]],1)-1))</f>
        <v>12</v>
      </c>
      <c r="X1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20" s="87" t="str">
        <f>IF(db[[#This Row],[STN K]]="","",IF(db[[#This Row],[STN TG]]="LSN",12,""))</f>
        <v/>
      </c>
      <c r="Z1820" s="87" t="str">
        <f>IF(db[[#This Row],[STN TG]]="LSN","PCS","")</f>
        <v/>
      </c>
      <c r="AA1820" s="87">
        <f>db[[#This Row],[QTY B]]*IF(db[[#This Row],[QTY TG]]="",1,db[[#This Row],[QTY TG]])*IF(db[[#This Row],[QTY K]]="",1,db[[#This Row],[QTY K]])</f>
        <v>600</v>
      </c>
      <c r="AB1820" s="87" t="str">
        <f>IF(db[[#This Row],[STN K]]="",IF(db[[#This Row],[STN TG]]="",db[[#This Row],[STN B]],db[[#This Row],[STN TG]]),db[[#This Row],[STN K]])</f>
        <v>PCS</v>
      </c>
      <c r="AC1820" s="87"/>
    </row>
    <row r="1821" spans="1:29" x14ac:dyDescent="0.25">
      <c r="A1821" s="87">
        <f>ROW()-1</f>
        <v>1820</v>
      </c>
      <c r="B1821" s="3" t="str">
        <f>LOWER(SUBSTITUTE(SUBSTITUTE(SUBSTITUTE(SUBSTITUTE(SUBSTITUTE(SUBSTITUTE(db[[#This Row],[NB BM]]," ",),".",""),"-",""),"(",""),")",""),"/",""))</f>
        <v>paperbagbatikxl</v>
      </c>
      <c r="C1821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D1821" s="3" t="str">
        <f>LOWER(SUBSTITUTE(SUBSTITUTE(SUBSTITUTE(SUBSTITUTE(SUBSTITUTE(SUBSTITUTE(SUBSTITUTE(SUBSTITUTE(SUBSTITUTE(db[[#This Row],[NB PAJAK]]," ",""),"-",""),"(",""),")",""),".",""),",",""),"/",""),"""",""),"+",""))</f>
        <v/>
      </c>
      <c r="E1821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paperbagbatikxl50lsn</v>
      </c>
      <c r="F18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pbagbatikxl50lsnuntana</v>
      </c>
      <c r="G1821" s="1" t="s">
        <v>1227</v>
      </c>
      <c r="H1821" s="4" t="s">
        <v>1518</v>
      </c>
      <c r="I1821" s="49"/>
      <c r="J1821" s="1" t="s">
        <v>1621</v>
      </c>
      <c r="K1821" s="26" t="e">
        <f>IF(db[[#This Row],[NB NOTA_C]]="","",COUNTIF([2]!B_MSK[concat],db[[#This Row],[NB NOTA_C]]))</f>
        <v>#REF!</v>
      </c>
      <c r="L1821" s="6" t="s">
        <v>1649</v>
      </c>
      <c r="M1821" s="1" t="s">
        <v>1738</v>
      </c>
      <c r="N1821" s="1" t="s">
        <v>2820</v>
      </c>
      <c r="P1821" s="1" t="str">
        <f>IF(db[[#This Row],[QTY/ CTN]]="","",SUBSTITUTE(SUBSTITUTE(SUBSTITUTE(db[[#This Row],[QTY/ CTN]]," ","_",2),"(",""),")","")&amp;"_")</f>
        <v>50 LSN_</v>
      </c>
      <c r="Q1821" s="1">
        <f>IF(db[[#This Row],[H_QTY/ CTN]]="","",SEARCH("_",db[[#This Row],[H_QTY/ CTN]]))</f>
        <v>7</v>
      </c>
      <c r="R1821" s="1">
        <f>IF(db[[#This Row],[H_QTY/ CTN]]="","",LEN(db[[#This Row],[H_QTY/ CTN]]))</f>
        <v>7</v>
      </c>
      <c r="S1821" s="90" t="str">
        <f>IF(db[[#This Row],[H_QTY/ CTN]]="","",LEFT(db[[#This Row],[H_QTY/ CTN]],db[[#This Row],[H_1]]-1))</f>
        <v>50 LSN</v>
      </c>
      <c r="T1821" s="87" t="str">
        <f>IF(NOT(db[[#This Row],[H_1]]=db[[#This Row],[H_2]]),MID(db[[#This Row],[H_QTY/ CTN]],db[[#This Row],[H_1]]+1,db[[#This Row],[H_2]]-db[[#This Row],[H_1]]-1),"")</f>
        <v/>
      </c>
      <c r="U1821" s="87" t="str">
        <f>IF(db[[#This Row],[QTY/ CTN B]]="","",LEFT(db[[#This Row],[QTY/ CTN B]],SEARCH(" ",db[[#This Row],[QTY/ CTN B]],1)-1))</f>
        <v>50</v>
      </c>
      <c r="V1821" s="87" t="str">
        <f>IF(db[[#This Row],[QTY/ CTN B]]="","",RIGHT(db[[#This Row],[QTY/ CTN B]],LEN(db[[#This Row],[QTY/ CTN B]])-SEARCH(" ",db[[#This Row],[QTY/ CTN B]],1)))</f>
        <v>LSN</v>
      </c>
      <c r="W1821" s="87">
        <f>IF(db[[#This Row],[QTY/ CTN TG]]="",IF(db[[#This Row],[STN TG]]="","",12),LEFT(db[[#This Row],[QTY/ CTN TG]],SEARCH(" ",db[[#This Row],[QTY/ CTN TG]],1)-1))</f>
        <v>12</v>
      </c>
      <c r="X1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21" s="87" t="str">
        <f>IF(db[[#This Row],[STN K]]="","",IF(db[[#This Row],[STN TG]]="LSN",12,""))</f>
        <v/>
      </c>
      <c r="Z1821" s="87" t="str">
        <f>IF(db[[#This Row],[STN TG]]="LSN","PCS","")</f>
        <v/>
      </c>
      <c r="AA1821" s="87">
        <f>db[[#This Row],[QTY B]]*IF(db[[#This Row],[QTY TG]]="",1,db[[#This Row],[QTY TG]])*IF(db[[#This Row],[QTY K]]="",1,db[[#This Row],[QTY K]])</f>
        <v>600</v>
      </c>
      <c r="AB1821" s="87" t="str">
        <f>IF(db[[#This Row],[STN K]]="",IF(db[[#This Row],[STN TG]]="",db[[#This Row],[STN B]],db[[#This Row],[STN TG]]),db[[#This Row],[STN K]])</f>
        <v>PCS</v>
      </c>
      <c r="AC1821" s="87"/>
    </row>
    <row r="1822" spans="1:29" x14ac:dyDescent="0.25">
      <c r="A1822" s="87">
        <f>ROW()-1</f>
        <v>1821</v>
      </c>
      <c r="B1822" s="14" t="str">
        <f>LOWER(SUBSTITUTE(SUBSTITUTE(SUBSTITUTE(SUBSTITUTE(SUBSTITUTE(SUBSTITUTE(db[[#This Row],[NB BM]]," ",),".",""),"-",""),"(",""),")",""),"/",""))</f>
        <v>paperbagbatikbesartaliputih</v>
      </c>
      <c r="C1822" s="14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D1822" s="14" t="str">
        <f>LOWER(SUBSTITUTE(SUBSTITUTE(SUBSTITUTE(SUBSTITUTE(SUBSTITUTE(SUBSTITUTE(SUBSTITUTE(SUBSTITUTE(SUBSTITUTE(db[[#This Row],[NB PAJAK]]," ",""),"-",""),"(",""),")",""),".",""),",",""),"/",""),"""",""),"+",""))</f>
        <v/>
      </c>
      <c r="E1822" s="14" t="str">
        <f>LOWER(SUBSTITUTE(SUBSTITUTE(SUBSTITUTE(SUBSTITUTE(SUBSTITUTE(SUBSTITUTE(SUBSTITUTE(SUBSTITUTE(SUBSTITUTE(db[[#This Row],[NB BM]]&amp;db[[#This Row],[QTY/ CTN]]," ",),".",""),"-",""),"(",""),")",""),",",""),"/",""),"""",""),"+",""))</f>
        <v>paperbagbatikbesartaliputih50lsn</v>
      </c>
      <c r="F18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pbagbatikxltaliputihbesar50lsnuntana</v>
      </c>
      <c r="G1822" s="15" t="s">
        <v>3930</v>
      </c>
      <c r="H1822" s="19" t="s">
        <v>4787</v>
      </c>
      <c r="I1822" s="50"/>
      <c r="J1822" s="1" t="s">
        <v>1621</v>
      </c>
      <c r="K1822" s="27" t="e">
        <f>IF(db[[#This Row],[NB NOTA_C]]="","",COUNTIF([2]!B_MSK[concat],db[[#This Row],[NB NOTA_C]]))</f>
        <v>#REF!</v>
      </c>
      <c r="L1822" s="7" t="s">
        <v>1649</v>
      </c>
      <c r="M1822" s="3" t="s">
        <v>1738</v>
      </c>
      <c r="N1822" s="1" t="s">
        <v>2820</v>
      </c>
      <c r="O1822" s="14"/>
      <c r="P1822" s="14" t="str">
        <f>IF(db[[#This Row],[QTY/ CTN]]="","",SUBSTITUTE(SUBSTITUTE(SUBSTITUTE(db[[#This Row],[QTY/ CTN]]," ","_",2),"(",""),")","")&amp;"_")</f>
        <v>50 LSN_</v>
      </c>
      <c r="Q1822" s="14">
        <f>IF(db[[#This Row],[H_QTY/ CTN]]="","",SEARCH("_",db[[#This Row],[H_QTY/ CTN]]))</f>
        <v>7</v>
      </c>
      <c r="R1822" s="14">
        <f>IF(db[[#This Row],[H_QTY/ CTN]]="","",LEN(db[[#This Row],[H_QTY/ CTN]]))</f>
        <v>7</v>
      </c>
      <c r="S1822" s="91" t="str">
        <f>IF(db[[#This Row],[H_QTY/ CTN]]="","",LEFT(db[[#This Row],[H_QTY/ CTN]],db[[#This Row],[H_1]]-1))</f>
        <v>50 LSN</v>
      </c>
      <c r="T1822" s="91" t="str">
        <f>IF(NOT(db[[#This Row],[H_1]]=db[[#This Row],[H_2]]),MID(db[[#This Row],[H_QTY/ CTN]],db[[#This Row],[H_1]]+1,db[[#This Row],[H_2]]-db[[#This Row],[H_1]]-1),"")</f>
        <v/>
      </c>
      <c r="U1822" s="87" t="str">
        <f>IF(db[[#This Row],[QTY/ CTN B]]="","",LEFT(db[[#This Row],[QTY/ CTN B]],SEARCH(" ",db[[#This Row],[QTY/ CTN B]],1)-1))</f>
        <v>50</v>
      </c>
      <c r="V1822" s="87" t="str">
        <f>IF(db[[#This Row],[QTY/ CTN B]]="","",RIGHT(db[[#This Row],[QTY/ CTN B]],LEN(db[[#This Row],[QTY/ CTN B]])-SEARCH(" ",db[[#This Row],[QTY/ CTN B]],1)))</f>
        <v>LSN</v>
      </c>
      <c r="W1822" s="87">
        <f>IF(db[[#This Row],[QTY/ CTN TG]]="",IF(db[[#This Row],[STN TG]]="","",12),LEFT(db[[#This Row],[QTY/ CTN TG]],SEARCH(" ",db[[#This Row],[QTY/ CTN TG]],1)-1))</f>
        <v>12</v>
      </c>
      <c r="X1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22" s="87" t="str">
        <f>IF(db[[#This Row],[STN K]]="","",IF(db[[#This Row],[STN TG]]="LSN",12,""))</f>
        <v/>
      </c>
      <c r="Z1822" s="87" t="str">
        <f>IF(db[[#This Row],[STN TG]]="LSN","PCS","")</f>
        <v/>
      </c>
      <c r="AA1822" s="87">
        <f>db[[#This Row],[QTY B]]*IF(db[[#This Row],[QTY TG]]="",1,db[[#This Row],[QTY TG]])*IF(db[[#This Row],[QTY K]]="",1,db[[#This Row],[QTY K]])</f>
        <v>600</v>
      </c>
      <c r="AB1822" s="87" t="str">
        <f>IF(db[[#This Row],[STN K]]="",IF(db[[#This Row],[STN TG]]="",db[[#This Row],[STN B]],db[[#This Row],[STN TG]]),db[[#This Row],[STN K]])</f>
        <v>PCS</v>
      </c>
      <c r="AC1822" s="87"/>
    </row>
    <row r="1823" spans="1:29" x14ac:dyDescent="0.25">
      <c r="A1823" s="87">
        <f>ROW()-1</f>
        <v>1822</v>
      </c>
      <c r="B1823" s="3" t="str">
        <f>LOWER(SUBSTITUTE(SUBSTITUTE(SUBSTITUTE(SUBSTITUTE(SUBSTITUTE(SUBSTITUTE(db[[#This Row],[NB BM]]," ",),".",""),"-",""),"(",""),")",""),"/",""))</f>
        <v>pianikabrotherpink</v>
      </c>
      <c r="C1823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D1823" s="3" t="str">
        <f>LOWER(SUBSTITUTE(SUBSTITUTE(SUBSTITUTE(SUBSTITUTE(SUBSTITUTE(SUBSTITUTE(SUBSTITUTE(SUBSTITUTE(SUBSTITUTE(db[[#This Row],[NB PAJAK]]," ",""),"-",""),"(",""),")",""),".",""),",",""),"/",""),"""",""),"+",""))</f>
        <v/>
      </c>
      <c r="E1823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pianikabrotherpink12pcs</v>
      </c>
      <c r="F18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pbrotherpink12pcsuntana</v>
      </c>
      <c r="G1823" s="1" t="s">
        <v>1986</v>
      </c>
      <c r="H1823" s="4" t="s">
        <v>3118</v>
      </c>
      <c r="I1823" s="49"/>
      <c r="J1823" s="1" t="s">
        <v>1621</v>
      </c>
      <c r="K1823" s="26" t="e">
        <f>IF(db[[#This Row],[NB NOTA_C]]="","",COUNTIF([2]!B_MSK[concat],db[[#This Row],[NB NOTA_C]]))</f>
        <v>#REF!</v>
      </c>
      <c r="L1823" s="7" t="s">
        <v>1634</v>
      </c>
      <c r="M1823" s="3" t="s">
        <v>1792</v>
      </c>
      <c r="N1823" s="1" t="s">
        <v>2790</v>
      </c>
      <c r="P1823" s="1" t="str">
        <f>IF(db[[#This Row],[QTY/ CTN]]="","",SUBSTITUTE(SUBSTITUTE(SUBSTITUTE(db[[#This Row],[QTY/ CTN]]," ","_",2),"(",""),")","")&amp;"_")</f>
        <v>12 PCS_</v>
      </c>
      <c r="Q1823" s="1">
        <f>IF(db[[#This Row],[H_QTY/ CTN]]="","",SEARCH("_",db[[#This Row],[H_QTY/ CTN]]))</f>
        <v>7</v>
      </c>
      <c r="R1823" s="1">
        <f>IF(db[[#This Row],[H_QTY/ CTN]]="","",LEN(db[[#This Row],[H_QTY/ CTN]]))</f>
        <v>7</v>
      </c>
      <c r="S1823" s="90" t="str">
        <f>IF(db[[#This Row],[H_QTY/ CTN]]="","",LEFT(db[[#This Row],[H_QTY/ CTN]],db[[#This Row],[H_1]]-1))</f>
        <v>12 PCS</v>
      </c>
      <c r="T1823" s="87" t="str">
        <f>IF(NOT(db[[#This Row],[H_1]]=db[[#This Row],[H_2]]),MID(db[[#This Row],[H_QTY/ CTN]],db[[#This Row],[H_1]]+1,db[[#This Row],[H_2]]-db[[#This Row],[H_1]]-1),"")</f>
        <v/>
      </c>
      <c r="U1823" s="87" t="str">
        <f>IF(db[[#This Row],[QTY/ CTN B]]="","",LEFT(db[[#This Row],[QTY/ CTN B]],SEARCH(" ",db[[#This Row],[QTY/ CTN B]],1)-1))</f>
        <v>12</v>
      </c>
      <c r="V1823" s="87" t="str">
        <f>IF(db[[#This Row],[QTY/ CTN B]]="","",RIGHT(db[[#This Row],[QTY/ CTN B]],LEN(db[[#This Row],[QTY/ CTN B]])-SEARCH(" ",db[[#This Row],[QTY/ CTN B]],1)))</f>
        <v>PCS</v>
      </c>
      <c r="W1823" s="87" t="str">
        <f>IF(db[[#This Row],[QTY/ CTN TG]]="",IF(db[[#This Row],[STN TG]]="","",12),LEFT(db[[#This Row],[QTY/ CTN TG]],SEARCH(" ",db[[#This Row],[QTY/ CTN TG]],1)-1))</f>
        <v/>
      </c>
      <c r="X1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3" s="87" t="str">
        <f>IF(db[[#This Row],[STN K]]="","",IF(db[[#This Row],[STN TG]]="LSN",12,""))</f>
        <v/>
      </c>
      <c r="Z1823" s="87" t="str">
        <f>IF(db[[#This Row],[STN TG]]="LSN","PCS","")</f>
        <v/>
      </c>
      <c r="AA1823" s="87">
        <f>db[[#This Row],[QTY B]]*IF(db[[#This Row],[QTY TG]]="",1,db[[#This Row],[QTY TG]])*IF(db[[#This Row],[QTY K]]="",1,db[[#This Row],[QTY K]])</f>
        <v>12</v>
      </c>
      <c r="AB1823" s="87" t="str">
        <f>IF(db[[#This Row],[STN K]]="",IF(db[[#This Row],[STN TG]]="",db[[#This Row],[STN B]],db[[#This Row],[STN TG]]),db[[#This Row],[STN K]])</f>
        <v>PCS</v>
      </c>
      <c r="AC1823" s="87"/>
    </row>
    <row r="1824" spans="1:29" x14ac:dyDescent="0.25">
      <c r="A1824" s="150">
        <f>ROW()-1</f>
        <v>1823</v>
      </c>
      <c r="B1824" s="151" t="str">
        <f>LOWER(SUBSTITUTE(SUBSTITUTE(SUBSTITUTE(SUBSTITUTE(SUBSTITUTE(SUBSTITUTE(db[[#This Row],[NB BM]]," ",),".",""),"-",""),"(",""),")",""),"/",""))</f>
        <v>pc5513</v>
      </c>
      <c r="C1824" s="151" t="str">
        <f>LOWER(SUBSTITUTE(SUBSTITUTE(SUBSTITUTE(SUBSTITUTE(SUBSTITUTE(SUBSTITUTE(SUBSTITUTE(SUBSTITUTE(SUBSTITUTE(db[[#This Row],[NB NOTA]]," ",),".",""),"-",""),"(",""),")",""),",",""),"/",""),"""",""),"+",""))</f>
        <v>pcase5513</v>
      </c>
      <c r="D1824" s="151" t="str">
        <f>LOWER(SUBSTITUTE(SUBSTITUTE(SUBSTITUTE(SUBSTITUTE(SUBSTITUTE(SUBSTITUTE(SUBSTITUTE(SUBSTITUTE(SUBSTITUTE(db[[#This Row],[NB PAJAK]]," ",""),"-",""),"(",""),")",""),".",""),",",""),"/",""),"""",""),"+",""))</f>
        <v/>
      </c>
      <c r="E182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pc551396pcs</v>
      </c>
      <c r="F182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pcase551396pcsuntana</v>
      </c>
      <c r="G1824" s="152" t="s">
        <v>6440</v>
      </c>
      <c r="H1824" s="152" t="s">
        <v>6289</v>
      </c>
      <c r="I1824" s="153"/>
      <c r="J1824" s="154" t="s">
        <v>1621</v>
      </c>
      <c r="K1824" s="155" t="e">
        <f>IF(db[[#This Row],[NB NOTA_C]]="","",COUNTIF([2]!B_MSK[concat],db[[#This Row],[NB NOTA_C]]))</f>
        <v>#REF!</v>
      </c>
      <c r="L1824" s="156" t="s">
        <v>2156</v>
      </c>
      <c r="M1824" s="151" t="s">
        <v>1673</v>
      </c>
      <c r="N1824" s="154" t="s">
        <v>2810</v>
      </c>
      <c r="O1824" s="151"/>
      <c r="P1824" s="151" t="str">
        <f>IF(db[[#This Row],[QTY/ CTN]]="","",SUBSTITUTE(SUBSTITUTE(SUBSTITUTE(db[[#This Row],[QTY/ CTN]]," ","_",2),"(",""),")","")&amp;"_")</f>
        <v>96 PCS_</v>
      </c>
      <c r="Q1824" s="151">
        <f>IF(db[[#This Row],[H_QTY/ CTN]]="","",SEARCH("_",db[[#This Row],[H_QTY/ CTN]]))</f>
        <v>7</v>
      </c>
      <c r="R1824" s="151">
        <f>IF(db[[#This Row],[H_QTY/ CTN]]="","",LEN(db[[#This Row],[H_QTY/ CTN]]))</f>
        <v>7</v>
      </c>
      <c r="S1824" s="150" t="str">
        <f>IF(db[[#This Row],[H_QTY/ CTN]]="","",LEFT(db[[#This Row],[H_QTY/ CTN]],db[[#This Row],[H_1]]-1))</f>
        <v>96 PCS</v>
      </c>
      <c r="T1824" s="150" t="str">
        <f>IF(NOT(db[[#This Row],[H_1]]=db[[#This Row],[H_2]]),MID(db[[#This Row],[H_QTY/ CTN]],db[[#This Row],[H_1]]+1,db[[#This Row],[H_2]]-db[[#This Row],[H_1]]-1),"")</f>
        <v/>
      </c>
      <c r="U1824" s="150" t="str">
        <f>IF(db[[#This Row],[QTY/ CTN B]]="","",LEFT(db[[#This Row],[QTY/ CTN B]],SEARCH(" ",db[[#This Row],[QTY/ CTN B]],1)-1))</f>
        <v>96</v>
      </c>
      <c r="V1824" s="150" t="str">
        <f>IF(db[[#This Row],[QTY/ CTN B]]="","",RIGHT(db[[#This Row],[QTY/ CTN B]],LEN(db[[#This Row],[QTY/ CTN B]])-SEARCH(" ",db[[#This Row],[QTY/ CTN B]],1)))</f>
        <v>PCS</v>
      </c>
      <c r="W1824" s="150" t="str">
        <f>IF(db[[#This Row],[QTY/ CTN TG]]="",IF(db[[#This Row],[STN TG]]="","",12),LEFT(db[[#This Row],[QTY/ CTN TG]],SEARCH(" ",db[[#This Row],[QTY/ CTN TG]],1)-1))</f>
        <v/>
      </c>
      <c r="X182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4" s="150" t="str">
        <f>IF(db[[#This Row],[STN K]]="","",IF(db[[#This Row],[STN TG]]="LSN",12,""))</f>
        <v/>
      </c>
      <c r="Z1824" s="150" t="str">
        <f>IF(db[[#This Row],[STN TG]]="LSN","PCS","")</f>
        <v/>
      </c>
      <c r="AA1824" s="150">
        <f>db[[#This Row],[QTY B]]*IF(db[[#This Row],[QTY TG]]="",1,db[[#This Row],[QTY TG]])*IF(db[[#This Row],[QTY K]]="",1,db[[#This Row],[QTY K]])</f>
        <v>96</v>
      </c>
      <c r="AB1824" s="150" t="str">
        <f>IF(db[[#This Row],[STN K]]="",IF(db[[#This Row],[STN TG]]="",db[[#This Row],[STN B]],db[[#This Row],[STN TG]]),db[[#This Row],[STN K]])</f>
        <v>PCS</v>
      </c>
      <c r="AC1824" s="150"/>
    </row>
    <row r="1825" spans="1:29" x14ac:dyDescent="0.25">
      <c r="A1825" s="150">
        <f>ROW()-1</f>
        <v>1824</v>
      </c>
      <c r="B1825" s="151" t="str">
        <f>LOWER(SUBSTITUTE(SUBSTITUTE(SUBSTITUTE(SUBSTITUTE(SUBSTITUTE(SUBSTITUTE(db[[#This Row],[NB BM]]," ",),".",""),"-",""),"(",""),")",""),"/",""))</f>
        <v>pc5517</v>
      </c>
      <c r="C1825" s="151" t="str">
        <f>LOWER(SUBSTITUTE(SUBSTITUTE(SUBSTITUTE(SUBSTITUTE(SUBSTITUTE(SUBSTITUTE(SUBSTITUTE(SUBSTITUTE(SUBSTITUTE(db[[#This Row],[NB NOTA]]," ",),".",""),"-",""),"(",""),")",""),",",""),"/",""),"""",""),"+",""))</f>
        <v>pcase5517</v>
      </c>
      <c r="D1825" s="151" t="str">
        <f>LOWER(SUBSTITUTE(SUBSTITUTE(SUBSTITUTE(SUBSTITUTE(SUBSTITUTE(SUBSTITUTE(SUBSTITUTE(SUBSTITUTE(SUBSTITUTE(db[[#This Row],[NB PAJAK]]," ",""),"-",""),"(",""),")",""),".",""),",",""),"/",""),"""",""),"+",""))</f>
        <v/>
      </c>
      <c r="E1825" s="151" t="str">
        <f>LOWER(SUBSTITUTE(SUBSTITUTE(SUBSTITUTE(SUBSTITUTE(SUBSTITUTE(SUBSTITUTE(SUBSTITUTE(SUBSTITUTE(SUBSTITUTE(db[[#This Row],[NB BM]]&amp;db[[#This Row],[QTY/ CTN]]," ",),".",""),"-",""),"(",""),")",""),",",""),"/",""),"""",""),"+",""))</f>
        <v>pc551796pcs</v>
      </c>
      <c r="F182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pcase551796pcsuntana</v>
      </c>
      <c r="G1825" s="152" t="s">
        <v>6441</v>
      </c>
      <c r="H1825" s="152" t="s">
        <v>6290</v>
      </c>
      <c r="I1825" s="153"/>
      <c r="J1825" s="154" t="s">
        <v>1621</v>
      </c>
      <c r="K1825" s="155" t="e">
        <f>IF(db[[#This Row],[NB NOTA_C]]="","",COUNTIF([2]!B_MSK[concat],db[[#This Row],[NB NOTA_C]]))</f>
        <v>#REF!</v>
      </c>
      <c r="L1825" s="156" t="s">
        <v>2156</v>
      </c>
      <c r="M1825" s="151" t="s">
        <v>1673</v>
      </c>
      <c r="N1825" s="154" t="s">
        <v>2810</v>
      </c>
      <c r="O1825" s="151"/>
      <c r="P1825" s="151" t="str">
        <f>IF(db[[#This Row],[QTY/ CTN]]="","",SUBSTITUTE(SUBSTITUTE(SUBSTITUTE(db[[#This Row],[QTY/ CTN]]," ","_",2),"(",""),")","")&amp;"_")</f>
        <v>96 PCS_</v>
      </c>
      <c r="Q1825" s="151">
        <f>IF(db[[#This Row],[H_QTY/ CTN]]="","",SEARCH("_",db[[#This Row],[H_QTY/ CTN]]))</f>
        <v>7</v>
      </c>
      <c r="R1825" s="151">
        <f>IF(db[[#This Row],[H_QTY/ CTN]]="","",LEN(db[[#This Row],[H_QTY/ CTN]]))</f>
        <v>7</v>
      </c>
      <c r="S1825" s="150" t="str">
        <f>IF(db[[#This Row],[H_QTY/ CTN]]="","",LEFT(db[[#This Row],[H_QTY/ CTN]],db[[#This Row],[H_1]]-1))</f>
        <v>96 PCS</v>
      </c>
      <c r="T1825" s="150" t="str">
        <f>IF(NOT(db[[#This Row],[H_1]]=db[[#This Row],[H_2]]),MID(db[[#This Row],[H_QTY/ CTN]],db[[#This Row],[H_1]]+1,db[[#This Row],[H_2]]-db[[#This Row],[H_1]]-1),"")</f>
        <v/>
      </c>
      <c r="U1825" s="150" t="str">
        <f>IF(db[[#This Row],[QTY/ CTN B]]="","",LEFT(db[[#This Row],[QTY/ CTN B]],SEARCH(" ",db[[#This Row],[QTY/ CTN B]],1)-1))</f>
        <v>96</v>
      </c>
      <c r="V1825" s="150" t="str">
        <f>IF(db[[#This Row],[QTY/ CTN B]]="","",RIGHT(db[[#This Row],[QTY/ CTN B]],LEN(db[[#This Row],[QTY/ CTN B]])-SEARCH(" ",db[[#This Row],[QTY/ CTN B]],1)))</f>
        <v>PCS</v>
      </c>
      <c r="W1825" s="150" t="str">
        <f>IF(db[[#This Row],[QTY/ CTN TG]]="",IF(db[[#This Row],[STN TG]]="","",12),LEFT(db[[#This Row],[QTY/ CTN TG]],SEARCH(" ",db[[#This Row],[QTY/ CTN TG]],1)-1))</f>
        <v/>
      </c>
      <c r="X182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5" s="150" t="str">
        <f>IF(db[[#This Row],[STN K]]="","",IF(db[[#This Row],[STN TG]]="LSN",12,""))</f>
        <v/>
      </c>
      <c r="Z1825" s="150" t="str">
        <f>IF(db[[#This Row],[STN TG]]="LSN","PCS","")</f>
        <v/>
      </c>
      <c r="AA1825" s="150">
        <f>db[[#This Row],[QTY B]]*IF(db[[#This Row],[QTY TG]]="",1,db[[#This Row],[QTY TG]])*IF(db[[#This Row],[QTY K]]="",1,db[[#This Row],[QTY K]])</f>
        <v>96</v>
      </c>
      <c r="AB1825" s="150" t="str">
        <f>IF(db[[#This Row],[STN K]]="",IF(db[[#This Row],[STN TG]]="",db[[#This Row],[STN B]],db[[#This Row],[STN TG]]),db[[#This Row],[STN K]])</f>
        <v>PCS</v>
      </c>
      <c r="AC1825" s="150"/>
    </row>
    <row r="1826" spans="1:29" x14ac:dyDescent="0.25">
      <c r="A1826" s="150">
        <f>ROW()-1</f>
        <v>1825</v>
      </c>
      <c r="B1826" s="151" t="str">
        <f>LOWER(SUBSTITUTE(SUBSTITUTE(SUBSTITUTE(SUBSTITUTE(SUBSTITUTE(SUBSTITUTE(db[[#This Row],[NB BM]]," ",),".",""),"-",""),"(",""),")",""),"/",""))</f>
        <v>pc55311</v>
      </c>
      <c r="C1826" s="151" t="str">
        <f>LOWER(SUBSTITUTE(SUBSTITUTE(SUBSTITUTE(SUBSTITUTE(SUBSTITUTE(SUBSTITUTE(SUBSTITUTE(SUBSTITUTE(SUBSTITUTE(db[[#This Row],[NB NOTA]]," ",),".",""),"-",""),"(",""),")",""),",",""),"/",""),"""",""),"+",""))</f>
        <v>pcase55311</v>
      </c>
      <c r="D1826" s="151" t="str">
        <f>LOWER(SUBSTITUTE(SUBSTITUTE(SUBSTITUTE(SUBSTITUTE(SUBSTITUTE(SUBSTITUTE(SUBSTITUTE(SUBSTITUTE(SUBSTITUTE(db[[#This Row],[NB PAJAK]]," ",""),"-",""),"(",""),")",""),".",""),",",""),"/",""),"""",""),"+",""))</f>
        <v/>
      </c>
      <c r="E182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pc5531196pcs</v>
      </c>
      <c r="F182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pcase5531196pcsuntana</v>
      </c>
      <c r="G1826" s="152" t="s">
        <v>6442</v>
      </c>
      <c r="H1826" s="152" t="s">
        <v>6292</v>
      </c>
      <c r="I1826" s="153"/>
      <c r="J1826" s="154" t="s">
        <v>1621</v>
      </c>
      <c r="K1826" s="155" t="e">
        <f>IF(db[[#This Row],[NB NOTA_C]]="","",COUNTIF([2]!B_MSK[concat],db[[#This Row],[NB NOTA_C]]))</f>
        <v>#REF!</v>
      </c>
      <c r="L1826" s="156" t="s">
        <v>2156</v>
      </c>
      <c r="M1826" s="151" t="s">
        <v>1673</v>
      </c>
      <c r="N1826" s="154" t="s">
        <v>2810</v>
      </c>
      <c r="O1826" s="151"/>
      <c r="P1826" s="151" t="str">
        <f>IF(db[[#This Row],[QTY/ CTN]]="","",SUBSTITUTE(SUBSTITUTE(SUBSTITUTE(db[[#This Row],[QTY/ CTN]]," ","_",2),"(",""),")","")&amp;"_")</f>
        <v>96 PCS_</v>
      </c>
      <c r="Q1826" s="151">
        <f>IF(db[[#This Row],[H_QTY/ CTN]]="","",SEARCH("_",db[[#This Row],[H_QTY/ CTN]]))</f>
        <v>7</v>
      </c>
      <c r="R1826" s="151">
        <f>IF(db[[#This Row],[H_QTY/ CTN]]="","",LEN(db[[#This Row],[H_QTY/ CTN]]))</f>
        <v>7</v>
      </c>
      <c r="S1826" s="150" t="str">
        <f>IF(db[[#This Row],[H_QTY/ CTN]]="","",LEFT(db[[#This Row],[H_QTY/ CTN]],db[[#This Row],[H_1]]-1))</f>
        <v>96 PCS</v>
      </c>
      <c r="T1826" s="150" t="str">
        <f>IF(NOT(db[[#This Row],[H_1]]=db[[#This Row],[H_2]]),MID(db[[#This Row],[H_QTY/ CTN]],db[[#This Row],[H_1]]+1,db[[#This Row],[H_2]]-db[[#This Row],[H_1]]-1),"")</f>
        <v/>
      </c>
      <c r="U1826" s="150" t="str">
        <f>IF(db[[#This Row],[QTY/ CTN B]]="","",LEFT(db[[#This Row],[QTY/ CTN B]],SEARCH(" ",db[[#This Row],[QTY/ CTN B]],1)-1))</f>
        <v>96</v>
      </c>
      <c r="V1826" s="150" t="str">
        <f>IF(db[[#This Row],[QTY/ CTN B]]="","",RIGHT(db[[#This Row],[QTY/ CTN B]],LEN(db[[#This Row],[QTY/ CTN B]])-SEARCH(" ",db[[#This Row],[QTY/ CTN B]],1)))</f>
        <v>PCS</v>
      </c>
      <c r="W1826" s="150" t="str">
        <f>IF(db[[#This Row],[QTY/ CTN TG]]="",IF(db[[#This Row],[STN TG]]="","",12),LEFT(db[[#This Row],[QTY/ CTN TG]],SEARCH(" ",db[[#This Row],[QTY/ CTN TG]],1)-1))</f>
        <v/>
      </c>
      <c r="X182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6" s="150" t="str">
        <f>IF(db[[#This Row],[STN K]]="","",IF(db[[#This Row],[STN TG]]="LSN",12,""))</f>
        <v/>
      </c>
      <c r="Z1826" s="150" t="str">
        <f>IF(db[[#This Row],[STN TG]]="LSN","PCS","")</f>
        <v/>
      </c>
      <c r="AA1826" s="150">
        <f>db[[#This Row],[QTY B]]*IF(db[[#This Row],[QTY TG]]="",1,db[[#This Row],[QTY TG]])*IF(db[[#This Row],[QTY K]]="",1,db[[#This Row],[QTY K]])</f>
        <v>96</v>
      </c>
      <c r="AB1826" s="150" t="str">
        <f>IF(db[[#This Row],[STN K]]="",IF(db[[#This Row],[STN TG]]="",db[[#This Row],[STN B]],db[[#This Row],[STN TG]]),db[[#This Row],[STN K]])</f>
        <v>PCS</v>
      </c>
      <c r="AC1826" s="150"/>
    </row>
    <row r="1827" spans="1:29" x14ac:dyDescent="0.25">
      <c r="A1827" s="150">
        <f>ROW()-1</f>
        <v>1826</v>
      </c>
      <c r="B1827" s="151" t="str">
        <f>LOWER(SUBSTITUTE(SUBSTITUTE(SUBSTITUTE(SUBSTITUTE(SUBSTITUTE(SUBSTITUTE(db[[#This Row],[NB BM]]," ",),".",""),"-",""),"(",""),")",""),"/",""))</f>
        <v>pc5533</v>
      </c>
      <c r="C1827" s="151" t="str">
        <f>LOWER(SUBSTITUTE(SUBSTITUTE(SUBSTITUTE(SUBSTITUTE(SUBSTITUTE(SUBSTITUTE(SUBSTITUTE(SUBSTITUTE(SUBSTITUTE(db[[#This Row],[NB NOTA]]," ",),".",""),"-",""),"(",""),")",""),",",""),"/",""),"""",""),"+",""))</f>
        <v>pcase5533</v>
      </c>
      <c r="D1827" s="151" t="str">
        <f>LOWER(SUBSTITUTE(SUBSTITUTE(SUBSTITUTE(SUBSTITUTE(SUBSTITUTE(SUBSTITUTE(SUBSTITUTE(SUBSTITUTE(SUBSTITUTE(db[[#This Row],[NB PAJAK]]," ",""),"-",""),"(",""),")",""),".",""),",",""),"/",""),"""",""),"+",""))</f>
        <v/>
      </c>
      <c r="E182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pc553396pcs</v>
      </c>
      <c r="F182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pcase553396pcsuntana</v>
      </c>
      <c r="G1827" s="152" t="s">
        <v>6443</v>
      </c>
      <c r="H1827" s="152" t="s">
        <v>6291</v>
      </c>
      <c r="I1827" s="153"/>
      <c r="J1827" s="154" t="s">
        <v>1621</v>
      </c>
      <c r="K1827" s="155" t="e">
        <f>IF(db[[#This Row],[NB NOTA_C]]="","",COUNTIF([2]!B_MSK[concat],db[[#This Row],[NB NOTA_C]]))</f>
        <v>#REF!</v>
      </c>
      <c r="L1827" s="156" t="s">
        <v>2156</v>
      </c>
      <c r="M1827" s="151" t="s">
        <v>1673</v>
      </c>
      <c r="N1827" s="154" t="s">
        <v>2810</v>
      </c>
      <c r="O1827" s="151"/>
      <c r="P1827" s="151" t="str">
        <f>IF(db[[#This Row],[QTY/ CTN]]="","",SUBSTITUTE(SUBSTITUTE(SUBSTITUTE(db[[#This Row],[QTY/ CTN]]," ","_",2),"(",""),")","")&amp;"_")</f>
        <v>96 PCS_</v>
      </c>
      <c r="Q1827" s="151">
        <f>IF(db[[#This Row],[H_QTY/ CTN]]="","",SEARCH("_",db[[#This Row],[H_QTY/ CTN]]))</f>
        <v>7</v>
      </c>
      <c r="R1827" s="151">
        <f>IF(db[[#This Row],[H_QTY/ CTN]]="","",LEN(db[[#This Row],[H_QTY/ CTN]]))</f>
        <v>7</v>
      </c>
      <c r="S1827" s="150" t="str">
        <f>IF(db[[#This Row],[H_QTY/ CTN]]="","",LEFT(db[[#This Row],[H_QTY/ CTN]],db[[#This Row],[H_1]]-1))</f>
        <v>96 PCS</v>
      </c>
      <c r="T1827" s="150" t="str">
        <f>IF(NOT(db[[#This Row],[H_1]]=db[[#This Row],[H_2]]),MID(db[[#This Row],[H_QTY/ CTN]],db[[#This Row],[H_1]]+1,db[[#This Row],[H_2]]-db[[#This Row],[H_1]]-1),"")</f>
        <v/>
      </c>
      <c r="U1827" s="150" t="str">
        <f>IF(db[[#This Row],[QTY/ CTN B]]="","",LEFT(db[[#This Row],[QTY/ CTN B]],SEARCH(" ",db[[#This Row],[QTY/ CTN B]],1)-1))</f>
        <v>96</v>
      </c>
      <c r="V1827" s="150" t="str">
        <f>IF(db[[#This Row],[QTY/ CTN B]]="","",RIGHT(db[[#This Row],[QTY/ CTN B]],LEN(db[[#This Row],[QTY/ CTN B]])-SEARCH(" ",db[[#This Row],[QTY/ CTN B]],1)))</f>
        <v>PCS</v>
      </c>
      <c r="W1827" s="150" t="str">
        <f>IF(db[[#This Row],[QTY/ CTN TG]]="",IF(db[[#This Row],[STN TG]]="","",12),LEFT(db[[#This Row],[QTY/ CTN TG]],SEARCH(" ",db[[#This Row],[QTY/ CTN TG]],1)-1))</f>
        <v/>
      </c>
      <c r="X182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7" s="150" t="str">
        <f>IF(db[[#This Row],[STN K]]="","",IF(db[[#This Row],[STN TG]]="LSN",12,""))</f>
        <v/>
      </c>
      <c r="Z1827" s="150" t="str">
        <f>IF(db[[#This Row],[STN TG]]="LSN","PCS","")</f>
        <v/>
      </c>
      <c r="AA1827" s="150">
        <f>db[[#This Row],[QTY B]]*IF(db[[#This Row],[QTY TG]]="",1,db[[#This Row],[QTY TG]])*IF(db[[#This Row],[QTY K]]="",1,db[[#This Row],[QTY K]])</f>
        <v>96</v>
      </c>
      <c r="AB1827" s="150" t="str">
        <f>IF(db[[#This Row],[STN K]]="",IF(db[[#This Row],[STN TG]]="",db[[#This Row],[STN B]],db[[#This Row],[STN TG]]),db[[#This Row],[STN K]])</f>
        <v>PCS</v>
      </c>
      <c r="AC1827" s="150"/>
    </row>
    <row r="1828" spans="1:29" x14ac:dyDescent="0.25">
      <c r="A1828" s="150">
        <f>ROW()-1</f>
        <v>1827</v>
      </c>
      <c r="B1828" s="151" t="str">
        <f>LOWER(SUBSTITUTE(SUBSTITUTE(SUBSTITUTE(SUBSTITUTE(SUBSTITUTE(SUBSTITUTE(db[[#This Row],[NB BM]]," ",),".",""),"-",""),"(",""),")",""),"/",""))</f>
        <v>pc5537</v>
      </c>
      <c r="C1828" s="151" t="str">
        <f>LOWER(SUBSTITUTE(SUBSTITUTE(SUBSTITUTE(SUBSTITUTE(SUBSTITUTE(SUBSTITUTE(SUBSTITUTE(SUBSTITUTE(SUBSTITUTE(db[[#This Row],[NB NOTA]]," ",),".",""),"-",""),"(",""),")",""),",",""),"/",""),"""",""),"+",""))</f>
        <v>pcase5537</v>
      </c>
      <c r="D1828" s="151" t="str">
        <f>LOWER(SUBSTITUTE(SUBSTITUTE(SUBSTITUTE(SUBSTITUTE(SUBSTITUTE(SUBSTITUTE(SUBSTITUTE(SUBSTITUTE(SUBSTITUTE(db[[#This Row],[NB PAJAK]]," ",""),"-",""),"(",""),")",""),".",""),",",""),"/",""),"""",""),"+",""))</f>
        <v/>
      </c>
      <c r="E182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pc553796pcs</v>
      </c>
      <c r="F182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pcase553796pcsuntana</v>
      </c>
      <c r="G1828" s="152" t="s">
        <v>6444</v>
      </c>
      <c r="H1828" s="152" t="s">
        <v>6293</v>
      </c>
      <c r="I1828" s="153"/>
      <c r="J1828" s="154" t="s">
        <v>1621</v>
      </c>
      <c r="K1828" s="155" t="e">
        <f>IF(db[[#This Row],[NB NOTA_C]]="","",COUNTIF([2]!B_MSK[concat],db[[#This Row],[NB NOTA_C]]))</f>
        <v>#REF!</v>
      </c>
      <c r="L1828" s="156" t="s">
        <v>2156</v>
      </c>
      <c r="M1828" s="151" t="s">
        <v>1673</v>
      </c>
      <c r="N1828" s="154" t="s">
        <v>2810</v>
      </c>
      <c r="O1828" s="151"/>
      <c r="P1828" s="151" t="str">
        <f>IF(db[[#This Row],[QTY/ CTN]]="","",SUBSTITUTE(SUBSTITUTE(SUBSTITUTE(db[[#This Row],[QTY/ CTN]]," ","_",2),"(",""),")","")&amp;"_")</f>
        <v>96 PCS_</v>
      </c>
      <c r="Q1828" s="151">
        <f>IF(db[[#This Row],[H_QTY/ CTN]]="","",SEARCH("_",db[[#This Row],[H_QTY/ CTN]]))</f>
        <v>7</v>
      </c>
      <c r="R1828" s="151">
        <f>IF(db[[#This Row],[H_QTY/ CTN]]="","",LEN(db[[#This Row],[H_QTY/ CTN]]))</f>
        <v>7</v>
      </c>
      <c r="S1828" s="150" t="str">
        <f>IF(db[[#This Row],[H_QTY/ CTN]]="","",LEFT(db[[#This Row],[H_QTY/ CTN]],db[[#This Row],[H_1]]-1))</f>
        <v>96 PCS</v>
      </c>
      <c r="T1828" s="150" t="str">
        <f>IF(NOT(db[[#This Row],[H_1]]=db[[#This Row],[H_2]]),MID(db[[#This Row],[H_QTY/ CTN]],db[[#This Row],[H_1]]+1,db[[#This Row],[H_2]]-db[[#This Row],[H_1]]-1),"")</f>
        <v/>
      </c>
      <c r="U1828" s="150" t="str">
        <f>IF(db[[#This Row],[QTY/ CTN B]]="","",LEFT(db[[#This Row],[QTY/ CTN B]],SEARCH(" ",db[[#This Row],[QTY/ CTN B]],1)-1))</f>
        <v>96</v>
      </c>
      <c r="V1828" s="150" t="str">
        <f>IF(db[[#This Row],[QTY/ CTN B]]="","",RIGHT(db[[#This Row],[QTY/ CTN B]],LEN(db[[#This Row],[QTY/ CTN B]])-SEARCH(" ",db[[#This Row],[QTY/ CTN B]],1)))</f>
        <v>PCS</v>
      </c>
      <c r="W1828" s="150" t="str">
        <f>IF(db[[#This Row],[QTY/ CTN TG]]="",IF(db[[#This Row],[STN TG]]="","",12),LEFT(db[[#This Row],[QTY/ CTN TG]],SEARCH(" ",db[[#This Row],[QTY/ CTN TG]],1)-1))</f>
        <v/>
      </c>
      <c r="X182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8" s="150" t="str">
        <f>IF(db[[#This Row],[STN K]]="","",IF(db[[#This Row],[STN TG]]="LSN",12,""))</f>
        <v/>
      </c>
      <c r="Z1828" s="150" t="str">
        <f>IF(db[[#This Row],[STN TG]]="LSN","PCS","")</f>
        <v/>
      </c>
      <c r="AA1828" s="150">
        <f>db[[#This Row],[QTY B]]*IF(db[[#This Row],[QTY TG]]="",1,db[[#This Row],[QTY TG]])*IF(db[[#This Row],[QTY K]]="",1,db[[#This Row],[QTY K]])</f>
        <v>96</v>
      </c>
      <c r="AB1828" s="150" t="str">
        <f>IF(db[[#This Row],[STN K]]="",IF(db[[#This Row],[STN TG]]="",db[[#This Row],[STN B]],db[[#This Row],[STN TG]]),db[[#This Row],[STN K]])</f>
        <v>PCS</v>
      </c>
      <c r="AC1828" s="150"/>
    </row>
    <row r="1829" spans="1:29" x14ac:dyDescent="0.25">
      <c r="A1829" s="87">
        <f>ROW()-1</f>
        <v>1828</v>
      </c>
      <c r="B1829" s="117" t="str">
        <f>LOWER(SUBSTITUTE(SUBSTITUTE(SUBSTITUTE(SUBSTITUTE(SUBSTITUTE(SUBSTITUTE(db[[#This Row],[NB BM]]," ",),".",""),"-",""),"(",""),")",""),"/",""))</f>
        <v>pc65031hg</v>
      </c>
      <c r="C1829" s="117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D1829" s="117" t="str">
        <f>LOWER(SUBSTITUTE(SUBSTITUTE(SUBSTITUTE(SUBSTITUTE(SUBSTITUTE(SUBSTITUTE(SUBSTITUTE(SUBSTITUTE(SUBSTITUTE(db[[#This Row],[NB PAJAK]]," ",""),"-",""),"(",""),")",""),".",""),",",""),"/",""),"""",""),"+",""))</f>
        <v/>
      </c>
      <c r="E1829" s="117" t="str">
        <f>LOWER(SUBSTITUTE(SUBSTITUTE(SUBSTITUTE(SUBSTITUTE(SUBSTITUTE(SUBSTITUTE(SUBSTITUTE(SUBSTITUTE(SUBSTITUTE(db[[#This Row],[NB BM]]&amp;db[[#This Row],[QTY/ CTN]]," ",),".",""),"-",""),"(",""),")",""),",",""),"/",""),"""",""),"+",""))</f>
        <v>pc65031hg120pcs</v>
      </c>
      <c r="F182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pcase65031hg120pcsuntana</v>
      </c>
      <c r="G1829" s="4" t="s">
        <v>6445</v>
      </c>
      <c r="H1829" s="10" t="s">
        <v>5600</v>
      </c>
      <c r="I1829" s="119"/>
      <c r="J1829" s="1" t="s">
        <v>1621</v>
      </c>
      <c r="K1829" s="121" t="e">
        <f>IF(db[[#This Row],[NB NOTA_C]]="","",COUNTIF([2]!B_MSK[concat],db[[#This Row],[NB NOTA_C]]))</f>
        <v>#REF!</v>
      </c>
      <c r="L1829" s="7" t="s">
        <v>2156</v>
      </c>
      <c r="M1829" s="3" t="s">
        <v>1667</v>
      </c>
      <c r="N1829" s="1" t="s">
        <v>2810</v>
      </c>
      <c r="O1829" s="117"/>
      <c r="P1829" s="117" t="str">
        <f>IF(db[[#This Row],[QTY/ CTN]]="","",SUBSTITUTE(SUBSTITUTE(SUBSTITUTE(db[[#This Row],[QTY/ CTN]]," ","_",2),"(",""),")","")&amp;"_")</f>
        <v>120 PCS_</v>
      </c>
      <c r="Q1829" s="117">
        <f>IF(db[[#This Row],[H_QTY/ CTN]]="","",SEARCH("_",db[[#This Row],[H_QTY/ CTN]]))</f>
        <v>8</v>
      </c>
      <c r="R1829" s="117">
        <f>IF(db[[#This Row],[H_QTY/ CTN]]="","",LEN(db[[#This Row],[H_QTY/ CTN]]))</f>
        <v>8</v>
      </c>
      <c r="S1829" s="123" t="str">
        <f>IF(db[[#This Row],[H_QTY/ CTN]]="","",LEFT(db[[#This Row],[H_QTY/ CTN]],db[[#This Row],[H_1]]-1))</f>
        <v>120 PCS</v>
      </c>
      <c r="T1829" s="123" t="str">
        <f>IF(NOT(db[[#This Row],[H_1]]=db[[#This Row],[H_2]]),MID(db[[#This Row],[H_QTY/ CTN]],db[[#This Row],[H_1]]+1,db[[#This Row],[H_2]]-db[[#This Row],[H_1]]-1),"")</f>
        <v/>
      </c>
      <c r="U1829" s="123" t="str">
        <f>IF(db[[#This Row],[QTY/ CTN B]]="","",LEFT(db[[#This Row],[QTY/ CTN B]],SEARCH(" ",db[[#This Row],[QTY/ CTN B]],1)-1))</f>
        <v>120</v>
      </c>
      <c r="V1829" s="123" t="str">
        <f>IF(db[[#This Row],[QTY/ CTN B]]="","",RIGHT(db[[#This Row],[QTY/ CTN B]],LEN(db[[#This Row],[QTY/ CTN B]])-SEARCH(" ",db[[#This Row],[QTY/ CTN B]],1)))</f>
        <v>PCS</v>
      </c>
      <c r="W1829" s="123" t="str">
        <f>IF(db[[#This Row],[QTY/ CTN TG]]="",IF(db[[#This Row],[STN TG]]="","",12),LEFT(db[[#This Row],[QTY/ CTN TG]],SEARCH(" ",db[[#This Row],[QTY/ CTN TG]],1)-1))</f>
        <v/>
      </c>
      <c r="X182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29" s="123" t="str">
        <f>IF(db[[#This Row],[STN K]]="","",IF(db[[#This Row],[STN TG]]="LSN",12,""))</f>
        <v/>
      </c>
      <c r="Z1829" s="123" t="str">
        <f>IF(db[[#This Row],[STN TG]]="LSN","PCS","")</f>
        <v/>
      </c>
      <c r="AA1829" s="123">
        <f>db[[#This Row],[QTY B]]*IF(db[[#This Row],[QTY TG]]="",1,db[[#This Row],[QTY TG]])*IF(db[[#This Row],[QTY K]]="",1,db[[#This Row],[QTY K]])</f>
        <v>120</v>
      </c>
      <c r="AB1829" s="123" t="str">
        <f>IF(db[[#This Row],[STN K]]="",IF(db[[#This Row],[STN TG]]="",db[[#This Row],[STN B]],db[[#This Row],[STN TG]]),db[[#This Row],[STN K]])</f>
        <v>PCS</v>
      </c>
      <c r="AC1829" s="87"/>
    </row>
    <row r="1830" spans="1:29" x14ac:dyDescent="0.25">
      <c r="A1830" s="87">
        <f>ROW()-1</f>
        <v>1829</v>
      </c>
      <c r="B1830" s="45" t="str">
        <f>LOWER(SUBSTITUTE(SUBSTITUTE(SUBSTITUTE(SUBSTITUTE(SUBSTITUTE(SUBSTITUTE(db[[#This Row],[NB BM]]," ",),".",""),"-",""),"(",""),")",""),"/",""))</f>
        <v>pcb233</v>
      </c>
      <c r="C1830" s="45" t="str">
        <f>LOWER(SUBSTITUTE(SUBSTITUTE(SUBSTITUTE(SUBSTITUTE(SUBSTITUTE(SUBSTITUTE(SUBSTITUTE(SUBSTITUTE(SUBSTITUTE(db[[#This Row],[NB NOTA]]," ",),".",""),"-",""),"(",""),")",""),",",""),"/",""),"""",""),"+",""))</f>
        <v>pcaseb233</v>
      </c>
      <c r="D1830" s="45" t="str">
        <f>LOWER(SUBSTITUTE(SUBSTITUTE(SUBSTITUTE(SUBSTITUTE(SUBSTITUTE(SUBSTITUTE(SUBSTITUTE(SUBSTITUTE(SUBSTITUTE(db[[#This Row],[NB PAJAK]]," ",""),"-",""),"(",""),")",""),".",""),",",""),"/",""),"""",""),"+",""))</f>
        <v/>
      </c>
      <c r="E1830" s="45" t="str">
        <f>LOWER(SUBSTITUTE(SUBSTITUTE(SUBSTITUTE(SUBSTITUTE(SUBSTITUTE(SUBSTITUTE(SUBSTITUTE(SUBSTITUTE(SUBSTITUTE(db[[#This Row],[NB BM]]&amp;db[[#This Row],[QTY/ CTN]]," ",),".",""),"-",""),"(",""),")",""),",",""),"/",""),"""",""),"+",""))</f>
        <v>pcb233120pcs</v>
      </c>
      <c r="F183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pcaseb233120pcsuntana</v>
      </c>
      <c r="G1830" s="65" t="s">
        <v>6446</v>
      </c>
      <c r="H1830" s="65" t="s">
        <v>4699</v>
      </c>
      <c r="I1830" s="58"/>
      <c r="J1830" s="1" t="s">
        <v>1621</v>
      </c>
      <c r="K1830" s="47" t="e">
        <f>IF(db[[#This Row],[NB NOTA_C]]="","",COUNTIF([2]!B_MSK[concat],db[[#This Row],[NB NOTA_C]]))</f>
        <v>#REF!</v>
      </c>
      <c r="L1830" s="48" t="s">
        <v>2156</v>
      </c>
      <c r="M1830" s="45" t="s">
        <v>1667</v>
      </c>
      <c r="N1830" s="46" t="s">
        <v>2810</v>
      </c>
      <c r="O1830" s="45"/>
      <c r="P1830" s="45" t="str">
        <f>IF(db[[#This Row],[QTY/ CTN]]="","",SUBSTITUTE(SUBSTITUTE(SUBSTITUTE(db[[#This Row],[QTY/ CTN]]," ","_",2),"(",""),")","")&amp;"_")</f>
        <v>120 PCS_</v>
      </c>
      <c r="Q1830" s="45">
        <f>IF(db[[#This Row],[H_QTY/ CTN]]="","",SEARCH("_",db[[#This Row],[H_QTY/ CTN]]))</f>
        <v>8</v>
      </c>
      <c r="R1830" s="45">
        <f>IF(db[[#This Row],[H_QTY/ CTN]]="","",LEN(db[[#This Row],[H_QTY/ CTN]]))</f>
        <v>8</v>
      </c>
      <c r="S1830" s="95" t="str">
        <f>IF(db[[#This Row],[H_QTY/ CTN]]="","",LEFT(db[[#This Row],[H_QTY/ CTN]],db[[#This Row],[H_1]]-1))</f>
        <v>120 PCS</v>
      </c>
      <c r="T1830" s="95" t="str">
        <f>IF(NOT(db[[#This Row],[H_1]]=db[[#This Row],[H_2]]),MID(db[[#This Row],[H_QTY/ CTN]],db[[#This Row],[H_1]]+1,db[[#This Row],[H_2]]-db[[#This Row],[H_1]]-1),"")</f>
        <v/>
      </c>
      <c r="U1830" s="87" t="str">
        <f>IF(db[[#This Row],[QTY/ CTN B]]="","",LEFT(db[[#This Row],[QTY/ CTN B]],SEARCH(" ",db[[#This Row],[QTY/ CTN B]],1)-1))</f>
        <v>120</v>
      </c>
      <c r="V1830" s="87" t="str">
        <f>IF(db[[#This Row],[QTY/ CTN B]]="","",RIGHT(db[[#This Row],[QTY/ CTN B]],LEN(db[[#This Row],[QTY/ CTN B]])-SEARCH(" ",db[[#This Row],[QTY/ CTN B]],1)))</f>
        <v>PCS</v>
      </c>
      <c r="W1830" s="87" t="str">
        <f>IF(db[[#This Row],[QTY/ CTN TG]]="",IF(db[[#This Row],[STN TG]]="","",12),LEFT(db[[#This Row],[QTY/ CTN TG]],SEARCH(" ",db[[#This Row],[QTY/ CTN TG]],1)-1))</f>
        <v/>
      </c>
      <c r="X1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0" s="87" t="str">
        <f>IF(db[[#This Row],[STN K]]="","",IF(db[[#This Row],[STN TG]]="LSN",12,""))</f>
        <v/>
      </c>
      <c r="Z1830" s="87" t="str">
        <f>IF(db[[#This Row],[STN TG]]="LSN","PCS","")</f>
        <v/>
      </c>
      <c r="AA1830" s="87">
        <f>db[[#This Row],[QTY B]]*IF(db[[#This Row],[QTY TG]]="",1,db[[#This Row],[QTY TG]])*IF(db[[#This Row],[QTY K]]="",1,db[[#This Row],[QTY K]])</f>
        <v>120</v>
      </c>
      <c r="AB1830" s="87" t="str">
        <f>IF(db[[#This Row],[STN K]]="",IF(db[[#This Row],[STN TG]]="",db[[#This Row],[STN B]],db[[#This Row],[STN TG]]),db[[#This Row],[STN K]])</f>
        <v>PCS</v>
      </c>
      <c r="AC1830" s="87"/>
    </row>
    <row r="1831" spans="1:29" x14ac:dyDescent="0.25">
      <c r="A1831" s="87">
        <f>ROW()-1</f>
        <v>1830</v>
      </c>
      <c r="B1831" s="3" t="str">
        <f>LOWER(SUBSTITUTE(SUBSTITUTE(SUBSTITUTE(SUBSTITUTE(SUBSTITUTE(SUBSTITUTE(db[[#This Row],[NB BM]]," ",),".",""),"-",""),"(",""),")",""),"/",""))</f>
        <v>pcmobilsetgp0008</v>
      </c>
      <c r="C183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D1831" s="3" t="str">
        <f>LOWER(SUBSTITUTE(SUBSTITUTE(SUBSTITUTE(SUBSTITUTE(SUBSTITUTE(SUBSTITUTE(SUBSTITUTE(SUBSTITUTE(SUBSTITUTE(db[[#This Row],[NB PAJAK]]," ",""),"-",""),"(",""),")",""),".",""),",",""),"/",""),"""",""),"+",""))</f>
        <v/>
      </c>
      <c r="E1831" s="3" t="str">
        <f>LOWER(SUBSTITUTE(SUBSTITUTE(SUBSTITUTE(SUBSTITUTE(SUBSTITUTE(SUBSTITUTE(SUBSTITUTE(SUBSTITUTE(SUBSTITUTE(db[[#This Row],[NB BM]]&amp;db[[#This Row],[QTY/ CTN]]," ",),".",""),"-",""),"(",""),")",""),",",""),"/",""),"""",""),"+",""))</f>
        <v>pcmobilsetgp0008120pcs</v>
      </c>
      <c r="F18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pcasegp00083mobilset120pcsuntana</v>
      </c>
      <c r="G1831" s="1" t="s">
        <v>6447</v>
      </c>
      <c r="H1831" s="4" t="s">
        <v>3040</v>
      </c>
      <c r="I1831" s="49"/>
      <c r="J1831" s="1" t="s">
        <v>1621</v>
      </c>
      <c r="K1831" s="26" t="e">
        <f>IF(db[[#This Row],[NB NOTA_C]]="","",COUNTIF([2]!B_MSK[concat],db[[#This Row],[NB NOTA_C]]))</f>
        <v>#REF!</v>
      </c>
      <c r="L1831" s="7" t="s">
        <v>1637</v>
      </c>
      <c r="M1831" s="3" t="s">
        <v>1667</v>
      </c>
      <c r="N1831" s="1" t="s">
        <v>2810</v>
      </c>
      <c r="O1831" s="3"/>
      <c r="P1831" s="3" t="str">
        <f>IF(db[[#This Row],[QTY/ CTN]]="","",SUBSTITUTE(SUBSTITUTE(SUBSTITUTE(db[[#This Row],[QTY/ CTN]]," ","_",2),"(",""),")","")&amp;"_")</f>
        <v>120 PCS_</v>
      </c>
      <c r="Q1831" s="3">
        <f>IF(db[[#This Row],[H_QTY/ CTN]]="","",SEARCH("_",db[[#This Row],[H_QTY/ CTN]]))</f>
        <v>8</v>
      </c>
      <c r="R1831" s="3">
        <f>IF(db[[#This Row],[H_QTY/ CTN]]="","",LEN(db[[#This Row],[H_QTY/ CTN]]))</f>
        <v>8</v>
      </c>
      <c r="S1831" s="90" t="str">
        <f>IF(db[[#This Row],[H_QTY/ CTN]]="","",LEFT(db[[#This Row],[H_QTY/ CTN]],db[[#This Row],[H_1]]-1))</f>
        <v>120 PCS</v>
      </c>
      <c r="T1831" s="87" t="str">
        <f>IF(NOT(db[[#This Row],[H_1]]=db[[#This Row],[H_2]]),MID(db[[#This Row],[H_QTY/ CTN]],db[[#This Row],[H_1]]+1,db[[#This Row],[H_2]]-db[[#This Row],[H_1]]-1),"")</f>
        <v/>
      </c>
      <c r="U1831" s="87" t="str">
        <f>IF(db[[#This Row],[QTY/ CTN B]]="","",LEFT(db[[#This Row],[QTY/ CTN B]],SEARCH(" ",db[[#This Row],[QTY/ CTN B]],1)-1))</f>
        <v>120</v>
      </c>
      <c r="V1831" s="87" t="str">
        <f>IF(db[[#This Row],[QTY/ CTN B]]="","",RIGHT(db[[#This Row],[QTY/ CTN B]],LEN(db[[#This Row],[QTY/ CTN B]])-SEARCH(" ",db[[#This Row],[QTY/ CTN B]],1)))</f>
        <v>PCS</v>
      </c>
      <c r="W1831" s="87" t="str">
        <f>IF(db[[#This Row],[QTY/ CTN TG]]="",IF(db[[#This Row],[STN TG]]="","",12),LEFT(db[[#This Row],[QTY/ CTN TG]],SEARCH(" ",db[[#This Row],[QTY/ CTN TG]],1)-1))</f>
        <v/>
      </c>
      <c r="X18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1" s="87" t="str">
        <f>IF(db[[#This Row],[STN K]]="","",IF(db[[#This Row],[STN TG]]="LSN",12,""))</f>
        <v/>
      </c>
      <c r="Z1831" s="87" t="str">
        <f>IF(db[[#This Row],[STN TG]]="LSN","PCS","")</f>
        <v/>
      </c>
      <c r="AA1831" s="87">
        <f>db[[#This Row],[QTY B]]*IF(db[[#This Row],[QTY TG]]="",1,db[[#This Row],[QTY TG]])*IF(db[[#This Row],[QTY K]]="",1,db[[#This Row],[QTY K]])</f>
        <v>120</v>
      </c>
      <c r="AB1831" s="87" t="str">
        <f>IF(db[[#This Row],[STN K]]="",IF(db[[#This Row],[STN TG]]="",db[[#This Row],[STN B]],db[[#This Row],[STN TG]]),db[[#This Row],[STN K]])</f>
        <v>PCS</v>
      </c>
      <c r="AC1831" s="87"/>
    </row>
    <row r="1832" spans="1:29" x14ac:dyDescent="0.25">
      <c r="A1832" s="87">
        <f>ROW()-1</f>
        <v>1831</v>
      </c>
      <c r="B1832" s="3" t="str">
        <f>LOWER(SUBSTITUTE(SUBSTITUTE(SUBSTITUTE(SUBSTITUTE(SUBSTITUTE(SUBSTITUTE(db[[#This Row],[NB BM]]," ",),".",""),"-",""),"(",""),")",""),"/",""))</f>
        <v>pcgp0183</v>
      </c>
      <c r="C183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D1832" s="3" t="str">
        <f>LOWER(SUBSTITUTE(SUBSTITUTE(SUBSTITUTE(SUBSTITUTE(SUBSTITUTE(SUBSTITUTE(SUBSTITUTE(SUBSTITUTE(SUBSTITUTE(db[[#This Row],[NB PAJAK]]," ",""),"-",""),"(",""),")",""),".",""),",",""),"/",""),"""",""),"+",""))</f>
        <v/>
      </c>
      <c r="E1832" s="3" t="str">
        <f>LOWER(SUBSTITUTE(SUBSTITUTE(SUBSTITUTE(SUBSTITUTE(SUBSTITUTE(SUBSTITUTE(SUBSTITUTE(SUBSTITUTE(SUBSTITUTE(db[[#This Row],[NB BM]]&amp;db[[#This Row],[QTY/ CTN]]," ",),".",""),"-",""),"(",""),")",""),",",""),"/",""),"""",""),"+",""))</f>
        <v>pcgp0183180pcs</v>
      </c>
      <c r="F18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pcasegp0183180pcsuntana</v>
      </c>
      <c r="G1832" s="1" t="s">
        <v>6448</v>
      </c>
      <c r="H1832" s="4" t="s">
        <v>3039</v>
      </c>
      <c r="I1832" s="49"/>
      <c r="J1832" s="1" t="s">
        <v>1621</v>
      </c>
      <c r="K1832" s="26" t="e">
        <f>IF(db[[#This Row],[NB NOTA_C]]="","",COUNTIF([2]!B_MSK[concat],db[[#This Row],[NB NOTA_C]]))</f>
        <v>#REF!</v>
      </c>
      <c r="L1832" s="7" t="s">
        <v>1637</v>
      </c>
      <c r="M1832" s="3" t="s">
        <v>1781</v>
      </c>
      <c r="N1832" s="1" t="s">
        <v>2810</v>
      </c>
      <c r="P1832" s="1" t="str">
        <f>IF(db[[#This Row],[QTY/ CTN]]="","",SUBSTITUTE(SUBSTITUTE(SUBSTITUTE(db[[#This Row],[QTY/ CTN]]," ","_",2),"(",""),")","")&amp;"_")</f>
        <v>180 PCS_</v>
      </c>
      <c r="Q1832" s="1">
        <f>IF(db[[#This Row],[H_QTY/ CTN]]="","",SEARCH("_",db[[#This Row],[H_QTY/ CTN]]))</f>
        <v>8</v>
      </c>
      <c r="R1832" s="1">
        <f>IF(db[[#This Row],[H_QTY/ CTN]]="","",LEN(db[[#This Row],[H_QTY/ CTN]]))</f>
        <v>8</v>
      </c>
      <c r="S1832" s="90" t="str">
        <f>IF(db[[#This Row],[H_QTY/ CTN]]="","",LEFT(db[[#This Row],[H_QTY/ CTN]],db[[#This Row],[H_1]]-1))</f>
        <v>180 PCS</v>
      </c>
      <c r="T1832" s="87" t="str">
        <f>IF(NOT(db[[#This Row],[H_1]]=db[[#This Row],[H_2]]),MID(db[[#This Row],[H_QTY/ CTN]],db[[#This Row],[H_1]]+1,db[[#This Row],[H_2]]-db[[#This Row],[H_1]]-1),"")</f>
        <v/>
      </c>
      <c r="U1832" s="87" t="str">
        <f>IF(db[[#This Row],[QTY/ CTN B]]="","",LEFT(db[[#This Row],[QTY/ CTN B]],SEARCH(" ",db[[#This Row],[QTY/ CTN B]],1)-1))</f>
        <v>180</v>
      </c>
      <c r="V1832" s="87" t="str">
        <f>IF(db[[#This Row],[QTY/ CTN B]]="","",RIGHT(db[[#This Row],[QTY/ CTN B]],LEN(db[[#This Row],[QTY/ CTN B]])-SEARCH(" ",db[[#This Row],[QTY/ CTN B]],1)))</f>
        <v>PCS</v>
      </c>
      <c r="W1832" s="87" t="str">
        <f>IF(db[[#This Row],[QTY/ CTN TG]]="",IF(db[[#This Row],[STN TG]]="","",12),LEFT(db[[#This Row],[QTY/ CTN TG]],SEARCH(" ",db[[#This Row],[QTY/ CTN TG]],1)-1))</f>
        <v/>
      </c>
      <c r="X18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2" s="87" t="str">
        <f>IF(db[[#This Row],[STN K]]="","",IF(db[[#This Row],[STN TG]]="LSN",12,""))</f>
        <v/>
      </c>
      <c r="Z1832" s="87" t="str">
        <f>IF(db[[#This Row],[STN TG]]="LSN","PCS","")</f>
        <v/>
      </c>
      <c r="AA1832" s="87">
        <f>db[[#This Row],[QTY B]]*IF(db[[#This Row],[QTY TG]]="",1,db[[#This Row],[QTY TG]])*IF(db[[#This Row],[QTY K]]="",1,db[[#This Row],[QTY K]])</f>
        <v>180</v>
      </c>
      <c r="AB1832" s="87" t="str">
        <f>IF(db[[#This Row],[STN K]]="",IF(db[[#This Row],[STN TG]]="",db[[#This Row],[STN B]],db[[#This Row],[STN TG]]),db[[#This Row],[STN K]])</f>
        <v>PCS</v>
      </c>
      <c r="AC1832" s="87"/>
    </row>
    <row r="1833" spans="1:29" x14ac:dyDescent="0.25">
      <c r="A1833" s="87">
        <f>ROW()-1</f>
        <v>1832</v>
      </c>
      <c r="B1833" s="3" t="str">
        <f>LOWER(SUBSTITUTE(SUBSTITUTE(SUBSTITUTE(SUBSTITUTE(SUBSTITUTE(SUBSTITUTE(db[[#This Row],[NB BM]]," ",),".",""),"-",""),"(",""),")",""),"/",""))</f>
        <v>pcresta776</v>
      </c>
      <c r="C183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D1833" s="3" t="str">
        <f>LOWER(SUBSTITUTE(SUBSTITUTE(SUBSTITUTE(SUBSTITUTE(SUBSTITUTE(SUBSTITUTE(SUBSTITUTE(SUBSTITUTE(SUBSTITUTE(db[[#This Row],[NB PAJAK]]," ",""),"-",""),"(",""),")",""),".",""),",",""),"/",""),"""",""),"+",""))</f>
        <v/>
      </c>
      <c r="E1833" s="3" t="str">
        <f>LOWER(SUBSTITUTE(SUBSTITUTE(SUBSTITUTE(SUBSTITUTE(SUBSTITUTE(SUBSTITUTE(SUBSTITUTE(SUBSTITUTE(SUBSTITUTE(db[[#This Row],[NB BM]]&amp;db[[#This Row],[QTY/ CTN]]," ",),".",""),"-",""),"(",""),")",""),",",""),"/",""),"""",""),"+",""))</f>
        <v>pcresta77632lsn</v>
      </c>
      <c r="F18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pcaseresta77632lsnuntana</v>
      </c>
      <c r="G1833" s="4" t="s">
        <v>6449</v>
      </c>
      <c r="H1833" s="4" t="s">
        <v>5159</v>
      </c>
      <c r="I1833" s="49"/>
      <c r="J1833" s="1" t="s">
        <v>1621</v>
      </c>
      <c r="K1833" s="28" t="e">
        <f>IF(db[[#This Row],[NB NOTA_C]]="","",COUNTIF([2]!B_MSK[concat],db[[#This Row],[NB NOTA_C]]))</f>
        <v>#REF!</v>
      </c>
      <c r="L1833" s="7" t="s">
        <v>5161</v>
      </c>
      <c r="M1833" s="3" t="s">
        <v>4473</v>
      </c>
      <c r="N1833" s="1" t="s">
        <v>2810</v>
      </c>
      <c r="O1833" s="3"/>
      <c r="P1833" s="3" t="str">
        <f>IF(db[[#This Row],[QTY/ CTN]]="","",SUBSTITUTE(SUBSTITUTE(SUBSTITUTE(db[[#This Row],[QTY/ CTN]]," ","_",2),"(",""),")","")&amp;"_")</f>
        <v>32 LSN_</v>
      </c>
      <c r="Q1833" s="3">
        <f>IF(db[[#This Row],[H_QTY/ CTN]]="","",SEARCH("_",db[[#This Row],[H_QTY/ CTN]]))</f>
        <v>7</v>
      </c>
      <c r="R1833" s="3">
        <f>IF(db[[#This Row],[H_QTY/ CTN]]="","",LEN(db[[#This Row],[H_QTY/ CTN]]))</f>
        <v>7</v>
      </c>
      <c r="S1833" s="87" t="str">
        <f>IF(db[[#This Row],[H_QTY/ CTN]]="","",LEFT(db[[#This Row],[H_QTY/ CTN]],db[[#This Row],[H_1]]-1))</f>
        <v>32 LSN</v>
      </c>
      <c r="T1833" s="87" t="str">
        <f>IF(NOT(db[[#This Row],[H_1]]=db[[#This Row],[H_2]]),MID(db[[#This Row],[H_QTY/ CTN]],db[[#This Row],[H_1]]+1,db[[#This Row],[H_2]]-db[[#This Row],[H_1]]-1),"")</f>
        <v/>
      </c>
      <c r="U1833" s="87" t="str">
        <f>IF(db[[#This Row],[QTY/ CTN B]]="","",LEFT(db[[#This Row],[QTY/ CTN B]],SEARCH(" ",db[[#This Row],[QTY/ CTN B]],1)-1))</f>
        <v>32</v>
      </c>
      <c r="V1833" s="87" t="str">
        <f>IF(db[[#This Row],[QTY/ CTN B]]="","",RIGHT(db[[#This Row],[QTY/ CTN B]],LEN(db[[#This Row],[QTY/ CTN B]])-SEARCH(" ",db[[#This Row],[QTY/ CTN B]],1)))</f>
        <v>LSN</v>
      </c>
      <c r="W1833" s="87">
        <f>IF(db[[#This Row],[QTY/ CTN TG]]="",IF(db[[#This Row],[STN TG]]="","",12),LEFT(db[[#This Row],[QTY/ CTN TG]],SEARCH(" ",db[[#This Row],[QTY/ CTN TG]],1)-1))</f>
        <v>12</v>
      </c>
      <c r="X18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33" s="87" t="str">
        <f>IF(db[[#This Row],[STN K]]="","",IF(db[[#This Row],[STN TG]]="LSN",12,""))</f>
        <v/>
      </c>
      <c r="Z1833" s="87" t="str">
        <f>IF(db[[#This Row],[STN TG]]="LSN","PCS","")</f>
        <v/>
      </c>
      <c r="AA1833" s="87">
        <f>db[[#This Row],[QTY B]]*IF(db[[#This Row],[QTY TG]]="",1,db[[#This Row],[QTY TG]])*IF(db[[#This Row],[QTY K]]="",1,db[[#This Row],[QTY K]])</f>
        <v>384</v>
      </c>
      <c r="AB1833" s="87" t="str">
        <f>IF(db[[#This Row],[STN K]]="",IF(db[[#This Row],[STN TG]]="",db[[#This Row],[STN B]],db[[#This Row],[STN TG]]),db[[#This Row],[STN K]])</f>
        <v>PCS</v>
      </c>
      <c r="AC1833" s="87"/>
    </row>
    <row r="1834" spans="1:29" x14ac:dyDescent="0.25">
      <c r="A1834" s="87">
        <f>ROW()-1</f>
        <v>1833</v>
      </c>
      <c r="B1834" s="3" t="str">
        <f>LOWER(SUBSTITUTE(SUBSTITUTE(SUBSTITUTE(SUBSTITUTE(SUBSTITUTE(SUBSTITUTE(db[[#This Row],[NB BM]]," ",),".",""),"-",""),"(",""),")",""),"/",""))</f>
        <v>pcresth466</v>
      </c>
      <c r="C183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D1834" s="3" t="str">
        <f>LOWER(SUBSTITUTE(SUBSTITUTE(SUBSTITUTE(SUBSTITUTE(SUBSTITUTE(SUBSTITUTE(SUBSTITUTE(SUBSTITUTE(SUBSTITUTE(db[[#This Row],[NB PAJAK]]," ",""),"-",""),"(",""),")",""),".",""),",",""),"/",""),"""",""),"+",""))</f>
        <v/>
      </c>
      <c r="E1834" s="3" t="str">
        <f>LOWER(SUBSTITUTE(SUBSTITUTE(SUBSTITUTE(SUBSTITUTE(SUBSTITUTE(SUBSTITUTE(SUBSTITUTE(SUBSTITUTE(SUBSTITUTE(db[[#This Row],[NB BM]]&amp;db[[#This Row],[QTY/ CTN]]," ",),".",""),"-",""),"(",""),")",""),",",""),"/",""),"""",""),"+",""))</f>
        <v>pcresth46632lsn</v>
      </c>
      <c r="F18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pcaseresth46632lsnuntana</v>
      </c>
      <c r="G1834" s="4" t="s">
        <v>6450</v>
      </c>
      <c r="H1834" s="4" t="s">
        <v>5160</v>
      </c>
      <c r="I1834" s="49"/>
      <c r="J1834" s="1" t="s">
        <v>1621</v>
      </c>
      <c r="K1834" s="28" t="e">
        <f>IF(db[[#This Row],[NB NOTA_C]]="","",COUNTIF([2]!B_MSK[concat],db[[#This Row],[NB NOTA_C]]))</f>
        <v>#REF!</v>
      </c>
      <c r="L1834" s="7" t="s">
        <v>5161</v>
      </c>
      <c r="M1834" s="3" t="s">
        <v>4473</v>
      </c>
      <c r="N1834" s="1" t="s">
        <v>2810</v>
      </c>
      <c r="O1834" s="3"/>
      <c r="P1834" s="3" t="str">
        <f>IF(db[[#This Row],[QTY/ CTN]]="","",SUBSTITUTE(SUBSTITUTE(SUBSTITUTE(db[[#This Row],[QTY/ CTN]]," ","_",2),"(",""),")","")&amp;"_")</f>
        <v>32 LSN_</v>
      </c>
      <c r="Q1834" s="3">
        <f>IF(db[[#This Row],[H_QTY/ CTN]]="","",SEARCH("_",db[[#This Row],[H_QTY/ CTN]]))</f>
        <v>7</v>
      </c>
      <c r="R1834" s="3">
        <f>IF(db[[#This Row],[H_QTY/ CTN]]="","",LEN(db[[#This Row],[H_QTY/ CTN]]))</f>
        <v>7</v>
      </c>
      <c r="S1834" s="87" t="str">
        <f>IF(db[[#This Row],[H_QTY/ CTN]]="","",LEFT(db[[#This Row],[H_QTY/ CTN]],db[[#This Row],[H_1]]-1))</f>
        <v>32 LSN</v>
      </c>
      <c r="T1834" s="87" t="str">
        <f>IF(NOT(db[[#This Row],[H_1]]=db[[#This Row],[H_2]]),MID(db[[#This Row],[H_QTY/ CTN]],db[[#This Row],[H_1]]+1,db[[#This Row],[H_2]]-db[[#This Row],[H_1]]-1),"")</f>
        <v/>
      </c>
      <c r="U1834" s="87" t="str">
        <f>IF(db[[#This Row],[QTY/ CTN B]]="","",LEFT(db[[#This Row],[QTY/ CTN B]],SEARCH(" ",db[[#This Row],[QTY/ CTN B]],1)-1))</f>
        <v>32</v>
      </c>
      <c r="V1834" s="87" t="str">
        <f>IF(db[[#This Row],[QTY/ CTN B]]="","",RIGHT(db[[#This Row],[QTY/ CTN B]],LEN(db[[#This Row],[QTY/ CTN B]])-SEARCH(" ",db[[#This Row],[QTY/ CTN B]],1)))</f>
        <v>LSN</v>
      </c>
      <c r="W1834" s="87">
        <f>IF(db[[#This Row],[QTY/ CTN TG]]="",IF(db[[#This Row],[STN TG]]="","",12),LEFT(db[[#This Row],[QTY/ CTN TG]],SEARCH(" ",db[[#This Row],[QTY/ CTN TG]],1)-1))</f>
        <v>12</v>
      </c>
      <c r="X18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34" s="87" t="str">
        <f>IF(db[[#This Row],[STN K]]="","",IF(db[[#This Row],[STN TG]]="LSN",12,""))</f>
        <v/>
      </c>
      <c r="Z1834" s="87" t="str">
        <f>IF(db[[#This Row],[STN TG]]="LSN","PCS","")</f>
        <v/>
      </c>
      <c r="AA1834" s="87">
        <f>db[[#This Row],[QTY B]]*IF(db[[#This Row],[QTY TG]]="",1,db[[#This Row],[QTY TG]])*IF(db[[#This Row],[QTY K]]="",1,db[[#This Row],[QTY K]])</f>
        <v>384</v>
      </c>
      <c r="AB1834" s="87" t="str">
        <f>IF(db[[#This Row],[STN K]]="",IF(db[[#This Row],[STN TG]]="",db[[#This Row],[STN B]],db[[#This Row],[STN TG]]),db[[#This Row],[STN K]])</f>
        <v>PCS</v>
      </c>
      <c r="AC1834" s="87"/>
    </row>
    <row r="1835" spans="1:29" x14ac:dyDescent="0.25">
      <c r="A1835" s="87">
        <f>ROW()-1</f>
        <v>1834</v>
      </c>
      <c r="B1835" s="32" t="str">
        <f>LOWER(SUBSTITUTE(SUBSTITUTE(SUBSTITUTE(SUBSTITUTE(SUBSTITUTE(SUBSTITUTE(db[[#This Row],[NB BM]]," ",),".",""),"-",""),"(",""),")",""),"/",""))</f>
        <v>pcresth761</v>
      </c>
      <c r="C1835" s="32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D1835" s="32" t="str">
        <f>LOWER(SUBSTITUTE(SUBSTITUTE(SUBSTITUTE(SUBSTITUTE(SUBSTITUTE(SUBSTITUTE(SUBSTITUTE(SUBSTITUTE(SUBSTITUTE(db[[#This Row],[NB PAJAK]]," ",""),"-",""),"(",""),")",""),".",""),",",""),"/",""),"""",""),"+",""))</f>
        <v/>
      </c>
      <c r="E1835" s="32" t="str">
        <f>LOWER(SUBSTITUTE(SUBSTITUTE(SUBSTITUTE(SUBSTITUTE(SUBSTITUTE(SUBSTITUTE(SUBSTITUTE(SUBSTITUTE(SUBSTITUTE(db[[#This Row],[NB BM]]&amp;db[[#This Row],[QTY/ CTN]]," ",),".",""),"-",""),"(",""),")",""),",",""),"/",""),"""",""),"+",""))</f>
        <v>pcresth76132lsn</v>
      </c>
      <c r="F183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pcaseresth76132lsnuntana</v>
      </c>
      <c r="G1835" s="1" t="s">
        <v>6451</v>
      </c>
      <c r="H1835" s="4" t="s">
        <v>5152</v>
      </c>
      <c r="I1835" s="55"/>
      <c r="J1835" s="1" t="s">
        <v>1621</v>
      </c>
      <c r="K1835" s="35" t="e">
        <f>IF(db[[#This Row],[NB NOTA_C]]="","",COUNTIF([2]!B_MSK[concat],db[[#This Row],[NB NOTA_C]]))</f>
        <v>#REF!</v>
      </c>
      <c r="L1835" s="7" t="s">
        <v>4471</v>
      </c>
      <c r="M1835" s="3" t="s">
        <v>4473</v>
      </c>
      <c r="N1835" s="1" t="s">
        <v>2810</v>
      </c>
      <c r="O1835" s="32"/>
      <c r="P1835" s="32" t="str">
        <f>IF(db[[#This Row],[QTY/ CTN]]="","",SUBSTITUTE(SUBSTITUTE(SUBSTITUTE(db[[#This Row],[QTY/ CTN]]," ","_",2),"(",""),")","")&amp;"_")</f>
        <v>32 LSN_</v>
      </c>
      <c r="Q1835" s="32">
        <f>IF(db[[#This Row],[H_QTY/ CTN]]="","",SEARCH("_",db[[#This Row],[H_QTY/ CTN]]))</f>
        <v>7</v>
      </c>
      <c r="R1835" s="32">
        <f>IF(db[[#This Row],[H_QTY/ CTN]]="","",LEN(db[[#This Row],[H_QTY/ CTN]]))</f>
        <v>7</v>
      </c>
      <c r="S1835" s="92" t="str">
        <f>IF(db[[#This Row],[H_QTY/ CTN]]="","",LEFT(db[[#This Row],[H_QTY/ CTN]],db[[#This Row],[H_1]]-1))</f>
        <v>32 LSN</v>
      </c>
      <c r="T1835" s="92" t="str">
        <f>IF(NOT(db[[#This Row],[H_1]]=db[[#This Row],[H_2]]),MID(db[[#This Row],[H_QTY/ CTN]],db[[#This Row],[H_1]]+1,db[[#This Row],[H_2]]-db[[#This Row],[H_1]]-1),"")</f>
        <v/>
      </c>
      <c r="U1835" s="87" t="str">
        <f>IF(db[[#This Row],[QTY/ CTN B]]="","",LEFT(db[[#This Row],[QTY/ CTN B]],SEARCH(" ",db[[#This Row],[QTY/ CTN B]],1)-1))</f>
        <v>32</v>
      </c>
      <c r="V1835" s="87" t="str">
        <f>IF(db[[#This Row],[QTY/ CTN B]]="","",RIGHT(db[[#This Row],[QTY/ CTN B]],LEN(db[[#This Row],[QTY/ CTN B]])-SEARCH(" ",db[[#This Row],[QTY/ CTN B]],1)))</f>
        <v>LSN</v>
      </c>
      <c r="W1835" s="87">
        <f>IF(db[[#This Row],[QTY/ CTN TG]]="",IF(db[[#This Row],[STN TG]]="","",12),LEFT(db[[#This Row],[QTY/ CTN TG]],SEARCH(" ",db[[#This Row],[QTY/ CTN TG]],1)-1))</f>
        <v>12</v>
      </c>
      <c r="X18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35" s="87" t="str">
        <f>IF(db[[#This Row],[STN K]]="","",IF(db[[#This Row],[STN TG]]="LSN",12,""))</f>
        <v/>
      </c>
      <c r="Z1835" s="87" t="str">
        <f>IF(db[[#This Row],[STN TG]]="LSN","PCS","")</f>
        <v/>
      </c>
      <c r="AA1835" s="87">
        <f>db[[#This Row],[QTY B]]*IF(db[[#This Row],[QTY TG]]="",1,db[[#This Row],[QTY TG]])*IF(db[[#This Row],[QTY K]]="",1,db[[#This Row],[QTY K]])</f>
        <v>384</v>
      </c>
      <c r="AB1835" s="87" t="str">
        <f>IF(db[[#This Row],[STN K]]="",IF(db[[#This Row],[STN TG]]="",db[[#This Row],[STN B]],db[[#This Row],[STN TG]]),db[[#This Row],[STN K]])</f>
        <v>PCS</v>
      </c>
      <c r="AC1835" s="87"/>
    </row>
    <row r="1836" spans="1:29" x14ac:dyDescent="0.25">
      <c r="A1836" s="87">
        <f>ROW()-1</f>
        <v>1835</v>
      </c>
      <c r="B1836" s="117" t="str">
        <f>LOWER(SUBSTITUTE(SUBSTITUTE(SUBSTITUTE(SUBSTITUTE(SUBSTITUTE(SUBSTITUTE(db[[#This Row],[NB BM]]," ",),".",""),"-",""),"(",""),")",""),"/",""))</f>
        <v>pcxu0084</v>
      </c>
      <c r="C1836" s="117" t="str">
        <f>LOWER(SUBSTITUTE(SUBSTITUTE(SUBSTITUTE(SUBSTITUTE(SUBSTITUTE(SUBSTITUTE(SUBSTITUTE(SUBSTITUTE(SUBSTITUTE(db[[#This Row],[NB NOTA]]," ",),".",""),"-",""),"(",""),")",""),",",""),"/",""),"""",""),"+",""))</f>
        <v>pcasexu0084</v>
      </c>
      <c r="D1836" s="117" t="str">
        <f>LOWER(SUBSTITUTE(SUBSTITUTE(SUBSTITUTE(SUBSTITUTE(SUBSTITUTE(SUBSTITUTE(SUBSTITUTE(SUBSTITUTE(SUBSTITUTE(db[[#This Row],[NB PAJAK]]," ",""),"-",""),"(",""),")",""),".",""),",",""),"/",""),"""",""),"+",""))</f>
        <v/>
      </c>
      <c r="E1836" s="117" t="str">
        <f>LOWER(SUBSTITUTE(SUBSTITUTE(SUBSTITUTE(SUBSTITUTE(SUBSTITUTE(SUBSTITUTE(SUBSTITUTE(SUBSTITUTE(SUBSTITUTE(db[[#This Row],[NB BM]]&amp;db[[#This Row],[QTY/ CTN]]," ",),".",""),"-",""),"(",""),")",""),",",""),"/",""),"""",""),"+",""))</f>
        <v>pcxu0084120pcs</v>
      </c>
      <c r="F183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pcasexu0084120pcsuntana</v>
      </c>
      <c r="G1836" s="4" t="s">
        <v>6452</v>
      </c>
      <c r="H1836" s="10" t="s">
        <v>5601</v>
      </c>
      <c r="I1836" s="119"/>
      <c r="J1836" s="1" t="s">
        <v>1621</v>
      </c>
      <c r="K1836" s="121" t="e">
        <f>IF(db[[#This Row],[NB NOTA_C]]="","",COUNTIF([2]!B_MSK[concat],db[[#This Row],[NB NOTA_C]]))</f>
        <v>#REF!</v>
      </c>
      <c r="L1836" s="7" t="s">
        <v>2156</v>
      </c>
      <c r="M1836" s="3" t="s">
        <v>1667</v>
      </c>
      <c r="N1836" s="1" t="s">
        <v>2810</v>
      </c>
      <c r="O1836" s="117"/>
      <c r="P1836" s="117" t="str">
        <f>IF(db[[#This Row],[QTY/ CTN]]="","",SUBSTITUTE(SUBSTITUTE(SUBSTITUTE(db[[#This Row],[QTY/ CTN]]," ","_",2),"(",""),")","")&amp;"_")</f>
        <v>120 PCS_</v>
      </c>
      <c r="Q1836" s="117">
        <f>IF(db[[#This Row],[H_QTY/ CTN]]="","",SEARCH("_",db[[#This Row],[H_QTY/ CTN]]))</f>
        <v>8</v>
      </c>
      <c r="R1836" s="117">
        <f>IF(db[[#This Row],[H_QTY/ CTN]]="","",LEN(db[[#This Row],[H_QTY/ CTN]]))</f>
        <v>8</v>
      </c>
      <c r="S1836" s="123" t="str">
        <f>IF(db[[#This Row],[H_QTY/ CTN]]="","",LEFT(db[[#This Row],[H_QTY/ CTN]],db[[#This Row],[H_1]]-1))</f>
        <v>120 PCS</v>
      </c>
      <c r="T1836" s="123" t="str">
        <f>IF(NOT(db[[#This Row],[H_1]]=db[[#This Row],[H_2]]),MID(db[[#This Row],[H_QTY/ CTN]],db[[#This Row],[H_1]]+1,db[[#This Row],[H_2]]-db[[#This Row],[H_1]]-1),"")</f>
        <v/>
      </c>
      <c r="U1836" s="123" t="str">
        <f>IF(db[[#This Row],[QTY/ CTN B]]="","",LEFT(db[[#This Row],[QTY/ CTN B]],SEARCH(" ",db[[#This Row],[QTY/ CTN B]],1)-1))</f>
        <v>120</v>
      </c>
      <c r="V1836" s="123" t="str">
        <f>IF(db[[#This Row],[QTY/ CTN B]]="","",RIGHT(db[[#This Row],[QTY/ CTN B]],LEN(db[[#This Row],[QTY/ CTN B]])-SEARCH(" ",db[[#This Row],[QTY/ CTN B]],1)))</f>
        <v>PCS</v>
      </c>
      <c r="W1836" s="123" t="str">
        <f>IF(db[[#This Row],[QTY/ CTN TG]]="",IF(db[[#This Row],[STN TG]]="","",12),LEFT(db[[#This Row],[QTY/ CTN TG]],SEARCH(" ",db[[#This Row],[QTY/ CTN TG]],1)-1))</f>
        <v/>
      </c>
      <c r="X183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6" s="123" t="str">
        <f>IF(db[[#This Row],[STN K]]="","",IF(db[[#This Row],[STN TG]]="LSN",12,""))</f>
        <v/>
      </c>
      <c r="Z1836" s="123" t="str">
        <f>IF(db[[#This Row],[STN TG]]="LSN","PCS","")</f>
        <v/>
      </c>
      <c r="AA1836" s="123">
        <f>db[[#This Row],[QTY B]]*IF(db[[#This Row],[QTY TG]]="",1,db[[#This Row],[QTY TG]])*IF(db[[#This Row],[QTY K]]="",1,db[[#This Row],[QTY K]])</f>
        <v>120</v>
      </c>
      <c r="AB1836" s="123" t="str">
        <f>IF(db[[#This Row],[STN K]]="",IF(db[[#This Row],[STN TG]]="",db[[#This Row],[STN B]],db[[#This Row],[STN TG]]),db[[#This Row],[STN K]])</f>
        <v>PCS</v>
      </c>
      <c r="AC1836" s="87"/>
    </row>
    <row r="1837" spans="1:29" x14ac:dyDescent="0.25">
      <c r="A1837" s="87">
        <f>ROW()-1</f>
        <v>1836</v>
      </c>
      <c r="B1837" s="117" t="str">
        <f>LOWER(SUBSTITUTE(SUBSTITUTE(SUBSTITUTE(SUBSTITUTE(SUBSTITUTE(SUBSTITUTE(db[[#This Row],[NB BM]]," ",),".",""),"-",""),"(",""),")",""),"/",""))</f>
        <v>pw24wkayagikycp0724</v>
      </c>
      <c r="C1837" s="117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D1837" s="117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E1837" s="117" t="str">
        <f>LOWER(SUBSTITUTE(SUBSTITUTE(SUBSTITUTE(SUBSTITUTE(SUBSTITUTE(SUBSTITUTE(SUBSTITUTE(SUBSTITUTE(SUBSTITUTE(db[[#This Row],[NB BM]]&amp;db[[#This Row],[QTY/ CTN]]," ",),".",""),"-",""),"(",""),")",""),",",""),"/",""),"""",""),"+",""))</f>
        <v>pw24wkayagikycp0724144set</v>
      </c>
      <c r="F183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pwarnakayagi24wkycp0724144setartomoro</v>
      </c>
      <c r="G1837" s="118" t="s">
        <v>5491</v>
      </c>
      <c r="H1837" s="118" t="s">
        <v>5489</v>
      </c>
      <c r="I1837" s="119" t="s">
        <v>5493</v>
      </c>
      <c r="J1837" s="1" t="s">
        <v>1620</v>
      </c>
      <c r="K1837" s="121" t="e">
        <f>IF(db[[#This Row],[NB NOTA_C]]="","",COUNTIF([2]!B_MSK[concat],db[[#This Row],[NB NOTA_C]]))</f>
        <v>#REF!</v>
      </c>
      <c r="L1837" s="122">
        <v>99</v>
      </c>
      <c r="M1837" s="117" t="s">
        <v>1719</v>
      </c>
      <c r="N1837" s="120" t="s">
        <v>2815</v>
      </c>
      <c r="O1837" s="117"/>
      <c r="P1837" s="117" t="str">
        <f>IF(db[[#This Row],[QTY/ CTN]]="","",SUBSTITUTE(SUBSTITUTE(SUBSTITUTE(db[[#This Row],[QTY/ CTN]]," ","_",2),"(",""),")","")&amp;"_")</f>
        <v>144 SET_</v>
      </c>
      <c r="Q1837" s="117">
        <f>IF(db[[#This Row],[H_QTY/ CTN]]="","",SEARCH("_",db[[#This Row],[H_QTY/ CTN]]))</f>
        <v>8</v>
      </c>
      <c r="R1837" s="117">
        <f>IF(db[[#This Row],[H_QTY/ CTN]]="","",LEN(db[[#This Row],[H_QTY/ CTN]]))</f>
        <v>8</v>
      </c>
      <c r="S1837" s="123" t="str">
        <f>IF(db[[#This Row],[H_QTY/ CTN]]="","",LEFT(db[[#This Row],[H_QTY/ CTN]],db[[#This Row],[H_1]]-1))</f>
        <v>144 SET</v>
      </c>
      <c r="T1837" s="123" t="str">
        <f>IF(NOT(db[[#This Row],[H_1]]=db[[#This Row],[H_2]]),MID(db[[#This Row],[H_QTY/ CTN]],db[[#This Row],[H_1]]+1,db[[#This Row],[H_2]]-db[[#This Row],[H_1]]-1),"")</f>
        <v/>
      </c>
      <c r="U1837" s="123" t="str">
        <f>IF(db[[#This Row],[QTY/ CTN B]]="","",LEFT(db[[#This Row],[QTY/ CTN B]],SEARCH(" ",db[[#This Row],[QTY/ CTN B]],1)-1))</f>
        <v>144</v>
      </c>
      <c r="V1837" s="123" t="str">
        <f>IF(db[[#This Row],[QTY/ CTN B]]="","",RIGHT(db[[#This Row],[QTY/ CTN B]],LEN(db[[#This Row],[QTY/ CTN B]])-SEARCH(" ",db[[#This Row],[QTY/ CTN B]],1)))</f>
        <v>SET</v>
      </c>
      <c r="W1837" s="123" t="str">
        <f>IF(db[[#This Row],[QTY/ CTN TG]]="",IF(db[[#This Row],[STN TG]]="","",12),LEFT(db[[#This Row],[QTY/ CTN TG]],SEARCH(" ",db[[#This Row],[QTY/ CTN TG]],1)-1))</f>
        <v/>
      </c>
      <c r="X183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7" s="123" t="str">
        <f>IF(db[[#This Row],[STN K]]="","",IF(db[[#This Row],[STN TG]]="LSN",12,""))</f>
        <v/>
      </c>
      <c r="Z1837" s="123" t="str">
        <f>IF(db[[#This Row],[STN TG]]="LSN","PCS","")</f>
        <v/>
      </c>
      <c r="AA1837" s="123">
        <f>db[[#This Row],[QTY B]]*IF(db[[#This Row],[QTY TG]]="",1,db[[#This Row],[QTY TG]])*IF(db[[#This Row],[QTY K]]="",1,db[[#This Row],[QTY K]])</f>
        <v>144</v>
      </c>
      <c r="AB1837" s="123" t="str">
        <f>IF(db[[#This Row],[STN K]]="",IF(db[[#This Row],[STN TG]]="",db[[#This Row],[STN B]],db[[#This Row],[STN TG]]),db[[#This Row],[STN K]])</f>
        <v>SET</v>
      </c>
      <c r="AC1837" s="87"/>
    </row>
    <row r="1838" spans="1:29" x14ac:dyDescent="0.25">
      <c r="A1838" s="87">
        <f>ROW()-1</f>
        <v>1837</v>
      </c>
      <c r="B1838" s="14" t="str">
        <f>LOWER(SUBSTITUTE(SUBSTITUTE(SUBSTITUTE(SUBSTITUTE(SUBSTITUTE(SUBSTITUTE(db[[#This Row],[NB BM]]," ",),".",""),"-",""),"(",""),")",""),"/",""))</f>
        <v>pianikaaltoz32a</v>
      </c>
      <c r="C1838" s="14" t="str">
        <f>LOWER(SUBSTITUTE(SUBSTITUTE(SUBSTITUTE(SUBSTITUTE(SUBSTITUTE(SUBSTITUTE(SUBSTITUTE(SUBSTITUTE(SUBSTITUTE(db[[#This Row],[NB NOTA]]," ",),".",""),"-",""),"(",""),")",""),",",""),"/",""),"""",""),"+",""))</f>
        <v>paltoz32a</v>
      </c>
      <c r="D1838" s="14" t="str">
        <f>LOWER(SUBSTITUTE(SUBSTITUTE(SUBSTITUTE(SUBSTITUTE(SUBSTITUTE(SUBSTITUTE(SUBSTITUTE(SUBSTITUTE(SUBSTITUTE(db[[#This Row],[NB PAJAK]]," ",""),"-",""),"(",""),")",""),".",""),",",""),"/",""),"""",""),"+",""))</f>
        <v/>
      </c>
      <c r="E1838" s="14" t="str">
        <f>LOWER(SUBSTITUTE(SUBSTITUTE(SUBSTITUTE(SUBSTITUTE(SUBSTITUTE(SUBSTITUTE(SUBSTITUTE(SUBSTITUTE(SUBSTITUTE(db[[#This Row],[NB BM]]&amp;db[[#This Row],[QTY/ CTN]]," ",),".",""),"-",""),"(",""),")",""),",",""),"/",""),"""",""),"+",""))</f>
        <v>pianikaaltoz32a12pcs</v>
      </c>
      <c r="F18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paltoz32a12pcsuntana</v>
      </c>
      <c r="G1838" s="15" t="s">
        <v>4167</v>
      </c>
      <c r="H1838" s="19" t="s">
        <v>4166</v>
      </c>
      <c r="I1838" s="50"/>
      <c r="J1838" s="1" t="s">
        <v>1621</v>
      </c>
      <c r="K1838" s="27" t="e">
        <f>IF(db[[#This Row],[NB NOTA_C]]="","",COUNTIF([2]!B_MSK[concat],db[[#This Row],[NB NOTA_C]]))</f>
        <v>#REF!</v>
      </c>
      <c r="L1838" s="16" t="s">
        <v>2654</v>
      </c>
      <c r="M1838" s="14" t="s">
        <v>1792</v>
      </c>
      <c r="N1838" s="15" t="s">
        <v>2790</v>
      </c>
      <c r="O1838" s="14"/>
      <c r="P1838" s="14" t="str">
        <f>IF(db[[#This Row],[QTY/ CTN]]="","",SUBSTITUTE(SUBSTITUTE(SUBSTITUTE(db[[#This Row],[QTY/ CTN]]," ","_",2),"(",""),")","")&amp;"_")</f>
        <v>12 PCS_</v>
      </c>
      <c r="Q1838" s="14">
        <f>IF(db[[#This Row],[H_QTY/ CTN]]="","",SEARCH("_",db[[#This Row],[H_QTY/ CTN]]))</f>
        <v>7</v>
      </c>
      <c r="R1838" s="14">
        <f>IF(db[[#This Row],[H_QTY/ CTN]]="","",LEN(db[[#This Row],[H_QTY/ CTN]]))</f>
        <v>7</v>
      </c>
      <c r="S1838" s="91" t="str">
        <f>IF(db[[#This Row],[H_QTY/ CTN]]="","",LEFT(db[[#This Row],[H_QTY/ CTN]],db[[#This Row],[H_1]]-1))</f>
        <v>12 PCS</v>
      </c>
      <c r="T1838" s="91" t="str">
        <f>IF(NOT(db[[#This Row],[H_1]]=db[[#This Row],[H_2]]),MID(db[[#This Row],[H_QTY/ CTN]],db[[#This Row],[H_1]]+1,db[[#This Row],[H_2]]-db[[#This Row],[H_1]]-1),"")</f>
        <v/>
      </c>
      <c r="U1838" s="87" t="str">
        <f>IF(db[[#This Row],[QTY/ CTN B]]="","",LEFT(db[[#This Row],[QTY/ CTN B]],SEARCH(" ",db[[#This Row],[QTY/ CTN B]],1)-1))</f>
        <v>12</v>
      </c>
      <c r="V1838" s="87" t="str">
        <f>IF(db[[#This Row],[QTY/ CTN B]]="","",RIGHT(db[[#This Row],[QTY/ CTN B]],LEN(db[[#This Row],[QTY/ CTN B]])-SEARCH(" ",db[[#This Row],[QTY/ CTN B]],1)))</f>
        <v>PCS</v>
      </c>
      <c r="W1838" s="87" t="str">
        <f>IF(db[[#This Row],[QTY/ CTN TG]]="",IF(db[[#This Row],[STN TG]]="","",12),LEFT(db[[#This Row],[QTY/ CTN TG]],SEARCH(" ",db[[#This Row],[QTY/ CTN TG]],1)-1))</f>
        <v/>
      </c>
      <c r="X18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8" s="87" t="str">
        <f>IF(db[[#This Row],[STN K]]="","",IF(db[[#This Row],[STN TG]]="LSN",12,""))</f>
        <v/>
      </c>
      <c r="Z1838" s="87" t="str">
        <f>IF(db[[#This Row],[STN TG]]="LSN","PCS","")</f>
        <v/>
      </c>
      <c r="AA1838" s="87">
        <f>db[[#This Row],[QTY B]]*IF(db[[#This Row],[QTY TG]]="",1,db[[#This Row],[QTY TG]])*IF(db[[#This Row],[QTY K]]="",1,db[[#This Row],[QTY K]])</f>
        <v>12</v>
      </c>
      <c r="AB1838" s="87" t="str">
        <f>IF(db[[#This Row],[STN K]]="",IF(db[[#This Row],[STN TG]]="",db[[#This Row],[STN B]],db[[#This Row],[STN TG]]),db[[#This Row],[STN K]])</f>
        <v>PCS</v>
      </c>
      <c r="AC1838" s="87"/>
    </row>
    <row r="1839" spans="1:29" x14ac:dyDescent="0.25">
      <c r="A1839" s="87">
        <f>ROW()-1</f>
        <v>1838</v>
      </c>
      <c r="B1839" s="14" t="str">
        <f>LOWER(SUBSTITUTE(SUBSTITUTE(SUBSTITUTE(SUBSTITUTE(SUBSTITUTE(SUBSTITUTE(db[[#This Row],[NB BM]]," ",),".",""),"-",""),"(",""),")",""),"/",""))</f>
        <v>pianikaaltoz32bbiru</v>
      </c>
      <c r="C1839" s="14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D1839" s="14" t="str">
        <f>LOWER(SUBSTITUTE(SUBSTITUTE(SUBSTITUTE(SUBSTITUTE(SUBSTITUTE(SUBSTITUTE(SUBSTITUTE(SUBSTITUTE(SUBSTITUTE(db[[#This Row],[NB PAJAK]]," ",""),"-",""),"(",""),")",""),".",""),",",""),"/",""),"""",""),"+",""))</f>
        <v/>
      </c>
      <c r="E1839" s="14" t="str">
        <f>LOWER(SUBSTITUTE(SUBSTITUTE(SUBSTITUTE(SUBSTITUTE(SUBSTITUTE(SUBSTITUTE(SUBSTITUTE(SUBSTITUTE(SUBSTITUTE(db[[#This Row],[NB BM]]&amp;db[[#This Row],[QTY/ CTN]]," ",),".",""),"-",""),"(",""),")",""),",",""),"/",""),"""",""),"+",""))</f>
        <v>pianikaaltoz32bbiru12pcs</v>
      </c>
      <c r="F18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paltozbirualtoz32b12pcsuntana</v>
      </c>
      <c r="G1839" s="1" t="s">
        <v>4464</v>
      </c>
      <c r="H1839" s="4" t="s">
        <v>4463</v>
      </c>
      <c r="I1839" s="50"/>
      <c r="J1839" s="1" t="s">
        <v>1621</v>
      </c>
      <c r="K1839" s="27" t="e">
        <f>IF(db[[#This Row],[NB NOTA_C]]="","",COUNTIF([2]!B_MSK[concat],db[[#This Row],[NB NOTA_C]]))</f>
        <v>#REF!</v>
      </c>
      <c r="L1839" s="16" t="s">
        <v>2654</v>
      </c>
      <c r="M1839" s="14" t="s">
        <v>1792</v>
      </c>
      <c r="N1839" s="15" t="s">
        <v>2790</v>
      </c>
      <c r="O1839" s="14"/>
      <c r="P1839" s="14" t="str">
        <f>IF(db[[#This Row],[QTY/ CTN]]="","",SUBSTITUTE(SUBSTITUTE(SUBSTITUTE(db[[#This Row],[QTY/ CTN]]," ","_",2),"(",""),")","")&amp;"_")</f>
        <v>12 PCS_</v>
      </c>
      <c r="Q1839" s="14">
        <f>IF(db[[#This Row],[H_QTY/ CTN]]="","",SEARCH("_",db[[#This Row],[H_QTY/ CTN]]))</f>
        <v>7</v>
      </c>
      <c r="R1839" s="14">
        <f>IF(db[[#This Row],[H_QTY/ CTN]]="","",LEN(db[[#This Row],[H_QTY/ CTN]]))</f>
        <v>7</v>
      </c>
      <c r="S1839" s="91" t="str">
        <f>IF(db[[#This Row],[H_QTY/ CTN]]="","",LEFT(db[[#This Row],[H_QTY/ CTN]],db[[#This Row],[H_1]]-1))</f>
        <v>12 PCS</v>
      </c>
      <c r="T1839" s="91" t="str">
        <f>IF(NOT(db[[#This Row],[H_1]]=db[[#This Row],[H_2]]),MID(db[[#This Row],[H_QTY/ CTN]],db[[#This Row],[H_1]]+1,db[[#This Row],[H_2]]-db[[#This Row],[H_1]]-1),"")</f>
        <v/>
      </c>
      <c r="U1839" s="87" t="str">
        <f>IF(db[[#This Row],[QTY/ CTN B]]="","",LEFT(db[[#This Row],[QTY/ CTN B]],SEARCH(" ",db[[#This Row],[QTY/ CTN B]],1)-1))</f>
        <v>12</v>
      </c>
      <c r="V1839" s="87" t="str">
        <f>IF(db[[#This Row],[QTY/ CTN B]]="","",RIGHT(db[[#This Row],[QTY/ CTN B]],LEN(db[[#This Row],[QTY/ CTN B]])-SEARCH(" ",db[[#This Row],[QTY/ CTN B]],1)))</f>
        <v>PCS</v>
      </c>
      <c r="W1839" s="87" t="str">
        <f>IF(db[[#This Row],[QTY/ CTN TG]]="",IF(db[[#This Row],[STN TG]]="","",12),LEFT(db[[#This Row],[QTY/ CTN TG]],SEARCH(" ",db[[#This Row],[QTY/ CTN TG]],1)-1))</f>
        <v/>
      </c>
      <c r="X1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39" s="87" t="str">
        <f>IF(db[[#This Row],[STN K]]="","",IF(db[[#This Row],[STN TG]]="LSN",12,""))</f>
        <v/>
      </c>
      <c r="Z1839" s="87" t="str">
        <f>IF(db[[#This Row],[STN TG]]="LSN","PCS","")</f>
        <v/>
      </c>
      <c r="AA1839" s="87">
        <f>db[[#This Row],[QTY B]]*IF(db[[#This Row],[QTY TG]]="",1,db[[#This Row],[QTY TG]])*IF(db[[#This Row],[QTY K]]="",1,db[[#This Row],[QTY K]])</f>
        <v>12</v>
      </c>
      <c r="AB1839" s="87" t="str">
        <f>IF(db[[#This Row],[STN K]]="",IF(db[[#This Row],[STN TG]]="",db[[#This Row],[STN B]],db[[#This Row],[STN TG]]),db[[#This Row],[STN K]])</f>
        <v>PCS</v>
      </c>
      <c r="AC1839" s="87"/>
    </row>
    <row r="1840" spans="1:29" x14ac:dyDescent="0.25">
      <c r="A1840" s="87">
        <f>ROW()-1</f>
        <v>1839</v>
      </c>
      <c r="B1840" s="3" t="str">
        <f>LOWER(SUBSTITUTE(SUBSTITUTE(SUBSTITUTE(SUBSTITUTE(SUBSTITUTE(SUBSTITUTE(db[[#This Row],[NB BM]]," ",),".",""),"-",""),"(",""),")",""),"/",""))</f>
        <v>pianikabrother</v>
      </c>
      <c r="C1840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D1840" s="3" t="str">
        <f>LOWER(SUBSTITUTE(SUBSTITUTE(SUBSTITUTE(SUBSTITUTE(SUBSTITUTE(SUBSTITUTE(SUBSTITUTE(SUBSTITUTE(SUBSTITUTE(db[[#This Row],[NB PAJAK]]," ",""),"-",""),"(",""),")",""),".",""),",",""),"/",""),"""",""),"+",""))</f>
        <v/>
      </c>
      <c r="E1840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pianikabrother12pcs</v>
      </c>
      <c r="F18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pbrother12pcsuntana</v>
      </c>
      <c r="G1840" s="1" t="s">
        <v>1985</v>
      </c>
      <c r="H1840" s="4" t="s">
        <v>3117</v>
      </c>
      <c r="I1840" s="49"/>
      <c r="J1840" s="1" t="s">
        <v>1621</v>
      </c>
      <c r="K1840" s="26" t="e">
        <f>IF(db[[#This Row],[NB NOTA_C]]="","",COUNTIF([2]!B_MSK[concat],db[[#This Row],[NB NOTA_C]]))</f>
        <v>#REF!</v>
      </c>
      <c r="L1840" s="7" t="s">
        <v>1634</v>
      </c>
      <c r="M1840" s="3" t="s">
        <v>1792</v>
      </c>
      <c r="N1840" s="1" t="s">
        <v>2790</v>
      </c>
      <c r="P1840" s="1" t="str">
        <f>IF(db[[#This Row],[QTY/ CTN]]="","",SUBSTITUTE(SUBSTITUTE(SUBSTITUTE(db[[#This Row],[QTY/ CTN]]," ","_",2),"(",""),")","")&amp;"_")</f>
        <v>12 PCS_</v>
      </c>
      <c r="Q1840" s="1">
        <f>IF(db[[#This Row],[H_QTY/ CTN]]="","",SEARCH("_",db[[#This Row],[H_QTY/ CTN]]))</f>
        <v>7</v>
      </c>
      <c r="R1840" s="1">
        <f>IF(db[[#This Row],[H_QTY/ CTN]]="","",LEN(db[[#This Row],[H_QTY/ CTN]]))</f>
        <v>7</v>
      </c>
      <c r="S1840" s="90" t="str">
        <f>IF(db[[#This Row],[H_QTY/ CTN]]="","",LEFT(db[[#This Row],[H_QTY/ CTN]],db[[#This Row],[H_1]]-1))</f>
        <v>12 PCS</v>
      </c>
      <c r="T1840" s="87" t="str">
        <f>IF(NOT(db[[#This Row],[H_1]]=db[[#This Row],[H_2]]),MID(db[[#This Row],[H_QTY/ CTN]],db[[#This Row],[H_1]]+1,db[[#This Row],[H_2]]-db[[#This Row],[H_1]]-1),"")</f>
        <v/>
      </c>
      <c r="U1840" s="87" t="str">
        <f>IF(db[[#This Row],[QTY/ CTN B]]="","",LEFT(db[[#This Row],[QTY/ CTN B]],SEARCH(" ",db[[#This Row],[QTY/ CTN B]],1)-1))</f>
        <v>12</v>
      </c>
      <c r="V1840" s="87" t="str">
        <f>IF(db[[#This Row],[QTY/ CTN B]]="","",RIGHT(db[[#This Row],[QTY/ CTN B]],LEN(db[[#This Row],[QTY/ CTN B]])-SEARCH(" ",db[[#This Row],[QTY/ CTN B]],1)))</f>
        <v>PCS</v>
      </c>
      <c r="W1840" s="87" t="str">
        <f>IF(db[[#This Row],[QTY/ CTN TG]]="",IF(db[[#This Row],[STN TG]]="","",12),LEFT(db[[#This Row],[QTY/ CTN TG]],SEARCH(" ",db[[#This Row],[QTY/ CTN TG]],1)-1))</f>
        <v/>
      </c>
      <c r="X18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0" s="87" t="str">
        <f>IF(db[[#This Row],[STN K]]="","",IF(db[[#This Row],[STN TG]]="LSN",12,""))</f>
        <v/>
      </c>
      <c r="Z1840" s="87" t="str">
        <f>IF(db[[#This Row],[STN TG]]="LSN","PCS","")</f>
        <v/>
      </c>
      <c r="AA1840" s="87">
        <f>db[[#This Row],[QTY B]]*IF(db[[#This Row],[QTY TG]]="",1,db[[#This Row],[QTY TG]])*IF(db[[#This Row],[QTY K]]="",1,db[[#This Row],[QTY K]])</f>
        <v>12</v>
      </c>
      <c r="AB1840" s="87" t="str">
        <f>IF(db[[#This Row],[STN K]]="",IF(db[[#This Row],[STN TG]]="",db[[#This Row],[STN B]],db[[#This Row],[STN TG]]),db[[#This Row],[STN K]])</f>
        <v>PCS</v>
      </c>
      <c r="AC1840" s="87"/>
    </row>
    <row r="1841" spans="1:29" x14ac:dyDescent="0.25">
      <c r="A1841" s="87">
        <f>ROW()-1</f>
        <v>1840</v>
      </c>
      <c r="B1841" s="3" t="str">
        <f>LOWER(SUBSTITUTE(SUBSTITUTE(SUBSTITUTE(SUBSTITUTE(SUBSTITUTE(SUBSTITUTE(db[[#This Row],[NB BM]]," ",),".",""),"-",""),"(",""),")",""),"/",""))</f>
        <v>pcmagnitc175822x75</v>
      </c>
      <c r="C1841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D1841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E184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pcmagnitc175822x75192pcs</v>
      </c>
      <c r="F18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pcmagc175822*75192pcsartomoro</v>
      </c>
      <c r="G1841" s="1" t="s">
        <v>6678</v>
      </c>
      <c r="H1841" s="4" t="s">
        <v>5137</v>
      </c>
      <c r="I1841" s="49" t="s">
        <v>5139</v>
      </c>
      <c r="J1841" s="1" t="s">
        <v>1620</v>
      </c>
      <c r="K1841" s="26" t="e">
        <f>IF(db[[#This Row],[NB NOTA_C]]="","",COUNTIF([2]!B_MSK[concat],db[[#This Row],[NB NOTA_C]]))</f>
        <v>#REF!</v>
      </c>
      <c r="L1841" s="7" t="s">
        <v>2157</v>
      </c>
      <c r="M1841" s="3" t="s">
        <v>1767</v>
      </c>
      <c r="N1841" s="1" t="s">
        <v>2810</v>
      </c>
      <c r="P1841" s="1" t="str">
        <f>IF(db[[#This Row],[QTY/ CTN]]="","",SUBSTITUTE(SUBSTITUTE(SUBSTITUTE(db[[#This Row],[QTY/ CTN]]," ","_",2),"(",""),")","")&amp;"_")</f>
        <v>192 PCS_</v>
      </c>
      <c r="Q1841" s="1">
        <f>IF(db[[#This Row],[H_QTY/ CTN]]="","",SEARCH("_",db[[#This Row],[H_QTY/ CTN]]))</f>
        <v>8</v>
      </c>
      <c r="R1841" s="1">
        <f>IF(db[[#This Row],[H_QTY/ CTN]]="","",LEN(db[[#This Row],[H_QTY/ CTN]]))</f>
        <v>8</v>
      </c>
      <c r="S1841" s="90" t="str">
        <f>IF(db[[#This Row],[H_QTY/ CTN]]="","",LEFT(db[[#This Row],[H_QTY/ CTN]],db[[#This Row],[H_1]]-1))</f>
        <v>192 PCS</v>
      </c>
      <c r="T1841" s="87" t="str">
        <f>IF(NOT(db[[#This Row],[H_1]]=db[[#This Row],[H_2]]),MID(db[[#This Row],[H_QTY/ CTN]],db[[#This Row],[H_1]]+1,db[[#This Row],[H_2]]-db[[#This Row],[H_1]]-1),"")</f>
        <v/>
      </c>
      <c r="U1841" s="87" t="str">
        <f>IF(db[[#This Row],[QTY/ CTN B]]="","",LEFT(db[[#This Row],[QTY/ CTN B]],SEARCH(" ",db[[#This Row],[QTY/ CTN B]],1)-1))</f>
        <v>192</v>
      </c>
      <c r="V1841" s="87" t="str">
        <f>IF(db[[#This Row],[QTY/ CTN B]]="","",RIGHT(db[[#This Row],[QTY/ CTN B]],LEN(db[[#This Row],[QTY/ CTN B]])-SEARCH(" ",db[[#This Row],[QTY/ CTN B]],1)))</f>
        <v>PCS</v>
      </c>
      <c r="W1841" s="87" t="str">
        <f>IF(db[[#This Row],[QTY/ CTN TG]]="",IF(db[[#This Row],[STN TG]]="","",12),LEFT(db[[#This Row],[QTY/ CTN TG]],SEARCH(" ",db[[#This Row],[QTY/ CTN TG]],1)-1))</f>
        <v/>
      </c>
      <c r="X1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1" s="87" t="str">
        <f>IF(db[[#This Row],[STN K]]="","",IF(db[[#This Row],[STN TG]]="LSN",12,""))</f>
        <v/>
      </c>
      <c r="Z1841" s="87" t="str">
        <f>IF(db[[#This Row],[STN TG]]="LSN","PCS","")</f>
        <v/>
      </c>
      <c r="AA1841" s="87">
        <f>db[[#This Row],[QTY B]]*IF(db[[#This Row],[QTY TG]]="",1,db[[#This Row],[QTY TG]])*IF(db[[#This Row],[QTY K]]="",1,db[[#This Row],[QTY K]])</f>
        <v>192</v>
      </c>
      <c r="AB1841" s="87" t="str">
        <f>IF(db[[#This Row],[STN K]]="",IF(db[[#This Row],[STN TG]]="",db[[#This Row],[STN B]],db[[#This Row],[STN TG]]),db[[#This Row],[STN K]])</f>
        <v>PCS</v>
      </c>
      <c r="AC1841" s="87"/>
    </row>
    <row r="1842" spans="1:29" x14ac:dyDescent="0.25">
      <c r="A1842" s="87">
        <f>ROW()-1</f>
        <v>1841</v>
      </c>
      <c r="B1842" s="3" t="str">
        <f>LOWER(SUBSTITUTE(SUBSTITUTE(SUBSTITUTE(SUBSTITUTE(SUBSTITUTE(SUBSTITUTE(db[[#This Row],[NB BM]]," ",),".",""),"-",""),"(",""),")",""),"/",""))</f>
        <v>pcklgf35mobilsusun3</v>
      </c>
      <c r="C1842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D1842" s="3" t="str">
        <f>LOWER(SUBSTITUTE(SUBSTITUTE(SUBSTITUTE(SUBSTITUTE(SUBSTITUTE(SUBSTITUTE(SUBSTITUTE(SUBSTITUTE(SUBSTITUTE(db[[#This Row],[NB PAJAK]]," ",""),"-",""),"(",""),")",""),".",""),",",""),"/",""),"""",""),"+",""))</f>
        <v/>
      </c>
      <c r="E184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pcklgf35mobilsusun3120pcs</v>
      </c>
      <c r="F18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pckalengf35mobil3susun22x9120pcsuntana</v>
      </c>
      <c r="G1842" s="1" t="s">
        <v>6453</v>
      </c>
      <c r="H1842" s="4" t="s">
        <v>1507</v>
      </c>
      <c r="I1842" s="49"/>
      <c r="J1842" s="1" t="s">
        <v>1621</v>
      </c>
      <c r="K1842" s="26" t="e">
        <f>IF(db[[#This Row],[NB NOTA_C]]="","",COUNTIF([2]!B_MSK[concat],db[[#This Row],[NB NOTA_C]]))</f>
        <v>#REF!</v>
      </c>
      <c r="L1842" s="6" t="s">
        <v>1646</v>
      </c>
      <c r="M1842" s="1" t="s">
        <v>1667</v>
      </c>
      <c r="N1842" s="1" t="s">
        <v>2810</v>
      </c>
      <c r="P1842" s="1" t="str">
        <f>IF(db[[#This Row],[QTY/ CTN]]="","",SUBSTITUTE(SUBSTITUTE(SUBSTITUTE(db[[#This Row],[QTY/ CTN]]," ","_",2),"(",""),")","")&amp;"_")</f>
        <v>120 PCS_</v>
      </c>
      <c r="Q1842" s="1">
        <f>IF(db[[#This Row],[H_QTY/ CTN]]="","",SEARCH("_",db[[#This Row],[H_QTY/ CTN]]))</f>
        <v>8</v>
      </c>
      <c r="R1842" s="1">
        <f>IF(db[[#This Row],[H_QTY/ CTN]]="","",LEN(db[[#This Row],[H_QTY/ CTN]]))</f>
        <v>8</v>
      </c>
      <c r="S1842" s="90" t="str">
        <f>IF(db[[#This Row],[H_QTY/ CTN]]="","",LEFT(db[[#This Row],[H_QTY/ CTN]],db[[#This Row],[H_1]]-1))</f>
        <v>120 PCS</v>
      </c>
      <c r="T1842" s="87" t="str">
        <f>IF(NOT(db[[#This Row],[H_1]]=db[[#This Row],[H_2]]),MID(db[[#This Row],[H_QTY/ CTN]],db[[#This Row],[H_1]]+1,db[[#This Row],[H_2]]-db[[#This Row],[H_1]]-1),"")</f>
        <v/>
      </c>
      <c r="U1842" s="87" t="str">
        <f>IF(db[[#This Row],[QTY/ CTN B]]="","",LEFT(db[[#This Row],[QTY/ CTN B]],SEARCH(" ",db[[#This Row],[QTY/ CTN B]],1)-1))</f>
        <v>120</v>
      </c>
      <c r="V1842" s="87" t="str">
        <f>IF(db[[#This Row],[QTY/ CTN B]]="","",RIGHT(db[[#This Row],[QTY/ CTN B]],LEN(db[[#This Row],[QTY/ CTN B]])-SEARCH(" ",db[[#This Row],[QTY/ CTN B]],1)))</f>
        <v>PCS</v>
      </c>
      <c r="W1842" s="87" t="str">
        <f>IF(db[[#This Row],[QTY/ CTN TG]]="",IF(db[[#This Row],[STN TG]]="","",12),LEFT(db[[#This Row],[QTY/ CTN TG]],SEARCH(" ",db[[#This Row],[QTY/ CTN TG]],1)-1))</f>
        <v/>
      </c>
      <c r="X1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2" s="87" t="str">
        <f>IF(db[[#This Row],[STN K]]="","",IF(db[[#This Row],[STN TG]]="LSN",12,""))</f>
        <v/>
      </c>
      <c r="Z1842" s="87" t="str">
        <f>IF(db[[#This Row],[STN TG]]="LSN","PCS","")</f>
        <v/>
      </c>
      <c r="AA1842" s="87">
        <f>db[[#This Row],[QTY B]]*IF(db[[#This Row],[QTY TG]]="",1,db[[#This Row],[QTY TG]])*IF(db[[#This Row],[QTY K]]="",1,db[[#This Row],[QTY K]])</f>
        <v>120</v>
      </c>
      <c r="AB1842" s="87" t="str">
        <f>IF(db[[#This Row],[STN K]]="",IF(db[[#This Row],[STN TG]]="",db[[#This Row],[STN B]],db[[#This Row],[STN TG]]),db[[#This Row],[STN K]])</f>
        <v>PCS</v>
      </c>
      <c r="AC1842" s="87"/>
    </row>
    <row r="1843" spans="1:29" x14ac:dyDescent="0.25">
      <c r="A1843" s="87">
        <f>ROW()-1</f>
        <v>1842</v>
      </c>
      <c r="B1843" s="3" t="str">
        <f>LOWER(SUBSTITUTE(SUBSTITUTE(SUBSTITUTE(SUBSTITUTE(SUBSTITUTE(SUBSTITUTE(db[[#This Row],[NB BM]]," ",),".",""),"-",""),"(",""),")",""),"/",""))</f>
        <v>pcklgf39mobilsusun3</v>
      </c>
      <c r="C1843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D1843" s="3" t="str">
        <f>LOWER(SUBSTITUTE(SUBSTITUTE(SUBSTITUTE(SUBSTITUTE(SUBSTITUTE(SUBSTITUTE(SUBSTITUTE(SUBSTITUTE(SUBSTITUTE(db[[#This Row],[NB PAJAK]]," ",""),"-",""),"(",""),")",""),".",""),",",""),"/",""),"""",""),"+",""))</f>
        <v/>
      </c>
      <c r="E184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pcklgf39mobilsusun3120pcs</v>
      </c>
      <c r="F18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pcklgf39mobilssn322*9120pcsartomoro</v>
      </c>
      <c r="G1843" s="1" t="s">
        <v>6454</v>
      </c>
      <c r="H1843" s="4" t="s">
        <v>2997</v>
      </c>
      <c r="I1843" s="49"/>
      <c r="J1843" s="1" t="s">
        <v>1620</v>
      </c>
      <c r="K1843" s="26" t="e">
        <f>IF(db[[#This Row],[NB NOTA_C]]="","",COUNTIF([2]!B_MSK[concat],db[[#This Row],[NB NOTA_C]]))</f>
        <v>#REF!</v>
      </c>
      <c r="L1843" s="7" t="s">
        <v>2157</v>
      </c>
      <c r="M1843" s="3" t="s">
        <v>1667</v>
      </c>
      <c r="N1843" s="1" t="s">
        <v>2810</v>
      </c>
      <c r="P1843" s="1" t="str">
        <f>IF(db[[#This Row],[QTY/ CTN]]="","",SUBSTITUTE(SUBSTITUTE(SUBSTITUTE(db[[#This Row],[QTY/ CTN]]," ","_",2),"(",""),")","")&amp;"_")</f>
        <v>120 PCS_</v>
      </c>
      <c r="Q1843" s="1">
        <f>IF(db[[#This Row],[H_QTY/ CTN]]="","",SEARCH("_",db[[#This Row],[H_QTY/ CTN]]))</f>
        <v>8</v>
      </c>
      <c r="R1843" s="1">
        <f>IF(db[[#This Row],[H_QTY/ CTN]]="","",LEN(db[[#This Row],[H_QTY/ CTN]]))</f>
        <v>8</v>
      </c>
      <c r="S1843" s="90" t="str">
        <f>IF(db[[#This Row],[H_QTY/ CTN]]="","",LEFT(db[[#This Row],[H_QTY/ CTN]],db[[#This Row],[H_1]]-1))</f>
        <v>120 PCS</v>
      </c>
      <c r="T1843" s="87" t="str">
        <f>IF(NOT(db[[#This Row],[H_1]]=db[[#This Row],[H_2]]),MID(db[[#This Row],[H_QTY/ CTN]],db[[#This Row],[H_1]]+1,db[[#This Row],[H_2]]-db[[#This Row],[H_1]]-1),"")</f>
        <v/>
      </c>
      <c r="U1843" s="87" t="str">
        <f>IF(db[[#This Row],[QTY/ CTN B]]="","",LEFT(db[[#This Row],[QTY/ CTN B]],SEARCH(" ",db[[#This Row],[QTY/ CTN B]],1)-1))</f>
        <v>120</v>
      </c>
      <c r="V1843" s="87" t="str">
        <f>IF(db[[#This Row],[QTY/ CTN B]]="","",RIGHT(db[[#This Row],[QTY/ CTN B]],LEN(db[[#This Row],[QTY/ CTN B]])-SEARCH(" ",db[[#This Row],[QTY/ CTN B]],1)))</f>
        <v>PCS</v>
      </c>
      <c r="W1843" s="87" t="str">
        <f>IF(db[[#This Row],[QTY/ CTN TG]]="",IF(db[[#This Row],[STN TG]]="","",12),LEFT(db[[#This Row],[QTY/ CTN TG]],SEARCH(" ",db[[#This Row],[QTY/ CTN TG]],1)-1))</f>
        <v/>
      </c>
      <c r="X1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3" s="87" t="str">
        <f>IF(db[[#This Row],[STN K]]="","",IF(db[[#This Row],[STN TG]]="LSN",12,""))</f>
        <v/>
      </c>
      <c r="Z1843" s="87" t="str">
        <f>IF(db[[#This Row],[STN TG]]="LSN","PCS","")</f>
        <v/>
      </c>
      <c r="AA1843" s="87">
        <f>db[[#This Row],[QTY B]]*IF(db[[#This Row],[QTY TG]]="",1,db[[#This Row],[QTY TG]])*IF(db[[#This Row],[QTY K]]="",1,db[[#This Row],[QTY K]])</f>
        <v>120</v>
      </c>
      <c r="AB1843" s="87" t="str">
        <f>IF(db[[#This Row],[STN K]]="",IF(db[[#This Row],[STN TG]]="",db[[#This Row],[STN B]],db[[#This Row],[STN TG]]),db[[#This Row],[STN K]])</f>
        <v>PCS</v>
      </c>
      <c r="AC1843" s="87"/>
    </row>
    <row r="1844" spans="1:29" x14ac:dyDescent="0.25">
      <c r="A1844" s="140">
        <f>ROW()-1</f>
        <v>1843</v>
      </c>
      <c r="B1844" s="134" t="str">
        <f>LOWER(SUBSTITUTE(SUBSTITUTE(SUBSTITUTE(SUBSTITUTE(SUBSTITUTE(SUBSTITUTE(db[[#This Row],[NB BM]]," ",),".",""),"-",""),"(",""),")",""),"/",""))</f>
        <v>pcklgstudysetk597mobil205x7</v>
      </c>
      <c r="C1844" s="134" t="str">
        <f>LOWER(SUBSTITUTE(SUBSTITUTE(SUBSTITUTE(SUBSTITUTE(SUBSTITUTE(SUBSTITUTE(SUBSTITUTE(SUBSTITUTE(SUBSTITUTE(db[[#This Row],[NB NOTA]]," ",),".",""),"-",""),"(",""),")",""),",",""),"/",""),"""",""),"+",""))</f>
        <v>pcklgk597mobilstdset205*7</v>
      </c>
      <c r="D1844" s="134" t="str">
        <f>LOWER(SUBSTITUTE(SUBSTITUTE(SUBSTITUTE(SUBSTITUTE(SUBSTITUTE(SUBSTITUTE(SUBSTITUTE(SUBSTITUTE(SUBSTITUTE(db[[#This Row],[NB PAJAK]]," ",""),"-",""),"(",""),")",""),".",""),",",""),"/",""),"""",""),"+",""))</f>
        <v>pencilcasestudyset205x7kalengk597mobil</v>
      </c>
      <c r="E1844" s="134" t="str">
        <f>LOWER(SUBSTITUTE(SUBSTITUTE(SUBSTITUTE(SUBSTITUTE(SUBSTITUTE(SUBSTITUTE(SUBSTITUTE(SUBSTITUTE(SUBSTITUTE(db[[#This Row],[NB BM]]&amp;db[[#This Row],[QTY/ CTN]]," ",),".",""),"-",""),"(",""),")",""),",",""),"/",""),"""",""),"+",""))</f>
        <v>pcklgstudysetk597mobil205x7144pcs</v>
      </c>
      <c r="F184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pcklgk597mobilstdset205*7144pcsartomoro</v>
      </c>
      <c r="G1844" s="4" t="s">
        <v>6455</v>
      </c>
      <c r="H1844" s="4" t="s">
        <v>6237</v>
      </c>
      <c r="I1844" s="49" t="s">
        <v>6238</v>
      </c>
      <c r="J1844" s="137" t="s">
        <v>1620</v>
      </c>
      <c r="K1844" s="138" t="e">
        <f>IF(db[[#This Row],[NB NOTA_C]]="","",COUNTIF([2]!B_MSK[concat],db[[#This Row],[NB NOTA_C]]))</f>
        <v>#REF!</v>
      </c>
      <c r="L1844" s="139" t="s">
        <v>2157</v>
      </c>
      <c r="M1844" s="134" t="s">
        <v>1664</v>
      </c>
      <c r="N1844" s="137" t="s">
        <v>2810</v>
      </c>
      <c r="O1844" s="134" t="s">
        <v>6188</v>
      </c>
      <c r="P1844" s="134" t="str">
        <f>IF(db[[#This Row],[QTY/ CTN]]="","",SUBSTITUTE(SUBSTITUTE(SUBSTITUTE(db[[#This Row],[QTY/ CTN]]," ","_",2),"(",""),")","")&amp;"_")</f>
        <v>144 PCS_</v>
      </c>
      <c r="Q1844" s="134">
        <f>IF(db[[#This Row],[H_QTY/ CTN]]="","",SEARCH("_",db[[#This Row],[H_QTY/ CTN]]))</f>
        <v>8</v>
      </c>
      <c r="R1844" s="134">
        <f>IF(db[[#This Row],[H_QTY/ CTN]]="","",LEN(db[[#This Row],[H_QTY/ CTN]]))</f>
        <v>8</v>
      </c>
      <c r="S1844" s="140" t="str">
        <f>IF(db[[#This Row],[H_QTY/ CTN]]="","",LEFT(db[[#This Row],[H_QTY/ CTN]],db[[#This Row],[H_1]]-1))</f>
        <v>144 PCS</v>
      </c>
      <c r="T1844" s="140" t="str">
        <f>IF(NOT(db[[#This Row],[H_1]]=db[[#This Row],[H_2]]),MID(db[[#This Row],[H_QTY/ CTN]],db[[#This Row],[H_1]]+1,db[[#This Row],[H_2]]-db[[#This Row],[H_1]]-1),"")</f>
        <v/>
      </c>
      <c r="U1844" s="140" t="str">
        <f>IF(db[[#This Row],[QTY/ CTN B]]="","",LEFT(db[[#This Row],[QTY/ CTN B]],SEARCH(" ",db[[#This Row],[QTY/ CTN B]],1)-1))</f>
        <v>144</v>
      </c>
      <c r="V1844" s="140" t="str">
        <f>IF(db[[#This Row],[QTY/ CTN B]]="","",RIGHT(db[[#This Row],[QTY/ CTN B]],LEN(db[[#This Row],[QTY/ CTN B]])-SEARCH(" ",db[[#This Row],[QTY/ CTN B]],1)))</f>
        <v>PCS</v>
      </c>
      <c r="W1844" s="140" t="str">
        <f>IF(db[[#This Row],[QTY/ CTN TG]]="",IF(db[[#This Row],[STN TG]]="","",12),LEFT(db[[#This Row],[QTY/ CTN TG]],SEARCH(" ",db[[#This Row],[QTY/ CTN TG]],1)-1))</f>
        <v/>
      </c>
      <c r="X184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4" s="140" t="str">
        <f>IF(db[[#This Row],[STN K]]="","",IF(db[[#This Row],[STN TG]]="LSN",12,""))</f>
        <v/>
      </c>
      <c r="Z1844" s="140" t="str">
        <f>IF(db[[#This Row],[STN TG]]="LSN","PCS","")</f>
        <v/>
      </c>
      <c r="AA1844" s="140">
        <f>db[[#This Row],[QTY B]]*IF(db[[#This Row],[QTY TG]]="",1,db[[#This Row],[QTY TG]])*IF(db[[#This Row],[QTY K]]="",1,db[[#This Row],[QTY K]])</f>
        <v>144</v>
      </c>
      <c r="AB1844" s="140" t="str">
        <f>IF(db[[#This Row],[STN K]]="",IF(db[[#This Row],[STN TG]]="",db[[#This Row],[STN B]],db[[#This Row],[STN TG]]),db[[#This Row],[STN K]])</f>
        <v>PCS</v>
      </c>
      <c r="AC1844" s="140"/>
    </row>
    <row r="1845" spans="1:29" x14ac:dyDescent="0.25">
      <c r="A1845" s="140">
        <f>ROW()-1</f>
        <v>1844</v>
      </c>
      <c r="B1845" s="134" t="str">
        <f>LOWER(SUBSTITUTE(SUBSTITUTE(SUBSTITUTE(SUBSTITUTE(SUBSTITUTE(SUBSTITUTE(db[[#This Row],[NB BM]]," ",),".",""),"-",""),"(",""),")",""),"/",""))</f>
        <v>pcmagnitklgty552mobil+anak21x65</v>
      </c>
      <c r="C1845" s="134" t="str">
        <f>LOWER(SUBSTITUTE(SUBSTITUTE(SUBSTITUTE(SUBSTITUTE(SUBSTITUTE(SUBSTITUTE(SUBSTITUTE(SUBSTITUTE(SUBSTITUTE(db[[#This Row],[NB NOTA]]," ",),".",""),"-",""),"(",""),")",""),",",""),"/",""),"""",""),"+",""))</f>
        <v>pcklgty552mobilanak21*65</v>
      </c>
      <c r="D1845" s="134" t="str">
        <f>LOWER(SUBSTITUTE(SUBSTITUTE(SUBSTITUTE(SUBSTITUTE(SUBSTITUTE(SUBSTITUTE(SUBSTITUTE(SUBSTITUTE(SUBSTITUTE(db[[#This Row],[NB PAJAK]]," ",""),"-",""),"(",""),")",""),".",""),",",""),"/",""),"""",""),"+",""))</f>
        <v>pencilcase21x65kalengty552mobilanak</v>
      </c>
      <c r="E1845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pcmagnitklgty552mobilanak21x65160pcs</v>
      </c>
      <c r="F184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pcklgty552mobilanak21*65160pcsartomoro</v>
      </c>
      <c r="G1845" s="135" t="s">
        <v>6456</v>
      </c>
      <c r="H1845" s="135" t="s">
        <v>6172</v>
      </c>
      <c r="I1845" s="136" t="s">
        <v>6201</v>
      </c>
      <c r="J1845" s="137" t="s">
        <v>1620</v>
      </c>
      <c r="K1845" s="138" t="e">
        <f>IF(db[[#This Row],[NB NOTA_C]]="","",COUNTIF([2]!B_MSK[concat],db[[#This Row],[NB NOTA_C]]))</f>
        <v>#REF!</v>
      </c>
      <c r="L1845" s="139" t="s">
        <v>2157</v>
      </c>
      <c r="M1845" s="134" t="s">
        <v>1701</v>
      </c>
      <c r="N1845" s="137" t="s">
        <v>2810</v>
      </c>
      <c r="O1845" s="134" t="s">
        <v>6187</v>
      </c>
      <c r="P1845" s="134" t="str">
        <f>IF(db[[#This Row],[QTY/ CTN]]="","",SUBSTITUTE(SUBSTITUTE(SUBSTITUTE(db[[#This Row],[QTY/ CTN]]," ","_",2),"(",""),")","")&amp;"_")</f>
        <v>160 PCS_</v>
      </c>
      <c r="Q1845" s="134">
        <f>IF(db[[#This Row],[H_QTY/ CTN]]="","",SEARCH("_",db[[#This Row],[H_QTY/ CTN]]))</f>
        <v>8</v>
      </c>
      <c r="R1845" s="134">
        <f>IF(db[[#This Row],[H_QTY/ CTN]]="","",LEN(db[[#This Row],[H_QTY/ CTN]]))</f>
        <v>8</v>
      </c>
      <c r="S1845" s="140" t="str">
        <f>IF(db[[#This Row],[H_QTY/ CTN]]="","",LEFT(db[[#This Row],[H_QTY/ CTN]],db[[#This Row],[H_1]]-1))</f>
        <v>160 PCS</v>
      </c>
      <c r="T1845" s="140" t="str">
        <f>IF(NOT(db[[#This Row],[H_1]]=db[[#This Row],[H_2]]),MID(db[[#This Row],[H_QTY/ CTN]],db[[#This Row],[H_1]]+1,db[[#This Row],[H_2]]-db[[#This Row],[H_1]]-1),"")</f>
        <v/>
      </c>
      <c r="U1845" s="140" t="str">
        <f>IF(db[[#This Row],[QTY/ CTN B]]="","",LEFT(db[[#This Row],[QTY/ CTN B]],SEARCH(" ",db[[#This Row],[QTY/ CTN B]],1)-1))</f>
        <v>160</v>
      </c>
      <c r="V1845" s="140" t="str">
        <f>IF(db[[#This Row],[QTY/ CTN B]]="","",RIGHT(db[[#This Row],[QTY/ CTN B]],LEN(db[[#This Row],[QTY/ CTN B]])-SEARCH(" ",db[[#This Row],[QTY/ CTN B]],1)))</f>
        <v>PCS</v>
      </c>
      <c r="W1845" s="140" t="str">
        <f>IF(db[[#This Row],[QTY/ CTN TG]]="",IF(db[[#This Row],[STN TG]]="","",12),LEFT(db[[#This Row],[QTY/ CTN TG]],SEARCH(" ",db[[#This Row],[QTY/ CTN TG]],1)-1))</f>
        <v/>
      </c>
      <c r="X184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5" s="140" t="str">
        <f>IF(db[[#This Row],[STN K]]="","",IF(db[[#This Row],[STN TG]]="LSN",12,""))</f>
        <v/>
      </c>
      <c r="Z1845" s="140" t="str">
        <f>IF(db[[#This Row],[STN TG]]="LSN","PCS","")</f>
        <v/>
      </c>
      <c r="AA1845" s="140">
        <f>db[[#This Row],[QTY B]]*IF(db[[#This Row],[QTY TG]]="",1,db[[#This Row],[QTY TG]])*IF(db[[#This Row],[QTY K]]="",1,db[[#This Row],[QTY K]])</f>
        <v>160</v>
      </c>
      <c r="AB1845" s="140" t="str">
        <f>IF(db[[#This Row],[STN K]]="",IF(db[[#This Row],[STN TG]]="",db[[#This Row],[STN B]],db[[#This Row],[STN TG]]),db[[#This Row],[STN K]])</f>
        <v>PCS</v>
      </c>
      <c r="AC1845" s="140"/>
    </row>
    <row r="1846" spans="1:29" x14ac:dyDescent="0.25">
      <c r="A1846" s="87">
        <f>ROW()-1</f>
        <v>1845</v>
      </c>
      <c r="B1846" s="103" t="str">
        <f>LOWER(SUBSTITUTE(SUBSTITUTE(SUBSTITUTE(SUBSTITUTE(SUBSTITUTE(SUBSTITUTE(db[[#This Row],[NB BM]]," ",),".",""),"-",""),"(",""),")",""),"/",""))</f>
        <v>pckodea2020d3ssn3d</v>
      </c>
      <c r="C1846" s="103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D1846" s="103" t="str">
        <f>LOWER(SUBSTITUTE(SUBSTITUTE(SUBSTITUTE(SUBSTITUTE(SUBSTITUTE(SUBSTITUTE(SUBSTITUTE(SUBSTITUTE(SUBSTITUTE(db[[#This Row],[NB PAJAK]]," ",""),"-",""),"(",""),")",""),".",""),",",""),"/",""),"""",""),"+",""))</f>
        <v/>
      </c>
      <c r="E1846" s="103" t="str">
        <f>LOWER(SUBSTITUTE(SUBSTITUTE(SUBSTITUTE(SUBSTITUTE(SUBSTITUTE(SUBSTITUTE(SUBSTITUTE(SUBSTITUTE(SUBSTITUTE(db[[#This Row],[NB BM]]&amp;db[[#This Row],[QTY/ CTN]]," ",),".",""),"-",""),"(",""),")",""),",",""),"/",""),"""",""),"+",""))</f>
        <v>pckodea2020d3ssn3d96pcs</v>
      </c>
      <c r="F184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pckode3ss3da2020d96pcsuntana</v>
      </c>
      <c r="G1846" s="104" t="s">
        <v>6457</v>
      </c>
      <c r="H1846" s="104" t="s">
        <v>5256</v>
      </c>
      <c r="I1846" s="105"/>
      <c r="J1846" s="1" t="s">
        <v>1621</v>
      </c>
      <c r="K1846" s="107" t="e">
        <f>IF(db[[#This Row],[NB NOTA_C]]="","",COUNTIF([2]!B_MSK[concat],db[[#This Row],[NB NOTA_C]]))</f>
        <v>#REF!</v>
      </c>
      <c r="L1846" s="108" t="s">
        <v>5257</v>
      </c>
      <c r="M1846" s="103" t="s">
        <v>1673</v>
      </c>
      <c r="N1846" s="106" t="s">
        <v>2810</v>
      </c>
      <c r="O1846" s="103"/>
      <c r="P1846" s="103" t="str">
        <f>IF(db[[#This Row],[QTY/ CTN]]="","",SUBSTITUTE(SUBSTITUTE(SUBSTITUTE(db[[#This Row],[QTY/ CTN]]," ","_",2),"(",""),")","")&amp;"_")</f>
        <v>96 PCS_</v>
      </c>
      <c r="Q1846" s="103">
        <f>IF(db[[#This Row],[H_QTY/ CTN]]="","",SEARCH("_",db[[#This Row],[H_QTY/ CTN]]))</f>
        <v>7</v>
      </c>
      <c r="R1846" s="103">
        <f>IF(db[[#This Row],[H_QTY/ CTN]]="","",LEN(db[[#This Row],[H_QTY/ CTN]]))</f>
        <v>7</v>
      </c>
      <c r="S1846" s="109" t="str">
        <f>IF(db[[#This Row],[H_QTY/ CTN]]="","",LEFT(db[[#This Row],[H_QTY/ CTN]],db[[#This Row],[H_1]]-1))</f>
        <v>96 PCS</v>
      </c>
      <c r="T1846" s="109" t="str">
        <f>IF(NOT(db[[#This Row],[H_1]]=db[[#This Row],[H_2]]),MID(db[[#This Row],[H_QTY/ CTN]],db[[#This Row],[H_1]]+1,db[[#This Row],[H_2]]-db[[#This Row],[H_1]]-1),"")</f>
        <v/>
      </c>
      <c r="U1846" s="109" t="str">
        <f>IF(db[[#This Row],[QTY/ CTN B]]="","",LEFT(db[[#This Row],[QTY/ CTN B]],SEARCH(" ",db[[#This Row],[QTY/ CTN B]],1)-1))</f>
        <v>96</v>
      </c>
      <c r="V1846" s="109" t="str">
        <f>IF(db[[#This Row],[QTY/ CTN B]]="","",RIGHT(db[[#This Row],[QTY/ CTN B]],LEN(db[[#This Row],[QTY/ CTN B]])-SEARCH(" ",db[[#This Row],[QTY/ CTN B]],1)))</f>
        <v>PCS</v>
      </c>
      <c r="W1846" s="109" t="str">
        <f>IF(db[[#This Row],[QTY/ CTN TG]]="",IF(db[[#This Row],[STN TG]]="","",12),LEFT(db[[#This Row],[QTY/ CTN TG]],SEARCH(" ",db[[#This Row],[QTY/ CTN TG]],1)-1))</f>
        <v/>
      </c>
      <c r="X184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6" s="109" t="str">
        <f>IF(db[[#This Row],[STN K]]="","",IF(db[[#This Row],[STN TG]]="LSN",12,""))</f>
        <v/>
      </c>
      <c r="Z1846" s="109" t="str">
        <f>IF(db[[#This Row],[STN TG]]="LSN","PCS","")</f>
        <v/>
      </c>
      <c r="AA1846" s="109">
        <f>db[[#This Row],[QTY B]]*IF(db[[#This Row],[QTY TG]]="",1,db[[#This Row],[QTY TG]])*IF(db[[#This Row],[QTY K]]="",1,db[[#This Row],[QTY K]])</f>
        <v>96</v>
      </c>
      <c r="AB1846" s="109" t="str">
        <f>IF(db[[#This Row],[STN K]]="",IF(db[[#This Row],[STN TG]]="",db[[#This Row],[STN B]],db[[#This Row],[STN TG]]),db[[#This Row],[STN K]])</f>
        <v>PCS</v>
      </c>
      <c r="AC1846" s="87"/>
    </row>
    <row r="1847" spans="1:29" x14ac:dyDescent="0.25">
      <c r="A1847" s="87">
        <f>ROW()-1</f>
        <v>1846</v>
      </c>
      <c r="B1847" s="3" t="str">
        <f>LOWER(SUBSTITUTE(SUBSTITUTE(SUBSTITUTE(SUBSTITUTE(SUBSTITUTE(SUBSTITUTE(db[[#This Row],[NB BM]]," ",),".",""),"-",""),"(",""),")",""),"/",""))</f>
        <v>pckrt3320+lampususun3</v>
      </c>
      <c r="C1847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D1847" s="3" t="str">
        <f>LOWER(SUBSTITUTE(SUBSTITUTE(SUBSTITUTE(SUBSTITUTE(SUBSTITUTE(SUBSTITUTE(SUBSTITUTE(SUBSTITUTE(SUBSTITUTE(db[[#This Row],[NB PAJAK]]," ",""),"-",""),"(",""),")",""),".",""),",",""),"/",""),"""",""),"+",""))</f>
        <v/>
      </c>
      <c r="E1847" s="3" t="str">
        <f>LOWER(SUBSTITUTE(SUBSTITUTE(SUBSTITUTE(SUBSTITUTE(SUBSTITUTE(SUBSTITUTE(SUBSTITUTE(SUBSTITUTE(SUBSTITUTE(db[[#This Row],[NB BM]]&amp;db[[#This Row],[QTY/ CTN]]," ",),".",""),"-",""),"(",""),")",""),",",""),"/",""),"""",""),"+",""))</f>
        <v>pckrt3320lampususun396pcs</v>
      </c>
      <c r="F18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pckrt3320lampussn3met96pcsartomoro</v>
      </c>
      <c r="G1847" s="1" t="s">
        <v>6458</v>
      </c>
      <c r="H1847" s="4" t="s">
        <v>2998</v>
      </c>
      <c r="I1847" s="49"/>
      <c r="J1847" s="1" t="s">
        <v>1620</v>
      </c>
      <c r="K1847" s="26" t="e">
        <f>IF(db[[#This Row],[NB NOTA_C]]="","",COUNTIF([2]!B_MSK[concat],db[[#This Row],[NB NOTA_C]]))</f>
        <v>#REF!</v>
      </c>
      <c r="L1847" s="7" t="s">
        <v>2157</v>
      </c>
      <c r="M1847" s="3" t="s">
        <v>1673</v>
      </c>
      <c r="N1847" s="1" t="s">
        <v>2810</v>
      </c>
      <c r="P1847" s="1" t="str">
        <f>IF(db[[#This Row],[QTY/ CTN]]="","",SUBSTITUTE(SUBSTITUTE(SUBSTITUTE(db[[#This Row],[QTY/ CTN]]," ","_",2),"(",""),")","")&amp;"_")</f>
        <v>96 PCS_</v>
      </c>
      <c r="Q1847" s="1">
        <f>IF(db[[#This Row],[H_QTY/ CTN]]="","",SEARCH("_",db[[#This Row],[H_QTY/ CTN]]))</f>
        <v>7</v>
      </c>
      <c r="R1847" s="1">
        <f>IF(db[[#This Row],[H_QTY/ CTN]]="","",LEN(db[[#This Row],[H_QTY/ CTN]]))</f>
        <v>7</v>
      </c>
      <c r="S1847" s="90" t="str">
        <f>IF(db[[#This Row],[H_QTY/ CTN]]="","",LEFT(db[[#This Row],[H_QTY/ CTN]],db[[#This Row],[H_1]]-1))</f>
        <v>96 PCS</v>
      </c>
      <c r="T1847" s="87" t="str">
        <f>IF(NOT(db[[#This Row],[H_1]]=db[[#This Row],[H_2]]),MID(db[[#This Row],[H_QTY/ CTN]],db[[#This Row],[H_1]]+1,db[[#This Row],[H_2]]-db[[#This Row],[H_1]]-1),"")</f>
        <v/>
      </c>
      <c r="U1847" s="87" t="str">
        <f>IF(db[[#This Row],[QTY/ CTN B]]="","",LEFT(db[[#This Row],[QTY/ CTN B]],SEARCH(" ",db[[#This Row],[QTY/ CTN B]],1)-1))</f>
        <v>96</v>
      </c>
      <c r="V1847" s="87" t="str">
        <f>IF(db[[#This Row],[QTY/ CTN B]]="","",RIGHT(db[[#This Row],[QTY/ CTN B]],LEN(db[[#This Row],[QTY/ CTN B]])-SEARCH(" ",db[[#This Row],[QTY/ CTN B]],1)))</f>
        <v>PCS</v>
      </c>
      <c r="W1847" s="87" t="str">
        <f>IF(db[[#This Row],[QTY/ CTN TG]]="",IF(db[[#This Row],[STN TG]]="","",12),LEFT(db[[#This Row],[QTY/ CTN TG]],SEARCH(" ",db[[#This Row],[QTY/ CTN TG]],1)-1))</f>
        <v/>
      </c>
      <c r="X1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7" s="87" t="str">
        <f>IF(db[[#This Row],[STN K]]="","",IF(db[[#This Row],[STN TG]]="LSN",12,""))</f>
        <v/>
      </c>
      <c r="Z1847" s="87" t="str">
        <f>IF(db[[#This Row],[STN TG]]="LSN","PCS","")</f>
        <v/>
      </c>
      <c r="AA1847" s="87">
        <f>db[[#This Row],[QTY B]]*IF(db[[#This Row],[QTY TG]]="",1,db[[#This Row],[QTY TG]])*IF(db[[#This Row],[QTY K]]="",1,db[[#This Row],[QTY K]])</f>
        <v>96</v>
      </c>
      <c r="AB1847" s="87" t="str">
        <f>IF(db[[#This Row],[STN K]]="",IF(db[[#This Row],[STN TG]]="",db[[#This Row],[STN B]],db[[#This Row],[STN TG]]),db[[#This Row],[STN K]])</f>
        <v>PCS</v>
      </c>
      <c r="AC1847" s="87"/>
    </row>
    <row r="1848" spans="1:29" x14ac:dyDescent="0.25">
      <c r="A1848" s="87">
        <f>ROW()-1</f>
        <v>1847</v>
      </c>
      <c r="B1848" s="3" t="str">
        <f>LOWER(SUBSTITUTE(SUBSTITUTE(SUBSTITUTE(SUBSTITUTE(SUBSTITUTE(SUBSTITUTE(db[[#This Row],[NB BM]]," ",),".",""),"-",""),"(",""),")",""),"/",""))</f>
        <v>pckartonkk2c8d</v>
      </c>
      <c r="C1848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D1848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E1848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pckartonkk2c8d100pcs</v>
      </c>
      <c r="F18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pckrtkk2c8ds2bd100pcsartomoro</v>
      </c>
      <c r="G1848" s="1" t="s">
        <v>6459</v>
      </c>
      <c r="H1848" s="4" t="s">
        <v>3081</v>
      </c>
      <c r="I1848" s="49" t="s">
        <v>3298</v>
      </c>
      <c r="J1848" s="1" t="s">
        <v>1620</v>
      </c>
      <c r="K1848" s="26" t="e">
        <f>IF(db[[#This Row],[NB NOTA_C]]="","",COUNTIF([2]!B_MSK[concat],db[[#This Row],[NB NOTA_C]]))</f>
        <v>#REF!</v>
      </c>
      <c r="L1848" s="7" t="s">
        <v>2157</v>
      </c>
      <c r="M1848" s="3" t="s">
        <v>1666</v>
      </c>
      <c r="N1848" s="1" t="s">
        <v>2810</v>
      </c>
      <c r="O1848" s="3"/>
      <c r="P1848" s="3" t="str">
        <f>IF(db[[#This Row],[QTY/ CTN]]="","",SUBSTITUTE(SUBSTITUTE(SUBSTITUTE(db[[#This Row],[QTY/ CTN]]," ","_",2),"(",""),")","")&amp;"_")</f>
        <v>100 PCS_</v>
      </c>
      <c r="Q1848" s="3">
        <f>IF(db[[#This Row],[H_QTY/ CTN]]="","",SEARCH("_",db[[#This Row],[H_QTY/ CTN]]))</f>
        <v>8</v>
      </c>
      <c r="R1848" s="3">
        <f>IF(db[[#This Row],[H_QTY/ CTN]]="","",LEN(db[[#This Row],[H_QTY/ CTN]]))</f>
        <v>8</v>
      </c>
      <c r="S1848" s="90" t="str">
        <f>IF(db[[#This Row],[H_QTY/ CTN]]="","",LEFT(db[[#This Row],[H_QTY/ CTN]],db[[#This Row],[H_1]]-1))</f>
        <v>100 PCS</v>
      </c>
      <c r="T1848" s="87" t="str">
        <f>IF(NOT(db[[#This Row],[H_1]]=db[[#This Row],[H_2]]),MID(db[[#This Row],[H_QTY/ CTN]],db[[#This Row],[H_1]]+1,db[[#This Row],[H_2]]-db[[#This Row],[H_1]]-1),"")</f>
        <v/>
      </c>
      <c r="U1848" s="87" t="str">
        <f>IF(db[[#This Row],[QTY/ CTN B]]="","",LEFT(db[[#This Row],[QTY/ CTN B]],SEARCH(" ",db[[#This Row],[QTY/ CTN B]],1)-1))</f>
        <v>100</v>
      </c>
      <c r="V1848" s="87" t="str">
        <f>IF(db[[#This Row],[QTY/ CTN B]]="","",RIGHT(db[[#This Row],[QTY/ CTN B]],LEN(db[[#This Row],[QTY/ CTN B]])-SEARCH(" ",db[[#This Row],[QTY/ CTN B]],1)))</f>
        <v>PCS</v>
      </c>
      <c r="W1848" s="87" t="str">
        <f>IF(db[[#This Row],[QTY/ CTN TG]]="",IF(db[[#This Row],[STN TG]]="","",12),LEFT(db[[#This Row],[QTY/ CTN TG]],SEARCH(" ",db[[#This Row],[QTY/ CTN TG]],1)-1))</f>
        <v/>
      </c>
      <c r="X18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8" s="87" t="str">
        <f>IF(db[[#This Row],[STN K]]="","",IF(db[[#This Row],[STN TG]]="LSN",12,""))</f>
        <v/>
      </c>
      <c r="Z1848" s="87" t="str">
        <f>IF(db[[#This Row],[STN TG]]="LSN","PCS","")</f>
        <v/>
      </c>
      <c r="AA1848" s="87">
        <f>db[[#This Row],[QTY B]]*IF(db[[#This Row],[QTY TG]]="",1,db[[#This Row],[QTY TG]])*IF(db[[#This Row],[QTY K]]="",1,db[[#This Row],[QTY K]])</f>
        <v>100</v>
      </c>
      <c r="AB1848" s="87" t="str">
        <f>IF(db[[#This Row],[STN K]]="",IF(db[[#This Row],[STN TG]]="",db[[#This Row],[STN B]],db[[#This Row],[STN TG]]),db[[#This Row],[STN K]])</f>
        <v>PCS</v>
      </c>
      <c r="AC1848" s="87"/>
    </row>
    <row r="1849" spans="1:29" x14ac:dyDescent="0.25">
      <c r="A1849" s="87">
        <f>ROW()-1</f>
        <v>1848</v>
      </c>
      <c r="B1849" s="3" t="str">
        <f>LOWER(SUBSTITUTE(SUBSTITUTE(SUBSTITUTE(SUBSTITUTE(SUBSTITUTE(SUBSTITUTE(db[[#This Row],[NB BM]]," ",),".",""),"-",""),"(",""),")",""),"/",""))</f>
        <v>pckartonkk2c8d</v>
      </c>
      <c r="C1849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D1849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E1849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pckartonkk2c8d100pcs</v>
      </c>
      <c r="F18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pckrtkk2c8dssn28d100pcsartomoro</v>
      </c>
      <c r="G1849" s="1" t="s">
        <v>6459</v>
      </c>
      <c r="H1849" s="4" t="s">
        <v>3851</v>
      </c>
      <c r="I1849" s="49" t="s">
        <v>3852</v>
      </c>
      <c r="J1849" s="1" t="s">
        <v>1620</v>
      </c>
      <c r="K1849" s="26" t="e">
        <f>IF(db[[#This Row],[NB NOTA_C]]="","",COUNTIF([2]!B_MSK[concat],db[[#This Row],[NB NOTA_C]]))</f>
        <v>#REF!</v>
      </c>
      <c r="L1849" s="7" t="s">
        <v>2157</v>
      </c>
      <c r="M1849" s="3" t="s">
        <v>1666</v>
      </c>
      <c r="N1849" s="1" t="s">
        <v>2810</v>
      </c>
      <c r="O1849" s="3"/>
      <c r="P1849" s="3" t="str">
        <f>IF(db[[#This Row],[QTY/ CTN]]="","",SUBSTITUTE(SUBSTITUTE(SUBSTITUTE(db[[#This Row],[QTY/ CTN]]," ","_",2),"(",""),")","")&amp;"_")</f>
        <v>100 PCS_</v>
      </c>
      <c r="Q1849" s="3">
        <f>IF(db[[#This Row],[H_QTY/ CTN]]="","",SEARCH("_",db[[#This Row],[H_QTY/ CTN]]))</f>
        <v>8</v>
      </c>
      <c r="R1849" s="3">
        <f>IF(db[[#This Row],[H_QTY/ CTN]]="","",LEN(db[[#This Row],[H_QTY/ CTN]]))</f>
        <v>8</v>
      </c>
      <c r="S1849" s="90" t="str">
        <f>IF(db[[#This Row],[H_QTY/ CTN]]="","",LEFT(db[[#This Row],[H_QTY/ CTN]],db[[#This Row],[H_1]]-1))</f>
        <v>100 PCS</v>
      </c>
      <c r="T1849" s="87" t="str">
        <f>IF(NOT(db[[#This Row],[H_1]]=db[[#This Row],[H_2]]),MID(db[[#This Row],[H_QTY/ CTN]],db[[#This Row],[H_1]]+1,db[[#This Row],[H_2]]-db[[#This Row],[H_1]]-1),"")</f>
        <v/>
      </c>
      <c r="U1849" s="87" t="str">
        <f>IF(db[[#This Row],[QTY/ CTN B]]="","",LEFT(db[[#This Row],[QTY/ CTN B]],SEARCH(" ",db[[#This Row],[QTY/ CTN B]],1)-1))</f>
        <v>100</v>
      </c>
      <c r="V1849" s="87" t="str">
        <f>IF(db[[#This Row],[QTY/ CTN B]]="","",RIGHT(db[[#This Row],[QTY/ CTN B]],LEN(db[[#This Row],[QTY/ CTN B]])-SEARCH(" ",db[[#This Row],[QTY/ CTN B]],1)))</f>
        <v>PCS</v>
      </c>
      <c r="W1849" s="87" t="str">
        <f>IF(db[[#This Row],[QTY/ CTN TG]]="",IF(db[[#This Row],[STN TG]]="","",12),LEFT(db[[#This Row],[QTY/ CTN TG]],SEARCH(" ",db[[#This Row],[QTY/ CTN TG]],1)-1))</f>
        <v/>
      </c>
      <c r="X18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49" s="87" t="str">
        <f>IF(db[[#This Row],[STN K]]="","",IF(db[[#This Row],[STN TG]]="LSN",12,""))</f>
        <v/>
      </c>
      <c r="Z1849" s="87" t="str">
        <f>IF(db[[#This Row],[STN TG]]="LSN","PCS","")</f>
        <v/>
      </c>
      <c r="AA1849" s="87">
        <f>db[[#This Row],[QTY B]]*IF(db[[#This Row],[QTY TG]]="",1,db[[#This Row],[QTY TG]])*IF(db[[#This Row],[QTY K]]="",1,db[[#This Row],[QTY K]])</f>
        <v>100</v>
      </c>
      <c r="AB1849" s="87" t="str">
        <f>IF(db[[#This Row],[STN K]]="",IF(db[[#This Row],[STN TG]]="",db[[#This Row],[STN B]],db[[#This Row],[STN TG]]),db[[#This Row],[STN K]])</f>
        <v>PCS</v>
      </c>
      <c r="AC1849" s="87"/>
    </row>
    <row r="1850" spans="1:29" x14ac:dyDescent="0.25">
      <c r="A1850" s="140">
        <f>ROW()-1</f>
        <v>1849</v>
      </c>
      <c r="B1850" s="134" t="str">
        <f>LOWER(SUBSTITUTE(SUBSTITUTE(SUBSTITUTE(SUBSTITUTE(SUBSTITUTE(SUBSTITUTE(db[[#This Row],[NB BM]]," ",),".",""),"-",""),"(",""),")",""),"/",""))</f>
        <v>pcmagnitac176222x75</v>
      </c>
      <c r="C1850" s="134" t="str">
        <f>LOWER(SUBSTITUTE(SUBSTITUTE(SUBSTITUTE(SUBSTITUTE(SUBSTITUTE(SUBSTITUTE(SUBSTITUTE(SUBSTITUTE(SUBSTITUTE(db[[#This Row],[NB NOTA]]," ",),".",""),"-",""),"(",""),")",""),",",""),"/",""),"""",""),"+",""))</f>
        <v>pcmagac176222x75</v>
      </c>
      <c r="D1850" s="134" t="str">
        <f>LOWER(SUBSTITUTE(SUBSTITUTE(SUBSTITUTE(SUBSTITUTE(SUBSTITUTE(SUBSTITUTE(SUBSTITUTE(SUBSTITUTE(SUBSTITUTE(db[[#This Row],[NB PAJAK]]," ",""),"-",""),"(",""),")",""),".",""),",",""),"/",""),"""",""),"+",""))</f>
        <v>pencilcase22x75magnetac1762</v>
      </c>
      <c r="E1850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pcmagnitac176222x75144pcs</v>
      </c>
      <c r="F185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pcmagac176222x75144pcsartomoro</v>
      </c>
      <c r="G1850" s="4" t="s">
        <v>6679</v>
      </c>
      <c r="H1850" s="4" t="s">
        <v>6699</v>
      </c>
      <c r="I1850" s="136" t="s">
        <v>6200</v>
      </c>
      <c r="J1850" s="137" t="s">
        <v>1620</v>
      </c>
      <c r="K1850" s="138" t="e">
        <f>IF(db[[#This Row],[NB NOTA_C]]="","",COUNTIF([2]!B_MSK[concat],db[[#This Row],[NB NOTA_C]]))</f>
        <v>#REF!</v>
      </c>
      <c r="L1850" s="139" t="s">
        <v>2157</v>
      </c>
      <c r="M1850" s="134" t="s">
        <v>1664</v>
      </c>
      <c r="N1850" s="137" t="s">
        <v>2810</v>
      </c>
      <c r="O1850" s="134" t="s">
        <v>6185</v>
      </c>
      <c r="P1850" s="134" t="str">
        <f>IF(db[[#This Row],[QTY/ CTN]]="","",SUBSTITUTE(SUBSTITUTE(SUBSTITUTE(db[[#This Row],[QTY/ CTN]]," ","_",2),"(",""),")","")&amp;"_")</f>
        <v>144 PCS_</v>
      </c>
      <c r="Q1850" s="134">
        <f>IF(db[[#This Row],[H_QTY/ CTN]]="","",SEARCH("_",db[[#This Row],[H_QTY/ CTN]]))</f>
        <v>8</v>
      </c>
      <c r="R1850" s="134">
        <f>IF(db[[#This Row],[H_QTY/ CTN]]="","",LEN(db[[#This Row],[H_QTY/ CTN]]))</f>
        <v>8</v>
      </c>
      <c r="S1850" s="140" t="str">
        <f>IF(db[[#This Row],[H_QTY/ CTN]]="","",LEFT(db[[#This Row],[H_QTY/ CTN]],db[[#This Row],[H_1]]-1))</f>
        <v>144 PCS</v>
      </c>
      <c r="T1850" s="140" t="str">
        <f>IF(NOT(db[[#This Row],[H_1]]=db[[#This Row],[H_2]]),MID(db[[#This Row],[H_QTY/ CTN]],db[[#This Row],[H_1]]+1,db[[#This Row],[H_2]]-db[[#This Row],[H_1]]-1),"")</f>
        <v/>
      </c>
      <c r="U1850" s="140" t="str">
        <f>IF(db[[#This Row],[QTY/ CTN B]]="","",LEFT(db[[#This Row],[QTY/ CTN B]],SEARCH(" ",db[[#This Row],[QTY/ CTN B]],1)-1))</f>
        <v>144</v>
      </c>
      <c r="V1850" s="140" t="str">
        <f>IF(db[[#This Row],[QTY/ CTN B]]="","",RIGHT(db[[#This Row],[QTY/ CTN B]],LEN(db[[#This Row],[QTY/ CTN B]])-SEARCH(" ",db[[#This Row],[QTY/ CTN B]],1)))</f>
        <v>PCS</v>
      </c>
      <c r="W1850" s="140" t="str">
        <f>IF(db[[#This Row],[QTY/ CTN TG]]="",IF(db[[#This Row],[STN TG]]="","",12),LEFT(db[[#This Row],[QTY/ CTN TG]],SEARCH(" ",db[[#This Row],[QTY/ CTN TG]],1)-1))</f>
        <v/>
      </c>
      <c r="X185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0" s="140" t="str">
        <f>IF(db[[#This Row],[STN K]]="","",IF(db[[#This Row],[STN TG]]="LSN",12,""))</f>
        <v/>
      </c>
      <c r="Z1850" s="140" t="str">
        <f>IF(db[[#This Row],[STN TG]]="LSN","PCS","")</f>
        <v/>
      </c>
      <c r="AA1850" s="140">
        <f>db[[#This Row],[QTY B]]*IF(db[[#This Row],[QTY TG]]="",1,db[[#This Row],[QTY TG]])*IF(db[[#This Row],[QTY K]]="",1,db[[#This Row],[QTY K]])</f>
        <v>144</v>
      </c>
      <c r="AB1850" s="140" t="str">
        <f>IF(db[[#This Row],[STN K]]="",IF(db[[#This Row],[STN TG]]="",db[[#This Row],[STN B]],db[[#This Row],[STN TG]]),db[[#This Row],[STN K]])</f>
        <v>PCS</v>
      </c>
      <c r="AC1850" s="140"/>
    </row>
    <row r="1851" spans="1:29" x14ac:dyDescent="0.25">
      <c r="A1851" s="140">
        <f>ROW()-1</f>
        <v>1850</v>
      </c>
      <c r="B1851" s="134" t="str">
        <f>LOWER(SUBSTITUTE(SUBSTITUTE(SUBSTITUTE(SUBSTITUTE(SUBSTITUTE(SUBSTITUTE(db[[#This Row],[NB BM]]," ",),".",""),"-",""),"(",""),")",""),"/",""))</f>
        <v>pcmagnitb511122x8</v>
      </c>
      <c r="C1851" s="134" t="str">
        <f>LOWER(SUBSTITUTE(SUBSTITUTE(SUBSTITUTE(SUBSTITUTE(SUBSTITUTE(SUBSTITUTE(SUBSTITUTE(SUBSTITUTE(SUBSTITUTE(db[[#This Row],[NB NOTA]]," ",),".",""),"-",""),"(",""),")",""),",",""),"/",""),"""",""),"+",""))</f>
        <v>pcmagb511122*8</v>
      </c>
      <c r="D1851" s="134" t="str">
        <f>LOWER(SUBSTITUTE(SUBSTITUTE(SUBSTITUTE(SUBSTITUTE(SUBSTITUTE(SUBSTITUTE(SUBSTITUTE(SUBSTITUTE(SUBSTITUTE(db[[#This Row],[NB PAJAK]]," ",""),"-",""),"(",""),")",""),".",""),",",""),"/",""),"""",""),"+",""))</f>
        <v>pencilcase22x8magnetb5111</v>
      </c>
      <c r="E1851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pcmagnitb511122x8192pcs</v>
      </c>
      <c r="F185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pcmagb511122*8192pcsartomoro</v>
      </c>
      <c r="G1851" s="4" t="s">
        <v>6680</v>
      </c>
      <c r="H1851" s="135" t="s">
        <v>6180</v>
      </c>
      <c r="I1851" s="136" t="s">
        <v>6208</v>
      </c>
      <c r="J1851" s="137" t="s">
        <v>1620</v>
      </c>
      <c r="K1851" s="138" t="e">
        <f>IF(db[[#This Row],[NB NOTA_C]]="","",COUNTIF([2]!B_MSK[concat],db[[#This Row],[NB NOTA_C]]))</f>
        <v>#REF!</v>
      </c>
      <c r="L1851" s="139" t="s">
        <v>2157</v>
      </c>
      <c r="M1851" s="134" t="s">
        <v>1767</v>
      </c>
      <c r="N1851" s="137" t="s">
        <v>2810</v>
      </c>
      <c r="O1851" s="134" t="s">
        <v>6196</v>
      </c>
      <c r="P1851" s="134" t="str">
        <f>IF(db[[#This Row],[QTY/ CTN]]="","",SUBSTITUTE(SUBSTITUTE(SUBSTITUTE(db[[#This Row],[QTY/ CTN]]," ","_",2),"(",""),")","")&amp;"_")</f>
        <v>192 PCS_</v>
      </c>
      <c r="Q1851" s="134">
        <f>IF(db[[#This Row],[H_QTY/ CTN]]="","",SEARCH("_",db[[#This Row],[H_QTY/ CTN]]))</f>
        <v>8</v>
      </c>
      <c r="R1851" s="134">
        <f>IF(db[[#This Row],[H_QTY/ CTN]]="","",LEN(db[[#This Row],[H_QTY/ CTN]]))</f>
        <v>8</v>
      </c>
      <c r="S1851" s="140" t="str">
        <f>IF(db[[#This Row],[H_QTY/ CTN]]="","",LEFT(db[[#This Row],[H_QTY/ CTN]],db[[#This Row],[H_1]]-1))</f>
        <v>192 PCS</v>
      </c>
      <c r="T1851" s="140" t="str">
        <f>IF(NOT(db[[#This Row],[H_1]]=db[[#This Row],[H_2]]),MID(db[[#This Row],[H_QTY/ CTN]],db[[#This Row],[H_1]]+1,db[[#This Row],[H_2]]-db[[#This Row],[H_1]]-1),"")</f>
        <v/>
      </c>
      <c r="U1851" s="140" t="str">
        <f>IF(db[[#This Row],[QTY/ CTN B]]="","",LEFT(db[[#This Row],[QTY/ CTN B]],SEARCH(" ",db[[#This Row],[QTY/ CTN B]],1)-1))</f>
        <v>192</v>
      </c>
      <c r="V1851" s="140" t="str">
        <f>IF(db[[#This Row],[QTY/ CTN B]]="","",RIGHT(db[[#This Row],[QTY/ CTN B]],LEN(db[[#This Row],[QTY/ CTN B]])-SEARCH(" ",db[[#This Row],[QTY/ CTN B]],1)))</f>
        <v>PCS</v>
      </c>
      <c r="W1851" s="140" t="str">
        <f>IF(db[[#This Row],[QTY/ CTN TG]]="",IF(db[[#This Row],[STN TG]]="","",12),LEFT(db[[#This Row],[QTY/ CTN TG]],SEARCH(" ",db[[#This Row],[QTY/ CTN TG]],1)-1))</f>
        <v/>
      </c>
      <c r="X185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1" s="140" t="str">
        <f>IF(db[[#This Row],[STN K]]="","",IF(db[[#This Row],[STN TG]]="LSN",12,""))</f>
        <v/>
      </c>
      <c r="Z1851" s="140" t="str">
        <f>IF(db[[#This Row],[STN TG]]="LSN","PCS","")</f>
        <v/>
      </c>
      <c r="AA1851" s="140">
        <f>db[[#This Row],[QTY B]]*IF(db[[#This Row],[QTY TG]]="",1,db[[#This Row],[QTY TG]])*IF(db[[#This Row],[QTY K]]="",1,db[[#This Row],[QTY K]])</f>
        <v>192</v>
      </c>
      <c r="AB1851" s="140" t="str">
        <f>IF(db[[#This Row],[STN K]]="",IF(db[[#This Row],[STN TG]]="",db[[#This Row],[STN B]],db[[#This Row],[STN TG]]),db[[#This Row],[STN K]])</f>
        <v>PCS</v>
      </c>
      <c r="AC1851" s="140"/>
    </row>
    <row r="1852" spans="1:29" x14ac:dyDescent="0.25">
      <c r="A1852" s="140">
        <f>ROW()-1</f>
        <v>1851</v>
      </c>
      <c r="B1852" s="134" t="str">
        <f>LOWER(SUBSTITUTE(SUBSTITUTE(SUBSTITUTE(SUBSTITUTE(SUBSTITUTE(SUBSTITUTE(db[[#This Row],[NB BM]]," ",),".",""),"-",""),"(",""),")",""),"/",""))</f>
        <v>pcmagnitc1755122x75</v>
      </c>
      <c r="C1852" s="134" t="str">
        <f>LOWER(SUBSTITUTE(SUBSTITUTE(SUBSTITUTE(SUBSTITUTE(SUBSTITUTE(SUBSTITUTE(SUBSTITUTE(SUBSTITUTE(SUBSTITUTE(db[[#This Row],[NB NOTA]]," ",),".",""),"-",""),"(",""),")",""),",",""),"/",""),"""",""),"+",""))</f>
        <v>pcmagc1755122*75</v>
      </c>
      <c r="D1852" s="134" t="str">
        <f>LOWER(SUBSTITUTE(SUBSTITUTE(SUBSTITUTE(SUBSTITUTE(SUBSTITUTE(SUBSTITUTE(SUBSTITUTE(SUBSTITUTE(SUBSTITUTE(db[[#This Row],[NB PAJAK]]," ",""),"-",""),"(",""),")",""),".",""),",",""),"/",""),"""",""),"+",""))</f>
        <v>pencilcase22x75magnetc17551</v>
      </c>
      <c r="E1852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pcmagnitc1755122x75160pcs</v>
      </c>
      <c r="F185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pcmagc1755122*75160pcsartomoro</v>
      </c>
      <c r="G1852" s="4" t="s">
        <v>6681</v>
      </c>
      <c r="H1852" s="135" t="s">
        <v>6171</v>
      </c>
      <c r="I1852" s="136" t="s">
        <v>6212</v>
      </c>
      <c r="J1852" s="137" t="s">
        <v>1620</v>
      </c>
      <c r="K1852" s="138" t="e">
        <f>IF(db[[#This Row],[NB NOTA_C]]="","",COUNTIF([2]!B_MSK[concat],db[[#This Row],[NB NOTA_C]]))</f>
        <v>#REF!</v>
      </c>
      <c r="L1852" s="139" t="s">
        <v>2157</v>
      </c>
      <c r="M1852" s="134" t="s">
        <v>1701</v>
      </c>
      <c r="N1852" s="137" t="s">
        <v>2810</v>
      </c>
      <c r="O1852" s="134" t="s">
        <v>6186</v>
      </c>
      <c r="P1852" s="134" t="str">
        <f>IF(db[[#This Row],[QTY/ CTN]]="","",SUBSTITUTE(SUBSTITUTE(SUBSTITUTE(db[[#This Row],[QTY/ CTN]]," ","_",2),"(",""),")","")&amp;"_")</f>
        <v>160 PCS_</v>
      </c>
      <c r="Q1852" s="134">
        <f>IF(db[[#This Row],[H_QTY/ CTN]]="","",SEARCH("_",db[[#This Row],[H_QTY/ CTN]]))</f>
        <v>8</v>
      </c>
      <c r="R1852" s="134">
        <f>IF(db[[#This Row],[H_QTY/ CTN]]="","",LEN(db[[#This Row],[H_QTY/ CTN]]))</f>
        <v>8</v>
      </c>
      <c r="S1852" s="140" t="str">
        <f>IF(db[[#This Row],[H_QTY/ CTN]]="","",LEFT(db[[#This Row],[H_QTY/ CTN]],db[[#This Row],[H_1]]-1))</f>
        <v>160 PCS</v>
      </c>
      <c r="T1852" s="140" t="str">
        <f>IF(NOT(db[[#This Row],[H_1]]=db[[#This Row],[H_2]]),MID(db[[#This Row],[H_QTY/ CTN]],db[[#This Row],[H_1]]+1,db[[#This Row],[H_2]]-db[[#This Row],[H_1]]-1),"")</f>
        <v/>
      </c>
      <c r="U1852" s="140" t="str">
        <f>IF(db[[#This Row],[QTY/ CTN B]]="","",LEFT(db[[#This Row],[QTY/ CTN B]],SEARCH(" ",db[[#This Row],[QTY/ CTN B]],1)-1))</f>
        <v>160</v>
      </c>
      <c r="V1852" s="140" t="str">
        <f>IF(db[[#This Row],[QTY/ CTN B]]="","",RIGHT(db[[#This Row],[QTY/ CTN B]],LEN(db[[#This Row],[QTY/ CTN B]])-SEARCH(" ",db[[#This Row],[QTY/ CTN B]],1)))</f>
        <v>PCS</v>
      </c>
      <c r="W1852" s="140" t="str">
        <f>IF(db[[#This Row],[QTY/ CTN TG]]="",IF(db[[#This Row],[STN TG]]="","",12),LEFT(db[[#This Row],[QTY/ CTN TG]],SEARCH(" ",db[[#This Row],[QTY/ CTN TG]],1)-1))</f>
        <v/>
      </c>
      <c r="X185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2" s="140" t="str">
        <f>IF(db[[#This Row],[STN K]]="","",IF(db[[#This Row],[STN TG]]="LSN",12,""))</f>
        <v/>
      </c>
      <c r="Z1852" s="140" t="str">
        <f>IF(db[[#This Row],[STN TG]]="LSN","PCS","")</f>
        <v/>
      </c>
      <c r="AA1852" s="140">
        <f>db[[#This Row],[QTY B]]*IF(db[[#This Row],[QTY TG]]="",1,db[[#This Row],[QTY TG]])*IF(db[[#This Row],[QTY K]]="",1,db[[#This Row],[QTY K]])</f>
        <v>160</v>
      </c>
      <c r="AB1852" s="140" t="str">
        <f>IF(db[[#This Row],[STN K]]="",IF(db[[#This Row],[STN TG]]="",db[[#This Row],[STN B]],db[[#This Row],[STN TG]]),db[[#This Row],[STN K]])</f>
        <v>PCS</v>
      </c>
      <c r="AC1852" s="140"/>
    </row>
    <row r="1853" spans="1:29" x14ac:dyDescent="0.25">
      <c r="A1853" s="87">
        <f>ROW()-1</f>
        <v>1852</v>
      </c>
      <c r="B1853" s="103" t="str">
        <f>LOWER(SUBSTITUTE(SUBSTITUTE(SUBSTITUTE(SUBSTITUTE(SUBSTITUTE(SUBSTITUTE(db[[#This Row],[NB BM]]," ",),".",""),"-",""),"(",""),")",""),"/",""))</f>
        <v>pcmagnitc175622x75</v>
      </c>
      <c r="C1853" s="103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D1853" s="103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E1853" s="103" t="str">
        <f>LOWER(SUBSTITUTE(SUBSTITUTE(SUBSTITUTE(SUBSTITUTE(SUBSTITUTE(SUBSTITUTE(SUBSTITUTE(SUBSTITUTE(SUBSTITUTE(db[[#This Row],[NB BM]]&amp;db[[#This Row],[QTY/ CTN]]," ",),".",""),"-",""),"(",""),")",""),",",""),"/",""),"""",""),"+",""))</f>
        <v>pcmagnitc175622x75160pcs</v>
      </c>
      <c r="F185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pcmagc175622*75160pcsartomoro</v>
      </c>
      <c r="G1853" s="4" t="s">
        <v>6682</v>
      </c>
      <c r="H1853" s="104" t="s">
        <v>5224</v>
      </c>
      <c r="I1853" s="105" t="s">
        <v>5227</v>
      </c>
      <c r="J1853" s="1" t="s">
        <v>1620</v>
      </c>
      <c r="K1853" s="107" t="e">
        <f>IF(db[[#This Row],[NB NOTA_C]]="","",COUNTIF([2]!B_MSK[concat],db[[#This Row],[NB NOTA_C]]))</f>
        <v>#REF!</v>
      </c>
      <c r="L1853" s="108" t="s">
        <v>2157</v>
      </c>
      <c r="M1853" s="103" t="s">
        <v>1701</v>
      </c>
      <c r="N1853" s="106" t="s">
        <v>2810</v>
      </c>
      <c r="O1853" s="103"/>
      <c r="P1853" s="103" t="str">
        <f>IF(db[[#This Row],[QTY/ CTN]]="","",SUBSTITUTE(SUBSTITUTE(SUBSTITUTE(db[[#This Row],[QTY/ CTN]]," ","_",2),"(",""),")","")&amp;"_")</f>
        <v>160 PCS_</v>
      </c>
      <c r="Q1853" s="103">
        <f>IF(db[[#This Row],[H_QTY/ CTN]]="","",SEARCH("_",db[[#This Row],[H_QTY/ CTN]]))</f>
        <v>8</v>
      </c>
      <c r="R1853" s="103">
        <f>IF(db[[#This Row],[H_QTY/ CTN]]="","",LEN(db[[#This Row],[H_QTY/ CTN]]))</f>
        <v>8</v>
      </c>
      <c r="S1853" s="109" t="str">
        <f>IF(db[[#This Row],[H_QTY/ CTN]]="","",LEFT(db[[#This Row],[H_QTY/ CTN]],db[[#This Row],[H_1]]-1))</f>
        <v>160 PCS</v>
      </c>
      <c r="T1853" s="109" t="str">
        <f>IF(NOT(db[[#This Row],[H_1]]=db[[#This Row],[H_2]]),MID(db[[#This Row],[H_QTY/ CTN]],db[[#This Row],[H_1]]+1,db[[#This Row],[H_2]]-db[[#This Row],[H_1]]-1),"")</f>
        <v/>
      </c>
      <c r="U1853" s="109" t="str">
        <f>IF(db[[#This Row],[QTY/ CTN B]]="","",LEFT(db[[#This Row],[QTY/ CTN B]],SEARCH(" ",db[[#This Row],[QTY/ CTN B]],1)-1))</f>
        <v>160</v>
      </c>
      <c r="V1853" s="109" t="str">
        <f>IF(db[[#This Row],[QTY/ CTN B]]="","",RIGHT(db[[#This Row],[QTY/ CTN B]],LEN(db[[#This Row],[QTY/ CTN B]])-SEARCH(" ",db[[#This Row],[QTY/ CTN B]],1)))</f>
        <v>PCS</v>
      </c>
      <c r="W1853" s="109" t="str">
        <f>IF(db[[#This Row],[QTY/ CTN TG]]="",IF(db[[#This Row],[STN TG]]="","",12),LEFT(db[[#This Row],[QTY/ CTN TG]],SEARCH(" ",db[[#This Row],[QTY/ CTN TG]],1)-1))</f>
        <v/>
      </c>
      <c r="X185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3" s="109" t="str">
        <f>IF(db[[#This Row],[STN K]]="","",IF(db[[#This Row],[STN TG]]="LSN",12,""))</f>
        <v/>
      </c>
      <c r="Z1853" s="109" t="str">
        <f>IF(db[[#This Row],[STN TG]]="LSN","PCS","")</f>
        <v/>
      </c>
      <c r="AA1853" s="109">
        <f>db[[#This Row],[QTY B]]*IF(db[[#This Row],[QTY TG]]="",1,db[[#This Row],[QTY TG]])*IF(db[[#This Row],[QTY K]]="",1,db[[#This Row],[QTY K]])</f>
        <v>160</v>
      </c>
      <c r="AB1853" s="109" t="str">
        <f>IF(db[[#This Row],[STN K]]="",IF(db[[#This Row],[STN TG]]="",db[[#This Row],[STN B]],db[[#This Row],[STN TG]]),db[[#This Row],[STN K]])</f>
        <v>PCS</v>
      </c>
      <c r="AC1853" s="87"/>
    </row>
    <row r="1854" spans="1:29" x14ac:dyDescent="0.25">
      <c r="A1854" s="140">
        <f>ROW()-1</f>
        <v>1853</v>
      </c>
      <c r="B1854" s="134" t="str">
        <f>LOWER(SUBSTITUTE(SUBSTITUTE(SUBSTITUTE(SUBSTITUTE(SUBSTITUTE(SUBSTITUTE(db[[#This Row],[NB BM]]," ",),".",""),"-",""),"(",""),")",""),"/",""))</f>
        <v>pcmagnitc2755122x75</v>
      </c>
      <c r="C1854" s="134" t="str">
        <f>LOWER(SUBSTITUTE(SUBSTITUTE(SUBSTITUTE(SUBSTITUTE(SUBSTITUTE(SUBSTITUTE(SUBSTITUTE(SUBSTITUTE(SUBSTITUTE(db[[#This Row],[NB NOTA]]," ",),".",""),"-",""),"(",""),")",""),",",""),"/",""),"""",""),"+",""))</f>
        <v>pcmagc2755122*75</v>
      </c>
      <c r="D1854" s="134" t="str">
        <f>LOWER(SUBSTITUTE(SUBSTITUTE(SUBSTITUTE(SUBSTITUTE(SUBSTITUTE(SUBSTITUTE(SUBSTITUTE(SUBSTITUTE(SUBSTITUTE(db[[#This Row],[NB PAJAK]]," ",""),"-",""),"(",""),")",""),".",""),",",""),"/",""),"""",""),"+",""))</f>
        <v>pencilcase22x75magnetc2755</v>
      </c>
      <c r="E1854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pcmagnitc2755122x75192pcs</v>
      </c>
      <c r="F185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pcmagc2755122*75192pcsartomoro</v>
      </c>
      <c r="G1854" s="4" t="s">
        <v>6684</v>
      </c>
      <c r="H1854" s="4" t="s">
        <v>6318</v>
      </c>
      <c r="I1854" s="49" t="s">
        <v>6319</v>
      </c>
      <c r="J1854" s="1" t="s">
        <v>1620</v>
      </c>
      <c r="K1854" s="138" t="e">
        <f>IF(db[[#This Row],[NB NOTA_C]]="","",COUNTIF([2]!B_MSK[concat],db[[#This Row],[NB NOTA_C]]))</f>
        <v>#REF!</v>
      </c>
      <c r="L1854" s="7" t="s">
        <v>2157</v>
      </c>
      <c r="M1854" s="3" t="s">
        <v>1767</v>
      </c>
      <c r="N1854" s="1" t="s">
        <v>2810</v>
      </c>
      <c r="O1854" s="3" t="s">
        <v>6320</v>
      </c>
      <c r="P1854" s="134" t="str">
        <f>IF(db[[#This Row],[QTY/ CTN]]="","",SUBSTITUTE(SUBSTITUTE(SUBSTITUTE(db[[#This Row],[QTY/ CTN]]," ","_",2),"(",""),")","")&amp;"_")</f>
        <v>192 PCS_</v>
      </c>
      <c r="Q1854" s="134">
        <f>IF(db[[#This Row],[H_QTY/ CTN]]="","",SEARCH("_",db[[#This Row],[H_QTY/ CTN]]))</f>
        <v>8</v>
      </c>
      <c r="R1854" s="134">
        <f>IF(db[[#This Row],[H_QTY/ CTN]]="","",LEN(db[[#This Row],[H_QTY/ CTN]]))</f>
        <v>8</v>
      </c>
      <c r="S1854" s="140" t="str">
        <f>IF(db[[#This Row],[H_QTY/ CTN]]="","",LEFT(db[[#This Row],[H_QTY/ CTN]],db[[#This Row],[H_1]]-1))</f>
        <v>192 PCS</v>
      </c>
      <c r="T1854" s="140" t="str">
        <f>IF(NOT(db[[#This Row],[H_1]]=db[[#This Row],[H_2]]),MID(db[[#This Row],[H_QTY/ CTN]],db[[#This Row],[H_1]]+1,db[[#This Row],[H_2]]-db[[#This Row],[H_1]]-1),"")</f>
        <v/>
      </c>
      <c r="U1854" s="140" t="str">
        <f>IF(db[[#This Row],[QTY/ CTN B]]="","",LEFT(db[[#This Row],[QTY/ CTN B]],SEARCH(" ",db[[#This Row],[QTY/ CTN B]],1)-1))</f>
        <v>192</v>
      </c>
      <c r="V1854" s="140" t="str">
        <f>IF(db[[#This Row],[QTY/ CTN B]]="","",RIGHT(db[[#This Row],[QTY/ CTN B]],LEN(db[[#This Row],[QTY/ CTN B]])-SEARCH(" ",db[[#This Row],[QTY/ CTN B]],1)))</f>
        <v>PCS</v>
      </c>
      <c r="W1854" s="140" t="str">
        <f>IF(db[[#This Row],[QTY/ CTN TG]]="",IF(db[[#This Row],[STN TG]]="","",12),LEFT(db[[#This Row],[QTY/ CTN TG]],SEARCH(" ",db[[#This Row],[QTY/ CTN TG]],1)-1))</f>
        <v/>
      </c>
      <c r="X185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4" s="140" t="str">
        <f>IF(db[[#This Row],[STN K]]="","",IF(db[[#This Row],[STN TG]]="LSN",12,""))</f>
        <v/>
      </c>
      <c r="Z1854" s="140" t="str">
        <f>IF(db[[#This Row],[STN TG]]="LSN","PCS","")</f>
        <v/>
      </c>
      <c r="AA1854" s="140">
        <f>db[[#This Row],[QTY B]]*IF(db[[#This Row],[QTY TG]]="",1,db[[#This Row],[QTY TG]])*IF(db[[#This Row],[QTY K]]="",1,db[[#This Row],[QTY K]])</f>
        <v>192</v>
      </c>
      <c r="AB1854" s="140" t="str">
        <f>IF(db[[#This Row],[STN K]]="",IF(db[[#This Row],[STN TG]]="",db[[#This Row],[STN B]],db[[#This Row],[STN TG]]),db[[#This Row],[STN K]])</f>
        <v>PCS</v>
      </c>
      <c r="AC1854" s="140"/>
    </row>
    <row r="1855" spans="1:29" x14ac:dyDescent="0.25">
      <c r="A1855" s="140">
        <f>ROW()-1</f>
        <v>1854</v>
      </c>
      <c r="B1855" s="134" t="str">
        <f>LOWER(SUBSTITUTE(SUBSTITUTE(SUBSTITUTE(SUBSTITUTE(SUBSTITUTE(SUBSTITUTE(db[[#This Row],[NB BM]]," ",),".",""),"-",""),"(",""),")",""),"/",""))</f>
        <v>pcmagnitc52123d23x85</v>
      </c>
      <c r="C1855" s="134" t="str">
        <f>LOWER(SUBSTITUTE(SUBSTITUTE(SUBSTITUTE(SUBSTITUTE(SUBSTITUTE(SUBSTITUTE(SUBSTITUTE(SUBSTITUTE(SUBSTITUTE(db[[#This Row],[NB NOTA]]," ",),".",""),"-",""),"(",""),")",""),",",""),"/",""),"""",""),"+",""))</f>
        <v>pcmagc521223*853d</v>
      </c>
      <c r="D1855" s="134" t="str">
        <f>LOWER(SUBSTITUTE(SUBSTITUTE(SUBSTITUTE(SUBSTITUTE(SUBSTITUTE(SUBSTITUTE(SUBSTITUTE(SUBSTITUTE(SUBSTITUTE(db[[#This Row],[NB PAJAK]]," ",""),"-",""),"(",""),")",""),".",""),",",""),"/",""),"""",""),"+",""))</f>
        <v>pencilcase23x85magnet3dc5212</v>
      </c>
      <c r="E1855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pcmagnitc52123d23x85144pcs</v>
      </c>
      <c r="F185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pcmagc521223*853d144pcsartomoro</v>
      </c>
      <c r="G1855" s="4" t="s">
        <v>6683</v>
      </c>
      <c r="H1855" s="135" t="s">
        <v>6176</v>
      </c>
      <c r="I1855" s="136" t="s">
        <v>6205</v>
      </c>
      <c r="J1855" s="137" t="s">
        <v>1620</v>
      </c>
      <c r="K1855" s="138" t="e">
        <f>IF(db[[#This Row],[NB NOTA_C]]="","",COUNTIF([2]!B_MSK[concat],db[[#This Row],[NB NOTA_C]]))</f>
        <v>#REF!</v>
      </c>
      <c r="L1855" s="139" t="s">
        <v>2157</v>
      </c>
      <c r="M1855" s="134" t="s">
        <v>1664</v>
      </c>
      <c r="N1855" s="137" t="s">
        <v>2810</v>
      </c>
      <c r="O1855" s="134" t="s">
        <v>6192</v>
      </c>
      <c r="P1855" s="134" t="str">
        <f>IF(db[[#This Row],[QTY/ CTN]]="","",SUBSTITUTE(SUBSTITUTE(SUBSTITUTE(db[[#This Row],[QTY/ CTN]]," ","_",2),"(",""),")","")&amp;"_")</f>
        <v>144 PCS_</v>
      </c>
      <c r="Q1855" s="134">
        <f>IF(db[[#This Row],[H_QTY/ CTN]]="","",SEARCH("_",db[[#This Row],[H_QTY/ CTN]]))</f>
        <v>8</v>
      </c>
      <c r="R1855" s="134">
        <f>IF(db[[#This Row],[H_QTY/ CTN]]="","",LEN(db[[#This Row],[H_QTY/ CTN]]))</f>
        <v>8</v>
      </c>
      <c r="S1855" s="140" t="str">
        <f>IF(db[[#This Row],[H_QTY/ CTN]]="","",LEFT(db[[#This Row],[H_QTY/ CTN]],db[[#This Row],[H_1]]-1))</f>
        <v>144 PCS</v>
      </c>
      <c r="T1855" s="140" t="str">
        <f>IF(NOT(db[[#This Row],[H_1]]=db[[#This Row],[H_2]]),MID(db[[#This Row],[H_QTY/ CTN]],db[[#This Row],[H_1]]+1,db[[#This Row],[H_2]]-db[[#This Row],[H_1]]-1),"")</f>
        <v/>
      </c>
      <c r="U1855" s="140" t="str">
        <f>IF(db[[#This Row],[QTY/ CTN B]]="","",LEFT(db[[#This Row],[QTY/ CTN B]],SEARCH(" ",db[[#This Row],[QTY/ CTN B]],1)-1))</f>
        <v>144</v>
      </c>
      <c r="V1855" s="140" t="str">
        <f>IF(db[[#This Row],[QTY/ CTN B]]="","",RIGHT(db[[#This Row],[QTY/ CTN B]],LEN(db[[#This Row],[QTY/ CTN B]])-SEARCH(" ",db[[#This Row],[QTY/ CTN B]],1)))</f>
        <v>PCS</v>
      </c>
      <c r="W1855" s="140" t="str">
        <f>IF(db[[#This Row],[QTY/ CTN TG]]="",IF(db[[#This Row],[STN TG]]="","",12),LEFT(db[[#This Row],[QTY/ CTN TG]],SEARCH(" ",db[[#This Row],[QTY/ CTN TG]],1)-1))</f>
        <v/>
      </c>
      <c r="X185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5" s="140" t="str">
        <f>IF(db[[#This Row],[STN K]]="","",IF(db[[#This Row],[STN TG]]="LSN",12,""))</f>
        <v/>
      </c>
      <c r="Z1855" s="140" t="str">
        <f>IF(db[[#This Row],[STN TG]]="LSN","PCS","")</f>
        <v/>
      </c>
      <c r="AA1855" s="140">
        <f>db[[#This Row],[QTY B]]*IF(db[[#This Row],[QTY TG]]="",1,db[[#This Row],[QTY TG]])*IF(db[[#This Row],[QTY K]]="",1,db[[#This Row],[QTY K]])</f>
        <v>144</v>
      </c>
      <c r="AB1855" s="140" t="str">
        <f>IF(db[[#This Row],[STN K]]="",IF(db[[#This Row],[STN TG]]="",db[[#This Row],[STN B]],db[[#This Row],[STN TG]]),db[[#This Row],[STN K]])</f>
        <v>PCS</v>
      </c>
      <c r="AC1855" s="140"/>
    </row>
    <row r="1856" spans="1:29" x14ac:dyDescent="0.25">
      <c r="A1856" s="87">
        <f>ROW()-1</f>
        <v>1855</v>
      </c>
      <c r="B1856" s="117" t="str">
        <f>LOWER(SUBSTITUTE(SUBSTITUTE(SUBSTITUTE(SUBSTITUTE(SUBSTITUTE(SUBSTITUTE(db[[#This Row],[NB BM]]," ",),".",""),"-",""),"(",""),")",""),"/",""))</f>
        <v>pcmagnitfc175722x75</v>
      </c>
      <c r="C1856" s="117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D1856" s="117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E1856" s="117" t="str">
        <f>LOWER(SUBSTITUTE(SUBSTITUTE(SUBSTITUTE(SUBSTITUTE(SUBSTITUTE(SUBSTITUTE(SUBSTITUTE(SUBSTITUTE(SUBSTITUTE(db[[#This Row],[NB BM]]&amp;db[[#This Row],[QTY/ CTN]]," ",),".",""),"-",""),"(",""),")",""),",",""),"/",""),"""",""),"+",""))</f>
        <v>pcmagnitfc175722x75144pcs</v>
      </c>
      <c r="F185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pcmagfc175722*75144pcsartomoro</v>
      </c>
      <c r="G1856" s="4" t="s">
        <v>6685</v>
      </c>
      <c r="H1856" s="4" t="s">
        <v>5686</v>
      </c>
      <c r="I1856" s="49" t="s">
        <v>5687</v>
      </c>
      <c r="J1856" s="1" t="s">
        <v>1620</v>
      </c>
      <c r="K1856" s="121" t="e">
        <f>IF(db[[#This Row],[NB NOTA_C]]="","",COUNTIF([2]!B_MSK[concat],db[[#This Row],[NB NOTA_C]]))</f>
        <v>#REF!</v>
      </c>
      <c r="L1856" s="122" t="s">
        <v>2157</v>
      </c>
      <c r="M1856" s="117" t="s">
        <v>1664</v>
      </c>
      <c r="N1856" s="120" t="s">
        <v>2810</v>
      </c>
      <c r="O1856" s="117"/>
      <c r="P1856" s="117" t="str">
        <f>IF(db[[#This Row],[QTY/ CTN]]="","",SUBSTITUTE(SUBSTITUTE(SUBSTITUTE(db[[#This Row],[QTY/ CTN]]," ","_",2),"(",""),")","")&amp;"_")</f>
        <v>144 PCS_</v>
      </c>
      <c r="Q1856" s="117">
        <f>IF(db[[#This Row],[H_QTY/ CTN]]="","",SEARCH("_",db[[#This Row],[H_QTY/ CTN]]))</f>
        <v>8</v>
      </c>
      <c r="R1856" s="117">
        <f>IF(db[[#This Row],[H_QTY/ CTN]]="","",LEN(db[[#This Row],[H_QTY/ CTN]]))</f>
        <v>8</v>
      </c>
      <c r="S1856" s="123" t="str">
        <f>IF(db[[#This Row],[H_QTY/ CTN]]="","",LEFT(db[[#This Row],[H_QTY/ CTN]],db[[#This Row],[H_1]]-1))</f>
        <v>144 PCS</v>
      </c>
      <c r="T1856" s="123" t="str">
        <f>IF(NOT(db[[#This Row],[H_1]]=db[[#This Row],[H_2]]),MID(db[[#This Row],[H_QTY/ CTN]],db[[#This Row],[H_1]]+1,db[[#This Row],[H_2]]-db[[#This Row],[H_1]]-1),"")</f>
        <v/>
      </c>
      <c r="U1856" s="123" t="str">
        <f>IF(db[[#This Row],[QTY/ CTN B]]="","",LEFT(db[[#This Row],[QTY/ CTN B]],SEARCH(" ",db[[#This Row],[QTY/ CTN B]],1)-1))</f>
        <v>144</v>
      </c>
      <c r="V1856" s="123" t="str">
        <f>IF(db[[#This Row],[QTY/ CTN B]]="","",RIGHT(db[[#This Row],[QTY/ CTN B]],LEN(db[[#This Row],[QTY/ CTN B]])-SEARCH(" ",db[[#This Row],[QTY/ CTN B]],1)))</f>
        <v>PCS</v>
      </c>
      <c r="W1856" s="123" t="str">
        <f>IF(db[[#This Row],[QTY/ CTN TG]]="",IF(db[[#This Row],[STN TG]]="","",12),LEFT(db[[#This Row],[QTY/ CTN TG]],SEARCH(" ",db[[#This Row],[QTY/ CTN TG]],1)-1))</f>
        <v/>
      </c>
      <c r="X185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6" s="123" t="str">
        <f>IF(db[[#This Row],[STN K]]="","",IF(db[[#This Row],[STN TG]]="LSN",12,""))</f>
        <v/>
      </c>
      <c r="Z1856" s="123" t="str">
        <f>IF(db[[#This Row],[STN TG]]="LSN","PCS","")</f>
        <v/>
      </c>
      <c r="AA1856" s="123">
        <f>db[[#This Row],[QTY B]]*IF(db[[#This Row],[QTY TG]]="",1,db[[#This Row],[QTY TG]])*IF(db[[#This Row],[QTY K]]="",1,db[[#This Row],[QTY K]])</f>
        <v>144</v>
      </c>
      <c r="AB1856" s="123" t="str">
        <f>IF(db[[#This Row],[STN K]]="",IF(db[[#This Row],[STN TG]]="",db[[#This Row],[STN B]],db[[#This Row],[STN TG]]),db[[#This Row],[STN K]])</f>
        <v>PCS</v>
      </c>
      <c r="AC1856" s="87"/>
    </row>
    <row r="1857" spans="1:29" x14ac:dyDescent="0.25">
      <c r="A1857" s="87">
        <f>ROW()-1</f>
        <v>1856</v>
      </c>
      <c r="B1857" s="117" t="str">
        <f>LOWER(SUBSTITUTE(SUBSTITUTE(SUBSTITUTE(SUBSTITUTE(SUBSTITUTE(SUBSTITUTE(db[[#This Row],[NB BM]]," ",),".",""),"-",""),"(",""),")",""),"/",""))</f>
        <v>pcmagnitfc175822x75</v>
      </c>
      <c r="C1857" s="117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D1857" s="117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E1857" s="117" t="str">
        <f>LOWER(SUBSTITUTE(SUBSTITUTE(SUBSTITUTE(SUBSTITUTE(SUBSTITUTE(SUBSTITUTE(SUBSTITUTE(SUBSTITUTE(SUBSTITUTE(db[[#This Row],[NB BM]]&amp;db[[#This Row],[QTY/ CTN]]," ",),".",""),"-",""),"(",""),")",""),",",""),"/",""),"""",""),"+",""))</f>
        <v>pcmagnitfc175822x75144pcs</v>
      </c>
      <c r="F185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pcmagfc175822*75144pcsartomoro</v>
      </c>
      <c r="G1857" s="4" t="s">
        <v>6686</v>
      </c>
      <c r="H1857" s="4" t="s">
        <v>5685</v>
      </c>
      <c r="I1857" s="49" t="s">
        <v>5688</v>
      </c>
      <c r="J1857" s="1" t="s">
        <v>1620</v>
      </c>
      <c r="K1857" s="121" t="e">
        <f>IF(db[[#This Row],[NB NOTA_C]]="","",COUNTIF([2]!B_MSK[concat],db[[#This Row],[NB NOTA_C]]))</f>
        <v>#REF!</v>
      </c>
      <c r="L1857" s="7" t="s">
        <v>2157</v>
      </c>
      <c r="M1857" s="3" t="s">
        <v>1664</v>
      </c>
      <c r="N1857" s="1" t="s">
        <v>2810</v>
      </c>
      <c r="O1857" s="117"/>
      <c r="P1857" s="117" t="str">
        <f>IF(db[[#This Row],[QTY/ CTN]]="","",SUBSTITUTE(SUBSTITUTE(SUBSTITUTE(db[[#This Row],[QTY/ CTN]]," ","_",2),"(",""),")","")&amp;"_")</f>
        <v>144 PCS_</v>
      </c>
      <c r="Q1857" s="117">
        <f>IF(db[[#This Row],[H_QTY/ CTN]]="","",SEARCH("_",db[[#This Row],[H_QTY/ CTN]]))</f>
        <v>8</v>
      </c>
      <c r="R1857" s="117">
        <f>IF(db[[#This Row],[H_QTY/ CTN]]="","",LEN(db[[#This Row],[H_QTY/ CTN]]))</f>
        <v>8</v>
      </c>
      <c r="S1857" s="123" t="str">
        <f>IF(db[[#This Row],[H_QTY/ CTN]]="","",LEFT(db[[#This Row],[H_QTY/ CTN]],db[[#This Row],[H_1]]-1))</f>
        <v>144 PCS</v>
      </c>
      <c r="T1857" s="123" t="str">
        <f>IF(NOT(db[[#This Row],[H_1]]=db[[#This Row],[H_2]]),MID(db[[#This Row],[H_QTY/ CTN]],db[[#This Row],[H_1]]+1,db[[#This Row],[H_2]]-db[[#This Row],[H_1]]-1),"")</f>
        <v/>
      </c>
      <c r="U1857" s="123" t="str">
        <f>IF(db[[#This Row],[QTY/ CTN B]]="","",LEFT(db[[#This Row],[QTY/ CTN B]],SEARCH(" ",db[[#This Row],[QTY/ CTN B]],1)-1))</f>
        <v>144</v>
      </c>
      <c r="V1857" s="123" t="str">
        <f>IF(db[[#This Row],[QTY/ CTN B]]="","",RIGHT(db[[#This Row],[QTY/ CTN B]],LEN(db[[#This Row],[QTY/ CTN B]])-SEARCH(" ",db[[#This Row],[QTY/ CTN B]],1)))</f>
        <v>PCS</v>
      </c>
      <c r="W1857" s="123" t="str">
        <f>IF(db[[#This Row],[QTY/ CTN TG]]="",IF(db[[#This Row],[STN TG]]="","",12),LEFT(db[[#This Row],[QTY/ CTN TG]],SEARCH(" ",db[[#This Row],[QTY/ CTN TG]],1)-1))</f>
        <v/>
      </c>
      <c r="X185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7" s="123" t="str">
        <f>IF(db[[#This Row],[STN K]]="","",IF(db[[#This Row],[STN TG]]="LSN",12,""))</f>
        <v/>
      </c>
      <c r="Z1857" s="123" t="str">
        <f>IF(db[[#This Row],[STN TG]]="LSN","PCS","")</f>
        <v/>
      </c>
      <c r="AA1857" s="123">
        <f>db[[#This Row],[QTY B]]*IF(db[[#This Row],[QTY TG]]="",1,db[[#This Row],[QTY TG]])*IF(db[[#This Row],[QTY K]]="",1,db[[#This Row],[QTY K]])</f>
        <v>144</v>
      </c>
      <c r="AB1857" s="123" t="str">
        <f>IF(db[[#This Row],[STN K]]="",IF(db[[#This Row],[STN TG]]="",db[[#This Row],[STN B]],db[[#This Row],[STN TG]]),db[[#This Row],[STN K]])</f>
        <v>PCS</v>
      </c>
      <c r="AC1857" s="87"/>
    </row>
    <row r="1858" spans="1:29" x14ac:dyDescent="0.25">
      <c r="A1858" s="87">
        <f>ROW()-1</f>
        <v>1857</v>
      </c>
      <c r="B1858" s="3" t="str">
        <f>LOWER(SUBSTITUTE(SUBSTITUTE(SUBSTITUTE(SUBSTITUTE(SUBSTITUTE(SUBSTITUTE(db[[#This Row],[NB BM]]," ",),".",""),"-",""),"(",""),")",""),"/",""))</f>
        <v>pcmagnitfc176022x75timbul</v>
      </c>
      <c r="C1858" s="3" t="str">
        <f>LOWER(SUBSTITUTE(SUBSTITUTE(SUBSTITUTE(SUBSTITUTE(SUBSTITUTE(SUBSTITUTE(SUBSTITUTE(SUBSTITUTE(SUBSTITUTE(db[[#This Row],[NB NOTA]]," ",),".",""),"-",""),"(",""),")",""),",",""),"/",""),"""",""),"+",""))</f>
        <v>pcmagfc1760timbul22*75</v>
      </c>
      <c r="D1858" s="3" t="str">
        <f>LOWER(SUBSTITUTE(SUBSTITUTE(SUBSTITUTE(SUBSTITUTE(SUBSTITUTE(SUBSTITUTE(SUBSTITUTE(SUBSTITUTE(SUBSTITUTE(db[[#This Row],[NB PAJAK]]," ",""),"-",""),"(",""),")",""),".",""),",",""),"/",""),"""",""),"+",""))</f>
        <v>pencilcase22x75magnetfc1760timbul</v>
      </c>
      <c r="E185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pcmagnitfc176022x75timbul144pcs</v>
      </c>
      <c r="F18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pcmagfc1760timbul22*75144pcsartomoro</v>
      </c>
      <c r="G1858" s="4" t="s">
        <v>6687</v>
      </c>
      <c r="H1858" s="4" t="s">
        <v>5972</v>
      </c>
      <c r="I1858" s="49" t="s">
        <v>5976</v>
      </c>
      <c r="J1858" s="1" t="s">
        <v>1620</v>
      </c>
      <c r="K1858" s="28" t="e">
        <f>IF(db[[#This Row],[NB NOTA_C]]="","",COUNTIF([2]!B_MSK[concat],db[[#This Row],[NB NOTA_C]]))</f>
        <v>#REF!</v>
      </c>
      <c r="L1858" s="7" t="s">
        <v>2157</v>
      </c>
      <c r="M1858" s="3" t="s">
        <v>1664</v>
      </c>
      <c r="N1858" s="1" t="s">
        <v>2810</v>
      </c>
      <c r="O1858" s="3" t="s">
        <v>5980</v>
      </c>
      <c r="P1858" s="3" t="str">
        <f>IF(db[[#This Row],[QTY/ CTN]]="","",SUBSTITUTE(SUBSTITUTE(SUBSTITUTE(db[[#This Row],[QTY/ CTN]]," ","_",2),"(",""),")","")&amp;"_")</f>
        <v>144 PCS_</v>
      </c>
      <c r="Q1858" s="3">
        <f>IF(db[[#This Row],[H_QTY/ CTN]]="","",SEARCH("_",db[[#This Row],[H_QTY/ CTN]]))</f>
        <v>8</v>
      </c>
      <c r="R1858" s="3">
        <f>IF(db[[#This Row],[H_QTY/ CTN]]="","",LEN(db[[#This Row],[H_QTY/ CTN]]))</f>
        <v>8</v>
      </c>
      <c r="S1858" s="87" t="str">
        <f>IF(db[[#This Row],[H_QTY/ CTN]]="","",LEFT(db[[#This Row],[H_QTY/ CTN]],db[[#This Row],[H_1]]-1))</f>
        <v>144 PCS</v>
      </c>
      <c r="T1858" s="87" t="str">
        <f>IF(NOT(db[[#This Row],[H_1]]=db[[#This Row],[H_2]]),MID(db[[#This Row],[H_QTY/ CTN]],db[[#This Row],[H_1]]+1,db[[#This Row],[H_2]]-db[[#This Row],[H_1]]-1),"")</f>
        <v/>
      </c>
      <c r="U1858" s="87" t="str">
        <f>IF(db[[#This Row],[QTY/ CTN B]]="","",LEFT(db[[#This Row],[QTY/ CTN B]],SEARCH(" ",db[[#This Row],[QTY/ CTN B]],1)-1))</f>
        <v>144</v>
      </c>
      <c r="V1858" s="87" t="str">
        <f>IF(db[[#This Row],[QTY/ CTN B]]="","",RIGHT(db[[#This Row],[QTY/ CTN B]],LEN(db[[#This Row],[QTY/ CTN B]])-SEARCH(" ",db[[#This Row],[QTY/ CTN B]],1)))</f>
        <v>PCS</v>
      </c>
      <c r="W1858" s="87" t="str">
        <f>IF(db[[#This Row],[QTY/ CTN TG]]="",IF(db[[#This Row],[STN TG]]="","",12),LEFT(db[[#This Row],[QTY/ CTN TG]],SEARCH(" ",db[[#This Row],[QTY/ CTN TG]],1)-1))</f>
        <v/>
      </c>
      <c r="X1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8" s="87" t="str">
        <f>IF(db[[#This Row],[STN K]]="","",IF(db[[#This Row],[STN TG]]="LSN",12,""))</f>
        <v/>
      </c>
      <c r="Z1858" s="87" t="str">
        <f>IF(db[[#This Row],[STN TG]]="LSN","PCS","")</f>
        <v/>
      </c>
      <c r="AA1858" s="87">
        <f>db[[#This Row],[QTY B]]*IF(db[[#This Row],[QTY TG]]="",1,db[[#This Row],[QTY TG]])*IF(db[[#This Row],[QTY K]]="",1,db[[#This Row],[QTY K]])</f>
        <v>144</v>
      </c>
      <c r="AB1858" s="87" t="str">
        <f>IF(db[[#This Row],[STN K]]="",IF(db[[#This Row],[STN TG]]="",db[[#This Row],[STN B]],db[[#This Row],[STN TG]]),db[[#This Row],[STN K]])</f>
        <v>PCS</v>
      </c>
      <c r="AC1858" s="87"/>
    </row>
    <row r="1859" spans="1:29" x14ac:dyDescent="0.25">
      <c r="A1859" s="87">
        <f>ROW()-1</f>
        <v>1858</v>
      </c>
      <c r="B1859" s="3" t="str">
        <f>LOWER(SUBSTITUTE(SUBSTITUTE(SUBSTITUTE(SUBSTITUTE(SUBSTITUTE(SUBSTITUTE(db[[#This Row],[NB BM]]," ",),".",""),"-",""),"(",""),")",""),"/",""))</f>
        <v>pcmagnitfc176122x753d</v>
      </c>
      <c r="C1859" s="3" t="str">
        <f>LOWER(SUBSTITUTE(SUBSTITUTE(SUBSTITUTE(SUBSTITUTE(SUBSTITUTE(SUBSTITUTE(SUBSTITUTE(SUBSTITUTE(SUBSTITUTE(db[[#This Row],[NB NOTA]]," ",),".",""),"-",""),"(",""),")",""),",",""),"/",""),"""",""),"+",""))</f>
        <v>pcmagfc17613d22*75</v>
      </c>
      <c r="D1859" s="3" t="str">
        <f>LOWER(SUBSTITUTE(SUBSTITUTE(SUBSTITUTE(SUBSTITUTE(SUBSTITUTE(SUBSTITUTE(SUBSTITUTE(SUBSTITUTE(SUBSTITUTE(db[[#This Row],[NB PAJAK]]," ",""),"-",""),"(",""),")",""),".",""),",",""),"/",""),"""",""),"+",""))</f>
        <v>pencilcase22x75magnetfc17613d</v>
      </c>
      <c r="E1859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pcmagnitfc176122x753d144pcs</v>
      </c>
      <c r="F18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pcmagfc17613d22*75144pcsartomoro</v>
      </c>
      <c r="G1859" s="4" t="s">
        <v>6688</v>
      </c>
      <c r="H1859" s="4" t="s">
        <v>5973</v>
      </c>
      <c r="I1859" s="49" t="s">
        <v>5977</v>
      </c>
      <c r="J1859" s="1" t="s">
        <v>1620</v>
      </c>
      <c r="K1859" s="28" t="e">
        <f>IF(db[[#This Row],[NB NOTA_C]]="","",COUNTIF([2]!B_MSK[concat],db[[#This Row],[NB NOTA_C]]))</f>
        <v>#REF!</v>
      </c>
      <c r="L1859" s="7" t="s">
        <v>2157</v>
      </c>
      <c r="M1859" s="3" t="s">
        <v>1664</v>
      </c>
      <c r="N1859" s="1" t="s">
        <v>2810</v>
      </c>
      <c r="O1859" s="3" t="s">
        <v>5981</v>
      </c>
      <c r="P1859" s="3" t="str">
        <f>IF(db[[#This Row],[QTY/ CTN]]="","",SUBSTITUTE(SUBSTITUTE(SUBSTITUTE(db[[#This Row],[QTY/ CTN]]," ","_",2),"(",""),")","")&amp;"_")</f>
        <v>144 PCS_</v>
      </c>
      <c r="Q1859" s="3">
        <f>IF(db[[#This Row],[H_QTY/ CTN]]="","",SEARCH("_",db[[#This Row],[H_QTY/ CTN]]))</f>
        <v>8</v>
      </c>
      <c r="R1859" s="3">
        <f>IF(db[[#This Row],[H_QTY/ CTN]]="","",LEN(db[[#This Row],[H_QTY/ CTN]]))</f>
        <v>8</v>
      </c>
      <c r="S1859" s="87" t="str">
        <f>IF(db[[#This Row],[H_QTY/ CTN]]="","",LEFT(db[[#This Row],[H_QTY/ CTN]],db[[#This Row],[H_1]]-1))</f>
        <v>144 PCS</v>
      </c>
      <c r="T1859" s="87" t="str">
        <f>IF(NOT(db[[#This Row],[H_1]]=db[[#This Row],[H_2]]),MID(db[[#This Row],[H_QTY/ CTN]],db[[#This Row],[H_1]]+1,db[[#This Row],[H_2]]-db[[#This Row],[H_1]]-1),"")</f>
        <v/>
      </c>
      <c r="U1859" s="87" t="str">
        <f>IF(db[[#This Row],[QTY/ CTN B]]="","",LEFT(db[[#This Row],[QTY/ CTN B]],SEARCH(" ",db[[#This Row],[QTY/ CTN B]],1)-1))</f>
        <v>144</v>
      </c>
      <c r="V1859" s="87" t="str">
        <f>IF(db[[#This Row],[QTY/ CTN B]]="","",RIGHT(db[[#This Row],[QTY/ CTN B]],LEN(db[[#This Row],[QTY/ CTN B]])-SEARCH(" ",db[[#This Row],[QTY/ CTN B]],1)))</f>
        <v>PCS</v>
      </c>
      <c r="W1859" s="87" t="str">
        <f>IF(db[[#This Row],[QTY/ CTN TG]]="",IF(db[[#This Row],[STN TG]]="","",12),LEFT(db[[#This Row],[QTY/ CTN TG]],SEARCH(" ",db[[#This Row],[QTY/ CTN TG]],1)-1))</f>
        <v/>
      </c>
      <c r="X18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59" s="87" t="str">
        <f>IF(db[[#This Row],[STN K]]="","",IF(db[[#This Row],[STN TG]]="LSN",12,""))</f>
        <v/>
      </c>
      <c r="Z1859" s="87" t="str">
        <f>IF(db[[#This Row],[STN TG]]="LSN","PCS","")</f>
        <v/>
      </c>
      <c r="AA1859" s="87">
        <f>db[[#This Row],[QTY B]]*IF(db[[#This Row],[QTY TG]]="",1,db[[#This Row],[QTY TG]])*IF(db[[#This Row],[QTY K]]="",1,db[[#This Row],[QTY K]])</f>
        <v>144</v>
      </c>
      <c r="AB1859" s="87" t="str">
        <f>IF(db[[#This Row],[STN K]]="",IF(db[[#This Row],[STN TG]]="",db[[#This Row],[STN B]],db[[#This Row],[STN TG]]),db[[#This Row],[STN K]])</f>
        <v>PCS</v>
      </c>
      <c r="AC1859" s="87"/>
    </row>
    <row r="1860" spans="1:29" x14ac:dyDescent="0.25">
      <c r="A1860" s="140">
        <f>ROW()-1</f>
        <v>1859</v>
      </c>
      <c r="B1860" s="134" t="str">
        <f>LOWER(SUBSTITUTE(SUBSTITUTE(SUBSTITUTE(SUBSTITUTE(SUBSTITUTE(SUBSTITUTE(db[[#This Row],[NB BM]]," ",),".",""),"-",""),"(",""),")",""),"/",""))</f>
        <v>pcmagnitfc52233d23x85</v>
      </c>
      <c r="C1860" s="134" t="str">
        <f>LOWER(SUBSTITUTE(SUBSTITUTE(SUBSTITUTE(SUBSTITUTE(SUBSTITUTE(SUBSTITUTE(SUBSTITUTE(SUBSTITUTE(SUBSTITUTE(db[[#This Row],[NB NOTA]]," ",),".",""),"-",""),"(",""),")",""),",",""),"/",""),"""",""),"+",""))</f>
        <v>pcmagfc522323*853d</v>
      </c>
      <c r="D1860" s="134" t="str">
        <f>LOWER(SUBSTITUTE(SUBSTITUTE(SUBSTITUTE(SUBSTITUTE(SUBSTITUTE(SUBSTITUTE(SUBSTITUTE(SUBSTITUTE(SUBSTITUTE(db[[#This Row],[NB PAJAK]]," ",""),"-",""),"(",""),")",""),".",""),",",""),"/",""),"""",""),"+",""))</f>
        <v>pencilcase23x85magnet3dfc5223</v>
      </c>
      <c r="E1860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pcmagnitfc52233d23x85144pcs</v>
      </c>
      <c r="F186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pcmagfc522323*853d144pcsartomoro</v>
      </c>
      <c r="G1860" s="4" t="s">
        <v>6689</v>
      </c>
      <c r="H1860" s="135" t="s">
        <v>6179</v>
      </c>
      <c r="I1860" s="136" t="s">
        <v>6207</v>
      </c>
      <c r="J1860" s="137" t="s">
        <v>1620</v>
      </c>
      <c r="K1860" s="138" t="e">
        <f>IF(db[[#This Row],[NB NOTA_C]]="","",COUNTIF([2]!B_MSK[concat],db[[#This Row],[NB NOTA_C]]))</f>
        <v>#REF!</v>
      </c>
      <c r="L1860" s="139" t="s">
        <v>2157</v>
      </c>
      <c r="M1860" s="134" t="s">
        <v>1664</v>
      </c>
      <c r="N1860" s="137" t="s">
        <v>2810</v>
      </c>
      <c r="O1860" s="134" t="s">
        <v>6195</v>
      </c>
      <c r="P1860" s="134" t="str">
        <f>IF(db[[#This Row],[QTY/ CTN]]="","",SUBSTITUTE(SUBSTITUTE(SUBSTITUTE(db[[#This Row],[QTY/ CTN]]," ","_",2),"(",""),")","")&amp;"_")</f>
        <v>144 PCS_</v>
      </c>
      <c r="Q1860" s="134">
        <f>IF(db[[#This Row],[H_QTY/ CTN]]="","",SEARCH("_",db[[#This Row],[H_QTY/ CTN]]))</f>
        <v>8</v>
      </c>
      <c r="R1860" s="134">
        <f>IF(db[[#This Row],[H_QTY/ CTN]]="","",LEN(db[[#This Row],[H_QTY/ CTN]]))</f>
        <v>8</v>
      </c>
      <c r="S1860" s="140" t="str">
        <f>IF(db[[#This Row],[H_QTY/ CTN]]="","",LEFT(db[[#This Row],[H_QTY/ CTN]],db[[#This Row],[H_1]]-1))</f>
        <v>144 PCS</v>
      </c>
      <c r="T1860" s="140" t="str">
        <f>IF(NOT(db[[#This Row],[H_1]]=db[[#This Row],[H_2]]),MID(db[[#This Row],[H_QTY/ CTN]],db[[#This Row],[H_1]]+1,db[[#This Row],[H_2]]-db[[#This Row],[H_1]]-1),"")</f>
        <v/>
      </c>
      <c r="U1860" s="140" t="str">
        <f>IF(db[[#This Row],[QTY/ CTN B]]="","",LEFT(db[[#This Row],[QTY/ CTN B]],SEARCH(" ",db[[#This Row],[QTY/ CTN B]],1)-1))</f>
        <v>144</v>
      </c>
      <c r="V1860" s="140" t="str">
        <f>IF(db[[#This Row],[QTY/ CTN B]]="","",RIGHT(db[[#This Row],[QTY/ CTN B]],LEN(db[[#This Row],[QTY/ CTN B]])-SEARCH(" ",db[[#This Row],[QTY/ CTN B]],1)))</f>
        <v>PCS</v>
      </c>
      <c r="W1860" s="140" t="str">
        <f>IF(db[[#This Row],[QTY/ CTN TG]]="",IF(db[[#This Row],[STN TG]]="","",12),LEFT(db[[#This Row],[QTY/ CTN TG]],SEARCH(" ",db[[#This Row],[QTY/ CTN TG]],1)-1))</f>
        <v/>
      </c>
      <c r="X186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0" s="140" t="str">
        <f>IF(db[[#This Row],[STN K]]="","",IF(db[[#This Row],[STN TG]]="LSN",12,""))</f>
        <v/>
      </c>
      <c r="Z1860" s="140" t="str">
        <f>IF(db[[#This Row],[STN TG]]="LSN","PCS","")</f>
        <v/>
      </c>
      <c r="AA1860" s="140">
        <f>db[[#This Row],[QTY B]]*IF(db[[#This Row],[QTY TG]]="",1,db[[#This Row],[QTY TG]])*IF(db[[#This Row],[QTY K]]="",1,db[[#This Row],[QTY K]])</f>
        <v>144</v>
      </c>
      <c r="AB1860" s="140" t="str">
        <f>IF(db[[#This Row],[STN K]]="",IF(db[[#This Row],[STN TG]]="",db[[#This Row],[STN B]],db[[#This Row],[STN TG]]),db[[#This Row],[STN K]])</f>
        <v>PCS</v>
      </c>
      <c r="AC1860" s="140"/>
    </row>
    <row r="1861" spans="1:29" x14ac:dyDescent="0.25">
      <c r="A1861" s="140">
        <f>ROW()-1</f>
        <v>1860</v>
      </c>
      <c r="B1861" s="134" t="str">
        <f>LOWER(SUBSTITUTE(SUBSTITUTE(SUBSTITUTE(SUBSTITUTE(SUBSTITUTE(SUBSTITUTE(db[[#This Row],[NB BM]]," ",),".",""),"-",""),"(",""),")",""),"/",""))</f>
        <v>pcmagnitfc629523x10</v>
      </c>
      <c r="C1861" s="134" t="str">
        <f>LOWER(SUBSTITUTE(SUBSTITUTE(SUBSTITUTE(SUBSTITUTE(SUBSTITUTE(SUBSTITUTE(SUBSTITUTE(SUBSTITUTE(SUBSTITUTE(db[[#This Row],[NB NOTA]]," ",),".",""),"-",""),"(",""),")",""),",",""),"/",""),"""",""),"+",""))</f>
        <v>pcmagfc629523*10</v>
      </c>
      <c r="D1861" s="134" t="str">
        <f>LOWER(SUBSTITUTE(SUBSTITUTE(SUBSTITUTE(SUBSTITUTE(SUBSTITUTE(SUBSTITUTE(SUBSTITUTE(SUBSTITUTE(SUBSTITUTE(db[[#This Row],[NB PAJAK]]," ",""),"-",""),"(",""),")",""),".",""),",",""),"/",""),"""",""),"+",""))</f>
        <v>pencilcase23x10magnetfc6295</v>
      </c>
      <c r="E1861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pcmagnitfc629523x10144pcs</v>
      </c>
      <c r="F186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pcmagfc629523*10144pcsartomoro</v>
      </c>
      <c r="G1861" s="4" t="s">
        <v>6690</v>
      </c>
      <c r="H1861" s="135" t="s">
        <v>6174</v>
      </c>
      <c r="I1861" s="136" t="s">
        <v>6203</v>
      </c>
      <c r="J1861" s="137" t="s">
        <v>1620</v>
      </c>
      <c r="K1861" s="138" t="e">
        <f>IF(db[[#This Row],[NB NOTA_C]]="","",COUNTIF([2]!B_MSK[concat],db[[#This Row],[NB NOTA_C]]))</f>
        <v>#REF!</v>
      </c>
      <c r="L1861" s="139" t="s">
        <v>2157</v>
      </c>
      <c r="M1861" s="134" t="s">
        <v>1664</v>
      </c>
      <c r="N1861" s="137" t="s">
        <v>2810</v>
      </c>
      <c r="O1861" s="134" t="s">
        <v>6190</v>
      </c>
      <c r="P1861" s="134" t="str">
        <f>IF(db[[#This Row],[QTY/ CTN]]="","",SUBSTITUTE(SUBSTITUTE(SUBSTITUTE(db[[#This Row],[QTY/ CTN]]," ","_",2),"(",""),")","")&amp;"_")</f>
        <v>144 PCS_</v>
      </c>
      <c r="Q1861" s="134">
        <f>IF(db[[#This Row],[H_QTY/ CTN]]="","",SEARCH("_",db[[#This Row],[H_QTY/ CTN]]))</f>
        <v>8</v>
      </c>
      <c r="R1861" s="134">
        <f>IF(db[[#This Row],[H_QTY/ CTN]]="","",LEN(db[[#This Row],[H_QTY/ CTN]]))</f>
        <v>8</v>
      </c>
      <c r="S1861" s="140" t="str">
        <f>IF(db[[#This Row],[H_QTY/ CTN]]="","",LEFT(db[[#This Row],[H_QTY/ CTN]],db[[#This Row],[H_1]]-1))</f>
        <v>144 PCS</v>
      </c>
      <c r="T1861" s="140" t="str">
        <f>IF(NOT(db[[#This Row],[H_1]]=db[[#This Row],[H_2]]),MID(db[[#This Row],[H_QTY/ CTN]],db[[#This Row],[H_1]]+1,db[[#This Row],[H_2]]-db[[#This Row],[H_1]]-1),"")</f>
        <v/>
      </c>
      <c r="U1861" s="140" t="str">
        <f>IF(db[[#This Row],[QTY/ CTN B]]="","",LEFT(db[[#This Row],[QTY/ CTN B]],SEARCH(" ",db[[#This Row],[QTY/ CTN B]],1)-1))</f>
        <v>144</v>
      </c>
      <c r="V1861" s="140" t="str">
        <f>IF(db[[#This Row],[QTY/ CTN B]]="","",RIGHT(db[[#This Row],[QTY/ CTN B]],LEN(db[[#This Row],[QTY/ CTN B]])-SEARCH(" ",db[[#This Row],[QTY/ CTN B]],1)))</f>
        <v>PCS</v>
      </c>
      <c r="W1861" s="140" t="str">
        <f>IF(db[[#This Row],[QTY/ CTN TG]]="",IF(db[[#This Row],[STN TG]]="","",12),LEFT(db[[#This Row],[QTY/ CTN TG]],SEARCH(" ",db[[#This Row],[QTY/ CTN TG]],1)-1))</f>
        <v/>
      </c>
      <c r="X186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1" s="140" t="str">
        <f>IF(db[[#This Row],[STN K]]="","",IF(db[[#This Row],[STN TG]]="LSN",12,""))</f>
        <v/>
      </c>
      <c r="Z1861" s="140" t="str">
        <f>IF(db[[#This Row],[STN TG]]="LSN","PCS","")</f>
        <v/>
      </c>
      <c r="AA1861" s="140">
        <f>db[[#This Row],[QTY B]]*IF(db[[#This Row],[QTY TG]]="",1,db[[#This Row],[QTY TG]])*IF(db[[#This Row],[QTY K]]="",1,db[[#This Row],[QTY K]])</f>
        <v>144</v>
      </c>
      <c r="AB1861" s="140" t="str">
        <f>IF(db[[#This Row],[STN K]]="",IF(db[[#This Row],[STN TG]]="",db[[#This Row],[STN B]],db[[#This Row],[STN TG]]),db[[#This Row],[STN K]])</f>
        <v>PCS</v>
      </c>
      <c r="AC1861" s="140"/>
    </row>
    <row r="1862" spans="1:29" x14ac:dyDescent="0.25">
      <c r="A1862" s="140">
        <f>ROW()-1</f>
        <v>1861</v>
      </c>
      <c r="B1862" s="134" t="str">
        <f>LOWER(SUBSTITUTE(SUBSTITUTE(SUBSTITUTE(SUBSTITUTE(SUBSTITUTE(SUBSTITUTE(db[[#This Row],[NB BM]]," ",),".",""),"-",""),"(",""),")",""),"/",""))</f>
        <v>pcmagnitfx2210metaliklebar22x10</v>
      </c>
      <c r="C1862" s="134" t="str">
        <f>LOWER(SUBSTITUTE(SUBSTITUTE(SUBSTITUTE(SUBSTITUTE(SUBSTITUTE(SUBSTITUTE(SUBSTITUTE(SUBSTITUTE(SUBSTITUTE(db[[#This Row],[NB NOTA]]," ",),".",""),"-",""),"(",""),")",""),",",""),"/",""),"""",""),"+",""))</f>
        <v>pcmagfx221022*10metaliklebar</v>
      </c>
      <c r="D1862" s="134" t="str">
        <f>LOWER(SUBSTITUTE(SUBSTITUTE(SUBSTITUTE(SUBSTITUTE(SUBSTITUTE(SUBSTITUTE(SUBSTITUTE(SUBSTITUTE(SUBSTITUTE(db[[#This Row],[NB PAJAK]]," ",""),"-",""),"(",""),")",""),".",""),",",""),"/",""),"""",""),"+",""))</f>
        <v>pencilcase22x10magnetfx2210metaliklebar</v>
      </c>
      <c r="E1862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pcmagnitfx2210metaliklebar22x10120pcs</v>
      </c>
      <c r="F186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pcmagfx221022*10metaliklebar120pcsartomoro</v>
      </c>
      <c r="G1862" s="4" t="s">
        <v>6691</v>
      </c>
      <c r="H1862" s="135" t="s">
        <v>6173</v>
      </c>
      <c r="I1862" s="136" t="s">
        <v>6202</v>
      </c>
      <c r="J1862" s="137" t="s">
        <v>1620</v>
      </c>
      <c r="K1862" s="138" t="e">
        <f>IF(db[[#This Row],[NB NOTA_C]]="","",COUNTIF([2]!B_MSK[concat],db[[#This Row],[NB NOTA_C]]))</f>
        <v>#REF!</v>
      </c>
      <c r="L1862" s="139" t="s">
        <v>2157</v>
      </c>
      <c r="M1862" s="134" t="s">
        <v>1667</v>
      </c>
      <c r="N1862" s="137" t="s">
        <v>2810</v>
      </c>
      <c r="O1862" s="134" t="s">
        <v>6189</v>
      </c>
      <c r="P1862" s="134" t="str">
        <f>IF(db[[#This Row],[QTY/ CTN]]="","",SUBSTITUTE(SUBSTITUTE(SUBSTITUTE(db[[#This Row],[QTY/ CTN]]," ","_",2),"(",""),")","")&amp;"_")</f>
        <v>120 PCS_</v>
      </c>
      <c r="Q1862" s="134">
        <f>IF(db[[#This Row],[H_QTY/ CTN]]="","",SEARCH("_",db[[#This Row],[H_QTY/ CTN]]))</f>
        <v>8</v>
      </c>
      <c r="R1862" s="134">
        <f>IF(db[[#This Row],[H_QTY/ CTN]]="","",LEN(db[[#This Row],[H_QTY/ CTN]]))</f>
        <v>8</v>
      </c>
      <c r="S1862" s="140" t="str">
        <f>IF(db[[#This Row],[H_QTY/ CTN]]="","",LEFT(db[[#This Row],[H_QTY/ CTN]],db[[#This Row],[H_1]]-1))</f>
        <v>120 PCS</v>
      </c>
      <c r="T1862" s="140" t="str">
        <f>IF(NOT(db[[#This Row],[H_1]]=db[[#This Row],[H_2]]),MID(db[[#This Row],[H_QTY/ CTN]],db[[#This Row],[H_1]]+1,db[[#This Row],[H_2]]-db[[#This Row],[H_1]]-1),"")</f>
        <v/>
      </c>
      <c r="U1862" s="140" t="str">
        <f>IF(db[[#This Row],[QTY/ CTN B]]="","",LEFT(db[[#This Row],[QTY/ CTN B]],SEARCH(" ",db[[#This Row],[QTY/ CTN B]],1)-1))</f>
        <v>120</v>
      </c>
      <c r="V1862" s="140" t="str">
        <f>IF(db[[#This Row],[QTY/ CTN B]]="","",RIGHT(db[[#This Row],[QTY/ CTN B]],LEN(db[[#This Row],[QTY/ CTN B]])-SEARCH(" ",db[[#This Row],[QTY/ CTN B]],1)))</f>
        <v>PCS</v>
      </c>
      <c r="W1862" s="140" t="str">
        <f>IF(db[[#This Row],[QTY/ CTN TG]]="",IF(db[[#This Row],[STN TG]]="","",12),LEFT(db[[#This Row],[QTY/ CTN TG]],SEARCH(" ",db[[#This Row],[QTY/ CTN TG]],1)-1))</f>
        <v/>
      </c>
      <c r="X186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2" s="140" t="str">
        <f>IF(db[[#This Row],[STN K]]="","",IF(db[[#This Row],[STN TG]]="LSN",12,""))</f>
        <v/>
      </c>
      <c r="Z1862" s="140" t="str">
        <f>IF(db[[#This Row],[STN TG]]="LSN","PCS","")</f>
        <v/>
      </c>
      <c r="AA1862" s="140">
        <f>db[[#This Row],[QTY B]]*IF(db[[#This Row],[QTY TG]]="",1,db[[#This Row],[QTY TG]])*IF(db[[#This Row],[QTY K]]="",1,db[[#This Row],[QTY K]])</f>
        <v>120</v>
      </c>
      <c r="AB1862" s="140" t="str">
        <f>IF(db[[#This Row],[STN K]]="",IF(db[[#This Row],[STN TG]]="",db[[#This Row],[STN B]],db[[#This Row],[STN TG]]),db[[#This Row],[STN K]])</f>
        <v>PCS</v>
      </c>
      <c r="AC1862" s="140"/>
    </row>
    <row r="1863" spans="1:29" x14ac:dyDescent="0.25">
      <c r="A1863" s="87">
        <f>ROW()-1</f>
        <v>1862</v>
      </c>
      <c r="B1863" s="3" t="str">
        <f>LOWER(SUBSTITUTE(SUBSTITUTE(SUBSTITUTE(SUBSTITUTE(SUBSTITUTE(SUBSTITUTE(db[[#This Row],[NB BM]]," ",),".",""),"-",""),"(",""),")",""),"/",""))</f>
        <v>pcmagnitfx227522x75metalik</v>
      </c>
      <c r="C1863" s="3" t="str">
        <f>LOWER(SUBSTITUTE(SUBSTITUTE(SUBSTITUTE(SUBSTITUTE(SUBSTITUTE(SUBSTITUTE(SUBSTITUTE(SUBSTITUTE(SUBSTITUTE(db[[#This Row],[NB NOTA]]," ",),".",""),"-",""),"(",""),")",""),",",""),"/",""),"""",""),"+",""))</f>
        <v>pcmagfx2275metalik22*75</v>
      </c>
      <c r="D1863" s="3" t="str">
        <f>LOWER(SUBSTITUTE(SUBSTITUTE(SUBSTITUTE(SUBSTITUTE(SUBSTITUTE(SUBSTITUTE(SUBSTITUTE(SUBSTITUTE(SUBSTITUTE(db[[#This Row],[NB PAJAK]]," ",""),"-",""),"(",""),")",""),".",""),",",""),"/",""),"""",""),"+",""))</f>
        <v>pencilcase22x75magnetfx2275metalik</v>
      </c>
      <c r="E186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pcmagnitfx227522x75metalik144pcs</v>
      </c>
      <c r="F18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pcmagfx2275metalik22*75144pcsartomoro</v>
      </c>
      <c r="G1863" s="4" t="s">
        <v>6692</v>
      </c>
      <c r="H1863" s="4" t="s">
        <v>5974</v>
      </c>
      <c r="I1863" s="49" t="s">
        <v>5978</v>
      </c>
      <c r="J1863" s="1" t="s">
        <v>1620</v>
      </c>
      <c r="K1863" s="28" t="e">
        <f>IF(db[[#This Row],[NB NOTA_C]]="","",COUNTIF([2]!B_MSK[concat],db[[#This Row],[NB NOTA_C]]))</f>
        <v>#REF!</v>
      </c>
      <c r="L1863" s="7" t="s">
        <v>2157</v>
      </c>
      <c r="M1863" s="3" t="s">
        <v>1664</v>
      </c>
      <c r="N1863" s="1" t="s">
        <v>2810</v>
      </c>
      <c r="O1863" s="3" t="s">
        <v>5982</v>
      </c>
      <c r="P1863" s="3" t="str">
        <f>IF(db[[#This Row],[QTY/ CTN]]="","",SUBSTITUTE(SUBSTITUTE(SUBSTITUTE(db[[#This Row],[QTY/ CTN]]," ","_",2),"(",""),")","")&amp;"_")</f>
        <v>144 PCS_</v>
      </c>
      <c r="Q1863" s="3">
        <f>IF(db[[#This Row],[H_QTY/ CTN]]="","",SEARCH("_",db[[#This Row],[H_QTY/ CTN]]))</f>
        <v>8</v>
      </c>
      <c r="R1863" s="3">
        <f>IF(db[[#This Row],[H_QTY/ CTN]]="","",LEN(db[[#This Row],[H_QTY/ CTN]]))</f>
        <v>8</v>
      </c>
      <c r="S1863" s="87" t="str">
        <f>IF(db[[#This Row],[H_QTY/ CTN]]="","",LEFT(db[[#This Row],[H_QTY/ CTN]],db[[#This Row],[H_1]]-1))</f>
        <v>144 PCS</v>
      </c>
      <c r="T1863" s="87" t="str">
        <f>IF(NOT(db[[#This Row],[H_1]]=db[[#This Row],[H_2]]),MID(db[[#This Row],[H_QTY/ CTN]],db[[#This Row],[H_1]]+1,db[[#This Row],[H_2]]-db[[#This Row],[H_1]]-1),"")</f>
        <v/>
      </c>
      <c r="U1863" s="87" t="str">
        <f>IF(db[[#This Row],[QTY/ CTN B]]="","",LEFT(db[[#This Row],[QTY/ CTN B]],SEARCH(" ",db[[#This Row],[QTY/ CTN B]],1)-1))</f>
        <v>144</v>
      </c>
      <c r="V1863" s="87" t="str">
        <f>IF(db[[#This Row],[QTY/ CTN B]]="","",RIGHT(db[[#This Row],[QTY/ CTN B]],LEN(db[[#This Row],[QTY/ CTN B]])-SEARCH(" ",db[[#This Row],[QTY/ CTN B]],1)))</f>
        <v>PCS</v>
      </c>
      <c r="W1863" s="87" t="str">
        <f>IF(db[[#This Row],[QTY/ CTN TG]]="",IF(db[[#This Row],[STN TG]]="","",12),LEFT(db[[#This Row],[QTY/ CTN TG]],SEARCH(" ",db[[#This Row],[QTY/ CTN TG]],1)-1))</f>
        <v/>
      </c>
      <c r="X18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3" s="87" t="str">
        <f>IF(db[[#This Row],[STN K]]="","",IF(db[[#This Row],[STN TG]]="LSN",12,""))</f>
        <v/>
      </c>
      <c r="Z1863" s="87" t="str">
        <f>IF(db[[#This Row],[STN TG]]="LSN","PCS","")</f>
        <v/>
      </c>
      <c r="AA1863" s="87">
        <f>db[[#This Row],[QTY B]]*IF(db[[#This Row],[QTY TG]]="",1,db[[#This Row],[QTY TG]])*IF(db[[#This Row],[QTY K]]="",1,db[[#This Row],[QTY K]])</f>
        <v>144</v>
      </c>
      <c r="AB1863" s="87" t="str">
        <f>IF(db[[#This Row],[STN K]]="",IF(db[[#This Row],[STN TG]]="",db[[#This Row],[STN B]],db[[#This Row],[STN TG]]),db[[#This Row],[STN K]])</f>
        <v>PCS</v>
      </c>
      <c r="AC1863" s="87"/>
    </row>
    <row r="1864" spans="1:29" x14ac:dyDescent="0.25">
      <c r="A1864" s="87">
        <f>ROW()-1</f>
        <v>1863</v>
      </c>
      <c r="B1864" s="3" t="str">
        <f>LOWER(SUBSTITUTE(SUBSTITUTE(SUBSTITUTE(SUBSTITUTE(SUBSTITUTE(SUBSTITUTE(db[[#This Row],[NB BM]]," ",),".",""),"-",""),"(",""),")",""),"/",""))</f>
        <v>pcmagnitfx227622x75metalik</v>
      </c>
      <c r="C1864" s="3" t="str">
        <f>LOWER(SUBSTITUTE(SUBSTITUTE(SUBSTITUTE(SUBSTITUTE(SUBSTITUTE(SUBSTITUTE(SUBSTITUTE(SUBSTITUTE(SUBSTITUTE(db[[#This Row],[NB NOTA]]," ",),".",""),"-",""),"(",""),")",""),",",""),"/",""),"""",""),"+",""))</f>
        <v>pcmagfx2276metalik22*75</v>
      </c>
      <c r="D1864" s="3" t="str">
        <f>LOWER(SUBSTITUTE(SUBSTITUTE(SUBSTITUTE(SUBSTITUTE(SUBSTITUTE(SUBSTITUTE(SUBSTITUTE(SUBSTITUTE(SUBSTITUTE(db[[#This Row],[NB PAJAK]]," ",""),"-",""),"(",""),")",""),".",""),",",""),"/",""),"""",""),"+",""))</f>
        <v>pencilcase22x75magnetfx2276metalik</v>
      </c>
      <c r="E186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pcmagnitfx227622x75metalik144pcs</v>
      </c>
      <c r="F18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pcmagfx2276metalik22*75144pcsartomoro</v>
      </c>
      <c r="G1864" s="4" t="s">
        <v>6693</v>
      </c>
      <c r="H1864" s="4" t="s">
        <v>5975</v>
      </c>
      <c r="I1864" s="49" t="s">
        <v>5979</v>
      </c>
      <c r="J1864" s="1" t="s">
        <v>1620</v>
      </c>
      <c r="K1864" s="28" t="e">
        <f>IF(db[[#This Row],[NB NOTA_C]]="","",COUNTIF([2]!B_MSK[concat],db[[#This Row],[NB NOTA_C]]))</f>
        <v>#REF!</v>
      </c>
      <c r="L1864" s="7" t="s">
        <v>2157</v>
      </c>
      <c r="M1864" s="3" t="s">
        <v>1664</v>
      </c>
      <c r="N1864" s="1" t="s">
        <v>2810</v>
      </c>
      <c r="O1864" s="3" t="s">
        <v>5983</v>
      </c>
      <c r="P1864" s="3" t="str">
        <f>IF(db[[#This Row],[QTY/ CTN]]="","",SUBSTITUTE(SUBSTITUTE(SUBSTITUTE(db[[#This Row],[QTY/ CTN]]," ","_",2),"(",""),")","")&amp;"_")</f>
        <v>144 PCS_</v>
      </c>
      <c r="Q1864" s="3">
        <f>IF(db[[#This Row],[H_QTY/ CTN]]="","",SEARCH("_",db[[#This Row],[H_QTY/ CTN]]))</f>
        <v>8</v>
      </c>
      <c r="R1864" s="3">
        <f>IF(db[[#This Row],[H_QTY/ CTN]]="","",LEN(db[[#This Row],[H_QTY/ CTN]]))</f>
        <v>8</v>
      </c>
      <c r="S1864" s="87" t="str">
        <f>IF(db[[#This Row],[H_QTY/ CTN]]="","",LEFT(db[[#This Row],[H_QTY/ CTN]],db[[#This Row],[H_1]]-1))</f>
        <v>144 PCS</v>
      </c>
      <c r="T1864" s="87" t="str">
        <f>IF(NOT(db[[#This Row],[H_1]]=db[[#This Row],[H_2]]),MID(db[[#This Row],[H_QTY/ CTN]],db[[#This Row],[H_1]]+1,db[[#This Row],[H_2]]-db[[#This Row],[H_1]]-1),"")</f>
        <v/>
      </c>
      <c r="U1864" s="87" t="str">
        <f>IF(db[[#This Row],[QTY/ CTN B]]="","",LEFT(db[[#This Row],[QTY/ CTN B]],SEARCH(" ",db[[#This Row],[QTY/ CTN B]],1)-1))</f>
        <v>144</v>
      </c>
      <c r="V1864" s="87" t="str">
        <f>IF(db[[#This Row],[QTY/ CTN B]]="","",RIGHT(db[[#This Row],[QTY/ CTN B]],LEN(db[[#This Row],[QTY/ CTN B]])-SEARCH(" ",db[[#This Row],[QTY/ CTN B]],1)))</f>
        <v>PCS</v>
      </c>
      <c r="W1864" s="87" t="str">
        <f>IF(db[[#This Row],[QTY/ CTN TG]]="",IF(db[[#This Row],[STN TG]]="","",12),LEFT(db[[#This Row],[QTY/ CTN TG]],SEARCH(" ",db[[#This Row],[QTY/ CTN TG]],1)-1))</f>
        <v/>
      </c>
      <c r="X18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4" s="87" t="str">
        <f>IF(db[[#This Row],[STN K]]="","",IF(db[[#This Row],[STN TG]]="LSN",12,""))</f>
        <v/>
      </c>
      <c r="Z1864" s="87" t="str">
        <f>IF(db[[#This Row],[STN TG]]="LSN","PCS","")</f>
        <v/>
      </c>
      <c r="AA1864" s="87">
        <f>db[[#This Row],[QTY B]]*IF(db[[#This Row],[QTY TG]]="",1,db[[#This Row],[QTY TG]])*IF(db[[#This Row],[QTY K]]="",1,db[[#This Row],[QTY K]])</f>
        <v>144</v>
      </c>
      <c r="AB1864" s="87" t="str">
        <f>IF(db[[#This Row],[STN K]]="",IF(db[[#This Row],[STN TG]]="",db[[#This Row],[STN B]],db[[#This Row],[STN TG]]),db[[#This Row],[STN K]])</f>
        <v>PCS</v>
      </c>
      <c r="AC1864" s="87"/>
    </row>
    <row r="1865" spans="1:29" x14ac:dyDescent="0.25">
      <c r="A1865" s="87">
        <f>ROW()-1</f>
        <v>1864</v>
      </c>
      <c r="B1865" s="3" t="str">
        <f>LOWER(SUBSTITUTE(SUBSTITUTE(SUBSTITUTE(SUBSTITUTE(SUBSTITUTE(SUBSTITUTE(db[[#This Row],[NB BM]]," ",),".",""),"-",""),"(",""),")",""),"/",""))</f>
        <v>pcmagnitfy682222x75</v>
      </c>
      <c r="C1865" s="3" t="str">
        <f>LOWER(SUBSTITUTE(SUBSTITUTE(SUBSTITUTE(SUBSTITUTE(SUBSTITUTE(SUBSTITUTE(SUBSTITUTE(SUBSTITUTE(SUBSTITUTE(db[[#This Row],[NB NOTA]]," ",),".",""),"-",""),"(",""),")",""),",",""),"/",""),"""",""),"+",""))</f>
        <v>pcmagfy682222*75</v>
      </c>
      <c r="D1865" s="3" t="str">
        <f>LOWER(SUBSTITUTE(SUBSTITUTE(SUBSTITUTE(SUBSTITUTE(SUBSTITUTE(SUBSTITUTE(SUBSTITUTE(SUBSTITUTE(SUBSTITUTE(db[[#This Row],[NB PAJAK]]," ",""),"-",""),"(",""),")",""),".",""),",",""),"/",""),"""",""),"+",""))</f>
        <v>pencilcase22x75magnetfy6822</v>
      </c>
      <c r="E1865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pcmagnitfy682222x75192pcs</v>
      </c>
      <c r="F18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pcmagfy682222*75192pcsartomoro</v>
      </c>
      <c r="G1865" s="4" t="s">
        <v>6694</v>
      </c>
      <c r="H1865" s="4" t="s">
        <v>6315</v>
      </c>
      <c r="I1865" s="49" t="s">
        <v>6316</v>
      </c>
      <c r="J1865" s="1" t="s">
        <v>1620</v>
      </c>
      <c r="K1865" s="28" t="e">
        <f>IF(db[[#This Row],[NB NOTA_C]]="","",COUNTIF([2]!B_MSK[concat],db[[#This Row],[NB NOTA_C]]))</f>
        <v>#REF!</v>
      </c>
      <c r="L1865" s="7" t="s">
        <v>2157</v>
      </c>
      <c r="M1865" s="3" t="s">
        <v>1767</v>
      </c>
      <c r="N1865" s="1" t="s">
        <v>2810</v>
      </c>
      <c r="O1865" s="3" t="s">
        <v>6317</v>
      </c>
      <c r="P1865" s="3" t="str">
        <f>IF(db[[#This Row],[QTY/ CTN]]="","",SUBSTITUTE(SUBSTITUTE(SUBSTITUTE(db[[#This Row],[QTY/ CTN]]," ","_",2),"(",""),")","")&amp;"_")</f>
        <v>192 PCS_</v>
      </c>
      <c r="Q1865" s="3">
        <f>IF(db[[#This Row],[H_QTY/ CTN]]="","",SEARCH("_",db[[#This Row],[H_QTY/ CTN]]))</f>
        <v>8</v>
      </c>
      <c r="R1865" s="3">
        <f>IF(db[[#This Row],[H_QTY/ CTN]]="","",LEN(db[[#This Row],[H_QTY/ CTN]]))</f>
        <v>8</v>
      </c>
      <c r="S1865" s="87" t="str">
        <f>IF(db[[#This Row],[H_QTY/ CTN]]="","",LEFT(db[[#This Row],[H_QTY/ CTN]],db[[#This Row],[H_1]]-1))</f>
        <v>192 PCS</v>
      </c>
      <c r="T1865" s="87" t="str">
        <f>IF(NOT(db[[#This Row],[H_1]]=db[[#This Row],[H_2]]),MID(db[[#This Row],[H_QTY/ CTN]],db[[#This Row],[H_1]]+1,db[[#This Row],[H_2]]-db[[#This Row],[H_1]]-1),"")</f>
        <v/>
      </c>
      <c r="U1865" s="87" t="str">
        <f>IF(db[[#This Row],[QTY/ CTN B]]="","",LEFT(db[[#This Row],[QTY/ CTN B]],SEARCH(" ",db[[#This Row],[QTY/ CTN B]],1)-1))</f>
        <v>192</v>
      </c>
      <c r="V1865" s="87" t="str">
        <f>IF(db[[#This Row],[QTY/ CTN B]]="","",RIGHT(db[[#This Row],[QTY/ CTN B]],LEN(db[[#This Row],[QTY/ CTN B]])-SEARCH(" ",db[[#This Row],[QTY/ CTN B]],1)))</f>
        <v>PCS</v>
      </c>
      <c r="W1865" s="87" t="str">
        <f>IF(db[[#This Row],[QTY/ CTN TG]]="",IF(db[[#This Row],[STN TG]]="","",12),LEFT(db[[#This Row],[QTY/ CTN TG]],SEARCH(" ",db[[#This Row],[QTY/ CTN TG]],1)-1))</f>
        <v/>
      </c>
      <c r="X18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5" s="87" t="str">
        <f>IF(db[[#This Row],[STN K]]="","",IF(db[[#This Row],[STN TG]]="LSN",12,""))</f>
        <v/>
      </c>
      <c r="Z1865" s="87" t="str">
        <f>IF(db[[#This Row],[STN TG]]="LSN","PCS","")</f>
        <v/>
      </c>
      <c r="AA1865" s="87">
        <f>db[[#This Row],[QTY B]]*IF(db[[#This Row],[QTY TG]]="",1,db[[#This Row],[QTY TG]])*IF(db[[#This Row],[QTY K]]="",1,db[[#This Row],[QTY K]])</f>
        <v>192</v>
      </c>
      <c r="AB1865" s="87" t="str">
        <f>IF(db[[#This Row],[STN K]]="",IF(db[[#This Row],[STN TG]]="",db[[#This Row],[STN B]],db[[#This Row],[STN TG]]),db[[#This Row],[STN K]])</f>
        <v>PCS</v>
      </c>
      <c r="AC1865" s="87"/>
    </row>
    <row r="1866" spans="1:29" x14ac:dyDescent="0.25">
      <c r="A1866" s="140">
        <f>ROW()-1</f>
        <v>1865</v>
      </c>
      <c r="B1866" s="134" t="str">
        <f>LOWER(SUBSTITUTE(SUBSTITUTE(SUBSTITUTE(SUBSTITUTE(SUBSTITUTE(SUBSTITUTE(db[[#This Row],[NB BM]]," ",),".",""),"-",""),"(",""),")",""),"/",""))</f>
        <v>pcmagnitfy682323x85</v>
      </c>
      <c r="C1866" s="134" t="str">
        <f>LOWER(SUBSTITUTE(SUBSTITUTE(SUBSTITUTE(SUBSTITUTE(SUBSTITUTE(SUBSTITUTE(SUBSTITUTE(SUBSTITUTE(SUBSTITUTE(db[[#This Row],[NB NOTA]]," ",),".",""),"-",""),"(",""),")",""),",",""),"/",""),"""",""),"+",""))</f>
        <v>pcmagfy682323*85</v>
      </c>
      <c r="D1866" s="134" t="str">
        <f>LOWER(SUBSTITUTE(SUBSTITUTE(SUBSTITUTE(SUBSTITUTE(SUBSTITUTE(SUBSTITUTE(SUBSTITUTE(SUBSTITUTE(SUBSTITUTE(db[[#This Row],[NB PAJAK]]," ",""),"-",""),"(",""),")",""),".",""),",",""),"/",""),"""",""),"+",""))</f>
        <v>pencilcase23x85magnetfy6823</v>
      </c>
      <c r="E1866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pcmagnitfy682323x85144pcs</v>
      </c>
      <c r="F186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pcmagfy682323*85144pcsartomoro</v>
      </c>
      <c r="G1866" s="4" t="s">
        <v>6695</v>
      </c>
      <c r="H1866" s="135" t="s">
        <v>6177</v>
      </c>
      <c r="I1866" s="136" t="s">
        <v>6206</v>
      </c>
      <c r="J1866" s="137" t="s">
        <v>1620</v>
      </c>
      <c r="K1866" s="138" t="e">
        <f>IF(db[[#This Row],[NB NOTA_C]]="","",COUNTIF([2]!B_MSK[concat],db[[#This Row],[NB NOTA_C]]))</f>
        <v>#REF!</v>
      </c>
      <c r="L1866" s="139" t="s">
        <v>2157</v>
      </c>
      <c r="M1866" s="134" t="s">
        <v>1664</v>
      </c>
      <c r="N1866" s="137" t="s">
        <v>2810</v>
      </c>
      <c r="O1866" s="134" t="s">
        <v>6193</v>
      </c>
      <c r="P1866" s="134" t="str">
        <f>IF(db[[#This Row],[QTY/ CTN]]="","",SUBSTITUTE(SUBSTITUTE(SUBSTITUTE(db[[#This Row],[QTY/ CTN]]," ","_",2),"(",""),")","")&amp;"_")</f>
        <v>144 PCS_</v>
      </c>
      <c r="Q1866" s="134">
        <f>IF(db[[#This Row],[H_QTY/ CTN]]="","",SEARCH("_",db[[#This Row],[H_QTY/ CTN]]))</f>
        <v>8</v>
      </c>
      <c r="R1866" s="134">
        <f>IF(db[[#This Row],[H_QTY/ CTN]]="","",LEN(db[[#This Row],[H_QTY/ CTN]]))</f>
        <v>8</v>
      </c>
      <c r="S1866" s="140" t="str">
        <f>IF(db[[#This Row],[H_QTY/ CTN]]="","",LEFT(db[[#This Row],[H_QTY/ CTN]],db[[#This Row],[H_1]]-1))</f>
        <v>144 PCS</v>
      </c>
      <c r="T1866" s="140" t="str">
        <f>IF(NOT(db[[#This Row],[H_1]]=db[[#This Row],[H_2]]),MID(db[[#This Row],[H_QTY/ CTN]],db[[#This Row],[H_1]]+1,db[[#This Row],[H_2]]-db[[#This Row],[H_1]]-1),"")</f>
        <v/>
      </c>
      <c r="U1866" s="140" t="str">
        <f>IF(db[[#This Row],[QTY/ CTN B]]="","",LEFT(db[[#This Row],[QTY/ CTN B]],SEARCH(" ",db[[#This Row],[QTY/ CTN B]],1)-1))</f>
        <v>144</v>
      </c>
      <c r="V1866" s="140" t="str">
        <f>IF(db[[#This Row],[QTY/ CTN B]]="","",RIGHT(db[[#This Row],[QTY/ CTN B]],LEN(db[[#This Row],[QTY/ CTN B]])-SEARCH(" ",db[[#This Row],[QTY/ CTN B]],1)))</f>
        <v>PCS</v>
      </c>
      <c r="W1866" s="140" t="str">
        <f>IF(db[[#This Row],[QTY/ CTN TG]]="",IF(db[[#This Row],[STN TG]]="","",12),LEFT(db[[#This Row],[QTY/ CTN TG]],SEARCH(" ",db[[#This Row],[QTY/ CTN TG]],1)-1))</f>
        <v/>
      </c>
      <c r="X186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6" s="140" t="str">
        <f>IF(db[[#This Row],[STN K]]="","",IF(db[[#This Row],[STN TG]]="LSN",12,""))</f>
        <v/>
      </c>
      <c r="Z1866" s="140" t="str">
        <f>IF(db[[#This Row],[STN TG]]="LSN","PCS","")</f>
        <v/>
      </c>
      <c r="AA1866" s="140">
        <f>db[[#This Row],[QTY B]]*IF(db[[#This Row],[QTY TG]]="",1,db[[#This Row],[QTY TG]])*IF(db[[#This Row],[QTY K]]="",1,db[[#This Row],[QTY K]])</f>
        <v>144</v>
      </c>
      <c r="AB1866" s="140" t="str">
        <f>IF(db[[#This Row],[STN K]]="",IF(db[[#This Row],[STN TG]]="",db[[#This Row],[STN B]],db[[#This Row],[STN TG]]),db[[#This Row],[STN K]])</f>
        <v>PCS</v>
      </c>
      <c r="AC1866" s="140"/>
    </row>
    <row r="1867" spans="1:29" x14ac:dyDescent="0.25">
      <c r="A1867" s="150">
        <f>ROW()-1</f>
        <v>1866</v>
      </c>
      <c r="B1867" s="151" t="str">
        <f>LOWER(SUBSTITUTE(SUBSTITUTE(SUBSTITUTE(SUBSTITUTE(SUBSTITUTE(SUBSTITUTE(db[[#This Row],[NB BM]]," ",),".",""),"-",""),"(",""),")",""),"/",""))</f>
        <v>pcmagnitjh220a22x85</v>
      </c>
      <c r="C1867" s="151" t="str">
        <f>LOWER(SUBSTITUTE(SUBSTITUTE(SUBSTITUTE(SUBSTITUTE(SUBSTITUTE(SUBSTITUTE(SUBSTITUTE(SUBSTITUTE(SUBSTITUTE(db[[#This Row],[NB NOTA]]," ",),".",""),"-",""),"(",""),")",""),",",""),"/",""),"""",""),"+",""))</f>
        <v>pcmagjh220a23*85</v>
      </c>
      <c r="D1867" s="151" t="str">
        <f>LOWER(SUBSTITUTE(SUBSTITUTE(SUBSTITUTE(SUBSTITUTE(SUBSTITUTE(SUBSTITUTE(SUBSTITUTE(SUBSTITUTE(SUBSTITUTE(db[[#This Row],[NB PAJAK]]," ",""),"-",""),"(",""),")",""),".",""),",",""),"/",""),"""",""),"+",""))</f>
        <v>pencilcase23x85magnetjh220a</v>
      </c>
      <c r="E186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pcmagnitjh220a22x85192pcs</v>
      </c>
      <c r="F186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pcmagjh220a23*85192pcsartomoro</v>
      </c>
      <c r="G1867" s="4" t="s">
        <v>6700</v>
      </c>
      <c r="H1867" s="152" t="s">
        <v>6321</v>
      </c>
      <c r="I1867" s="153" t="s">
        <v>6322</v>
      </c>
      <c r="J1867" s="1" t="s">
        <v>1620</v>
      </c>
      <c r="K1867" s="155" t="e">
        <f>IF(db[[#This Row],[NB NOTA_C]]="","",COUNTIF([2]!B_MSK[concat],db[[#This Row],[NB NOTA_C]]))</f>
        <v>#REF!</v>
      </c>
      <c r="L1867" s="7" t="s">
        <v>2157</v>
      </c>
      <c r="M1867" s="3" t="s">
        <v>1767</v>
      </c>
      <c r="N1867" s="1" t="s">
        <v>2810</v>
      </c>
      <c r="O1867" s="151"/>
      <c r="P1867" s="151" t="str">
        <f>IF(db[[#This Row],[QTY/ CTN]]="","",SUBSTITUTE(SUBSTITUTE(SUBSTITUTE(db[[#This Row],[QTY/ CTN]]," ","_",2),"(",""),")","")&amp;"_")</f>
        <v>192 PCS_</v>
      </c>
      <c r="Q1867" s="151">
        <f>IF(db[[#This Row],[H_QTY/ CTN]]="","",SEARCH("_",db[[#This Row],[H_QTY/ CTN]]))</f>
        <v>8</v>
      </c>
      <c r="R1867" s="151">
        <f>IF(db[[#This Row],[H_QTY/ CTN]]="","",LEN(db[[#This Row],[H_QTY/ CTN]]))</f>
        <v>8</v>
      </c>
      <c r="S1867" s="150" t="str">
        <f>IF(db[[#This Row],[H_QTY/ CTN]]="","",LEFT(db[[#This Row],[H_QTY/ CTN]],db[[#This Row],[H_1]]-1))</f>
        <v>192 PCS</v>
      </c>
      <c r="T1867" s="150" t="str">
        <f>IF(NOT(db[[#This Row],[H_1]]=db[[#This Row],[H_2]]),MID(db[[#This Row],[H_QTY/ CTN]],db[[#This Row],[H_1]]+1,db[[#This Row],[H_2]]-db[[#This Row],[H_1]]-1),"")</f>
        <v/>
      </c>
      <c r="U1867" s="150" t="str">
        <f>IF(db[[#This Row],[QTY/ CTN B]]="","",LEFT(db[[#This Row],[QTY/ CTN B]],SEARCH(" ",db[[#This Row],[QTY/ CTN B]],1)-1))</f>
        <v>192</v>
      </c>
      <c r="V1867" s="150" t="str">
        <f>IF(db[[#This Row],[QTY/ CTN B]]="","",RIGHT(db[[#This Row],[QTY/ CTN B]],LEN(db[[#This Row],[QTY/ CTN B]])-SEARCH(" ",db[[#This Row],[QTY/ CTN B]],1)))</f>
        <v>PCS</v>
      </c>
      <c r="W1867" s="150" t="str">
        <f>IF(db[[#This Row],[QTY/ CTN TG]]="",IF(db[[#This Row],[STN TG]]="","",12),LEFT(db[[#This Row],[QTY/ CTN TG]],SEARCH(" ",db[[#This Row],[QTY/ CTN TG]],1)-1))</f>
        <v/>
      </c>
      <c r="X186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7" s="150" t="str">
        <f>IF(db[[#This Row],[STN K]]="","",IF(db[[#This Row],[STN TG]]="LSN",12,""))</f>
        <v/>
      </c>
      <c r="Z1867" s="150" t="str">
        <f>IF(db[[#This Row],[STN TG]]="LSN","PCS","")</f>
        <v/>
      </c>
      <c r="AA1867" s="150">
        <f>db[[#This Row],[QTY B]]*IF(db[[#This Row],[QTY TG]]="",1,db[[#This Row],[QTY TG]])*IF(db[[#This Row],[QTY K]]="",1,db[[#This Row],[QTY K]])</f>
        <v>192</v>
      </c>
      <c r="AB1867" s="150" t="str">
        <f>IF(db[[#This Row],[STN K]]="",IF(db[[#This Row],[STN TG]]="",db[[#This Row],[STN B]],db[[#This Row],[STN TG]]),db[[#This Row],[STN K]])</f>
        <v>PCS</v>
      </c>
      <c r="AC1867" s="150"/>
    </row>
    <row r="1868" spans="1:29" x14ac:dyDescent="0.25">
      <c r="A1868" s="87">
        <f>ROW()-1</f>
        <v>1867</v>
      </c>
      <c r="B1868" s="3" t="str">
        <f>LOWER(SUBSTITUTE(SUBSTITUTE(SUBSTITUTE(SUBSTITUTE(SUBSTITUTE(SUBSTITUTE(db[[#This Row],[NB BM]]," ",),".",""),"-",""),"(",""),")",""),"/",""))</f>
        <v>pcmagnitlc105922x75</v>
      </c>
      <c r="C1868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D1868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E186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pcmagnitlc105922x75144pcs</v>
      </c>
      <c r="F18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pcmaglc105922*75144pcsartomoro</v>
      </c>
      <c r="G1868" s="1" t="s">
        <v>6696</v>
      </c>
      <c r="H1868" s="4" t="s">
        <v>2235</v>
      </c>
      <c r="I1868" s="2" t="s">
        <v>2235</v>
      </c>
      <c r="J1868" s="1" t="s">
        <v>1620</v>
      </c>
      <c r="K1868" s="26" t="e">
        <f>IF(db[[#This Row],[NB NOTA_C]]="","",COUNTIF([2]!B_MSK[concat],db[[#This Row],[NB NOTA_C]]))</f>
        <v>#REF!</v>
      </c>
      <c r="L1868" s="7" t="s">
        <v>2157</v>
      </c>
      <c r="M1868" s="3" t="s">
        <v>1664</v>
      </c>
      <c r="N1868" s="1" t="s">
        <v>2810</v>
      </c>
      <c r="P1868" s="1" t="str">
        <f>IF(db[[#This Row],[QTY/ CTN]]="","",SUBSTITUTE(SUBSTITUTE(SUBSTITUTE(db[[#This Row],[QTY/ CTN]]," ","_",2),"(",""),")","")&amp;"_")</f>
        <v>144 PCS_</v>
      </c>
      <c r="Q1868" s="1">
        <f>IF(db[[#This Row],[H_QTY/ CTN]]="","",SEARCH("_",db[[#This Row],[H_QTY/ CTN]]))</f>
        <v>8</v>
      </c>
      <c r="R1868" s="1">
        <f>IF(db[[#This Row],[H_QTY/ CTN]]="","",LEN(db[[#This Row],[H_QTY/ CTN]]))</f>
        <v>8</v>
      </c>
      <c r="S1868" s="90" t="str">
        <f>IF(db[[#This Row],[H_QTY/ CTN]]="","",LEFT(db[[#This Row],[H_QTY/ CTN]],db[[#This Row],[H_1]]-1))</f>
        <v>144 PCS</v>
      </c>
      <c r="T1868" s="87" t="str">
        <f>IF(NOT(db[[#This Row],[H_1]]=db[[#This Row],[H_2]]),MID(db[[#This Row],[H_QTY/ CTN]],db[[#This Row],[H_1]]+1,db[[#This Row],[H_2]]-db[[#This Row],[H_1]]-1),"")</f>
        <v/>
      </c>
      <c r="U1868" s="87" t="str">
        <f>IF(db[[#This Row],[QTY/ CTN B]]="","",LEFT(db[[#This Row],[QTY/ CTN B]],SEARCH(" ",db[[#This Row],[QTY/ CTN B]],1)-1))</f>
        <v>144</v>
      </c>
      <c r="V1868" s="87" t="str">
        <f>IF(db[[#This Row],[QTY/ CTN B]]="","",RIGHT(db[[#This Row],[QTY/ CTN B]],LEN(db[[#This Row],[QTY/ CTN B]])-SEARCH(" ",db[[#This Row],[QTY/ CTN B]],1)))</f>
        <v>PCS</v>
      </c>
      <c r="W1868" s="87" t="str">
        <f>IF(db[[#This Row],[QTY/ CTN TG]]="",IF(db[[#This Row],[STN TG]]="","",12),LEFT(db[[#This Row],[QTY/ CTN TG]],SEARCH(" ",db[[#This Row],[QTY/ CTN TG]],1)-1))</f>
        <v/>
      </c>
      <c r="X18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8" s="87" t="str">
        <f>IF(db[[#This Row],[STN K]]="","",IF(db[[#This Row],[STN TG]]="LSN",12,""))</f>
        <v/>
      </c>
      <c r="Z1868" s="87" t="str">
        <f>IF(db[[#This Row],[STN TG]]="LSN","PCS","")</f>
        <v/>
      </c>
      <c r="AA1868" s="87">
        <f>db[[#This Row],[QTY B]]*IF(db[[#This Row],[QTY TG]]="",1,db[[#This Row],[QTY TG]])*IF(db[[#This Row],[QTY K]]="",1,db[[#This Row],[QTY K]])</f>
        <v>144</v>
      </c>
      <c r="AB1868" s="87" t="str">
        <f>IF(db[[#This Row],[STN K]]="",IF(db[[#This Row],[STN TG]]="",db[[#This Row],[STN B]],db[[#This Row],[STN TG]]),db[[#This Row],[STN K]])</f>
        <v>PCS</v>
      </c>
      <c r="AC1868" s="87"/>
    </row>
    <row r="1869" spans="1:29" x14ac:dyDescent="0.25">
      <c r="A1869" s="140">
        <f>ROW()-1</f>
        <v>1868</v>
      </c>
      <c r="B1869" s="134" t="str">
        <f>LOWER(SUBSTITUTE(SUBSTITUTE(SUBSTITUTE(SUBSTITUTE(SUBSTITUTE(SUBSTITUTE(db[[#This Row],[NB BM]]," ",),".",""),"-",""),"(",""),")",""),"/",""))</f>
        <v>pcmagntlpy623x8</v>
      </c>
      <c r="C1869" s="134" t="str">
        <f>LOWER(SUBSTITUTE(SUBSTITUTE(SUBSTITUTE(SUBSTITUTE(SUBSTITUTE(SUBSTITUTE(SUBSTITUTE(SUBSTITUTE(SUBSTITUTE(db[[#This Row],[NB NOTA]]," ",),".",""),"-",""),"(",""),")",""),",",""),"/",""),"""",""),"+",""))</f>
        <v>pcmaglpy623*8</v>
      </c>
      <c r="D1869" s="134" t="str">
        <f>LOWER(SUBSTITUTE(SUBSTITUTE(SUBSTITUTE(SUBSTITUTE(SUBSTITUTE(SUBSTITUTE(SUBSTITUTE(SUBSTITUTE(SUBSTITUTE(db[[#This Row],[NB PAJAK]]," ",""),"-",""),"(",""),")",""),".",""),",",""),"/",""),"""",""),"+",""))</f>
        <v>pencilcase23x8magnetlpy6</v>
      </c>
      <c r="E1869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pcmagntlpy623x8144pcs</v>
      </c>
      <c r="F186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pcmaglpy623*8144pcsartomoro</v>
      </c>
      <c r="G1869" s="4" t="s">
        <v>6697</v>
      </c>
      <c r="H1869" s="135" t="s">
        <v>6175</v>
      </c>
      <c r="I1869" s="136" t="s">
        <v>6204</v>
      </c>
      <c r="J1869" s="137" t="s">
        <v>1620</v>
      </c>
      <c r="K1869" s="138" t="e">
        <f>IF(db[[#This Row],[NB NOTA_C]]="","",COUNTIF([2]!B_MSK[concat],db[[#This Row],[NB NOTA_C]]))</f>
        <v>#REF!</v>
      </c>
      <c r="L1869" s="139" t="s">
        <v>2157</v>
      </c>
      <c r="M1869" s="134" t="s">
        <v>1664</v>
      </c>
      <c r="N1869" s="137" t="s">
        <v>2810</v>
      </c>
      <c r="O1869" s="134" t="s">
        <v>6191</v>
      </c>
      <c r="P1869" s="134" t="str">
        <f>IF(db[[#This Row],[QTY/ CTN]]="","",SUBSTITUTE(SUBSTITUTE(SUBSTITUTE(db[[#This Row],[QTY/ CTN]]," ","_",2),"(",""),")","")&amp;"_")</f>
        <v>144 PCS_</v>
      </c>
      <c r="Q1869" s="134">
        <f>IF(db[[#This Row],[H_QTY/ CTN]]="","",SEARCH("_",db[[#This Row],[H_QTY/ CTN]]))</f>
        <v>8</v>
      </c>
      <c r="R1869" s="134">
        <f>IF(db[[#This Row],[H_QTY/ CTN]]="","",LEN(db[[#This Row],[H_QTY/ CTN]]))</f>
        <v>8</v>
      </c>
      <c r="S1869" s="140" t="str">
        <f>IF(db[[#This Row],[H_QTY/ CTN]]="","",LEFT(db[[#This Row],[H_QTY/ CTN]],db[[#This Row],[H_1]]-1))</f>
        <v>144 PCS</v>
      </c>
      <c r="T1869" s="140" t="str">
        <f>IF(NOT(db[[#This Row],[H_1]]=db[[#This Row],[H_2]]),MID(db[[#This Row],[H_QTY/ CTN]],db[[#This Row],[H_1]]+1,db[[#This Row],[H_2]]-db[[#This Row],[H_1]]-1),"")</f>
        <v/>
      </c>
      <c r="U1869" s="140" t="str">
        <f>IF(db[[#This Row],[QTY/ CTN B]]="","",LEFT(db[[#This Row],[QTY/ CTN B]],SEARCH(" ",db[[#This Row],[QTY/ CTN B]],1)-1))</f>
        <v>144</v>
      </c>
      <c r="V1869" s="140" t="str">
        <f>IF(db[[#This Row],[QTY/ CTN B]]="","",RIGHT(db[[#This Row],[QTY/ CTN B]],LEN(db[[#This Row],[QTY/ CTN B]])-SEARCH(" ",db[[#This Row],[QTY/ CTN B]],1)))</f>
        <v>PCS</v>
      </c>
      <c r="W1869" s="140" t="str">
        <f>IF(db[[#This Row],[QTY/ CTN TG]]="",IF(db[[#This Row],[STN TG]]="","",12),LEFT(db[[#This Row],[QTY/ CTN TG]],SEARCH(" ",db[[#This Row],[QTY/ CTN TG]],1)-1))</f>
        <v/>
      </c>
      <c r="X186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69" s="140" t="str">
        <f>IF(db[[#This Row],[STN K]]="","",IF(db[[#This Row],[STN TG]]="LSN",12,""))</f>
        <v/>
      </c>
      <c r="Z1869" s="140" t="str">
        <f>IF(db[[#This Row],[STN TG]]="LSN","PCS","")</f>
        <v/>
      </c>
      <c r="AA1869" s="140">
        <f>db[[#This Row],[QTY B]]*IF(db[[#This Row],[QTY TG]]="",1,db[[#This Row],[QTY TG]])*IF(db[[#This Row],[QTY K]]="",1,db[[#This Row],[QTY K]])</f>
        <v>144</v>
      </c>
      <c r="AB1869" s="140" t="str">
        <f>IF(db[[#This Row],[STN K]]="",IF(db[[#This Row],[STN TG]]="",db[[#This Row],[STN B]],db[[#This Row],[STN TG]]),db[[#This Row],[STN K]])</f>
        <v>PCS</v>
      </c>
      <c r="AC1869" s="140"/>
    </row>
    <row r="1870" spans="1:29" x14ac:dyDescent="0.25">
      <c r="A1870" s="87">
        <f>ROW()-1</f>
        <v>1869</v>
      </c>
      <c r="B1870" s="3" t="str">
        <f>LOWER(SUBSTITUTE(SUBSTITUTE(SUBSTITUTE(SUBSTITUTE(SUBSTITUTE(SUBSTITUTE(db[[#This Row],[NB BM]]," ",),".",""),"-",""),"(",""),")",""),"/",""))</f>
        <v>pcmagnittc1056</v>
      </c>
      <c r="C1870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D1870" s="3" t="str">
        <f>LOWER(SUBSTITUTE(SUBSTITUTE(SUBSTITUTE(SUBSTITUTE(SUBSTITUTE(SUBSTITUTE(SUBSTITUTE(SUBSTITUTE(SUBSTITUTE(db[[#This Row],[NB PAJAK]]," ",""),"-",""),"(",""),")",""),".",""),",",""),"/",""),"""",""),"+",""))</f>
        <v/>
      </c>
      <c r="E1870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pcmagnittc1056144pcs</v>
      </c>
      <c r="F18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pcmagtc105622x75144pcsuntana</v>
      </c>
      <c r="G1870" s="1" t="s">
        <v>6460</v>
      </c>
      <c r="H1870" s="4" t="s">
        <v>1513</v>
      </c>
      <c r="I1870" s="49"/>
      <c r="J1870" s="1" t="s">
        <v>1621</v>
      </c>
      <c r="K1870" s="26" t="e">
        <f>IF(db[[#This Row],[NB NOTA_C]]="","",COUNTIF([2]!B_MSK[concat],db[[#This Row],[NB NOTA_C]]))</f>
        <v>#REF!</v>
      </c>
      <c r="L1870" s="6" t="s">
        <v>1646</v>
      </c>
      <c r="M1870" s="1" t="s">
        <v>1664</v>
      </c>
      <c r="N1870" s="1" t="s">
        <v>2810</v>
      </c>
      <c r="P1870" s="1" t="str">
        <f>IF(db[[#This Row],[QTY/ CTN]]="","",SUBSTITUTE(SUBSTITUTE(SUBSTITUTE(db[[#This Row],[QTY/ CTN]]," ","_",2),"(",""),")","")&amp;"_")</f>
        <v>144 PCS_</v>
      </c>
      <c r="Q1870" s="1">
        <f>IF(db[[#This Row],[H_QTY/ CTN]]="","",SEARCH("_",db[[#This Row],[H_QTY/ CTN]]))</f>
        <v>8</v>
      </c>
      <c r="R1870" s="1">
        <f>IF(db[[#This Row],[H_QTY/ CTN]]="","",LEN(db[[#This Row],[H_QTY/ CTN]]))</f>
        <v>8</v>
      </c>
      <c r="S1870" s="90" t="str">
        <f>IF(db[[#This Row],[H_QTY/ CTN]]="","",LEFT(db[[#This Row],[H_QTY/ CTN]],db[[#This Row],[H_1]]-1))</f>
        <v>144 PCS</v>
      </c>
      <c r="T1870" s="87" t="str">
        <f>IF(NOT(db[[#This Row],[H_1]]=db[[#This Row],[H_2]]),MID(db[[#This Row],[H_QTY/ CTN]],db[[#This Row],[H_1]]+1,db[[#This Row],[H_2]]-db[[#This Row],[H_1]]-1),"")</f>
        <v/>
      </c>
      <c r="U1870" s="87" t="str">
        <f>IF(db[[#This Row],[QTY/ CTN B]]="","",LEFT(db[[#This Row],[QTY/ CTN B]],SEARCH(" ",db[[#This Row],[QTY/ CTN B]],1)-1))</f>
        <v>144</v>
      </c>
      <c r="V1870" s="87" t="str">
        <f>IF(db[[#This Row],[QTY/ CTN B]]="","",RIGHT(db[[#This Row],[QTY/ CTN B]],LEN(db[[#This Row],[QTY/ CTN B]])-SEARCH(" ",db[[#This Row],[QTY/ CTN B]],1)))</f>
        <v>PCS</v>
      </c>
      <c r="W1870" s="87" t="str">
        <f>IF(db[[#This Row],[QTY/ CTN TG]]="",IF(db[[#This Row],[STN TG]]="","",12),LEFT(db[[#This Row],[QTY/ CTN TG]],SEARCH(" ",db[[#This Row],[QTY/ CTN TG]],1)-1))</f>
        <v/>
      </c>
      <c r="X18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0" s="87" t="str">
        <f>IF(db[[#This Row],[STN K]]="","",IF(db[[#This Row],[STN TG]]="LSN",12,""))</f>
        <v/>
      </c>
      <c r="Z1870" s="87" t="str">
        <f>IF(db[[#This Row],[STN TG]]="LSN","PCS","")</f>
        <v/>
      </c>
      <c r="AA1870" s="87">
        <f>db[[#This Row],[QTY B]]*IF(db[[#This Row],[QTY TG]]="",1,db[[#This Row],[QTY TG]])*IF(db[[#This Row],[QTY K]]="",1,db[[#This Row],[QTY K]])</f>
        <v>144</v>
      </c>
      <c r="AB1870" s="87" t="str">
        <f>IF(db[[#This Row],[STN K]]="",IF(db[[#This Row],[STN TG]]="",db[[#This Row],[STN B]],db[[#This Row],[STN TG]]),db[[#This Row],[STN K]])</f>
        <v>PCS</v>
      </c>
      <c r="AC1870" s="87"/>
    </row>
    <row r="1871" spans="1:29" x14ac:dyDescent="0.25">
      <c r="A1871" s="87">
        <f>ROW()-1</f>
        <v>1870</v>
      </c>
      <c r="B1871" s="3" t="str">
        <f>LOWER(SUBSTITUTE(SUBSTITUTE(SUBSTITUTE(SUBSTITUTE(SUBSTITUTE(SUBSTITUTE(db[[#This Row],[NB BM]]," ",),".",""),"-",""),"(",""),")",""),"/",""))</f>
        <v>pcmagnittc105722x75lc10</v>
      </c>
      <c r="C1871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D1871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E187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pcmagnittc105722x75lc10144pcs</v>
      </c>
      <c r="F18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pcmagtc10572275lc10144pcsartomoro</v>
      </c>
      <c r="G1871" s="1" t="s">
        <v>6461</v>
      </c>
      <c r="H1871" s="4" t="s">
        <v>2236</v>
      </c>
      <c r="I1871" s="49" t="s">
        <v>2236</v>
      </c>
      <c r="J1871" s="1" t="s">
        <v>1620</v>
      </c>
      <c r="K1871" s="26" t="e">
        <f>IF(db[[#This Row],[NB NOTA_C]]="","",COUNTIF([2]!B_MSK[concat],db[[#This Row],[NB NOTA_C]]))</f>
        <v>#REF!</v>
      </c>
      <c r="L1871" s="7" t="s">
        <v>2157</v>
      </c>
      <c r="M1871" s="3" t="s">
        <v>1664</v>
      </c>
      <c r="N1871" s="1" t="s">
        <v>2810</v>
      </c>
      <c r="P1871" s="1" t="str">
        <f>IF(db[[#This Row],[QTY/ CTN]]="","",SUBSTITUTE(SUBSTITUTE(SUBSTITUTE(db[[#This Row],[QTY/ CTN]]," ","_",2),"(",""),")","")&amp;"_")</f>
        <v>144 PCS_</v>
      </c>
      <c r="Q1871" s="1">
        <f>IF(db[[#This Row],[H_QTY/ CTN]]="","",SEARCH("_",db[[#This Row],[H_QTY/ CTN]]))</f>
        <v>8</v>
      </c>
      <c r="R1871" s="1">
        <f>IF(db[[#This Row],[H_QTY/ CTN]]="","",LEN(db[[#This Row],[H_QTY/ CTN]]))</f>
        <v>8</v>
      </c>
      <c r="S1871" s="90" t="str">
        <f>IF(db[[#This Row],[H_QTY/ CTN]]="","",LEFT(db[[#This Row],[H_QTY/ CTN]],db[[#This Row],[H_1]]-1))</f>
        <v>144 PCS</v>
      </c>
      <c r="T1871" s="87" t="str">
        <f>IF(NOT(db[[#This Row],[H_1]]=db[[#This Row],[H_2]]),MID(db[[#This Row],[H_QTY/ CTN]],db[[#This Row],[H_1]]+1,db[[#This Row],[H_2]]-db[[#This Row],[H_1]]-1),"")</f>
        <v/>
      </c>
      <c r="U1871" s="87" t="str">
        <f>IF(db[[#This Row],[QTY/ CTN B]]="","",LEFT(db[[#This Row],[QTY/ CTN B]],SEARCH(" ",db[[#This Row],[QTY/ CTN B]],1)-1))</f>
        <v>144</v>
      </c>
      <c r="V1871" s="87" t="str">
        <f>IF(db[[#This Row],[QTY/ CTN B]]="","",RIGHT(db[[#This Row],[QTY/ CTN B]],LEN(db[[#This Row],[QTY/ CTN B]])-SEARCH(" ",db[[#This Row],[QTY/ CTN B]],1)))</f>
        <v>PCS</v>
      </c>
      <c r="W1871" s="87" t="str">
        <f>IF(db[[#This Row],[QTY/ CTN TG]]="",IF(db[[#This Row],[STN TG]]="","",12),LEFT(db[[#This Row],[QTY/ CTN TG]],SEARCH(" ",db[[#This Row],[QTY/ CTN TG]],1)-1))</f>
        <v/>
      </c>
      <c r="X18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1" s="87" t="str">
        <f>IF(db[[#This Row],[STN K]]="","",IF(db[[#This Row],[STN TG]]="LSN",12,""))</f>
        <v/>
      </c>
      <c r="Z1871" s="87" t="str">
        <f>IF(db[[#This Row],[STN TG]]="LSN","PCS","")</f>
        <v/>
      </c>
      <c r="AA1871" s="87">
        <f>db[[#This Row],[QTY B]]*IF(db[[#This Row],[QTY TG]]="",1,db[[#This Row],[QTY TG]])*IF(db[[#This Row],[QTY K]]="",1,db[[#This Row],[QTY K]])</f>
        <v>144</v>
      </c>
      <c r="AB1871" s="87" t="str">
        <f>IF(db[[#This Row],[STN K]]="",IF(db[[#This Row],[STN TG]]="",db[[#This Row],[STN B]],db[[#This Row],[STN TG]]),db[[#This Row],[STN K]])</f>
        <v>PCS</v>
      </c>
      <c r="AC1871" s="87"/>
    </row>
    <row r="1872" spans="1:29" x14ac:dyDescent="0.25">
      <c r="A1872" s="87">
        <f>ROW()-1</f>
        <v>1871</v>
      </c>
      <c r="B1872" s="3" t="str">
        <f>LOWER(SUBSTITUTE(SUBSTITUTE(SUBSTITUTE(SUBSTITUTE(SUBSTITUTE(SUBSTITUTE(db[[#This Row],[NB BM]]," ",),".",""),"-",""),"(",""),")",""),"/",""))</f>
        <v>pcmagnittc1057</v>
      </c>
      <c r="C1872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D1872" s="3" t="str">
        <f>LOWER(SUBSTITUTE(SUBSTITUTE(SUBSTITUTE(SUBSTITUTE(SUBSTITUTE(SUBSTITUTE(SUBSTITUTE(SUBSTITUTE(SUBSTITUTE(db[[#This Row],[NB PAJAK]]," ",""),"-",""),"(",""),")",""),".",""),",",""),"/",""),"""",""),"+",""))</f>
        <v/>
      </c>
      <c r="E1872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pcmagnittc1057144pcs</v>
      </c>
      <c r="F18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pcmagtc105722x75lc10144pcsuntana</v>
      </c>
      <c r="G1872" s="1" t="s">
        <v>6462</v>
      </c>
      <c r="H1872" s="4" t="s">
        <v>1514</v>
      </c>
      <c r="I1872" s="49"/>
      <c r="J1872" s="1" t="s">
        <v>1621</v>
      </c>
      <c r="K1872" s="26" t="e">
        <f>IF(db[[#This Row],[NB NOTA_C]]="","",COUNTIF([2]!B_MSK[concat],db[[#This Row],[NB NOTA_C]]))</f>
        <v>#REF!</v>
      </c>
      <c r="L1872" s="6" t="s">
        <v>1646</v>
      </c>
      <c r="M1872" s="1" t="s">
        <v>1664</v>
      </c>
      <c r="N1872" s="1" t="s">
        <v>2810</v>
      </c>
      <c r="P1872" s="1" t="str">
        <f>IF(db[[#This Row],[QTY/ CTN]]="","",SUBSTITUTE(SUBSTITUTE(SUBSTITUTE(db[[#This Row],[QTY/ CTN]]," ","_",2),"(",""),")","")&amp;"_")</f>
        <v>144 PCS_</v>
      </c>
      <c r="Q1872" s="1">
        <f>IF(db[[#This Row],[H_QTY/ CTN]]="","",SEARCH("_",db[[#This Row],[H_QTY/ CTN]]))</f>
        <v>8</v>
      </c>
      <c r="R1872" s="1">
        <f>IF(db[[#This Row],[H_QTY/ CTN]]="","",LEN(db[[#This Row],[H_QTY/ CTN]]))</f>
        <v>8</v>
      </c>
      <c r="S1872" s="90" t="str">
        <f>IF(db[[#This Row],[H_QTY/ CTN]]="","",LEFT(db[[#This Row],[H_QTY/ CTN]],db[[#This Row],[H_1]]-1))</f>
        <v>144 PCS</v>
      </c>
      <c r="T1872" s="87" t="str">
        <f>IF(NOT(db[[#This Row],[H_1]]=db[[#This Row],[H_2]]),MID(db[[#This Row],[H_QTY/ CTN]],db[[#This Row],[H_1]]+1,db[[#This Row],[H_2]]-db[[#This Row],[H_1]]-1),"")</f>
        <v/>
      </c>
      <c r="U1872" s="87" t="str">
        <f>IF(db[[#This Row],[QTY/ CTN B]]="","",LEFT(db[[#This Row],[QTY/ CTN B]],SEARCH(" ",db[[#This Row],[QTY/ CTN B]],1)-1))</f>
        <v>144</v>
      </c>
      <c r="V1872" s="87" t="str">
        <f>IF(db[[#This Row],[QTY/ CTN B]]="","",RIGHT(db[[#This Row],[QTY/ CTN B]],LEN(db[[#This Row],[QTY/ CTN B]])-SEARCH(" ",db[[#This Row],[QTY/ CTN B]],1)))</f>
        <v>PCS</v>
      </c>
      <c r="W1872" s="87" t="str">
        <f>IF(db[[#This Row],[QTY/ CTN TG]]="",IF(db[[#This Row],[STN TG]]="","",12),LEFT(db[[#This Row],[QTY/ CTN TG]],SEARCH(" ",db[[#This Row],[QTY/ CTN TG]],1)-1))</f>
        <v/>
      </c>
      <c r="X1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2" s="87" t="str">
        <f>IF(db[[#This Row],[STN K]]="","",IF(db[[#This Row],[STN TG]]="LSN",12,""))</f>
        <v/>
      </c>
      <c r="Z1872" s="87" t="str">
        <f>IF(db[[#This Row],[STN TG]]="LSN","PCS","")</f>
        <v/>
      </c>
      <c r="AA1872" s="87">
        <f>db[[#This Row],[QTY B]]*IF(db[[#This Row],[QTY TG]]="",1,db[[#This Row],[QTY TG]])*IF(db[[#This Row],[QTY K]]="",1,db[[#This Row],[QTY K]])</f>
        <v>144</v>
      </c>
      <c r="AB1872" s="87" t="str">
        <f>IF(db[[#This Row],[STN K]]="",IF(db[[#This Row],[STN TG]]="",db[[#This Row],[STN B]],db[[#This Row],[STN TG]]),db[[#This Row],[STN K]])</f>
        <v>PCS</v>
      </c>
      <c r="AC1872" s="87"/>
    </row>
    <row r="1873" spans="1:29" x14ac:dyDescent="0.25">
      <c r="A1873" s="87">
        <f>ROW()-1</f>
        <v>1872</v>
      </c>
      <c r="B1873" s="3" t="str">
        <f>LOWER(SUBSTITUTE(SUBSTITUTE(SUBSTITUTE(SUBSTITUTE(SUBSTITUTE(SUBSTITUTE(db[[#This Row],[NB BM]]," ",),".",""),"-",""),"(",""),")",""),"/",""))</f>
        <v>pcmagnittc1058</v>
      </c>
      <c r="C1873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D1873" s="3" t="str">
        <f>LOWER(SUBSTITUTE(SUBSTITUTE(SUBSTITUTE(SUBSTITUTE(SUBSTITUTE(SUBSTITUTE(SUBSTITUTE(SUBSTITUTE(SUBSTITUTE(db[[#This Row],[NB PAJAK]]," ",""),"-",""),"(",""),")",""),".",""),",",""),"/",""),"""",""),"+",""))</f>
        <v/>
      </c>
      <c r="E187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pcmagnittc1058144pcs</v>
      </c>
      <c r="F18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pcmagtc105822x75144pcsuntana</v>
      </c>
      <c r="G1873" s="1" t="s">
        <v>6463</v>
      </c>
      <c r="H1873" s="4" t="s">
        <v>1515</v>
      </c>
      <c r="I1873" s="49"/>
      <c r="J1873" s="1" t="s">
        <v>1621</v>
      </c>
      <c r="K1873" s="26" t="e">
        <f>IF(db[[#This Row],[NB NOTA_C]]="","",COUNTIF([2]!B_MSK[concat],db[[#This Row],[NB NOTA_C]]))</f>
        <v>#REF!</v>
      </c>
      <c r="L1873" s="6" t="s">
        <v>1646</v>
      </c>
      <c r="M1873" s="1" t="s">
        <v>1664</v>
      </c>
      <c r="N1873" s="1" t="s">
        <v>2810</v>
      </c>
      <c r="P1873" s="1" t="str">
        <f>IF(db[[#This Row],[QTY/ CTN]]="","",SUBSTITUTE(SUBSTITUTE(SUBSTITUTE(db[[#This Row],[QTY/ CTN]]," ","_",2),"(",""),")","")&amp;"_")</f>
        <v>144 PCS_</v>
      </c>
      <c r="Q1873" s="1">
        <f>IF(db[[#This Row],[H_QTY/ CTN]]="","",SEARCH("_",db[[#This Row],[H_QTY/ CTN]]))</f>
        <v>8</v>
      </c>
      <c r="R1873" s="1">
        <f>IF(db[[#This Row],[H_QTY/ CTN]]="","",LEN(db[[#This Row],[H_QTY/ CTN]]))</f>
        <v>8</v>
      </c>
      <c r="S1873" s="90" t="str">
        <f>IF(db[[#This Row],[H_QTY/ CTN]]="","",LEFT(db[[#This Row],[H_QTY/ CTN]],db[[#This Row],[H_1]]-1))</f>
        <v>144 PCS</v>
      </c>
      <c r="T1873" s="87" t="str">
        <f>IF(NOT(db[[#This Row],[H_1]]=db[[#This Row],[H_2]]),MID(db[[#This Row],[H_QTY/ CTN]],db[[#This Row],[H_1]]+1,db[[#This Row],[H_2]]-db[[#This Row],[H_1]]-1),"")</f>
        <v/>
      </c>
      <c r="U1873" s="87" t="str">
        <f>IF(db[[#This Row],[QTY/ CTN B]]="","",LEFT(db[[#This Row],[QTY/ CTN B]],SEARCH(" ",db[[#This Row],[QTY/ CTN B]],1)-1))</f>
        <v>144</v>
      </c>
      <c r="V1873" s="87" t="str">
        <f>IF(db[[#This Row],[QTY/ CTN B]]="","",RIGHT(db[[#This Row],[QTY/ CTN B]],LEN(db[[#This Row],[QTY/ CTN B]])-SEARCH(" ",db[[#This Row],[QTY/ CTN B]],1)))</f>
        <v>PCS</v>
      </c>
      <c r="W1873" s="87" t="str">
        <f>IF(db[[#This Row],[QTY/ CTN TG]]="",IF(db[[#This Row],[STN TG]]="","",12),LEFT(db[[#This Row],[QTY/ CTN TG]],SEARCH(" ",db[[#This Row],[QTY/ CTN TG]],1)-1))</f>
        <v/>
      </c>
      <c r="X18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3" s="87" t="str">
        <f>IF(db[[#This Row],[STN K]]="","",IF(db[[#This Row],[STN TG]]="LSN",12,""))</f>
        <v/>
      </c>
      <c r="Z1873" s="87" t="str">
        <f>IF(db[[#This Row],[STN TG]]="LSN","PCS","")</f>
        <v/>
      </c>
      <c r="AA1873" s="87">
        <f>db[[#This Row],[QTY B]]*IF(db[[#This Row],[QTY TG]]="",1,db[[#This Row],[QTY TG]])*IF(db[[#This Row],[QTY K]]="",1,db[[#This Row],[QTY K]])</f>
        <v>144</v>
      </c>
      <c r="AB1873" s="87" t="str">
        <f>IF(db[[#This Row],[STN K]]="",IF(db[[#This Row],[STN TG]]="",db[[#This Row],[STN B]],db[[#This Row],[STN TG]]),db[[#This Row],[STN K]])</f>
        <v>PCS</v>
      </c>
      <c r="AC1873" s="87"/>
    </row>
    <row r="1874" spans="1:29" x14ac:dyDescent="0.25">
      <c r="A1874" s="87">
        <f>ROW()-1</f>
        <v>1873</v>
      </c>
      <c r="B1874" s="3" t="str">
        <f>LOWER(SUBSTITUTE(SUBSTITUTE(SUBSTITUTE(SUBSTITUTE(SUBSTITUTE(SUBSTITUTE(db[[#This Row],[NB BM]]," ",),".",""),"-",""),"(",""),")",""),"/",""))</f>
        <v>pcmagnittc175622x75</v>
      </c>
      <c r="C1874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D1874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E187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pcmagnittc175622x75160pcs</v>
      </c>
      <c r="F18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pcmagtc175622*75160pcsartomoro</v>
      </c>
      <c r="G1874" s="1" t="s">
        <v>6698</v>
      </c>
      <c r="H1874" s="4" t="s">
        <v>2234</v>
      </c>
      <c r="I1874" s="49" t="s">
        <v>5138</v>
      </c>
      <c r="J1874" s="1" t="s">
        <v>1620</v>
      </c>
      <c r="K1874" s="26" t="e">
        <f>IF(db[[#This Row],[NB NOTA_C]]="","",COUNTIF([2]!B_MSK[concat],db[[#This Row],[NB NOTA_C]]))</f>
        <v>#REF!</v>
      </c>
      <c r="L1874" s="7" t="s">
        <v>2157</v>
      </c>
      <c r="M1874" s="3" t="s">
        <v>1701</v>
      </c>
      <c r="N1874" s="1" t="s">
        <v>2810</v>
      </c>
      <c r="P1874" s="1" t="str">
        <f>IF(db[[#This Row],[QTY/ CTN]]="","",SUBSTITUTE(SUBSTITUTE(SUBSTITUTE(db[[#This Row],[QTY/ CTN]]," ","_",2),"(",""),")","")&amp;"_")</f>
        <v>160 PCS_</v>
      </c>
      <c r="Q1874" s="1">
        <f>IF(db[[#This Row],[H_QTY/ CTN]]="","",SEARCH("_",db[[#This Row],[H_QTY/ CTN]]))</f>
        <v>8</v>
      </c>
      <c r="R1874" s="1">
        <f>IF(db[[#This Row],[H_QTY/ CTN]]="","",LEN(db[[#This Row],[H_QTY/ CTN]]))</f>
        <v>8</v>
      </c>
      <c r="S1874" s="90" t="str">
        <f>IF(db[[#This Row],[H_QTY/ CTN]]="","",LEFT(db[[#This Row],[H_QTY/ CTN]],db[[#This Row],[H_1]]-1))</f>
        <v>160 PCS</v>
      </c>
      <c r="T1874" s="87" t="str">
        <f>IF(NOT(db[[#This Row],[H_1]]=db[[#This Row],[H_2]]),MID(db[[#This Row],[H_QTY/ CTN]],db[[#This Row],[H_1]]+1,db[[#This Row],[H_2]]-db[[#This Row],[H_1]]-1),"")</f>
        <v/>
      </c>
      <c r="U1874" s="87" t="str">
        <f>IF(db[[#This Row],[QTY/ CTN B]]="","",LEFT(db[[#This Row],[QTY/ CTN B]],SEARCH(" ",db[[#This Row],[QTY/ CTN B]],1)-1))</f>
        <v>160</v>
      </c>
      <c r="V1874" s="87" t="str">
        <f>IF(db[[#This Row],[QTY/ CTN B]]="","",RIGHT(db[[#This Row],[QTY/ CTN B]],LEN(db[[#This Row],[QTY/ CTN B]])-SEARCH(" ",db[[#This Row],[QTY/ CTN B]],1)))</f>
        <v>PCS</v>
      </c>
      <c r="W1874" s="87" t="str">
        <f>IF(db[[#This Row],[QTY/ CTN TG]]="",IF(db[[#This Row],[STN TG]]="","",12),LEFT(db[[#This Row],[QTY/ CTN TG]],SEARCH(" ",db[[#This Row],[QTY/ CTN TG]],1)-1))</f>
        <v/>
      </c>
      <c r="X1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74" s="87" t="str">
        <f>IF(db[[#This Row],[STN K]]="","",IF(db[[#This Row],[STN TG]]="LSN",12,""))</f>
        <v/>
      </c>
      <c r="Z1874" s="87" t="str">
        <f>IF(db[[#This Row],[STN TG]]="LSN","PCS","")</f>
        <v/>
      </c>
      <c r="AA1874" s="87">
        <f>db[[#This Row],[QTY B]]*IF(db[[#This Row],[QTY TG]]="",1,db[[#This Row],[QTY TG]])*IF(db[[#This Row],[QTY K]]="",1,db[[#This Row],[QTY K]])</f>
        <v>160</v>
      </c>
      <c r="AB1874" s="87" t="str">
        <f>IF(db[[#This Row],[STN K]]="",IF(db[[#This Row],[STN TG]]="",db[[#This Row],[STN B]],db[[#This Row],[STN TG]]),db[[#This Row],[STN K]])</f>
        <v>PCS</v>
      </c>
      <c r="AC1874" s="87"/>
    </row>
    <row r="1875" spans="1:29" x14ac:dyDescent="0.25">
      <c r="A1875" s="87">
        <f>ROW()-1</f>
        <v>1874</v>
      </c>
      <c r="B1875" s="3" t="str">
        <f>LOWER(SUBSTITUTE(SUBSTITUTE(SUBSTITUTE(SUBSTITUTE(SUBSTITUTE(SUBSTITUTE(db[[#This Row],[NB BM]]," ",),".",""),"-",""),"(",""),")",""),"/",""))</f>
        <v>paletanggur</v>
      </c>
      <c r="C1875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D1875" s="3" t="str">
        <f>LOWER(SUBSTITUTE(SUBSTITUTE(SUBSTITUTE(SUBSTITUTE(SUBSTITUTE(SUBSTITUTE(SUBSTITUTE(SUBSTITUTE(SUBSTITUTE(db[[#This Row],[NB PAJAK]]," ",""),"-",""),"(",""),")",""),".",""),",",""),"/",""),"""",""),"+",""))</f>
        <v/>
      </c>
      <c r="E1875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paletanggur60lsn</v>
      </c>
      <c r="F18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paletanggur60lsnuntana</v>
      </c>
      <c r="G1875" s="1" t="s">
        <v>3322</v>
      </c>
      <c r="H1875" s="4" t="s">
        <v>3316</v>
      </c>
      <c r="I1875" s="49"/>
      <c r="J1875" s="1" t="s">
        <v>1621</v>
      </c>
      <c r="K1875" s="28" t="e">
        <f>IF(db[[#This Row],[NB NOTA_C]]="","",COUNTIF([2]!B_MSK[concat],db[[#This Row],[NB NOTA_C]]))</f>
        <v>#REF!</v>
      </c>
      <c r="L1875" s="7" t="s">
        <v>1637</v>
      </c>
      <c r="M1875" s="3" t="s">
        <v>1670</v>
      </c>
      <c r="N1875" s="1" t="s">
        <v>2790</v>
      </c>
      <c r="O1875" s="3"/>
      <c r="P1875" s="3" t="str">
        <f>IF(db[[#This Row],[QTY/ CTN]]="","",SUBSTITUTE(SUBSTITUTE(SUBSTITUTE(db[[#This Row],[QTY/ CTN]]," ","_",2),"(",""),")","")&amp;"_")</f>
        <v>60 LSN_</v>
      </c>
      <c r="Q1875" s="3">
        <f>IF(db[[#This Row],[H_QTY/ CTN]]="","",SEARCH("_",db[[#This Row],[H_QTY/ CTN]]))</f>
        <v>7</v>
      </c>
      <c r="R1875" s="3">
        <f>IF(db[[#This Row],[H_QTY/ CTN]]="","",LEN(db[[#This Row],[H_QTY/ CTN]]))</f>
        <v>7</v>
      </c>
      <c r="S1875" s="87" t="str">
        <f>IF(db[[#This Row],[H_QTY/ CTN]]="","",LEFT(db[[#This Row],[H_QTY/ CTN]],db[[#This Row],[H_1]]-1))</f>
        <v>60 LSN</v>
      </c>
      <c r="T1875" s="87" t="str">
        <f>IF(NOT(db[[#This Row],[H_1]]=db[[#This Row],[H_2]]),MID(db[[#This Row],[H_QTY/ CTN]],db[[#This Row],[H_1]]+1,db[[#This Row],[H_2]]-db[[#This Row],[H_1]]-1),"")</f>
        <v/>
      </c>
      <c r="U1875" s="87" t="str">
        <f>IF(db[[#This Row],[QTY/ CTN B]]="","",LEFT(db[[#This Row],[QTY/ CTN B]],SEARCH(" ",db[[#This Row],[QTY/ CTN B]],1)-1))</f>
        <v>60</v>
      </c>
      <c r="V1875" s="87" t="str">
        <f>IF(db[[#This Row],[QTY/ CTN B]]="","",RIGHT(db[[#This Row],[QTY/ CTN B]],LEN(db[[#This Row],[QTY/ CTN B]])-SEARCH(" ",db[[#This Row],[QTY/ CTN B]],1)))</f>
        <v>LSN</v>
      </c>
      <c r="W1875" s="87">
        <f>IF(db[[#This Row],[QTY/ CTN TG]]="",IF(db[[#This Row],[STN TG]]="","",12),LEFT(db[[#This Row],[QTY/ CTN TG]],SEARCH(" ",db[[#This Row],[QTY/ CTN TG]],1)-1))</f>
        <v>12</v>
      </c>
      <c r="X1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75" s="87" t="str">
        <f>IF(db[[#This Row],[STN K]]="","",IF(db[[#This Row],[STN TG]]="LSN",12,""))</f>
        <v/>
      </c>
      <c r="Z1875" s="87" t="str">
        <f>IF(db[[#This Row],[STN TG]]="LSN","PCS","")</f>
        <v/>
      </c>
      <c r="AA1875" s="87">
        <f>db[[#This Row],[QTY B]]*IF(db[[#This Row],[QTY TG]]="",1,db[[#This Row],[QTY TG]])*IF(db[[#This Row],[QTY K]]="",1,db[[#This Row],[QTY K]])</f>
        <v>720</v>
      </c>
      <c r="AB1875" s="87" t="str">
        <f>IF(db[[#This Row],[STN K]]="",IF(db[[#This Row],[STN TG]]="",db[[#This Row],[STN B]],db[[#This Row],[STN TG]]),db[[#This Row],[STN K]])</f>
        <v>PCS</v>
      </c>
      <c r="AC1875" s="87"/>
    </row>
    <row r="1876" spans="1:29" x14ac:dyDescent="0.25">
      <c r="A1876" s="87">
        <f>ROW()-1</f>
        <v>1875</v>
      </c>
      <c r="B1876" s="3" t="str">
        <f>LOWER(SUBSTITUTE(SUBSTITUTE(SUBSTITUTE(SUBSTITUTE(SUBSTITUTE(SUBSTITUTE(db[[#This Row],[NB BM]]," ",),".",""),"-",""),"(",""),")",""),"/",""))</f>
        <v>paletapel</v>
      </c>
      <c r="C1876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D1876" s="3" t="str">
        <f>LOWER(SUBSTITUTE(SUBSTITUTE(SUBSTITUTE(SUBSTITUTE(SUBSTITUTE(SUBSTITUTE(SUBSTITUTE(SUBSTITUTE(SUBSTITUTE(db[[#This Row],[NB PAJAK]]," ",""),"-",""),"(",""),")",""),".",""),",",""),"/",""),"""",""),"+",""))</f>
        <v/>
      </c>
      <c r="E1876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paletapel60lsn</v>
      </c>
      <c r="F18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paletapel60lsnuntana</v>
      </c>
      <c r="G1876" s="1" t="s">
        <v>3323</v>
      </c>
      <c r="H1876" s="4" t="s">
        <v>3317</v>
      </c>
      <c r="I1876" s="49"/>
      <c r="J1876" s="1" t="s">
        <v>1621</v>
      </c>
      <c r="K1876" s="28" t="e">
        <f>IF(db[[#This Row],[NB NOTA_C]]="","",COUNTIF([2]!B_MSK[concat],db[[#This Row],[NB NOTA_C]]))</f>
        <v>#REF!</v>
      </c>
      <c r="L1876" s="7" t="s">
        <v>1637</v>
      </c>
      <c r="M1876" s="3" t="s">
        <v>1670</v>
      </c>
      <c r="N1876" s="1" t="s">
        <v>2790</v>
      </c>
      <c r="O1876" s="3"/>
      <c r="P1876" s="3" t="str">
        <f>IF(db[[#This Row],[QTY/ CTN]]="","",SUBSTITUTE(SUBSTITUTE(SUBSTITUTE(db[[#This Row],[QTY/ CTN]]," ","_",2),"(",""),")","")&amp;"_")</f>
        <v>60 LSN_</v>
      </c>
      <c r="Q1876" s="3">
        <f>IF(db[[#This Row],[H_QTY/ CTN]]="","",SEARCH("_",db[[#This Row],[H_QTY/ CTN]]))</f>
        <v>7</v>
      </c>
      <c r="R1876" s="3">
        <f>IF(db[[#This Row],[H_QTY/ CTN]]="","",LEN(db[[#This Row],[H_QTY/ CTN]]))</f>
        <v>7</v>
      </c>
      <c r="S1876" s="87" t="str">
        <f>IF(db[[#This Row],[H_QTY/ CTN]]="","",LEFT(db[[#This Row],[H_QTY/ CTN]],db[[#This Row],[H_1]]-1))</f>
        <v>60 LSN</v>
      </c>
      <c r="T1876" s="87" t="str">
        <f>IF(NOT(db[[#This Row],[H_1]]=db[[#This Row],[H_2]]),MID(db[[#This Row],[H_QTY/ CTN]],db[[#This Row],[H_1]]+1,db[[#This Row],[H_2]]-db[[#This Row],[H_1]]-1),"")</f>
        <v/>
      </c>
      <c r="U1876" s="87" t="str">
        <f>IF(db[[#This Row],[QTY/ CTN B]]="","",LEFT(db[[#This Row],[QTY/ CTN B]],SEARCH(" ",db[[#This Row],[QTY/ CTN B]],1)-1))</f>
        <v>60</v>
      </c>
      <c r="V1876" s="87" t="str">
        <f>IF(db[[#This Row],[QTY/ CTN B]]="","",RIGHT(db[[#This Row],[QTY/ CTN B]],LEN(db[[#This Row],[QTY/ CTN B]])-SEARCH(" ",db[[#This Row],[QTY/ CTN B]],1)))</f>
        <v>LSN</v>
      </c>
      <c r="W1876" s="87">
        <f>IF(db[[#This Row],[QTY/ CTN TG]]="",IF(db[[#This Row],[STN TG]]="","",12),LEFT(db[[#This Row],[QTY/ CTN TG]],SEARCH(" ",db[[#This Row],[QTY/ CTN TG]],1)-1))</f>
        <v>12</v>
      </c>
      <c r="X1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76" s="87" t="str">
        <f>IF(db[[#This Row],[STN K]]="","",IF(db[[#This Row],[STN TG]]="LSN",12,""))</f>
        <v/>
      </c>
      <c r="Z1876" s="87" t="str">
        <f>IF(db[[#This Row],[STN TG]]="LSN","PCS","")</f>
        <v/>
      </c>
      <c r="AA1876" s="87">
        <f>db[[#This Row],[QTY B]]*IF(db[[#This Row],[QTY TG]]="",1,db[[#This Row],[QTY TG]])*IF(db[[#This Row],[QTY K]]="",1,db[[#This Row],[QTY K]])</f>
        <v>720</v>
      </c>
      <c r="AB1876" s="87" t="str">
        <f>IF(db[[#This Row],[STN K]]="",IF(db[[#This Row],[STN TG]]="",db[[#This Row],[STN B]],db[[#This Row],[STN TG]]),db[[#This Row],[STN K]])</f>
        <v>PCS</v>
      </c>
      <c r="AC1876" s="87"/>
    </row>
    <row r="1877" spans="1:29" x14ac:dyDescent="0.25">
      <c r="A1877" s="87">
        <f>ROW()-1</f>
        <v>1876</v>
      </c>
      <c r="B1877" s="3" t="str">
        <f>LOWER(SUBSTITUTE(SUBSTITUTE(SUBSTITUTE(SUBSTITUTE(SUBSTITUTE(SUBSTITUTE(db[[#This Row],[NB BM]]," ",),".",""),"-",""),"(",""),")",""),"/",""))</f>
        <v>paletcatairbiasadof</v>
      </c>
      <c r="C1877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D1877" s="3" t="str">
        <f>LOWER(SUBSTITUTE(SUBSTITUTE(SUBSTITUTE(SUBSTITUTE(SUBSTITUTE(SUBSTITUTE(SUBSTITUTE(SUBSTITUTE(SUBSTITUTE(db[[#This Row],[NB PAJAK]]," ",""),"-",""),"(",""),")",""),".",""),",",""),"/",""),"""",""),"+",""))</f>
        <v/>
      </c>
      <c r="E1877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paletcatairbiasadof84lsn</v>
      </c>
      <c r="F18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paletcatairbiasadof0601384lsnuntana</v>
      </c>
      <c r="G1877" s="1" t="s">
        <v>1960</v>
      </c>
      <c r="H1877" s="4" t="s">
        <v>4786</v>
      </c>
      <c r="I1877" s="2"/>
      <c r="J1877" s="1" t="s">
        <v>1621</v>
      </c>
      <c r="K1877" s="26" t="e">
        <f>IF(db[[#This Row],[NB NOTA_C]]="","",COUNTIF([2]!B_MSK[concat],db[[#This Row],[NB NOTA_C]]))</f>
        <v>#REF!</v>
      </c>
      <c r="L1877" s="7" t="s">
        <v>1643</v>
      </c>
      <c r="M1877" s="3" t="s">
        <v>1800</v>
      </c>
      <c r="N1877" s="1" t="s">
        <v>2790</v>
      </c>
      <c r="P1877" s="1" t="str">
        <f>IF(db[[#This Row],[QTY/ CTN]]="","",SUBSTITUTE(SUBSTITUTE(SUBSTITUTE(db[[#This Row],[QTY/ CTN]]," ","_",2),"(",""),")","")&amp;"_")</f>
        <v>84 LSN_</v>
      </c>
      <c r="Q1877" s="1">
        <f>IF(db[[#This Row],[H_QTY/ CTN]]="","",SEARCH("_",db[[#This Row],[H_QTY/ CTN]]))</f>
        <v>7</v>
      </c>
      <c r="R1877" s="1">
        <f>IF(db[[#This Row],[H_QTY/ CTN]]="","",LEN(db[[#This Row],[H_QTY/ CTN]]))</f>
        <v>7</v>
      </c>
      <c r="S1877" s="90" t="str">
        <f>IF(db[[#This Row],[H_QTY/ CTN]]="","",LEFT(db[[#This Row],[H_QTY/ CTN]],db[[#This Row],[H_1]]-1))</f>
        <v>84 LSN</v>
      </c>
      <c r="T1877" s="87" t="str">
        <f>IF(NOT(db[[#This Row],[H_1]]=db[[#This Row],[H_2]]),MID(db[[#This Row],[H_QTY/ CTN]],db[[#This Row],[H_1]]+1,db[[#This Row],[H_2]]-db[[#This Row],[H_1]]-1),"")</f>
        <v/>
      </c>
      <c r="U1877" s="87" t="str">
        <f>IF(db[[#This Row],[QTY/ CTN B]]="","",LEFT(db[[#This Row],[QTY/ CTN B]],SEARCH(" ",db[[#This Row],[QTY/ CTN B]],1)-1))</f>
        <v>84</v>
      </c>
      <c r="V1877" s="87" t="str">
        <f>IF(db[[#This Row],[QTY/ CTN B]]="","",RIGHT(db[[#This Row],[QTY/ CTN B]],LEN(db[[#This Row],[QTY/ CTN B]])-SEARCH(" ",db[[#This Row],[QTY/ CTN B]],1)))</f>
        <v>LSN</v>
      </c>
      <c r="W1877" s="87">
        <f>IF(db[[#This Row],[QTY/ CTN TG]]="",IF(db[[#This Row],[STN TG]]="","",12),LEFT(db[[#This Row],[QTY/ CTN TG]],SEARCH(" ",db[[#This Row],[QTY/ CTN TG]],1)-1))</f>
        <v>12</v>
      </c>
      <c r="X1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77" s="87" t="str">
        <f>IF(db[[#This Row],[STN K]]="","",IF(db[[#This Row],[STN TG]]="LSN",12,""))</f>
        <v/>
      </c>
      <c r="Z1877" s="87" t="str">
        <f>IF(db[[#This Row],[STN TG]]="LSN","PCS","")</f>
        <v/>
      </c>
      <c r="AA1877" s="87">
        <f>db[[#This Row],[QTY B]]*IF(db[[#This Row],[QTY TG]]="",1,db[[#This Row],[QTY TG]])*IF(db[[#This Row],[QTY K]]="",1,db[[#This Row],[QTY K]])</f>
        <v>1008</v>
      </c>
      <c r="AB1877" s="87" t="str">
        <f>IF(db[[#This Row],[STN K]]="",IF(db[[#This Row],[STN TG]]="",db[[#This Row],[STN B]],db[[#This Row],[STN TG]]),db[[#This Row],[STN K]])</f>
        <v>PCS</v>
      </c>
      <c r="AC1877" s="87"/>
    </row>
    <row r="1878" spans="1:29" x14ac:dyDescent="0.25">
      <c r="A1878" s="87">
        <f>ROW()-1</f>
        <v>1877</v>
      </c>
      <c r="B1878" s="3" t="str">
        <f>LOWER(SUBSTITUTE(SUBSTITUTE(SUBSTITUTE(SUBSTITUTE(SUBSTITUTE(SUBSTITUTE(db[[#This Row],[NB BM]]," ",),".",""),"-",""),"(",""),")",""),"/",""))</f>
        <v>paletcatairtransparansakura</v>
      </c>
      <c r="C1878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D1878" s="3" t="str">
        <f>LOWER(SUBSTITUTE(SUBSTITUTE(SUBSTITUTE(SUBSTITUTE(SUBSTITUTE(SUBSTITUTE(SUBSTITUTE(SUBSTITUTE(SUBSTITUTE(db[[#This Row],[NB PAJAK]]," ",""),"-",""),"(",""),")",""),".",""),",",""),"/",""),"""",""),"+",""))</f>
        <v/>
      </c>
      <c r="E1878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paletcatairtransparansakura84lsn</v>
      </c>
      <c r="F18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paletcatairtransparankode:0601284lsnuntana</v>
      </c>
      <c r="G1878" s="1" t="s">
        <v>1225</v>
      </c>
      <c r="H1878" s="4" t="s">
        <v>1516</v>
      </c>
      <c r="I1878" s="2"/>
      <c r="J1878" s="1" t="s">
        <v>1621</v>
      </c>
      <c r="K1878" s="26" t="e">
        <f>IF(db[[#This Row],[NB NOTA_C]]="","",COUNTIF([2]!B_MSK[concat],db[[#This Row],[NB NOTA_C]]))</f>
        <v>#REF!</v>
      </c>
      <c r="L1878" s="6" t="s">
        <v>1643</v>
      </c>
      <c r="M1878" s="1" t="s">
        <v>1800</v>
      </c>
      <c r="N1878" s="1" t="s">
        <v>2790</v>
      </c>
      <c r="P1878" s="1" t="str">
        <f>IF(db[[#This Row],[QTY/ CTN]]="","",SUBSTITUTE(SUBSTITUTE(SUBSTITUTE(db[[#This Row],[QTY/ CTN]]," ","_",2),"(",""),")","")&amp;"_")</f>
        <v>84 LSN_</v>
      </c>
      <c r="Q1878" s="1">
        <f>IF(db[[#This Row],[H_QTY/ CTN]]="","",SEARCH("_",db[[#This Row],[H_QTY/ CTN]]))</f>
        <v>7</v>
      </c>
      <c r="R1878" s="1">
        <f>IF(db[[#This Row],[H_QTY/ CTN]]="","",LEN(db[[#This Row],[H_QTY/ CTN]]))</f>
        <v>7</v>
      </c>
      <c r="S1878" s="90" t="str">
        <f>IF(db[[#This Row],[H_QTY/ CTN]]="","",LEFT(db[[#This Row],[H_QTY/ CTN]],db[[#This Row],[H_1]]-1))</f>
        <v>84 LSN</v>
      </c>
      <c r="T1878" s="87" t="str">
        <f>IF(NOT(db[[#This Row],[H_1]]=db[[#This Row],[H_2]]),MID(db[[#This Row],[H_QTY/ CTN]],db[[#This Row],[H_1]]+1,db[[#This Row],[H_2]]-db[[#This Row],[H_1]]-1),"")</f>
        <v/>
      </c>
      <c r="U1878" s="87" t="str">
        <f>IF(db[[#This Row],[QTY/ CTN B]]="","",LEFT(db[[#This Row],[QTY/ CTN B]],SEARCH(" ",db[[#This Row],[QTY/ CTN B]],1)-1))</f>
        <v>84</v>
      </c>
      <c r="V1878" s="87" t="str">
        <f>IF(db[[#This Row],[QTY/ CTN B]]="","",RIGHT(db[[#This Row],[QTY/ CTN B]],LEN(db[[#This Row],[QTY/ CTN B]])-SEARCH(" ",db[[#This Row],[QTY/ CTN B]],1)))</f>
        <v>LSN</v>
      </c>
      <c r="W1878" s="87">
        <f>IF(db[[#This Row],[QTY/ CTN TG]]="",IF(db[[#This Row],[STN TG]]="","",12),LEFT(db[[#This Row],[QTY/ CTN TG]],SEARCH(" ",db[[#This Row],[QTY/ CTN TG]],1)-1))</f>
        <v>12</v>
      </c>
      <c r="X18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78" s="87" t="str">
        <f>IF(db[[#This Row],[STN K]]="","",IF(db[[#This Row],[STN TG]]="LSN",12,""))</f>
        <v/>
      </c>
      <c r="Z1878" s="87" t="str">
        <f>IF(db[[#This Row],[STN TG]]="LSN","PCS","")</f>
        <v/>
      </c>
      <c r="AA1878" s="87">
        <f>db[[#This Row],[QTY B]]*IF(db[[#This Row],[QTY TG]]="",1,db[[#This Row],[QTY TG]])*IF(db[[#This Row],[QTY K]]="",1,db[[#This Row],[QTY K]])</f>
        <v>1008</v>
      </c>
      <c r="AB1878" s="87" t="str">
        <f>IF(db[[#This Row],[STN K]]="",IF(db[[#This Row],[STN TG]]="",db[[#This Row],[STN B]],db[[#This Row],[STN TG]]),db[[#This Row],[STN K]])</f>
        <v>PCS</v>
      </c>
      <c r="AC1878" s="87"/>
    </row>
    <row r="1879" spans="1:29" x14ac:dyDescent="0.25">
      <c r="A1879" s="87">
        <f>ROW()-1</f>
        <v>1878</v>
      </c>
      <c r="B1879" s="14" t="str">
        <f>LOWER(SUBSTITUTE(SUBSTITUTE(SUBSTITUTE(SUBSTITUTE(SUBSTITUTE(SUBSTITUTE(db[[#This Row],[NB BM]]," ",),".",""),"-",""),"(",""),")",""),"/",""))</f>
        <v>paletgambar1011</v>
      </c>
      <c r="C1879" s="14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D1879" s="14" t="str">
        <f>LOWER(SUBSTITUTE(SUBSTITUTE(SUBSTITUTE(SUBSTITUTE(SUBSTITUTE(SUBSTITUTE(SUBSTITUTE(SUBSTITUTE(SUBSTITUTE(db[[#This Row],[NB PAJAK]]," ",""),"-",""),"(",""),")",""),".",""),",",""),"/",""),"""",""),"+",""))</f>
        <v/>
      </c>
      <c r="E1879" s="14" t="str">
        <f>LOWER(SUBSTITUTE(SUBSTITUTE(SUBSTITUTE(SUBSTITUTE(SUBSTITUTE(SUBSTITUTE(SUBSTITUTE(SUBSTITUTE(SUBSTITUTE(db[[#This Row],[NB BM]]&amp;db[[#This Row],[QTY/ CTN]]," ",),".",""),"-",""),"(",""),")",""),",",""),"/",""),"""",""),"+",""))</f>
        <v>paletgambar101148lsn</v>
      </c>
      <c r="F18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paletgambar101148lsnuntana</v>
      </c>
      <c r="G1879" s="15" t="s">
        <v>3845</v>
      </c>
      <c r="H1879" s="19" t="s">
        <v>3838</v>
      </c>
      <c r="I1879" s="50"/>
      <c r="J1879" s="1" t="s">
        <v>1621</v>
      </c>
      <c r="K1879" s="27" t="e">
        <f>IF(db[[#This Row],[NB NOTA_C]]="","",COUNTIF([2]!B_MSK[concat],db[[#This Row],[NB NOTA_C]]))</f>
        <v>#REF!</v>
      </c>
      <c r="L1879" s="16" t="s">
        <v>1637</v>
      </c>
      <c r="M1879" s="3" t="s">
        <v>1715</v>
      </c>
      <c r="N1879" s="15" t="s">
        <v>2790</v>
      </c>
      <c r="O1879" s="14"/>
      <c r="P1879" s="14" t="str">
        <f>IF(db[[#This Row],[QTY/ CTN]]="","",SUBSTITUTE(SUBSTITUTE(SUBSTITUTE(db[[#This Row],[QTY/ CTN]]," ","_",2),"(",""),")","")&amp;"_")</f>
        <v>48 LSN_</v>
      </c>
      <c r="Q1879" s="14">
        <f>IF(db[[#This Row],[H_QTY/ CTN]]="","",SEARCH("_",db[[#This Row],[H_QTY/ CTN]]))</f>
        <v>7</v>
      </c>
      <c r="R1879" s="14">
        <f>IF(db[[#This Row],[H_QTY/ CTN]]="","",LEN(db[[#This Row],[H_QTY/ CTN]]))</f>
        <v>7</v>
      </c>
      <c r="S1879" s="91" t="str">
        <f>IF(db[[#This Row],[H_QTY/ CTN]]="","",LEFT(db[[#This Row],[H_QTY/ CTN]],db[[#This Row],[H_1]]-1))</f>
        <v>48 LSN</v>
      </c>
      <c r="T1879" s="91" t="str">
        <f>IF(NOT(db[[#This Row],[H_1]]=db[[#This Row],[H_2]]),MID(db[[#This Row],[H_QTY/ CTN]],db[[#This Row],[H_1]]+1,db[[#This Row],[H_2]]-db[[#This Row],[H_1]]-1),"")</f>
        <v/>
      </c>
      <c r="U1879" s="87" t="str">
        <f>IF(db[[#This Row],[QTY/ CTN B]]="","",LEFT(db[[#This Row],[QTY/ CTN B]],SEARCH(" ",db[[#This Row],[QTY/ CTN B]],1)-1))</f>
        <v>48</v>
      </c>
      <c r="V1879" s="87" t="str">
        <f>IF(db[[#This Row],[QTY/ CTN B]]="","",RIGHT(db[[#This Row],[QTY/ CTN B]],LEN(db[[#This Row],[QTY/ CTN B]])-SEARCH(" ",db[[#This Row],[QTY/ CTN B]],1)))</f>
        <v>LSN</v>
      </c>
      <c r="W1879" s="87">
        <f>IF(db[[#This Row],[QTY/ CTN TG]]="",IF(db[[#This Row],[STN TG]]="","",12),LEFT(db[[#This Row],[QTY/ CTN TG]],SEARCH(" ",db[[#This Row],[QTY/ CTN TG]],1)-1))</f>
        <v>12</v>
      </c>
      <c r="X18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79" s="87" t="str">
        <f>IF(db[[#This Row],[STN K]]="","",IF(db[[#This Row],[STN TG]]="LSN",12,""))</f>
        <v/>
      </c>
      <c r="Z1879" s="87" t="str">
        <f>IF(db[[#This Row],[STN TG]]="LSN","PCS","")</f>
        <v/>
      </c>
      <c r="AA1879" s="87">
        <f>db[[#This Row],[QTY B]]*IF(db[[#This Row],[QTY TG]]="",1,db[[#This Row],[QTY TG]])*IF(db[[#This Row],[QTY K]]="",1,db[[#This Row],[QTY K]])</f>
        <v>576</v>
      </c>
      <c r="AB1879" s="87" t="str">
        <f>IF(db[[#This Row],[STN K]]="",IF(db[[#This Row],[STN TG]]="",db[[#This Row],[STN B]],db[[#This Row],[STN TG]]),db[[#This Row],[STN K]])</f>
        <v>PCS</v>
      </c>
      <c r="AC1879" s="87"/>
    </row>
    <row r="1880" spans="1:29" x14ac:dyDescent="0.25">
      <c r="A1880" s="87">
        <f>ROW()-1</f>
        <v>1879</v>
      </c>
      <c r="B1880" s="3" t="str">
        <f>LOWER(SUBSTITUTE(SUBSTITUTE(SUBSTITUTE(SUBSTITUTE(SUBSTITUTE(SUBSTITUTE(db[[#This Row],[NB BM]]," ",),".",""),"-",""),"(",""),")",""),"/",""))</f>
        <v>paletgambarbiolaanggurwarnawag201</v>
      </c>
      <c r="C1880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D1880" s="3" t="str">
        <f>LOWER(SUBSTITUTE(SUBSTITUTE(SUBSTITUTE(SUBSTITUTE(SUBSTITUTE(SUBSTITUTE(SUBSTITUTE(SUBSTITUTE(SUBSTITUTE(db[[#This Row],[NB PAJAK]]," ",""),"-",""),"(",""),")",""),".",""),",",""),"/",""),"""",""),"+",""))</f>
        <v/>
      </c>
      <c r="E1880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paletgambarbiolaanggurwarnawag20160lsn</v>
      </c>
      <c r="F18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paletgambarbiolaanggurwarnawag20160lsnuntana</v>
      </c>
      <c r="G1880" s="1" t="s">
        <v>1961</v>
      </c>
      <c r="H1880" s="4" t="s">
        <v>2916</v>
      </c>
      <c r="I1880" s="49"/>
      <c r="J1880" s="1" t="s">
        <v>1621</v>
      </c>
      <c r="K1880" s="26" t="e">
        <f>IF(db[[#This Row],[NB NOTA_C]]="","",COUNTIF([2]!B_MSK[concat],db[[#This Row],[NB NOTA_C]]))</f>
        <v>#REF!</v>
      </c>
      <c r="L1880" s="7" t="s">
        <v>1637</v>
      </c>
      <c r="M1880" s="3" t="s">
        <v>1670</v>
      </c>
      <c r="N1880" s="1" t="s">
        <v>2790</v>
      </c>
      <c r="P1880" s="1" t="str">
        <f>IF(db[[#This Row],[QTY/ CTN]]="","",SUBSTITUTE(SUBSTITUTE(SUBSTITUTE(db[[#This Row],[QTY/ CTN]]," ","_",2),"(",""),")","")&amp;"_")</f>
        <v>60 LSN_</v>
      </c>
      <c r="Q1880" s="1">
        <f>IF(db[[#This Row],[H_QTY/ CTN]]="","",SEARCH("_",db[[#This Row],[H_QTY/ CTN]]))</f>
        <v>7</v>
      </c>
      <c r="R1880" s="1">
        <f>IF(db[[#This Row],[H_QTY/ CTN]]="","",LEN(db[[#This Row],[H_QTY/ CTN]]))</f>
        <v>7</v>
      </c>
      <c r="S1880" s="90" t="str">
        <f>IF(db[[#This Row],[H_QTY/ CTN]]="","",LEFT(db[[#This Row],[H_QTY/ CTN]],db[[#This Row],[H_1]]-1))</f>
        <v>60 LSN</v>
      </c>
      <c r="T1880" s="87" t="str">
        <f>IF(NOT(db[[#This Row],[H_1]]=db[[#This Row],[H_2]]),MID(db[[#This Row],[H_QTY/ CTN]],db[[#This Row],[H_1]]+1,db[[#This Row],[H_2]]-db[[#This Row],[H_1]]-1),"")</f>
        <v/>
      </c>
      <c r="U1880" s="87" t="str">
        <f>IF(db[[#This Row],[QTY/ CTN B]]="","",LEFT(db[[#This Row],[QTY/ CTN B]],SEARCH(" ",db[[#This Row],[QTY/ CTN B]],1)-1))</f>
        <v>60</v>
      </c>
      <c r="V1880" s="87" t="str">
        <f>IF(db[[#This Row],[QTY/ CTN B]]="","",RIGHT(db[[#This Row],[QTY/ CTN B]],LEN(db[[#This Row],[QTY/ CTN B]])-SEARCH(" ",db[[#This Row],[QTY/ CTN B]],1)))</f>
        <v>LSN</v>
      </c>
      <c r="W1880" s="87">
        <f>IF(db[[#This Row],[QTY/ CTN TG]]="",IF(db[[#This Row],[STN TG]]="","",12),LEFT(db[[#This Row],[QTY/ CTN TG]],SEARCH(" ",db[[#This Row],[QTY/ CTN TG]],1)-1))</f>
        <v>12</v>
      </c>
      <c r="X1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0" s="87" t="str">
        <f>IF(db[[#This Row],[STN K]]="","",IF(db[[#This Row],[STN TG]]="LSN",12,""))</f>
        <v/>
      </c>
      <c r="Z1880" s="87" t="str">
        <f>IF(db[[#This Row],[STN TG]]="LSN","PCS","")</f>
        <v/>
      </c>
      <c r="AA1880" s="87">
        <f>db[[#This Row],[QTY B]]*IF(db[[#This Row],[QTY TG]]="",1,db[[#This Row],[QTY TG]])*IF(db[[#This Row],[QTY K]]="",1,db[[#This Row],[QTY K]])</f>
        <v>720</v>
      </c>
      <c r="AB1880" s="87" t="str">
        <f>IF(db[[#This Row],[STN K]]="",IF(db[[#This Row],[STN TG]]="",db[[#This Row],[STN B]],db[[#This Row],[STN TG]]),db[[#This Row],[STN K]])</f>
        <v>PCS</v>
      </c>
      <c r="AC1880" s="87"/>
    </row>
    <row r="1881" spans="1:29" x14ac:dyDescent="0.25">
      <c r="A1881" s="87">
        <f>ROW()-1</f>
        <v>1880</v>
      </c>
      <c r="B1881" s="3" t="str">
        <f>LOWER(SUBSTITUTE(SUBSTITUTE(SUBSTITUTE(SUBSTITUTE(SUBSTITUTE(SUBSTITUTE(db[[#This Row],[NB BM]]," ",),".",""),"-",""),"(",""),")",""),"/",""))</f>
        <v>paletgambarbiolaapelwarnawap202</v>
      </c>
      <c r="C1881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D1881" s="3" t="str">
        <f>LOWER(SUBSTITUTE(SUBSTITUTE(SUBSTITUTE(SUBSTITUTE(SUBSTITUTE(SUBSTITUTE(SUBSTITUTE(SUBSTITUTE(SUBSTITUTE(db[[#This Row],[NB PAJAK]]," ",""),"-",""),"(",""),")",""),".",""),",",""),"/",""),"""",""),"+",""))</f>
        <v/>
      </c>
      <c r="E1881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paletgambarbiolaapelwarnawap20260lsn</v>
      </c>
      <c r="F1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paletgambarbiolaapelwarnawap20260lsnuntana</v>
      </c>
      <c r="G1881" s="1" t="s">
        <v>1962</v>
      </c>
      <c r="H1881" s="4" t="s">
        <v>2917</v>
      </c>
      <c r="I1881" s="49"/>
      <c r="J1881" s="1" t="s">
        <v>1621</v>
      </c>
      <c r="K1881" s="26" t="e">
        <f>IF(db[[#This Row],[NB NOTA_C]]="","",COUNTIF([2]!B_MSK[concat],db[[#This Row],[NB NOTA_C]]))</f>
        <v>#REF!</v>
      </c>
      <c r="L1881" s="7" t="s">
        <v>1637</v>
      </c>
      <c r="M1881" s="3" t="s">
        <v>1670</v>
      </c>
      <c r="N1881" s="1" t="s">
        <v>2790</v>
      </c>
      <c r="P1881" s="1" t="str">
        <f>IF(db[[#This Row],[QTY/ CTN]]="","",SUBSTITUTE(SUBSTITUTE(SUBSTITUTE(db[[#This Row],[QTY/ CTN]]," ","_",2),"(",""),")","")&amp;"_")</f>
        <v>60 LSN_</v>
      </c>
      <c r="Q1881" s="1">
        <f>IF(db[[#This Row],[H_QTY/ CTN]]="","",SEARCH("_",db[[#This Row],[H_QTY/ CTN]]))</f>
        <v>7</v>
      </c>
      <c r="R1881" s="1">
        <f>IF(db[[#This Row],[H_QTY/ CTN]]="","",LEN(db[[#This Row],[H_QTY/ CTN]]))</f>
        <v>7</v>
      </c>
      <c r="S1881" s="90" t="str">
        <f>IF(db[[#This Row],[H_QTY/ CTN]]="","",LEFT(db[[#This Row],[H_QTY/ CTN]],db[[#This Row],[H_1]]-1))</f>
        <v>60 LSN</v>
      </c>
      <c r="T1881" s="87" t="str">
        <f>IF(NOT(db[[#This Row],[H_1]]=db[[#This Row],[H_2]]),MID(db[[#This Row],[H_QTY/ CTN]],db[[#This Row],[H_1]]+1,db[[#This Row],[H_2]]-db[[#This Row],[H_1]]-1),"")</f>
        <v/>
      </c>
      <c r="U1881" s="87" t="str">
        <f>IF(db[[#This Row],[QTY/ CTN B]]="","",LEFT(db[[#This Row],[QTY/ CTN B]],SEARCH(" ",db[[#This Row],[QTY/ CTN B]],1)-1))</f>
        <v>60</v>
      </c>
      <c r="V1881" s="87" t="str">
        <f>IF(db[[#This Row],[QTY/ CTN B]]="","",RIGHT(db[[#This Row],[QTY/ CTN B]],LEN(db[[#This Row],[QTY/ CTN B]])-SEARCH(" ",db[[#This Row],[QTY/ CTN B]],1)))</f>
        <v>LSN</v>
      </c>
      <c r="W1881" s="87">
        <f>IF(db[[#This Row],[QTY/ CTN TG]]="",IF(db[[#This Row],[STN TG]]="","",12),LEFT(db[[#This Row],[QTY/ CTN TG]],SEARCH(" ",db[[#This Row],[QTY/ CTN TG]],1)-1))</f>
        <v>12</v>
      </c>
      <c r="X1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1" s="87" t="str">
        <f>IF(db[[#This Row],[STN K]]="","",IF(db[[#This Row],[STN TG]]="LSN",12,""))</f>
        <v/>
      </c>
      <c r="Z1881" s="87" t="str">
        <f>IF(db[[#This Row],[STN TG]]="LSN","PCS","")</f>
        <v/>
      </c>
      <c r="AA1881" s="87">
        <f>db[[#This Row],[QTY B]]*IF(db[[#This Row],[QTY TG]]="",1,db[[#This Row],[QTY TG]])*IF(db[[#This Row],[QTY K]]="",1,db[[#This Row],[QTY K]])</f>
        <v>720</v>
      </c>
      <c r="AB1881" s="87" t="str">
        <f>IF(db[[#This Row],[STN K]]="",IF(db[[#This Row],[STN TG]]="",db[[#This Row],[STN B]],db[[#This Row],[STN TG]]),db[[#This Row],[STN K]])</f>
        <v>PCS</v>
      </c>
      <c r="AC1881" s="87"/>
    </row>
    <row r="1882" spans="1:29" x14ac:dyDescent="0.25">
      <c r="A1882" s="87">
        <f>ROW()-1</f>
        <v>1881</v>
      </c>
      <c r="B1882" s="3" t="str">
        <f>LOWER(SUBSTITUTE(SUBSTITUTE(SUBSTITUTE(SUBSTITUTE(SUBSTITUTE(SUBSTITUTE(db[[#This Row],[NB BM]]," ",),".",""),"-",""),"(",""),")",""),"/",""))</f>
        <v>paletcatairdopkepiting202</v>
      </c>
      <c r="C1882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D1882" s="3" t="str">
        <f>LOWER(SUBSTITUTE(SUBSTITUTE(SUBSTITUTE(SUBSTITUTE(SUBSTITUTE(SUBSTITUTE(SUBSTITUTE(SUBSTITUTE(SUBSTITUTE(db[[#This Row],[NB PAJAK]]," ",""),"-",""),"(",""),")",""),".",""),",",""),"/",""),"""",""),"+",""))</f>
        <v/>
      </c>
      <c r="E1882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paletcatairdopkepiting202120lsn</v>
      </c>
      <c r="F1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palletdopkepiting202120lsnuntana</v>
      </c>
      <c r="G1882" s="4" t="s">
        <v>4944</v>
      </c>
      <c r="H1882" s="4" t="s">
        <v>4942</v>
      </c>
      <c r="I1882" s="49"/>
      <c r="J1882" s="1" t="s">
        <v>1621</v>
      </c>
      <c r="K1882" s="28" t="e">
        <f>IF(db[[#This Row],[NB NOTA_C]]="","",COUNTIF([2]!B_MSK[concat],db[[#This Row],[NB NOTA_C]]))</f>
        <v>#REF!</v>
      </c>
      <c r="L1882" s="7" t="s">
        <v>1651</v>
      </c>
      <c r="M1882" s="3" t="s">
        <v>1723</v>
      </c>
      <c r="N1882" s="1" t="s">
        <v>2785</v>
      </c>
      <c r="O1882" s="3"/>
      <c r="P1882" s="3" t="str">
        <f>IF(db[[#This Row],[QTY/ CTN]]="","",SUBSTITUTE(SUBSTITUTE(SUBSTITUTE(db[[#This Row],[QTY/ CTN]]," ","_",2),"(",""),")","")&amp;"_")</f>
        <v>120 LSN_</v>
      </c>
      <c r="Q1882" s="3">
        <f>IF(db[[#This Row],[H_QTY/ CTN]]="","",SEARCH("_",db[[#This Row],[H_QTY/ CTN]]))</f>
        <v>8</v>
      </c>
      <c r="R1882" s="3">
        <f>IF(db[[#This Row],[H_QTY/ CTN]]="","",LEN(db[[#This Row],[H_QTY/ CTN]]))</f>
        <v>8</v>
      </c>
      <c r="S1882" s="87" t="str">
        <f>IF(db[[#This Row],[H_QTY/ CTN]]="","",LEFT(db[[#This Row],[H_QTY/ CTN]],db[[#This Row],[H_1]]-1))</f>
        <v>120 LSN</v>
      </c>
      <c r="T1882" s="87" t="str">
        <f>IF(NOT(db[[#This Row],[H_1]]=db[[#This Row],[H_2]]),MID(db[[#This Row],[H_QTY/ CTN]],db[[#This Row],[H_1]]+1,db[[#This Row],[H_2]]-db[[#This Row],[H_1]]-1),"")</f>
        <v/>
      </c>
      <c r="U1882" s="87" t="str">
        <f>IF(db[[#This Row],[QTY/ CTN B]]="","",LEFT(db[[#This Row],[QTY/ CTN B]],SEARCH(" ",db[[#This Row],[QTY/ CTN B]],1)-1))</f>
        <v>120</v>
      </c>
      <c r="V1882" s="87" t="str">
        <f>IF(db[[#This Row],[QTY/ CTN B]]="","",RIGHT(db[[#This Row],[QTY/ CTN B]],LEN(db[[#This Row],[QTY/ CTN B]])-SEARCH(" ",db[[#This Row],[QTY/ CTN B]],1)))</f>
        <v>LSN</v>
      </c>
      <c r="W1882" s="87">
        <f>IF(db[[#This Row],[QTY/ CTN TG]]="",IF(db[[#This Row],[STN TG]]="","",12),LEFT(db[[#This Row],[QTY/ CTN TG]],SEARCH(" ",db[[#This Row],[QTY/ CTN TG]],1)-1))</f>
        <v>12</v>
      </c>
      <c r="X1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2" s="87" t="str">
        <f>IF(db[[#This Row],[STN K]]="","",IF(db[[#This Row],[STN TG]]="LSN",12,""))</f>
        <v/>
      </c>
      <c r="Z1882" s="87" t="str">
        <f>IF(db[[#This Row],[STN TG]]="LSN","PCS","")</f>
        <v/>
      </c>
      <c r="AA1882" s="87">
        <f>db[[#This Row],[QTY B]]*IF(db[[#This Row],[QTY TG]]="",1,db[[#This Row],[QTY TG]])*IF(db[[#This Row],[QTY K]]="",1,db[[#This Row],[QTY K]])</f>
        <v>1440</v>
      </c>
      <c r="AB1882" s="87" t="str">
        <f>IF(db[[#This Row],[STN K]]="",IF(db[[#This Row],[STN TG]]="",db[[#This Row],[STN B]],db[[#This Row],[STN TG]]),db[[#This Row],[STN K]])</f>
        <v>PCS</v>
      </c>
      <c r="AC1882" s="87"/>
    </row>
    <row r="1883" spans="1:29" x14ac:dyDescent="0.25">
      <c r="A1883" s="87">
        <f>ROW()-1</f>
        <v>1882</v>
      </c>
      <c r="B1883" s="3" t="str">
        <f>LOWER(SUBSTITUTE(SUBSTITUTE(SUBSTITUTE(SUBSTITUTE(SUBSTITUTE(SUBSTITUTE(db[[#This Row],[NB BM]]," ",),".",""),"-",""),"(",""),")",""),"/",""))</f>
        <v>paletcatairdopsakura201</v>
      </c>
      <c r="C1883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D1883" s="3" t="str">
        <f>LOWER(SUBSTITUTE(SUBSTITUTE(SUBSTITUTE(SUBSTITUTE(SUBSTITUTE(SUBSTITUTE(SUBSTITUTE(SUBSTITUTE(SUBSTITUTE(db[[#This Row],[NB PAJAK]]," ",""),"-",""),"(",""),")",""),".",""),",",""),"/",""),"""",""),"+",""))</f>
        <v/>
      </c>
      <c r="E1883" s="3" t="str">
        <f>LOWER(SUBSTITUTE(SUBSTITUTE(SUBSTITUTE(SUBSTITUTE(SUBSTITUTE(SUBSTITUTE(SUBSTITUTE(SUBSTITUTE(SUBSTITUTE(db[[#This Row],[NB BM]]&amp;db[[#This Row],[QTY/ CTN]]," ",),".",""),"-",""),"(",""),")",""),",",""),"/",""),"""",""),"+",""))</f>
        <v>paletcatairdopsakura201120lsn</v>
      </c>
      <c r="F18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palletdopsakura201120lsnuntana</v>
      </c>
      <c r="G1883" s="4" t="s">
        <v>4943</v>
      </c>
      <c r="H1883" s="4" t="s">
        <v>4941</v>
      </c>
      <c r="I1883" s="49"/>
      <c r="J1883" s="1" t="s">
        <v>1621</v>
      </c>
      <c r="K1883" s="28" t="e">
        <f>IF(db[[#This Row],[NB NOTA_C]]="","",COUNTIF([2]!B_MSK[concat],db[[#This Row],[NB NOTA_C]]))</f>
        <v>#REF!</v>
      </c>
      <c r="L1883" s="7" t="s">
        <v>1651</v>
      </c>
      <c r="M1883" s="3" t="s">
        <v>1723</v>
      </c>
      <c r="N1883" s="1" t="s">
        <v>2785</v>
      </c>
      <c r="O1883" s="3"/>
      <c r="P1883" s="3" t="str">
        <f>IF(db[[#This Row],[QTY/ CTN]]="","",SUBSTITUTE(SUBSTITUTE(SUBSTITUTE(db[[#This Row],[QTY/ CTN]]," ","_",2),"(",""),")","")&amp;"_")</f>
        <v>120 LSN_</v>
      </c>
      <c r="Q1883" s="3">
        <f>IF(db[[#This Row],[H_QTY/ CTN]]="","",SEARCH("_",db[[#This Row],[H_QTY/ CTN]]))</f>
        <v>8</v>
      </c>
      <c r="R1883" s="3">
        <f>IF(db[[#This Row],[H_QTY/ CTN]]="","",LEN(db[[#This Row],[H_QTY/ CTN]]))</f>
        <v>8</v>
      </c>
      <c r="S1883" s="87" t="str">
        <f>IF(db[[#This Row],[H_QTY/ CTN]]="","",LEFT(db[[#This Row],[H_QTY/ CTN]],db[[#This Row],[H_1]]-1))</f>
        <v>120 LSN</v>
      </c>
      <c r="T1883" s="87" t="str">
        <f>IF(NOT(db[[#This Row],[H_1]]=db[[#This Row],[H_2]]),MID(db[[#This Row],[H_QTY/ CTN]],db[[#This Row],[H_1]]+1,db[[#This Row],[H_2]]-db[[#This Row],[H_1]]-1),"")</f>
        <v/>
      </c>
      <c r="U1883" s="87" t="str">
        <f>IF(db[[#This Row],[QTY/ CTN B]]="","",LEFT(db[[#This Row],[QTY/ CTN B]],SEARCH(" ",db[[#This Row],[QTY/ CTN B]],1)-1))</f>
        <v>120</v>
      </c>
      <c r="V1883" s="87" t="str">
        <f>IF(db[[#This Row],[QTY/ CTN B]]="","",RIGHT(db[[#This Row],[QTY/ CTN B]],LEN(db[[#This Row],[QTY/ CTN B]])-SEARCH(" ",db[[#This Row],[QTY/ CTN B]],1)))</f>
        <v>LSN</v>
      </c>
      <c r="W1883" s="87">
        <f>IF(db[[#This Row],[QTY/ CTN TG]]="",IF(db[[#This Row],[STN TG]]="","",12),LEFT(db[[#This Row],[QTY/ CTN TG]],SEARCH(" ",db[[#This Row],[QTY/ CTN TG]],1)-1))</f>
        <v>12</v>
      </c>
      <c r="X1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3" s="87" t="str">
        <f>IF(db[[#This Row],[STN K]]="","",IF(db[[#This Row],[STN TG]]="LSN",12,""))</f>
        <v/>
      </c>
      <c r="Z1883" s="87" t="str">
        <f>IF(db[[#This Row],[STN TG]]="LSN","PCS","")</f>
        <v/>
      </c>
      <c r="AA1883" s="87">
        <f>db[[#This Row],[QTY B]]*IF(db[[#This Row],[QTY TG]]="",1,db[[#This Row],[QTY TG]])*IF(db[[#This Row],[QTY K]]="",1,db[[#This Row],[QTY K]])</f>
        <v>1440</v>
      </c>
      <c r="AB1883" s="87" t="str">
        <f>IF(db[[#This Row],[STN K]]="",IF(db[[#This Row],[STN TG]]="",db[[#This Row],[STN B]],db[[#This Row],[STN TG]]),db[[#This Row],[STN K]])</f>
        <v>PCS</v>
      </c>
      <c r="AC1883" s="87"/>
    </row>
    <row r="1884" spans="1:29" x14ac:dyDescent="0.25">
      <c r="A1884" s="87">
        <f>ROW()-1</f>
        <v>1883</v>
      </c>
      <c r="B1884" s="3" t="str">
        <f>LOWER(SUBSTITUTE(SUBSTITUTE(SUBSTITUTE(SUBSTITUTE(SUBSTITUTE(SUBSTITUTE(db[[#This Row],[NB BM]]," ",),".",""),"-",""),"(",""),")",""),"/",""))</f>
        <v>taskertascoklatbesartebal</v>
      </c>
      <c r="C1884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D1884" s="3" t="str">
        <f>LOWER(SUBSTITUTE(SUBSTITUTE(SUBSTITUTE(SUBSTITUTE(SUBSTITUTE(SUBSTITUTE(SUBSTITUTE(SUBSTITUTE(SUBSTITUTE(db[[#This Row],[NB PAJAK]]," ",""),"-",""),"(",""),")",""),".",""),",",""),"/",""),"""",""),"+",""))</f>
        <v/>
      </c>
      <c r="E1884" s="3" t="str">
        <f>LOWER(SUBSTITUTE(SUBSTITUTE(SUBSTITUTE(SUBSTITUTE(SUBSTITUTE(SUBSTITUTE(SUBSTITUTE(SUBSTITUTE(SUBSTITUTE(db[[#This Row],[NB BM]]&amp;db[[#This Row],[QTY/ CTN]]," ",),".",""),"-",""),"(",""),")",""),",",""),"/",""),"""",""),"+",""))</f>
        <v>taskertascoklatbesartebal30lsn</v>
      </c>
      <c r="F18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paperbagcoklatbesartebal30lsnuntana</v>
      </c>
      <c r="G1884" s="1" t="s">
        <v>3482</v>
      </c>
      <c r="H1884" s="4" t="s">
        <v>3479</v>
      </c>
      <c r="I1884" s="49"/>
      <c r="J1884" s="1" t="s">
        <v>1621</v>
      </c>
      <c r="K1884" s="28" t="e">
        <f>IF(db[[#This Row],[NB NOTA_C]]="","",COUNTIF([2]!B_MSK[concat],db[[#This Row],[NB NOTA_C]]))</f>
        <v>#REF!</v>
      </c>
      <c r="L1884" s="7" t="s">
        <v>1628</v>
      </c>
      <c r="M1884" s="3" t="s">
        <v>1722</v>
      </c>
      <c r="N1884" s="1" t="s">
        <v>2820</v>
      </c>
      <c r="O1884" s="3"/>
      <c r="P1884" s="3" t="str">
        <f>IF(db[[#This Row],[QTY/ CTN]]="","",SUBSTITUTE(SUBSTITUTE(SUBSTITUTE(db[[#This Row],[QTY/ CTN]]," ","_",2),"(",""),")","")&amp;"_")</f>
        <v>30 LSN_</v>
      </c>
      <c r="Q1884" s="3">
        <f>IF(db[[#This Row],[H_QTY/ CTN]]="","",SEARCH("_",db[[#This Row],[H_QTY/ CTN]]))</f>
        <v>7</v>
      </c>
      <c r="R1884" s="3">
        <f>IF(db[[#This Row],[H_QTY/ CTN]]="","",LEN(db[[#This Row],[H_QTY/ CTN]]))</f>
        <v>7</v>
      </c>
      <c r="S1884" s="87" t="str">
        <f>IF(db[[#This Row],[H_QTY/ CTN]]="","",LEFT(db[[#This Row],[H_QTY/ CTN]],db[[#This Row],[H_1]]-1))</f>
        <v>30 LSN</v>
      </c>
      <c r="T1884" s="87" t="str">
        <f>IF(NOT(db[[#This Row],[H_1]]=db[[#This Row],[H_2]]),MID(db[[#This Row],[H_QTY/ CTN]],db[[#This Row],[H_1]]+1,db[[#This Row],[H_2]]-db[[#This Row],[H_1]]-1),"")</f>
        <v/>
      </c>
      <c r="U1884" s="87" t="str">
        <f>IF(db[[#This Row],[QTY/ CTN B]]="","",LEFT(db[[#This Row],[QTY/ CTN B]],SEARCH(" ",db[[#This Row],[QTY/ CTN B]],1)-1))</f>
        <v>30</v>
      </c>
      <c r="V1884" s="87" t="str">
        <f>IF(db[[#This Row],[QTY/ CTN B]]="","",RIGHT(db[[#This Row],[QTY/ CTN B]],LEN(db[[#This Row],[QTY/ CTN B]])-SEARCH(" ",db[[#This Row],[QTY/ CTN B]],1)))</f>
        <v>LSN</v>
      </c>
      <c r="W1884" s="87">
        <f>IF(db[[#This Row],[QTY/ CTN TG]]="",IF(db[[#This Row],[STN TG]]="","",12),LEFT(db[[#This Row],[QTY/ CTN TG]],SEARCH(" ",db[[#This Row],[QTY/ CTN TG]],1)-1))</f>
        <v>12</v>
      </c>
      <c r="X1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4" s="87" t="str">
        <f>IF(db[[#This Row],[STN K]]="","",IF(db[[#This Row],[STN TG]]="LSN",12,""))</f>
        <v/>
      </c>
      <c r="Z1884" s="87" t="str">
        <f>IF(db[[#This Row],[STN TG]]="LSN","PCS","")</f>
        <v/>
      </c>
      <c r="AA1884" s="87">
        <f>db[[#This Row],[QTY B]]*IF(db[[#This Row],[QTY TG]]="",1,db[[#This Row],[QTY TG]])*IF(db[[#This Row],[QTY K]]="",1,db[[#This Row],[QTY K]])</f>
        <v>360</v>
      </c>
      <c r="AB1884" s="87" t="str">
        <f>IF(db[[#This Row],[STN K]]="",IF(db[[#This Row],[STN TG]]="",db[[#This Row],[STN B]],db[[#This Row],[STN TG]]),db[[#This Row],[STN K]])</f>
        <v>PCS</v>
      </c>
      <c r="AC1884" s="87"/>
    </row>
    <row r="1885" spans="1:29" x14ac:dyDescent="0.25">
      <c r="A1885" s="87">
        <f>ROW()-1</f>
        <v>1884</v>
      </c>
      <c r="B1885" s="3" t="str">
        <f>LOWER(SUBSTITUTE(SUBSTITUTE(SUBSTITUTE(SUBSTITUTE(SUBSTITUTE(SUBSTITUTE(db[[#This Row],[NB BM]]," ",),".",""),"-",""),"(",""),")",""),"/",""))</f>
        <v>taskertascoklattgtebal</v>
      </c>
      <c r="C1885" s="3" t="str">
        <f>LOWER(SUBSTITUTE(SUBSTITUTE(SUBSTITUTE(SUBSTITUTE(SUBSTITUTE(SUBSTITUTE(SUBSTITUTE(SUBSTITUTE(SUBSTITUTE(db[[#This Row],[NB NOTA]]," ",),".",""),"-",""),"(",""),")",""),",",""),"/",""),"""",""),"+",""))</f>
        <v>paperbagcoklattgtebal</v>
      </c>
      <c r="D1885" s="3" t="str">
        <f>LOWER(SUBSTITUTE(SUBSTITUTE(SUBSTITUTE(SUBSTITUTE(SUBSTITUTE(SUBSTITUTE(SUBSTITUTE(SUBSTITUTE(SUBSTITUTE(db[[#This Row],[NB PAJAK]]," ",""),"-",""),"(",""),")",""),".",""),",",""),"/",""),"""",""),"+",""))</f>
        <v/>
      </c>
      <c r="E1885" s="3" t="str">
        <f>LOWER(SUBSTITUTE(SUBSTITUTE(SUBSTITUTE(SUBSTITUTE(SUBSTITUTE(SUBSTITUTE(SUBSTITUTE(SUBSTITUTE(SUBSTITUTE(db[[#This Row],[NB BM]]&amp;db[[#This Row],[QTY/ CTN]]," ",),".",""),"-",""),"(",""),")",""),",",""),"/",""),"""",""),"+",""))</f>
        <v>taskertascoklattgtebal40pcs</v>
      </c>
      <c r="F1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paperbagcoklattgtebal40pcsuntana</v>
      </c>
      <c r="G1885" s="1" t="s">
        <v>6710</v>
      </c>
      <c r="H1885" s="4" t="s">
        <v>6709</v>
      </c>
      <c r="I1885" s="49"/>
      <c r="J1885" s="1" t="s">
        <v>1621</v>
      </c>
      <c r="K1885" s="28" t="e">
        <f>IF(db[[#This Row],[NB NOTA_C]]="","",COUNTIF([2]!B_MSK[concat],db[[#This Row],[NB NOTA_C]]))</f>
        <v>#REF!</v>
      </c>
      <c r="L1885" s="7" t="s">
        <v>1628</v>
      </c>
      <c r="M1885" s="3" t="s">
        <v>1696</v>
      </c>
      <c r="N1885" s="1" t="s">
        <v>2820</v>
      </c>
      <c r="O1885" s="3"/>
      <c r="P1885" s="3" t="str">
        <f>IF(db[[#This Row],[QTY/ CTN]]="","",SUBSTITUTE(SUBSTITUTE(SUBSTITUTE(db[[#This Row],[QTY/ CTN]]," ","_",2),"(",""),")","")&amp;"_")</f>
        <v>40 PCS_</v>
      </c>
      <c r="Q1885" s="3">
        <f>IF(db[[#This Row],[H_QTY/ CTN]]="","",SEARCH("_",db[[#This Row],[H_QTY/ CTN]]))</f>
        <v>7</v>
      </c>
      <c r="R1885" s="3">
        <f>IF(db[[#This Row],[H_QTY/ CTN]]="","",LEN(db[[#This Row],[H_QTY/ CTN]]))</f>
        <v>7</v>
      </c>
      <c r="S1885" s="87" t="str">
        <f>IF(db[[#This Row],[H_QTY/ CTN]]="","",LEFT(db[[#This Row],[H_QTY/ CTN]],db[[#This Row],[H_1]]-1))</f>
        <v>40 PCS</v>
      </c>
      <c r="T1885" s="87" t="str">
        <f>IF(NOT(db[[#This Row],[H_1]]=db[[#This Row],[H_2]]),MID(db[[#This Row],[H_QTY/ CTN]],db[[#This Row],[H_1]]+1,db[[#This Row],[H_2]]-db[[#This Row],[H_1]]-1),"")</f>
        <v/>
      </c>
      <c r="U1885" s="87" t="str">
        <f>IF(db[[#This Row],[QTY/ CTN B]]="","",LEFT(db[[#This Row],[QTY/ CTN B]],SEARCH(" ",db[[#This Row],[QTY/ CTN B]],1)-1))</f>
        <v>40</v>
      </c>
      <c r="V1885" s="87" t="str">
        <f>IF(db[[#This Row],[QTY/ CTN B]]="","",RIGHT(db[[#This Row],[QTY/ CTN B]],LEN(db[[#This Row],[QTY/ CTN B]])-SEARCH(" ",db[[#This Row],[QTY/ CTN B]],1)))</f>
        <v>PCS</v>
      </c>
      <c r="W1885" s="87" t="str">
        <f>IF(db[[#This Row],[QTY/ CTN TG]]="",IF(db[[#This Row],[STN TG]]="","",12),LEFT(db[[#This Row],[QTY/ CTN TG]],SEARCH(" ",db[[#This Row],[QTY/ CTN TG]],1)-1))</f>
        <v/>
      </c>
      <c r="X1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85" s="87" t="str">
        <f>IF(db[[#This Row],[STN K]]="","",IF(db[[#This Row],[STN TG]]="LSN",12,""))</f>
        <v/>
      </c>
      <c r="Z1885" s="87" t="str">
        <f>IF(db[[#This Row],[STN TG]]="LSN","PCS","")</f>
        <v/>
      </c>
      <c r="AA1885" s="87">
        <f>db[[#This Row],[QTY B]]*IF(db[[#This Row],[QTY TG]]="",1,db[[#This Row],[QTY TG]])*IF(db[[#This Row],[QTY K]]="",1,db[[#This Row],[QTY K]])</f>
        <v>40</v>
      </c>
      <c r="AB1885" s="87" t="str">
        <f>IF(db[[#This Row],[STN K]]="",IF(db[[#This Row],[STN TG]]="",db[[#This Row],[STN B]],db[[#This Row],[STN TG]]),db[[#This Row],[STN K]])</f>
        <v>PCS</v>
      </c>
      <c r="AC1885" s="87"/>
    </row>
    <row r="1886" spans="1:29" x14ac:dyDescent="0.25">
      <c r="A1886" s="87">
        <f>ROW()-1</f>
        <v>1885</v>
      </c>
      <c r="B1886" s="3" t="str">
        <f>LOWER(SUBSTITUTE(SUBSTITUTE(SUBSTITUTE(SUBSTITUTE(SUBSTITUTE(SUBSTITUTE(db[[#This Row],[NB BM]]," ",),".",""),"-",""),"(",""),")",""),"/",""))</f>
        <v>tascoklattanggungbesar</v>
      </c>
      <c r="C1886" s="3" t="str">
        <f>LOWER(SUBSTITUTE(SUBSTITUTE(SUBSTITUTE(SUBSTITUTE(SUBSTITUTE(SUBSTITUTE(SUBSTITUTE(SUBSTITUTE(SUBSTITUTE(db[[#This Row],[NB NOTA]]," ",),".",""),"-",""),"(",""),")",""),",",""),"/",""),"""",""),"+",""))</f>
        <v>paperbagcoklattgtebal</v>
      </c>
      <c r="D1886" s="3" t="str">
        <f>LOWER(SUBSTITUTE(SUBSTITUTE(SUBSTITUTE(SUBSTITUTE(SUBSTITUTE(SUBSTITUTE(SUBSTITUTE(SUBSTITUTE(SUBSTITUTE(db[[#This Row],[NB PAJAK]]," ",""),"-",""),"(",""),")",""),".",""),",",""),"/",""),"""",""),"+",""))</f>
        <v/>
      </c>
      <c r="E1886" s="3" t="str">
        <f>LOWER(SUBSTITUTE(SUBSTITUTE(SUBSTITUTE(SUBSTITUTE(SUBSTITUTE(SUBSTITUTE(SUBSTITUTE(SUBSTITUTE(SUBSTITUTE(db[[#This Row],[NB BM]]&amp;db[[#This Row],[QTY/ CTN]]," ",),".",""),"-",""),"(",""),")",""),",",""),"/",""),"""",""),"+",""))</f>
        <v>tascoklattanggungbesar40lsn</v>
      </c>
      <c r="F18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paperbagcoklattgtebal40lsnuntana</v>
      </c>
      <c r="G1886" s="4" t="s">
        <v>6741</v>
      </c>
      <c r="H1886" s="4" t="s">
        <v>6709</v>
      </c>
      <c r="I1886" s="49"/>
      <c r="J1886" s="1" t="s">
        <v>1621</v>
      </c>
      <c r="K1886" s="28" t="e">
        <f>IF(db[[#This Row],[NB NOTA_C]]="","",COUNTIF([2]!B_MSK[concat],db[[#This Row],[NB NOTA_C]]))</f>
        <v>#REF!</v>
      </c>
      <c r="L1886" s="7" t="s">
        <v>1628</v>
      </c>
      <c r="M1886" s="3" t="s">
        <v>1680</v>
      </c>
      <c r="N1886" s="1" t="s">
        <v>2820</v>
      </c>
      <c r="O1886" s="3"/>
      <c r="P1886" s="3" t="str">
        <f>IF(db[[#This Row],[QTY/ CTN]]="","",SUBSTITUTE(SUBSTITUTE(SUBSTITUTE(db[[#This Row],[QTY/ CTN]]," ","_",2),"(",""),")","")&amp;"_")</f>
        <v>40 LSN_</v>
      </c>
      <c r="Q1886" s="3">
        <f>IF(db[[#This Row],[H_QTY/ CTN]]="","",SEARCH("_",db[[#This Row],[H_QTY/ CTN]]))</f>
        <v>7</v>
      </c>
      <c r="R1886" s="3">
        <f>IF(db[[#This Row],[H_QTY/ CTN]]="","",LEN(db[[#This Row],[H_QTY/ CTN]]))</f>
        <v>7</v>
      </c>
      <c r="S1886" s="87" t="str">
        <f>IF(db[[#This Row],[H_QTY/ CTN]]="","",LEFT(db[[#This Row],[H_QTY/ CTN]],db[[#This Row],[H_1]]-1))</f>
        <v>40 LSN</v>
      </c>
      <c r="T1886" s="87" t="str">
        <f>IF(NOT(db[[#This Row],[H_1]]=db[[#This Row],[H_2]]),MID(db[[#This Row],[H_QTY/ CTN]],db[[#This Row],[H_1]]+1,db[[#This Row],[H_2]]-db[[#This Row],[H_1]]-1),"")</f>
        <v/>
      </c>
      <c r="U1886" s="87" t="str">
        <f>IF(db[[#This Row],[QTY/ CTN B]]="","",LEFT(db[[#This Row],[QTY/ CTN B]],SEARCH(" ",db[[#This Row],[QTY/ CTN B]],1)-1))</f>
        <v>40</v>
      </c>
      <c r="V1886" s="87" t="str">
        <f>IF(db[[#This Row],[QTY/ CTN B]]="","",RIGHT(db[[#This Row],[QTY/ CTN B]],LEN(db[[#This Row],[QTY/ CTN B]])-SEARCH(" ",db[[#This Row],[QTY/ CTN B]],1)))</f>
        <v>LSN</v>
      </c>
      <c r="W1886" s="87">
        <f>IF(db[[#This Row],[QTY/ CTN TG]]="",IF(db[[#This Row],[STN TG]]="","",12),LEFT(db[[#This Row],[QTY/ CTN TG]],SEARCH(" ",db[[#This Row],[QTY/ CTN TG]],1)-1))</f>
        <v>12</v>
      </c>
      <c r="X1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6" s="87" t="str">
        <f>IF(db[[#This Row],[STN K]]="","",IF(db[[#This Row],[STN TG]]="LSN",12,""))</f>
        <v/>
      </c>
      <c r="Z1886" s="87" t="str">
        <f>IF(db[[#This Row],[STN TG]]="LSN","PCS","")</f>
        <v/>
      </c>
      <c r="AA1886" s="87">
        <f>db[[#This Row],[QTY B]]*IF(db[[#This Row],[QTY TG]]="",1,db[[#This Row],[QTY TG]])*IF(db[[#This Row],[QTY K]]="",1,db[[#This Row],[QTY K]])</f>
        <v>480</v>
      </c>
      <c r="AB1886" s="87" t="str">
        <f>IF(db[[#This Row],[STN K]]="",IF(db[[#This Row],[STN TG]]="",db[[#This Row],[STN B]],db[[#This Row],[STN TG]]),db[[#This Row],[STN K]])</f>
        <v>PCS</v>
      </c>
      <c r="AC1886" s="87"/>
    </row>
    <row r="1887" spans="1:29" x14ac:dyDescent="0.25">
      <c r="A1887" s="87">
        <f>ROW()-1</f>
        <v>1886</v>
      </c>
      <c r="B1887" s="3" t="str">
        <f>LOWER(SUBSTITUTE(SUBSTITUTE(SUBSTITUTE(SUBSTITUTE(SUBSTITUTE(SUBSTITUTE(db[[#This Row],[NB BM]]," ",),".",""),"-",""),"(",""),")",""),"/",""))</f>
        <v>paperbagmj1</v>
      </c>
      <c r="C1887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D1887" s="3" t="str">
        <f>LOWER(SUBSTITUTE(SUBSTITUTE(SUBSTITUTE(SUBSTITUTE(SUBSTITUTE(SUBSTITUTE(SUBSTITUTE(SUBSTITUTE(SUBSTITUTE(db[[#This Row],[NB PAJAK]]," ",""),"-",""),"(",""),")",""),".",""),",",""),"/",""),"""",""),"+",""))</f>
        <v/>
      </c>
      <c r="E1887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paperbagmj190lsn</v>
      </c>
      <c r="F18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paperbagmj190lsnuntana</v>
      </c>
      <c r="G1887" s="1" t="s">
        <v>1963</v>
      </c>
      <c r="H1887" s="4" t="s">
        <v>3268</v>
      </c>
      <c r="I1887" s="49"/>
      <c r="J1887" s="1" t="s">
        <v>1621</v>
      </c>
      <c r="K1887" s="26" t="e">
        <f>IF(db[[#This Row],[NB NOTA_C]]="","",COUNTIF([2]!B_MSK[concat],db[[#This Row],[NB NOTA_C]]))</f>
        <v>#REF!</v>
      </c>
      <c r="L1887" s="7" t="s">
        <v>2154</v>
      </c>
      <c r="M1887" s="3" t="s">
        <v>1735</v>
      </c>
      <c r="N1887" s="1" t="s">
        <v>2820</v>
      </c>
      <c r="P1887" s="1" t="str">
        <f>IF(db[[#This Row],[QTY/ CTN]]="","",SUBSTITUTE(SUBSTITUTE(SUBSTITUTE(db[[#This Row],[QTY/ CTN]]," ","_",2),"(",""),")","")&amp;"_")</f>
        <v>90 LSN_</v>
      </c>
      <c r="Q1887" s="1">
        <f>IF(db[[#This Row],[H_QTY/ CTN]]="","",SEARCH("_",db[[#This Row],[H_QTY/ CTN]]))</f>
        <v>7</v>
      </c>
      <c r="R1887" s="1">
        <f>IF(db[[#This Row],[H_QTY/ CTN]]="","",LEN(db[[#This Row],[H_QTY/ CTN]]))</f>
        <v>7</v>
      </c>
      <c r="S1887" s="90" t="str">
        <f>IF(db[[#This Row],[H_QTY/ CTN]]="","",LEFT(db[[#This Row],[H_QTY/ CTN]],db[[#This Row],[H_1]]-1))</f>
        <v>90 LSN</v>
      </c>
      <c r="T1887" s="87" t="str">
        <f>IF(NOT(db[[#This Row],[H_1]]=db[[#This Row],[H_2]]),MID(db[[#This Row],[H_QTY/ CTN]],db[[#This Row],[H_1]]+1,db[[#This Row],[H_2]]-db[[#This Row],[H_1]]-1),"")</f>
        <v/>
      </c>
      <c r="U1887" s="87" t="str">
        <f>IF(db[[#This Row],[QTY/ CTN B]]="","",LEFT(db[[#This Row],[QTY/ CTN B]],SEARCH(" ",db[[#This Row],[QTY/ CTN B]],1)-1))</f>
        <v>90</v>
      </c>
      <c r="V1887" s="87" t="str">
        <f>IF(db[[#This Row],[QTY/ CTN B]]="","",RIGHT(db[[#This Row],[QTY/ CTN B]],LEN(db[[#This Row],[QTY/ CTN B]])-SEARCH(" ",db[[#This Row],[QTY/ CTN B]],1)))</f>
        <v>LSN</v>
      </c>
      <c r="W1887" s="87">
        <f>IF(db[[#This Row],[QTY/ CTN TG]]="",IF(db[[#This Row],[STN TG]]="","",12),LEFT(db[[#This Row],[QTY/ CTN TG]],SEARCH(" ",db[[#This Row],[QTY/ CTN TG]],1)-1))</f>
        <v>12</v>
      </c>
      <c r="X1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7" s="87" t="str">
        <f>IF(db[[#This Row],[STN K]]="","",IF(db[[#This Row],[STN TG]]="LSN",12,""))</f>
        <v/>
      </c>
      <c r="Z1887" s="87" t="str">
        <f>IF(db[[#This Row],[STN TG]]="LSN","PCS","")</f>
        <v/>
      </c>
      <c r="AA1887" s="87">
        <f>db[[#This Row],[QTY B]]*IF(db[[#This Row],[QTY TG]]="",1,db[[#This Row],[QTY TG]])*IF(db[[#This Row],[QTY K]]="",1,db[[#This Row],[QTY K]])</f>
        <v>1080</v>
      </c>
      <c r="AB1887" s="87" t="str">
        <f>IF(db[[#This Row],[STN K]]="",IF(db[[#This Row],[STN TG]]="",db[[#This Row],[STN B]],db[[#This Row],[STN TG]]),db[[#This Row],[STN K]])</f>
        <v>PCS</v>
      </c>
      <c r="AC1887" s="87"/>
    </row>
    <row r="1888" spans="1:29" x14ac:dyDescent="0.25">
      <c r="A1888" s="87">
        <f>ROW()-1</f>
        <v>1887</v>
      </c>
      <c r="B1888" s="117" t="str">
        <f>LOWER(SUBSTITUTE(SUBSTITUTE(SUBSTITUTE(SUBSTITUTE(SUBSTITUTE(SUBSTITUTE(db[[#This Row],[NB BM]]," ",),".",""),"-",""),"(",""),")",""),"/",""))</f>
        <v>taskertaspaperbagmotifbatikukbesar</v>
      </c>
      <c r="C1888" s="117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D1888" s="117" t="str">
        <f>LOWER(SUBSTITUTE(SUBSTITUTE(SUBSTITUTE(SUBSTITUTE(SUBSTITUTE(SUBSTITUTE(SUBSTITUTE(SUBSTITUTE(SUBSTITUTE(db[[#This Row],[NB PAJAK]]," ",""),"-",""),"(",""),")",""),".",""),",",""),"/",""),"""",""),"+",""))</f>
        <v/>
      </c>
      <c r="E1888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taskertaspaperbagmotifbatikukbesar336pcs</v>
      </c>
      <c r="F188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paperbagtasmotifbatikukbesar336pcsuntana</v>
      </c>
      <c r="G1888" s="4" t="s">
        <v>5643</v>
      </c>
      <c r="H1888" s="10" t="s">
        <v>5624</v>
      </c>
      <c r="I1888" s="119"/>
      <c r="J1888" s="1" t="s">
        <v>1621</v>
      </c>
      <c r="K1888" s="121" t="e">
        <f>IF(db[[#This Row],[NB NOTA_C]]="","",COUNTIF([2]!B_MSK[concat],db[[#This Row],[NB NOTA_C]]))</f>
        <v>#REF!</v>
      </c>
      <c r="L1888" s="7" t="s">
        <v>1639</v>
      </c>
      <c r="M1888" s="3" t="s">
        <v>3515</v>
      </c>
      <c r="N1888" s="1" t="s">
        <v>2820</v>
      </c>
      <c r="O1888" s="117"/>
      <c r="P1888" s="117" t="str">
        <f>IF(db[[#This Row],[QTY/ CTN]]="","",SUBSTITUTE(SUBSTITUTE(SUBSTITUTE(db[[#This Row],[QTY/ CTN]]," ","_",2),"(",""),")","")&amp;"_")</f>
        <v>336 PCS_</v>
      </c>
      <c r="Q1888" s="117">
        <f>IF(db[[#This Row],[H_QTY/ CTN]]="","",SEARCH("_",db[[#This Row],[H_QTY/ CTN]]))</f>
        <v>8</v>
      </c>
      <c r="R1888" s="117">
        <f>IF(db[[#This Row],[H_QTY/ CTN]]="","",LEN(db[[#This Row],[H_QTY/ CTN]]))</f>
        <v>8</v>
      </c>
      <c r="S1888" s="123" t="str">
        <f>IF(db[[#This Row],[H_QTY/ CTN]]="","",LEFT(db[[#This Row],[H_QTY/ CTN]],db[[#This Row],[H_1]]-1))</f>
        <v>336 PCS</v>
      </c>
      <c r="T1888" s="123" t="str">
        <f>IF(NOT(db[[#This Row],[H_1]]=db[[#This Row],[H_2]]),MID(db[[#This Row],[H_QTY/ CTN]],db[[#This Row],[H_1]]+1,db[[#This Row],[H_2]]-db[[#This Row],[H_1]]-1),"")</f>
        <v/>
      </c>
      <c r="U1888" s="123" t="str">
        <f>IF(db[[#This Row],[QTY/ CTN B]]="","",LEFT(db[[#This Row],[QTY/ CTN B]],SEARCH(" ",db[[#This Row],[QTY/ CTN B]],1)-1))</f>
        <v>336</v>
      </c>
      <c r="V1888" s="123" t="str">
        <f>IF(db[[#This Row],[QTY/ CTN B]]="","",RIGHT(db[[#This Row],[QTY/ CTN B]],LEN(db[[#This Row],[QTY/ CTN B]])-SEARCH(" ",db[[#This Row],[QTY/ CTN B]],1)))</f>
        <v>PCS</v>
      </c>
      <c r="W1888" s="123" t="str">
        <f>IF(db[[#This Row],[QTY/ CTN TG]]="",IF(db[[#This Row],[STN TG]]="","",12),LEFT(db[[#This Row],[QTY/ CTN TG]],SEARCH(" ",db[[#This Row],[QTY/ CTN TG]],1)-1))</f>
        <v/>
      </c>
      <c r="X188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88" s="123" t="str">
        <f>IF(db[[#This Row],[STN K]]="","",IF(db[[#This Row],[STN TG]]="LSN",12,""))</f>
        <v/>
      </c>
      <c r="Z1888" s="123" t="str">
        <f>IF(db[[#This Row],[STN TG]]="LSN","PCS","")</f>
        <v/>
      </c>
      <c r="AA1888" s="123">
        <f>db[[#This Row],[QTY B]]*IF(db[[#This Row],[QTY TG]]="",1,db[[#This Row],[QTY TG]])*IF(db[[#This Row],[QTY K]]="",1,db[[#This Row],[QTY K]])</f>
        <v>336</v>
      </c>
      <c r="AB1888" s="123" t="str">
        <f>IF(db[[#This Row],[STN K]]="",IF(db[[#This Row],[STN TG]]="",db[[#This Row],[STN B]],db[[#This Row],[STN TG]]),db[[#This Row],[STN K]])</f>
        <v>PCS</v>
      </c>
      <c r="AC1888" s="87"/>
    </row>
    <row r="1889" spans="1:29" x14ac:dyDescent="0.25">
      <c r="A1889" s="87">
        <f>ROW()-1</f>
        <v>1888</v>
      </c>
      <c r="B1889" s="3" t="str">
        <f>LOWER(SUBSTITUTE(SUBSTITUTE(SUBSTITUTE(SUBSTITUTE(SUBSTITUTE(SUBSTITUTE(db[[#This Row],[NB BM]]," ",),".",""),"-",""),"(",""),")",""),"/",""))</f>
        <v>paperbagtanggungtebal</v>
      </c>
      <c r="C1889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D1889" s="3" t="str">
        <f>LOWER(SUBSTITUTE(SUBSTITUTE(SUBSTITUTE(SUBSTITUTE(SUBSTITUTE(SUBSTITUTE(SUBSTITUTE(SUBSTITUTE(SUBSTITUTE(db[[#This Row],[NB PAJAK]]," ",""),"-",""),"(",""),")",""),".",""),",",""),"/",""),"""",""),"+",""))</f>
        <v/>
      </c>
      <c r="E1889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paperbagtanggungtebal40lsn</v>
      </c>
      <c r="F18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paperbagtgtebal40lsnuntana</v>
      </c>
      <c r="G1889" s="1" t="s">
        <v>4288</v>
      </c>
      <c r="H1889" s="18" t="s">
        <v>4287</v>
      </c>
      <c r="I1889" s="49"/>
      <c r="J1889" s="1" t="s">
        <v>1621</v>
      </c>
      <c r="K1889" s="28" t="e">
        <f>IF(db[[#This Row],[NB NOTA_C]]="","",COUNTIF([2]!B_MSK[concat],db[[#This Row],[NB NOTA_C]]))</f>
        <v>#REF!</v>
      </c>
      <c r="L1889" s="7" t="s">
        <v>1628</v>
      </c>
      <c r="M1889" s="3" t="s">
        <v>1680</v>
      </c>
      <c r="N1889" s="1" t="s">
        <v>2820</v>
      </c>
      <c r="O1889" s="3"/>
      <c r="P1889" s="3" t="str">
        <f>IF(db[[#This Row],[QTY/ CTN]]="","",SUBSTITUTE(SUBSTITUTE(SUBSTITUTE(db[[#This Row],[QTY/ CTN]]," ","_",2),"(",""),")","")&amp;"_")</f>
        <v>40 LSN_</v>
      </c>
      <c r="Q1889" s="3">
        <f>IF(db[[#This Row],[H_QTY/ CTN]]="","",SEARCH("_",db[[#This Row],[H_QTY/ CTN]]))</f>
        <v>7</v>
      </c>
      <c r="R1889" s="3">
        <f>IF(db[[#This Row],[H_QTY/ CTN]]="","",LEN(db[[#This Row],[H_QTY/ CTN]]))</f>
        <v>7</v>
      </c>
      <c r="S1889" s="87" t="str">
        <f>IF(db[[#This Row],[H_QTY/ CTN]]="","",LEFT(db[[#This Row],[H_QTY/ CTN]],db[[#This Row],[H_1]]-1))</f>
        <v>40 LSN</v>
      </c>
      <c r="T1889" s="87" t="str">
        <f>IF(NOT(db[[#This Row],[H_1]]=db[[#This Row],[H_2]]),MID(db[[#This Row],[H_QTY/ CTN]],db[[#This Row],[H_1]]+1,db[[#This Row],[H_2]]-db[[#This Row],[H_1]]-1),"")</f>
        <v/>
      </c>
      <c r="U1889" s="87" t="str">
        <f>IF(db[[#This Row],[QTY/ CTN B]]="","",LEFT(db[[#This Row],[QTY/ CTN B]],SEARCH(" ",db[[#This Row],[QTY/ CTN B]],1)-1))</f>
        <v>40</v>
      </c>
      <c r="V1889" s="87" t="str">
        <f>IF(db[[#This Row],[QTY/ CTN B]]="","",RIGHT(db[[#This Row],[QTY/ CTN B]],LEN(db[[#This Row],[QTY/ CTN B]])-SEARCH(" ",db[[#This Row],[QTY/ CTN B]],1)))</f>
        <v>LSN</v>
      </c>
      <c r="W1889" s="87">
        <f>IF(db[[#This Row],[QTY/ CTN TG]]="",IF(db[[#This Row],[STN TG]]="","",12),LEFT(db[[#This Row],[QTY/ CTN TG]],SEARCH(" ",db[[#This Row],[QTY/ CTN TG]],1)-1))</f>
        <v>12</v>
      </c>
      <c r="X1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89" s="87" t="str">
        <f>IF(db[[#This Row],[STN K]]="","",IF(db[[#This Row],[STN TG]]="LSN",12,""))</f>
        <v/>
      </c>
      <c r="Z1889" s="87" t="str">
        <f>IF(db[[#This Row],[STN TG]]="LSN","PCS","")</f>
        <v/>
      </c>
      <c r="AA1889" s="87">
        <f>db[[#This Row],[QTY B]]*IF(db[[#This Row],[QTY TG]]="",1,db[[#This Row],[QTY TG]])*IF(db[[#This Row],[QTY K]]="",1,db[[#This Row],[QTY K]])</f>
        <v>480</v>
      </c>
      <c r="AB1889" s="87" t="str">
        <f>IF(db[[#This Row],[STN K]]="",IF(db[[#This Row],[STN TG]]="",db[[#This Row],[STN B]],db[[#This Row],[STN TG]]),db[[#This Row],[STN K]])</f>
        <v>PCS</v>
      </c>
      <c r="AC1889" s="87"/>
    </row>
    <row r="1890" spans="1:29" x14ac:dyDescent="0.25">
      <c r="A1890" s="87">
        <f>ROW()-1</f>
        <v>1889</v>
      </c>
      <c r="B1890" s="117" t="str">
        <f>LOWER(SUBSTITUTE(SUBSTITUTE(SUBSTITUTE(SUBSTITUTE(SUBSTITUTE(SUBSTITUTE(db[[#This Row],[NB BM]]," ",),".",""),"-",""),"(",""),")",""),"/",""))</f>
        <v>taskertaspaperbagmotifbatikukkeciltbk02</v>
      </c>
      <c r="C1890" s="117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1890" s="117" t="str">
        <f>LOWER(SUBSTITUTE(SUBSTITUTE(SUBSTITUTE(SUBSTITUTE(SUBSTITUTE(SUBSTITUTE(SUBSTITUTE(SUBSTITUTE(SUBSTITUTE(db[[#This Row],[NB PAJAK]]," ",""),"-",""),"(",""),")",""),".",""),",",""),"/",""),"""",""),"+",""))</f>
        <v/>
      </c>
      <c r="E1890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taskertaspaperbagmotifbatikukkeciltbk02576pcs</v>
      </c>
      <c r="F189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paperbagtasmotifbatikukkeciltbk02576pcsuntana</v>
      </c>
      <c r="G1890" s="4" t="s">
        <v>5644</v>
      </c>
      <c r="H1890" s="10" t="s">
        <v>5621</v>
      </c>
      <c r="I1890" s="119"/>
      <c r="J1890" s="1" t="s">
        <v>1621</v>
      </c>
      <c r="K1890" s="121" t="e">
        <f>IF(db[[#This Row],[NB NOTA_C]]="","",COUNTIF([2]!B_MSK[concat],db[[#This Row],[NB NOTA_C]]))</f>
        <v>#REF!</v>
      </c>
      <c r="L1890" s="7" t="s">
        <v>1639</v>
      </c>
      <c r="M1890" s="3" t="s">
        <v>3516</v>
      </c>
      <c r="N1890" s="1" t="s">
        <v>2820</v>
      </c>
      <c r="O1890" s="117"/>
      <c r="P1890" s="117" t="str">
        <f>IF(db[[#This Row],[QTY/ CTN]]="","",SUBSTITUTE(SUBSTITUTE(SUBSTITUTE(db[[#This Row],[QTY/ CTN]]," ","_",2),"(",""),")","")&amp;"_")</f>
        <v>576 PCS_</v>
      </c>
      <c r="Q1890" s="117">
        <f>IF(db[[#This Row],[H_QTY/ CTN]]="","",SEARCH("_",db[[#This Row],[H_QTY/ CTN]]))</f>
        <v>8</v>
      </c>
      <c r="R1890" s="117">
        <f>IF(db[[#This Row],[H_QTY/ CTN]]="","",LEN(db[[#This Row],[H_QTY/ CTN]]))</f>
        <v>8</v>
      </c>
      <c r="S1890" s="123" t="str">
        <f>IF(db[[#This Row],[H_QTY/ CTN]]="","",LEFT(db[[#This Row],[H_QTY/ CTN]],db[[#This Row],[H_1]]-1))</f>
        <v>576 PCS</v>
      </c>
      <c r="T1890" s="123" t="str">
        <f>IF(NOT(db[[#This Row],[H_1]]=db[[#This Row],[H_2]]),MID(db[[#This Row],[H_QTY/ CTN]],db[[#This Row],[H_1]]+1,db[[#This Row],[H_2]]-db[[#This Row],[H_1]]-1),"")</f>
        <v/>
      </c>
      <c r="U1890" s="123" t="str">
        <f>IF(db[[#This Row],[QTY/ CTN B]]="","",LEFT(db[[#This Row],[QTY/ CTN B]],SEARCH(" ",db[[#This Row],[QTY/ CTN B]],1)-1))</f>
        <v>576</v>
      </c>
      <c r="V1890" s="123" t="str">
        <f>IF(db[[#This Row],[QTY/ CTN B]]="","",RIGHT(db[[#This Row],[QTY/ CTN B]],LEN(db[[#This Row],[QTY/ CTN B]])-SEARCH(" ",db[[#This Row],[QTY/ CTN B]],1)))</f>
        <v>PCS</v>
      </c>
      <c r="W1890" s="123" t="str">
        <f>IF(db[[#This Row],[QTY/ CTN TG]]="",IF(db[[#This Row],[STN TG]]="","",12),LEFT(db[[#This Row],[QTY/ CTN TG]],SEARCH(" ",db[[#This Row],[QTY/ CTN TG]],1)-1))</f>
        <v/>
      </c>
      <c r="X189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0" s="123" t="str">
        <f>IF(db[[#This Row],[STN K]]="","",IF(db[[#This Row],[STN TG]]="LSN",12,""))</f>
        <v/>
      </c>
      <c r="Z1890" s="123" t="str">
        <f>IF(db[[#This Row],[STN TG]]="LSN","PCS","")</f>
        <v/>
      </c>
      <c r="AA1890" s="123">
        <f>db[[#This Row],[QTY B]]*IF(db[[#This Row],[QTY TG]]="",1,db[[#This Row],[QTY TG]])*IF(db[[#This Row],[QTY K]]="",1,db[[#This Row],[QTY K]])</f>
        <v>576</v>
      </c>
      <c r="AB1890" s="123" t="str">
        <f>IF(db[[#This Row],[STN K]]="",IF(db[[#This Row],[STN TG]]="",db[[#This Row],[STN B]],db[[#This Row],[STN TG]]),db[[#This Row],[STN K]])</f>
        <v>PCS</v>
      </c>
      <c r="AC1890" s="87"/>
    </row>
    <row r="1891" spans="1:29" x14ac:dyDescent="0.25">
      <c r="A1891" s="87">
        <f>ROW()-1</f>
        <v>1890</v>
      </c>
      <c r="B1891" s="117" t="str">
        <f>LOWER(SUBSTITUTE(SUBSTITUTE(SUBSTITUTE(SUBSTITUTE(SUBSTITUTE(SUBSTITUTE(db[[#This Row],[NB BM]]," ",),".",""),"-",""),"(",""),")",""),"/",""))</f>
        <v>taskertaspaperbagmotifbatikuktanggung</v>
      </c>
      <c r="C1891" s="117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D1891" s="117" t="str">
        <f>LOWER(SUBSTITUTE(SUBSTITUTE(SUBSTITUTE(SUBSTITUTE(SUBSTITUTE(SUBSTITUTE(SUBSTITUTE(SUBSTITUTE(SUBSTITUTE(db[[#This Row],[NB PAJAK]]," ",""),"-",""),"(",""),")",""),".",""),",",""),"/",""),"""",""),"+",""))</f>
        <v/>
      </c>
      <c r="E1891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taskertaspaperbagmotifbatikuktanggung360pcs</v>
      </c>
      <c r="F189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paperbagtasmotifbatikuktanggung360pcsuntana</v>
      </c>
      <c r="G1891" s="4" t="s">
        <v>5645</v>
      </c>
      <c r="H1891" s="10" t="s">
        <v>5622</v>
      </c>
      <c r="I1891" s="119"/>
      <c r="J1891" s="1" t="s">
        <v>1621</v>
      </c>
      <c r="K1891" s="121" t="e">
        <f>IF(db[[#This Row],[NB NOTA_C]]="","",COUNTIF([2]!B_MSK[concat],db[[#This Row],[NB NOTA_C]]))</f>
        <v>#REF!</v>
      </c>
      <c r="L1891" s="7" t="s">
        <v>1639</v>
      </c>
      <c r="M1891" s="3" t="s">
        <v>2176</v>
      </c>
      <c r="N1891" s="1" t="s">
        <v>2820</v>
      </c>
      <c r="O1891" s="117"/>
      <c r="P1891" s="117" t="str">
        <f>IF(db[[#This Row],[QTY/ CTN]]="","",SUBSTITUTE(SUBSTITUTE(SUBSTITUTE(db[[#This Row],[QTY/ CTN]]," ","_",2),"(",""),")","")&amp;"_")</f>
        <v>360 PCS_</v>
      </c>
      <c r="Q1891" s="117">
        <f>IF(db[[#This Row],[H_QTY/ CTN]]="","",SEARCH("_",db[[#This Row],[H_QTY/ CTN]]))</f>
        <v>8</v>
      </c>
      <c r="R1891" s="117">
        <f>IF(db[[#This Row],[H_QTY/ CTN]]="","",LEN(db[[#This Row],[H_QTY/ CTN]]))</f>
        <v>8</v>
      </c>
      <c r="S1891" s="123" t="str">
        <f>IF(db[[#This Row],[H_QTY/ CTN]]="","",LEFT(db[[#This Row],[H_QTY/ CTN]],db[[#This Row],[H_1]]-1))</f>
        <v>360 PCS</v>
      </c>
      <c r="T1891" s="123" t="str">
        <f>IF(NOT(db[[#This Row],[H_1]]=db[[#This Row],[H_2]]),MID(db[[#This Row],[H_QTY/ CTN]],db[[#This Row],[H_1]]+1,db[[#This Row],[H_2]]-db[[#This Row],[H_1]]-1),"")</f>
        <v/>
      </c>
      <c r="U1891" s="123" t="str">
        <f>IF(db[[#This Row],[QTY/ CTN B]]="","",LEFT(db[[#This Row],[QTY/ CTN B]],SEARCH(" ",db[[#This Row],[QTY/ CTN B]],1)-1))</f>
        <v>360</v>
      </c>
      <c r="V1891" s="123" t="str">
        <f>IF(db[[#This Row],[QTY/ CTN B]]="","",RIGHT(db[[#This Row],[QTY/ CTN B]],LEN(db[[#This Row],[QTY/ CTN B]])-SEARCH(" ",db[[#This Row],[QTY/ CTN B]],1)))</f>
        <v>PCS</v>
      </c>
      <c r="W1891" s="123" t="str">
        <f>IF(db[[#This Row],[QTY/ CTN TG]]="",IF(db[[#This Row],[STN TG]]="","",12),LEFT(db[[#This Row],[QTY/ CTN TG]],SEARCH(" ",db[[#This Row],[QTY/ CTN TG]],1)-1))</f>
        <v/>
      </c>
      <c r="X189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1" s="123" t="str">
        <f>IF(db[[#This Row],[STN K]]="","",IF(db[[#This Row],[STN TG]]="LSN",12,""))</f>
        <v/>
      </c>
      <c r="Z1891" s="123" t="str">
        <f>IF(db[[#This Row],[STN TG]]="LSN","PCS","")</f>
        <v/>
      </c>
      <c r="AA1891" s="123">
        <f>db[[#This Row],[QTY B]]*IF(db[[#This Row],[QTY TG]]="",1,db[[#This Row],[QTY TG]])*IF(db[[#This Row],[QTY K]]="",1,db[[#This Row],[QTY K]])</f>
        <v>360</v>
      </c>
      <c r="AB1891" s="123" t="str">
        <f>IF(db[[#This Row],[STN K]]="",IF(db[[#This Row],[STN TG]]="",db[[#This Row],[STN B]],db[[#This Row],[STN TG]]),db[[#This Row],[STN K]])</f>
        <v>PCS</v>
      </c>
      <c r="AC1891" s="87"/>
    </row>
    <row r="1892" spans="1:29" x14ac:dyDescent="0.25">
      <c r="A1892" s="87">
        <f>ROW()-1</f>
        <v>1891</v>
      </c>
      <c r="B1892" s="14" t="str">
        <f>LOWER(SUBSTITUTE(SUBSTITUTE(SUBSTITUTE(SUBSTITUTE(SUBSTITUTE(SUBSTITUTE(db[[#This Row],[NB BM]]," ",),".",""),"-",""),"(",""),")",""),"/",""))</f>
        <v>paperbagtasmotifbungakecil</v>
      </c>
      <c r="C1892" s="14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D1892" s="14" t="str">
        <f>LOWER(SUBSTITUTE(SUBSTITUTE(SUBSTITUTE(SUBSTITUTE(SUBSTITUTE(SUBSTITUTE(SUBSTITUTE(SUBSTITUTE(SUBSTITUTE(db[[#This Row],[NB PAJAK]]," ",""),"-",""),"(",""),")",""),".",""),",",""),"/",""),"""",""),"+",""))</f>
        <v/>
      </c>
      <c r="E1892" s="14" t="str">
        <f>LOWER(SUBSTITUTE(SUBSTITUTE(SUBSTITUTE(SUBSTITUTE(SUBSTITUTE(SUBSTITUTE(SUBSTITUTE(SUBSTITUTE(SUBSTITUTE(db[[#This Row],[NB BM]]&amp;db[[#This Row],[QTY/ CTN]]," ",),".",""),"-",""),"(",""),")",""),",",""),"/",""),"""",""),"+",""))</f>
        <v>paperbagtasmotifbungakecil576pcs</v>
      </c>
      <c r="F18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paperbagtasmotifbungaukkecil576pcsuntana</v>
      </c>
      <c r="G1892" s="15" t="s">
        <v>3514</v>
      </c>
      <c r="H1892" s="19" t="s">
        <v>3512</v>
      </c>
      <c r="I1892" s="50"/>
      <c r="J1892" s="1" t="s">
        <v>1621</v>
      </c>
      <c r="K1892" s="27" t="e">
        <f>IF(db[[#This Row],[NB NOTA_C]]="","",COUNTIF([2]!B_MSK[concat],db[[#This Row],[NB NOTA_C]]))</f>
        <v>#REF!</v>
      </c>
      <c r="L1892" s="16" t="s">
        <v>1639</v>
      </c>
      <c r="M1892" s="14" t="s">
        <v>3516</v>
      </c>
      <c r="N1892" s="15" t="s">
        <v>2820</v>
      </c>
      <c r="O1892" s="14"/>
      <c r="P1892" s="14" t="str">
        <f>IF(db[[#This Row],[QTY/ CTN]]="","",SUBSTITUTE(SUBSTITUTE(SUBSTITUTE(db[[#This Row],[QTY/ CTN]]," ","_",2),"(",""),")","")&amp;"_")</f>
        <v>576 PCS_</v>
      </c>
      <c r="Q1892" s="14">
        <f>IF(db[[#This Row],[H_QTY/ CTN]]="","",SEARCH("_",db[[#This Row],[H_QTY/ CTN]]))</f>
        <v>8</v>
      </c>
      <c r="R1892" s="14">
        <f>IF(db[[#This Row],[H_QTY/ CTN]]="","",LEN(db[[#This Row],[H_QTY/ CTN]]))</f>
        <v>8</v>
      </c>
      <c r="S1892" s="91" t="str">
        <f>IF(db[[#This Row],[H_QTY/ CTN]]="","",LEFT(db[[#This Row],[H_QTY/ CTN]],db[[#This Row],[H_1]]-1))</f>
        <v>576 PCS</v>
      </c>
      <c r="T1892" s="91" t="str">
        <f>IF(NOT(db[[#This Row],[H_1]]=db[[#This Row],[H_2]]),MID(db[[#This Row],[H_QTY/ CTN]],db[[#This Row],[H_1]]+1,db[[#This Row],[H_2]]-db[[#This Row],[H_1]]-1),"")</f>
        <v/>
      </c>
      <c r="U1892" s="87" t="str">
        <f>IF(db[[#This Row],[QTY/ CTN B]]="","",LEFT(db[[#This Row],[QTY/ CTN B]],SEARCH(" ",db[[#This Row],[QTY/ CTN B]],1)-1))</f>
        <v>576</v>
      </c>
      <c r="V1892" s="87" t="str">
        <f>IF(db[[#This Row],[QTY/ CTN B]]="","",RIGHT(db[[#This Row],[QTY/ CTN B]],LEN(db[[#This Row],[QTY/ CTN B]])-SEARCH(" ",db[[#This Row],[QTY/ CTN B]],1)))</f>
        <v>PCS</v>
      </c>
      <c r="W1892" s="87" t="str">
        <f>IF(db[[#This Row],[QTY/ CTN TG]]="",IF(db[[#This Row],[STN TG]]="","",12),LEFT(db[[#This Row],[QTY/ CTN TG]],SEARCH(" ",db[[#This Row],[QTY/ CTN TG]],1)-1))</f>
        <v/>
      </c>
      <c r="X1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2" s="87" t="str">
        <f>IF(db[[#This Row],[STN K]]="","",IF(db[[#This Row],[STN TG]]="LSN",12,""))</f>
        <v/>
      </c>
      <c r="Z1892" s="87" t="str">
        <f>IF(db[[#This Row],[STN TG]]="LSN","PCS","")</f>
        <v/>
      </c>
      <c r="AA1892" s="87">
        <f>db[[#This Row],[QTY B]]*IF(db[[#This Row],[QTY TG]]="",1,db[[#This Row],[QTY TG]])*IF(db[[#This Row],[QTY K]]="",1,db[[#This Row],[QTY K]])</f>
        <v>576</v>
      </c>
      <c r="AB1892" s="87" t="str">
        <f>IF(db[[#This Row],[STN K]]="",IF(db[[#This Row],[STN TG]]="",db[[#This Row],[STN B]],db[[#This Row],[STN TG]]),db[[#This Row],[STN K]])</f>
        <v>PCS</v>
      </c>
      <c r="AC1892" s="87"/>
    </row>
    <row r="1893" spans="1:29" x14ac:dyDescent="0.25">
      <c r="A1893" s="87">
        <f>ROW()-1</f>
        <v>1892</v>
      </c>
      <c r="B1893" s="14" t="str">
        <f>LOWER(SUBSTITUTE(SUBSTITUTE(SUBSTITUTE(SUBSTITUTE(SUBSTITUTE(SUBSTITUTE(db[[#This Row],[NB BM]]," ",),".",""),"-",""),"(",""),")",""),"/",""))</f>
        <v>paperbagtasmotifbungabesar</v>
      </c>
      <c r="C1893" s="14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D1893" s="14" t="str">
        <f>LOWER(SUBSTITUTE(SUBSTITUTE(SUBSTITUTE(SUBSTITUTE(SUBSTITUTE(SUBSTITUTE(SUBSTITUTE(SUBSTITUTE(SUBSTITUTE(db[[#This Row],[NB PAJAK]]," ",""),"-",""),"(",""),")",""),".",""),",",""),"/",""),"""",""),"+",""))</f>
        <v/>
      </c>
      <c r="E1893" s="14" t="str">
        <f>LOWER(SUBSTITUTE(SUBSTITUTE(SUBSTITUTE(SUBSTITUTE(SUBSTITUTE(SUBSTITUTE(SUBSTITUTE(SUBSTITUTE(SUBSTITUTE(db[[#This Row],[NB BM]]&amp;db[[#This Row],[QTY/ CTN]]," ",),".",""),"-",""),"(",""),")",""),",",""),"/",""),"""",""),"+",""))</f>
        <v>paperbagtasmotifbungabesar336pcs</v>
      </c>
      <c r="F18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paperbagtasmotifbungaukbesar336pcsuntana</v>
      </c>
      <c r="G1893" s="15" t="s">
        <v>3513</v>
      </c>
      <c r="H1893" s="19" t="s">
        <v>3511</v>
      </c>
      <c r="I1893" s="50"/>
      <c r="J1893" s="1" t="s">
        <v>1621</v>
      </c>
      <c r="K1893" s="27" t="e">
        <f>IF(db[[#This Row],[NB NOTA_C]]="","",COUNTIF([2]!B_MSK[concat],db[[#This Row],[NB NOTA_C]]))</f>
        <v>#REF!</v>
      </c>
      <c r="L1893" s="16" t="s">
        <v>1639</v>
      </c>
      <c r="M1893" s="14" t="s">
        <v>3515</v>
      </c>
      <c r="N1893" s="15" t="s">
        <v>2820</v>
      </c>
      <c r="O1893" s="14"/>
      <c r="P1893" s="14" t="str">
        <f>IF(db[[#This Row],[QTY/ CTN]]="","",SUBSTITUTE(SUBSTITUTE(SUBSTITUTE(db[[#This Row],[QTY/ CTN]]," ","_",2),"(",""),")","")&amp;"_")</f>
        <v>336 PCS_</v>
      </c>
      <c r="Q1893" s="14">
        <f>IF(db[[#This Row],[H_QTY/ CTN]]="","",SEARCH("_",db[[#This Row],[H_QTY/ CTN]]))</f>
        <v>8</v>
      </c>
      <c r="R1893" s="14">
        <f>IF(db[[#This Row],[H_QTY/ CTN]]="","",LEN(db[[#This Row],[H_QTY/ CTN]]))</f>
        <v>8</v>
      </c>
      <c r="S1893" s="91" t="str">
        <f>IF(db[[#This Row],[H_QTY/ CTN]]="","",LEFT(db[[#This Row],[H_QTY/ CTN]],db[[#This Row],[H_1]]-1))</f>
        <v>336 PCS</v>
      </c>
      <c r="T1893" s="91" t="str">
        <f>IF(NOT(db[[#This Row],[H_1]]=db[[#This Row],[H_2]]),MID(db[[#This Row],[H_QTY/ CTN]],db[[#This Row],[H_1]]+1,db[[#This Row],[H_2]]-db[[#This Row],[H_1]]-1),"")</f>
        <v/>
      </c>
      <c r="U1893" s="87" t="str">
        <f>IF(db[[#This Row],[QTY/ CTN B]]="","",LEFT(db[[#This Row],[QTY/ CTN B]],SEARCH(" ",db[[#This Row],[QTY/ CTN B]],1)-1))</f>
        <v>336</v>
      </c>
      <c r="V1893" s="87" t="str">
        <f>IF(db[[#This Row],[QTY/ CTN B]]="","",RIGHT(db[[#This Row],[QTY/ CTN B]],LEN(db[[#This Row],[QTY/ CTN B]])-SEARCH(" ",db[[#This Row],[QTY/ CTN B]],1)))</f>
        <v>PCS</v>
      </c>
      <c r="W1893" s="87" t="str">
        <f>IF(db[[#This Row],[QTY/ CTN TG]]="",IF(db[[#This Row],[STN TG]]="","",12),LEFT(db[[#This Row],[QTY/ CTN TG]],SEARCH(" ",db[[#This Row],[QTY/ CTN TG]],1)-1))</f>
        <v/>
      </c>
      <c r="X1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3" s="87" t="str">
        <f>IF(db[[#This Row],[STN K]]="","",IF(db[[#This Row],[STN TG]]="LSN",12,""))</f>
        <v/>
      </c>
      <c r="Z1893" s="87" t="str">
        <f>IF(db[[#This Row],[STN TG]]="LSN","PCS","")</f>
        <v/>
      </c>
      <c r="AA1893" s="87">
        <f>db[[#This Row],[QTY B]]*IF(db[[#This Row],[QTY TG]]="",1,db[[#This Row],[QTY TG]])*IF(db[[#This Row],[QTY K]]="",1,db[[#This Row],[QTY K]])</f>
        <v>336</v>
      </c>
      <c r="AB1893" s="87" t="str">
        <f>IF(db[[#This Row],[STN K]]="",IF(db[[#This Row],[STN TG]]="",db[[#This Row],[STN B]],db[[#This Row],[STN TG]]),db[[#This Row],[STN K]])</f>
        <v>PCS</v>
      </c>
      <c r="AC1893" s="87"/>
    </row>
    <row r="1894" spans="1:29" x14ac:dyDescent="0.25">
      <c r="A1894" s="87">
        <f>ROW()-1</f>
        <v>1893</v>
      </c>
      <c r="B1894" s="1" t="str">
        <f>LOWER(SUBSTITUTE(SUBSTITUTE(SUBSTITUTE(SUBSTITUTE(SUBSTITUTE(SUBSTITUTE(db[[#This Row],[NB BM]]," ",),".",""),"-",""),"(",""),")",""),"/",""))</f>
        <v>paperclipjkc3100</v>
      </c>
      <c r="C189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D189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E1894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paperclipjkc310024lsn</v>
      </c>
      <c r="F18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paperclipc3100jk24lsnartomoro</v>
      </c>
      <c r="G1894" s="1" t="s">
        <v>730</v>
      </c>
      <c r="H1894" s="4" t="s">
        <v>731</v>
      </c>
      <c r="I1894" s="49" t="s">
        <v>732</v>
      </c>
      <c r="J1894" s="1" t="s">
        <v>1620</v>
      </c>
      <c r="K1894" s="26" t="e">
        <f>IF(db[[#This Row],[NB NOTA_C]]="","",COUNTIF([2]!B_MSK[concat],db[[#This Row],[NB NOTA_C]]))</f>
        <v>#REF!</v>
      </c>
      <c r="L1894" s="6" t="s">
        <v>1631</v>
      </c>
      <c r="M1894" s="1" t="s">
        <v>1721</v>
      </c>
      <c r="N1894" s="1" t="s">
        <v>2786</v>
      </c>
      <c r="O1894" s="1" t="s">
        <v>5300</v>
      </c>
      <c r="P1894" s="1" t="str">
        <f>IF(db[[#This Row],[QTY/ CTN]]="","",SUBSTITUTE(SUBSTITUTE(SUBSTITUTE(db[[#This Row],[QTY/ CTN]]," ","_",2),"(",""),")","")&amp;"_")</f>
        <v>24 LSN_</v>
      </c>
      <c r="Q1894" s="1">
        <f>IF(db[[#This Row],[H_QTY/ CTN]]="","",SEARCH("_",db[[#This Row],[H_QTY/ CTN]]))</f>
        <v>7</v>
      </c>
      <c r="R1894" s="1">
        <f>IF(db[[#This Row],[H_QTY/ CTN]]="","",LEN(db[[#This Row],[H_QTY/ CTN]]))</f>
        <v>7</v>
      </c>
      <c r="S1894" s="90" t="str">
        <f>IF(db[[#This Row],[H_QTY/ CTN]]="","",LEFT(db[[#This Row],[H_QTY/ CTN]],db[[#This Row],[H_1]]-1))</f>
        <v>24 LSN</v>
      </c>
      <c r="T1894" s="87" t="str">
        <f>IF(NOT(db[[#This Row],[H_1]]=db[[#This Row],[H_2]]),MID(db[[#This Row],[H_QTY/ CTN]],db[[#This Row],[H_1]]+1,db[[#This Row],[H_2]]-db[[#This Row],[H_1]]-1),"")</f>
        <v/>
      </c>
      <c r="U1894" s="87" t="str">
        <f>IF(db[[#This Row],[QTY/ CTN B]]="","",LEFT(db[[#This Row],[QTY/ CTN B]],SEARCH(" ",db[[#This Row],[QTY/ CTN B]],1)-1))</f>
        <v>24</v>
      </c>
      <c r="V1894" s="87" t="str">
        <f>IF(db[[#This Row],[QTY/ CTN B]]="","",RIGHT(db[[#This Row],[QTY/ CTN B]],LEN(db[[#This Row],[QTY/ CTN B]])-SEARCH(" ",db[[#This Row],[QTY/ CTN B]],1)))</f>
        <v>LSN</v>
      </c>
      <c r="W1894" s="87">
        <f>IF(db[[#This Row],[QTY/ CTN TG]]="",IF(db[[#This Row],[STN TG]]="","",12),LEFT(db[[#This Row],[QTY/ CTN TG]],SEARCH(" ",db[[#This Row],[QTY/ CTN TG]],1)-1))</f>
        <v>12</v>
      </c>
      <c r="X1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894" s="87" t="str">
        <f>IF(db[[#This Row],[STN K]]="","",IF(db[[#This Row],[STN TG]]="LSN",12,""))</f>
        <v/>
      </c>
      <c r="Z1894" s="87" t="str">
        <f>IF(db[[#This Row],[STN TG]]="LSN","PCS","")</f>
        <v/>
      </c>
      <c r="AA1894" s="87">
        <f>db[[#This Row],[QTY B]]*IF(db[[#This Row],[QTY TG]]="",1,db[[#This Row],[QTY TG]])*IF(db[[#This Row],[QTY K]]="",1,db[[#This Row],[QTY K]])</f>
        <v>288</v>
      </c>
      <c r="AB1894" s="87" t="str">
        <f>IF(db[[#This Row],[STN K]]="",IF(db[[#This Row],[STN TG]]="",db[[#This Row],[STN B]],db[[#This Row],[STN TG]]),db[[#This Row],[STN K]])</f>
        <v>PCS</v>
      </c>
      <c r="AC1894" s="87"/>
    </row>
    <row r="1895" spans="1:29" x14ac:dyDescent="0.25">
      <c r="A1895" s="87">
        <f>ROW()-1</f>
        <v>1894</v>
      </c>
      <c r="B1895" s="1" t="str">
        <f>LOWER(SUBSTITUTE(SUBSTITUTE(SUBSTITUTE(SUBSTITUTE(SUBSTITUTE(SUBSTITUTE(db[[#This Row],[NB BM]]," ",),".",""),"-",""),"(",""),")",""),"/",""))</f>
        <v>clipjumbojkno5</v>
      </c>
      <c r="C189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D189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E1895" s="1" t="str">
        <f>LOWER(SUBSTITUTE(SUBSTITUTE(SUBSTITUTE(SUBSTITUTE(SUBSTITUTE(SUBSTITUTE(SUBSTITUTE(SUBSTITUTE(SUBSTITUTE(db[[#This Row],[NB BM]]&amp;db[[#This Row],[QTY/ CTN]]," ",),".",""),"-",""),"(",""),")",""),",",""),"/",""),"""",""),"+",""))</f>
        <v>clipjumbojkno5200box</v>
      </c>
      <c r="F18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paperclipjumbono5jk200boxartomoro</v>
      </c>
      <c r="G1895" s="1" t="s">
        <v>733</v>
      </c>
      <c r="H1895" s="4" t="s">
        <v>734</v>
      </c>
      <c r="I1895" s="49" t="s">
        <v>735</v>
      </c>
      <c r="J1895" s="1" t="s">
        <v>1620</v>
      </c>
      <c r="K1895" s="26" t="e">
        <f>IF(db[[#This Row],[NB NOTA_C]]="","",COUNTIF([2]!B_MSK[concat],db[[#This Row],[NB NOTA_C]]))</f>
        <v>#REF!</v>
      </c>
      <c r="L1895" s="6" t="s">
        <v>1631</v>
      </c>
      <c r="M1895" s="1" t="s">
        <v>1711</v>
      </c>
      <c r="N1895" s="1" t="s">
        <v>2786</v>
      </c>
      <c r="P1895" s="1" t="str">
        <f>IF(db[[#This Row],[QTY/ CTN]]="","",SUBSTITUTE(SUBSTITUTE(SUBSTITUTE(db[[#This Row],[QTY/ CTN]]," ","_",2),"(",""),")","")&amp;"_")</f>
        <v>200 BOX_</v>
      </c>
      <c r="Q1895" s="1">
        <f>IF(db[[#This Row],[H_QTY/ CTN]]="","",SEARCH("_",db[[#This Row],[H_QTY/ CTN]]))</f>
        <v>8</v>
      </c>
      <c r="R1895" s="1">
        <f>IF(db[[#This Row],[H_QTY/ CTN]]="","",LEN(db[[#This Row],[H_QTY/ CTN]]))</f>
        <v>8</v>
      </c>
      <c r="S1895" s="90" t="str">
        <f>IF(db[[#This Row],[H_QTY/ CTN]]="","",LEFT(db[[#This Row],[H_QTY/ CTN]],db[[#This Row],[H_1]]-1))</f>
        <v>200 BOX</v>
      </c>
      <c r="T1895" s="87" t="str">
        <f>IF(NOT(db[[#This Row],[H_1]]=db[[#This Row],[H_2]]),MID(db[[#This Row],[H_QTY/ CTN]],db[[#This Row],[H_1]]+1,db[[#This Row],[H_2]]-db[[#This Row],[H_1]]-1),"")</f>
        <v/>
      </c>
      <c r="U1895" s="87" t="str">
        <f>IF(db[[#This Row],[QTY/ CTN B]]="","",LEFT(db[[#This Row],[QTY/ CTN B]],SEARCH(" ",db[[#This Row],[QTY/ CTN B]],1)-1))</f>
        <v>200</v>
      </c>
      <c r="V1895" s="87" t="str">
        <f>IF(db[[#This Row],[QTY/ CTN B]]="","",RIGHT(db[[#This Row],[QTY/ CTN B]],LEN(db[[#This Row],[QTY/ CTN B]])-SEARCH(" ",db[[#This Row],[QTY/ CTN B]],1)))</f>
        <v>BOX</v>
      </c>
      <c r="W1895" s="87" t="str">
        <f>IF(db[[#This Row],[QTY/ CTN TG]]="",IF(db[[#This Row],[STN TG]]="","",12),LEFT(db[[#This Row],[QTY/ CTN TG]],SEARCH(" ",db[[#This Row],[QTY/ CTN TG]],1)-1))</f>
        <v/>
      </c>
      <c r="X1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5" s="87" t="str">
        <f>IF(db[[#This Row],[STN K]]="","",IF(db[[#This Row],[STN TG]]="LSN",12,""))</f>
        <v/>
      </c>
      <c r="Z1895" s="87" t="str">
        <f>IF(db[[#This Row],[STN TG]]="LSN","PCS","")</f>
        <v/>
      </c>
      <c r="AA1895" s="87">
        <f>db[[#This Row],[QTY B]]*IF(db[[#This Row],[QTY TG]]="",1,db[[#This Row],[QTY TG]])*IF(db[[#This Row],[QTY K]]="",1,db[[#This Row],[QTY K]])</f>
        <v>200</v>
      </c>
      <c r="AB1895" s="87" t="str">
        <f>IF(db[[#This Row],[STN K]]="",IF(db[[#This Row],[STN TG]]="",db[[#This Row],[STN B]],db[[#This Row],[STN TG]]),db[[#This Row],[STN K]])</f>
        <v>BOX</v>
      </c>
      <c r="AC1895" s="87"/>
    </row>
    <row r="1896" spans="1:29" x14ac:dyDescent="0.25">
      <c r="A1896" s="87">
        <f>ROW()-1</f>
        <v>1895</v>
      </c>
      <c r="B1896" s="1" t="str">
        <f>LOWER(SUBSTITUTE(SUBSTITUTE(SUBSTITUTE(SUBSTITUTE(SUBSTITUTE(SUBSTITUTE(db[[#This Row],[NB BM]]," ",),".",""),"-",""),"(",""),")",""),"/",""))</f>
        <v>papercutterjkpc1938a4</v>
      </c>
      <c r="C189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D189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896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papercutterjkpc1938a420pcs</v>
      </c>
      <c r="F18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papercutterpc1938a4jk20pcsartomoro</v>
      </c>
      <c r="G1896" s="1" t="s">
        <v>4495</v>
      </c>
      <c r="H1896" s="4" t="s">
        <v>4380</v>
      </c>
      <c r="I1896" s="54" t="s">
        <v>4381</v>
      </c>
      <c r="J1896" s="1" t="s">
        <v>1620</v>
      </c>
      <c r="K1896" s="26" t="e">
        <f>IF(db[[#This Row],[NB NOTA_C]]="","",COUNTIF([2]!B_MSK[concat],db[[#This Row],[NB NOTA_C]]))</f>
        <v>#REF!</v>
      </c>
      <c r="L1896" s="6" t="s">
        <v>1631</v>
      </c>
      <c r="M1896" s="1" t="s">
        <v>1788</v>
      </c>
      <c r="N1896" s="1" t="s">
        <v>4382</v>
      </c>
      <c r="P1896" s="1" t="str">
        <f>IF(db[[#This Row],[QTY/ CTN]]="","",SUBSTITUTE(SUBSTITUTE(SUBSTITUTE(db[[#This Row],[QTY/ CTN]]," ","_",2),"(",""),")","")&amp;"_")</f>
        <v>20 PCS_</v>
      </c>
      <c r="Q1896" s="1">
        <f>IF(db[[#This Row],[H_QTY/ CTN]]="","",SEARCH("_",db[[#This Row],[H_QTY/ CTN]]))</f>
        <v>7</v>
      </c>
      <c r="R1896" s="1">
        <f>IF(db[[#This Row],[H_QTY/ CTN]]="","",LEN(db[[#This Row],[H_QTY/ CTN]]))</f>
        <v>7</v>
      </c>
      <c r="S1896" s="90" t="str">
        <f>IF(db[[#This Row],[H_QTY/ CTN]]="","",LEFT(db[[#This Row],[H_QTY/ CTN]],db[[#This Row],[H_1]]-1))</f>
        <v>20 PCS</v>
      </c>
      <c r="T1896" s="87" t="str">
        <f>IF(NOT(db[[#This Row],[H_1]]=db[[#This Row],[H_2]]),MID(db[[#This Row],[H_QTY/ CTN]],db[[#This Row],[H_1]]+1,db[[#This Row],[H_2]]-db[[#This Row],[H_1]]-1),"")</f>
        <v/>
      </c>
      <c r="U1896" s="87" t="str">
        <f>IF(db[[#This Row],[QTY/ CTN B]]="","",LEFT(db[[#This Row],[QTY/ CTN B]],SEARCH(" ",db[[#This Row],[QTY/ CTN B]],1)-1))</f>
        <v>20</v>
      </c>
      <c r="V1896" s="87" t="str">
        <f>IF(db[[#This Row],[QTY/ CTN B]]="","",RIGHT(db[[#This Row],[QTY/ CTN B]],LEN(db[[#This Row],[QTY/ CTN B]])-SEARCH(" ",db[[#This Row],[QTY/ CTN B]],1)))</f>
        <v>PCS</v>
      </c>
      <c r="W1896" s="87" t="str">
        <f>IF(db[[#This Row],[QTY/ CTN TG]]="",IF(db[[#This Row],[STN TG]]="","",12),LEFT(db[[#This Row],[QTY/ CTN TG]],SEARCH(" ",db[[#This Row],[QTY/ CTN TG]],1)-1))</f>
        <v/>
      </c>
      <c r="X1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6" s="87" t="str">
        <f>IF(db[[#This Row],[STN K]]="","",IF(db[[#This Row],[STN TG]]="LSN",12,""))</f>
        <v/>
      </c>
      <c r="Z1896" s="87" t="str">
        <f>IF(db[[#This Row],[STN TG]]="LSN","PCS","")</f>
        <v/>
      </c>
      <c r="AA1896" s="87">
        <f>db[[#This Row],[QTY B]]*IF(db[[#This Row],[QTY TG]]="",1,db[[#This Row],[QTY TG]])*IF(db[[#This Row],[QTY K]]="",1,db[[#This Row],[QTY K]])</f>
        <v>20</v>
      </c>
      <c r="AB1896" s="87" t="str">
        <f>IF(db[[#This Row],[STN K]]="",IF(db[[#This Row],[STN TG]]="",db[[#This Row],[STN B]],db[[#This Row],[STN TG]]),db[[#This Row],[STN K]])</f>
        <v>PCS</v>
      </c>
      <c r="AC1896" s="87"/>
    </row>
    <row r="1897" spans="1:29" x14ac:dyDescent="0.25">
      <c r="A1897" s="87">
        <f>ROW()-1</f>
        <v>1896</v>
      </c>
      <c r="B1897" s="1" t="str">
        <f>LOWER(SUBSTITUTE(SUBSTITUTE(SUBSTITUTE(SUBSTITUTE(SUBSTITUTE(SUBSTITUTE(db[[#This Row],[NB BM]]," ",),".",""),"-",""),"(",""),")",""),"/",""))</f>
        <v>papercutterjkpc2638f4</v>
      </c>
      <c r="C189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D189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E1897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papercutterjkpc2638f45pcs</v>
      </c>
      <c r="F18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papercutterpc2638f4jk5pcsartomoro</v>
      </c>
      <c r="G1897" s="1" t="s">
        <v>736</v>
      </c>
      <c r="H1897" s="4" t="s">
        <v>737</v>
      </c>
      <c r="I1897" s="54" t="s">
        <v>738</v>
      </c>
      <c r="J1897" s="1" t="s">
        <v>1620</v>
      </c>
      <c r="K1897" s="26" t="e">
        <f>IF(db[[#This Row],[NB NOTA_C]]="","",COUNTIF([2]!B_MSK[concat],db[[#This Row],[NB NOTA_C]]))</f>
        <v>#REF!</v>
      </c>
      <c r="L1897" s="6" t="s">
        <v>1631</v>
      </c>
      <c r="M1897" s="1" t="s">
        <v>1801</v>
      </c>
      <c r="N1897" s="1" t="s">
        <v>2789</v>
      </c>
      <c r="P1897" s="1" t="str">
        <f>IF(db[[#This Row],[QTY/ CTN]]="","",SUBSTITUTE(SUBSTITUTE(SUBSTITUTE(db[[#This Row],[QTY/ CTN]]," ","_",2),"(",""),")","")&amp;"_")</f>
        <v>5 PCS_</v>
      </c>
      <c r="Q1897" s="1">
        <f>IF(db[[#This Row],[H_QTY/ CTN]]="","",SEARCH("_",db[[#This Row],[H_QTY/ CTN]]))</f>
        <v>6</v>
      </c>
      <c r="R1897" s="1">
        <f>IF(db[[#This Row],[H_QTY/ CTN]]="","",LEN(db[[#This Row],[H_QTY/ CTN]]))</f>
        <v>6</v>
      </c>
      <c r="S1897" s="90" t="str">
        <f>IF(db[[#This Row],[H_QTY/ CTN]]="","",LEFT(db[[#This Row],[H_QTY/ CTN]],db[[#This Row],[H_1]]-1))</f>
        <v>5 PCS</v>
      </c>
      <c r="T1897" s="87" t="str">
        <f>IF(NOT(db[[#This Row],[H_1]]=db[[#This Row],[H_2]]),MID(db[[#This Row],[H_QTY/ CTN]],db[[#This Row],[H_1]]+1,db[[#This Row],[H_2]]-db[[#This Row],[H_1]]-1),"")</f>
        <v/>
      </c>
      <c r="U1897" s="87" t="str">
        <f>IF(db[[#This Row],[QTY/ CTN B]]="","",LEFT(db[[#This Row],[QTY/ CTN B]],SEARCH(" ",db[[#This Row],[QTY/ CTN B]],1)-1))</f>
        <v>5</v>
      </c>
      <c r="V1897" s="87" t="str">
        <f>IF(db[[#This Row],[QTY/ CTN B]]="","",RIGHT(db[[#This Row],[QTY/ CTN B]],LEN(db[[#This Row],[QTY/ CTN B]])-SEARCH(" ",db[[#This Row],[QTY/ CTN B]],1)))</f>
        <v>PCS</v>
      </c>
      <c r="W1897" s="87" t="str">
        <f>IF(db[[#This Row],[QTY/ CTN TG]]="",IF(db[[#This Row],[STN TG]]="","",12),LEFT(db[[#This Row],[QTY/ CTN TG]],SEARCH(" ",db[[#This Row],[QTY/ CTN TG]],1)-1))</f>
        <v/>
      </c>
      <c r="X1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7" s="87" t="str">
        <f>IF(db[[#This Row],[STN K]]="","",IF(db[[#This Row],[STN TG]]="LSN",12,""))</f>
        <v/>
      </c>
      <c r="Z1897" s="87" t="str">
        <f>IF(db[[#This Row],[STN TG]]="LSN","PCS","")</f>
        <v/>
      </c>
      <c r="AA1897" s="87">
        <f>db[[#This Row],[QTY B]]*IF(db[[#This Row],[QTY TG]]="",1,db[[#This Row],[QTY TG]])*IF(db[[#This Row],[QTY K]]="",1,db[[#This Row],[QTY K]])</f>
        <v>5</v>
      </c>
      <c r="AB1897" s="87" t="str">
        <f>IF(db[[#This Row],[STN K]]="",IF(db[[#This Row],[STN TG]]="",db[[#This Row],[STN B]],db[[#This Row],[STN TG]]),db[[#This Row],[STN K]])</f>
        <v>PCS</v>
      </c>
      <c r="AC1897" s="87"/>
    </row>
    <row r="1898" spans="1:29" x14ac:dyDescent="0.25">
      <c r="A1898" s="87">
        <f>ROW()-1</f>
        <v>1897</v>
      </c>
      <c r="B1898" s="1" t="str">
        <f>LOWER(SUBSTITUTE(SUBSTITUTE(SUBSTITUTE(SUBSTITUTE(SUBSTITUTE(SUBSTITUTE(db[[#This Row],[NB BM]]," ",),".",""),"-",""),"(",""),")",""),"/",""))</f>
        <v>papercutterjkpc3846besia4</v>
      </c>
      <c r="C189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D1898" s="1" t="str">
        <f>LOWER(SUBSTITUTE(SUBSTITUTE(SUBSTITUTE(SUBSTITUTE(SUBSTITUTE(SUBSTITUTE(SUBSTITUTE(SUBSTITUTE(SUBSTITUTE(db[[#This Row],[NB PAJAK]]," ",""),"-",""),"(",""),")",""),".",""),",",""),"/",""),"""",""),"+",""))</f>
        <v/>
      </c>
      <c r="E1898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papercutterjkpc3846besia44pcs</v>
      </c>
      <c r="F18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papercutterpc3846besia34pcsartomoro</v>
      </c>
      <c r="G1898" s="1" t="s">
        <v>739</v>
      </c>
      <c r="H1898" s="4" t="s">
        <v>740</v>
      </c>
      <c r="I1898" s="49"/>
      <c r="J1898" s="1" t="s">
        <v>1620</v>
      </c>
      <c r="K1898" s="26" t="e">
        <f>IF(db[[#This Row],[NB NOTA_C]]="","",COUNTIF([2]!B_MSK[concat],db[[#This Row],[NB NOTA_C]]))</f>
        <v>#REF!</v>
      </c>
      <c r="L1898" s="6" t="s">
        <v>1631</v>
      </c>
      <c r="M1898" s="1" t="s">
        <v>1802</v>
      </c>
      <c r="N1898" s="1" t="s">
        <v>2789</v>
      </c>
      <c r="P1898" s="1" t="str">
        <f>IF(db[[#This Row],[QTY/ CTN]]="","",SUBSTITUTE(SUBSTITUTE(SUBSTITUTE(db[[#This Row],[QTY/ CTN]]," ","_",2),"(",""),")","")&amp;"_")</f>
        <v>4 PCS_</v>
      </c>
      <c r="Q1898" s="1">
        <f>IF(db[[#This Row],[H_QTY/ CTN]]="","",SEARCH("_",db[[#This Row],[H_QTY/ CTN]]))</f>
        <v>6</v>
      </c>
      <c r="R1898" s="1">
        <f>IF(db[[#This Row],[H_QTY/ CTN]]="","",LEN(db[[#This Row],[H_QTY/ CTN]]))</f>
        <v>6</v>
      </c>
      <c r="S1898" s="90" t="str">
        <f>IF(db[[#This Row],[H_QTY/ CTN]]="","",LEFT(db[[#This Row],[H_QTY/ CTN]],db[[#This Row],[H_1]]-1))</f>
        <v>4 PCS</v>
      </c>
      <c r="T1898" s="87" t="str">
        <f>IF(NOT(db[[#This Row],[H_1]]=db[[#This Row],[H_2]]),MID(db[[#This Row],[H_QTY/ CTN]],db[[#This Row],[H_1]]+1,db[[#This Row],[H_2]]-db[[#This Row],[H_1]]-1),"")</f>
        <v/>
      </c>
      <c r="U1898" s="87" t="str">
        <f>IF(db[[#This Row],[QTY/ CTN B]]="","",LEFT(db[[#This Row],[QTY/ CTN B]],SEARCH(" ",db[[#This Row],[QTY/ CTN B]],1)-1))</f>
        <v>4</v>
      </c>
      <c r="V1898" s="87" t="str">
        <f>IF(db[[#This Row],[QTY/ CTN B]]="","",RIGHT(db[[#This Row],[QTY/ CTN B]],LEN(db[[#This Row],[QTY/ CTN B]])-SEARCH(" ",db[[#This Row],[QTY/ CTN B]],1)))</f>
        <v>PCS</v>
      </c>
      <c r="W1898" s="87" t="str">
        <f>IF(db[[#This Row],[QTY/ CTN TG]]="",IF(db[[#This Row],[STN TG]]="","",12),LEFT(db[[#This Row],[QTY/ CTN TG]],SEARCH(" ",db[[#This Row],[QTY/ CTN TG]],1)-1))</f>
        <v/>
      </c>
      <c r="X1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8" s="87" t="str">
        <f>IF(db[[#This Row],[STN K]]="","",IF(db[[#This Row],[STN TG]]="LSN",12,""))</f>
        <v/>
      </c>
      <c r="Z1898" s="87" t="str">
        <f>IF(db[[#This Row],[STN TG]]="LSN","PCS","")</f>
        <v/>
      </c>
      <c r="AA1898" s="87">
        <f>db[[#This Row],[QTY B]]*IF(db[[#This Row],[QTY TG]]="",1,db[[#This Row],[QTY TG]])*IF(db[[#This Row],[QTY K]]="",1,db[[#This Row],[QTY K]])</f>
        <v>4</v>
      </c>
      <c r="AB1898" s="87" t="str">
        <f>IF(db[[#This Row],[STN K]]="",IF(db[[#This Row],[STN TG]]="",db[[#This Row],[STN B]],db[[#This Row],[STN TG]]),db[[#This Row],[STN K]])</f>
        <v>PCS</v>
      </c>
      <c r="AC1898" s="87"/>
    </row>
    <row r="1899" spans="1:29" x14ac:dyDescent="0.25">
      <c r="A1899" s="87">
        <f>ROW()-1</f>
        <v>1898</v>
      </c>
      <c r="B1899" s="3" t="str">
        <f>LOWER(SUBSTITUTE(SUBSTITUTE(SUBSTITUTE(SUBSTITUTE(SUBSTITUTE(SUBSTITUTE(db[[#This Row],[NB BM]]," ",),".",""),"-",""),"(",""),")",""),"/",""))</f>
        <v>papercutterjkpc3846besia3</v>
      </c>
      <c r="C189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D189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E1899" s="3" t="str">
        <f>LOWER(SUBSTITUTE(SUBSTITUTE(SUBSTITUTE(SUBSTITUTE(SUBSTITUTE(SUBSTITUTE(SUBSTITUTE(SUBSTITUTE(SUBSTITUTE(db[[#This Row],[NB BM]]&amp;db[[#This Row],[QTY/ CTN]]," ",),".",""),"-",""),"(",""),")",""),",",""),"/",""),"""",""),"+",""))</f>
        <v>papercutterjkpc3846besia34pcs</v>
      </c>
      <c r="F18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papercutterpc3846besia3jk4pcsartomoro</v>
      </c>
      <c r="G1899" s="1" t="s">
        <v>3776</v>
      </c>
      <c r="H1899" s="4" t="s">
        <v>3654</v>
      </c>
      <c r="I1899" s="49" t="s">
        <v>3653</v>
      </c>
      <c r="J1899" s="1" t="s">
        <v>1620</v>
      </c>
      <c r="K1899" s="28" t="e">
        <f>IF(db[[#This Row],[NB NOTA_C]]="","",COUNTIF([2]!B_MSK[concat],db[[#This Row],[NB NOTA_C]]))</f>
        <v>#REF!</v>
      </c>
      <c r="L1899" s="7" t="s">
        <v>1631</v>
      </c>
      <c r="M1899" s="3" t="s">
        <v>1802</v>
      </c>
      <c r="N1899" s="1" t="s">
        <v>2789</v>
      </c>
      <c r="O1899" s="3"/>
      <c r="P1899" s="3" t="str">
        <f>IF(db[[#This Row],[QTY/ CTN]]="","",SUBSTITUTE(SUBSTITUTE(SUBSTITUTE(db[[#This Row],[QTY/ CTN]]," ","_",2),"(",""),")","")&amp;"_")</f>
        <v>4 PCS_</v>
      </c>
      <c r="Q1899" s="3">
        <f>IF(db[[#This Row],[H_QTY/ CTN]]="","",SEARCH("_",db[[#This Row],[H_QTY/ CTN]]))</f>
        <v>6</v>
      </c>
      <c r="R1899" s="3">
        <f>IF(db[[#This Row],[H_QTY/ CTN]]="","",LEN(db[[#This Row],[H_QTY/ CTN]]))</f>
        <v>6</v>
      </c>
      <c r="S1899" s="87" t="str">
        <f>IF(db[[#This Row],[H_QTY/ CTN]]="","",LEFT(db[[#This Row],[H_QTY/ CTN]],db[[#This Row],[H_1]]-1))</f>
        <v>4 PCS</v>
      </c>
      <c r="T1899" s="87" t="str">
        <f>IF(NOT(db[[#This Row],[H_1]]=db[[#This Row],[H_2]]),MID(db[[#This Row],[H_QTY/ CTN]],db[[#This Row],[H_1]]+1,db[[#This Row],[H_2]]-db[[#This Row],[H_1]]-1),"")</f>
        <v/>
      </c>
      <c r="U1899" s="87" t="str">
        <f>IF(db[[#This Row],[QTY/ CTN B]]="","",LEFT(db[[#This Row],[QTY/ CTN B]],SEARCH(" ",db[[#This Row],[QTY/ CTN B]],1)-1))</f>
        <v>4</v>
      </c>
      <c r="V1899" s="87" t="str">
        <f>IF(db[[#This Row],[QTY/ CTN B]]="","",RIGHT(db[[#This Row],[QTY/ CTN B]],LEN(db[[#This Row],[QTY/ CTN B]])-SEARCH(" ",db[[#This Row],[QTY/ CTN B]],1)))</f>
        <v>PCS</v>
      </c>
      <c r="W1899" s="87" t="str">
        <f>IF(db[[#This Row],[QTY/ CTN TG]]="",IF(db[[#This Row],[STN TG]]="","",12),LEFT(db[[#This Row],[QTY/ CTN TG]],SEARCH(" ",db[[#This Row],[QTY/ CTN TG]],1)-1))</f>
        <v/>
      </c>
      <c r="X1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899" s="87" t="str">
        <f>IF(db[[#This Row],[STN K]]="","",IF(db[[#This Row],[STN TG]]="LSN",12,""))</f>
        <v/>
      </c>
      <c r="Z1899" s="87" t="str">
        <f>IF(db[[#This Row],[STN TG]]="LSN","PCS","")</f>
        <v/>
      </c>
      <c r="AA1899" s="87">
        <f>db[[#This Row],[QTY B]]*IF(db[[#This Row],[QTY TG]]="",1,db[[#This Row],[QTY TG]])*IF(db[[#This Row],[QTY K]]="",1,db[[#This Row],[QTY K]])</f>
        <v>4</v>
      </c>
      <c r="AB1899" s="87" t="str">
        <f>IF(db[[#This Row],[STN K]]="",IF(db[[#This Row],[STN TG]]="",db[[#This Row],[STN B]],db[[#This Row],[STN TG]]),db[[#This Row],[STN K]])</f>
        <v>PCS</v>
      </c>
      <c r="AC1899" s="87"/>
    </row>
    <row r="1900" spans="1:29" x14ac:dyDescent="0.25">
      <c r="A1900" s="87">
        <f>ROW()-1</f>
        <v>1899</v>
      </c>
      <c r="B1900" s="1" t="str">
        <f>LOWER(SUBSTITUTE(SUBSTITUTE(SUBSTITUTE(SUBSTITUTE(SUBSTITUTE(SUBSTITUTE(db[[#This Row],[NB BM]]," ",),".",""),"-",""),"(",""),")",""),"/",""))</f>
        <v>paperfastenerjkpf50warna</v>
      </c>
      <c r="C190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D190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E1900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paperfastenerjkpf50warna100pak</v>
      </c>
      <c r="F19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paperfastenerpf50colorjk100pakartomoro</v>
      </c>
      <c r="G1900" s="1" t="s">
        <v>741</v>
      </c>
      <c r="H1900" s="4" t="s">
        <v>742</v>
      </c>
      <c r="I1900" s="49" t="s">
        <v>2285</v>
      </c>
      <c r="J1900" s="1" t="s">
        <v>1620</v>
      </c>
      <c r="K1900" s="26" t="e">
        <f>IF(db[[#This Row],[NB NOTA_C]]="","",COUNTIF([2]!B_MSK[concat],db[[#This Row],[NB NOTA_C]]))</f>
        <v>#REF!</v>
      </c>
      <c r="L1900" s="6" t="s">
        <v>1631</v>
      </c>
      <c r="M1900" s="1" t="s">
        <v>1753</v>
      </c>
      <c r="N1900" s="1" t="s">
        <v>3112</v>
      </c>
      <c r="P1900" s="1" t="str">
        <f>IF(db[[#This Row],[QTY/ CTN]]="","",SUBSTITUTE(SUBSTITUTE(SUBSTITUTE(db[[#This Row],[QTY/ CTN]]," ","_",2),"(",""),")","")&amp;"_")</f>
        <v>100 PAK_</v>
      </c>
      <c r="Q1900" s="1">
        <f>IF(db[[#This Row],[H_QTY/ CTN]]="","",SEARCH("_",db[[#This Row],[H_QTY/ CTN]]))</f>
        <v>8</v>
      </c>
      <c r="R1900" s="1">
        <f>IF(db[[#This Row],[H_QTY/ CTN]]="","",LEN(db[[#This Row],[H_QTY/ CTN]]))</f>
        <v>8</v>
      </c>
      <c r="S1900" s="90" t="str">
        <f>IF(db[[#This Row],[H_QTY/ CTN]]="","",LEFT(db[[#This Row],[H_QTY/ CTN]],db[[#This Row],[H_1]]-1))</f>
        <v>100 PAK</v>
      </c>
      <c r="T1900" s="87" t="str">
        <f>IF(NOT(db[[#This Row],[H_1]]=db[[#This Row],[H_2]]),MID(db[[#This Row],[H_QTY/ CTN]],db[[#This Row],[H_1]]+1,db[[#This Row],[H_2]]-db[[#This Row],[H_1]]-1),"")</f>
        <v/>
      </c>
      <c r="U1900" s="87" t="str">
        <f>IF(db[[#This Row],[QTY/ CTN B]]="","",LEFT(db[[#This Row],[QTY/ CTN B]],SEARCH(" ",db[[#This Row],[QTY/ CTN B]],1)-1))</f>
        <v>100</v>
      </c>
      <c r="V1900" s="87" t="str">
        <f>IF(db[[#This Row],[QTY/ CTN B]]="","",RIGHT(db[[#This Row],[QTY/ CTN B]],LEN(db[[#This Row],[QTY/ CTN B]])-SEARCH(" ",db[[#This Row],[QTY/ CTN B]],1)))</f>
        <v>PAK</v>
      </c>
      <c r="W1900" s="87" t="str">
        <f>IF(db[[#This Row],[QTY/ CTN TG]]="",IF(db[[#This Row],[STN TG]]="","",12),LEFT(db[[#This Row],[QTY/ CTN TG]],SEARCH(" ",db[[#This Row],[QTY/ CTN TG]],1)-1))</f>
        <v/>
      </c>
      <c r="X1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00" s="87" t="str">
        <f>IF(db[[#This Row],[STN K]]="","",IF(db[[#This Row],[STN TG]]="LSN",12,""))</f>
        <v/>
      </c>
      <c r="Z1900" s="87" t="str">
        <f>IF(db[[#This Row],[STN TG]]="LSN","PCS","")</f>
        <v/>
      </c>
      <c r="AA1900" s="87">
        <f>db[[#This Row],[QTY B]]*IF(db[[#This Row],[QTY TG]]="",1,db[[#This Row],[QTY TG]])*IF(db[[#This Row],[QTY K]]="",1,db[[#This Row],[QTY K]])</f>
        <v>100</v>
      </c>
      <c r="AB1900" s="87" t="str">
        <f>IF(db[[#This Row],[STN K]]="",IF(db[[#This Row],[STN TG]]="",db[[#This Row],[STN B]],db[[#This Row],[STN TG]]),db[[#This Row],[STN K]])</f>
        <v>PAK</v>
      </c>
      <c r="AC1900" s="87"/>
    </row>
    <row r="1901" spans="1:29" x14ac:dyDescent="0.25">
      <c r="A1901" s="87">
        <f>ROW()-1</f>
        <v>1900</v>
      </c>
      <c r="B1901" s="1" t="str">
        <f>LOWER(SUBSTITUTE(SUBSTITUTE(SUBSTITUTE(SUBSTITUTE(SUBSTITUTE(SUBSTITUTE(db[[#This Row],[NB BM]]," ",),".",""),"-",""),"(",""),")",""),"/",""))</f>
        <v>paperfastenerjkpf50putih</v>
      </c>
      <c r="C190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D1901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E1901" s="1" t="str">
        <f>LOWER(SUBSTITUTE(SUBSTITUTE(SUBSTITUTE(SUBSTITUTE(SUBSTITUTE(SUBSTITUTE(SUBSTITUTE(SUBSTITUTE(SUBSTITUTE(db[[#This Row],[NB BM]]&amp;db[[#This Row],[QTY/ CTN]]," ",),".",""),"-",""),"(",""),")",""),",",""),"/",""),"""",""),"+",""))</f>
        <v>paperfastenerjkpf50putih100pak</v>
      </c>
      <c r="F19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paperfastenerpf50whitejk100pakartomoro</v>
      </c>
      <c r="G1901" s="1" t="s">
        <v>743</v>
      </c>
      <c r="H1901" s="4" t="s">
        <v>744</v>
      </c>
      <c r="I1901" s="49" t="s">
        <v>4754</v>
      </c>
      <c r="J1901" s="1" t="s">
        <v>1620</v>
      </c>
      <c r="K1901" s="26" t="e">
        <f>IF(db[[#This Row],[NB NOTA_C]]="","",COUNTIF([2]!B_MSK[concat],db[[#This Row],[NB NOTA_C]]))</f>
        <v>#REF!</v>
      </c>
      <c r="L1901" s="6" t="s">
        <v>1631</v>
      </c>
      <c r="M1901" s="1" t="s">
        <v>1753</v>
      </c>
      <c r="N1901" s="1" t="s">
        <v>3112</v>
      </c>
      <c r="P1901" s="1" t="str">
        <f>IF(db[[#This Row],[QTY/ CTN]]="","",SUBSTITUTE(SUBSTITUTE(SUBSTITUTE(db[[#This Row],[QTY/ CTN]]," ","_",2),"(",""),")","")&amp;"_")</f>
        <v>100 PAK_</v>
      </c>
      <c r="Q1901" s="1">
        <f>IF(db[[#This Row],[H_QTY/ CTN]]="","",SEARCH("_",db[[#This Row],[H_QTY/ CTN]]))</f>
        <v>8</v>
      </c>
      <c r="R1901" s="1">
        <f>IF(db[[#This Row],[H_QTY/ CTN]]="","",LEN(db[[#This Row],[H_QTY/ CTN]]))</f>
        <v>8</v>
      </c>
      <c r="S1901" s="90" t="str">
        <f>IF(db[[#This Row],[H_QTY/ CTN]]="","",LEFT(db[[#This Row],[H_QTY/ CTN]],db[[#This Row],[H_1]]-1))</f>
        <v>100 PAK</v>
      </c>
      <c r="T1901" s="87" t="str">
        <f>IF(NOT(db[[#This Row],[H_1]]=db[[#This Row],[H_2]]),MID(db[[#This Row],[H_QTY/ CTN]],db[[#This Row],[H_1]]+1,db[[#This Row],[H_2]]-db[[#This Row],[H_1]]-1),"")</f>
        <v/>
      </c>
      <c r="U1901" s="87" t="str">
        <f>IF(db[[#This Row],[QTY/ CTN B]]="","",LEFT(db[[#This Row],[QTY/ CTN B]],SEARCH(" ",db[[#This Row],[QTY/ CTN B]],1)-1))</f>
        <v>100</v>
      </c>
      <c r="V1901" s="87" t="str">
        <f>IF(db[[#This Row],[QTY/ CTN B]]="","",RIGHT(db[[#This Row],[QTY/ CTN B]],LEN(db[[#This Row],[QTY/ CTN B]])-SEARCH(" ",db[[#This Row],[QTY/ CTN B]],1)))</f>
        <v>PAK</v>
      </c>
      <c r="W1901" s="87" t="str">
        <f>IF(db[[#This Row],[QTY/ CTN TG]]="",IF(db[[#This Row],[STN TG]]="","",12),LEFT(db[[#This Row],[QTY/ CTN TG]],SEARCH(" ",db[[#This Row],[QTY/ CTN TG]],1)-1))</f>
        <v/>
      </c>
      <c r="X1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01" s="87" t="str">
        <f>IF(db[[#This Row],[STN K]]="","",IF(db[[#This Row],[STN TG]]="LSN",12,""))</f>
        <v/>
      </c>
      <c r="Z1901" s="87" t="str">
        <f>IF(db[[#This Row],[STN TG]]="LSN","PCS","")</f>
        <v/>
      </c>
      <c r="AA1901" s="87">
        <f>db[[#This Row],[QTY B]]*IF(db[[#This Row],[QTY TG]]="",1,db[[#This Row],[QTY TG]])*IF(db[[#This Row],[QTY K]]="",1,db[[#This Row],[QTY K]])</f>
        <v>100</v>
      </c>
      <c r="AB1901" s="87" t="str">
        <f>IF(db[[#This Row],[STN K]]="",IF(db[[#This Row],[STN TG]]="",db[[#This Row],[STN B]],db[[#This Row],[STN TG]]),db[[#This Row],[STN K]])</f>
        <v>PAK</v>
      </c>
      <c r="AC1901" s="87"/>
    </row>
    <row r="1902" spans="1:29" x14ac:dyDescent="0.25">
      <c r="A1902" s="87">
        <f>ROW()-1</f>
        <v>1901</v>
      </c>
      <c r="B1902" s="3" t="str">
        <f>LOWER(SUBSTITUTE(SUBSTITUTE(SUBSTITUTE(SUBSTITUTE(SUBSTITUTE(SUBSTITUTE(db[[#This Row],[NB BM]]," ",),".",""),"-",""),"(",""),")",""),"/",""))</f>
        <v>pc823</v>
      </c>
      <c r="C1902" s="3" t="str">
        <f>LOWER(SUBSTITUTE(SUBSTITUTE(SUBSTITUTE(SUBSTITUTE(SUBSTITUTE(SUBSTITUTE(SUBSTITUTE(SUBSTITUTE(SUBSTITUTE(db[[#This Row],[NB NOTA]]," ",),".",""),"-",""),"(",""),")",""),",",""),"/",""),"""",""),"+",""))</f>
        <v>pc823</v>
      </c>
      <c r="D1902" s="3" t="str">
        <f>LOWER(SUBSTITUTE(SUBSTITUTE(SUBSTITUTE(SUBSTITUTE(SUBSTITUTE(SUBSTITUTE(SUBSTITUTE(SUBSTITUTE(SUBSTITUTE(db[[#This Row],[NB PAJAK]]," ",""),"-",""),"(",""),")",""),".",""),",",""),"/",""),"""",""),"+",""))</f>
        <v/>
      </c>
      <c r="E1902" s="3" t="str">
        <f>LOWER(SUBSTITUTE(SUBSTITUTE(SUBSTITUTE(SUBSTITUTE(SUBSTITUTE(SUBSTITUTE(SUBSTITUTE(SUBSTITUTE(SUBSTITUTE(db[[#This Row],[NB BM]]&amp;db[[#This Row],[QTY/ CTN]]," ",),".",""),"-",""),"(",""),")",""),",",""),"/",""),"""",""),"+",""))</f>
        <v>pc82332lsn</v>
      </c>
      <c r="F19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pc82332lsnuntana</v>
      </c>
      <c r="G1902" s="4" t="s">
        <v>6464</v>
      </c>
      <c r="H1902" s="4" t="s">
        <v>5187</v>
      </c>
      <c r="I1902" s="49"/>
      <c r="J1902" s="1" t="s">
        <v>1621</v>
      </c>
      <c r="K1902" s="28" t="e">
        <f>IF(db[[#This Row],[NB NOTA_C]]="","",COUNTIF([2]!B_MSK[concat],db[[#This Row],[NB NOTA_C]]))</f>
        <v>#REF!</v>
      </c>
      <c r="L1902" s="7" t="s">
        <v>5188</v>
      </c>
      <c r="M1902" s="3" t="s">
        <v>4473</v>
      </c>
      <c r="N1902" s="1" t="s">
        <v>2810</v>
      </c>
      <c r="O1902" s="3"/>
      <c r="P1902" s="3" t="str">
        <f>IF(db[[#This Row],[QTY/ CTN]]="","",SUBSTITUTE(SUBSTITUTE(SUBSTITUTE(db[[#This Row],[QTY/ CTN]]," ","_",2),"(",""),")","")&amp;"_")</f>
        <v>32 LSN_</v>
      </c>
      <c r="Q1902" s="3">
        <f>IF(db[[#This Row],[H_QTY/ CTN]]="","",SEARCH("_",db[[#This Row],[H_QTY/ CTN]]))</f>
        <v>7</v>
      </c>
      <c r="R1902" s="3">
        <f>IF(db[[#This Row],[H_QTY/ CTN]]="","",LEN(db[[#This Row],[H_QTY/ CTN]]))</f>
        <v>7</v>
      </c>
      <c r="S1902" s="87" t="str">
        <f>IF(db[[#This Row],[H_QTY/ CTN]]="","",LEFT(db[[#This Row],[H_QTY/ CTN]],db[[#This Row],[H_1]]-1))</f>
        <v>32 LSN</v>
      </c>
      <c r="T1902" s="87" t="str">
        <f>IF(NOT(db[[#This Row],[H_1]]=db[[#This Row],[H_2]]),MID(db[[#This Row],[H_QTY/ CTN]],db[[#This Row],[H_1]]+1,db[[#This Row],[H_2]]-db[[#This Row],[H_1]]-1),"")</f>
        <v/>
      </c>
      <c r="U1902" s="87" t="str">
        <f>IF(db[[#This Row],[QTY/ CTN B]]="","",LEFT(db[[#This Row],[QTY/ CTN B]],SEARCH(" ",db[[#This Row],[QTY/ CTN B]],1)-1))</f>
        <v>32</v>
      </c>
      <c r="V1902" s="87" t="str">
        <f>IF(db[[#This Row],[QTY/ CTN B]]="","",RIGHT(db[[#This Row],[QTY/ CTN B]],LEN(db[[#This Row],[QTY/ CTN B]])-SEARCH(" ",db[[#This Row],[QTY/ CTN B]],1)))</f>
        <v>LSN</v>
      </c>
      <c r="W1902" s="87">
        <f>IF(db[[#This Row],[QTY/ CTN TG]]="",IF(db[[#This Row],[STN TG]]="","",12),LEFT(db[[#This Row],[QTY/ CTN TG]],SEARCH(" ",db[[#This Row],[QTY/ CTN TG]],1)-1))</f>
        <v>12</v>
      </c>
      <c r="X19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2" s="87" t="str">
        <f>IF(db[[#This Row],[STN K]]="","",IF(db[[#This Row],[STN TG]]="LSN",12,""))</f>
        <v/>
      </c>
      <c r="Z1902" s="87" t="str">
        <f>IF(db[[#This Row],[STN TG]]="LSN","PCS","")</f>
        <v/>
      </c>
      <c r="AA1902" s="87">
        <f>db[[#This Row],[QTY B]]*IF(db[[#This Row],[QTY TG]]="",1,db[[#This Row],[QTY TG]])*IF(db[[#This Row],[QTY K]]="",1,db[[#This Row],[QTY K]])</f>
        <v>384</v>
      </c>
      <c r="AB1902" s="87" t="str">
        <f>IF(db[[#This Row],[STN K]]="",IF(db[[#This Row],[STN TG]]="",db[[#This Row],[STN B]],db[[#This Row],[STN TG]]),db[[#This Row],[STN K]])</f>
        <v>PCS</v>
      </c>
      <c r="AC1902" s="87"/>
    </row>
    <row r="1903" spans="1:29" x14ac:dyDescent="0.25">
      <c r="A1903" s="87">
        <f>ROW()-1</f>
        <v>1902</v>
      </c>
      <c r="B1903" s="3" t="str">
        <f>LOWER(SUBSTITUTE(SUBSTITUTE(SUBSTITUTE(SUBSTITUTE(SUBSTITUTE(SUBSTITUTE(db[[#This Row],[NB BM]]," ",),".",""),"-",""),"(",""),")",""),"/",""))</f>
        <v>pca792</v>
      </c>
      <c r="C1903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D1903" s="3" t="str">
        <f>LOWER(SUBSTITUTE(SUBSTITUTE(SUBSTITUTE(SUBSTITUTE(SUBSTITUTE(SUBSTITUTE(SUBSTITUTE(SUBSTITUTE(SUBSTITUTE(db[[#This Row],[NB PAJAK]]," ",""),"-",""),"(",""),")",""),".",""),",",""),"/",""),"""",""),"+",""))</f>
        <v/>
      </c>
      <c r="E1903" s="3" t="str">
        <f>LOWER(SUBSTITUTE(SUBSTITUTE(SUBSTITUTE(SUBSTITUTE(SUBSTITUTE(SUBSTITUTE(SUBSTITUTE(SUBSTITUTE(SUBSTITUTE(db[[#This Row],[NB BM]]&amp;db[[#This Row],[QTY/ CTN]]," ",),".",""),"-",""),"(",""),")",""),",",""),"/",""),"""",""),"+",""))</f>
        <v>pca79236lsn</v>
      </c>
      <c r="F19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pca79236lsnuntana</v>
      </c>
      <c r="G1903" s="4" t="s">
        <v>6465</v>
      </c>
      <c r="H1903" s="4" t="s">
        <v>5184</v>
      </c>
      <c r="I1903" s="49"/>
      <c r="J1903" s="1" t="s">
        <v>1621</v>
      </c>
      <c r="K1903" s="28" t="e">
        <f>IF(db[[#This Row],[NB NOTA_C]]="","",COUNTIF([2]!B_MSK[concat],db[[#This Row],[NB NOTA_C]]))</f>
        <v>#REF!</v>
      </c>
      <c r="L1903" s="7" t="s">
        <v>5161</v>
      </c>
      <c r="M1903" s="3" t="s">
        <v>1733</v>
      </c>
      <c r="N1903" s="1" t="s">
        <v>2810</v>
      </c>
      <c r="O1903" s="3"/>
      <c r="P1903" s="3" t="str">
        <f>IF(db[[#This Row],[QTY/ CTN]]="","",SUBSTITUTE(SUBSTITUTE(SUBSTITUTE(db[[#This Row],[QTY/ CTN]]," ","_",2),"(",""),")","")&amp;"_")</f>
        <v>36 LSN_</v>
      </c>
      <c r="Q1903" s="3">
        <f>IF(db[[#This Row],[H_QTY/ CTN]]="","",SEARCH("_",db[[#This Row],[H_QTY/ CTN]]))</f>
        <v>7</v>
      </c>
      <c r="R1903" s="3">
        <f>IF(db[[#This Row],[H_QTY/ CTN]]="","",LEN(db[[#This Row],[H_QTY/ CTN]]))</f>
        <v>7</v>
      </c>
      <c r="S1903" s="87" t="str">
        <f>IF(db[[#This Row],[H_QTY/ CTN]]="","",LEFT(db[[#This Row],[H_QTY/ CTN]],db[[#This Row],[H_1]]-1))</f>
        <v>36 LSN</v>
      </c>
      <c r="T1903" s="87" t="str">
        <f>IF(NOT(db[[#This Row],[H_1]]=db[[#This Row],[H_2]]),MID(db[[#This Row],[H_QTY/ CTN]],db[[#This Row],[H_1]]+1,db[[#This Row],[H_2]]-db[[#This Row],[H_1]]-1),"")</f>
        <v/>
      </c>
      <c r="U1903" s="87" t="str">
        <f>IF(db[[#This Row],[QTY/ CTN B]]="","",LEFT(db[[#This Row],[QTY/ CTN B]],SEARCH(" ",db[[#This Row],[QTY/ CTN B]],1)-1))</f>
        <v>36</v>
      </c>
      <c r="V1903" s="87" t="str">
        <f>IF(db[[#This Row],[QTY/ CTN B]]="","",RIGHT(db[[#This Row],[QTY/ CTN B]],LEN(db[[#This Row],[QTY/ CTN B]])-SEARCH(" ",db[[#This Row],[QTY/ CTN B]],1)))</f>
        <v>LSN</v>
      </c>
      <c r="W1903" s="87">
        <f>IF(db[[#This Row],[QTY/ CTN TG]]="",IF(db[[#This Row],[STN TG]]="","",12),LEFT(db[[#This Row],[QTY/ CTN TG]],SEARCH(" ",db[[#This Row],[QTY/ CTN TG]],1)-1))</f>
        <v>12</v>
      </c>
      <c r="X1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3" s="87" t="str">
        <f>IF(db[[#This Row],[STN K]]="","",IF(db[[#This Row],[STN TG]]="LSN",12,""))</f>
        <v/>
      </c>
      <c r="Z1903" s="87" t="str">
        <f>IF(db[[#This Row],[STN TG]]="LSN","PCS","")</f>
        <v/>
      </c>
      <c r="AA1903" s="87">
        <f>db[[#This Row],[QTY B]]*IF(db[[#This Row],[QTY TG]]="",1,db[[#This Row],[QTY TG]])*IF(db[[#This Row],[QTY K]]="",1,db[[#This Row],[QTY K]])</f>
        <v>432</v>
      </c>
      <c r="AB1903" s="87" t="str">
        <f>IF(db[[#This Row],[STN K]]="",IF(db[[#This Row],[STN TG]]="",db[[#This Row],[STN B]],db[[#This Row],[STN TG]]),db[[#This Row],[STN K]])</f>
        <v>PCS</v>
      </c>
      <c r="AC1903" s="87"/>
    </row>
    <row r="1904" spans="1:29" x14ac:dyDescent="0.25">
      <c r="A1904" s="87">
        <f>ROW()-1</f>
        <v>1903</v>
      </c>
      <c r="B1904" s="45" t="str">
        <f>LOWER(SUBSTITUTE(SUBSTITUTE(SUBSTITUTE(SUBSTITUTE(SUBSTITUTE(SUBSTITUTE(db[[#This Row],[NB BM]]," ",),".",""),"-",""),"(",""),")",""),"/",""))</f>
        <v>pca807</v>
      </c>
      <c r="C1904" s="45" t="str">
        <f>LOWER(SUBSTITUTE(SUBSTITUTE(SUBSTITUTE(SUBSTITUTE(SUBSTITUTE(SUBSTITUTE(SUBSTITUTE(SUBSTITUTE(SUBSTITUTE(db[[#This Row],[NB NOTA]]," ",),".",""),"-",""),"(",""),")",""),",",""),"/",""),"""",""),"+",""))</f>
        <v>pca807</v>
      </c>
      <c r="D1904" s="45" t="str">
        <f>LOWER(SUBSTITUTE(SUBSTITUTE(SUBSTITUTE(SUBSTITUTE(SUBSTITUTE(SUBSTITUTE(SUBSTITUTE(SUBSTITUTE(SUBSTITUTE(db[[#This Row],[NB PAJAK]]," ",""),"-",""),"(",""),")",""),".",""),",",""),"/",""),"""",""),"+",""))</f>
        <v/>
      </c>
      <c r="E1904" s="45" t="str">
        <f>LOWER(SUBSTITUTE(SUBSTITUTE(SUBSTITUTE(SUBSTITUTE(SUBSTITUTE(SUBSTITUTE(SUBSTITUTE(SUBSTITUTE(SUBSTITUTE(db[[#This Row],[NB BM]]&amp;db[[#This Row],[QTY/ CTN]]," ",),".",""),"-",""),"(",""),")",""),",",""),"/",""),"""",""),"+",""))</f>
        <v>pca80720lsn</v>
      </c>
      <c r="F190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pca80720lsnuntana</v>
      </c>
      <c r="G1904" s="65" t="s">
        <v>6466</v>
      </c>
      <c r="H1904" s="65" t="s">
        <v>4696</v>
      </c>
      <c r="I1904" s="58"/>
      <c r="J1904" s="1" t="s">
        <v>1621</v>
      </c>
      <c r="K1904" s="47" t="e">
        <f>IF(db[[#This Row],[NB NOTA_C]]="","",COUNTIF([2]!B_MSK[concat],db[[#This Row],[NB NOTA_C]]))</f>
        <v>#REF!</v>
      </c>
      <c r="L1904" s="48" t="s">
        <v>4471</v>
      </c>
      <c r="M1904" s="45" t="s">
        <v>1718</v>
      </c>
      <c r="N1904" s="46" t="s">
        <v>2810</v>
      </c>
      <c r="O1904" s="45"/>
      <c r="P1904" s="45" t="str">
        <f>IF(db[[#This Row],[QTY/ CTN]]="","",SUBSTITUTE(SUBSTITUTE(SUBSTITUTE(db[[#This Row],[QTY/ CTN]]," ","_",2),"(",""),")","")&amp;"_")</f>
        <v>20 LSN_</v>
      </c>
      <c r="Q1904" s="45">
        <f>IF(db[[#This Row],[H_QTY/ CTN]]="","",SEARCH("_",db[[#This Row],[H_QTY/ CTN]]))</f>
        <v>7</v>
      </c>
      <c r="R1904" s="45">
        <f>IF(db[[#This Row],[H_QTY/ CTN]]="","",LEN(db[[#This Row],[H_QTY/ CTN]]))</f>
        <v>7</v>
      </c>
      <c r="S1904" s="95" t="str">
        <f>IF(db[[#This Row],[H_QTY/ CTN]]="","",LEFT(db[[#This Row],[H_QTY/ CTN]],db[[#This Row],[H_1]]-1))</f>
        <v>20 LSN</v>
      </c>
      <c r="T1904" s="95" t="str">
        <f>IF(NOT(db[[#This Row],[H_1]]=db[[#This Row],[H_2]]),MID(db[[#This Row],[H_QTY/ CTN]],db[[#This Row],[H_1]]+1,db[[#This Row],[H_2]]-db[[#This Row],[H_1]]-1),"")</f>
        <v/>
      </c>
      <c r="U1904" s="87" t="str">
        <f>IF(db[[#This Row],[QTY/ CTN B]]="","",LEFT(db[[#This Row],[QTY/ CTN B]],SEARCH(" ",db[[#This Row],[QTY/ CTN B]],1)-1))</f>
        <v>20</v>
      </c>
      <c r="V1904" s="87" t="str">
        <f>IF(db[[#This Row],[QTY/ CTN B]]="","",RIGHT(db[[#This Row],[QTY/ CTN B]],LEN(db[[#This Row],[QTY/ CTN B]])-SEARCH(" ",db[[#This Row],[QTY/ CTN B]],1)))</f>
        <v>LSN</v>
      </c>
      <c r="W1904" s="87">
        <f>IF(db[[#This Row],[QTY/ CTN TG]]="",IF(db[[#This Row],[STN TG]]="","",12),LEFT(db[[#This Row],[QTY/ CTN TG]],SEARCH(" ",db[[#This Row],[QTY/ CTN TG]],1)-1))</f>
        <v>12</v>
      </c>
      <c r="X1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4" s="87" t="str">
        <f>IF(db[[#This Row],[STN K]]="","",IF(db[[#This Row],[STN TG]]="LSN",12,""))</f>
        <v/>
      </c>
      <c r="Z1904" s="87" t="str">
        <f>IF(db[[#This Row],[STN TG]]="LSN","PCS","")</f>
        <v/>
      </c>
      <c r="AA1904" s="87">
        <f>db[[#This Row],[QTY B]]*IF(db[[#This Row],[QTY TG]]="",1,db[[#This Row],[QTY TG]])*IF(db[[#This Row],[QTY K]]="",1,db[[#This Row],[QTY K]])</f>
        <v>240</v>
      </c>
      <c r="AB1904" s="87" t="str">
        <f>IF(db[[#This Row],[STN K]]="",IF(db[[#This Row],[STN TG]]="",db[[#This Row],[STN B]],db[[#This Row],[STN TG]]),db[[#This Row],[STN K]])</f>
        <v>PCS</v>
      </c>
      <c r="AC1904" s="87"/>
    </row>
    <row r="1905" spans="1:29" x14ac:dyDescent="0.25">
      <c r="A1905" s="87">
        <f>ROW()-1</f>
        <v>1904</v>
      </c>
      <c r="B1905" s="32" t="str">
        <f>LOWER(SUBSTITUTE(SUBSTITUTE(SUBSTITUTE(SUBSTITUTE(SUBSTITUTE(SUBSTITUTE(db[[#This Row],[NB BM]]," ",),".",""),"-",""),"(",""),")",""),"/",""))</f>
        <v>pca816</v>
      </c>
      <c r="C1905" s="32" t="str">
        <f>LOWER(SUBSTITUTE(SUBSTITUTE(SUBSTITUTE(SUBSTITUTE(SUBSTITUTE(SUBSTITUTE(SUBSTITUTE(SUBSTITUTE(SUBSTITUTE(db[[#This Row],[NB NOTA]]," ",),".",""),"-",""),"(",""),")",""),",",""),"/",""),"""",""),"+",""))</f>
        <v>pca816</v>
      </c>
      <c r="D1905" s="32" t="str">
        <f>LOWER(SUBSTITUTE(SUBSTITUTE(SUBSTITUTE(SUBSTITUTE(SUBSTITUTE(SUBSTITUTE(SUBSTITUTE(SUBSTITUTE(SUBSTITUTE(db[[#This Row],[NB PAJAK]]," ",""),"-",""),"(",""),")",""),".",""),",",""),"/",""),"""",""),"+",""))</f>
        <v/>
      </c>
      <c r="E1905" s="32" t="str">
        <f>LOWER(SUBSTITUTE(SUBSTITUTE(SUBSTITUTE(SUBSTITUTE(SUBSTITUTE(SUBSTITUTE(SUBSTITUTE(SUBSTITUTE(SUBSTITUTE(db[[#This Row],[NB BM]]&amp;db[[#This Row],[QTY/ CTN]]," ",),".",""),"-",""),"(",""),")",""),",",""),"/",""),"""",""),"+",""))</f>
        <v>pca81632lsn</v>
      </c>
      <c r="F190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pca81632lsnuntana</v>
      </c>
      <c r="G1905" s="33" t="s">
        <v>6467</v>
      </c>
      <c r="H1905" s="34" t="s">
        <v>4477</v>
      </c>
      <c r="I1905" s="55"/>
      <c r="J1905" s="1" t="s">
        <v>1621</v>
      </c>
      <c r="K1905" s="35" t="e">
        <f>IF(db[[#This Row],[NB NOTA_C]]="","",COUNTIF([2]!B_MSK[concat],db[[#This Row],[NB NOTA_C]]))</f>
        <v>#REF!</v>
      </c>
      <c r="L1905" s="36" t="s">
        <v>4472</v>
      </c>
      <c r="M1905" s="32" t="s">
        <v>4473</v>
      </c>
      <c r="N1905" s="33" t="s">
        <v>2810</v>
      </c>
      <c r="O1905" s="32"/>
      <c r="P1905" s="32" t="str">
        <f>IF(db[[#This Row],[QTY/ CTN]]="","",SUBSTITUTE(SUBSTITUTE(SUBSTITUTE(db[[#This Row],[QTY/ CTN]]," ","_",2),"(",""),")","")&amp;"_")</f>
        <v>32 LSN_</v>
      </c>
      <c r="Q1905" s="32">
        <f>IF(db[[#This Row],[H_QTY/ CTN]]="","",SEARCH("_",db[[#This Row],[H_QTY/ CTN]]))</f>
        <v>7</v>
      </c>
      <c r="R1905" s="32">
        <f>IF(db[[#This Row],[H_QTY/ CTN]]="","",LEN(db[[#This Row],[H_QTY/ CTN]]))</f>
        <v>7</v>
      </c>
      <c r="S1905" s="92" t="str">
        <f>IF(db[[#This Row],[H_QTY/ CTN]]="","",LEFT(db[[#This Row],[H_QTY/ CTN]],db[[#This Row],[H_1]]-1))</f>
        <v>32 LSN</v>
      </c>
      <c r="T1905" s="92" t="str">
        <f>IF(NOT(db[[#This Row],[H_1]]=db[[#This Row],[H_2]]),MID(db[[#This Row],[H_QTY/ CTN]],db[[#This Row],[H_1]]+1,db[[#This Row],[H_2]]-db[[#This Row],[H_1]]-1),"")</f>
        <v/>
      </c>
      <c r="U1905" s="87" t="str">
        <f>IF(db[[#This Row],[QTY/ CTN B]]="","",LEFT(db[[#This Row],[QTY/ CTN B]],SEARCH(" ",db[[#This Row],[QTY/ CTN B]],1)-1))</f>
        <v>32</v>
      </c>
      <c r="V1905" s="87" t="str">
        <f>IF(db[[#This Row],[QTY/ CTN B]]="","",RIGHT(db[[#This Row],[QTY/ CTN B]],LEN(db[[#This Row],[QTY/ CTN B]])-SEARCH(" ",db[[#This Row],[QTY/ CTN B]],1)))</f>
        <v>LSN</v>
      </c>
      <c r="W1905" s="87">
        <f>IF(db[[#This Row],[QTY/ CTN TG]]="",IF(db[[#This Row],[STN TG]]="","",12),LEFT(db[[#This Row],[QTY/ CTN TG]],SEARCH(" ",db[[#This Row],[QTY/ CTN TG]],1)-1))</f>
        <v>12</v>
      </c>
      <c r="X1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5" s="87" t="str">
        <f>IF(db[[#This Row],[STN K]]="","",IF(db[[#This Row],[STN TG]]="LSN",12,""))</f>
        <v/>
      </c>
      <c r="Z1905" s="87" t="str">
        <f>IF(db[[#This Row],[STN TG]]="LSN","PCS","")</f>
        <v/>
      </c>
      <c r="AA1905" s="87">
        <f>db[[#This Row],[QTY B]]*IF(db[[#This Row],[QTY TG]]="",1,db[[#This Row],[QTY TG]])*IF(db[[#This Row],[QTY K]]="",1,db[[#This Row],[QTY K]])</f>
        <v>384</v>
      </c>
      <c r="AB1905" s="87" t="str">
        <f>IF(db[[#This Row],[STN K]]="",IF(db[[#This Row],[STN TG]]="",db[[#This Row],[STN B]],db[[#This Row],[STN TG]]),db[[#This Row],[STN K]])</f>
        <v>PCS</v>
      </c>
      <c r="AC1905" s="87"/>
    </row>
    <row r="1906" spans="1:29" x14ac:dyDescent="0.25">
      <c r="A1906" s="87">
        <f>ROW()-1</f>
        <v>1905</v>
      </c>
      <c r="B1906" s="3" t="str">
        <f>LOWER(SUBSTITUTE(SUBSTITUTE(SUBSTITUTE(SUBSTITUTE(SUBSTITUTE(SUBSTITUTE(db[[#This Row],[NB BM]]," ",),".",""),"-",""),"(",""),")",""),"/",""))</f>
        <v>pca838</v>
      </c>
      <c r="C1906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D1906" s="3" t="str">
        <f>LOWER(SUBSTITUTE(SUBSTITUTE(SUBSTITUTE(SUBSTITUTE(SUBSTITUTE(SUBSTITUTE(SUBSTITUTE(SUBSTITUTE(SUBSTITUTE(db[[#This Row],[NB PAJAK]]," ",""),"-",""),"(",""),")",""),".",""),",",""),"/",""),"""",""),"+",""))</f>
        <v/>
      </c>
      <c r="E1906" s="3" t="str">
        <f>LOWER(SUBSTITUTE(SUBSTITUTE(SUBSTITUTE(SUBSTITUTE(SUBSTITUTE(SUBSTITUTE(SUBSTITUTE(SUBSTITUTE(SUBSTITUTE(db[[#This Row],[NB BM]]&amp;db[[#This Row],[QTY/ CTN]]," ",),".",""),"-",""),"(",""),")",""),",",""),"/",""),"""",""),"+",""))</f>
        <v>pca83836lsn</v>
      </c>
      <c r="F19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pca83836lsnuntana</v>
      </c>
      <c r="G1906" s="4" t="s">
        <v>6468</v>
      </c>
      <c r="H1906" s="4" t="s">
        <v>5183</v>
      </c>
      <c r="I1906" s="49"/>
      <c r="J1906" s="1" t="s">
        <v>1621</v>
      </c>
      <c r="K1906" s="28" t="e">
        <f>IF(db[[#This Row],[NB NOTA_C]]="","",COUNTIF([2]!B_MSK[concat],db[[#This Row],[NB NOTA_C]]))</f>
        <v>#REF!</v>
      </c>
      <c r="L1906" s="7" t="s">
        <v>5161</v>
      </c>
      <c r="M1906" s="3" t="s">
        <v>1733</v>
      </c>
      <c r="N1906" s="1" t="s">
        <v>2810</v>
      </c>
      <c r="O1906" s="3"/>
      <c r="P1906" s="3" t="str">
        <f>IF(db[[#This Row],[QTY/ CTN]]="","",SUBSTITUTE(SUBSTITUTE(SUBSTITUTE(db[[#This Row],[QTY/ CTN]]," ","_",2),"(",""),")","")&amp;"_")</f>
        <v>36 LSN_</v>
      </c>
      <c r="Q1906" s="3">
        <f>IF(db[[#This Row],[H_QTY/ CTN]]="","",SEARCH("_",db[[#This Row],[H_QTY/ CTN]]))</f>
        <v>7</v>
      </c>
      <c r="R1906" s="3">
        <f>IF(db[[#This Row],[H_QTY/ CTN]]="","",LEN(db[[#This Row],[H_QTY/ CTN]]))</f>
        <v>7</v>
      </c>
      <c r="S1906" s="87" t="str">
        <f>IF(db[[#This Row],[H_QTY/ CTN]]="","",LEFT(db[[#This Row],[H_QTY/ CTN]],db[[#This Row],[H_1]]-1))</f>
        <v>36 LSN</v>
      </c>
      <c r="T1906" s="87" t="str">
        <f>IF(NOT(db[[#This Row],[H_1]]=db[[#This Row],[H_2]]),MID(db[[#This Row],[H_QTY/ CTN]],db[[#This Row],[H_1]]+1,db[[#This Row],[H_2]]-db[[#This Row],[H_1]]-1),"")</f>
        <v/>
      </c>
      <c r="U1906" s="87" t="str">
        <f>IF(db[[#This Row],[QTY/ CTN B]]="","",LEFT(db[[#This Row],[QTY/ CTN B]],SEARCH(" ",db[[#This Row],[QTY/ CTN B]],1)-1))</f>
        <v>36</v>
      </c>
      <c r="V1906" s="87" t="str">
        <f>IF(db[[#This Row],[QTY/ CTN B]]="","",RIGHT(db[[#This Row],[QTY/ CTN B]],LEN(db[[#This Row],[QTY/ CTN B]])-SEARCH(" ",db[[#This Row],[QTY/ CTN B]],1)))</f>
        <v>LSN</v>
      </c>
      <c r="W1906" s="87">
        <f>IF(db[[#This Row],[QTY/ CTN TG]]="",IF(db[[#This Row],[STN TG]]="","",12),LEFT(db[[#This Row],[QTY/ CTN TG]],SEARCH(" ",db[[#This Row],[QTY/ CTN TG]],1)-1))</f>
        <v>12</v>
      </c>
      <c r="X1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6" s="87" t="str">
        <f>IF(db[[#This Row],[STN K]]="","",IF(db[[#This Row],[STN TG]]="LSN",12,""))</f>
        <v/>
      </c>
      <c r="Z1906" s="87" t="str">
        <f>IF(db[[#This Row],[STN TG]]="LSN","PCS","")</f>
        <v/>
      </c>
      <c r="AA1906" s="87">
        <f>db[[#This Row],[QTY B]]*IF(db[[#This Row],[QTY TG]]="",1,db[[#This Row],[QTY TG]])*IF(db[[#This Row],[QTY K]]="",1,db[[#This Row],[QTY K]])</f>
        <v>432</v>
      </c>
      <c r="AB1906" s="87" t="str">
        <f>IF(db[[#This Row],[STN K]]="",IF(db[[#This Row],[STN TG]]="",db[[#This Row],[STN B]],db[[#This Row],[STN TG]]),db[[#This Row],[STN K]])</f>
        <v>PCS</v>
      </c>
      <c r="AC1906" s="87"/>
    </row>
    <row r="1907" spans="1:29" x14ac:dyDescent="0.25">
      <c r="A1907" s="87">
        <f>ROW()-1</f>
        <v>1906</v>
      </c>
      <c r="B1907" s="32" t="str">
        <f>LOWER(SUBSTITUTE(SUBSTITUTE(SUBSTITUTE(SUBSTITUTE(SUBSTITUTE(SUBSTITUTE(db[[#This Row],[NB BM]]," ",),".",""),"-",""),"(",""),")",""),"/",""))</f>
        <v>pch761</v>
      </c>
      <c r="C1907" s="32" t="str">
        <f>LOWER(SUBSTITUTE(SUBSTITUTE(SUBSTITUTE(SUBSTITUTE(SUBSTITUTE(SUBSTITUTE(SUBSTITUTE(SUBSTITUTE(SUBSTITUTE(db[[#This Row],[NB NOTA]]," ",),".",""),"-",""),"(",""),")",""),",",""),"/",""),"""",""),"+",""))</f>
        <v>pch761</v>
      </c>
      <c r="D1907" s="32" t="str">
        <f>LOWER(SUBSTITUTE(SUBSTITUTE(SUBSTITUTE(SUBSTITUTE(SUBSTITUTE(SUBSTITUTE(SUBSTITUTE(SUBSTITUTE(SUBSTITUTE(db[[#This Row],[NB PAJAK]]," ",""),"-",""),"(",""),")",""),".",""),",",""),"/",""),"""",""),"+",""))</f>
        <v/>
      </c>
      <c r="E1907" s="32" t="str">
        <f>LOWER(SUBSTITUTE(SUBSTITUTE(SUBSTITUTE(SUBSTITUTE(SUBSTITUTE(SUBSTITUTE(SUBSTITUTE(SUBSTITUTE(SUBSTITUTE(db[[#This Row],[NB BM]]&amp;db[[#This Row],[QTY/ CTN]]," ",),".",""),"-",""),"(",""),")",""),",",""),"/",""),"""",""),"+",""))</f>
        <v>pch76132lsn</v>
      </c>
      <c r="F190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pch76132lsnuntana</v>
      </c>
      <c r="G1907" s="33" t="s">
        <v>6469</v>
      </c>
      <c r="H1907" s="34" t="s">
        <v>4478</v>
      </c>
      <c r="I1907" s="55"/>
      <c r="J1907" s="1" t="s">
        <v>1621</v>
      </c>
      <c r="K1907" s="35" t="e">
        <f>IF(db[[#This Row],[NB NOTA_C]]="","",COUNTIF([2]!B_MSK[concat],db[[#This Row],[NB NOTA_C]]))</f>
        <v>#REF!</v>
      </c>
      <c r="L1907" s="36" t="s">
        <v>4472</v>
      </c>
      <c r="M1907" s="32" t="s">
        <v>4473</v>
      </c>
      <c r="N1907" s="33" t="s">
        <v>2810</v>
      </c>
      <c r="O1907" s="32"/>
      <c r="P1907" s="32" t="str">
        <f>IF(db[[#This Row],[QTY/ CTN]]="","",SUBSTITUTE(SUBSTITUTE(SUBSTITUTE(db[[#This Row],[QTY/ CTN]]," ","_",2),"(",""),")","")&amp;"_")</f>
        <v>32 LSN_</v>
      </c>
      <c r="Q1907" s="32">
        <f>IF(db[[#This Row],[H_QTY/ CTN]]="","",SEARCH("_",db[[#This Row],[H_QTY/ CTN]]))</f>
        <v>7</v>
      </c>
      <c r="R1907" s="32">
        <f>IF(db[[#This Row],[H_QTY/ CTN]]="","",LEN(db[[#This Row],[H_QTY/ CTN]]))</f>
        <v>7</v>
      </c>
      <c r="S1907" s="92" t="str">
        <f>IF(db[[#This Row],[H_QTY/ CTN]]="","",LEFT(db[[#This Row],[H_QTY/ CTN]],db[[#This Row],[H_1]]-1))</f>
        <v>32 LSN</v>
      </c>
      <c r="T1907" s="92" t="str">
        <f>IF(NOT(db[[#This Row],[H_1]]=db[[#This Row],[H_2]]),MID(db[[#This Row],[H_QTY/ CTN]],db[[#This Row],[H_1]]+1,db[[#This Row],[H_2]]-db[[#This Row],[H_1]]-1),"")</f>
        <v/>
      </c>
      <c r="U1907" s="87" t="str">
        <f>IF(db[[#This Row],[QTY/ CTN B]]="","",LEFT(db[[#This Row],[QTY/ CTN B]],SEARCH(" ",db[[#This Row],[QTY/ CTN B]],1)-1))</f>
        <v>32</v>
      </c>
      <c r="V1907" s="87" t="str">
        <f>IF(db[[#This Row],[QTY/ CTN B]]="","",RIGHT(db[[#This Row],[QTY/ CTN B]],LEN(db[[#This Row],[QTY/ CTN B]])-SEARCH(" ",db[[#This Row],[QTY/ CTN B]],1)))</f>
        <v>LSN</v>
      </c>
      <c r="W1907" s="87">
        <f>IF(db[[#This Row],[QTY/ CTN TG]]="",IF(db[[#This Row],[STN TG]]="","",12),LEFT(db[[#This Row],[QTY/ CTN TG]],SEARCH(" ",db[[#This Row],[QTY/ CTN TG]],1)-1))</f>
        <v>12</v>
      </c>
      <c r="X19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7" s="87" t="str">
        <f>IF(db[[#This Row],[STN K]]="","",IF(db[[#This Row],[STN TG]]="LSN",12,""))</f>
        <v/>
      </c>
      <c r="Z1907" s="87" t="str">
        <f>IF(db[[#This Row],[STN TG]]="LSN","PCS","")</f>
        <v/>
      </c>
      <c r="AA1907" s="87">
        <f>db[[#This Row],[QTY B]]*IF(db[[#This Row],[QTY TG]]="",1,db[[#This Row],[QTY TG]])*IF(db[[#This Row],[QTY K]]="",1,db[[#This Row],[QTY K]])</f>
        <v>384</v>
      </c>
      <c r="AB1907" s="87" t="str">
        <f>IF(db[[#This Row],[STN K]]="",IF(db[[#This Row],[STN TG]]="",db[[#This Row],[STN B]],db[[#This Row],[STN TG]]),db[[#This Row],[STN K]])</f>
        <v>PCS</v>
      </c>
      <c r="AC1907" s="87"/>
    </row>
    <row r="1908" spans="1:29" x14ac:dyDescent="0.25">
      <c r="A1908" s="87">
        <f>ROW()-1</f>
        <v>1907</v>
      </c>
      <c r="B1908" s="3" t="str">
        <f>LOWER(SUBSTITUTE(SUBSTITUTE(SUBSTITUTE(SUBSTITUTE(SUBSTITUTE(SUBSTITUTE(db[[#This Row],[NB BM]]," ",),".",""),"-",""),"(",""),")",""),"/",""))</f>
        <v>pch769</v>
      </c>
      <c r="C1908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D1908" s="3" t="str">
        <f>LOWER(SUBSTITUTE(SUBSTITUTE(SUBSTITUTE(SUBSTITUTE(SUBSTITUTE(SUBSTITUTE(SUBSTITUTE(SUBSTITUTE(SUBSTITUTE(db[[#This Row],[NB PAJAK]]," ",""),"-",""),"(",""),")",""),".",""),",",""),"/",""),"""",""),"+",""))</f>
        <v/>
      </c>
      <c r="E1908" s="3" t="str">
        <f>LOWER(SUBSTITUTE(SUBSTITUTE(SUBSTITUTE(SUBSTITUTE(SUBSTITUTE(SUBSTITUTE(SUBSTITUTE(SUBSTITUTE(SUBSTITUTE(db[[#This Row],[NB BM]]&amp;db[[#This Row],[QTY/ CTN]]," ",),".",""),"-",""),"(",""),")",""),",",""),"/",""),"""",""),"+",""))</f>
        <v>pch76936lsn</v>
      </c>
      <c r="F19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pch76936lsnuntana</v>
      </c>
      <c r="G1908" s="4" t="s">
        <v>6470</v>
      </c>
      <c r="H1908" s="4" t="s">
        <v>5176</v>
      </c>
      <c r="I1908" s="49"/>
      <c r="J1908" s="1" t="s">
        <v>1621</v>
      </c>
      <c r="K1908" s="28" t="e">
        <f>IF(db[[#This Row],[NB NOTA_C]]="","",COUNTIF([2]!B_MSK[concat],db[[#This Row],[NB NOTA_C]]))</f>
        <v>#REF!</v>
      </c>
      <c r="L1908" s="7" t="s">
        <v>5161</v>
      </c>
      <c r="M1908" s="3" t="s">
        <v>1733</v>
      </c>
      <c r="N1908" s="1" t="s">
        <v>2810</v>
      </c>
      <c r="O1908" s="3"/>
      <c r="P1908" s="3" t="str">
        <f>IF(db[[#This Row],[QTY/ CTN]]="","",SUBSTITUTE(SUBSTITUTE(SUBSTITUTE(db[[#This Row],[QTY/ CTN]]," ","_",2),"(",""),")","")&amp;"_")</f>
        <v>36 LSN_</v>
      </c>
      <c r="Q1908" s="3">
        <f>IF(db[[#This Row],[H_QTY/ CTN]]="","",SEARCH("_",db[[#This Row],[H_QTY/ CTN]]))</f>
        <v>7</v>
      </c>
      <c r="R1908" s="3">
        <f>IF(db[[#This Row],[H_QTY/ CTN]]="","",LEN(db[[#This Row],[H_QTY/ CTN]]))</f>
        <v>7</v>
      </c>
      <c r="S1908" s="87" t="str">
        <f>IF(db[[#This Row],[H_QTY/ CTN]]="","",LEFT(db[[#This Row],[H_QTY/ CTN]],db[[#This Row],[H_1]]-1))</f>
        <v>36 LSN</v>
      </c>
      <c r="T1908" s="87" t="str">
        <f>IF(NOT(db[[#This Row],[H_1]]=db[[#This Row],[H_2]]),MID(db[[#This Row],[H_QTY/ CTN]],db[[#This Row],[H_1]]+1,db[[#This Row],[H_2]]-db[[#This Row],[H_1]]-1),"")</f>
        <v/>
      </c>
      <c r="U1908" s="87" t="str">
        <f>IF(db[[#This Row],[QTY/ CTN B]]="","",LEFT(db[[#This Row],[QTY/ CTN B]],SEARCH(" ",db[[#This Row],[QTY/ CTN B]],1)-1))</f>
        <v>36</v>
      </c>
      <c r="V1908" s="87" t="str">
        <f>IF(db[[#This Row],[QTY/ CTN B]]="","",RIGHT(db[[#This Row],[QTY/ CTN B]],LEN(db[[#This Row],[QTY/ CTN B]])-SEARCH(" ",db[[#This Row],[QTY/ CTN B]],1)))</f>
        <v>LSN</v>
      </c>
      <c r="W1908" s="87">
        <f>IF(db[[#This Row],[QTY/ CTN TG]]="",IF(db[[#This Row],[STN TG]]="","",12),LEFT(db[[#This Row],[QTY/ CTN TG]],SEARCH(" ",db[[#This Row],[QTY/ CTN TG]],1)-1))</f>
        <v>12</v>
      </c>
      <c r="X1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8" s="87" t="str">
        <f>IF(db[[#This Row],[STN K]]="","",IF(db[[#This Row],[STN TG]]="LSN",12,""))</f>
        <v/>
      </c>
      <c r="Z1908" s="87" t="str">
        <f>IF(db[[#This Row],[STN TG]]="LSN","PCS","")</f>
        <v/>
      </c>
      <c r="AA1908" s="87">
        <f>db[[#This Row],[QTY B]]*IF(db[[#This Row],[QTY TG]]="",1,db[[#This Row],[QTY TG]])*IF(db[[#This Row],[QTY K]]="",1,db[[#This Row],[QTY K]])</f>
        <v>432</v>
      </c>
      <c r="AB1908" s="87" t="str">
        <f>IF(db[[#This Row],[STN K]]="",IF(db[[#This Row],[STN TG]]="",db[[#This Row],[STN B]],db[[#This Row],[STN TG]]),db[[#This Row],[STN K]])</f>
        <v>PCS</v>
      </c>
      <c r="AC1908" s="87"/>
    </row>
    <row r="1909" spans="1:29" x14ac:dyDescent="0.25">
      <c r="A1909" s="87">
        <f>ROW()-1</f>
        <v>1908</v>
      </c>
      <c r="B1909" s="3" t="str">
        <f>LOWER(SUBSTITUTE(SUBSTITUTE(SUBSTITUTE(SUBSTITUTE(SUBSTITUTE(SUBSTITUTE(db[[#This Row],[NB BM]]," ",),".",""),"-",""),"(",""),")",""),"/",""))</f>
        <v>pch797</v>
      </c>
      <c r="C1909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D1909" s="3" t="str">
        <f>LOWER(SUBSTITUTE(SUBSTITUTE(SUBSTITUTE(SUBSTITUTE(SUBSTITUTE(SUBSTITUTE(SUBSTITUTE(SUBSTITUTE(SUBSTITUTE(db[[#This Row],[NB PAJAK]]," ",""),"-",""),"(",""),")",""),".",""),",",""),"/",""),"""",""),"+",""))</f>
        <v/>
      </c>
      <c r="E1909" s="3" t="str">
        <f>LOWER(SUBSTITUTE(SUBSTITUTE(SUBSTITUTE(SUBSTITUTE(SUBSTITUTE(SUBSTITUTE(SUBSTITUTE(SUBSTITUTE(SUBSTITUTE(db[[#This Row],[NB BM]]&amp;db[[#This Row],[QTY/ CTN]]," ",),".",""),"-",""),"(",""),")",""),",",""),"/",""),"""",""),"+",""))</f>
        <v>pch79736lsn</v>
      </c>
      <c r="F19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pch79736lsnuntana</v>
      </c>
      <c r="G1909" s="4" t="s">
        <v>6471</v>
      </c>
      <c r="H1909" s="4" t="s">
        <v>5186</v>
      </c>
      <c r="I1909" s="49"/>
      <c r="J1909" s="1" t="s">
        <v>1621</v>
      </c>
      <c r="K1909" s="28" t="e">
        <f>IF(db[[#This Row],[NB NOTA_C]]="","",COUNTIF([2]!B_MSK[concat],db[[#This Row],[NB NOTA_C]]))</f>
        <v>#REF!</v>
      </c>
      <c r="L1909" s="7" t="s">
        <v>5161</v>
      </c>
      <c r="M1909" s="3" t="s">
        <v>1733</v>
      </c>
      <c r="N1909" s="1" t="s">
        <v>2810</v>
      </c>
      <c r="O1909" s="3"/>
      <c r="P1909" s="3" t="str">
        <f>IF(db[[#This Row],[QTY/ CTN]]="","",SUBSTITUTE(SUBSTITUTE(SUBSTITUTE(db[[#This Row],[QTY/ CTN]]," ","_",2),"(",""),")","")&amp;"_")</f>
        <v>36 LSN_</v>
      </c>
      <c r="Q1909" s="3">
        <f>IF(db[[#This Row],[H_QTY/ CTN]]="","",SEARCH("_",db[[#This Row],[H_QTY/ CTN]]))</f>
        <v>7</v>
      </c>
      <c r="R1909" s="3">
        <f>IF(db[[#This Row],[H_QTY/ CTN]]="","",LEN(db[[#This Row],[H_QTY/ CTN]]))</f>
        <v>7</v>
      </c>
      <c r="S1909" s="87" t="str">
        <f>IF(db[[#This Row],[H_QTY/ CTN]]="","",LEFT(db[[#This Row],[H_QTY/ CTN]],db[[#This Row],[H_1]]-1))</f>
        <v>36 LSN</v>
      </c>
      <c r="T1909" s="87" t="str">
        <f>IF(NOT(db[[#This Row],[H_1]]=db[[#This Row],[H_2]]),MID(db[[#This Row],[H_QTY/ CTN]],db[[#This Row],[H_1]]+1,db[[#This Row],[H_2]]-db[[#This Row],[H_1]]-1),"")</f>
        <v/>
      </c>
      <c r="U1909" s="87" t="str">
        <f>IF(db[[#This Row],[QTY/ CTN B]]="","",LEFT(db[[#This Row],[QTY/ CTN B]],SEARCH(" ",db[[#This Row],[QTY/ CTN B]],1)-1))</f>
        <v>36</v>
      </c>
      <c r="V1909" s="87" t="str">
        <f>IF(db[[#This Row],[QTY/ CTN B]]="","",RIGHT(db[[#This Row],[QTY/ CTN B]],LEN(db[[#This Row],[QTY/ CTN B]])-SEARCH(" ",db[[#This Row],[QTY/ CTN B]],1)))</f>
        <v>LSN</v>
      </c>
      <c r="W1909" s="87">
        <f>IF(db[[#This Row],[QTY/ CTN TG]]="",IF(db[[#This Row],[STN TG]]="","",12),LEFT(db[[#This Row],[QTY/ CTN TG]],SEARCH(" ",db[[#This Row],[QTY/ CTN TG]],1)-1))</f>
        <v>12</v>
      </c>
      <c r="X19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09" s="87" t="str">
        <f>IF(db[[#This Row],[STN K]]="","",IF(db[[#This Row],[STN TG]]="LSN",12,""))</f>
        <v/>
      </c>
      <c r="Z1909" s="87" t="str">
        <f>IF(db[[#This Row],[STN TG]]="LSN","PCS","")</f>
        <v/>
      </c>
      <c r="AA1909" s="87">
        <f>db[[#This Row],[QTY B]]*IF(db[[#This Row],[QTY TG]]="",1,db[[#This Row],[QTY TG]])*IF(db[[#This Row],[QTY K]]="",1,db[[#This Row],[QTY K]])</f>
        <v>432</v>
      </c>
      <c r="AB1909" s="87" t="str">
        <f>IF(db[[#This Row],[STN K]]="",IF(db[[#This Row],[STN TG]]="",db[[#This Row],[STN B]],db[[#This Row],[STN TG]]),db[[#This Row],[STN K]])</f>
        <v>PCS</v>
      </c>
      <c r="AC1909" s="87"/>
    </row>
    <row r="1910" spans="1:29" x14ac:dyDescent="0.25">
      <c r="A1910" s="87">
        <f>ROW()-1</f>
        <v>1909</v>
      </c>
      <c r="B1910" s="32" t="str">
        <f>LOWER(SUBSTITUTE(SUBSTITUTE(SUBSTITUTE(SUBSTITUTE(SUBSTITUTE(SUBSTITUTE(db[[#This Row],[NB BM]]," ",),".",""),"-",""),"(",""),")",""),"/",""))</f>
        <v>pch810</v>
      </c>
      <c r="C1910" s="32" t="str">
        <f>LOWER(SUBSTITUTE(SUBSTITUTE(SUBSTITUTE(SUBSTITUTE(SUBSTITUTE(SUBSTITUTE(SUBSTITUTE(SUBSTITUTE(SUBSTITUTE(db[[#This Row],[NB NOTA]]," ",),".",""),"-",""),"(",""),")",""),",",""),"/",""),"""",""),"+",""))</f>
        <v>pch810</v>
      </c>
      <c r="D1910" s="32" t="str">
        <f>LOWER(SUBSTITUTE(SUBSTITUTE(SUBSTITUTE(SUBSTITUTE(SUBSTITUTE(SUBSTITUTE(SUBSTITUTE(SUBSTITUTE(SUBSTITUTE(db[[#This Row],[NB PAJAK]]," ",""),"-",""),"(",""),")",""),".",""),",",""),"/",""),"""",""),"+",""))</f>
        <v/>
      </c>
      <c r="E1910" s="32" t="str">
        <f>LOWER(SUBSTITUTE(SUBSTITUTE(SUBSTITUTE(SUBSTITUTE(SUBSTITUTE(SUBSTITUTE(SUBSTITUTE(SUBSTITUTE(SUBSTITUTE(db[[#This Row],[NB BM]]&amp;db[[#This Row],[QTY/ CTN]]," ",),".",""),"-",""),"(",""),")",""),",",""),"/",""),"""",""),"+",""))</f>
        <v>pch81032lsn</v>
      </c>
      <c r="F191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pch81032lsnuntana</v>
      </c>
      <c r="G1910" s="33" t="s">
        <v>6472</v>
      </c>
      <c r="H1910" s="34" t="s">
        <v>4470</v>
      </c>
      <c r="I1910" s="55"/>
      <c r="J1910" s="1" t="s">
        <v>1621</v>
      </c>
      <c r="K1910" s="35" t="e">
        <f>IF(db[[#This Row],[NB NOTA_C]]="","",COUNTIF([2]!B_MSK[concat],db[[#This Row],[NB NOTA_C]]))</f>
        <v>#REF!</v>
      </c>
      <c r="L1910" s="36" t="s">
        <v>4472</v>
      </c>
      <c r="M1910" s="32" t="s">
        <v>4473</v>
      </c>
      <c r="N1910" s="33" t="s">
        <v>2810</v>
      </c>
      <c r="O1910" s="32"/>
      <c r="P1910" s="32" t="str">
        <f>IF(db[[#This Row],[QTY/ CTN]]="","",SUBSTITUTE(SUBSTITUTE(SUBSTITUTE(db[[#This Row],[QTY/ CTN]]," ","_",2),"(",""),")","")&amp;"_")</f>
        <v>32 LSN_</v>
      </c>
      <c r="Q1910" s="32">
        <f>IF(db[[#This Row],[H_QTY/ CTN]]="","",SEARCH("_",db[[#This Row],[H_QTY/ CTN]]))</f>
        <v>7</v>
      </c>
      <c r="R1910" s="32">
        <f>IF(db[[#This Row],[H_QTY/ CTN]]="","",LEN(db[[#This Row],[H_QTY/ CTN]]))</f>
        <v>7</v>
      </c>
      <c r="S1910" s="92" t="str">
        <f>IF(db[[#This Row],[H_QTY/ CTN]]="","",LEFT(db[[#This Row],[H_QTY/ CTN]],db[[#This Row],[H_1]]-1))</f>
        <v>32 LSN</v>
      </c>
      <c r="T1910" s="92" t="str">
        <f>IF(NOT(db[[#This Row],[H_1]]=db[[#This Row],[H_2]]),MID(db[[#This Row],[H_QTY/ CTN]],db[[#This Row],[H_1]]+1,db[[#This Row],[H_2]]-db[[#This Row],[H_1]]-1),"")</f>
        <v/>
      </c>
      <c r="U1910" s="87" t="str">
        <f>IF(db[[#This Row],[QTY/ CTN B]]="","",LEFT(db[[#This Row],[QTY/ CTN B]],SEARCH(" ",db[[#This Row],[QTY/ CTN B]],1)-1))</f>
        <v>32</v>
      </c>
      <c r="V1910" s="87" t="str">
        <f>IF(db[[#This Row],[QTY/ CTN B]]="","",RIGHT(db[[#This Row],[QTY/ CTN B]],LEN(db[[#This Row],[QTY/ CTN B]])-SEARCH(" ",db[[#This Row],[QTY/ CTN B]],1)))</f>
        <v>LSN</v>
      </c>
      <c r="W1910" s="87">
        <f>IF(db[[#This Row],[QTY/ CTN TG]]="",IF(db[[#This Row],[STN TG]]="","",12),LEFT(db[[#This Row],[QTY/ CTN TG]],SEARCH(" ",db[[#This Row],[QTY/ CTN TG]],1)-1))</f>
        <v>12</v>
      </c>
      <c r="X1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10" s="87" t="str">
        <f>IF(db[[#This Row],[STN K]]="","",IF(db[[#This Row],[STN TG]]="LSN",12,""))</f>
        <v/>
      </c>
      <c r="Z1910" s="87" t="str">
        <f>IF(db[[#This Row],[STN TG]]="LSN","PCS","")</f>
        <v/>
      </c>
      <c r="AA1910" s="87">
        <f>db[[#This Row],[QTY B]]*IF(db[[#This Row],[QTY TG]]="",1,db[[#This Row],[QTY TG]])*IF(db[[#This Row],[QTY K]]="",1,db[[#This Row],[QTY K]])</f>
        <v>384</v>
      </c>
      <c r="AB1910" s="87" t="str">
        <f>IF(db[[#This Row],[STN K]]="",IF(db[[#This Row],[STN TG]]="",db[[#This Row],[STN B]],db[[#This Row],[STN TG]]),db[[#This Row],[STN K]])</f>
        <v>PCS</v>
      </c>
      <c r="AC1910" s="87"/>
    </row>
    <row r="1911" spans="1:29" x14ac:dyDescent="0.25">
      <c r="A1911" s="87">
        <f>ROW()-1</f>
        <v>1910</v>
      </c>
      <c r="B1911" s="32" t="str">
        <f>LOWER(SUBSTITUTE(SUBSTITUTE(SUBSTITUTE(SUBSTITUTE(SUBSTITUTE(SUBSTITUTE(db[[#This Row],[NB BM]]," ",),".",""),"-",""),"(",""),")",""),"/",""))</f>
        <v>pch812</v>
      </c>
      <c r="C1911" s="32" t="str">
        <f>LOWER(SUBSTITUTE(SUBSTITUTE(SUBSTITUTE(SUBSTITUTE(SUBSTITUTE(SUBSTITUTE(SUBSTITUTE(SUBSTITUTE(SUBSTITUTE(db[[#This Row],[NB NOTA]]," ",),".",""),"-",""),"(",""),")",""),",",""),"/",""),"""",""),"+",""))</f>
        <v>pch812</v>
      </c>
      <c r="D1911" s="32" t="str">
        <f>LOWER(SUBSTITUTE(SUBSTITUTE(SUBSTITUTE(SUBSTITUTE(SUBSTITUTE(SUBSTITUTE(SUBSTITUTE(SUBSTITUTE(SUBSTITUTE(db[[#This Row],[NB PAJAK]]," ",""),"-",""),"(",""),")",""),".",""),",",""),"/",""),"""",""),"+",""))</f>
        <v/>
      </c>
      <c r="E1911" s="32" t="str">
        <f>LOWER(SUBSTITUTE(SUBSTITUTE(SUBSTITUTE(SUBSTITUTE(SUBSTITUTE(SUBSTITUTE(SUBSTITUTE(SUBSTITUTE(SUBSTITUTE(db[[#This Row],[NB BM]]&amp;db[[#This Row],[QTY/ CTN]]," ",),".",""),"-",""),"(",""),")",""),",",""),"/",""),"""",""),"+",""))</f>
        <v>pch81228lsn</v>
      </c>
      <c r="F191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pch81228lsnuntana</v>
      </c>
      <c r="G1911" s="33" t="s">
        <v>6473</v>
      </c>
      <c r="H1911" s="34" t="s">
        <v>4476</v>
      </c>
      <c r="I1911" s="55"/>
      <c r="J1911" s="1" t="s">
        <v>1621</v>
      </c>
      <c r="K1911" s="35" t="e">
        <f>IF(db[[#This Row],[NB NOTA_C]]="","",COUNTIF([2]!B_MSK[concat],db[[#This Row],[NB NOTA_C]]))</f>
        <v>#REF!</v>
      </c>
      <c r="L1911" s="36" t="s">
        <v>4472</v>
      </c>
      <c r="M1911" s="32" t="s">
        <v>4479</v>
      </c>
      <c r="N1911" s="33" t="s">
        <v>2810</v>
      </c>
      <c r="O1911" s="32"/>
      <c r="P1911" s="32" t="str">
        <f>IF(db[[#This Row],[QTY/ CTN]]="","",SUBSTITUTE(SUBSTITUTE(SUBSTITUTE(db[[#This Row],[QTY/ CTN]]," ","_",2),"(",""),")","")&amp;"_")</f>
        <v>28 LSN_</v>
      </c>
      <c r="Q1911" s="32">
        <f>IF(db[[#This Row],[H_QTY/ CTN]]="","",SEARCH("_",db[[#This Row],[H_QTY/ CTN]]))</f>
        <v>7</v>
      </c>
      <c r="R1911" s="32">
        <f>IF(db[[#This Row],[H_QTY/ CTN]]="","",LEN(db[[#This Row],[H_QTY/ CTN]]))</f>
        <v>7</v>
      </c>
      <c r="S1911" s="92" t="str">
        <f>IF(db[[#This Row],[H_QTY/ CTN]]="","",LEFT(db[[#This Row],[H_QTY/ CTN]],db[[#This Row],[H_1]]-1))</f>
        <v>28 LSN</v>
      </c>
      <c r="T1911" s="92" t="str">
        <f>IF(NOT(db[[#This Row],[H_1]]=db[[#This Row],[H_2]]),MID(db[[#This Row],[H_QTY/ CTN]],db[[#This Row],[H_1]]+1,db[[#This Row],[H_2]]-db[[#This Row],[H_1]]-1),"")</f>
        <v/>
      </c>
      <c r="U1911" s="87" t="str">
        <f>IF(db[[#This Row],[QTY/ CTN B]]="","",LEFT(db[[#This Row],[QTY/ CTN B]],SEARCH(" ",db[[#This Row],[QTY/ CTN B]],1)-1))</f>
        <v>28</v>
      </c>
      <c r="V1911" s="87" t="str">
        <f>IF(db[[#This Row],[QTY/ CTN B]]="","",RIGHT(db[[#This Row],[QTY/ CTN B]],LEN(db[[#This Row],[QTY/ CTN B]])-SEARCH(" ",db[[#This Row],[QTY/ CTN B]],1)))</f>
        <v>LSN</v>
      </c>
      <c r="W1911" s="87">
        <f>IF(db[[#This Row],[QTY/ CTN TG]]="",IF(db[[#This Row],[STN TG]]="","",12),LEFT(db[[#This Row],[QTY/ CTN TG]],SEARCH(" ",db[[#This Row],[QTY/ CTN TG]],1)-1))</f>
        <v>12</v>
      </c>
      <c r="X1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11" s="87" t="str">
        <f>IF(db[[#This Row],[STN K]]="","",IF(db[[#This Row],[STN TG]]="LSN",12,""))</f>
        <v/>
      </c>
      <c r="Z1911" s="87" t="str">
        <f>IF(db[[#This Row],[STN TG]]="LSN","PCS","")</f>
        <v/>
      </c>
      <c r="AA1911" s="87">
        <f>db[[#This Row],[QTY B]]*IF(db[[#This Row],[QTY TG]]="",1,db[[#This Row],[QTY TG]])*IF(db[[#This Row],[QTY K]]="",1,db[[#This Row],[QTY K]])</f>
        <v>336</v>
      </c>
      <c r="AB1911" s="87" t="str">
        <f>IF(db[[#This Row],[STN K]]="",IF(db[[#This Row],[STN TG]]="",db[[#This Row],[STN B]],db[[#This Row],[STN TG]]),db[[#This Row],[STN K]])</f>
        <v>PCS</v>
      </c>
      <c r="AC1911" s="87"/>
    </row>
    <row r="1912" spans="1:29" x14ac:dyDescent="0.25">
      <c r="A1912" s="87">
        <f>ROW()-1</f>
        <v>1911</v>
      </c>
      <c r="B1912" s="32" t="str">
        <f>LOWER(SUBSTITUTE(SUBSTITUTE(SUBSTITUTE(SUBSTITUTE(SUBSTITUTE(SUBSTITUTE(db[[#This Row],[NB BM]]," ",),".",""),"-",""),"(",""),")",""),"/",""))</f>
        <v>pch328</v>
      </c>
      <c r="C1912" s="32" t="str">
        <f>LOWER(SUBSTITUTE(SUBSTITUTE(SUBSTITUTE(SUBSTITUTE(SUBSTITUTE(SUBSTITUTE(SUBSTITUTE(SUBSTITUTE(SUBSTITUTE(db[[#This Row],[NB NOTA]]," ",),".",""),"-",""),"(",""),")",""),",",""),"/",""),"""",""),"+",""))</f>
        <v>pch828</v>
      </c>
      <c r="D1912" s="32" t="str">
        <f>LOWER(SUBSTITUTE(SUBSTITUTE(SUBSTITUTE(SUBSTITUTE(SUBSTITUTE(SUBSTITUTE(SUBSTITUTE(SUBSTITUTE(SUBSTITUTE(db[[#This Row],[NB PAJAK]]," ",""),"-",""),"(",""),")",""),".",""),",",""),"/",""),"""",""),"+",""))</f>
        <v/>
      </c>
      <c r="E1912" s="32" t="str">
        <f>LOWER(SUBSTITUTE(SUBSTITUTE(SUBSTITUTE(SUBSTITUTE(SUBSTITUTE(SUBSTITUTE(SUBSTITUTE(SUBSTITUTE(SUBSTITUTE(db[[#This Row],[NB BM]]&amp;db[[#This Row],[QTY/ CTN]]," ",),".",""),"-",""),"(",""),")",""),",",""),"/",""),"""",""),"+",""))</f>
        <v>pch32832lsn</v>
      </c>
      <c r="F191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pch82832lsnuntana</v>
      </c>
      <c r="G1912" s="33" t="s">
        <v>6474</v>
      </c>
      <c r="H1912" s="34" t="s">
        <v>4469</v>
      </c>
      <c r="I1912" s="55"/>
      <c r="J1912" s="1" t="s">
        <v>1621</v>
      </c>
      <c r="K1912" s="35" t="e">
        <f>IF(db[[#This Row],[NB NOTA_C]]="","",COUNTIF([2]!B_MSK[concat],db[[#This Row],[NB NOTA_C]]))</f>
        <v>#REF!</v>
      </c>
      <c r="L1912" s="36" t="s">
        <v>4471</v>
      </c>
      <c r="M1912" s="32" t="s">
        <v>4473</v>
      </c>
      <c r="N1912" s="33" t="s">
        <v>2810</v>
      </c>
      <c r="O1912" s="32"/>
      <c r="P1912" s="32" t="str">
        <f>IF(db[[#This Row],[QTY/ CTN]]="","",SUBSTITUTE(SUBSTITUTE(SUBSTITUTE(db[[#This Row],[QTY/ CTN]]," ","_",2),"(",""),")","")&amp;"_")</f>
        <v>32 LSN_</v>
      </c>
      <c r="Q1912" s="32">
        <f>IF(db[[#This Row],[H_QTY/ CTN]]="","",SEARCH("_",db[[#This Row],[H_QTY/ CTN]]))</f>
        <v>7</v>
      </c>
      <c r="R1912" s="32">
        <f>IF(db[[#This Row],[H_QTY/ CTN]]="","",LEN(db[[#This Row],[H_QTY/ CTN]]))</f>
        <v>7</v>
      </c>
      <c r="S1912" s="92" t="str">
        <f>IF(db[[#This Row],[H_QTY/ CTN]]="","",LEFT(db[[#This Row],[H_QTY/ CTN]],db[[#This Row],[H_1]]-1))</f>
        <v>32 LSN</v>
      </c>
      <c r="T1912" s="92" t="str">
        <f>IF(NOT(db[[#This Row],[H_1]]=db[[#This Row],[H_2]]),MID(db[[#This Row],[H_QTY/ CTN]],db[[#This Row],[H_1]]+1,db[[#This Row],[H_2]]-db[[#This Row],[H_1]]-1),"")</f>
        <v/>
      </c>
      <c r="U1912" s="87" t="str">
        <f>IF(db[[#This Row],[QTY/ CTN B]]="","",LEFT(db[[#This Row],[QTY/ CTN B]],SEARCH(" ",db[[#This Row],[QTY/ CTN B]],1)-1))</f>
        <v>32</v>
      </c>
      <c r="V1912" s="87" t="str">
        <f>IF(db[[#This Row],[QTY/ CTN B]]="","",RIGHT(db[[#This Row],[QTY/ CTN B]],LEN(db[[#This Row],[QTY/ CTN B]])-SEARCH(" ",db[[#This Row],[QTY/ CTN B]],1)))</f>
        <v>LSN</v>
      </c>
      <c r="W1912" s="87">
        <f>IF(db[[#This Row],[QTY/ CTN TG]]="",IF(db[[#This Row],[STN TG]]="","",12),LEFT(db[[#This Row],[QTY/ CTN TG]],SEARCH(" ",db[[#This Row],[QTY/ CTN TG]],1)-1))</f>
        <v>12</v>
      </c>
      <c r="X1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12" s="87" t="str">
        <f>IF(db[[#This Row],[STN K]]="","",IF(db[[#This Row],[STN TG]]="LSN",12,""))</f>
        <v/>
      </c>
      <c r="Z1912" s="87" t="str">
        <f>IF(db[[#This Row],[STN TG]]="LSN","PCS","")</f>
        <v/>
      </c>
      <c r="AA1912" s="87">
        <f>db[[#This Row],[QTY B]]*IF(db[[#This Row],[QTY TG]]="",1,db[[#This Row],[QTY TG]])*IF(db[[#This Row],[QTY K]]="",1,db[[#This Row],[QTY K]])</f>
        <v>384</v>
      </c>
      <c r="AB1912" s="87" t="str">
        <f>IF(db[[#This Row],[STN K]]="",IF(db[[#This Row],[STN TG]]="",db[[#This Row],[STN B]],db[[#This Row],[STN TG]]),db[[#This Row],[STN K]])</f>
        <v>PCS</v>
      </c>
      <c r="AC1912" s="87"/>
    </row>
    <row r="1913" spans="1:29" x14ac:dyDescent="0.25">
      <c r="A1913" s="87">
        <f>ROW()-1</f>
        <v>1912</v>
      </c>
      <c r="B1913" s="3" t="str">
        <f>LOWER(SUBSTITUTE(SUBSTITUTE(SUBSTITUTE(SUBSTITUTE(SUBSTITUTE(SUBSTITUTE(db[[#This Row],[NB BM]]," ",),".",""),"-",""),"(",""),")",""),"/",""))</f>
        <v>pch837</v>
      </c>
      <c r="C1913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D1913" s="3" t="str">
        <f>LOWER(SUBSTITUTE(SUBSTITUTE(SUBSTITUTE(SUBSTITUTE(SUBSTITUTE(SUBSTITUTE(SUBSTITUTE(SUBSTITUTE(SUBSTITUTE(db[[#This Row],[NB PAJAK]]," ",""),"-",""),"(",""),")",""),".",""),",",""),"/",""),"""",""),"+",""))</f>
        <v/>
      </c>
      <c r="E1913" s="3" t="str">
        <f>LOWER(SUBSTITUTE(SUBSTITUTE(SUBSTITUTE(SUBSTITUTE(SUBSTITUTE(SUBSTITUTE(SUBSTITUTE(SUBSTITUTE(SUBSTITUTE(db[[#This Row],[NB BM]]&amp;db[[#This Row],[QTY/ CTN]]," ",),".",""),"-",""),"(",""),")",""),",",""),"/",""),"""",""),"+",""))</f>
        <v>pch83736lsn</v>
      </c>
      <c r="F19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pch83736lsnuntana</v>
      </c>
      <c r="G1913" s="4" t="s">
        <v>6475</v>
      </c>
      <c r="H1913" s="4" t="s">
        <v>5185</v>
      </c>
      <c r="I1913" s="49"/>
      <c r="J1913" s="1" t="s">
        <v>1621</v>
      </c>
      <c r="K1913" s="28" t="e">
        <f>IF(db[[#This Row],[NB NOTA_C]]="","",COUNTIF([2]!B_MSK[concat],db[[#This Row],[NB NOTA_C]]))</f>
        <v>#REF!</v>
      </c>
      <c r="L1913" s="7" t="s">
        <v>5161</v>
      </c>
      <c r="M1913" s="3" t="s">
        <v>1733</v>
      </c>
      <c r="N1913" s="1" t="s">
        <v>2810</v>
      </c>
      <c r="O1913" s="3"/>
      <c r="P1913" s="3" t="str">
        <f>IF(db[[#This Row],[QTY/ CTN]]="","",SUBSTITUTE(SUBSTITUTE(SUBSTITUTE(db[[#This Row],[QTY/ CTN]]," ","_",2),"(",""),")","")&amp;"_")</f>
        <v>36 LSN_</v>
      </c>
      <c r="Q1913" s="3">
        <f>IF(db[[#This Row],[H_QTY/ CTN]]="","",SEARCH("_",db[[#This Row],[H_QTY/ CTN]]))</f>
        <v>7</v>
      </c>
      <c r="R1913" s="3">
        <f>IF(db[[#This Row],[H_QTY/ CTN]]="","",LEN(db[[#This Row],[H_QTY/ CTN]]))</f>
        <v>7</v>
      </c>
      <c r="S1913" s="87" t="str">
        <f>IF(db[[#This Row],[H_QTY/ CTN]]="","",LEFT(db[[#This Row],[H_QTY/ CTN]],db[[#This Row],[H_1]]-1))</f>
        <v>36 LSN</v>
      </c>
      <c r="T1913" s="87" t="str">
        <f>IF(NOT(db[[#This Row],[H_1]]=db[[#This Row],[H_2]]),MID(db[[#This Row],[H_QTY/ CTN]],db[[#This Row],[H_1]]+1,db[[#This Row],[H_2]]-db[[#This Row],[H_1]]-1),"")</f>
        <v/>
      </c>
      <c r="U1913" s="87" t="str">
        <f>IF(db[[#This Row],[QTY/ CTN B]]="","",LEFT(db[[#This Row],[QTY/ CTN B]],SEARCH(" ",db[[#This Row],[QTY/ CTN B]],1)-1))</f>
        <v>36</v>
      </c>
      <c r="V1913" s="87" t="str">
        <f>IF(db[[#This Row],[QTY/ CTN B]]="","",RIGHT(db[[#This Row],[QTY/ CTN B]],LEN(db[[#This Row],[QTY/ CTN B]])-SEARCH(" ",db[[#This Row],[QTY/ CTN B]],1)))</f>
        <v>LSN</v>
      </c>
      <c r="W1913" s="87">
        <f>IF(db[[#This Row],[QTY/ CTN TG]]="",IF(db[[#This Row],[STN TG]]="","",12),LEFT(db[[#This Row],[QTY/ CTN TG]],SEARCH(" ",db[[#This Row],[QTY/ CTN TG]],1)-1))</f>
        <v>12</v>
      </c>
      <c r="X1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13" s="87" t="str">
        <f>IF(db[[#This Row],[STN K]]="","",IF(db[[#This Row],[STN TG]]="LSN",12,""))</f>
        <v/>
      </c>
      <c r="Z1913" s="87" t="str">
        <f>IF(db[[#This Row],[STN TG]]="LSN","PCS","")</f>
        <v/>
      </c>
      <c r="AA1913" s="87">
        <f>db[[#This Row],[QTY B]]*IF(db[[#This Row],[QTY TG]]="",1,db[[#This Row],[QTY TG]])*IF(db[[#This Row],[QTY K]]="",1,db[[#This Row],[QTY K]])</f>
        <v>432</v>
      </c>
      <c r="AB1913" s="87" t="str">
        <f>IF(db[[#This Row],[STN K]]="",IF(db[[#This Row],[STN TG]]="",db[[#This Row],[STN B]],db[[#This Row],[STN TG]]),db[[#This Row],[STN K]])</f>
        <v>PCS</v>
      </c>
      <c r="AC1913" s="87"/>
    </row>
    <row r="1914" spans="1:29" x14ac:dyDescent="0.25">
      <c r="A1914" s="87">
        <f>ROW()-1</f>
        <v>1913</v>
      </c>
      <c r="B1914" s="14" t="str">
        <f>LOWER(SUBSTITUTE(SUBSTITUTE(SUBSTITUTE(SUBSTITUTE(SUBSTITUTE(SUBSTITUTE(db[[#This Row],[NB BM]]," ",),".",""),"-",""),"(",""),")",""),"/",""))</f>
        <v>pcimitasi385</v>
      </c>
      <c r="C1914" s="14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D1914" s="14" t="str">
        <f>LOWER(SUBSTITUTE(SUBSTITUTE(SUBSTITUTE(SUBSTITUTE(SUBSTITUTE(SUBSTITUTE(SUBSTITUTE(SUBSTITUTE(SUBSTITUTE(db[[#This Row],[NB PAJAK]]," ",""),"-",""),"(",""),")",""),".",""),",",""),"/",""),"""",""),"+",""))</f>
        <v/>
      </c>
      <c r="E1914" s="14" t="str">
        <f>LOWER(SUBSTITUTE(SUBSTITUTE(SUBSTITUTE(SUBSTITUTE(SUBSTITUTE(SUBSTITUTE(SUBSTITUTE(SUBSTITUTE(SUBSTITUTE(db[[#This Row],[NB BM]]&amp;db[[#This Row],[QTY/ CTN]]," ",),".",""),"-",""),"(",""),")",""),",",""),"/",""),"""",""),"+",""))</f>
        <v>pcimitasi38527lsn</v>
      </c>
      <c r="F19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pcimitasi38527lsnuntana</v>
      </c>
      <c r="G1914" s="15" t="s">
        <v>6476</v>
      </c>
      <c r="H1914" s="19" t="s">
        <v>3839</v>
      </c>
      <c r="I1914" s="50"/>
      <c r="J1914" s="1" t="s">
        <v>1621</v>
      </c>
      <c r="K1914" s="27" t="e">
        <f>IF(db[[#This Row],[NB NOTA_C]]="","",COUNTIF([2]!B_MSK[concat],db[[#This Row],[NB NOTA_C]]))</f>
        <v>#REF!</v>
      </c>
      <c r="L1914" s="16" t="s">
        <v>1637</v>
      </c>
      <c r="M1914" s="14" t="s">
        <v>3849</v>
      </c>
      <c r="N1914" s="15" t="s">
        <v>2810</v>
      </c>
      <c r="O1914" s="14"/>
      <c r="P1914" s="14" t="str">
        <f>IF(db[[#This Row],[QTY/ CTN]]="","",SUBSTITUTE(SUBSTITUTE(SUBSTITUTE(db[[#This Row],[QTY/ CTN]]," ","_",2),"(",""),")","")&amp;"_")</f>
        <v>27 LSN_</v>
      </c>
      <c r="Q1914" s="14">
        <f>IF(db[[#This Row],[H_QTY/ CTN]]="","",SEARCH("_",db[[#This Row],[H_QTY/ CTN]]))</f>
        <v>7</v>
      </c>
      <c r="R1914" s="14">
        <f>IF(db[[#This Row],[H_QTY/ CTN]]="","",LEN(db[[#This Row],[H_QTY/ CTN]]))</f>
        <v>7</v>
      </c>
      <c r="S1914" s="91" t="str">
        <f>IF(db[[#This Row],[H_QTY/ CTN]]="","",LEFT(db[[#This Row],[H_QTY/ CTN]],db[[#This Row],[H_1]]-1))</f>
        <v>27 LSN</v>
      </c>
      <c r="T1914" s="91" t="str">
        <f>IF(NOT(db[[#This Row],[H_1]]=db[[#This Row],[H_2]]),MID(db[[#This Row],[H_QTY/ CTN]],db[[#This Row],[H_1]]+1,db[[#This Row],[H_2]]-db[[#This Row],[H_1]]-1),"")</f>
        <v/>
      </c>
      <c r="U1914" s="87" t="str">
        <f>IF(db[[#This Row],[QTY/ CTN B]]="","",LEFT(db[[#This Row],[QTY/ CTN B]],SEARCH(" ",db[[#This Row],[QTY/ CTN B]],1)-1))</f>
        <v>27</v>
      </c>
      <c r="V1914" s="87" t="str">
        <f>IF(db[[#This Row],[QTY/ CTN B]]="","",RIGHT(db[[#This Row],[QTY/ CTN B]],LEN(db[[#This Row],[QTY/ CTN B]])-SEARCH(" ",db[[#This Row],[QTY/ CTN B]],1)))</f>
        <v>LSN</v>
      </c>
      <c r="W1914" s="87">
        <f>IF(db[[#This Row],[QTY/ CTN TG]]="",IF(db[[#This Row],[STN TG]]="","",12),LEFT(db[[#This Row],[QTY/ CTN TG]],SEARCH(" ",db[[#This Row],[QTY/ CTN TG]],1)-1))</f>
        <v>12</v>
      </c>
      <c r="X19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14" s="87" t="str">
        <f>IF(db[[#This Row],[STN K]]="","",IF(db[[#This Row],[STN TG]]="LSN",12,""))</f>
        <v/>
      </c>
      <c r="Z1914" s="87" t="str">
        <f>IF(db[[#This Row],[STN TG]]="LSN","PCS","")</f>
        <v/>
      </c>
      <c r="AA1914" s="87">
        <f>db[[#This Row],[QTY B]]*IF(db[[#This Row],[QTY TG]]="",1,db[[#This Row],[QTY TG]])*IF(db[[#This Row],[QTY K]]="",1,db[[#This Row],[QTY K]])</f>
        <v>324</v>
      </c>
      <c r="AB1914" s="87" t="str">
        <f>IF(db[[#This Row],[STN K]]="",IF(db[[#This Row],[STN TG]]="",db[[#This Row],[STN B]],db[[#This Row],[STN TG]]),db[[#This Row],[STN K]])</f>
        <v>PCS</v>
      </c>
      <c r="AC1914" s="87"/>
    </row>
    <row r="1915" spans="1:29" x14ac:dyDescent="0.25">
      <c r="A1915" s="150">
        <f>ROW()-1</f>
        <v>1914</v>
      </c>
      <c r="B1915" s="151" t="str">
        <f>LOWER(SUBSTITUTE(SUBSTITUTE(SUBSTITUTE(SUBSTITUTE(SUBSTITUTE(SUBSTITUTE(db[[#This Row],[NB BM]]," ",),".",""),"-",""),"(",""),")",""),"/",""))</f>
        <v>pckrtkax210591ssnunicorn</v>
      </c>
      <c r="C1915" s="151" t="str">
        <f>LOWER(SUBSTITUTE(SUBSTITUTE(SUBSTITUTE(SUBSTITUTE(SUBSTITUTE(SUBSTITUTE(SUBSTITUTE(SUBSTITUTE(SUBSTITUTE(db[[#This Row],[NB NOTA]]," ",),".",""),"-",""),"(",""),")",""),",",""),"/",""),"""",""),"+",""))</f>
        <v>pckartonkax210591ssnunicorn</v>
      </c>
      <c r="D1915" s="151" t="str">
        <f>LOWER(SUBSTITUTE(SUBSTITUTE(SUBSTITUTE(SUBSTITUTE(SUBSTITUTE(SUBSTITUTE(SUBSTITUTE(SUBSTITUTE(SUBSTITUTE(db[[#This Row],[NB PAJAK]]," ",""),"-",""),"(",""),")",""),".",""),",",""),"/",""),"""",""),"+",""))</f>
        <v/>
      </c>
      <c r="E1915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pckrtkax210591ssnunicorn240pcs</v>
      </c>
      <c r="F191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pckartonkax210591ssnunicorn240pcsuntana</v>
      </c>
      <c r="G1915" s="152" t="s">
        <v>6477</v>
      </c>
      <c r="H1915" s="152" t="s">
        <v>6298</v>
      </c>
      <c r="I1915" s="153"/>
      <c r="J1915" s="154" t="s">
        <v>1621</v>
      </c>
      <c r="K1915" s="155" t="e">
        <f>IF(db[[#This Row],[NB NOTA_C]]="","",COUNTIF([2]!B_MSK[concat],db[[#This Row],[NB NOTA_C]]))</f>
        <v>#REF!</v>
      </c>
      <c r="L1915" s="156" t="s">
        <v>1637</v>
      </c>
      <c r="M1915" s="151" t="s">
        <v>1698</v>
      </c>
      <c r="N1915" s="154" t="s">
        <v>2810</v>
      </c>
      <c r="O1915" s="151"/>
      <c r="P1915" s="151" t="str">
        <f>IF(db[[#This Row],[QTY/ CTN]]="","",SUBSTITUTE(SUBSTITUTE(SUBSTITUTE(db[[#This Row],[QTY/ CTN]]," ","_",2),"(",""),")","")&amp;"_")</f>
        <v>240 PCS_</v>
      </c>
      <c r="Q1915" s="151">
        <f>IF(db[[#This Row],[H_QTY/ CTN]]="","",SEARCH("_",db[[#This Row],[H_QTY/ CTN]]))</f>
        <v>8</v>
      </c>
      <c r="R1915" s="151">
        <f>IF(db[[#This Row],[H_QTY/ CTN]]="","",LEN(db[[#This Row],[H_QTY/ CTN]]))</f>
        <v>8</v>
      </c>
      <c r="S1915" s="150" t="str">
        <f>IF(db[[#This Row],[H_QTY/ CTN]]="","",LEFT(db[[#This Row],[H_QTY/ CTN]],db[[#This Row],[H_1]]-1))</f>
        <v>240 PCS</v>
      </c>
      <c r="T1915" s="150" t="str">
        <f>IF(NOT(db[[#This Row],[H_1]]=db[[#This Row],[H_2]]),MID(db[[#This Row],[H_QTY/ CTN]],db[[#This Row],[H_1]]+1,db[[#This Row],[H_2]]-db[[#This Row],[H_1]]-1),"")</f>
        <v/>
      </c>
      <c r="U1915" s="150" t="str">
        <f>IF(db[[#This Row],[QTY/ CTN B]]="","",LEFT(db[[#This Row],[QTY/ CTN B]],SEARCH(" ",db[[#This Row],[QTY/ CTN B]],1)-1))</f>
        <v>240</v>
      </c>
      <c r="V1915" s="150" t="str">
        <f>IF(db[[#This Row],[QTY/ CTN B]]="","",RIGHT(db[[#This Row],[QTY/ CTN B]],LEN(db[[#This Row],[QTY/ CTN B]])-SEARCH(" ",db[[#This Row],[QTY/ CTN B]],1)))</f>
        <v>PCS</v>
      </c>
      <c r="W1915" s="150" t="str">
        <f>IF(db[[#This Row],[QTY/ CTN TG]]="",IF(db[[#This Row],[STN TG]]="","",12),LEFT(db[[#This Row],[QTY/ CTN TG]],SEARCH(" ",db[[#This Row],[QTY/ CTN TG]],1)-1))</f>
        <v/>
      </c>
      <c r="X19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5" s="150" t="str">
        <f>IF(db[[#This Row],[STN K]]="","",IF(db[[#This Row],[STN TG]]="LSN",12,""))</f>
        <v/>
      </c>
      <c r="Z1915" s="150" t="str">
        <f>IF(db[[#This Row],[STN TG]]="LSN","PCS","")</f>
        <v/>
      </c>
      <c r="AA1915" s="150">
        <f>db[[#This Row],[QTY B]]*IF(db[[#This Row],[QTY TG]]="",1,db[[#This Row],[QTY TG]])*IF(db[[#This Row],[QTY K]]="",1,db[[#This Row],[QTY K]])</f>
        <v>240</v>
      </c>
      <c r="AB1915" s="150" t="str">
        <f>IF(db[[#This Row],[STN K]]="",IF(db[[#This Row],[STN TG]]="",db[[#This Row],[STN B]],db[[#This Row],[STN TG]]),db[[#This Row],[STN K]])</f>
        <v>PCS</v>
      </c>
      <c r="AC1915" s="150"/>
    </row>
    <row r="1916" spans="1:29" x14ac:dyDescent="0.25">
      <c r="A1916" s="150">
        <f>ROW()-1</f>
        <v>1915</v>
      </c>
      <c r="B1916" s="151" t="str">
        <f>LOWER(SUBSTITUTE(SUBSTITUTE(SUBSTITUTE(SUBSTITUTE(SUBSTITUTE(SUBSTITUTE(db[[#This Row],[NB BM]]," ",),".",""),"-",""),"(",""),")",""),"/",""))</f>
        <v>pckrtkax210601ssnmelody</v>
      </c>
      <c r="C1916" s="151" t="str">
        <f>LOWER(SUBSTITUTE(SUBSTITUTE(SUBSTITUTE(SUBSTITUTE(SUBSTITUTE(SUBSTITUTE(SUBSTITUTE(SUBSTITUTE(SUBSTITUTE(db[[#This Row],[NB NOTA]]," ",),".",""),"-",""),"(",""),")",""),",",""),"/",""),"""",""),"+",""))</f>
        <v>pckartonkax210601ssnmelody</v>
      </c>
      <c r="D191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1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pckrtkax210601ssnmelody240pcs</v>
      </c>
      <c r="F191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pckartonkax210601ssnmelody240pcsuntana</v>
      </c>
      <c r="G1916" s="152" t="s">
        <v>6478</v>
      </c>
      <c r="H1916" s="152" t="s">
        <v>6299</v>
      </c>
      <c r="I1916" s="153"/>
      <c r="J1916" s="154" t="s">
        <v>1621</v>
      </c>
      <c r="K1916" s="155" t="e">
        <f>IF(db[[#This Row],[NB NOTA_C]]="","",COUNTIF([2]!B_MSK[concat],db[[#This Row],[NB NOTA_C]]))</f>
        <v>#REF!</v>
      </c>
      <c r="L1916" s="156" t="s">
        <v>1637</v>
      </c>
      <c r="M1916" s="151" t="s">
        <v>1698</v>
      </c>
      <c r="N1916" s="154" t="s">
        <v>2810</v>
      </c>
      <c r="O1916" s="151"/>
      <c r="P1916" s="151" t="str">
        <f>IF(db[[#This Row],[QTY/ CTN]]="","",SUBSTITUTE(SUBSTITUTE(SUBSTITUTE(db[[#This Row],[QTY/ CTN]]," ","_",2),"(",""),")","")&amp;"_")</f>
        <v>240 PCS_</v>
      </c>
      <c r="Q1916" s="151">
        <f>IF(db[[#This Row],[H_QTY/ CTN]]="","",SEARCH("_",db[[#This Row],[H_QTY/ CTN]]))</f>
        <v>8</v>
      </c>
      <c r="R1916" s="151">
        <f>IF(db[[#This Row],[H_QTY/ CTN]]="","",LEN(db[[#This Row],[H_QTY/ CTN]]))</f>
        <v>8</v>
      </c>
      <c r="S1916" s="150" t="str">
        <f>IF(db[[#This Row],[H_QTY/ CTN]]="","",LEFT(db[[#This Row],[H_QTY/ CTN]],db[[#This Row],[H_1]]-1))</f>
        <v>240 PCS</v>
      </c>
      <c r="T1916" s="150" t="str">
        <f>IF(NOT(db[[#This Row],[H_1]]=db[[#This Row],[H_2]]),MID(db[[#This Row],[H_QTY/ CTN]],db[[#This Row],[H_1]]+1,db[[#This Row],[H_2]]-db[[#This Row],[H_1]]-1),"")</f>
        <v/>
      </c>
      <c r="U1916" s="150" t="str">
        <f>IF(db[[#This Row],[QTY/ CTN B]]="","",LEFT(db[[#This Row],[QTY/ CTN B]],SEARCH(" ",db[[#This Row],[QTY/ CTN B]],1)-1))</f>
        <v>240</v>
      </c>
      <c r="V1916" s="150" t="str">
        <f>IF(db[[#This Row],[QTY/ CTN B]]="","",RIGHT(db[[#This Row],[QTY/ CTN B]],LEN(db[[#This Row],[QTY/ CTN B]])-SEARCH(" ",db[[#This Row],[QTY/ CTN B]],1)))</f>
        <v>PCS</v>
      </c>
      <c r="W1916" s="150" t="str">
        <f>IF(db[[#This Row],[QTY/ CTN TG]]="",IF(db[[#This Row],[STN TG]]="","",12),LEFT(db[[#This Row],[QTY/ CTN TG]],SEARCH(" ",db[[#This Row],[QTY/ CTN TG]],1)-1))</f>
        <v/>
      </c>
      <c r="X19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6" s="150" t="str">
        <f>IF(db[[#This Row],[STN K]]="","",IF(db[[#This Row],[STN TG]]="LSN",12,""))</f>
        <v/>
      </c>
      <c r="Z1916" s="150" t="str">
        <f>IF(db[[#This Row],[STN TG]]="LSN","PCS","")</f>
        <v/>
      </c>
      <c r="AA1916" s="150">
        <f>db[[#This Row],[QTY B]]*IF(db[[#This Row],[QTY TG]]="",1,db[[#This Row],[QTY TG]])*IF(db[[#This Row],[QTY K]]="",1,db[[#This Row],[QTY K]])</f>
        <v>240</v>
      </c>
      <c r="AB1916" s="150" t="str">
        <f>IF(db[[#This Row],[STN K]]="",IF(db[[#This Row],[STN TG]]="",db[[#This Row],[STN B]],db[[#This Row],[STN TG]]),db[[#This Row],[STN K]])</f>
        <v>PCS</v>
      </c>
      <c r="AC1916" s="150"/>
    </row>
    <row r="1917" spans="1:29" x14ac:dyDescent="0.25">
      <c r="A1917" s="87">
        <f>ROW()-1</f>
        <v>1916</v>
      </c>
      <c r="B1917" s="3" t="str">
        <f>LOWER(SUBSTITUTE(SUBSTITUTE(SUBSTITUTE(SUBSTITUTE(SUBSTITUTE(SUBSTITUTE(db[[#This Row],[NB BM]]," ",),".",""),"-",""),"(",""),")",""),"/",""))</f>
        <v>pckartonkk12993d3tkt3d</v>
      </c>
      <c r="C191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D1917" s="3" t="str">
        <f>LOWER(SUBSTITUTE(SUBSTITUTE(SUBSTITUTE(SUBSTITUTE(SUBSTITUTE(SUBSTITUTE(SUBSTITUTE(SUBSTITUTE(SUBSTITUTE(db[[#This Row],[NB PAJAK]]," ",""),"-",""),"(",""),")",""),".",""),",",""),"/",""),"""",""),"+",""))</f>
        <v/>
      </c>
      <c r="E1917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pckartonkk12993d3tkt3d96pcs</v>
      </c>
      <c r="F19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pckartonkk12993d3tkt3d96pcsuntana</v>
      </c>
      <c r="G1917" s="1" t="s">
        <v>6479</v>
      </c>
      <c r="H1917" s="4" t="s">
        <v>2201</v>
      </c>
      <c r="I1917" s="49"/>
      <c r="J1917" s="1" t="s">
        <v>1621</v>
      </c>
      <c r="K1917" s="26" t="e">
        <f>IF(db[[#This Row],[NB NOTA_C]]="","",COUNTIF([2]!B_MSK[concat],db[[#This Row],[NB NOTA_C]]))</f>
        <v>#REF!</v>
      </c>
      <c r="L1917" s="7" t="s">
        <v>1637</v>
      </c>
      <c r="M1917" s="3" t="s">
        <v>1673</v>
      </c>
      <c r="N1917" s="1" t="s">
        <v>2810</v>
      </c>
      <c r="P1917" s="1" t="str">
        <f>IF(db[[#This Row],[QTY/ CTN]]="","",SUBSTITUTE(SUBSTITUTE(SUBSTITUTE(db[[#This Row],[QTY/ CTN]]," ","_",2),"(",""),")","")&amp;"_")</f>
        <v>96 PCS_</v>
      </c>
      <c r="Q1917" s="1">
        <f>IF(db[[#This Row],[H_QTY/ CTN]]="","",SEARCH("_",db[[#This Row],[H_QTY/ CTN]]))</f>
        <v>7</v>
      </c>
      <c r="R1917" s="1">
        <f>IF(db[[#This Row],[H_QTY/ CTN]]="","",LEN(db[[#This Row],[H_QTY/ CTN]]))</f>
        <v>7</v>
      </c>
      <c r="S1917" s="90" t="str">
        <f>IF(db[[#This Row],[H_QTY/ CTN]]="","",LEFT(db[[#This Row],[H_QTY/ CTN]],db[[#This Row],[H_1]]-1))</f>
        <v>96 PCS</v>
      </c>
      <c r="T1917" s="87" t="str">
        <f>IF(NOT(db[[#This Row],[H_1]]=db[[#This Row],[H_2]]),MID(db[[#This Row],[H_QTY/ CTN]],db[[#This Row],[H_1]]+1,db[[#This Row],[H_2]]-db[[#This Row],[H_1]]-1),"")</f>
        <v/>
      </c>
      <c r="U1917" s="87" t="str">
        <f>IF(db[[#This Row],[QTY/ CTN B]]="","",LEFT(db[[#This Row],[QTY/ CTN B]],SEARCH(" ",db[[#This Row],[QTY/ CTN B]],1)-1))</f>
        <v>96</v>
      </c>
      <c r="V1917" s="87" t="str">
        <f>IF(db[[#This Row],[QTY/ CTN B]]="","",RIGHT(db[[#This Row],[QTY/ CTN B]],LEN(db[[#This Row],[QTY/ CTN B]])-SEARCH(" ",db[[#This Row],[QTY/ CTN B]],1)))</f>
        <v>PCS</v>
      </c>
      <c r="W1917" s="87" t="str">
        <f>IF(db[[#This Row],[QTY/ CTN TG]]="",IF(db[[#This Row],[STN TG]]="","",12),LEFT(db[[#This Row],[QTY/ CTN TG]],SEARCH(" ",db[[#This Row],[QTY/ CTN TG]],1)-1))</f>
        <v/>
      </c>
      <c r="X1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7" s="87" t="str">
        <f>IF(db[[#This Row],[STN K]]="","",IF(db[[#This Row],[STN TG]]="LSN",12,""))</f>
        <v/>
      </c>
      <c r="Z1917" s="87" t="str">
        <f>IF(db[[#This Row],[STN TG]]="LSN","PCS","")</f>
        <v/>
      </c>
      <c r="AA1917" s="87">
        <f>db[[#This Row],[QTY B]]*IF(db[[#This Row],[QTY TG]]="",1,db[[#This Row],[QTY TG]])*IF(db[[#This Row],[QTY K]]="",1,db[[#This Row],[QTY K]])</f>
        <v>96</v>
      </c>
      <c r="AB1917" s="87" t="str">
        <f>IF(db[[#This Row],[STN K]]="",IF(db[[#This Row],[STN TG]]="",db[[#This Row],[STN B]],db[[#This Row],[STN TG]]),db[[#This Row],[STN K]])</f>
        <v>PCS</v>
      </c>
      <c r="AC1917" s="87"/>
    </row>
    <row r="1918" spans="1:29" x14ac:dyDescent="0.25">
      <c r="A1918" s="87">
        <f>ROW()-1</f>
        <v>1917</v>
      </c>
      <c r="B1918" s="3" t="str">
        <f>LOWER(SUBSTITUTE(SUBSTITUTE(SUBSTITUTE(SUBSTITUTE(SUBSTITUTE(SUBSTITUTE(db[[#This Row],[NB BM]]," ",),".",""),"-",""),"(",""),")",""),"/",""))</f>
        <v>pckartonkode1susunbiasa</v>
      </c>
      <c r="C191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D1918" s="3" t="str">
        <f>LOWER(SUBSTITUTE(SUBSTITUTE(SUBSTITUTE(SUBSTITUTE(SUBSTITUTE(SUBSTITUTE(SUBSTITUTE(SUBSTITUTE(SUBSTITUTE(db[[#This Row],[NB PAJAK]]," ",""),"-",""),"(",""),")",""),".",""),",",""),"/",""),"""",""),"+",""))</f>
        <v/>
      </c>
      <c r="E1918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pckartonkode1susunbiasa168pcs</v>
      </c>
      <c r="F1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pckartonkode1susunbiasa168pcsuntana</v>
      </c>
      <c r="G1918" s="1" t="s">
        <v>6480</v>
      </c>
      <c r="H1918" s="4" t="s">
        <v>2710</v>
      </c>
      <c r="I1918" s="49"/>
      <c r="J1918" s="1" t="s">
        <v>1621</v>
      </c>
      <c r="K1918" s="26" t="e">
        <f>IF(db[[#This Row],[NB NOTA_C]]="","",COUNTIF([2]!B_MSK[concat],db[[#This Row],[NB NOTA_C]]))</f>
        <v>#REF!</v>
      </c>
      <c r="L1918" s="7" t="s">
        <v>1637</v>
      </c>
      <c r="M1918" s="3" t="s">
        <v>2185</v>
      </c>
      <c r="N1918" s="1" t="s">
        <v>2810</v>
      </c>
      <c r="P1918" s="1" t="str">
        <f>IF(db[[#This Row],[QTY/ CTN]]="","",SUBSTITUTE(SUBSTITUTE(SUBSTITUTE(db[[#This Row],[QTY/ CTN]]," ","_",2),"(",""),")","")&amp;"_")</f>
        <v>168 PCS_</v>
      </c>
      <c r="Q1918" s="1">
        <f>IF(db[[#This Row],[H_QTY/ CTN]]="","",SEARCH("_",db[[#This Row],[H_QTY/ CTN]]))</f>
        <v>8</v>
      </c>
      <c r="R1918" s="1">
        <f>IF(db[[#This Row],[H_QTY/ CTN]]="","",LEN(db[[#This Row],[H_QTY/ CTN]]))</f>
        <v>8</v>
      </c>
      <c r="S1918" s="90" t="str">
        <f>IF(db[[#This Row],[H_QTY/ CTN]]="","",LEFT(db[[#This Row],[H_QTY/ CTN]],db[[#This Row],[H_1]]-1))</f>
        <v>168 PCS</v>
      </c>
      <c r="T1918" s="87" t="str">
        <f>IF(NOT(db[[#This Row],[H_1]]=db[[#This Row],[H_2]]),MID(db[[#This Row],[H_QTY/ CTN]],db[[#This Row],[H_1]]+1,db[[#This Row],[H_2]]-db[[#This Row],[H_1]]-1),"")</f>
        <v/>
      </c>
      <c r="U1918" s="87" t="str">
        <f>IF(db[[#This Row],[QTY/ CTN B]]="","",LEFT(db[[#This Row],[QTY/ CTN B]],SEARCH(" ",db[[#This Row],[QTY/ CTN B]],1)-1))</f>
        <v>168</v>
      </c>
      <c r="V1918" s="87" t="str">
        <f>IF(db[[#This Row],[QTY/ CTN B]]="","",RIGHT(db[[#This Row],[QTY/ CTN B]],LEN(db[[#This Row],[QTY/ CTN B]])-SEARCH(" ",db[[#This Row],[QTY/ CTN B]],1)))</f>
        <v>PCS</v>
      </c>
      <c r="W1918" s="87" t="str">
        <f>IF(db[[#This Row],[QTY/ CTN TG]]="",IF(db[[#This Row],[STN TG]]="","",12),LEFT(db[[#This Row],[QTY/ CTN TG]],SEARCH(" ",db[[#This Row],[QTY/ CTN TG]],1)-1))</f>
        <v/>
      </c>
      <c r="X1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8" s="87" t="str">
        <f>IF(db[[#This Row],[STN K]]="","",IF(db[[#This Row],[STN TG]]="LSN",12,""))</f>
        <v/>
      </c>
      <c r="Z1918" s="87" t="str">
        <f>IF(db[[#This Row],[STN TG]]="LSN","PCS","")</f>
        <v/>
      </c>
      <c r="AA1918" s="87">
        <f>db[[#This Row],[QTY B]]*IF(db[[#This Row],[QTY TG]]="",1,db[[#This Row],[QTY TG]])*IF(db[[#This Row],[QTY K]]="",1,db[[#This Row],[QTY K]])</f>
        <v>168</v>
      </c>
      <c r="AB1918" s="87" t="str">
        <f>IF(db[[#This Row],[STN K]]="",IF(db[[#This Row],[STN TG]]="",db[[#This Row],[STN B]],db[[#This Row],[STN TG]]),db[[#This Row],[STN K]])</f>
        <v>PCS</v>
      </c>
      <c r="AC1918" s="87"/>
    </row>
    <row r="1919" spans="1:29" x14ac:dyDescent="0.25">
      <c r="A1919" s="87">
        <f>ROW()-1</f>
        <v>1918</v>
      </c>
      <c r="B1919" s="3" t="str">
        <f>LOWER(SUBSTITUTE(SUBSTITUTE(SUBSTITUTE(SUBSTITUTE(SUBSTITUTE(SUBSTITUTE(db[[#This Row],[NB BM]]," ",),".",""),"-",""),"(",""),")",""),"/",""))</f>
        <v>pckartonkode1susunkalkulator</v>
      </c>
      <c r="C191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D1919" s="3" t="str">
        <f>LOWER(SUBSTITUTE(SUBSTITUTE(SUBSTITUTE(SUBSTITUTE(SUBSTITUTE(SUBSTITUTE(SUBSTITUTE(SUBSTITUTE(SUBSTITUTE(db[[#This Row],[NB PAJAK]]," ",""),"-",""),"(",""),")",""),".",""),",",""),"/",""),"""",""),"+",""))</f>
        <v/>
      </c>
      <c r="E1919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pckartonkode1susunkalkulator168pcs</v>
      </c>
      <c r="F1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pckartonkode1susunkalkulator168pcsuntana</v>
      </c>
      <c r="G1919" s="1" t="s">
        <v>6481</v>
      </c>
      <c r="H1919" s="4" t="s">
        <v>2711</v>
      </c>
      <c r="I1919" s="49"/>
      <c r="J1919" s="1" t="s">
        <v>1621</v>
      </c>
      <c r="K1919" s="26" t="e">
        <f>IF(db[[#This Row],[NB NOTA_C]]="","",COUNTIF([2]!B_MSK[concat],db[[#This Row],[NB NOTA_C]]))</f>
        <v>#REF!</v>
      </c>
      <c r="L1919" s="7" t="s">
        <v>1637</v>
      </c>
      <c r="M1919" s="3" t="s">
        <v>2185</v>
      </c>
      <c r="N1919" s="1" t="s">
        <v>2810</v>
      </c>
      <c r="P1919" s="1" t="str">
        <f>IF(db[[#This Row],[QTY/ CTN]]="","",SUBSTITUTE(SUBSTITUTE(SUBSTITUTE(db[[#This Row],[QTY/ CTN]]," ","_",2),"(",""),")","")&amp;"_")</f>
        <v>168 PCS_</v>
      </c>
      <c r="Q1919" s="1">
        <f>IF(db[[#This Row],[H_QTY/ CTN]]="","",SEARCH("_",db[[#This Row],[H_QTY/ CTN]]))</f>
        <v>8</v>
      </c>
      <c r="R1919" s="1">
        <f>IF(db[[#This Row],[H_QTY/ CTN]]="","",LEN(db[[#This Row],[H_QTY/ CTN]]))</f>
        <v>8</v>
      </c>
      <c r="S1919" s="90" t="str">
        <f>IF(db[[#This Row],[H_QTY/ CTN]]="","",LEFT(db[[#This Row],[H_QTY/ CTN]],db[[#This Row],[H_1]]-1))</f>
        <v>168 PCS</v>
      </c>
      <c r="T1919" s="87" t="str">
        <f>IF(NOT(db[[#This Row],[H_1]]=db[[#This Row],[H_2]]),MID(db[[#This Row],[H_QTY/ CTN]],db[[#This Row],[H_1]]+1,db[[#This Row],[H_2]]-db[[#This Row],[H_1]]-1),"")</f>
        <v/>
      </c>
      <c r="U1919" s="87" t="str">
        <f>IF(db[[#This Row],[QTY/ CTN B]]="","",LEFT(db[[#This Row],[QTY/ CTN B]],SEARCH(" ",db[[#This Row],[QTY/ CTN B]],1)-1))</f>
        <v>168</v>
      </c>
      <c r="V1919" s="87" t="str">
        <f>IF(db[[#This Row],[QTY/ CTN B]]="","",RIGHT(db[[#This Row],[QTY/ CTN B]],LEN(db[[#This Row],[QTY/ CTN B]])-SEARCH(" ",db[[#This Row],[QTY/ CTN B]],1)))</f>
        <v>PCS</v>
      </c>
      <c r="W1919" s="87" t="str">
        <f>IF(db[[#This Row],[QTY/ CTN TG]]="",IF(db[[#This Row],[STN TG]]="","",12),LEFT(db[[#This Row],[QTY/ CTN TG]],SEARCH(" ",db[[#This Row],[QTY/ CTN TG]],1)-1))</f>
        <v/>
      </c>
      <c r="X1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19" s="87" t="str">
        <f>IF(db[[#This Row],[STN K]]="","",IF(db[[#This Row],[STN TG]]="LSN",12,""))</f>
        <v/>
      </c>
      <c r="Z1919" s="87" t="str">
        <f>IF(db[[#This Row],[STN TG]]="LSN","PCS","")</f>
        <v/>
      </c>
      <c r="AA1919" s="87">
        <f>db[[#This Row],[QTY B]]*IF(db[[#This Row],[QTY TG]]="",1,db[[#This Row],[QTY TG]])*IF(db[[#This Row],[QTY K]]="",1,db[[#This Row],[QTY K]])</f>
        <v>168</v>
      </c>
      <c r="AB1919" s="87" t="str">
        <f>IF(db[[#This Row],[STN K]]="",IF(db[[#This Row],[STN TG]]="",db[[#This Row],[STN B]],db[[#This Row],[STN TG]]),db[[#This Row],[STN K]])</f>
        <v>PCS</v>
      </c>
      <c r="AC1919" s="87"/>
    </row>
    <row r="1920" spans="1:29" x14ac:dyDescent="0.25">
      <c r="A1920" s="87">
        <f>ROW()-1</f>
        <v>1919</v>
      </c>
      <c r="B1920" s="3" t="str">
        <f>LOWER(SUBSTITUTE(SUBSTITUTE(SUBSTITUTE(SUBSTITUTE(SUBSTITUTE(SUBSTITUTE(db[[#This Row],[NB BM]]," ",),".",""),"-",""),"(",""),")",""),"/",""))</f>
        <v>pckartonkode3susunlampukedipsp398</v>
      </c>
      <c r="C192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D1920" s="3" t="str">
        <f>LOWER(SUBSTITUTE(SUBSTITUTE(SUBSTITUTE(SUBSTITUTE(SUBSTITUTE(SUBSTITUTE(SUBSTITUTE(SUBSTITUTE(SUBSTITUTE(db[[#This Row],[NB PAJAK]]," ",""),"-",""),"(",""),")",""),".",""),",",""),"/",""),"""",""),"+",""))</f>
        <v/>
      </c>
      <c r="E1920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pckartonkode3susunlampukedipsp39896pcs</v>
      </c>
      <c r="F1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pckartonkode3susunlampukedipsp39896pcsuntana</v>
      </c>
      <c r="G1920" s="1" t="s">
        <v>6482</v>
      </c>
      <c r="H1920" s="4" t="s">
        <v>4226</v>
      </c>
      <c r="I1920" s="49"/>
      <c r="J1920" s="1" t="s">
        <v>1621</v>
      </c>
      <c r="K1920" s="28" t="e">
        <f>IF(db[[#This Row],[NB NOTA_C]]="","",COUNTIF([2]!B_MSK[concat],db[[#This Row],[NB NOTA_C]]))</f>
        <v>#REF!</v>
      </c>
      <c r="L1920" s="7" t="s">
        <v>1637</v>
      </c>
      <c r="M1920" s="3" t="s">
        <v>1673</v>
      </c>
      <c r="N1920" s="1" t="s">
        <v>2810</v>
      </c>
      <c r="O1920" s="3"/>
      <c r="P1920" s="3" t="str">
        <f>IF(db[[#This Row],[QTY/ CTN]]="","",SUBSTITUTE(SUBSTITUTE(SUBSTITUTE(db[[#This Row],[QTY/ CTN]]," ","_",2),"(",""),")","")&amp;"_")</f>
        <v>96 PCS_</v>
      </c>
      <c r="Q1920" s="3">
        <f>IF(db[[#This Row],[H_QTY/ CTN]]="","",SEARCH("_",db[[#This Row],[H_QTY/ CTN]]))</f>
        <v>7</v>
      </c>
      <c r="R1920" s="3">
        <f>IF(db[[#This Row],[H_QTY/ CTN]]="","",LEN(db[[#This Row],[H_QTY/ CTN]]))</f>
        <v>7</v>
      </c>
      <c r="S1920" s="87" t="str">
        <f>IF(db[[#This Row],[H_QTY/ CTN]]="","",LEFT(db[[#This Row],[H_QTY/ CTN]],db[[#This Row],[H_1]]-1))</f>
        <v>96 PCS</v>
      </c>
      <c r="T1920" s="87" t="str">
        <f>IF(NOT(db[[#This Row],[H_1]]=db[[#This Row],[H_2]]),MID(db[[#This Row],[H_QTY/ CTN]],db[[#This Row],[H_1]]+1,db[[#This Row],[H_2]]-db[[#This Row],[H_1]]-1),"")</f>
        <v/>
      </c>
      <c r="U1920" s="87" t="str">
        <f>IF(db[[#This Row],[QTY/ CTN B]]="","",LEFT(db[[#This Row],[QTY/ CTN B]],SEARCH(" ",db[[#This Row],[QTY/ CTN B]],1)-1))</f>
        <v>96</v>
      </c>
      <c r="V1920" s="87" t="str">
        <f>IF(db[[#This Row],[QTY/ CTN B]]="","",RIGHT(db[[#This Row],[QTY/ CTN B]],LEN(db[[#This Row],[QTY/ CTN B]])-SEARCH(" ",db[[#This Row],[QTY/ CTN B]],1)))</f>
        <v>PCS</v>
      </c>
      <c r="W1920" s="87" t="str">
        <f>IF(db[[#This Row],[QTY/ CTN TG]]="",IF(db[[#This Row],[STN TG]]="","",12),LEFT(db[[#This Row],[QTY/ CTN TG]],SEARCH(" ",db[[#This Row],[QTY/ CTN TG]],1)-1))</f>
        <v/>
      </c>
      <c r="X1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0" s="87" t="str">
        <f>IF(db[[#This Row],[STN K]]="","",IF(db[[#This Row],[STN TG]]="LSN",12,""))</f>
        <v/>
      </c>
      <c r="Z1920" s="87" t="str">
        <f>IF(db[[#This Row],[STN TG]]="LSN","PCS","")</f>
        <v/>
      </c>
      <c r="AA1920" s="87">
        <f>db[[#This Row],[QTY B]]*IF(db[[#This Row],[QTY TG]]="",1,db[[#This Row],[QTY TG]])*IF(db[[#This Row],[QTY K]]="",1,db[[#This Row],[QTY K]])</f>
        <v>96</v>
      </c>
      <c r="AB1920" s="87" t="str">
        <f>IF(db[[#This Row],[STN K]]="",IF(db[[#This Row],[STN TG]]="",db[[#This Row],[STN B]],db[[#This Row],[STN TG]]),db[[#This Row],[STN K]])</f>
        <v>PCS</v>
      </c>
      <c r="AC1920" s="87"/>
    </row>
    <row r="1921" spans="1:29" x14ac:dyDescent="0.25">
      <c r="A1921" s="87">
        <f>ROW()-1</f>
        <v>1920</v>
      </c>
      <c r="B1921" s="3" t="str">
        <f>LOWER(SUBSTITUTE(SUBSTITUTE(SUBSTITUTE(SUBSTITUTE(SUBSTITUTE(SUBSTITUTE(db[[#This Row],[NB BM]]," ",),".",""),"-",""),"(",""),")",""),"/",""))</f>
        <v>pcmagnitpb11akalkulator</v>
      </c>
      <c r="C192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D1921" s="3" t="str">
        <f>LOWER(SUBSTITUTE(SUBSTITUTE(SUBSTITUTE(SUBSTITUTE(SUBSTITUTE(SUBSTITUTE(SUBSTITUTE(SUBSTITUTE(SUBSTITUTE(db[[#This Row],[NB PAJAK]]," ",""),"-",""),"(",""),")",""),".",""),",",""),"/",""),"""",""),"+",""))</f>
        <v/>
      </c>
      <c r="E192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pcmagnitpb11akalkulator144pcs</v>
      </c>
      <c r="F19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pcmagnetpb11acalculator144pcsuntana</v>
      </c>
      <c r="G1921" s="1" t="s">
        <v>6483</v>
      </c>
      <c r="H1921" s="4" t="s">
        <v>2058</v>
      </c>
      <c r="I1921" s="49"/>
      <c r="J1921" s="1" t="s">
        <v>1621</v>
      </c>
      <c r="K1921" s="26" t="e">
        <f>IF(db[[#This Row],[NB NOTA_C]]="","",COUNTIF([2]!B_MSK[concat],db[[#This Row],[NB NOTA_C]]))</f>
        <v>#REF!</v>
      </c>
      <c r="L1921" s="7" t="s">
        <v>1654</v>
      </c>
      <c r="M1921" s="3" t="s">
        <v>1664</v>
      </c>
      <c r="N1921" s="1" t="s">
        <v>2810</v>
      </c>
      <c r="P1921" s="1" t="str">
        <f>IF(db[[#This Row],[QTY/ CTN]]="","",SUBSTITUTE(SUBSTITUTE(SUBSTITUTE(db[[#This Row],[QTY/ CTN]]," ","_",2),"(",""),")","")&amp;"_")</f>
        <v>144 PCS_</v>
      </c>
      <c r="Q1921" s="1">
        <f>IF(db[[#This Row],[H_QTY/ CTN]]="","",SEARCH("_",db[[#This Row],[H_QTY/ CTN]]))</f>
        <v>8</v>
      </c>
      <c r="R1921" s="1">
        <f>IF(db[[#This Row],[H_QTY/ CTN]]="","",LEN(db[[#This Row],[H_QTY/ CTN]]))</f>
        <v>8</v>
      </c>
      <c r="S1921" s="90" t="str">
        <f>IF(db[[#This Row],[H_QTY/ CTN]]="","",LEFT(db[[#This Row],[H_QTY/ CTN]],db[[#This Row],[H_1]]-1))</f>
        <v>144 PCS</v>
      </c>
      <c r="T1921" s="87" t="str">
        <f>IF(NOT(db[[#This Row],[H_1]]=db[[#This Row],[H_2]]),MID(db[[#This Row],[H_QTY/ CTN]],db[[#This Row],[H_1]]+1,db[[#This Row],[H_2]]-db[[#This Row],[H_1]]-1),"")</f>
        <v/>
      </c>
      <c r="U1921" s="87" t="str">
        <f>IF(db[[#This Row],[QTY/ CTN B]]="","",LEFT(db[[#This Row],[QTY/ CTN B]],SEARCH(" ",db[[#This Row],[QTY/ CTN B]],1)-1))</f>
        <v>144</v>
      </c>
      <c r="V1921" s="87" t="str">
        <f>IF(db[[#This Row],[QTY/ CTN B]]="","",RIGHT(db[[#This Row],[QTY/ CTN B]],LEN(db[[#This Row],[QTY/ CTN B]])-SEARCH(" ",db[[#This Row],[QTY/ CTN B]],1)))</f>
        <v>PCS</v>
      </c>
      <c r="W1921" s="87" t="str">
        <f>IF(db[[#This Row],[QTY/ CTN TG]]="",IF(db[[#This Row],[STN TG]]="","",12),LEFT(db[[#This Row],[QTY/ CTN TG]],SEARCH(" ",db[[#This Row],[QTY/ CTN TG]],1)-1))</f>
        <v/>
      </c>
      <c r="X1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1" s="87" t="str">
        <f>IF(db[[#This Row],[STN K]]="","",IF(db[[#This Row],[STN TG]]="LSN",12,""))</f>
        <v/>
      </c>
      <c r="Z1921" s="87" t="str">
        <f>IF(db[[#This Row],[STN TG]]="LSN","PCS","")</f>
        <v/>
      </c>
      <c r="AA1921" s="87">
        <f>db[[#This Row],[QTY B]]*IF(db[[#This Row],[QTY TG]]="",1,db[[#This Row],[QTY TG]])*IF(db[[#This Row],[QTY K]]="",1,db[[#This Row],[QTY K]])</f>
        <v>144</v>
      </c>
      <c r="AB1921" s="87" t="str">
        <f>IF(db[[#This Row],[STN K]]="",IF(db[[#This Row],[STN TG]]="",db[[#This Row],[STN B]],db[[#This Row],[STN TG]]),db[[#This Row],[STN K]])</f>
        <v>PCS</v>
      </c>
      <c r="AC1921" s="87"/>
    </row>
    <row r="1922" spans="1:29" x14ac:dyDescent="0.25">
      <c r="A1922" s="87">
        <f>ROW()-1</f>
        <v>1921</v>
      </c>
      <c r="B1922" s="3" t="str">
        <f>LOWER(SUBSTITUTE(SUBSTITUTE(SUBSTITUTE(SUBSTITUTE(SUBSTITUTE(SUBSTITUTE(db[[#This Row],[NB BM]]," ",),".",""),"-",""),"(",""),")",""),"/",""))</f>
        <v>pcklg173385x20mobil2susun</v>
      </c>
      <c r="C192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D1922" s="3" t="str">
        <f>LOWER(SUBSTITUTE(SUBSTITUTE(SUBSTITUTE(SUBSTITUTE(SUBSTITUTE(SUBSTITUTE(SUBSTITUTE(SUBSTITUTE(SUBSTITUTE(db[[#This Row],[NB PAJAK]]," ",""),"-",""),"(",""),")",""),".",""),",",""),"/",""),"""",""),"+",""))</f>
        <v/>
      </c>
      <c r="E192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pcklg173385x20mobil2susun12lsn</v>
      </c>
      <c r="F19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pck173385x205mobil2ssn12lsnuntana</v>
      </c>
      <c r="G1922" s="1" t="s">
        <v>6484</v>
      </c>
      <c r="H1922" s="4" t="s">
        <v>2205</v>
      </c>
      <c r="I1922" s="49"/>
      <c r="J1922" s="1" t="s">
        <v>1621</v>
      </c>
      <c r="K1922" s="26" t="e">
        <f>IF(db[[#This Row],[NB NOTA_C]]="","",COUNTIF([2]!B_MSK[concat],db[[#This Row],[NB NOTA_C]]))</f>
        <v>#REF!</v>
      </c>
      <c r="L1922" s="7" t="s">
        <v>1637</v>
      </c>
      <c r="M1922" s="3" t="s">
        <v>1661</v>
      </c>
      <c r="N1922" s="1" t="s">
        <v>2810</v>
      </c>
      <c r="P1922" s="1" t="str">
        <f>IF(db[[#This Row],[QTY/ CTN]]="","",SUBSTITUTE(SUBSTITUTE(SUBSTITUTE(db[[#This Row],[QTY/ CTN]]," ","_",2),"(",""),")","")&amp;"_")</f>
        <v>12 LSN_</v>
      </c>
      <c r="Q1922" s="1">
        <f>IF(db[[#This Row],[H_QTY/ CTN]]="","",SEARCH("_",db[[#This Row],[H_QTY/ CTN]]))</f>
        <v>7</v>
      </c>
      <c r="R1922" s="1">
        <f>IF(db[[#This Row],[H_QTY/ CTN]]="","",LEN(db[[#This Row],[H_QTY/ CTN]]))</f>
        <v>7</v>
      </c>
      <c r="S1922" s="90" t="str">
        <f>IF(db[[#This Row],[H_QTY/ CTN]]="","",LEFT(db[[#This Row],[H_QTY/ CTN]],db[[#This Row],[H_1]]-1))</f>
        <v>12 LSN</v>
      </c>
      <c r="T1922" s="87" t="str">
        <f>IF(NOT(db[[#This Row],[H_1]]=db[[#This Row],[H_2]]),MID(db[[#This Row],[H_QTY/ CTN]],db[[#This Row],[H_1]]+1,db[[#This Row],[H_2]]-db[[#This Row],[H_1]]-1),"")</f>
        <v/>
      </c>
      <c r="U1922" s="87" t="str">
        <f>IF(db[[#This Row],[QTY/ CTN B]]="","",LEFT(db[[#This Row],[QTY/ CTN B]],SEARCH(" ",db[[#This Row],[QTY/ CTN B]],1)-1))</f>
        <v>12</v>
      </c>
      <c r="V1922" s="87" t="str">
        <f>IF(db[[#This Row],[QTY/ CTN B]]="","",RIGHT(db[[#This Row],[QTY/ CTN B]],LEN(db[[#This Row],[QTY/ CTN B]])-SEARCH(" ",db[[#This Row],[QTY/ CTN B]],1)))</f>
        <v>LSN</v>
      </c>
      <c r="W1922" s="87">
        <f>IF(db[[#This Row],[QTY/ CTN TG]]="",IF(db[[#This Row],[STN TG]]="","",12),LEFT(db[[#This Row],[QTY/ CTN TG]],SEARCH(" ",db[[#This Row],[QTY/ CTN TG]],1)-1))</f>
        <v>12</v>
      </c>
      <c r="X1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1922" s="87" t="str">
        <f>IF(db[[#This Row],[STN K]]="","",IF(db[[#This Row],[STN TG]]="LSN",12,""))</f>
        <v/>
      </c>
      <c r="Z1922" s="87" t="str">
        <f>IF(db[[#This Row],[STN TG]]="LSN","PCS","")</f>
        <v/>
      </c>
      <c r="AA1922" s="87">
        <f>db[[#This Row],[QTY B]]*IF(db[[#This Row],[QTY TG]]="",1,db[[#This Row],[QTY TG]])*IF(db[[#This Row],[QTY K]]="",1,db[[#This Row],[QTY K]])</f>
        <v>144</v>
      </c>
      <c r="AB1922" s="87" t="str">
        <f>IF(db[[#This Row],[STN K]]="",IF(db[[#This Row],[STN TG]]="",db[[#This Row],[STN B]],db[[#This Row],[STN TG]]),db[[#This Row],[STN K]])</f>
        <v>PCS</v>
      </c>
      <c r="AC1922" s="87"/>
    </row>
    <row r="1923" spans="1:29" x14ac:dyDescent="0.25">
      <c r="A1923" s="87">
        <f>ROW()-1</f>
        <v>1922</v>
      </c>
      <c r="B1923" s="3" t="str">
        <f>LOWER(SUBSTITUTE(SUBSTITUTE(SUBSTITUTE(SUBSTITUTE(SUBSTITUTE(SUBSTITUTE(db[[#This Row],[NB BM]]," ",),".",""),"-",""),"(",""),")",""),"/",""))</f>
        <v>pcklg173385x20mobil2susun</v>
      </c>
      <c r="C192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D1923" s="3" t="str">
        <f>LOWER(SUBSTITUTE(SUBSTITUTE(SUBSTITUTE(SUBSTITUTE(SUBSTITUTE(SUBSTITUTE(SUBSTITUTE(SUBSTITUTE(SUBSTITUTE(db[[#This Row],[NB PAJAK]]," ",""),"-",""),"(",""),")",""),".",""),",",""),"/",""),"""",""),"+",""))</f>
        <v/>
      </c>
      <c r="E192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pcklg173385x20mobil2susun144pcs</v>
      </c>
      <c r="F19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pck173385x20mobil2ssn144pcsuntana</v>
      </c>
      <c r="G1923" s="1" t="s">
        <v>6484</v>
      </c>
      <c r="H1923" s="4" t="s">
        <v>2988</v>
      </c>
      <c r="I1923" s="49"/>
      <c r="J1923" s="1" t="s">
        <v>1621</v>
      </c>
      <c r="K1923" s="26" t="e">
        <f>IF(db[[#This Row],[NB NOTA_C]]="","",COUNTIF([2]!B_MSK[concat],db[[#This Row],[NB NOTA_C]]))</f>
        <v>#REF!</v>
      </c>
      <c r="L1923" s="7" t="s">
        <v>1637</v>
      </c>
      <c r="M1923" s="3" t="s">
        <v>1664</v>
      </c>
      <c r="N1923" s="1" t="s">
        <v>2810</v>
      </c>
      <c r="P1923" s="1" t="str">
        <f>IF(db[[#This Row],[QTY/ CTN]]="","",SUBSTITUTE(SUBSTITUTE(SUBSTITUTE(db[[#This Row],[QTY/ CTN]]," ","_",2),"(",""),")","")&amp;"_")</f>
        <v>144 PCS_</v>
      </c>
      <c r="Q1923" s="1">
        <f>IF(db[[#This Row],[H_QTY/ CTN]]="","",SEARCH("_",db[[#This Row],[H_QTY/ CTN]]))</f>
        <v>8</v>
      </c>
      <c r="R1923" s="1">
        <f>IF(db[[#This Row],[H_QTY/ CTN]]="","",LEN(db[[#This Row],[H_QTY/ CTN]]))</f>
        <v>8</v>
      </c>
      <c r="S1923" s="90" t="str">
        <f>IF(db[[#This Row],[H_QTY/ CTN]]="","",LEFT(db[[#This Row],[H_QTY/ CTN]],db[[#This Row],[H_1]]-1))</f>
        <v>144 PCS</v>
      </c>
      <c r="T1923" s="87" t="str">
        <f>IF(NOT(db[[#This Row],[H_1]]=db[[#This Row],[H_2]]),MID(db[[#This Row],[H_QTY/ CTN]],db[[#This Row],[H_1]]+1,db[[#This Row],[H_2]]-db[[#This Row],[H_1]]-1),"")</f>
        <v/>
      </c>
      <c r="U1923" s="87" t="str">
        <f>IF(db[[#This Row],[QTY/ CTN B]]="","",LEFT(db[[#This Row],[QTY/ CTN B]],SEARCH(" ",db[[#This Row],[QTY/ CTN B]],1)-1))</f>
        <v>144</v>
      </c>
      <c r="V1923" s="87" t="str">
        <f>IF(db[[#This Row],[QTY/ CTN B]]="","",RIGHT(db[[#This Row],[QTY/ CTN B]],LEN(db[[#This Row],[QTY/ CTN B]])-SEARCH(" ",db[[#This Row],[QTY/ CTN B]],1)))</f>
        <v>PCS</v>
      </c>
      <c r="W1923" s="87" t="str">
        <f>IF(db[[#This Row],[QTY/ CTN TG]]="",IF(db[[#This Row],[STN TG]]="","",12),LEFT(db[[#This Row],[QTY/ CTN TG]],SEARCH(" ",db[[#This Row],[QTY/ CTN TG]],1)-1))</f>
        <v/>
      </c>
      <c r="X19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3" s="87" t="str">
        <f>IF(db[[#This Row],[STN K]]="","",IF(db[[#This Row],[STN TG]]="LSN",12,""))</f>
        <v/>
      </c>
      <c r="Z1923" s="87" t="str">
        <f>IF(db[[#This Row],[STN TG]]="LSN","PCS","")</f>
        <v/>
      </c>
      <c r="AA1923" s="87">
        <f>db[[#This Row],[QTY B]]*IF(db[[#This Row],[QTY TG]]="",1,db[[#This Row],[QTY TG]])*IF(db[[#This Row],[QTY K]]="",1,db[[#This Row],[QTY K]])</f>
        <v>144</v>
      </c>
      <c r="AB1923" s="87" t="str">
        <f>IF(db[[#This Row],[STN K]]="",IF(db[[#This Row],[STN TG]]="",db[[#This Row],[STN B]],db[[#This Row],[STN TG]]),db[[#This Row],[STN K]])</f>
        <v>PCS</v>
      </c>
      <c r="AC1923" s="87"/>
    </row>
    <row r="1924" spans="1:29" x14ac:dyDescent="0.25">
      <c r="A1924" s="87">
        <f>ROW()-1</f>
        <v>1923</v>
      </c>
      <c r="B1924" s="3" t="str">
        <f>LOWER(SUBSTITUTE(SUBSTITUTE(SUBSTITUTE(SUBSTITUTE(SUBSTITUTE(SUBSTITUTE(db[[#This Row],[NB BM]]," ",),".",""),"-",""),"(",""),")",""),"/",""))</f>
        <v>pcklg19158x205mobilset</v>
      </c>
      <c r="C192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D1924" s="3" t="str">
        <f>LOWER(SUBSTITUTE(SUBSTITUTE(SUBSTITUTE(SUBSTITUTE(SUBSTITUTE(SUBSTITUTE(SUBSTITUTE(SUBSTITUTE(SUBSTITUTE(db[[#This Row],[NB PAJAK]]," ",""),"-",""),"(",""),")",""),".",""),",",""),"/",""),"""",""),"+",""))</f>
        <v/>
      </c>
      <c r="E1924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pcklg19158x205mobilset120pcs</v>
      </c>
      <c r="F19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pck19158x205mobilset120pcsuntana</v>
      </c>
      <c r="G1924" s="1" t="s">
        <v>6485</v>
      </c>
      <c r="H1924" s="4" t="s">
        <v>2206</v>
      </c>
      <c r="I1924" s="49"/>
      <c r="J1924" s="1" t="s">
        <v>1621</v>
      </c>
      <c r="K1924" s="26" t="e">
        <f>IF(db[[#This Row],[NB NOTA_C]]="","",COUNTIF([2]!B_MSK[concat],db[[#This Row],[NB NOTA_C]]))</f>
        <v>#REF!</v>
      </c>
      <c r="L1924" s="7" t="s">
        <v>1637</v>
      </c>
      <c r="M1924" s="3" t="s">
        <v>1667</v>
      </c>
      <c r="N1924" s="1" t="s">
        <v>2810</v>
      </c>
      <c r="P1924" s="1" t="str">
        <f>IF(db[[#This Row],[QTY/ CTN]]="","",SUBSTITUTE(SUBSTITUTE(SUBSTITUTE(db[[#This Row],[QTY/ CTN]]," ","_",2),"(",""),")","")&amp;"_")</f>
        <v>120 PCS_</v>
      </c>
      <c r="Q1924" s="1">
        <f>IF(db[[#This Row],[H_QTY/ CTN]]="","",SEARCH("_",db[[#This Row],[H_QTY/ CTN]]))</f>
        <v>8</v>
      </c>
      <c r="R1924" s="1">
        <f>IF(db[[#This Row],[H_QTY/ CTN]]="","",LEN(db[[#This Row],[H_QTY/ CTN]]))</f>
        <v>8</v>
      </c>
      <c r="S1924" s="90" t="str">
        <f>IF(db[[#This Row],[H_QTY/ CTN]]="","",LEFT(db[[#This Row],[H_QTY/ CTN]],db[[#This Row],[H_1]]-1))</f>
        <v>120 PCS</v>
      </c>
      <c r="T1924" s="87" t="str">
        <f>IF(NOT(db[[#This Row],[H_1]]=db[[#This Row],[H_2]]),MID(db[[#This Row],[H_QTY/ CTN]],db[[#This Row],[H_1]]+1,db[[#This Row],[H_2]]-db[[#This Row],[H_1]]-1),"")</f>
        <v/>
      </c>
      <c r="U1924" s="87" t="str">
        <f>IF(db[[#This Row],[QTY/ CTN B]]="","",LEFT(db[[#This Row],[QTY/ CTN B]],SEARCH(" ",db[[#This Row],[QTY/ CTN B]],1)-1))</f>
        <v>120</v>
      </c>
      <c r="V1924" s="87" t="str">
        <f>IF(db[[#This Row],[QTY/ CTN B]]="","",RIGHT(db[[#This Row],[QTY/ CTN B]],LEN(db[[#This Row],[QTY/ CTN B]])-SEARCH(" ",db[[#This Row],[QTY/ CTN B]],1)))</f>
        <v>PCS</v>
      </c>
      <c r="W1924" s="87" t="str">
        <f>IF(db[[#This Row],[QTY/ CTN TG]]="",IF(db[[#This Row],[STN TG]]="","",12),LEFT(db[[#This Row],[QTY/ CTN TG]],SEARCH(" ",db[[#This Row],[QTY/ CTN TG]],1)-1))</f>
        <v/>
      </c>
      <c r="X19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4" s="87" t="str">
        <f>IF(db[[#This Row],[STN K]]="","",IF(db[[#This Row],[STN TG]]="LSN",12,""))</f>
        <v/>
      </c>
      <c r="Z1924" s="87" t="str">
        <f>IF(db[[#This Row],[STN TG]]="LSN","PCS","")</f>
        <v/>
      </c>
      <c r="AA1924" s="87">
        <f>db[[#This Row],[QTY B]]*IF(db[[#This Row],[QTY TG]]="",1,db[[#This Row],[QTY TG]])*IF(db[[#This Row],[QTY K]]="",1,db[[#This Row],[QTY K]])</f>
        <v>120</v>
      </c>
      <c r="AB1924" s="87" t="str">
        <f>IF(db[[#This Row],[STN K]]="",IF(db[[#This Row],[STN TG]]="",db[[#This Row],[STN B]],db[[#This Row],[STN TG]]),db[[#This Row],[STN K]])</f>
        <v>PCS</v>
      </c>
      <c r="AC1924" s="87"/>
    </row>
    <row r="1925" spans="1:29" x14ac:dyDescent="0.25">
      <c r="A1925" s="87">
        <f>ROW()-1</f>
        <v>1924</v>
      </c>
      <c r="B1925" s="3" t="str">
        <f>LOWER(SUBSTITUTE(SUBSTITUTE(SUBSTITUTE(SUBSTITUTE(SUBSTITUTE(SUBSTITUTE(db[[#This Row],[NB BM]]," ",),".",""),"-",""),"(",""),")",""),"/",""))</f>
        <v>pcklg195</v>
      </c>
      <c r="C192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D1925" s="3" t="str">
        <f>LOWER(SUBSTITUTE(SUBSTITUTE(SUBSTITUTE(SUBSTITUTE(SUBSTITUTE(SUBSTITUTE(SUBSTITUTE(SUBSTITUTE(SUBSTITUTE(db[[#This Row],[NB PAJAK]]," ",""),"-",""),"(",""),")",""),".",""),",",""),"/",""),"""",""),"+",""))</f>
        <v/>
      </c>
      <c r="E1925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pcklg1951ctn</v>
      </c>
      <c r="F19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pck1951ctnuntana</v>
      </c>
      <c r="G1925" s="4" t="s">
        <v>6486</v>
      </c>
      <c r="H1925" s="4" t="s">
        <v>5199</v>
      </c>
      <c r="I1925" s="49"/>
      <c r="J1925" s="1" t="s">
        <v>1621</v>
      </c>
      <c r="K1925" s="28" t="e">
        <f>IF(db[[#This Row],[NB NOTA_C]]="","",COUNTIF([2]!B_MSK[concat],db[[#This Row],[NB NOTA_C]]))</f>
        <v>#REF!</v>
      </c>
      <c r="L1925" s="7" t="s">
        <v>1637</v>
      </c>
      <c r="M1925" s="3" t="s">
        <v>4482</v>
      </c>
      <c r="N1925" s="1" t="s">
        <v>2810</v>
      </c>
      <c r="O1925" s="3"/>
      <c r="P1925" s="3" t="str">
        <f>IF(db[[#This Row],[QTY/ CTN]]="","",SUBSTITUTE(SUBSTITUTE(SUBSTITUTE(db[[#This Row],[QTY/ CTN]]," ","_",2),"(",""),")","")&amp;"_")</f>
        <v>1 CTN_</v>
      </c>
      <c r="Q1925" s="3">
        <f>IF(db[[#This Row],[H_QTY/ CTN]]="","",SEARCH("_",db[[#This Row],[H_QTY/ CTN]]))</f>
        <v>6</v>
      </c>
      <c r="R1925" s="3">
        <f>IF(db[[#This Row],[H_QTY/ CTN]]="","",LEN(db[[#This Row],[H_QTY/ CTN]]))</f>
        <v>6</v>
      </c>
      <c r="S1925" s="87" t="str">
        <f>IF(db[[#This Row],[H_QTY/ CTN]]="","",LEFT(db[[#This Row],[H_QTY/ CTN]],db[[#This Row],[H_1]]-1))</f>
        <v>1 CTN</v>
      </c>
      <c r="T1925" s="87" t="str">
        <f>IF(NOT(db[[#This Row],[H_1]]=db[[#This Row],[H_2]]),MID(db[[#This Row],[H_QTY/ CTN]],db[[#This Row],[H_1]]+1,db[[#This Row],[H_2]]-db[[#This Row],[H_1]]-1),"")</f>
        <v/>
      </c>
      <c r="U1925" s="87" t="str">
        <f>IF(db[[#This Row],[QTY/ CTN B]]="","",LEFT(db[[#This Row],[QTY/ CTN B]],SEARCH(" ",db[[#This Row],[QTY/ CTN B]],1)-1))</f>
        <v>1</v>
      </c>
      <c r="V1925" s="87" t="str">
        <f>IF(db[[#This Row],[QTY/ CTN B]]="","",RIGHT(db[[#This Row],[QTY/ CTN B]],LEN(db[[#This Row],[QTY/ CTN B]])-SEARCH(" ",db[[#This Row],[QTY/ CTN B]],1)))</f>
        <v>CTN</v>
      </c>
      <c r="W1925" s="87" t="str">
        <f>IF(db[[#This Row],[QTY/ CTN TG]]="",IF(db[[#This Row],[STN TG]]="","",12),LEFT(db[[#This Row],[QTY/ CTN TG]],SEARCH(" ",db[[#This Row],[QTY/ CTN TG]],1)-1))</f>
        <v/>
      </c>
      <c r="X19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5" s="87" t="str">
        <f>IF(db[[#This Row],[STN K]]="","",IF(db[[#This Row],[STN TG]]="LSN",12,""))</f>
        <v/>
      </c>
      <c r="Z1925" s="87" t="str">
        <f>IF(db[[#This Row],[STN TG]]="LSN","PCS","")</f>
        <v/>
      </c>
      <c r="AA1925" s="87">
        <f>db[[#This Row],[QTY B]]*IF(db[[#This Row],[QTY TG]]="",1,db[[#This Row],[QTY TG]])*IF(db[[#This Row],[QTY K]]="",1,db[[#This Row],[QTY K]])</f>
        <v>1</v>
      </c>
      <c r="AB1925" s="87" t="str">
        <f>IF(db[[#This Row],[STN K]]="",IF(db[[#This Row],[STN TG]]="",db[[#This Row],[STN B]],db[[#This Row],[STN TG]]),db[[#This Row],[STN K]])</f>
        <v>CTN</v>
      </c>
      <c r="AC1925" s="87"/>
    </row>
    <row r="1926" spans="1:29" x14ac:dyDescent="0.25">
      <c r="A1926" s="87">
        <f>ROW()-1</f>
        <v>1925</v>
      </c>
      <c r="B1926" s="3" t="str">
        <f>LOWER(SUBSTITUTE(SUBSTITUTE(SUBSTITUTE(SUBSTITUTE(SUBSTITUTE(SUBSTITUTE(db[[#This Row],[NB BM]]," ",),".",""),"-",""),"(",""),")",""),"/",""))</f>
        <v>pcklg1955</v>
      </c>
      <c r="C192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D1926" s="3" t="str">
        <f>LOWER(SUBSTITUTE(SUBSTITUTE(SUBSTITUTE(SUBSTITUTE(SUBSTITUTE(SUBSTITUTE(SUBSTITUTE(SUBSTITUTE(SUBSTITUTE(db[[#This Row],[NB PAJAK]]," ",""),"-",""),"(",""),")",""),".",""),",",""),"/",""),"""",""),"+",""))</f>
        <v/>
      </c>
      <c r="E1926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pcklg1955144pcs</v>
      </c>
      <c r="F19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pck1955144pcsuntana</v>
      </c>
      <c r="G1926" s="1" t="s">
        <v>6487</v>
      </c>
      <c r="H1926" s="4" t="s">
        <v>2455</v>
      </c>
      <c r="I1926" s="49"/>
      <c r="J1926" s="1" t="s">
        <v>1621</v>
      </c>
      <c r="K1926" s="26" t="e">
        <f>IF(db[[#This Row],[NB NOTA_C]]="","",COUNTIF([2]!B_MSK[concat],db[[#This Row],[NB NOTA_C]]))</f>
        <v>#REF!</v>
      </c>
      <c r="L1926" s="7" t="s">
        <v>1637</v>
      </c>
      <c r="M1926" s="3" t="s">
        <v>1664</v>
      </c>
      <c r="N1926" s="1" t="s">
        <v>2810</v>
      </c>
      <c r="P1926" s="1" t="str">
        <f>IF(db[[#This Row],[QTY/ CTN]]="","",SUBSTITUTE(SUBSTITUTE(SUBSTITUTE(db[[#This Row],[QTY/ CTN]]," ","_",2),"(",""),")","")&amp;"_")</f>
        <v>144 PCS_</v>
      </c>
      <c r="Q1926" s="1">
        <f>IF(db[[#This Row],[H_QTY/ CTN]]="","",SEARCH("_",db[[#This Row],[H_QTY/ CTN]]))</f>
        <v>8</v>
      </c>
      <c r="R1926" s="1">
        <f>IF(db[[#This Row],[H_QTY/ CTN]]="","",LEN(db[[#This Row],[H_QTY/ CTN]]))</f>
        <v>8</v>
      </c>
      <c r="S1926" s="90" t="str">
        <f>IF(db[[#This Row],[H_QTY/ CTN]]="","",LEFT(db[[#This Row],[H_QTY/ CTN]],db[[#This Row],[H_1]]-1))</f>
        <v>144 PCS</v>
      </c>
      <c r="T1926" s="87" t="str">
        <f>IF(NOT(db[[#This Row],[H_1]]=db[[#This Row],[H_2]]),MID(db[[#This Row],[H_QTY/ CTN]],db[[#This Row],[H_1]]+1,db[[#This Row],[H_2]]-db[[#This Row],[H_1]]-1),"")</f>
        <v/>
      </c>
      <c r="U1926" s="87" t="str">
        <f>IF(db[[#This Row],[QTY/ CTN B]]="","",LEFT(db[[#This Row],[QTY/ CTN B]],SEARCH(" ",db[[#This Row],[QTY/ CTN B]],1)-1))</f>
        <v>144</v>
      </c>
      <c r="V1926" s="87" t="str">
        <f>IF(db[[#This Row],[QTY/ CTN B]]="","",RIGHT(db[[#This Row],[QTY/ CTN B]],LEN(db[[#This Row],[QTY/ CTN B]])-SEARCH(" ",db[[#This Row],[QTY/ CTN B]],1)))</f>
        <v>PCS</v>
      </c>
      <c r="W1926" s="87" t="str">
        <f>IF(db[[#This Row],[QTY/ CTN TG]]="",IF(db[[#This Row],[STN TG]]="","",12),LEFT(db[[#This Row],[QTY/ CTN TG]],SEARCH(" ",db[[#This Row],[QTY/ CTN TG]],1)-1))</f>
        <v/>
      </c>
      <c r="X19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6" s="87" t="str">
        <f>IF(db[[#This Row],[STN K]]="","",IF(db[[#This Row],[STN TG]]="LSN",12,""))</f>
        <v/>
      </c>
      <c r="Z1926" s="87" t="str">
        <f>IF(db[[#This Row],[STN TG]]="LSN","PCS","")</f>
        <v/>
      </c>
      <c r="AA1926" s="87">
        <f>db[[#This Row],[QTY B]]*IF(db[[#This Row],[QTY TG]]="",1,db[[#This Row],[QTY TG]])*IF(db[[#This Row],[QTY K]]="",1,db[[#This Row],[QTY K]])</f>
        <v>144</v>
      </c>
      <c r="AB1926" s="87" t="str">
        <f>IF(db[[#This Row],[STN K]]="",IF(db[[#This Row],[STN TG]]="",db[[#This Row],[STN B]],db[[#This Row],[STN TG]]),db[[#This Row],[STN K]])</f>
        <v>PCS</v>
      </c>
      <c r="AC1926" s="87"/>
    </row>
    <row r="1927" spans="1:29" x14ac:dyDescent="0.25">
      <c r="A1927" s="87">
        <f>ROW()-1</f>
        <v>1926</v>
      </c>
      <c r="B1927" s="3" t="str">
        <f>LOWER(SUBSTITUTE(SUBSTITUTE(SUBSTITUTE(SUBSTITUTE(SUBSTITUTE(SUBSTITUTE(db[[#This Row],[NB BM]]," ",),".",""),"-",""),"(",""),")",""),"/",""))</f>
        <v>pcklgad11e</v>
      </c>
      <c r="C192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D1927" s="3" t="str">
        <f>LOWER(SUBSTITUTE(SUBSTITUTE(SUBSTITUTE(SUBSTITUTE(SUBSTITUTE(SUBSTITUTE(SUBSTITUTE(SUBSTITUTE(SUBSTITUTE(db[[#This Row],[NB PAJAK]]," ",""),"-",""),"(",""),")",""),".",""),",",""),"/",""),"""",""),"+",""))</f>
        <v/>
      </c>
      <c r="E1927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pcklgad11e120pcs</v>
      </c>
      <c r="F19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pckad11e120pcsuntana</v>
      </c>
      <c r="G1927" s="1" t="s">
        <v>6488</v>
      </c>
      <c r="H1927" s="4" t="s">
        <v>3360</v>
      </c>
      <c r="I1927" s="49"/>
      <c r="J1927" s="1" t="s">
        <v>1621</v>
      </c>
      <c r="K1927" s="26" t="e">
        <f>IF(db[[#This Row],[NB NOTA_C]]="","",COUNTIF([2]!B_MSK[concat],db[[#This Row],[NB NOTA_C]]))</f>
        <v>#REF!</v>
      </c>
      <c r="L1927" s="7" t="s">
        <v>1637</v>
      </c>
      <c r="M1927" s="3" t="s">
        <v>1667</v>
      </c>
      <c r="N1927" s="1" t="s">
        <v>2810</v>
      </c>
      <c r="P1927" s="1" t="str">
        <f>IF(db[[#This Row],[QTY/ CTN]]="","",SUBSTITUTE(SUBSTITUTE(SUBSTITUTE(db[[#This Row],[QTY/ CTN]]," ","_",2),"(",""),")","")&amp;"_")</f>
        <v>120 PCS_</v>
      </c>
      <c r="Q1927" s="1">
        <f>IF(db[[#This Row],[H_QTY/ CTN]]="","",SEARCH("_",db[[#This Row],[H_QTY/ CTN]]))</f>
        <v>8</v>
      </c>
      <c r="R1927" s="1">
        <f>IF(db[[#This Row],[H_QTY/ CTN]]="","",LEN(db[[#This Row],[H_QTY/ CTN]]))</f>
        <v>8</v>
      </c>
      <c r="S1927" s="90" t="str">
        <f>IF(db[[#This Row],[H_QTY/ CTN]]="","",LEFT(db[[#This Row],[H_QTY/ CTN]],db[[#This Row],[H_1]]-1))</f>
        <v>120 PCS</v>
      </c>
      <c r="T1927" s="87" t="str">
        <f>IF(NOT(db[[#This Row],[H_1]]=db[[#This Row],[H_2]]),MID(db[[#This Row],[H_QTY/ CTN]],db[[#This Row],[H_1]]+1,db[[#This Row],[H_2]]-db[[#This Row],[H_1]]-1),"")</f>
        <v/>
      </c>
      <c r="U1927" s="87" t="str">
        <f>IF(db[[#This Row],[QTY/ CTN B]]="","",LEFT(db[[#This Row],[QTY/ CTN B]],SEARCH(" ",db[[#This Row],[QTY/ CTN B]],1)-1))</f>
        <v>120</v>
      </c>
      <c r="V1927" s="87" t="str">
        <f>IF(db[[#This Row],[QTY/ CTN B]]="","",RIGHT(db[[#This Row],[QTY/ CTN B]],LEN(db[[#This Row],[QTY/ CTN B]])-SEARCH(" ",db[[#This Row],[QTY/ CTN B]],1)))</f>
        <v>PCS</v>
      </c>
      <c r="W1927" s="87" t="str">
        <f>IF(db[[#This Row],[QTY/ CTN TG]]="",IF(db[[#This Row],[STN TG]]="","",12),LEFT(db[[#This Row],[QTY/ CTN TG]],SEARCH(" ",db[[#This Row],[QTY/ CTN TG]],1)-1))</f>
        <v/>
      </c>
      <c r="X19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7" s="87" t="str">
        <f>IF(db[[#This Row],[STN K]]="","",IF(db[[#This Row],[STN TG]]="LSN",12,""))</f>
        <v/>
      </c>
      <c r="Z1927" s="87" t="str">
        <f>IF(db[[#This Row],[STN TG]]="LSN","PCS","")</f>
        <v/>
      </c>
      <c r="AA1927" s="87">
        <f>db[[#This Row],[QTY B]]*IF(db[[#This Row],[QTY TG]]="",1,db[[#This Row],[QTY TG]])*IF(db[[#This Row],[QTY K]]="",1,db[[#This Row],[QTY K]])</f>
        <v>120</v>
      </c>
      <c r="AB1927" s="87" t="str">
        <f>IF(db[[#This Row],[STN K]]="",IF(db[[#This Row],[STN TG]]="",db[[#This Row],[STN B]],db[[#This Row],[STN TG]]),db[[#This Row],[STN K]])</f>
        <v>PCS</v>
      </c>
      <c r="AC1927" s="87"/>
    </row>
    <row r="1928" spans="1:29" x14ac:dyDescent="0.25">
      <c r="A1928" s="87">
        <f>ROW()-1</f>
        <v>1927</v>
      </c>
      <c r="B1928" s="3" t="str">
        <f>LOWER(SUBSTITUTE(SUBSTITUTE(SUBSTITUTE(SUBSTITUTE(SUBSTITUTE(SUBSTITUTE(db[[#This Row],[NB BM]]," ",),".",""),"-",""),"(",""),")",""),"/",""))</f>
        <v>pcklgad118setbt21</v>
      </c>
      <c r="C192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D1928" s="3" t="str">
        <f>LOWER(SUBSTITUTE(SUBSTITUTE(SUBSTITUTE(SUBSTITUTE(SUBSTITUTE(SUBSTITUTE(SUBSTITUTE(SUBSTITUTE(SUBSTITUTE(db[[#This Row],[NB PAJAK]]," ",""),"-",""),"(",""),")",""),".",""),",",""),"/",""),"""",""),"+",""))</f>
        <v/>
      </c>
      <c r="E1928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pcklgad118setbt21120pcs</v>
      </c>
      <c r="F19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pckad118120pcsuntana</v>
      </c>
      <c r="G1928" s="1" t="s">
        <v>6489</v>
      </c>
      <c r="H1928" s="4" t="s">
        <v>2854</v>
      </c>
      <c r="I1928" s="49"/>
      <c r="J1928" s="1" t="s">
        <v>1621</v>
      </c>
      <c r="K1928" s="26" t="e">
        <f>IF(db[[#This Row],[NB NOTA_C]]="","",COUNTIF([2]!B_MSK[concat],db[[#This Row],[NB NOTA_C]]))</f>
        <v>#REF!</v>
      </c>
      <c r="L1928" s="7" t="s">
        <v>1637</v>
      </c>
      <c r="M1928" s="3" t="s">
        <v>1667</v>
      </c>
      <c r="N1928" s="1" t="s">
        <v>2810</v>
      </c>
      <c r="P1928" s="1" t="str">
        <f>IF(db[[#This Row],[QTY/ CTN]]="","",SUBSTITUTE(SUBSTITUTE(SUBSTITUTE(db[[#This Row],[QTY/ CTN]]," ","_",2),"(",""),")","")&amp;"_")</f>
        <v>120 PCS_</v>
      </c>
      <c r="Q1928" s="1">
        <f>IF(db[[#This Row],[H_QTY/ CTN]]="","",SEARCH("_",db[[#This Row],[H_QTY/ CTN]]))</f>
        <v>8</v>
      </c>
      <c r="R1928" s="1">
        <f>IF(db[[#This Row],[H_QTY/ CTN]]="","",LEN(db[[#This Row],[H_QTY/ CTN]]))</f>
        <v>8</v>
      </c>
      <c r="S1928" s="90" t="str">
        <f>IF(db[[#This Row],[H_QTY/ CTN]]="","",LEFT(db[[#This Row],[H_QTY/ CTN]],db[[#This Row],[H_1]]-1))</f>
        <v>120 PCS</v>
      </c>
      <c r="T1928" s="87" t="str">
        <f>IF(NOT(db[[#This Row],[H_1]]=db[[#This Row],[H_2]]),MID(db[[#This Row],[H_QTY/ CTN]],db[[#This Row],[H_1]]+1,db[[#This Row],[H_2]]-db[[#This Row],[H_1]]-1),"")</f>
        <v/>
      </c>
      <c r="U1928" s="87" t="str">
        <f>IF(db[[#This Row],[QTY/ CTN B]]="","",LEFT(db[[#This Row],[QTY/ CTN B]],SEARCH(" ",db[[#This Row],[QTY/ CTN B]],1)-1))</f>
        <v>120</v>
      </c>
      <c r="V1928" s="87" t="str">
        <f>IF(db[[#This Row],[QTY/ CTN B]]="","",RIGHT(db[[#This Row],[QTY/ CTN B]],LEN(db[[#This Row],[QTY/ CTN B]])-SEARCH(" ",db[[#This Row],[QTY/ CTN B]],1)))</f>
        <v>PCS</v>
      </c>
      <c r="W1928" s="87" t="str">
        <f>IF(db[[#This Row],[QTY/ CTN TG]]="",IF(db[[#This Row],[STN TG]]="","",12),LEFT(db[[#This Row],[QTY/ CTN TG]],SEARCH(" ",db[[#This Row],[QTY/ CTN TG]],1)-1))</f>
        <v/>
      </c>
      <c r="X19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8" s="87" t="str">
        <f>IF(db[[#This Row],[STN K]]="","",IF(db[[#This Row],[STN TG]]="LSN",12,""))</f>
        <v/>
      </c>
      <c r="Z1928" s="87" t="str">
        <f>IF(db[[#This Row],[STN TG]]="LSN","PCS","")</f>
        <v/>
      </c>
      <c r="AA1928" s="87">
        <f>db[[#This Row],[QTY B]]*IF(db[[#This Row],[QTY TG]]="",1,db[[#This Row],[QTY TG]])*IF(db[[#This Row],[QTY K]]="",1,db[[#This Row],[QTY K]])</f>
        <v>120</v>
      </c>
      <c r="AB1928" s="87" t="str">
        <f>IF(db[[#This Row],[STN K]]="",IF(db[[#This Row],[STN TG]]="",db[[#This Row],[STN B]],db[[#This Row],[STN TG]]),db[[#This Row],[STN K]])</f>
        <v>PCS</v>
      </c>
      <c r="AC1928" s="87"/>
    </row>
    <row r="1929" spans="1:29" x14ac:dyDescent="0.25">
      <c r="A1929" s="87">
        <f>ROW()-1</f>
        <v>1928</v>
      </c>
      <c r="B1929" s="117" t="str">
        <f>LOWER(SUBSTITUTE(SUBSTITUTE(SUBSTITUTE(SUBSTITUTE(SUBSTITUTE(SUBSTITUTE(db[[#This Row],[NB BM]]," ",),".",""),"-",""),"(",""),")",""),"/",""))</f>
        <v>pcklgad70mobilanak</v>
      </c>
      <c r="C1929" s="117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D1929" s="117" t="str">
        <f>LOWER(SUBSTITUTE(SUBSTITUTE(SUBSTITUTE(SUBSTITUTE(SUBSTITUTE(SUBSTITUTE(SUBSTITUTE(SUBSTITUTE(SUBSTITUTE(db[[#This Row],[NB PAJAK]]," ",""),"-",""),"(",""),")",""),".",""),",",""),"/",""),"""",""),"+",""))</f>
        <v/>
      </c>
      <c r="E1929" s="117" t="str">
        <f>LOWER(SUBSTITUTE(SUBSTITUTE(SUBSTITUTE(SUBSTITUTE(SUBSTITUTE(SUBSTITUTE(SUBSTITUTE(SUBSTITUTE(SUBSTITUTE(db[[#This Row],[NB BM]]&amp;db[[#This Row],[QTY/ CTN]]," ",),".",""),"-",""),"(",""),")",""),",",""),"/",""),"""",""),"+",""))</f>
        <v>pcklgad70mobilanak144pcs</v>
      </c>
      <c r="F192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pckad0707x20mobilanak144pcsuntana</v>
      </c>
      <c r="G1929" s="4" t="s">
        <v>6490</v>
      </c>
      <c r="H1929" s="10" t="s">
        <v>5615</v>
      </c>
      <c r="I1929" s="119"/>
      <c r="J1929" s="1" t="s">
        <v>1621</v>
      </c>
      <c r="K1929" s="121" t="e">
        <f>IF(db[[#This Row],[NB NOTA_C]]="","",COUNTIF([2]!B_MSK[concat],db[[#This Row],[NB NOTA_C]]))</f>
        <v>#REF!</v>
      </c>
      <c r="L1929" s="7" t="s">
        <v>1637</v>
      </c>
      <c r="M1929" s="3" t="s">
        <v>1664</v>
      </c>
      <c r="N1929" s="1" t="s">
        <v>2810</v>
      </c>
      <c r="O1929" s="117"/>
      <c r="P1929" s="117" t="str">
        <f>IF(db[[#This Row],[QTY/ CTN]]="","",SUBSTITUTE(SUBSTITUTE(SUBSTITUTE(db[[#This Row],[QTY/ CTN]]," ","_",2),"(",""),")","")&amp;"_")</f>
        <v>144 PCS_</v>
      </c>
      <c r="Q1929" s="117">
        <f>IF(db[[#This Row],[H_QTY/ CTN]]="","",SEARCH("_",db[[#This Row],[H_QTY/ CTN]]))</f>
        <v>8</v>
      </c>
      <c r="R1929" s="117">
        <f>IF(db[[#This Row],[H_QTY/ CTN]]="","",LEN(db[[#This Row],[H_QTY/ CTN]]))</f>
        <v>8</v>
      </c>
      <c r="S1929" s="123" t="str">
        <f>IF(db[[#This Row],[H_QTY/ CTN]]="","",LEFT(db[[#This Row],[H_QTY/ CTN]],db[[#This Row],[H_1]]-1))</f>
        <v>144 PCS</v>
      </c>
      <c r="T1929" s="123" t="str">
        <f>IF(NOT(db[[#This Row],[H_1]]=db[[#This Row],[H_2]]),MID(db[[#This Row],[H_QTY/ CTN]],db[[#This Row],[H_1]]+1,db[[#This Row],[H_2]]-db[[#This Row],[H_1]]-1),"")</f>
        <v/>
      </c>
      <c r="U1929" s="123" t="str">
        <f>IF(db[[#This Row],[QTY/ CTN B]]="","",LEFT(db[[#This Row],[QTY/ CTN B]],SEARCH(" ",db[[#This Row],[QTY/ CTN B]],1)-1))</f>
        <v>144</v>
      </c>
      <c r="V1929" s="123" t="str">
        <f>IF(db[[#This Row],[QTY/ CTN B]]="","",RIGHT(db[[#This Row],[QTY/ CTN B]],LEN(db[[#This Row],[QTY/ CTN B]])-SEARCH(" ",db[[#This Row],[QTY/ CTN B]],1)))</f>
        <v>PCS</v>
      </c>
      <c r="W1929" s="123" t="str">
        <f>IF(db[[#This Row],[QTY/ CTN TG]]="",IF(db[[#This Row],[STN TG]]="","",12),LEFT(db[[#This Row],[QTY/ CTN TG]],SEARCH(" ",db[[#This Row],[QTY/ CTN TG]],1)-1))</f>
        <v/>
      </c>
      <c r="X192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29" s="123" t="str">
        <f>IF(db[[#This Row],[STN K]]="","",IF(db[[#This Row],[STN TG]]="LSN",12,""))</f>
        <v/>
      </c>
      <c r="Z1929" s="123" t="str">
        <f>IF(db[[#This Row],[STN TG]]="LSN","PCS","")</f>
        <v/>
      </c>
      <c r="AA1929" s="123">
        <f>db[[#This Row],[QTY B]]*IF(db[[#This Row],[QTY TG]]="",1,db[[#This Row],[QTY TG]])*IF(db[[#This Row],[QTY K]]="",1,db[[#This Row],[QTY K]])</f>
        <v>144</v>
      </c>
      <c r="AB1929" s="123" t="str">
        <f>IF(db[[#This Row],[STN K]]="",IF(db[[#This Row],[STN TG]]="",db[[#This Row],[STN B]],db[[#This Row],[STN TG]]),db[[#This Row],[STN K]])</f>
        <v>PCS</v>
      </c>
      <c r="AC1929" s="87"/>
    </row>
    <row r="1930" spans="1:29" x14ac:dyDescent="0.25">
      <c r="A1930" s="87">
        <f>ROW()-1</f>
        <v>1929</v>
      </c>
      <c r="B1930" s="3" t="str">
        <f>LOWER(SUBSTITUTE(SUBSTITUTE(SUBSTITUTE(SUBSTITUTE(SUBSTITUTE(SUBSTITUTE(db[[#This Row],[NB BM]]," ",),".",""),"-",""),"(",""),")",""),"/",""))</f>
        <v>pcklgad118setbt21</v>
      </c>
      <c r="C1930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D1930" s="3" t="str">
        <f>LOWER(SUBSTITUTE(SUBSTITUTE(SUBSTITUTE(SUBSTITUTE(SUBSTITUTE(SUBSTITUTE(SUBSTITUTE(SUBSTITUTE(SUBSTITUTE(db[[#This Row],[NB PAJAK]]," ",""),"-",""),"(",""),")",""),".",""),",",""),"/",""),"""",""),"+",""))</f>
        <v/>
      </c>
      <c r="E1930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pcklgad118setbt21120pcs</v>
      </c>
      <c r="F1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pckad11810x22setbt21120pcsuntana</v>
      </c>
      <c r="G1930" s="1" t="s">
        <v>6489</v>
      </c>
      <c r="H1930" s="4" t="s">
        <v>2883</v>
      </c>
      <c r="I1930" s="49"/>
      <c r="J1930" s="1" t="s">
        <v>1621</v>
      </c>
      <c r="K1930" s="26" t="e">
        <f>IF(db[[#This Row],[NB NOTA_C]]="","",COUNTIF([2]!B_MSK[concat],db[[#This Row],[NB NOTA_C]]))</f>
        <v>#REF!</v>
      </c>
      <c r="L1930" s="7" t="s">
        <v>1637</v>
      </c>
      <c r="M1930" s="3" t="s">
        <v>1667</v>
      </c>
      <c r="N1930" s="1" t="s">
        <v>2810</v>
      </c>
      <c r="O1930" s="3"/>
      <c r="P1930" s="3" t="str">
        <f>IF(db[[#This Row],[QTY/ CTN]]="","",SUBSTITUTE(SUBSTITUTE(SUBSTITUTE(db[[#This Row],[QTY/ CTN]]," ","_",2),"(",""),")","")&amp;"_")</f>
        <v>120 PCS_</v>
      </c>
      <c r="Q1930" s="3">
        <f>IF(db[[#This Row],[H_QTY/ CTN]]="","",SEARCH("_",db[[#This Row],[H_QTY/ CTN]]))</f>
        <v>8</v>
      </c>
      <c r="R1930" s="3">
        <f>IF(db[[#This Row],[H_QTY/ CTN]]="","",LEN(db[[#This Row],[H_QTY/ CTN]]))</f>
        <v>8</v>
      </c>
      <c r="S1930" s="90" t="str">
        <f>IF(db[[#This Row],[H_QTY/ CTN]]="","",LEFT(db[[#This Row],[H_QTY/ CTN]],db[[#This Row],[H_1]]-1))</f>
        <v>120 PCS</v>
      </c>
      <c r="T1930" s="87" t="str">
        <f>IF(NOT(db[[#This Row],[H_1]]=db[[#This Row],[H_2]]),MID(db[[#This Row],[H_QTY/ CTN]],db[[#This Row],[H_1]]+1,db[[#This Row],[H_2]]-db[[#This Row],[H_1]]-1),"")</f>
        <v/>
      </c>
      <c r="U1930" s="87" t="str">
        <f>IF(db[[#This Row],[QTY/ CTN B]]="","",LEFT(db[[#This Row],[QTY/ CTN B]],SEARCH(" ",db[[#This Row],[QTY/ CTN B]],1)-1))</f>
        <v>120</v>
      </c>
      <c r="V1930" s="87" t="str">
        <f>IF(db[[#This Row],[QTY/ CTN B]]="","",RIGHT(db[[#This Row],[QTY/ CTN B]],LEN(db[[#This Row],[QTY/ CTN B]])-SEARCH(" ",db[[#This Row],[QTY/ CTN B]],1)))</f>
        <v>PCS</v>
      </c>
      <c r="W1930" s="87" t="str">
        <f>IF(db[[#This Row],[QTY/ CTN TG]]="",IF(db[[#This Row],[STN TG]]="","",12),LEFT(db[[#This Row],[QTY/ CTN TG]],SEARCH(" ",db[[#This Row],[QTY/ CTN TG]],1)-1))</f>
        <v/>
      </c>
      <c r="X1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0" s="87" t="str">
        <f>IF(db[[#This Row],[STN K]]="","",IF(db[[#This Row],[STN TG]]="LSN",12,""))</f>
        <v/>
      </c>
      <c r="Z1930" s="87" t="str">
        <f>IF(db[[#This Row],[STN TG]]="LSN","PCS","")</f>
        <v/>
      </c>
      <c r="AA1930" s="87">
        <f>db[[#This Row],[QTY B]]*IF(db[[#This Row],[QTY TG]]="",1,db[[#This Row],[QTY TG]])*IF(db[[#This Row],[QTY K]]="",1,db[[#This Row],[QTY K]])</f>
        <v>120</v>
      </c>
      <c r="AB1930" s="87" t="str">
        <f>IF(db[[#This Row],[STN K]]="",IF(db[[#This Row],[STN TG]]="",db[[#This Row],[STN B]],db[[#This Row],[STN TG]]),db[[#This Row],[STN K]])</f>
        <v>PCS</v>
      </c>
      <c r="AC1930" s="87"/>
    </row>
    <row r="1931" spans="1:29" x14ac:dyDescent="0.25">
      <c r="A1931" s="87">
        <f>ROW()-1</f>
        <v>1930</v>
      </c>
      <c r="B1931" s="3" t="str">
        <f>LOWER(SUBSTITUTE(SUBSTITUTE(SUBSTITUTE(SUBSTITUTE(SUBSTITUTE(SUBSTITUTE(db[[#This Row],[NB BM]]," ",),".",""),"-",""),"(",""),")",""),"/",""))</f>
        <v>pcklgad1228x20setbt21</v>
      </c>
      <c r="C1931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D1931" s="3" t="str">
        <f>LOWER(SUBSTITUTE(SUBSTITUTE(SUBSTITUTE(SUBSTITUTE(SUBSTITUTE(SUBSTITUTE(SUBSTITUTE(SUBSTITUTE(SUBSTITUTE(db[[#This Row],[NB PAJAK]]," ",""),"-",""),"(",""),")",""),".",""),",",""),"/",""),"""",""),"+",""))</f>
        <v/>
      </c>
      <c r="E1931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pcklgad1228x20setbt21192pcs</v>
      </c>
      <c r="F1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pckad1228x20setbt21192pcsuntana</v>
      </c>
      <c r="G1931" s="1" t="s">
        <v>6491</v>
      </c>
      <c r="H1931" s="4" t="s">
        <v>2203</v>
      </c>
      <c r="I1931" s="49"/>
      <c r="J1931" s="1" t="s">
        <v>1621</v>
      </c>
      <c r="K1931" s="26" t="e">
        <f>IF(db[[#This Row],[NB NOTA_C]]="","",COUNTIF([2]!B_MSK[concat],db[[#This Row],[NB NOTA_C]]))</f>
        <v>#REF!</v>
      </c>
      <c r="L1931" s="7" t="s">
        <v>1637</v>
      </c>
      <c r="M1931" s="3" t="s">
        <v>1767</v>
      </c>
      <c r="N1931" s="1" t="s">
        <v>2810</v>
      </c>
      <c r="P1931" s="1" t="str">
        <f>IF(db[[#This Row],[QTY/ CTN]]="","",SUBSTITUTE(SUBSTITUTE(SUBSTITUTE(db[[#This Row],[QTY/ CTN]]," ","_",2),"(",""),")","")&amp;"_")</f>
        <v>192 PCS_</v>
      </c>
      <c r="Q1931" s="1">
        <f>IF(db[[#This Row],[H_QTY/ CTN]]="","",SEARCH("_",db[[#This Row],[H_QTY/ CTN]]))</f>
        <v>8</v>
      </c>
      <c r="R1931" s="1">
        <f>IF(db[[#This Row],[H_QTY/ CTN]]="","",LEN(db[[#This Row],[H_QTY/ CTN]]))</f>
        <v>8</v>
      </c>
      <c r="S1931" s="90" t="str">
        <f>IF(db[[#This Row],[H_QTY/ CTN]]="","",LEFT(db[[#This Row],[H_QTY/ CTN]],db[[#This Row],[H_1]]-1))</f>
        <v>192 PCS</v>
      </c>
      <c r="T1931" s="87" t="str">
        <f>IF(NOT(db[[#This Row],[H_1]]=db[[#This Row],[H_2]]),MID(db[[#This Row],[H_QTY/ CTN]],db[[#This Row],[H_1]]+1,db[[#This Row],[H_2]]-db[[#This Row],[H_1]]-1),"")</f>
        <v/>
      </c>
      <c r="U1931" s="87" t="str">
        <f>IF(db[[#This Row],[QTY/ CTN B]]="","",LEFT(db[[#This Row],[QTY/ CTN B]],SEARCH(" ",db[[#This Row],[QTY/ CTN B]],1)-1))</f>
        <v>192</v>
      </c>
      <c r="V1931" s="87" t="str">
        <f>IF(db[[#This Row],[QTY/ CTN B]]="","",RIGHT(db[[#This Row],[QTY/ CTN B]],LEN(db[[#This Row],[QTY/ CTN B]])-SEARCH(" ",db[[#This Row],[QTY/ CTN B]],1)))</f>
        <v>PCS</v>
      </c>
      <c r="W1931" s="87" t="str">
        <f>IF(db[[#This Row],[QTY/ CTN TG]]="",IF(db[[#This Row],[STN TG]]="","",12),LEFT(db[[#This Row],[QTY/ CTN TG]],SEARCH(" ",db[[#This Row],[QTY/ CTN TG]],1)-1))</f>
        <v/>
      </c>
      <c r="X1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1" s="87" t="str">
        <f>IF(db[[#This Row],[STN K]]="","",IF(db[[#This Row],[STN TG]]="LSN",12,""))</f>
        <v/>
      </c>
      <c r="Z1931" s="87" t="str">
        <f>IF(db[[#This Row],[STN TG]]="LSN","PCS","")</f>
        <v/>
      </c>
      <c r="AA1931" s="87">
        <f>db[[#This Row],[QTY B]]*IF(db[[#This Row],[QTY TG]]="",1,db[[#This Row],[QTY TG]])*IF(db[[#This Row],[QTY K]]="",1,db[[#This Row],[QTY K]])</f>
        <v>192</v>
      </c>
      <c r="AB1931" s="87" t="str">
        <f>IF(db[[#This Row],[STN K]]="",IF(db[[#This Row],[STN TG]]="",db[[#This Row],[STN B]],db[[#This Row],[STN TG]]),db[[#This Row],[STN K]])</f>
        <v>PCS</v>
      </c>
      <c r="AC1931" s="87"/>
    </row>
    <row r="1932" spans="1:29" x14ac:dyDescent="0.25">
      <c r="A1932" s="87">
        <f>ROW()-1</f>
        <v>1931</v>
      </c>
      <c r="B1932" s="3" t="str">
        <f>LOWER(SUBSTITUTE(SUBSTITUTE(SUBSTITUTE(SUBSTITUTE(SUBSTITUTE(SUBSTITUTE(db[[#This Row],[NB BM]]," ",),".",""),"-",""),"(",""),")",""),"/",""))</f>
        <v>pcklgb652</v>
      </c>
      <c r="C1932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D1932" s="3" t="str">
        <f>LOWER(SUBSTITUTE(SUBSTITUTE(SUBSTITUTE(SUBSTITUTE(SUBSTITUTE(SUBSTITUTE(SUBSTITUTE(SUBSTITUTE(SUBSTITUTE(db[[#This Row],[NB PAJAK]]," ",""),"-",""),"(",""),")",""),".",""),",",""),"/",""),"""",""),"+",""))</f>
        <v/>
      </c>
      <c r="E193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pcklgb652200pcs</v>
      </c>
      <c r="F1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pckb652200pcsuntana</v>
      </c>
      <c r="G1932" s="1" t="s">
        <v>6492</v>
      </c>
      <c r="H1932" s="4" t="s">
        <v>2449</v>
      </c>
      <c r="I1932" s="49"/>
      <c r="J1932" s="1" t="s">
        <v>1621</v>
      </c>
      <c r="K1932" s="26" t="e">
        <f>IF(db[[#This Row],[NB NOTA_C]]="","",COUNTIF([2]!B_MSK[concat],db[[#This Row],[NB NOTA_C]]))</f>
        <v>#REF!</v>
      </c>
      <c r="L1932" s="7" t="s">
        <v>1637</v>
      </c>
      <c r="M1932" s="3" t="s">
        <v>1831</v>
      </c>
      <c r="N1932" s="1" t="s">
        <v>2810</v>
      </c>
      <c r="P1932" s="1" t="str">
        <f>IF(db[[#This Row],[QTY/ CTN]]="","",SUBSTITUTE(SUBSTITUTE(SUBSTITUTE(db[[#This Row],[QTY/ CTN]]," ","_",2),"(",""),")","")&amp;"_")</f>
        <v>200 PCS_</v>
      </c>
      <c r="Q1932" s="1">
        <f>IF(db[[#This Row],[H_QTY/ CTN]]="","",SEARCH("_",db[[#This Row],[H_QTY/ CTN]]))</f>
        <v>8</v>
      </c>
      <c r="R1932" s="1">
        <f>IF(db[[#This Row],[H_QTY/ CTN]]="","",LEN(db[[#This Row],[H_QTY/ CTN]]))</f>
        <v>8</v>
      </c>
      <c r="S1932" s="90" t="str">
        <f>IF(db[[#This Row],[H_QTY/ CTN]]="","",LEFT(db[[#This Row],[H_QTY/ CTN]],db[[#This Row],[H_1]]-1))</f>
        <v>200 PCS</v>
      </c>
      <c r="T1932" s="87" t="str">
        <f>IF(NOT(db[[#This Row],[H_1]]=db[[#This Row],[H_2]]),MID(db[[#This Row],[H_QTY/ CTN]],db[[#This Row],[H_1]]+1,db[[#This Row],[H_2]]-db[[#This Row],[H_1]]-1),"")</f>
        <v/>
      </c>
      <c r="U1932" s="87" t="str">
        <f>IF(db[[#This Row],[QTY/ CTN B]]="","",LEFT(db[[#This Row],[QTY/ CTN B]],SEARCH(" ",db[[#This Row],[QTY/ CTN B]],1)-1))</f>
        <v>200</v>
      </c>
      <c r="V1932" s="87" t="str">
        <f>IF(db[[#This Row],[QTY/ CTN B]]="","",RIGHT(db[[#This Row],[QTY/ CTN B]],LEN(db[[#This Row],[QTY/ CTN B]])-SEARCH(" ",db[[#This Row],[QTY/ CTN B]],1)))</f>
        <v>PCS</v>
      </c>
      <c r="W1932" s="87" t="str">
        <f>IF(db[[#This Row],[QTY/ CTN TG]]="",IF(db[[#This Row],[STN TG]]="","",12),LEFT(db[[#This Row],[QTY/ CTN TG]],SEARCH(" ",db[[#This Row],[QTY/ CTN TG]],1)-1))</f>
        <v/>
      </c>
      <c r="X1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2" s="87" t="str">
        <f>IF(db[[#This Row],[STN K]]="","",IF(db[[#This Row],[STN TG]]="LSN",12,""))</f>
        <v/>
      </c>
      <c r="Z1932" s="87" t="str">
        <f>IF(db[[#This Row],[STN TG]]="LSN","PCS","")</f>
        <v/>
      </c>
      <c r="AA1932" s="87">
        <f>db[[#This Row],[QTY B]]*IF(db[[#This Row],[QTY TG]]="",1,db[[#This Row],[QTY TG]])*IF(db[[#This Row],[QTY K]]="",1,db[[#This Row],[QTY K]])</f>
        <v>200</v>
      </c>
      <c r="AB1932" s="87" t="str">
        <f>IF(db[[#This Row],[STN K]]="",IF(db[[#This Row],[STN TG]]="",db[[#This Row],[STN B]],db[[#This Row],[STN TG]]),db[[#This Row],[STN K]])</f>
        <v>PCS</v>
      </c>
      <c r="AC1932" s="87"/>
    </row>
    <row r="1933" spans="1:29" x14ac:dyDescent="0.25">
      <c r="A1933" s="87">
        <f>ROW()-1</f>
        <v>1932</v>
      </c>
      <c r="B1933" s="3" t="str">
        <f>LOWER(SUBSTITUTE(SUBSTITUTE(SUBSTITUTE(SUBSTITUTE(SUBSTITUTE(SUBSTITUTE(db[[#This Row],[NB BM]]," ",),".",""),"-",""),"(",""),")",""),"/",""))</f>
        <v>pcklgb5837x20mobilanak</v>
      </c>
      <c r="C1933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D1933" s="3" t="str">
        <f>LOWER(SUBSTITUTE(SUBSTITUTE(SUBSTITUTE(SUBSTITUTE(SUBSTITUTE(SUBSTITUTE(SUBSTITUTE(SUBSTITUTE(SUBSTITUTE(db[[#This Row],[NB PAJAK]]," ",""),"-",""),"(",""),")",""),".",""),",",""),"/",""),"""",""),"+",""))</f>
        <v/>
      </c>
      <c r="E193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pcklgb5837x20mobilanak192pcs</v>
      </c>
      <c r="F1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pckb5837x20mobilanak192pcsuntana</v>
      </c>
      <c r="G1933" s="1" t="s">
        <v>6493</v>
      </c>
      <c r="H1933" s="4" t="s">
        <v>3002</v>
      </c>
      <c r="I1933" s="49"/>
      <c r="J1933" s="1" t="s">
        <v>1621</v>
      </c>
      <c r="K1933" s="26" t="e">
        <f>IF(db[[#This Row],[NB NOTA_C]]="","",COUNTIF([2]!B_MSK[concat],db[[#This Row],[NB NOTA_C]]))</f>
        <v>#REF!</v>
      </c>
      <c r="L1933" s="7" t="s">
        <v>1637</v>
      </c>
      <c r="M1933" s="3" t="s">
        <v>1767</v>
      </c>
      <c r="N1933" s="1" t="s">
        <v>2810</v>
      </c>
      <c r="P1933" s="1" t="str">
        <f>IF(db[[#This Row],[QTY/ CTN]]="","",SUBSTITUTE(SUBSTITUTE(SUBSTITUTE(db[[#This Row],[QTY/ CTN]]," ","_",2),"(",""),")","")&amp;"_")</f>
        <v>192 PCS_</v>
      </c>
      <c r="Q1933" s="1">
        <f>IF(db[[#This Row],[H_QTY/ CTN]]="","",SEARCH("_",db[[#This Row],[H_QTY/ CTN]]))</f>
        <v>8</v>
      </c>
      <c r="R1933" s="1">
        <f>IF(db[[#This Row],[H_QTY/ CTN]]="","",LEN(db[[#This Row],[H_QTY/ CTN]]))</f>
        <v>8</v>
      </c>
      <c r="S1933" s="90" t="str">
        <f>IF(db[[#This Row],[H_QTY/ CTN]]="","",LEFT(db[[#This Row],[H_QTY/ CTN]],db[[#This Row],[H_1]]-1))</f>
        <v>192 PCS</v>
      </c>
      <c r="T1933" s="87" t="str">
        <f>IF(NOT(db[[#This Row],[H_1]]=db[[#This Row],[H_2]]),MID(db[[#This Row],[H_QTY/ CTN]],db[[#This Row],[H_1]]+1,db[[#This Row],[H_2]]-db[[#This Row],[H_1]]-1),"")</f>
        <v/>
      </c>
      <c r="U1933" s="87" t="str">
        <f>IF(db[[#This Row],[QTY/ CTN B]]="","",LEFT(db[[#This Row],[QTY/ CTN B]],SEARCH(" ",db[[#This Row],[QTY/ CTN B]],1)-1))</f>
        <v>192</v>
      </c>
      <c r="V1933" s="87" t="str">
        <f>IF(db[[#This Row],[QTY/ CTN B]]="","",RIGHT(db[[#This Row],[QTY/ CTN B]],LEN(db[[#This Row],[QTY/ CTN B]])-SEARCH(" ",db[[#This Row],[QTY/ CTN B]],1)))</f>
        <v>PCS</v>
      </c>
      <c r="W1933" s="87" t="str">
        <f>IF(db[[#This Row],[QTY/ CTN TG]]="",IF(db[[#This Row],[STN TG]]="","",12),LEFT(db[[#This Row],[QTY/ CTN TG]],SEARCH(" ",db[[#This Row],[QTY/ CTN TG]],1)-1))</f>
        <v/>
      </c>
      <c r="X1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3" s="87" t="str">
        <f>IF(db[[#This Row],[STN K]]="","",IF(db[[#This Row],[STN TG]]="LSN",12,""))</f>
        <v/>
      </c>
      <c r="Z1933" s="87" t="str">
        <f>IF(db[[#This Row],[STN TG]]="LSN","PCS","")</f>
        <v/>
      </c>
      <c r="AA1933" s="87">
        <f>db[[#This Row],[QTY B]]*IF(db[[#This Row],[QTY TG]]="",1,db[[#This Row],[QTY TG]])*IF(db[[#This Row],[QTY K]]="",1,db[[#This Row],[QTY K]])</f>
        <v>192</v>
      </c>
      <c r="AB1933" s="87" t="str">
        <f>IF(db[[#This Row],[STN K]]="",IF(db[[#This Row],[STN TG]]="",db[[#This Row],[STN B]],db[[#This Row],[STN TG]]),db[[#This Row],[STN K]])</f>
        <v>PCS</v>
      </c>
      <c r="AC1933" s="87"/>
    </row>
    <row r="1934" spans="1:29" x14ac:dyDescent="0.25">
      <c r="A1934" s="87">
        <f>ROW()-1</f>
        <v>1933</v>
      </c>
      <c r="B1934" s="3" t="str">
        <f>LOWER(SUBSTITUTE(SUBSTITUTE(SUBSTITUTE(SUBSTITUTE(SUBSTITUTE(SUBSTITUTE(db[[#This Row],[NB BM]]," ",),".",""),"-",""),"(",""),")",""),"/",""))</f>
        <v>pcklgb5977x20mobilset</v>
      </c>
      <c r="C1934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D1934" s="3" t="str">
        <f>LOWER(SUBSTITUTE(SUBSTITUTE(SUBSTITUTE(SUBSTITUTE(SUBSTITUTE(SUBSTITUTE(SUBSTITUTE(SUBSTITUTE(SUBSTITUTE(db[[#This Row],[NB PAJAK]]," ",""),"-",""),"(",""),")",""),".",""),",",""),"/",""),"""",""),"+",""))</f>
        <v/>
      </c>
      <c r="E1934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pcklgb5977x20mobilset144pcs</v>
      </c>
      <c r="F19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pckb5977x20mobilset144pcsuntana</v>
      </c>
      <c r="G1934" s="1" t="s">
        <v>6494</v>
      </c>
      <c r="H1934" s="4" t="s">
        <v>3003</v>
      </c>
      <c r="I1934" s="49"/>
      <c r="J1934" s="1" t="s">
        <v>1621</v>
      </c>
      <c r="K1934" s="26" t="e">
        <f>IF(db[[#This Row],[NB NOTA_C]]="","",COUNTIF([2]!B_MSK[concat],db[[#This Row],[NB NOTA_C]]))</f>
        <v>#REF!</v>
      </c>
      <c r="L1934" s="7" t="s">
        <v>1637</v>
      </c>
      <c r="M1934" s="3" t="s">
        <v>1664</v>
      </c>
      <c r="N1934" s="1" t="s">
        <v>2810</v>
      </c>
      <c r="P1934" s="1" t="str">
        <f>IF(db[[#This Row],[QTY/ CTN]]="","",SUBSTITUTE(SUBSTITUTE(SUBSTITUTE(db[[#This Row],[QTY/ CTN]]," ","_",2),"(",""),")","")&amp;"_")</f>
        <v>144 PCS_</v>
      </c>
      <c r="Q1934" s="1">
        <f>IF(db[[#This Row],[H_QTY/ CTN]]="","",SEARCH("_",db[[#This Row],[H_QTY/ CTN]]))</f>
        <v>8</v>
      </c>
      <c r="R1934" s="1">
        <f>IF(db[[#This Row],[H_QTY/ CTN]]="","",LEN(db[[#This Row],[H_QTY/ CTN]]))</f>
        <v>8</v>
      </c>
      <c r="S1934" s="90" t="str">
        <f>IF(db[[#This Row],[H_QTY/ CTN]]="","",LEFT(db[[#This Row],[H_QTY/ CTN]],db[[#This Row],[H_1]]-1))</f>
        <v>144 PCS</v>
      </c>
      <c r="T1934" s="87" t="str">
        <f>IF(NOT(db[[#This Row],[H_1]]=db[[#This Row],[H_2]]),MID(db[[#This Row],[H_QTY/ CTN]],db[[#This Row],[H_1]]+1,db[[#This Row],[H_2]]-db[[#This Row],[H_1]]-1),"")</f>
        <v/>
      </c>
      <c r="U1934" s="87" t="str">
        <f>IF(db[[#This Row],[QTY/ CTN B]]="","",LEFT(db[[#This Row],[QTY/ CTN B]],SEARCH(" ",db[[#This Row],[QTY/ CTN B]],1)-1))</f>
        <v>144</v>
      </c>
      <c r="V1934" s="87" t="str">
        <f>IF(db[[#This Row],[QTY/ CTN B]]="","",RIGHT(db[[#This Row],[QTY/ CTN B]],LEN(db[[#This Row],[QTY/ CTN B]])-SEARCH(" ",db[[#This Row],[QTY/ CTN B]],1)))</f>
        <v>PCS</v>
      </c>
      <c r="W1934" s="87" t="str">
        <f>IF(db[[#This Row],[QTY/ CTN TG]]="",IF(db[[#This Row],[STN TG]]="","",12),LEFT(db[[#This Row],[QTY/ CTN TG]],SEARCH(" ",db[[#This Row],[QTY/ CTN TG]],1)-1))</f>
        <v/>
      </c>
      <c r="X1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4" s="87" t="str">
        <f>IF(db[[#This Row],[STN K]]="","",IF(db[[#This Row],[STN TG]]="LSN",12,""))</f>
        <v/>
      </c>
      <c r="Z1934" s="87" t="str">
        <f>IF(db[[#This Row],[STN TG]]="LSN","PCS","")</f>
        <v/>
      </c>
      <c r="AA1934" s="87">
        <f>db[[#This Row],[QTY B]]*IF(db[[#This Row],[QTY TG]]="",1,db[[#This Row],[QTY TG]])*IF(db[[#This Row],[QTY K]]="",1,db[[#This Row],[QTY K]])</f>
        <v>144</v>
      </c>
      <c r="AB1934" s="87" t="str">
        <f>IF(db[[#This Row],[STN K]]="",IF(db[[#This Row],[STN TG]]="",db[[#This Row],[STN B]],db[[#This Row],[STN TG]]),db[[#This Row],[STN K]])</f>
        <v>PCS</v>
      </c>
      <c r="AC1934" s="87"/>
    </row>
    <row r="1935" spans="1:29" x14ac:dyDescent="0.25">
      <c r="A1935" s="87">
        <f>ROW()-1</f>
        <v>1934</v>
      </c>
      <c r="B1935" s="3" t="str">
        <f>LOWER(SUBSTITUTE(SUBSTITUTE(SUBSTITUTE(SUBSTITUTE(SUBSTITUTE(SUBSTITUTE(db[[#This Row],[NB BM]]," ",),".",""),"-",""),"(",""),")",""),"/",""))</f>
        <v>pcklgb6528x252ssnkacabt21</v>
      </c>
      <c r="C1935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D1935" s="3" t="str">
        <f>LOWER(SUBSTITUTE(SUBSTITUTE(SUBSTITUTE(SUBSTITUTE(SUBSTITUTE(SUBSTITUTE(SUBSTITUTE(SUBSTITUTE(SUBSTITUTE(db[[#This Row],[NB PAJAK]]," ",""),"-",""),"(",""),")",""),".",""),",",""),"/",""),"""",""),"+",""))</f>
        <v/>
      </c>
      <c r="E1935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pcklgb6528x252ssnkacabt21200pcs</v>
      </c>
      <c r="F19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pckb6528x2052ssnkacabt21200pcsuntana</v>
      </c>
      <c r="G1935" s="1" t="s">
        <v>6495</v>
      </c>
      <c r="H1935" s="4" t="s">
        <v>2884</v>
      </c>
      <c r="I1935" s="49"/>
      <c r="J1935" s="1" t="s">
        <v>1621</v>
      </c>
      <c r="K1935" s="26" t="e">
        <f>IF(db[[#This Row],[NB NOTA_C]]="","",COUNTIF([2]!B_MSK[concat],db[[#This Row],[NB NOTA_C]]))</f>
        <v>#REF!</v>
      </c>
      <c r="L1935" s="7" t="s">
        <v>1637</v>
      </c>
      <c r="M1935" s="3" t="s">
        <v>1831</v>
      </c>
      <c r="N1935" s="1" t="s">
        <v>2810</v>
      </c>
      <c r="O1935" s="3"/>
      <c r="P1935" s="3" t="str">
        <f>IF(db[[#This Row],[QTY/ CTN]]="","",SUBSTITUTE(SUBSTITUTE(SUBSTITUTE(db[[#This Row],[QTY/ CTN]]," ","_",2),"(",""),")","")&amp;"_")</f>
        <v>200 PCS_</v>
      </c>
      <c r="Q1935" s="3">
        <f>IF(db[[#This Row],[H_QTY/ CTN]]="","",SEARCH("_",db[[#This Row],[H_QTY/ CTN]]))</f>
        <v>8</v>
      </c>
      <c r="R1935" s="3">
        <f>IF(db[[#This Row],[H_QTY/ CTN]]="","",LEN(db[[#This Row],[H_QTY/ CTN]]))</f>
        <v>8</v>
      </c>
      <c r="S1935" s="90" t="str">
        <f>IF(db[[#This Row],[H_QTY/ CTN]]="","",LEFT(db[[#This Row],[H_QTY/ CTN]],db[[#This Row],[H_1]]-1))</f>
        <v>200 PCS</v>
      </c>
      <c r="T1935" s="87" t="str">
        <f>IF(NOT(db[[#This Row],[H_1]]=db[[#This Row],[H_2]]),MID(db[[#This Row],[H_QTY/ CTN]],db[[#This Row],[H_1]]+1,db[[#This Row],[H_2]]-db[[#This Row],[H_1]]-1),"")</f>
        <v/>
      </c>
      <c r="U1935" s="87" t="str">
        <f>IF(db[[#This Row],[QTY/ CTN B]]="","",LEFT(db[[#This Row],[QTY/ CTN B]],SEARCH(" ",db[[#This Row],[QTY/ CTN B]],1)-1))</f>
        <v>200</v>
      </c>
      <c r="V1935" s="87" t="str">
        <f>IF(db[[#This Row],[QTY/ CTN B]]="","",RIGHT(db[[#This Row],[QTY/ CTN B]],LEN(db[[#This Row],[QTY/ CTN B]])-SEARCH(" ",db[[#This Row],[QTY/ CTN B]],1)))</f>
        <v>PCS</v>
      </c>
      <c r="W1935" s="87" t="str">
        <f>IF(db[[#This Row],[QTY/ CTN TG]]="",IF(db[[#This Row],[STN TG]]="","",12),LEFT(db[[#This Row],[QTY/ CTN TG]],SEARCH(" ",db[[#This Row],[QTY/ CTN TG]],1)-1))</f>
        <v/>
      </c>
      <c r="X19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5" s="87" t="str">
        <f>IF(db[[#This Row],[STN K]]="","",IF(db[[#This Row],[STN TG]]="LSN",12,""))</f>
        <v/>
      </c>
      <c r="Z1935" s="87" t="str">
        <f>IF(db[[#This Row],[STN TG]]="LSN","PCS","")</f>
        <v/>
      </c>
      <c r="AA1935" s="87">
        <f>db[[#This Row],[QTY B]]*IF(db[[#This Row],[QTY TG]]="",1,db[[#This Row],[QTY TG]])*IF(db[[#This Row],[QTY K]]="",1,db[[#This Row],[QTY K]])</f>
        <v>200</v>
      </c>
      <c r="AB1935" s="87" t="str">
        <f>IF(db[[#This Row],[STN K]]="",IF(db[[#This Row],[STN TG]]="",db[[#This Row],[STN B]],db[[#This Row],[STN TG]]),db[[#This Row],[STN K]])</f>
        <v>PCS</v>
      </c>
      <c r="AC1935" s="87"/>
    </row>
    <row r="1936" spans="1:29" x14ac:dyDescent="0.25">
      <c r="A1936" s="87">
        <f>ROW()-1</f>
        <v>1935</v>
      </c>
      <c r="B1936" s="45" t="str">
        <f>LOWER(SUBSTITUTE(SUBSTITUTE(SUBSTITUTE(SUBSTITUTE(SUBSTITUTE(SUBSTITUTE(db[[#This Row],[NB BM]]," ",),".",""),"-",""),"(",""),")",""),"/",""))</f>
        <v>pcklgb6677x20mobilset</v>
      </c>
      <c r="C1936" s="45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D1936" s="45" t="str">
        <f>LOWER(SUBSTITUTE(SUBSTITUTE(SUBSTITUTE(SUBSTITUTE(SUBSTITUTE(SUBSTITUTE(SUBSTITUTE(SUBSTITUTE(SUBSTITUTE(db[[#This Row],[NB PAJAK]]," ",""),"-",""),"(",""),")",""),".",""),",",""),"/",""),"""",""),"+",""))</f>
        <v/>
      </c>
      <c r="E1936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pcklgb6677x20mobilset144pcs</v>
      </c>
      <c r="F193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pckb6677x20mobilset144pcsuntana</v>
      </c>
      <c r="G1936" s="65" t="s">
        <v>6496</v>
      </c>
      <c r="H1936" s="65" t="s">
        <v>4701</v>
      </c>
      <c r="I1936" s="58"/>
      <c r="J1936" s="1" t="s">
        <v>1621</v>
      </c>
      <c r="K1936" s="47" t="e">
        <f>IF(db[[#This Row],[NB NOTA_C]]="","",COUNTIF([2]!B_MSK[concat],db[[#This Row],[NB NOTA_C]]))</f>
        <v>#REF!</v>
      </c>
      <c r="L1936" s="48" t="s">
        <v>1637</v>
      </c>
      <c r="M1936" s="45" t="s">
        <v>1664</v>
      </c>
      <c r="N1936" s="46" t="s">
        <v>2810</v>
      </c>
      <c r="O1936" s="45"/>
      <c r="P1936" s="45" t="str">
        <f>IF(db[[#This Row],[QTY/ CTN]]="","",SUBSTITUTE(SUBSTITUTE(SUBSTITUTE(db[[#This Row],[QTY/ CTN]]," ","_",2),"(",""),")","")&amp;"_")</f>
        <v>144 PCS_</v>
      </c>
      <c r="Q1936" s="45">
        <f>IF(db[[#This Row],[H_QTY/ CTN]]="","",SEARCH("_",db[[#This Row],[H_QTY/ CTN]]))</f>
        <v>8</v>
      </c>
      <c r="R1936" s="45">
        <f>IF(db[[#This Row],[H_QTY/ CTN]]="","",LEN(db[[#This Row],[H_QTY/ CTN]]))</f>
        <v>8</v>
      </c>
      <c r="S1936" s="95" t="str">
        <f>IF(db[[#This Row],[H_QTY/ CTN]]="","",LEFT(db[[#This Row],[H_QTY/ CTN]],db[[#This Row],[H_1]]-1))</f>
        <v>144 PCS</v>
      </c>
      <c r="T1936" s="95" t="str">
        <f>IF(NOT(db[[#This Row],[H_1]]=db[[#This Row],[H_2]]),MID(db[[#This Row],[H_QTY/ CTN]],db[[#This Row],[H_1]]+1,db[[#This Row],[H_2]]-db[[#This Row],[H_1]]-1),"")</f>
        <v/>
      </c>
      <c r="U1936" s="87" t="str">
        <f>IF(db[[#This Row],[QTY/ CTN B]]="","",LEFT(db[[#This Row],[QTY/ CTN B]],SEARCH(" ",db[[#This Row],[QTY/ CTN B]],1)-1))</f>
        <v>144</v>
      </c>
      <c r="V1936" s="87" t="str">
        <f>IF(db[[#This Row],[QTY/ CTN B]]="","",RIGHT(db[[#This Row],[QTY/ CTN B]],LEN(db[[#This Row],[QTY/ CTN B]])-SEARCH(" ",db[[#This Row],[QTY/ CTN B]],1)))</f>
        <v>PCS</v>
      </c>
      <c r="W1936" s="87" t="str">
        <f>IF(db[[#This Row],[QTY/ CTN TG]]="",IF(db[[#This Row],[STN TG]]="","",12),LEFT(db[[#This Row],[QTY/ CTN TG]],SEARCH(" ",db[[#This Row],[QTY/ CTN TG]],1)-1))</f>
        <v/>
      </c>
      <c r="X19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6" s="87" t="str">
        <f>IF(db[[#This Row],[STN K]]="","",IF(db[[#This Row],[STN TG]]="LSN",12,""))</f>
        <v/>
      </c>
      <c r="Z1936" s="87" t="str">
        <f>IF(db[[#This Row],[STN TG]]="LSN","PCS","")</f>
        <v/>
      </c>
      <c r="AA1936" s="87">
        <f>db[[#This Row],[QTY B]]*IF(db[[#This Row],[QTY TG]]="",1,db[[#This Row],[QTY TG]])*IF(db[[#This Row],[QTY K]]="",1,db[[#This Row],[QTY K]])</f>
        <v>144</v>
      </c>
      <c r="AB1936" s="87" t="str">
        <f>IF(db[[#This Row],[STN K]]="",IF(db[[#This Row],[STN TG]]="",db[[#This Row],[STN B]],db[[#This Row],[STN TG]]),db[[#This Row],[STN K]])</f>
        <v>PCS</v>
      </c>
      <c r="AC1936" s="87"/>
    </row>
    <row r="1937" spans="1:29" x14ac:dyDescent="0.25">
      <c r="A1937" s="87">
        <f>ROW()-1</f>
        <v>1936</v>
      </c>
      <c r="B1937" s="45" t="str">
        <f>LOWER(SUBSTITUTE(SUBSTITUTE(SUBSTITUTE(SUBSTITUTE(SUBSTITUTE(SUBSTITUTE(db[[#This Row],[NB BM]]," ",),".",""),"-",""),"(",""),")",""),"/",""))</f>
        <v>pcklgb6737x20mobilanak</v>
      </c>
      <c r="C1937" s="45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D1937" s="45" t="str">
        <f>LOWER(SUBSTITUTE(SUBSTITUTE(SUBSTITUTE(SUBSTITUTE(SUBSTITUTE(SUBSTITUTE(SUBSTITUTE(SUBSTITUTE(SUBSTITUTE(db[[#This Row],[NB PAJAK]]," ",""),"-",""),"(",""),")",""),".",""),",",""),"/",""),"""",""),"+",""))</f>
        <v/>
      </c>
      <c r="E1937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pcklgb6737x20mobilanak144pcs</v>
      </c>
      <c r="F193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pckb6737x20mobilanak144pcsuntana</v>
      </c>
      <c r="G1937" s="65" t="s">
        <v>6497</v>
      </c>
      <c r="H1937" s="65" t="s">
        <v>4702</v>
      </c>
      <c r="I1937" s="58"/>
      <c r="J1937" s="1" t="s">
        <v>1621</v>
      </c>
      <c r="K1937" s="47" t="e">
        <f>IF(db[[#This Row],[NB NOTA_C]]="","",COUNTIF([2]!B_MSK[concat],db[[#This Row],[NB NOTA_C]]))</f>
        <v>#REF!</v>
      </c>
      <c r="L1937" s="48" t="s">
        <v>1637</v>
      </c>
      <c r="M1937" s="45" t="s">
        <v>1664</v>
      </c>
      <c r="N1937" s="46" t="s">
        <v>2810</v>
      </c>
      <c r="O1937" s="45"/>
      <c r="P1937" s="45" t="str">
        <f>IF(db[[#This Row],[QTY/ CTN]]="","",SUBSTITUTE(SUBSTITUTE(SUBSTITUTE(db[[#This Row],[QTY/ CTN]]," ","_",2),"(",""),")","")&amp;"_")</f>
        <v>144 PCS_</v>
      </c>
      <c r="Q1937" s="45">
        <f>IF(db[[#This Row],[H_QTY/ CTN]]="","",SEARCH("_",db[[#This Row],[H_QTY/ CTN]]))</f>
        <v>8</v>
      </c>
      <c r="R1937" s="45">
        <f>IF(db[[#This Row],[H_QTY/ CTN]]="","",LEN(db[[#This Row],[H_QTY/ CTN]]))</f>
        <v>8</v>
      </c>
      <c r="S1937" s="95" t="str">
        <f>IF(db[[#This Row],[H_QTY/ CTN]]="","",LEFT(db[[#This Row],[H_QTY/ CTN]],db[[#This Row],[H_1]]-1))</f>
        <v>144 PCS</v>
      </c>
      <c r="T1937" s="95" t="str">
        <f>IF(NOT(db[[#This Row],[H_1]]=db[[#This Row],[H_2]]),MID(db[[#This Row],[H_QTY/ CTN]],db[[#This Row],[H_1]]+1,db[[#This Row],[H_2]]-db[[#This Row],[H_1]]-1),"")</f>
        <v/>
      </c>
      <c r="U1937" s="87" t="str">
        <f>IF(db[[#This Row],[QTY/ CTN B]]="","",LEFT(db[[#This Row],[QTY/ CTN B]],SEARCH(" ",db[[#This Row],[QTY/ CTN B]],1)-1))</f>
        <v>144</v>
      </c>
      <c r="V1937" s="87" t="str">
        <f>IF(db[[#This Row],[QTY/ CTN B]]="","",RIGHT(db[[#This Row],[QTY/ CTN B]],LEN(db[[#This Row],[QTY/ CTN B]])-SEARCH(" ",db[[#This Row],[QTY/ CTN B]],1)))</f>
        <v>PCS</v>
      </c>
      <c r="W1937" s="87" t="str">
        <f>IF(db[[#This Row],[QTY/ CTN TG]]="",IF(db[[#This Row],[STN TG]]="","",12),LEFT(db[[#This Row],[QTY/ CTN TG]],SEARCH(" ",db[[#This Row],[QTY/ CTN TG]],1)-1))</f>
        <v/>
      </c>
      <c r="X19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7" s="87" t="str">
        <f>IF(db[[#This Row],[STN K]]="","",IF(db[[#This Row],[STN TG]]="LSN",12,""))</f>
        <v/>
      </c>
      <c r="Z1937" s="87" t="str">
        <f>IF(db[[#This Row],[STN TG]]="LSN","PCS","")</f>
        <v/>
      </c>
      <c r="AA1937" s="87">
        <f>db[[#This Row],[QTY B]]*IF(db[[#This Row],[QTY TG]]="",1,db[[#This Row],[QTY TG]])*IF(db[[#This Row],[QTY K]]="",1,db[[#This Row],[QTY K]])</f>
        <v>144</v>
      </c>
      <c r="AB1937" s="87" t="str">
        <f>IF(db[[#This Row],[STN K]]="",IF(db[[#This Row],[STN TG]]="",db[[#This Row],[STN B]],db[[#This Row],[STN TG]]),db[[#This Row],[STN K]])</f>
        <v>PCS</v>
      </c>
      <c r="AC1937" s="87"/>
    </row>
    <row r="1938" spans="1:29" x14ac:dyDescent="0.25">
      <c r="A1938" s="87">
        <f>ROW()-1</f>
        <v>1937</v>
      </c>
      <c r="B1938" s="3" t="str">
        <f>LOWER(SUBSTITUTE(SUBSTITUTE(SUBSTITUTE(SUBSTITUTE(SUBSTITUTE(SUBSTITUTE(db[[#This Row],[NB BM]]," ",),".",""),"-",""),"(",""),")",""),"/",""))</f>
        <v>pcklgb7157x20mobil2ssn</v>
      </c>
      <c r="C1938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D1938" s="3" t="str">
        <f>LOWER(SUBSTITUTE(SUBSTITUTE(SUBSTITUTE(SUBSTITUTE(SUBSTITUTE(SUBSTITUTE(SUBSTITUTE(SUBSTITUTE(SUBSTITUTE(db[[#This Row],[NB PAJAK]]," ",""),"-",""),"(",""),")",""),".",""),",",""),"/",""),"""",""),"+",""))</f>
        <v/>
      </c>
      <c r="E1938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pcklgb7157x20mobil2ssn144pcs</v>
      </c>
      <c r="F19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pckb7157x20mobil2ssn144pcsuntana</v>
      </c>
      <c r="G1938" s="1" t="s">
        <v>6498</v>
      </c>
      <c r="H1938" s="4" t="s">
        <v>3004</v>
      </c>
      <c r="I1938" s="49"/>
      <c r="J1938" s="1" t="s">
        <v>1621</v>
      </c>
      <c r="K1938" s="26" t="e">
        <f>IF(db[[#This Row],[NB NOTA_C]]="","",COUNTIF([2]!B_MSK[concat],db[[#This Row],[NB NOTA_C]]))</f>
        <v>#REF!</v>
      </c>
      <c r="L1938" s="7" t="s">
        <v>1637</v>
      </c>
      <c r="M1938" s="3" t="s">
        <v>1664</v>
      </c>
      <c r="N1938" s="1" t="s">
        <v>2810</v>
      </c>
      <c r="P1938" s="1" t="str">
        <f>IF(db[[#This Row],[QTY/ CTN]]="","",SUBSTITUTE(SUBSTITUTE(SUBSTITUTE(db[[#This Row],[QTY/ CTN]]," ","_",2),"(",""),")","")&amp;"_")</f>
        <v>144 PCS_</v>
      </c>
      <c r="Q1938" s="1">
        <f>IF(db[[#This Row],[H_QTY/ CTN]]="","",SEARCH("_",db[[#This Row],[H_QTY/ CTN]]))</f>
        <v>8</v>
      </c>
      <c r="R1938" s="1">
        <f>IF(db[[#This Row],[H_QTY/ CTN]]="","",LEN(db[[#This Row],[H_QTY/ CTN]]))</f>
        <v>8</v>
      </c>
      <c r="S1938" s="90" t="str">
        <f>IF(db[[#This Row],[H_QTY/ CTN]]="","",LEFT(db[[#This Row],[H_QTY/ CTN]],db[[#This Row],[H_1]]-1))</f>
        <v>144 PCS</v>
      </c>
      <c r="T1938" s="87" t="str">
        <f>IF(NOT(db[[#This Row],[H_1]]=db[[#This Row],[H_2]]),MID(db[[#This Row],[H_QTY/ CTN]],db[[#This Row],[H_1]]+1,db[[#This Row],[H_2]]-db[[#This Row],[H_1]]-1),"")</f>
        <v/>
      </c>
      <c r="U1938" s="87" t="str">
        <f>IF(db[[#This Row],[QTY/ CTN B]]="","",LEFT(db[[#This Row],[QTY/ CTN B]],SEARCH(" ",db[[#This Row],[QTY/ CTN B]],1)-1))</f>
        <v>144</v>
      </c>
      <c r="V1938" s="87" t="str">
        <f>IF(db[[#This Row],[QTY/ CTN B]]="","",RIGHT(db[[#This Row],[QTY/ CTN B]],LEN(db[[#This Row],[QTY/ CTN B]])-SEARCH(" ",db[[#This Row],[QTY/ CTN B]],1)))</f>
        <v>PCS</v>
      </c>
      <c r="W1938" s="87" t="str">
        <f>IF(db[[#This Row],[QTY/ CTN TG]]="",IF(db[[#This Row],[STN TG]]="","",12),LEFT(db[[#This Row],[QTY/ CTN TG]],SEARCH(" ",db[[#This Row],[QTY/ CTN TG]],1)-1))</f>
        <v/>
      </c>
      <c r="X19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8" s="87" t="str">
        <f>IF(db[[#This Row],[STN K]]="","",IF(db[[#This Row],[STN TG]]="LSN",12,""))</f>
        <v/>
      </c>
      <c r="Z1938" s="87" t="str">
        <f>IF(db[[#This Row],[STN TG]]="LSN","PCS","")</f>
        <v/>
      </c>
      <c r="AA1938" s="87">
        <f>db[[#This Row],[QTY B]]*IF(db[[#This Row],[QTY TG]]="",1,db[[#This Row],[QTY TG]])*IF(db[[#This Row],[QTY K]]="",1,db[[#This Row],[QTY K]])</f>
        <v>144</v>
      </c>
      <c r="AB1938" s="87" t="str">
        <f>IF(db[[#This Row],[STN K]]="",IF(db[[#This Row],[STN TG]]="",db[[#This Row],[STN B]],db[[#This Row],[STN TG]]),db[[#This Row],[STN K]])</f>
        <v>PCS</v>
      </c>
      <c r="AC1938" s="87"/>
    </row>
    <row r="1939" spans="1:29" x14ac:dyDescent="0.25">
      <c r="A1939" s="87">
        <f>ROW()-1</f>
        <v>1938</v>
      </c>
      <c r="B1939" s="3" t="str">
        <f>LOWER(SUBSTITUTE(SUBSTITUTE(SUBSTITUTE(SUBSTITUTE(SUBSTITUTE(SUBSTITUTE(db[[#This Row],[NB BM]]," ",),".",""),"-",""),"(",""),")",""),"/",""))</f>
        <v>pcklggp008385x215mobilset</v>
      </c>
      <c r="C1939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D1939" s="3" t="str">
        <f>LOWER(SUBSTITUTE(SUBSTITUTE(SUBSTITUTE(SUBSTITUTE(SUBSTITUTE(SUBSTITUTE(SUBSTITUTE(SUBSTITUTE(SUBSTITUTE(db[[#This Row],[NB PAJAK]]," ",""),"-",""),"(",""),")",""),".",""),",",""),"/",""),"""",""),"+",""))</f>
        <v/>
      </c>
      <c r="E1939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pcklggp008385x215mobilset121pcs</v>
      </c>
      <c r="F19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pckgp008385x215mobilset121pcsuntana</v>
      </c>
      <c r="G1939" s="1" t="s">
        <v>6499</v>
      </c>
      <c r="H1939" s="4" t="s">
        <v>3170</v>
      </c>
      <c r="I1939" s="2"/>
      <c r="J1939" s="1" t="s">
        <v>1621</v>
      </c>
      <c r="K1939" s="26" t="e">
        <f>IF(db[[#This Row],[NB NOTA_C]]="","",COUNTIF([2]!B_MSK[concat],db[[#This Row],[NB NOTA_C]]))</f>
        <v>#REF!</v>
      </c>
      <c r="L1939" s="7" t="s">
        <v>1637</v>
      </c>
      <c r="M1939" s="3" t="s">
        <v>3173</v>
      </c>
      <c r="N1939" s="1" t="s">
        <v>2810</v>
      </c>
      <c r="P1939" s="1" t="str">
        <f>IF(db[[#This Row],[QTY/ CTN]]="","",SUBSTITUTE(SUBSTITUTE(SUBSTITUTE(db[[#This Row],[QTY/ CTN]]," ","_",2),"(",""),")","")&amp;"_")</f>
        <v>121 PCS_</v>
      </c>
      <c r="Q1939" s="1">
        <f>IF(db[[#This Row],[H_QTY/ CTN]]="","",SEARCH("_",db[[#This Row],[H_QTY/ CTN]]))</f>
        <v>8</v>
      </c>
      <c r="R1939" s="1">
        <f>IF(db[[#This Row],[H_QTY/ CTN]]="","",LEN(db[[#This Row],[H_QTY/ CTN]]))</f>
        <v>8</v>
      </c>
      <c r="S1939" s="90" t="str">
        <f>IF(db[[#This Row],[H_QTY/ CTN]]="","",LEFT(db[[#This Row],[H_QTY/ CTN]],db[[#This Row],[H_1]]-1))</f>
        <v>121 PCS</v>
      </c>
      <c r="T1939" s="87" t="str">
        <f>IF(NOT(db[[#This Row],[H_1]]=db[[#This Row],[H_2]]),MID(db[[#This Row],[H_QTY/ CTN]],db[[#This Row],[H_1]]+1,db[[#This Row],[H_2]]-db[[#This Row],[H_1]]-1),"")</f>
        <v/>
      </c>
      <c r="U1939" s="87" t="str">
        <f>IF(db[[#This Row],[QTY/ CTN B]]="","",LEFT(db[[#This Row],[QTY/ CTN B]],SEARCH(" ",db[[#This Row],[QTY/ CTN B]],1)-1))</f>
        <v>121</v>
      </c>
      <c r="V1939" s="87" t="str">
        <f>IF(db[[#This Row],[QTY/ CTN B]]="","",RIGHT(db[[#This Row],[QTY/ CTN B]],LEN(db[[#This Row],[QTY/ CTN B]])-SEARCH(" ",db[[#This Row],[QTY/ CTN B]],1)))</f>
        <v>PCS</v>
      </c>
      <c r="W1939" s="87" t="str">
        <f>IF(db[[#This Row],[QTY/ CTN TG]]="",IF(db[[#This Row],[STN TG]]="","",12),LEFT(db[[#This Row],[QTY/ CTN TG]],SEARCH(" ",db[[#This Row],[QTY/ CTN TG]],1)-1))</f>
        <v/>
      </c>
      <c r="X19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39" s="87" t="str">
        <f>IF(db[[#This Row],[STN K]]="","",IF(db[[#This Row],[STN TG]]="LSN",12,""))</f>
        <v/>
      </c>
      <c r="Z1939" s="87" t="str">
        <f>IF(db[[#This Row],[STN TG]]="LSN","PCS","")</f>
        <v/>
      </c>
      <c r="AA1939" s="87">
        <f>db[[#This Row],[QTY B]]*IF(db[[#This Row],[QTY TG]]="",1,db[[#This Row],[QTY TG]])*IF(db[[#This Row],[QTY K]]="",1,db[[#This Row],[QTY K]])</f>
        <v>121</v>
      </c>
      <c r="AB1939" s="87" t="str">
        <f>IF(db[[#This Row],[STN K]]="",IF(db[[#This Row],[STN TG]]="",db[[#This Row],[STN B]],db[[#This Row],[STN TG]]),db[[#This Row],[STN K]])</f>
        <v>PCS</v>
      </c>
      <c r="AC1939" s="87"/>
    </row>
    <row r="1940" spans="1:29" x14ac:dyDescent="0.25">
      <c r="A1940" s="87">
        <f>ROW()-1</f>
        <v>1939</v>
      </c>
      <c r="B1940" s="3" t="str">
        <f>LOWER(SUBSTITUTE(SUBSTITUTE(SUBSTITUTE(SUBSTITUTE(SUBSTITUTE(SUBSTITUTE(db[[#This Row],[NB BM]]," ",),".",""),"-",""),"(",""),")",""),"/",""))</f>
        <v>pcklggp009310x21set</v>
      </c>
      <c r="C1940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D1940" s="3" t="str">
        <f>LOWER(SUBSTITUTE(SUBSTITUTE(SUBSTITUTE(SUBSTITUTE(SUBSTITUTE(SUBSTITUTE(SUBSTITUTE(SUBSTITUTE(SUBSTITUTE(db[[#This Row],[NB PAJAK]]," ",""),"-",""),"(",""),")",""),".",""),",",""),"/",""),"""",""),"+",""))</f>
        <v/>
      </c>
      <c r="E1940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pcklggp009310x21set122pcs</v>
      </c>
      <c r="F1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pckgp009310x21set122pcsuntana</v>
      </c>
      <c r="G1940" s="1" t="s">
        <v>6500</v>
      </c>
      <c r="H1940" s="4" t="s">
        <v>3171</v>
      </c>
      <c r="I1940" s="49"/>
      <c r="J1940" s="1" t="s">
        <v>1621</v>
      </c>
      <c r="K1940" s="26" t="e">
        <f>IF(db[[#This Row],[NB NOTA_C]]="","",COUNTIF([2]!B_MSK[concat],db[[#This Row],[NB NOTA_C]]))</f>
        <v>#REF!</v>
      </c>
      <c r="L1940" s="7" t="s">
        <v>1637</v>
      </c>
      <c r="M1940" s="3" t="s">
        <v>3174</v>
      </c>
      <c r="N1940" s="1" t="s">
        <v>2810</v>
      </c>
      <c r="P1940" s="1" t="str">
        <f>IF(db[[#This Row],[QTY/ CTN]]="","",SUBSTITUTE(SUBSTITUTE(SUBSTITUTE(db[[#This Row],[QTY/ CTN]]," ","_",2),"(",""),")","")&amp;"_")</f>
        <v>122 PCS_</v>
      </c>
      <c r="Q1940" s="1">
        <f>IF(db[[#This Row],[H_QTY/ CTN]]="","",SEARCH("_",db[[#This Row],[H_QTY/ CTN]]))</f>
        <v>8</v>
      </c>
      <c r="R1940" s="1">
        <f>IF(db[[#This Row],[H_QTY/ CTN]]="","",LEN(db[[#This Row],[H_QTY/ CTN]]))</f>
        <v>8</v>
      </c>
      <c r="S1940" s="90" t="str">
        <f>IF(db[[#This Row],[H_QTY/ CTN]]="","",LEFT(db[[#This Row],[H_QTY/ CTN]],db[[#This Row],[H_1]]-1))</f>
        <v>122 PCS</v>
      </c>
      <c r="T1940" s="87" t="str">
        <f>IF(NOT(db[[#This Row],[H_1]]=db[[#This Row],[H_2]]),MID(db[[#This Row],[H_QTY/ CTN]],db[[#This Row],[H_1]]+1,db[[#This Row],[H_2]]-db[[#This Row],[H_1]]-1),"")</f>
        <v/>
      </c>
      <c r="U1940" s="87" t="str">
        <f>IF(db[[#This Row],[QTY/ CTN B]]="","",LEFT(db[[#This Row],[QTY/ CTN B]],SEARCH(" ",db[[#This Row],[QTY/ CTN B]],1)-1))</f>
        <v>122</v>
      </c>
      <c r="V1940" s="87" t="str">
        <f>IF(db[[#This Row],[QTY/ CTN B]]="","",RIGHT(db[[#This Row],[QTY/ CTN B]],LEN(db[[#This Row],[QTY/ CTN B]])-SEARCH(" ",db[[#This Row],[QTY/ CTN B]],1)))</f>
        <v>PCS</v>
      </c>
      <c r="W1940" s="87" t="str">
        <f>IF(db[[#This Row],[QTY/ CTN TG]]="",IF(db[[#This Row],[STN TG]]="","",12),LEFT(db[[#This Row],[QTY/ CTN TG]],SEARCH(" ",db[[#This Row],[QTY/ CTN TG]],1)-1))</f>
        <v/>
      </c>
      <c r="X1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0" s="87" t="str">
        <f>IF(db[[#This Row],[STN K]]="","",IF(db[[#This Row],[STN TG]]="LSN",12,""))</f>
        <v/>
      </c>
      <c r="Z1940" s="87" t="str">
        <f>IF(db[[#This Row],[STN TG]]="LSN","PCS","")</f>
        <v/>
      </c>
      <c r="AA1940" s="87">
        <f>db[[#This Row],[QTY B]]*IF(db[[#This Row],[QTY TG]]="",1,db[[#This Row],[QTY TG]])*IF(db[[#This Row],[QTY K]]="",1,db[[#This Row],[QTY K]])</f>
        <v>122</v>
      </c>
      <c r="AB1940" s="87" t="str">
        <f>IF(db[[#This Row],[STN K]]="",IF(db[[#This Row],[STN TG]]="",db[[#This Row],[STN B]],db[[#This Row],[STN TG]]),db[[#This Row],[STN K]])</f>
        <v>PCS</v>
      </c>
      <c r="AC1940" s="87"/>
    </row>
    <row r="1941" spans="1:29" x14ac:dyDescent="0.25">
      <c r="A1941" s="87">
        <f>ROW()-1</f>
        <v>1940</v>
      </c>
      <c r="B1941" s="3" t="str">
        <f>LOWER(SUBSTITUTE(SUBSTITUTE(SUBSTITUTE(SUBSTITUTE(SUBSTITUTE(SUBSTITUTE(db[[#This Row],[NB BM]]," ",),".",""),"-",""),"(",""),")",""),"/",""))</f>
        <v>pcklggp018312x23setd</v>
      </c>
      <c r="C1941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D1941" s="3" t="str">
        <f>LOWER(SUBSTITUTE(SUBSTITUTE(SUBSTITUTE(SUBSTITUTE(SUBSTITUTE(SUBSTITUTE(SUBSTITUTE(SUBSTITUTE(SUBSTITUTE(db[[#This Row],[NB PAJAK]]," ",""),"-",""),"(",""),")",""),".",""),",",""),"/",""),"""",""),"+",""))</f>
        <v/>
      </c>
      <c r="E1941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pcklggp018312x23setd123pcs</v>
      </c>
      <c r="F19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pckgp018312x23setd123pcsuntana</v>
      </c>
      <c r="G1941" s="1" t="s">
        <v>6501</v>
      </c>
      <c r="H1941" s="4" t="s">
        <v>3172</v>
      </c>
      <c r="I1941" s="49"/>
      <c r="J1941" s="1" t="s">
        <v>1621</v>
      </c>
      <c r="K1941" s="26" t="e">
        <f>IF(db[[#This Row],[NB NOTA_C]]="","",COUNTIF([2]!B_MSK[concat],db[[#This Row],[NB NOTA_C]]))</f>
        <v>#REF!</v>
      </c>
      <c r="L1941" s="7" t="s">
        <v>1637</v>
      </c>
      <c r="M1941" s="3" t="s">
        <v>3175</v>
      </c>
      <c r="N1941" s="1" t="s">
        <v>2810</v>
      </c>
      <c r="P1941" s="1" t="str">
        <f>IF(db[[#This Row],[QTY/ CTN]]="","",SUBSTITUTE(SUBSTITUTE(SUBSTITUTE(db[[#This Row],[QTY/ CTN]]," ","_",2),"(",""),")","")&amp;"_")</f>
        <v>123 PCS_</v>
      </c>
      <c r="Q1941" s="1">
        <f>IF(db[[#This Row],[H_QTY/ CTN]]="","",SEARCH("_",db[[#This Row],[H_QTY/ CTN]]))</f>
        <v>8</v>
      </c>
      <c r="R1941" s="1">
        <f>IF(db[[#This Row],[H_QTY/ CTN]]="","",LEN(db[[#This Row],[H_QTY/ CTN]]))</f>
        <v>8</v>
      </c>
      <c r="S1941" s="90" t="str">
        <f>IF(db[[#This Row],[H_QTY/ CTN]]="","",LEFT(db[[#This Row],[H_QTY/ CTN]],db[[#This Row],[H_1]]-1))</f>
        <v>123 PCS</v>
      </c>
      <c r="T1941" s="87" t="str">
        <f>IF(NOT(db[[#This Row],[H_1]]=db[[#This Row],[H_2]]),MID(db[[#This Row],[H_QTY/ CTN]],db[[#This Row],[H_1]]+1,db[[#This Row],[H_2]]-db[[#This Row],[H_1]]-1),"")</f>
        <v/>
      </c>
      <c r="U1941" s="87" t="str">
        <f>IF(db[[#This Row],[QTY/ CTN B]]="","",LEFT(db[[#This Row],[QTY/ CTN B]],SEARCH(" ",db[[#This Row],[QTY/ CTN B]],1)-1))</f>
        <v>123</v>
      </c>
      <c r="V1941" s="87" t="str">
        <f>IF(db[[#This Row],[QTY/ CTN B]]="","",RIGHT(db[[#This Row],[QTY/ CTN B]],LEN(db[[#This Row],[QTY/ CTN B]])-SEARCH(" ",db[[#This Row],[QTY/ CTN B]],1)))</f>
        <v>PCS</v>
      </c>
      <c r="W1941" s="87" t="str">
        <f>IF(db[[#This Row],[QTY/ CTN TG]]="",IF(db[[#This Row],[STN TG]]="","",12),LEFT(db[[#This Row],[QTY/ CTN TG]],SEARCH(" ",db[[#This Row],[QTY/ CTN TG]],1)-1))</f>
        <v/>
      </c>
      <c r="X1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1" s="87" t="str">
        <f>IF(db[[#This Row],[STN K]]="","",IF(db[[#This Row],[STN TG]]="LSN",12,""))</f>
        <v/>
      </c>
      <c r="Z1941" s="87" t="str">
        <f>IF(db[[#This Row],[STN TG]]="LSN","PCS","")</f>
        <v/>
      </c>
      <c r="AA1941" s="87">
        <f>db[[#This Row],[QTY B]]*IF(db[[#This Row],[QTY TG]]="",1,db[[#This Row],[QTY TG]])*IF(db[[#This Row],[QTY K]]="",1,db[[#This Row],[QTY K]])</f>
        <v>123</v>
      </c>
      <c r="AB1941" s="87" t="str">
        <f>IF(db[[#This Row],[STN K]]="",IF(db[[#This Row],[STN TG]]="",db[[#This Row],[STN B]],db[[#This Row],[STN TG]]),db[[#This Row],[STN K]])</f>
        <v>PCS</v>
      </c>
      <c r="AC1941" s="87"/>
    </row>
    <row r="1942" spans="1:29" x14ac:dyDescent="0.25">
      <c r="A1942" s="87">
        <f>ROW()-1</f>
        <v>1941</v>
      </c>
      <c r="B1942" s="3" t="str">
        <f>LOWER(SUBSTITUTE(SUBSTITUTE(SUBSTITUTE(SUBSTITUTE(SUBSTITUTE(SUBSTITUTE(db[[#This Row],[NB BM]]," ",),".",""),"-",""),"(",""),")",""),"/",""))</f>
        <v>pcklggp009310x21set</v>
      </c>
      <c r="C1942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D1942" s="3" t="str">
        <f>LOWER(SUBSTITUTE(SUBSTITUTE(SUBSTITUTE(SUBSTITUTE(SUBSTITUTE(SUBSTITUTE(SUBSTITUTE(SUBSTITUTE(SUBSTITUTE(db[[#This Row],[NB PAJAK]]," ",""),"-",""),"(",""),")",""),".",""),",",""),"/",""),"""",""),"+",""))</f>
        <v/>
      </c>
      <c r="E194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pcklggp009310x21set120pcs</v>
      </c>
      <c r="F19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pckgp09310x21set120pcsuntana</v>
      </c>
      <c r="G1942" s="1" t="s">
        <v>6502</v>
      </c>
      <c r="H1942" s="4" t="s">
        <v>3114</v>
      </c>
      <c r="I1942" s="49"/>
      <c r="J1942" s="1" t="s">
        <v>1621</v>
      </c>
      <c r="K1942" s="26" t="e">
        <f>IF(db[[#This Row],[NB NOTA_C]]="","",COUNTIF([2]!B_MSK[concat],db[[#This Row],[NB NOTA_C]]))</f>
        <v>#REF!</v>
      </c>
      <c r="L1942" s="7" t="s">
        <v>1637</v>
      </c>
      <c r="M1942" s="3" t="s">
        <v>1667</v>
      </c>
      <c r="N1942" s="1" t="s">
        <v>2810</v>
      </c>
      <c r="P1942" s="1" t="str">
        <f>IF(db[[#This Row],[QTY/ CTN]]="","",SUBSTITUTE(SUBSTITUTE(SUBSTITUTE(db[[#This Row],[QTY/ CTN]]," ","_",2),"(",""),")","")&amp;"_")</f>
        <v>120 PCS_</v>
      </c>
      <c r="Q1942" s="1">
        <f>IF(db[[#This Row],[H_QTY/ CTN]]="","",SEARCH("_",db[[#This Row],[H_QTY/ CTN]]))</f>
        <v>8</v>
      </c>
      <c r="R1942" s="1">
        <f>IF(db[[#This Row],[H_QTY/ CTN]]="","",LEN(db[[#This Row],[H_QTY/ CTN]]))</f>
        <v>8</v>
      </c>
      <c r="S1942" s="90" t="str">
        <f>IF(db[[#This Row],[H_QTY/ CTN]]="","",LEFT(db[[#This Row],[H_QTY/ CTN]],db[[#This Row],[H_1]]-1))</f>
        <v>120 PCS</v>
      </c>
      <c r="T1942" s="87" t="str">
        <f>IF(NOT(db[[#This Row],[H_1]]=db[[#This Row],[H_2]]),MID(db[[#This Row],[H_QTY/ CTN]],db[[#This Row],[H_1]]+1,db[[#This Row],[H_2]]-db[[#This Row],[H_1]]-1),"")</f>
        <v/>
      </c>
      <c r="U1942" s="87" t="str">
        <f>IF(db[[#This Row],[QTY/ CTN B]]="","",LEFT(db[[#This Row],[QTY/ CTN B]],SEARCH(" ",db[[#This Row],[QTY/ CTN B]],1)-1))</f>
        <v>120</v>
      </c>
      <c r="V1942" s="87" t="str">
        <f>IF(db[[#This Row],[QTY/ CTN B]]="","",RIGHT(db[[#This Row],[QTY/ CTN B]],LEN(db[[#This Row],[QTY/ CTN B]])-SEARCH(" ",db[[#This Row],[QTY/ CTN B]],1)))</f>
        <v>PCS</v>
      </c>
      <c r="W1942" s="87" t="str">
        <f>IF(db[[#This Row],[QTY/ CTN TG]]="",IF(db[[#This Row],[STN TG]]="","",12),LEFT(db[[#This Row],[QTY/ CTN TG]],SEARCH(" ",db[[#This Row],[QTY/ CTN TG]],1)-1))</f>
        <v/>
      </c>
      <c r="X1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2" s="87" t="str">
        <f>IF(db[[#This Row],[STN K]]="","",IF(db[[#This Row],[STN TG]]="LSN",12,""))</f>
        <v/>
      </c>
      <c r="Z1942" s="87" t="str">
        <f>IF(db[[#This Row],[STN TG]]="LSN","PCS","")</f>
        <v/>
      </c>
      <c r="AA1942" s="87">
        <f>db[[#This Row],[QTY B]]*IF(db[[#This Row],[QTY TG]]="",1,db[[#This Row],[QTY TG]])*IF(db[[#This Row],[QTY K]]="",1,db[[#This Row],[QTY K]])</f>
        <v>120</v>
      </c>
      <c r="AB1942" s="87" t="str">
        <f>IF(db[[#This Row],[STN K]]="",IF(db[[#This Row],[STN TG]]="",db[[#This Row],[STN B]],db[[#This Row],[STN TG]]),db[[#This Row],[STN K]])</f>
        <v>PCS</v>
      </c>
      <c r="AC1942" s="87"/>
    </row>
    <row r="1943" spans="1:29" x14ac:dyDescent="0.25">
      <c r="A1943" s="87">
        <f>ROW()-1</f>
        <v>1942</v>
      </c>
      <c r="B1943" s="3" t="str">
        <f>LOWER(SUBSTITUTE(SUBSTITUTE(SUBSTITUTE(SUBSTITUTE(SUBSTITUTE(SUBSTITUTE(db[[#This Row],[NB BM]]," ",),".",""),"-",""),"(",""),")",""),"/",""))</f>
        <v>pcklgk6588x205setd</v>
      </c>
      <c r="C1943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D1943" s="3" t="str">
        <f>LOWER(SUBSTITUTE(SUBSTITUTE(SUBSTITUTE(SUBSTITUTE(SUBSTITUTE(SUBSTITUTE(SUBSTITUTE(SUBSTITUTE(SUBSTITUTE(db[[#This Row],[NB PAJAK]]," ",""),"-",""),"(",""),")",""),".",""),",",""),"/",""),"""",""),"+",""))</f>
        <v/>
      </c>
      <c r="E194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pcklgk6588x205setd120pcs</v>
      </c>
      <c r="F19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pckk6588x205setd120pcsuntana</v>
      </c>
      <c r="G1943" s="1" t="s">
        <v>6503</v>
      </c>
      <c r="H1943" s="4" t="s">
        <v>3733</v>
      </c>
      <c r="I1943" s="49"/>
      <c r="J1943" s="1" t="s">
        <v>1621</v>
      </c>
      <c r="K1943" s="28" t="e">
        <f>IF(db[[#This Row],[NB NOTA_C]]="","",COUNTIF([2]!B_MSK[concat],db[[#This Row],[NB NOTA_C]]))</f>
        <v>#REF!</v>
      </c>
      <c r="L1943" s="7" t="s">
        <v>1637</v>
      </c>
      <c r="M1943" s="3" t="s">
        <v>1667</v>
      </c>
      <c r="N1943" s="1" t="s">
        <v>2810</v>
      </c>
      <c r="O1943" s="3"/>
      <c r="P1943" s="3" t="str">
        <f>IF(db[[#This Row],[QTY/ CTN]]="","",SUBSTITUTE(SUBSTITUTE(SUBSTITUTE(db[[#This Row],[QTY/ CTN]]," ","_",2),"(",""),")","")&amp;"_")</f>
        <v>120 PCS_</v>
      </c>
      <c r="Q1943" s="3">
        <f>IF(db[[#This Row],[H_QTY/ CTN]]="","",SEARCH("_",db[[#This Row],[H_QTY/ CTN]]))</f>
        <v>8</v>
      </c>
      <c r="R1943" s="3">
        <f>IF(db[[#This Row],[H_QTY/ CTN]]="","",LEN(db[[#This Row],[H_QTY/ CTN]]))</f>
        <v>8</v>
      </c>
      <c r="S1943" s="87" t="str">
        <f>IF(db[[#This Row],[H_QTY/ CTN]]="","",LEFT(db[[#This Row],[H_QTY/ CTN]],db[[#This Row],[H_1]]-1))</f>
        <v>120 PCS</v>
      </c>
      <c r="T1943" s="87" t="str">
        <f>IF(NOT(db[[#This Row],[H_1]]=db[[#This Row],[H_2]]),MID(db[[#This Row],[H_QTY/ CTN]],db[[#This Row],[H_1]]+1,db[[#This Row],[H_2]]-db[[#This Row],[H_1]]-1),"")</f>
        <v/>
      </c>
      <c r="U1943" s="87" t="str">
        <f>IF(db[[#This Row],[QTY/ CTN B]]="","",LEFT(db[[#This Row],[QTY/ CTN B]],SEARCH(" ",db[[#This Row],[QTY/ CTN B]],1)-1))</f>
        <v>120</v>
      </c>
      <c r="V1943" s="87" t="str">
        <f>IF(db[[#This Row],[QTY/ CTN B]]="","",RIGHT(db[[#This Row],[QTY/ CTN B]],LEN(db[[#This Row],[QTY/ CTN B]])-SEARCH(" ",db[[#This Row],[QTY/ CTN B]],1)))</f>
        <v>PCS</v>
      </c>
      <c r="W1943" s="87" t="str">
        <f>IF(db[[#This Row],[QTY/ CTN TG]]="",IF(db[[#This Row],[STN TG]]="","",12),LEFT(db[[#This Row],[QTY/ CTN TG]],SEARCH(" ",db[[#This Row],[QTY/ CTN TG]],1)-1))</f>
        <v/>
      </c>
      <c r="X19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3" s="87" t="str">
        <f>IF(db[[#This Row],[STN K]]="","",IF(db[[#This Row],[STN TG]]="LSN",12,""))</f>
        <v/>
      </c>
      <c r="Z1943" s="87" t="str">
        <f>IF(db[[#This Row],[STN TG]]="LSN","PCS","")</f>
        <v/>
      </c>
      <c r="AA1943" s="87">
        <f>db[[#This Row],[QTY B]]*IF(db[[#This Row],[QTY TG]]="",1,db[[#This Row],[QTY TG]])*IF(db[[#This Row],[QTY K]]="",1,db[[#This Row],[QTY K]])</f>
        <v>120</v>
      </c>
      <c r="AB1943" s="87" t="str">
        <f>IF(db[[#This Row],[STN K]]="",IF(db[[#This Row],[STN TG]]="",db[[#This Row],[STN B]],db[[#This Row],[STN TG]]),db[[#This Row],[STN K]])</f>
        <v>PCS</v>
      </c>
      <c r="AC1943" s="87"/>
    </row>
    <row r="1944" spans="1:29" x14ac:dyDescent="0.25">
      <c r="A1944" s="87">
        <f>ROW()-1</f>
        <v>1943</v>
      </c>
      <c r="B1944" s="45" t="str">
        <f>LOWER(SUBSTITUTE(SUBSTITUTE(SUBSTITUTE(SUBSTITUTE(SUBSTITUTE(SUBSTITUTE(db[[#This Row],[NB BM]]," ",),".",""),"-",""),"(",""),")",""),"/",""))</f>
        <v>pcklgk6688x20setbt21</v>
      </c>
      <c r="C1944" s="45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D1944" s="45" t="str">
        <f>LOWER(SUBSTITUTE(SUBSTITUTE(SUBSTITUTE(SUBSTITUTE(SUBSTITUTE(SUBSTITUTE(SUBSTITUTE(SUBSTITUTE(SUBSTITUTE(db[[#This Row],[NB PAJAK]]," ",""),"-",""),"(",""),")",""),".",""),",",""),"/",""),"""",""),"+",""))</f>
        <v/>
      </c>
      <c r="E1944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pcklgk6688x20setbt21160pcs</v>
      </c>
      <c r="F194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pckk6688x20setbt21160pcsuntana</v>
      </c>
      <c r="G1944" s="65" t="s">
        <v>6504</v>
      </c>
      <c r="H1944" s="65" t="s">
        <v>4703</v>
      </c>
      <c r="I1944" s="58"/>
      <c r="J1944" s="1" t="s">
        <v>1621</v>
      </c>
      <c r="K1944" s="47" t="e">
        <f>IF(db[[#This Row],[NB NOTA_C]]="","",COUNTIF([2]!B_MSK[concat],db[[#This Row],[NB NOTA_C]]))</f>
        <v>#REF!</v>
      </c>
      <c r="L1944" s="48" t="s">
        <v>1637</v>
      </c>
      <c r="M1944" s="45" t="s">
        <v>1701</v>
      </c>
      <c r="N1944" s="46" t="s">
        <v>2810</v>
      </c>
      <c r="O1944" s="45"/>
      <c r="P1944" s="45" t="str">
        <f>IF(db[[#This Row],[QTY/ CTN]]="","",SUBSTITUTE(SUBSTITUTE(SUBSTITUTE(db[[#This Row],[QTY/ CTN]]," ","_",2),"(",""),")","")&amp;"_")</f>
        <v>160 PCS_</v>
      </c>
      <c r="Q1944" s="45">
        <f>IF(db[[#This Row],[H_QTY/ CTN]]="","",SEARCH("_",db[[#This Row],[H_QTY/ CTN]]))</f>
        <v>8</v>
      </c>
      <c r="R1944" s="45">
        <f>IF(db[[#This Row],[H_QTY/ CTN]]="","",LEN(db[[#This Row],[H_QTY/ CTN]]))</f>
        <v>8</v>
      </c>
      <c r="S1944" s="95" t="str">
        <f>IF(db[[#This Row],[H_QTY/ CTN]]="","",LEFT(db[[#This Row],[H_QTY/ CTN]],db[[#This Row],[H_1]]-1))</f>
        <v>160 PCS</v>
      </c>
      <c r="T1944" s="95" t="str">
        <f>IF(NOT(db[[#This Row],[H_1]]=db[[#This Row],[H_2]]),MID(db[[#This Row],[H_QTY/ CTN]],db[[#This Row],[H_1]]+1,db[[#This Row],[H_2]]-db[[#This Row],[H_1]]-1),"")</f>
        <v/>
      </c>
      <c r="U1944" s="87" t="str">
        <f>IF(db[[#This Row],[QTY/ CTN B]]="","",LEFT(db[[#This Row],[QTY/ CTN B]],SEARCH(" ",db[[#This Row],[QTY/ CTN B]],1)-1))</f>
        <v>160</v>
      </c>
      <c r="V1944" s="87" t="str">
        <f>IF(db[[#This Row],[QTY/ CTN B]]="","",RIGHT(db[[#This Row],[QTY/ CTN B]],LEN(db[[#This Row],[QTY/ CTN B]])-SEARCH(" ",db[[#This Row],[QTY/ CTN B]],1)))</f>
        <v>PCS</v>
      </c>
      <c r="W1944" s="87" t="str">
        <f>IF(db[[#This Row],[QTY/ CTN TG]]="",IF(db[[#This Row],[STN TG]]="","",12),LEFT(db[[#This Row],[QTY/ CTN TG]],SEARCH(" ",db[[#This Row],[QTY/ CTN TG]],1)-1))</f>
        <v/>
      </c>
      <c r="X19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4" s="87" t="str">
        <f>IF(db[[#This Row],[STN K]]="","",IF(db[[#This Row],[STN TG]]="LSN",12,""))</f>
        <v/>
      </c>
      <c r="Z1944" s="87" t="str">
        <f>IF(db[[#This Row],[STN TG]]="LSN","PCS","")</f>
        <v/>
      </c>
      <c r="AA1944" s="87">
        <f>db[[#This Row],[QTY B]]*IF(db[[#This Row],[QTY TG]]="",1,db[[#This Row],[QTY TG]])*IF(db[[#This Row],[QTY K]]="",1,db[[#This Row],[QTY K]])</f>
        <v>160</v>
      </c>
      <c r="AB1944" s="87" t="str">
        <f>IF(db[[#This Row],[STN K]]="",IF(db[[#This Row],[STN TG]]="",db[[#This Row],[STN B]],db[[#This Row],[STN TG]]),db[[#This Row],[STN K]])</f>
        <v>PCS</v>
      </c>
      <c r="AC1944" s="87"/>
    </row>
    <row r="1945" spans="1:29" x14ac:dyDescent="0.25">
      <c r="A1945" s="87">
        <f>ROW()-1</f>
        <v>1944</v>
      </c>
      <c r="B1945" s="45" t="str">
        <f>LOWER(SUBSTITUTE(SUBSTITUTE(SUBSTITUTE(SUBSTITUTE(SUBSTITUTE(SUBSTITUTE(db[[#This Row],[NB BM]]," ",),".",""),"-",""),"(",""),")",""),"/",""))</f>
        <v>pcklgk6698x20set</v>
      </c>
      <c r="C1945" s="45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D1945" s="45" t="str">
        <f>LOWER(SUBSTITUTE(SUBSTITUTE(SUBSTITUTE(SUBSTITUTE(SUBSTITUTE(SUBSTITUTE(SUBSTITUTE(SUBSTITUTE(SUBSTITUTE(db[[#This Row],[NB PAJAK]]," ",""),"-",""),"(",""),")",""),".",""),",",""),"/",""),"""",""),"+",""))</f>
        <v/>
      </c>
      <c r="E1945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pcklgk6698x20set160pcs</v>
      </c>
      <c r="F194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pckk6698x20set160pcsuntana</v>
      </c>
      <c r="G1945" s="65" t="s">
        <v>6505</v>
      </c>
      <c r="H1945" s="65" t="s">
        <v>4704</v>
      </c>
      <c r="I1945" s="58"/>
      <c r="J1945" s="1" t="s">
        <v>1621</v>
      </c>
      <c r="K1945" s="47" t="e">
        <f>IF(db[[#This Row],[NB NOTA_C]]="","",COUNTIF([2]!B_MSK[concat],db[[#This Row],[NB NOTA_C]]))</f>
        <v>#REF!</v>
      </c>
      <c r="L1945" s="48" t="s">
        <v>1637</v>
      </c>
      <c r="M1945" s="45" t="s">
        <v>1701</v>
      </c>
      <c r="N1945" s="46" t="s">
        <v>2810</v>
      </c>
      <c r="O1945" s="45"/>
      <c r="P1945" s="45" t="str">
        <f>IF(db[[#This Row],[QTY/ CTN]]="","",SUBSTITUTE(SUBSTITUTE(SUBSTITUTE(db[[#This Row],[QTY/ CTN]]," ","_",2),"(",""),")","")&amp;"_")</f>
        <v>160 PCS_</v>
      </c>
      <c r="Q1945" s="45">
        <f>IF(db[[#This Row],[H_QTY/ CTN]]="","",SEARCH("_",db[[#This Row],[H_QTY/ CTN]]))</f>
        <v>8</v>
      </c>
      <c r="R1945" s="45">
        <f>IF(db[[#This Row],[H_QTY/ CTN]]="","",LEN(db[[#This Row],[H_QTY/ CTN]]))</f>
        <v>8</v>
      </c>
      <c r="S1945" s="95" t="str">
        <f>IF(db[[#This Row],[H_QTY/ CTN]]="","",LEFT(db[[#This Row],[H_QTY/ CTN]],db[[#This Row],[H_1]]-1))</f>
        <v>160 PCS</v>
      </c>
      <c r="T1945" s="95" t="str">
        <f>IF(NOT(db[[#This Row],[H_1]]=db[[#This Row],[H_2]]),MID(db[[#This Row],[H_QTY/ CTN]],db[[#This Row],[H_1]]+1,db[[#This Row],[H_2]]-db[[#This Row],[H_1]]-1),"")</f>
        <v/>
      </c>
      <c r="U1945" s="87" t="str">
        <f>IF(db[[#This Row],[QTY/ CTN B]]="","",LEFT(db[[#This Row],[QTY/ CTN B]],SEARCH(" ",db[[#This Row],[QTY/ CTN B]],1)-1))</f>
        <v>160</v>
      </c>
      <c r="V1945" s="87" t="str">
        <f>IF(db[[#This Row],[QTY/ CTN B]]="","",RIGHT(db[[#This Row],[QTY/ CTN B]],LEN(db[[#This Row],[QTY/ CTN B]])-SEARCH(" ",db[[#This Row],[QTY/ CTN B]],1)))</f>
        <v>PCS</v>
      </c>
      <c r="W1945" s="87" t="str">
        <f>IF(db[[#This Row],[QTY/ CTN TG]]="",IF(db[[#This Row],[STN TG]]="","",12),LEFT(db[[#This Row],[QTY/ CTN TG]],SEARCH(" ",db[[#This Row],[QTY/ CTN TG]],1)-1))</f>
        <v/>
      </c>
      <c r="X19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5" s="87" t="str">
        <f>IF(db[[#This Row],[STN K]]="","",IF(db[[#This Row],[STN TG]]="LSN",12,""))</f>
        <v/>
      </c>
      <c r="Z1945" s="87" t="str">
        <f>IF(db[[#This Row],[STN TG]]="LSN","PCS","")</f>
        <v/>
      </c>
      <c r="AA1945" s="87">
        <f>db[[#This Row],[QTY B]]*IF(db[[#This Row],[QTY TG]]="",1,db[[#This Row],[QTY TG]])*IF(db[[#This Row],[QTY K]]="",1,db[[#This Row],[QTY K]])</f>
        <v>160</v>
      </c>
      <c r="AB1945" s="87" t="str">
        <f>IF(db[[#This Row],[STN K]]="",IF(db[[#This Row],[STN TG]]="",db[[#This Row],[STN B]],db[[#This Row],[STN TG]]),db[[#This Row],[STN K]])</f>
        <v>PCS</v>
      </c>
      <c r="AC1945" s="87"/>
    </row>
    <row r="1946" spans="1:29" x14ac:dyDescent="0.25">
      <c r="A1946" s="87">
        <f>ROW()-1</f>
        <v>1945</v>
      </c>
      <c r="B1946" s="45" t="str">
        <f>LOWER(SUBSTITUTE(SUBSTITUTE(SUBSTITUTE(SUBSTITUTE(SUBSTITUTE(SUBSTITUTE(db[[#This Row],[NB BM]]," ",),".",""),"-",""),"(",""),")",""),"/",""))</f>
        <v>pcklglpy99108x215x453sd</v>
      </c>
      <c r="C1946" s="45" t="str">
        <f>LOWER(SUBSTITUTE(SUBSTITUTE(SUBSTITUTE(SUBSTITUTE(SUBSTITUTE(SUBSTITUTE(SUBSTITUTE(SUBSTITUTE(SUBSTITUTE(db[[#This Row],[NB NOTA]]," ",),".",""),"-",""),"(",""),")",""),",",""),"/",""),"""",""),"+",""))</f>
        <v>pcklpy99108x215x453sd</v>
      </c>
      <c r="D1946" s="45" t="str">
        <f>LOWER(SUBSTITUTE(SUBSTITUTE(SUBSTITUTE(SUBSTITUTE(SUBSTITUTE(SUBSTITUTE(SUBSTITUTE(SUBSTITUTE(SUBSTITUTE(db[[#This Row],[NB PAJAK]]," ",""),"-",""),"(",""),")",""),".",""),",",""),"/",""),"""",""),"+",""))</f>
        <v/>
      </c>
      <c r="E1946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pcklglpy99108x215x453sd120pcs</v>
      </c>
      <c r="F194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pcklpy99108x215x453sd120pcsuntana</v>
      </c>
      <c r="G1946" s="4" t="s">
        <v>6506</v>
      </c>
      <c r="H1946" s="4" t="s">
        <v>6361</v>
      </c>
      <c r="I1946" s="58"/>
      <c r="J1946" s="1" t="s">
        <v>1621</v>
      </c>
      <c r="K1946" s="47" t="e">
        <f>IF(db[[#This Row],[NB NOTA_C]]="","",COUNTIF([2]!B_MSK[concat],db[[#This Row],[NB NOTA_C]]))</f>
        <v>#REF!</v>
      </c>
      <c r="L1946" s="7" t="s">
        <v>1637</v>
      </c>
      <c r="M1946" s="3" t="s">
        <v>1667</v>
      </c>
      <c r="N1946" s="1" t="s">
        <v>2810</v>
      </c>
      <c r="O1946" s="45"/>
      <c r="P1946" s="45" t="str">
        <f>IF(db[[#This Row],[QTY/ CTN]]="","",SUBSTITUTE(SUBSTITUTE(SUBSTITUTE(db[[#This Row],[QTY/ CTN]]," ","_",2),"(",""),")","")&amp;"_")</f>
        <v>120 PCS_</v>
      </c>
      <c r="Q1946" s="45">
        <f>IF(db[[#This Row],[H_QTY/ CTN]]="","",SEARCH("_",db[[#This Row],[H_QTY/ CTN]]))</f>
        <v>8</v>
      </c>
      <c r="R1946" s="45">
        <f>IF(db[[#This Row],[H_QTY/ CTN]]="","",LEN(db[[#This Row],[H_QTY/ CTN]]))</f>
        <v>8</v>
      </c>
      <c r="S1946" s="95" t="str">
        <f>IF(db[[#This Row],[H_QTY/ CTN]]="","",LEFT(db[[#This Row],[H_QTY/ CTN]],db[[#This Row],[H_1]]-1))</f>
        <v>120 PCS</v>
      </c>
      <c r="T1946" s="95" t="str">
        <f>IF(NOT(db[[#This Row],[H_1]]=db[[#This Row],[H_2]]),MID(db[[#This Row],[H_QTY/ CTN]],db[[#This Row],[H_1]]+1,db[[#This Row],[H_2]]-db[[#This Row],[H_1]]-1),"")</f>
        <v/>
      </c>
      <c r="U1946" s="87" t="str">
        <f>IF(db[[#This Row],[QTY/ CTN B]]="","",LEFT(db[[#This Row],[QTY/ CTN B]],SEARCH(" ",db[[#This Row],[QTY/ CTN B]],1)-1))</f>
        <v>120</v>
      </c>
      <c r="V1946" s="87" t="str">
        <f>IF(db[[#This Row],[QTY/ CTN B]]="","",RIGHT(db[[#This Row],[QTY/ CTN B]],LEN(db[[#This Row],[QTY/ CTN B]])-SEARCH(" ",db[[#This Row],[QTY/ CTN B]],1)))</f>
        <v>PCS</v>
      </c>
      <c r="W1946" s="87" t="str">
        <f>IF(db[[#This Row],[QTY/ CTN TG]]="",IF(db[[#This Row],[STN TG]]="","",12),LEFT(db[[#This Row],[QTY/ CTN TG]],SEARCH(" ",db[[#This Row],[QTY/ CTN TG]],1)-1))</f>
        <v/>
      </c>
      <c r="X1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6" s="87" t="str">
        <f>IF(db[[#This Row],[STN K]]="","",IF(db[[#This Row],[STN TG]]="LSN",12,""))</f>
        <v/>
      </c>
      <c r="Z1946" s="87" t="str">
        <f>IF(db[[#This Row],[STN TG]]="LSN","PCS","")</f>
        <v/>
      </c>
      <c r="AA1946" s="87">
        <f>db[[#This Row],[QTY B]]*IF(db[[#This Row],[QTY TG]]="",1,db[[#This Row],[QTY TG]])*IF(db[[#This Row],[QTY K]]="",1,db[[#This Row],[QTY K]])</f>
        <v>120</v>
      </c>
      <c r="AB1946" s="87" t="str">
        <f>IF(db[[#This Row],[STN K]]="",IF(db[[#This Row],[STN TG]]="",db[[#This Row],[STN B]],db[[#This Row],[STN TG]]),db[[#This Row],[STN K]])</f>
        <v>PCS</v>
      </c>
      <c r="AC1946" s="87"/>
    </row>
    <row r="1947" spans="1:29" x14ac:dyDescent="0.25">
      <c r="A1947" s="87">
        <f>ROW()-1</f>
        <v>1946</v>
      </c>
      <c r="B1947" s="45" t="str">
        <f>LOWER(SUBSTITUTE(SUBSTITUTE(SUBSTITUTE(SUBSTITUTE(SUBSTITUTE(SUBSTITUTE(db[[#This Row],[NB BM]]," ",),".",""),"-",""),"(",""),")",""),"/",""))</f>
        <v>pcklglpy99118x215x453susun+wbbt21</v>
      </c>
      <c r="C1947" s="45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D1947" s="45" t="str">
        <f>LOWER(SUBSTITUTE(SUBSTITUTE(SUBSTITUTE(SUBSTITUTE(SUBSTITUTE(SUBSTITUTE(SUBSTITUTE(SUBSTITUTE(SUBSTITUTE(db[[#This Row],[NB PAJAK]]," ",""),"-",""),"(",""),")",""),".",""),",",""),"/",""),"""",""),"+",""))</f>
        <v/>
      </c>
      <c r="E1947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pcklglpy99118x215x453susunwbbt21120pcs</v>
      </c>
      <c r="F194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pcklpy99118x215x453swbbt21120pcsuntana</v>
      </c>
      <c r="G1947" s="65" t="s">
        <v>6507</v>
      </c>
      <c r="H1947" s="65" t="s">
        <v>4705</v>
      </c>
      <c r="I1947" s="58"/>
      <c r="J1947" s="1" t="s">
        <v>1621</v>
      </c>
      <c r="K1947" s="47" t="e">
        <f>IF(db[[#This Row],[NB NOTA_C]]="","",COUNTIF([2]!B_MSK[concat],db[[#This Row],[NB NOTA_C]]))</f>
        <v>#REF!</v>
      </c>
      <c r="L1947" s="48" t="s">
        <v>1637</v>
      </c>
      <c r="M1947" s="45" t="s">
        <v>1667</v>
      </c>
      <c r="N1947" s="46" t="s">
        <v>2810</v>
      </c>
      <c r="O1947" s="45"/>
      <c r="P1947" s="45" t="str">
        <f>IF(db[[#This Row],[QTY/ CTN]]="","",SUBSTITUTE(SUBSTITUTE(SUBSTITUTE(db[[#This Row],[QTY/ CTN]]," ","_",2),"(",""),")","")&amp;"_")</f>
        <v>120 PCS_</v>
      </c>
      <c r="Q1947" s="45">
        <f>IF(db[[#This Row],[H_QTY/ CTN]]="","",SEARCH("_",db[[#This Row],[H_QTY/ CTN]]))</f>
        <v>8</v>
      </c>
      <c r="R1947" s="45">
        <f>IF(db[[#This Row],[H_QTY/ CTN]]="","",LEN(db[[#This Row],[H_QTY/ CTN]]))</f>
        <v>8</v>
      </c>
      <c r="S1947" s="95" t="str">
        <f>IF(db[[#This Row],[H_QTY/ CTN]]="","",LEFT(db[[#This Row],[H_QTY/ CTN]],db[[#This Row],[H_1]]-1))</f>
        <v>120 PCS</v>
      </c>
      <c r="T1947" s="95" t="str">
        <f>IF(NOT(db[[#This Row],[H_1]]=db[[#This Row],[H_2]]),MID(db[[#This Row],[H_QTY/ CTN]],db[[#This Row],[H_1]]+1,db[[#This Row],[H_2]]-db[[#This Row],[H_1]]-1),"")</f>
        <v/>
      </c>
      <c r="U1947" s="87" t="str">
        <f>IF(db[[#This Row],[QTY/ CTN B]]="","",LEFT(db[[#This Row],[QTY/ CTN B]],SEARCH(" ",db[[#This Row],[QTY/ CTN B]],1)-1))</f>
        <v>120</v>
      </c>
      <c r="V1947" s="87" t="str">
        <f>IF(db[[#This Row],[QTY/ CTN B]]="","",RIGHT(db[[#This Row],[QTY/ CTN B]],LEN(db[[#This Row],[QTY/ CTN B]])-SEARCH(" ",db[[#This Row],[QTY/ CTN B]],1)))</f>
        <v>PCS</v>
      </c>
      <c r="W1947" s="87" t="str">
        <f>IF(db[[#This Row],[QTY/ CTN TG]]="",IF(db[[#This Row],[STN TG]]="","",12),LEFT(db[[#This Row],[QTY/ CTN TG]],SEARCH(" ",db[[#This Row],[QTY/ CTN TG]],1)-1))</f>
        <v/>
      </c>
      <c r="X1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7" s="87" t="str">
        <f>IF(db[[#This Row],[STN K]]="","",IF(db[[#This Row],[STN TG]]="LSN",12,""))</f>
        <v/>
      </c>
      <c r="Z1947" s="87" t="str">
        <f>IF(db[[#This Row],[STN TG]]="LSN","PCS","")</f>
        <v/>
      </c>
      <c r="AA1947" s="87">
        <f>db[[#This Row],[QTY B]]*IF(db[[#This Row],[QTY TG]]="",1,db[[#This Row],[QTY TG]])*IF(db[[#This Row],[QTY K]]="",1,db[[#This Row],[QTY K]])</f>
        <v>120</v>
      </c>
      <c r="AB1947" s="87" t="str">
        <f>IF(db[[#This Row],[STN K]]="",IF(db[[#This Row],[STN TG]]="",db[[#This Row],[STN B]],db[[#This Row],[STN TG]]),db[[#This Row],[STN K]])</f>
        <v>PCS</v>
      </c>
      <c r="AC1947" s="87"/>
    </row>
    <row r="1948" spans="1:29" x14ac:dyDescent="0.25">
      <c r="A1948" s="87">
        <f>ROW()-1</f>
        <v>1947</v>
      </c>
      <c r="B1948" s="45" t="str">
        <f>LOWER(SUBSTITUTE(SUBSTITUTE(SUBSTITUTE(SUBSTITUTE(SUBSTITUTE(SUBSTITUTE(db[[#This Row],[NB BM]]," ",),".",""),"-",""),"(",""),")",""),"/",""))</f>
        <v>pcklglpy991298x215setmobilroda</v>
      </c>
      <c r="C1948" s="45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D1948" s="45" t="str">
        <f>LOWER(SUBSTITUTE(SUBSTITUTE(SUBSTITUTE(SUBSTITUTE(SUBSTITUTE(SUBSTITUTE(SUBSTITUTE(SUBSTITUTE(SUBSTITUTE(db[[#This Row],[NB PAJAK]]," ",""),"-",""),"(",""),")",""),".",""),",",""),"/",""),"""",""),"+",""))</f>
        <v/>
      </c>
      <c r="E1948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pcklglpy991298x215setmobilroda144pcs</v>
      </c>
      <c r="F194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pcklpy991298x215setmobilroda144pcsuntana</v>
      </c>
      <c r="G1948" s="65" t="s">
        <v>6508</v>
      </c>
      <c r="H1948" s="65" t="s">
        <v>4706</v>
      </c>
      <c r="I1948" s="58"/>
      <c r="J1948" s="1" t="s">
        <v>1621</v>
      </c>
      <c r="K1948" s="47" t="e">
        <f>IF(db[[#This Row],[NB NOTA_C]]="","",COUNTIF([2]!B_MSK[concat],db[[#This Row],[NB NOTA_C]]))</f>
        <v>#REF!</v>
      </c>
      <c r="L1948" s="48" t="s">
        <v>1637</v>
      </c>
      <c r="M1948" s="45" t="s">
        <v>1664</v>
      </c>
      <c r="N1948" s="46" t="s">
        <v>2810</v>
      </c>
      <c r="O1948" s="45"/>
      <c r="P1948" s="45" t="str">
        <f>IF(db[[#This Row],[QTY/ CTN]]="","",SUBSTITUTE(SUBSTITUTE(SUBSTITUTE(db[[#This Row],[QTY/ CTN]]," ","_",2),"(",""),")","")&amp;"_")</f>
        <v>144 PCS_</v>
      </c>
      <c r="Q1948" s="45">
        <f>IF(db[[#This Row],[H_QTY/ CTN]]="","",SEARCH("_",db[[#This Row],[H_QTY/ CTN]]))</f>
        <v>8</v>
      </c>
      <c r="R1948" s="45">
        <f>IF(db[[#This Row],[H_QTY/ CTN]]="","",LEN(db[[#This Row],[H_QTY/ CTN]]))</f>
        <v>8</v>
      </c>
      <c r="S1948" s="95" t="str">
        <f>IF(db[[#This Row],[H_QTY/ CTN]]="","",LEFT(db[[#This Row],[H_QTY/ CTN]],db[[#This Row],[H_1]]-1))</f>
        <v>144 PCS</v>
      </c>
      <c r="T1948" s="95" t="str">
        <f>IF(NOT(db[[#This Row],[H_1]]=db[[#This Row],[H_2]]),MID(db[[#This Row],[H_QTY/ CTN]],db[[#This Row],[H_1]]+1,db[[#This Row],[H_2]]-db[[#This Row],[H_1]]-1),"")</f>
        <v/>
      </c>
      <c r="U1948" s="87" t="str">
        <f>IF(db[[#This Row],[QTY/ CTN B]]="","",LEFT(db[[#This Row],[QTY/ CTN B]],SEARCH(" ",db[[#This Row],[QTY/ CTN B]],1)-1))</f>
        <v>144</v>
      </c>
      <c r="V1948" s="87" t="str">
        <f>IF(db[[#This Row],[QTY/ CTN B]]="","",RIGHT(db[[#This Row],[QTY/ CTN B]],LEN(db[[#This Row],[QTY/ CTN B]])-SEARCH(" ",db[[#This Row],[QTY/ CTN B]],1)))</f>
        <v>PCS</v>
      </c>
      <c r="W1948" s="87" t="str">
        <f>IF(db[[#This Row],[QTY/ CTN TG]]="",IF(db[[#This Row],[STN TG]]="","",12),LEFT(db[[#This Row],[QTY/ CTN TG]],SEARCH(" ",db[[#This Row],[QTY/ CTN TG]],1)-1))</f>
        <v/>
      </c>
      <c r="X1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8" s="87" t="str">
        <f>IF(db[[#This Row],[STN K]]="","",IF(db[[#This Row],[STN TG]]="LSN",12,""))</f>
        <v/>
      </c>
      <c r="Z1948" s="87" t="str">
        <f>IF(db[[#This Row],[STN TG]]="LSN","PCS","")</f>
        <v/>
      </c>
      <c r="AA1948" s="87">
        <f>db[[#This Row],[QTY B]]*IF(db[[#This Row],[QTY TG]]="",1,db[[#This Row],[QTY TG]])*IF(db[[#This Row],[QTY K]]="",1,db[[#This Row],[QTY K]])</f>
        <v>144</v>
      </c>
      <c r="AB1948" s="87" t="str">
        <f>IF(db[[#This Row],[STN K]]="",IF(db[[#This Row],[STN TG]]="",db[[#This Row],[STN B]],db[[#This Row],[STN TG]]),db[[#This Row],[STN K]])</f>
        <v>PCS</v>
      </c>
      <c r="AC1948" s="87"/>
    </row>
    <row r="1949" spans="1:29" x14ac:dyDescent="0.25">
      <c r="A1949" s="87">
        <f>ROW()-1</f>
        <v>1948</v>
      </c>
      <c r="B1949" s="3" t="str">
        <f>LOWER(SUBSTITUTE(SUBSTITUTE(SUBSTITUTE(SUBSTITUTE(SUBSTITUTE(SUBSTITUTE(db[[#This Row],[NB BM]]," ",),".",""),"-",""),"(",""),")",""),"/",""))</f>
        <v>pcklglpy99272x21setbt21</v>
      </c>
      <c r="C1949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D1949" s="3" t="str">
        <f>LOWER(SUBSTITUTE(SUBSTITUTE(SUBSTITUTE(SUBSTITUTE(SUBSTITUTE(SUBSTITUTE(SUBSTITUTE(SUBSTITUTE(SUBSTITUTE(db[[#This Row],[NB PAJAK]]," ",""),"-",""),"(",""),")",""),".",""),",",""),"/",""),"""",""),"+",""))</f>
        <v/>
      </c>
      <c r="E1949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pcklglpy99272x21setbt21192pcs</v>
      </c>
      <c r="F19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pcklpy99272x21setbt21192pcsuntana</v>
      </c>
      <c r="G1949" s="1" t="s">
        <v>6509</v>
      </c>
      <c r="H1949" s="4" t="s">
        <v>2885</v>
      </c>
      <c r="I1949" s="49"/>
      <c r="J1949" s="1" t="s">
        <v>1621</v>
      </c>
      <c r="K1949" s="26" t="e">
        <f>IF(db[[#This Row],[NB NOTA_C]]="","",COUNTIF([2]!B_MSK[concat],db[[#This Row],[NB NOTA_C]]))</f>
        <v>#REF!</v>
      </c>
      <c r="L1949" s="7" t="s">
        <v>1637</v>
      </c>
      <c r="M1949" s="3" t="s">
        <v>1767</v>
      </c>
      <c r="N1949" s="1" t="s">
        <v>2810</v>
      </c>
      <c r="O1949" s="3"/>
      <c r="P1949" s="3" t="str">
        <f>IF(db[[#This Row],[QTY/ CTN]]="","",SUBSTITUTE(SUBSTITUTE(SUBSTITUTE(db[[#This Row],[QTY/ CTN]]," ","_",2),"(",""),")","")&amp;"_")</f>
        <v>192 PCS_</v>
      </c>
      <c r="Q1949" s="3">
        <f>IF(db[[#This Row],[H_QTY/ CTN]]="","",SEARCH("_",db[[#This Row],[H_QTY/ CTN]]))</f>
        <v>8</v>
      </c>
      <c r="R1949" s="3">
        <f>IF(db[[#This Row],[H_QTY/ CTN]]="","",LEN(db[[#This Row],[H_QTY/ CTN]]))</f>
        <v>8</v>
      </c>
      <c r="S1949" s="90" t="str">
        <f>IF(db[[#This Row],[H_QTY/ CTN]]="","",LEFT(db[[#This Row],[H_QTY/ CTN]],db[[#This Row],[H_1]]-1))</f>
        <v>192 PCS</v>
      </c>
      <c r="T1949" s="87" t="str">
        <f>IF(NOT(db[[#This Row],[H_1]]=db[[#This Row],[H_2]]),MID(db[[#This Row],[H_QTY/ CTN]],db[[#This Row],[H_1]]+1,db[[#This Row],[H_2]]-db[[#This Row],[H_1]]-1),"")</f>
        <v/>
      </c>
      <c r="U1949" s="87" t="str">
        <f>IF(db[[#This Row],[QTY/ CTN B]]="","",LEFT(db[[#This Row],[QTY/ CTN B]],SEARCH(" ",db[[#This Row],[QTY/ CTN B]],1)-1))</f>
        <v>192</v>
      </c>
      <c r="V1949" s="87" t="str">
        <f>IF(db[[#This Row],[QTY/ CTN B]]="","",RIGHT(db[[#This Row],[QTY/ CTN B]],LEN(db[[#This Row],[QTY/ CTN B]])-SEARCH(" ",db[[#This Row],[QTY/ CTN B]],1)))</f>
        <v>PCS</v>
      </c>
      <c r="W1949" s="87" t="str">
        <f>IF(db[[#This Row],[QTY/ CTN TG]]="",IF(db[[#This Row],[STN TG]]="","",12),LEFT(db[[#This Row],[QTY/ CTN TG]],SEARCH(" ",db[[#This Row],[QTY/ CTN TG]],1)-1))</f>
        <v/>
      </c>
      <c r="X19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49" s="87" t="str">
        <f>IF(db[[#This Row],[STN K]]="","",IF(db[[#This Row],[STN TG]]="LSN",12,""))</f>
        <v/>
      </c>
      <c r="Z1949" s="87" t="str">
        <f>IF(db[[#This Row],[STN TG]]="LSN","PCS","")</f>
        <v/>
      </c>
      <c r="AA1949" s="87">
        <f>db[[#This Row],[QTY B]]*IF(db[[#This Row],[QTY TG]]="",1,db[[#This Row],[QTY TG]])*IF(db[[#This Row],[QTY K]]="",1,db[[#This Row],[QTY K]])</f>
        <v>192</v>
      </c>
      <c r="AB1949" s="87" t="str">
        <f>IF(db[[#This Row],[STN K]]="",IF(db[[#This Row],[STN TG]]="",db[[#This Row],[STN B]],db[[#This Row],[STN TG]]),db[[#This Row],[STN K]])</f>
        <v>PCS</v>
      </c>
      <c r="AC1949" s="87"/>
    </row>
    <row r="1950" spans="1:29" s="4" customFormat="1" x14ac:dyDescent="0.25">
      <c r="A1950" s="87">
        <f>ROW()-1</f>
        <v>1949</v>
      </c>
      <c r="B1950" s="45" t="str">
        <f>LOWER(SUBSTITUTE(SUBSTITUTE(SUBSTITUTE(SUBSTITUTE(SUBSTITUTE(SUBSTITUTE(db[[#This Row],[NB BM]]," ",),".",""),"-",""),"(",""),")",""),"/",""))</f>
        <v>pcklglpy99389x217setd</v>
      </c>
      <c r="C1950" s="45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D1950" s="45" t="str">
        <f>LOWER(SUBSTITUTE(SUBSTITUTE(SUBSTITUTE(SUBSTITUTE(SUBSTITUTE(SUBSTITUTE(SUBSTITUTE(SUBSTITUTE(SUBSTITUTE(db[[#This Row],[NB PAJAK]]," ",""),"-",""),"(",""),")",""),".",""),",",""),"/",""),"""",""),"+",""))</f>
        <v/>
      </c>
      <c r="E1950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pcklglpy99389x217setd144pcs</v>
      </c>
      <c r="F195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pcklpy99389x217setd144pcsuntana</v>
      </c>
      <c r="G1950" s="65" t="s">
        <v>6510</v>
      </c>
      <c r="H1950" s="65" t="s">
        <v>4707</v>
      </c>
      <c r="I1950" s="58"/>
      <c r="J1950" s="1" t="s">
        <v>1621</v>
      </c>
      <c r="K1950" s="47" t="e">
        <f>IF(db[[#This Row],[NB NOTA_C]]="","",COUNTIF([2]!B_MSK[concat],db[[#This Row],[NB NOTA_C]]))</f>
        <v>#REF!</v>
      </c>
      <c r="L1950" s="48" t="s">
        <v>1637</v>
      </c>
      <c r="M1950" s="45" t="s">
        <v>1664</v>
      </c>
      <c r="N1950" s="46" t="s">
        <v>2810</v>
      </c>
      <c r="O1950" s="45"/>
      <c r="P1950" s="45" t="str">
        <f>IF(db[[#This Row],[QTY/ CTN]]="","",SUBSTITUTE(SUBSTITUTE(SUBSTITUTE(db[[#This Row],[QTY/ CTN]]," ","_",2),"(",""),")","")&amp;"_")</f>
        <v>144 PCS_</v>
      </c>
      <c r="Q1950" s="45">
        <f>IF(db[[#This Row],[H_QTY/ CTN]]="","",SEARCH("_",db[[#This Row],[H_QTY/ CTN]]))</f>
        <v>8</v>
      </c>
      <c r="R1950" s="45">
        <f>IF(db[[#This Row],[H_QTY/ CTN]]="","",LEN(db[[#This Row],[H_QTY/ CTN]]))</f>
        <v>8</v>
      </c>
      <c r="S1950" s="95" t="str">
        <f>IF(db[[#This Row],[H_QTY/ CTN]]="","",LEFT(db[[#This Row],[H_QTY/ CTN]],db[[#This Row],[H_1]]-1))</f>
        <v>144 PCS</v>
      </c>
      <c r="T1950" s="95" t="str">
        <f>IF(NOT(db[[#This Row],[H_1]]=db[[#This Row],[H_2]]),MID(db[[#This Row],[H_QTY/ CTN]],db[[#This Row],[H_1]]+1,db[[#This Row],[H_2]]-db[[#This Row],[H_1]]-1),"")</f>
        <v/>
      </c>
      <c r="U1950" s="87" t="str">
        <f>IF(db[[#This Row],[QTY/ CTN B]]="","",LEFT(db[[#This Row],[QTY/ CTN B]],SEARCH(" ",db[[#This Row],[QTY/ CTN B]],1)-1))</f>
        <v>144</v>
      </c>
      <c r="V1950" s="87" t="str">
        <f>IF(db[[#This Row],[QTY/ CTN B]]="","",RIGHT(db[[#This Row],[QTY/ CTN B]],LEN(db[[#This Row],[QTY/ CTN B]])-SEARCH(" ",db[[#This Row],[QTY/ CTN B]],1)))</f>
        <v>PCS</v>
      </c>
      <c r="W1950" s="87" t="str">
        <f>IF(db[[#This Row],[QTY/ CTN TG]]="",IF(db[[#This Row],[STN TG]]="","",12),LEFT(db[[#This Row],[QTY/ CTN TG]],SEARCH(" ",db[[#This Row],[QTY/ CTN TG]],1)-1))</f>
        <v/>
      </c>
      <c r="X19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0" s="87" t="str">
        <f>IF(db[[#This Row],[STN K]]="","",IF(db[[#This Row],[STN TG]]="LSN",12,""))</f>
        <v/>
      </c>
      <c r="Z1950" s="87" t="str">
        <f>IF(db[[#This Row],[STN TG]]="LSN","PCS","")</f>
        <v/>
      </c>
      <c r="AA1950" s="87">
        <f>db[[#This Row],[QTY B]]*IF(db[[#This Row],[QTY TG]]="",1,db[[#This Row],[QTY TG]])*IF(db[[#This Row],[QTY K]]="",1,db[[#This Row],[QTY K]])</f>
        <v>144</v>
      </c>
      <c r="AB1950" s="87" t="str">
        <f>IF(db[[#This Row],[STN K]]="",IF(db[[#This Row],[STN TG]]="",db[[#This Row],[STN B]],db[[#This Row],[STN TG]]),db[[#This Row],[STN K]])</f>
        <v>PCS</v>
      </c>
      <c r="AC1950" s="87"/>
    </row>
    <row r="1951" spans="1:29" s="4" customFormat="1" x14ac:dyDescent="0.25">
      <c r="A1951" s="87">
        <f>ROW()-1</f>
        <v>1950</v>
      </c>
      <c r="B1951" s="45" t="str">
        <f>LOWER(SUBSTITUTE(SUBSTITUTE(SUBSTITUTE(SUBSTITUTE(SUBSTITUTE(SUBSTITUTE(db[[#This Row],[NB BM]]," ",),".",""),"-",""),"(",""),")",""),"/",""))</f>
        <v>pcklglpy99665x2061susunsetd</v>
      </c>
      <c r="C1951" s="45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D1951" s="45" t="str">
        <f>LOWER(SUBSTITUTE(SUBSTITUTE(SUBSTITUTE(SUBSTITUTE(SUBSTITUTE(SUBSTITUTE(SUBSTITUTE(SUBSTITUTE(SUBSTITUTE(db[[#This Row],[NB PAJAK]]," ",""),"-",""),"(",""),")",""),".",""),",",""),"/",""),"""",""),"+",""))</f>
        <v/>
      </c>
      <c r="E1951" s="45" t="str">
        <f>LOWER(SUBSTITUTE(SUBSTITUTE(SUBSTITUTE(SUBSTITUTE(SUBSTITUTE(SUBSTITUTE(SUBSTITUTE(SUBSTITUTE(SUBSTITUTE(db[[#This Row],[NB BM]]&amp;db[[#This Row],[QTY/ CTN]]," ",),".",""),"-",""),"(",""),")",""),",",""),"/",""),"""",""),"+",""))</f>
        <v>pcklglpy99665x2061susunsetd312pcs</v>
      </c>
      <c r="F195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pcklpy99665x2061ssnsetd312pcsuntana</v>
      </c>
      <c r="G1951" s="4" t="s">
        <v>6511</v>
      </c>
      <c r="H1951" s="4" t="s">
        <v>4895</v>
      </c>
      <c r="I1951" s="58"/>
      <c r="J1951" s="1" t="s">
        <v>1621</v>
      </c>
      <c r="K1951" s="47" t="e">
        <f>IF(db[[#This Row],[NB NOTA_C]]="","",COUNTIF([2]!B_MSK[concat],db[[#This Row],[NB NOTA_C]]))</f>
        <v>#REF!</v>
      </c>
      <c r="L1951" s="48" t="s">
        <v>1637</v>
      </c>
      <c r="M1951" s="45" t="s">
        <v>4741</v>
      </c>
      <c r="N1951" s="46" t="s">
        <v>2810</v>
      </c>
      <c r="O1951" s="45"/>
      <c r="P1951" s="45" t="str">
        <f>IF(db[[#This Row],[QTY/ CTN]]="","",SUBSTITUTE(SUBSTITUTE(SUBSTITUTE(db[[#This Row],[QTY/ CTN]]," ","_",2),"(",""),")","")&amp;"_")</f>
        <v>312 PCS_</v>
      </c>
      <c r="Q1951" s="45">
        <f>IF(db[[#This Row],[H_QTY/ CTN]]="","",SEARCH("_",db[[#This Row],[H_QTY/ CTN]]))</f>
        <v>8</v>
      </c>
      <c r="R1951" s="45">
        <f>IF(db[[#This Row],[H_QTY/ CTN]]="","",LEN(db[[#This Row],[H_QTY/ CTN]]))</f>
        <v>8</v>
      </c>
      <c r="S1951" s="95" t="str">
        <f>IF(db[[#This Row],[H_QTY/ CTN]]="","",LEFT(db[[#This Row],[H_QTY/ CTN]],db[[#This Row],[H_1]]-1))</f>
        <v>312 PCS</v>
      </c>
      <c r="T1951" s="95" t="str">
        <f>IF(NOT(db[[#This Row],[H_1]]=db[[#This Row],[H_2]]),MID(db[[#This Row],[H_QTY/ CTN]],db[[#This Row],[H_1]]+1,db[[#This Row],[H_2]]-db[[#This Row],[H_1]]-1),"")</f>
        <v/>
      </c>
      <c r="U1951" s="87" t="str">
        <f>IF(db[[#This Row],[QTY/ CTN B]]="","",LEFT(db[[#This Row],[QTY/ CTN B]],SEARCH(" ",db[[#This Row],[QTY/ CTN B]],1)-1))</f>
        <v>312</v>
      </c>
      <c r="V1951" s="87" t="str">
        <f>IF(db[[#This Row],[QTY/ CTN B]]="","",RIGHT(db[[#This Row],[QTY/ CTN B]],LEN(db[[#This Row],[QTY/ CTN B]])-SEARCH(" ",db[[#This Row],[QTY/ CTN B]],1)))</f>
        <v>PCS</v>
      </c>
      <c r="W1951" s="87" t="str">
        <f>IF(db[[#This Row],[QTY/ CTN TG]]="",IF(db[[#This Row],[STN TG]]="","",12),LEFT(db[[#This Row],[QTY/ CTN TG]],SEARCH(" ",db[[#This Row],[QTY/ CTN TG]],1)-1))</f>
        <v/>
      </c>
      <c r="X19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1" s="87" t="str">
        <f>IF(db[[#This Row],[STN K]]="","",IF(db[[#This Row],[STN TG]]="LSN",12,""))</f>
        <v/>
      </c>
      <c r="Z1951" s="87" t="str">
        <f>IF(db[[#This Row],[STN TG]]="LSN","PCS","")</f>
        <v/>
      </c>
      <c r="AA1951" s="87">
        <f>db[[#This Row],[QTY B]]*IF(db[[#This Row],[QTY TG]]="",1,db[[#This Row],[QTY TG]])*IF(db[[#This Row],[QTY K]]="",1,db[[#This Row],[QTY K]])</f>
        <v>312</v>
      </c>
      <c r="AB1951" s="87" t="str">
        <f>IF(db[[#This Row],[STN K]]="",IF(db[[#This Row],[STN TG]]="",db[[#This Row],[STN B]],db[[#This Row],[STN TG]]),db[[#This Row],[STN K]])</f>
        <v>PCS</v>
      </c>
      <c r="AC1951" s="87"/>
    </row>
    <row r="1952" spans="1:29" s="4" customFormat="1" x14ac:dyDescent="0.25">
      <c r="A1952" s="87">
        <f>ROW()-1</f>
        <v>1951</v>
      </c>
      <c r="B1952" s="3" t="str">
        <f>LOWER(SUBSTITUTE(SUBSTITUTE(SUBSTITUTE(SUBSTITUTE(SUBSTITUTE(SUBSTITUTE(db[[#This Row],[NB BM]]," ",),".",""),"-",""),"(",""),")",""),"/",""))</f>
        <v>pcklgxda3339doraemon</v>
      </c>
      <c r="C1952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D1952" s="3" t="str">
        <f>LOWER(SUBSTITUTE(SUBSTITUTE(SUBSTITUTE(SUBSTITUTE(SUBSTITUTE(SUBSTITUTE(SUBSTITUTE(SUBSTITUTE(SUBSTITUTE(db[[#This Row],[NB PAJAK]]," ",""),"-",""),"(",""),")",""),".",""),",",""),"/",""),"""",""),"+",""))</f>
        <v/>
      </c>
      <c r="E195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pcklgxda3339doraemon144pcs</v>
      </c>
      <c r="F19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pckxda3339doraemon144pcsuntana</v>
      </c>
      <c r="G1952" s="1" t="s">
        <v>6512</v>
      </c>
      <c r="H1952" s="4" t="s">
        <v>3372</v>
      </c>
      <c r="I1952" s="49"/>
      <c r="J1952" s="1" t="s">
        <v>1621</v>
      </c>
      <c r="K1952" s="26" t="e">
        <f>IF(db[[#This Row],[NB NOTA_C]]="","",COUNTIF([2]!B_MSK[concat],db[[#This Row],[NB NOTA_C]]))</f>
        <v>#REF!</v>
      </c>
      <c r="L1952" s="7" t="s">
        <v>1637</v>
      </c>
      <c r="M1952" s="3" t="s">
        <v>1664</v>
      </c>
      <c r="N1952" s="1" t="s">
        <v>2810</v>
      </c>
      <c r="O1952" s="1"/>
      <c r="P1952" s="1" t="str">
        <f>IF(db[[#This Row],[QTY/ CTN]]="","",SUBSTITUTE(SUBSTITUTE(SUBSTITUTE(db[[#This Row],[QTY/ CTN]]," ","_",2),"(",""),")","")&amp;"_")</f>
        <v>144 PCS_</v>
      </c>
      <c r="Q1952" s="1">
        <f>IF(db[[#This Row],[H_QTY/ CTN]]="","",SEARCH("_",db[[#This Row],[H_QTY/ CTN]]))</f>
        <v>8</v>
      </c>
      <c r="R1952" s="1">
        <f>IF(db[[#This Row],[H_QTY/ CTN]]="","",LEN(db[[#This Row],[H_QTY/ CTN]]))</f>
        <v>8</v>
      </c>
      <c r="S1952" s="90" t="str">
        <f>IF(db[[#This Row],[H_QTY/ CTN]]="","",LEFT(db[[#This Row],[H_QTY/ CTN]],db[[#This Row],[H_1]]-1))</f>
        <v>144 PCS</v>
      </c>
      <c r="T1952" s="87" t="str">
        <f>IF(NOT(db[[#This Row],[H_1]]=db[[#This Row],[H_2]]),MID(db[[#This Row],[H_QTY/ CTN]],db[[#This Row],[H_1]]+1,db[[#This Row],[H_2]]-db[[#This Row],[H_1]]-1),"")</f>
        <v/>
      </c>
      <c r="U1952" s="87" t="str">
        <f>IF(db[[#This Row],[QTY/ CTN B]]="","",LEFT(db[[#This Row],[QTY/ CTN B]],SEARCH(" ",db[[#This Row],[QTY/ CTN B]],1)-1))</f>
        <v>144</v>
      </c>
      <c r="V1952" s="87" t="str">
        <f>IF(db[[#This Row],[QTY/ CTN B]]="","",RIGHT(db[[#This Row],[QTY/ CTN B]],LEN(db[[#This Row],[QTY/ CTN B]])-SEARCH(" ",db[[#This Row],[QTY/ CTN B]],1)))</f>
        <v>PCS</v>
      </c>
      <c r="W1952" s="87" t="str">
        <f>IF(db[[#This Row],[QTY/ CTN TG]]="",IF(db[[#This Row],[STN TG]]="","",12),LEFT(db[[#This Row],[QTY/ CTN TG]],SEARCH(" ",db[[#This Row],[QTY/ CTN TG]],1)-1))</f>
        <v/>
      </c>
      <c r="X19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2" s="87" t="str">
        <f>IF(db[[#This Row],[STN K]]="","",IF(db[[#This Row],[STN TG]]="LSN",12,""))</f>
        <v/>
      </c>
      <c r="Z1952" s="87" t="str">
        <f>IF(db[[#This Row],[STN TG]]="LSN","PCS","")</f>
        <v/>
      </c>
      <c r="AA1952" s="87">
        <f>db[[#This Row],[QTY B]]*IF(db[[#This Row],[QTY TG]]="",1,db[[#This Row],[QTY TG]])*IF(db[[#This Row],[QTY K]]="",1,db[[#This Row],[QTY K]])</f>
        <v>144</v>
      </c>
      <c r="AB1952" s="87" t="str">
        <f>IF(db[[#This Row],[STN K]]="",IF(db[[#This Row],[STN TG]]="",db[[#This Row],[STN B]],db[[#This Row],[STN TG]]),db[[#This Row],[STN K]])</f>
        <v>PCS</v>
      </c>
      <c r="AC1952" s="87"/>
    </row>
    <row r="1953" spans="1:29" s="4" customFormat="1" x14ac:dyDescent="0.25">
      <c r="A1953" s="87">
        <f>ROW()-1</f>
        <v>1952</v>
      </c>
      <c r="B1953" s="3" t="str">
        <f>LOWER(SUBSTITUTE(SUBSTITUTE(SUBSTITUTE(SUBSTITUTE(SUBSTITUTE(SUBSTITUTE(db[[#This Row],[NB BM]]," ",),".",""),"-",""),"(",""),")",""),"/",""))</f>
        <v>pcklgxda3339tsum</v>
      </c>
      <c r="C1953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D1953" s="3" t="str">
        <f>LOWER(SUBSTITUTE(SUBSTITUTE(SUBSTITUTE(SUBSTITUTE(SUBSTITUTE(SUBSTITUTE(SUBSTITUTE(SUBSTITUTE(SUBSTITUTE(db[[#This Row],[NB PAJAK]]," ",""),"-",""),"(",""),")",""),".",""),",",""),"/",""),"""",""),"+",""))</f>
        <v/>
      </c>
      <c r="E195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pcklgxda3339tsum144pcs</v>
      </c>
      <c r="F19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pckxda3339tsum144pcsuntana</v>
      </c>
      <c r="G1953" s="1" t="s">
        <v>6513</v>
      </c>
      <c r="H1953" s="4" t="s">
        <v>2999</v>
      </c>
      <c r="I1953" s="49"/>
      <c r="J1953" s="1" t="s">
        <v>1621</v>
      </c>
      <c r="K1953" s="26" t="e">
        <f>IF(db[[#This Row],[NB NOTA_C]]="","",COUNTIF([2]!B_MSK[concat],db[[#This Row],[NB NOTA_C]]))</f>
        <v>#REF!</v>
      </c>
      <c r="L1953" s="7" t="s">
        <v>1637</v>
      </c>
      <c r="M1953" s="3" t="s">
        <v>1664</v>
      </c>
      <c r="N1953" s="1" t="s">
        <v>2810</v>
      </c>
      <c r="O1953" s="1"/>
      <c r="P1953" s="1" t="str">
        <f>IF(db[[#This Row],[QTY/ CTN]]="","",SUBSTITUTE(SUBSTITUTE(SUBSTITUTE(db[[#This Row],[QTY/ CTN]]," ","_",2),"(",""),")","")&amp;"_")</f>
        <v>144 PCS_</v>
      </c>
      <c r="Q1953" s="1">
        <f>IF(db[[#This Row],[H_QTY/ CTN]]="","",SEARCH("_",db[[#This Row],[H_QTY/ CTN]]))</f>
        <v>8</v>
      </c>
      <c r="R1953" s="1">
        <f>IF(db[[#This Row],[H_QTY/ CTN]]="","",LEN(db[[#This Row],[H_QTY/ CTN]]))</f>
        <v>8</v>
      </c>
      <c r="S1953" s="90" t="str">
        <f>IF(db[[#This Row],[H_QTY/ CTN]]="","",LEFT(db[[#This Row],[H_QTY/ CTN]],db[[#This Row],[H_1]]-1))</f>
        <v>144 PCS</v>
      </c>
      <c r="T1953" s="87" t="str">
        <f>IF(NOT(db[[#This Row],[H_1]]=db[[#This Row],[H_2]]),MID(db[[#This Row],[H_QTY/ CTN]],db[[#This Row],[H_1]]+1,db[[#This Row],[H_2]]-db[[#This Row],[H_1]]-1),"")</f>
        <v/>
      </c>
      <c r="U1953" s="87" t="str">
        <f>IF(db[[#This Row],[QTY/ CTN B]]="","",LEFT(db[[#This Row],[QTY/ CTN B]],SEARCH(" ",db[[#This Row],[QTY/ CTN B]],1)-1))</f>
        <v>144</v>
      </c>
      <c r="V1953" s="87" t="str">
        <f>IF(db[[#This Row],[QTY/ CTN B]]="","",RIGHT(db[[#This Row],[QTY/ CTN B]],LEN(db[[#This Row],[QTY/ CTN B]])-SEARCH(" ",db[[#This Row],[QTY/ CTN B]],1)))</f>
        <v>PCS</v>
      </c>
      <c r="W1953" s="87" t="str">
        <f>IF(db[[#This Row],[QTY/ CTN TG]]="",IF(db[[#This Row],[STN TG]]="","",12),LEFT(db[[#This Row],[QTY/ CTN TG]],SEARCH(" ",db[[#This Row],[QTY/ CTN TG]],1)-1))</f>
        <v/>
      </c>
      <c r="X19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3" s="87" t="str">
        <f>IF(db[[#This Row],[STN K]]="","",IF(db[[#This Row],[STN TG]]="LSN",12,""))</f>
        <v/>
      </c>
      <c r="Z1953" s="87" t="str">
        <f>IF(db[[#This Row],[STN TG]]="LSN","PCS","")</f>
        <v/>
      </c>
      <c r="AA1953" s="87">
        <f>db[[#This Row],[QTY B]]*IF(db[[#This Row],[QTY TG]]="",1,db[[#This Row],[QTY TG]])*IF(db[[#This Row],[QTY K]]="",1,db[[#This Row],[QTY K]])</f>
        <v>144</v>
      </c>
      <c r="AB1953" s="87" t="str">
        <f>IF(db[[#This Row],[STN K]]="",IF(db[[#This Row],[STN TG]]="",db[[#This Row],[STN B]],db[[#This Row],[STN TG]]),db[[#This Row],[STN K]])</f>
        <v>PCS</v>
      </c>
      <c r="AC1953" s="87"/>
    </row>
    <row r="1954" spans="1:29" s="4" customFormat="1" x14ac:dyDescent="0.25">
      <c r="A1954" s="87">
        <f>ROW()-1</f>
        <v>1953</v>
      </c>
      <c r="B1954" s="14" t="str">
        <f>LOWER(SUBSTITUTE(SUBSTITUTE(SUBSTITUTE(SUBSTITUTE(SUBSTITUTE(SUBSTITUTE(db[[#This Row],[NB BM]]," ",),".",""),"-",""),"(",""),")",""),"/",""))</f>
        <v>pcxda3348d8x20bentuksetlucupink</v>
      </c>
      <c r="C1954" s="14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D1954" s="14" t="str">
        <f>LOWER(SUBSTITUTE(SUBSTITUTE(SUBSTITUTE(SUBSTITUTE(SUBSTITUTE(SUBSTITUTE(SUBSTITUTE(SUBSTITUTE(SUBSTITUTE(db[[#This Row],[NB PAJAK]]," ",""),"-",""),"(",""),")",""),".",""),",",""),"/",""),"""",""),"+",""))</f>
        <v/>
      </c>
      <c r="E1954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pcxda3348d8x20bentuksetlucupink192pcs</v>
      </c>
      <c r="F19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pckxda3348d8x20bentuksetlucupink192pcsuntana</v>
      </c>
      <c r="G1954" s="15" t="s">
        <v>6514</v>
      </c>
      <c r="H1954" s="19" t="s">
        <v>3944</v>
      </c>
      <c r="I1954" s="50"/>
      <c r="J1954" s="1" t="s">
        <v>1621</v>
      </c>
      <c r="K1954" s="27" t="e">
        <f>IF(db[[#This Row],[NB NOTA_C]]="","",COUNTIF([2]!B_MSK[concat],db[[#This Row],[NB NOTA_C]]))</f>
        <v>#REF!</v>
      </c>
      <c r="L1954" s="16" t="s">
        <v>1637</v>
      </c>
      <c r="M1954" s="14" t="s">
        <v>1767</v>
      </c>
      <c r="N1954" s="15" t="s">
        <v>2810</v>
      </c>
      <c r="O1954" s="14"/>
      <c r="P1954" s="14" t="str">
        <f>IF(db[[#This Row],[QTY/ CTN]]="","",SUBSTITUTE(SUBSTITUTE(SUBSTITUTE(db[[#This Row],[QTY/ CTN]]," ","_",2),"(",""),")","")&amp;"_")</f>
        <v>192 PCS_</v>
      </c>
      <c r="Q1954" s="14">
        <f>IF(db[[#This Row],[H_QTY/ CTN]]="","",SEARCH("_",db[[#This Row],[H_QTY/ CTN]]))</f>
        <v>8</v>
      </c>
      <c r="R1954" s="14">
        <f>IF(db[[#This Row],[H_QTY/ CTN]]="","",LEN(db[[#This Row],[H_QTY/ CTN]]))</f>
        <v>8</v>
      </c>
      <c r="S1954" s="91" t="str">
        <f>IF(db[[#This Row],[H_QTY/ CTN]]="","",LEFT(db[[#This Row],[H_QTY/ CTN]],db[[#This Row],[H_1]]-1))</f>
        <v>192 PCS</v>
      </c>
      <c r="T1954" s="91" t="str">
        <f>IF(NOT(db[[#This Row],[H_1]]=db[[#This Row],[H_2]]),MID(db[[#This Row],[H_QTY/ CTN]],db[[#This Row],[H_1]]+1,db[[#This Row],[H_2]]-db[[#This Row],[H_1]]-1),"")</f>
        <v/>
      </c>
      <c r="U1954" s="87" t="str">
        <f>IF(db[[#This Row],[QTY/ CTN B]]="","",LEFT(db[[#This Row],[QTY/ CTN B]],SEARCH(" ",db[[#This Row],[QTY/ CTN B]],1)-1))</f>
        <v>192</v>
      </c>
      <c r="V1954" s="87" t="str">
        <f>IF(db[[#This Row],[QTY/ CTN B]]="","",RIGHT(db[[#This Row],[QTY/ CTN B]],LEN(db[[#This Row],[QTY/ CTN B]])-SEARCH(" ",db[[#This Row],[QTY/ CTN B]],1)))</f>
        <v>PCS</v>
      </c>
      <c r="W1954" s="87" t="str">
        <f>IF(db[[#This Row],[QTY/ CTN TG]]="",IF(db[[#This Row],[STN TG]]="","",12),LEFT(db[[#This Row],[QTY/ CTN TG]],SEARCH(" ",db[[#This Row],[QTY/ CTN TG]],1)-1))</f>
        <v/>
      </c>
      <c r="X19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4" s="87" t="str">
        <f>IF(db[[#This Row],[STN K]]="","",IF(db[[#This Row],[STN TG]]="LSN",12,""))</f>
        <v/>
      </c>
      <c r="Z1954" s="87" t="str">
        <f>IF(db[[#This Row],[STN TG]]="LSN","PCS","")</f>
        <v/>
      </c>
      <c r="AA1954" s="87">
        <f>db[[#This Row],[QTY B]]*IF(db[[#This Row],[QTY TG]]="",1,db[[#This Row],[QTY TG]])*IF(db[[#This Row],[QTY K]]="",1,db[[#This Row],[QTY K]])</f>
        <v>192</v>
      </c>
      <c r="AB1954" s="87" t="str">
        <f>IF(db[[#This Row],[STN K]]="",IF(db[[#This Row],[STN TG]]="",db[[#This Row],[STN B]],db[[#This Row],[STN TG]]),db[[#This Row],[STN K]])</f>
        <v>PCS</v>
      </c>
      <c r="AC1954" s="87"/>
    </row>
    <row r="1955" spans="1:29" x14ac:dyDescent="0.25">
      <c r="A1955" s="87">
        <f>ROW()-1</f>
        <v>1954</v>
      </c>
      <c r="B1955" s="14" t="str">
        <f>LOWER(SUBSTITUTE(SUBSTITUTE(SUBSTITUTE(SUBSTITUTE(SUBSTITUTE(SUBSTITUTE(db[[#This Row],[NB BM]]," ",),".",""),"-",""),"(",""),")",""),"/",""))</f>
        <v>pcxda3348d8x20bentuksetmm</v>
      </c>
      <c r="C1955" s="14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D1955" s="14" t="str">
        <f>LOWER(SUBSTITUTE(SUBSTITUTE(SUBSTITUTE(SUBSTITUTE(SUBSTITUTE(SUBSTITUTE(SUBSTITUTE(SUBSTITUTE(SUBSTITUTE(db[[#This Row],[NB PAJAK]]," ",""),"-",""),"(",""),")",""),".",""),",",""),"/",""),"""",""),"+",""))</f>
        <v/>
      </c>
      <c r="E1955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pcxda3348d8x20bentuksetmm192pcs</v>
      </c>
      <c r="F19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pckxda3348d8x20bentuksetmm192pcsuntana</v>
      </c>
      <c r="G1955" s="15" t="s">
        <v>6515</v>
      </c>
      <c r="H1955" s="19" t="s">
        <v>3946</v>
      </c>
      <c r="I1955" s="50"/>
      <c r="J1955" s="1" t="s">
        <v>1621</v>
      </c>
      <c r="K1955" s="27" t="e">
        <f>IF(db[[#This Row],[NB NOTA_C]]="","",COUNTIF([2]!B_MSK[concat],db[[#This Row],[NB NOTA_C]]))</f>
        <v>#REF!</v>
      </c>
      <c r="L1955" s="16" t="s">
        <v>1637</v>
      </c>
      <c r="M1955" s="14" t="s">
        <v>1767</v>
      </c>
      <c r="N1955" s="15" t="s">
        <v>2810</v>
      </c>
      <c r="O1955" s="14"/>
      <c r="P1955" s="14" t="str">
        <f>IF(db[[#This Row],[QTY/ CTN]]="","",SUBSTITUTE(SUBSTITUTE(SUBSTITUTE(db[[#This Row],[QTY/ CTN]]," ","_",2),"(",""),")","")&amp;"_")</f>
        <v>192 PCS_</v>
      </c>
      <c r="Q1955" s="14">
        <f>IF(db[[#This Row],[H_QTY/ CTN]]="","",SEARCH("_",db[[#This Row],[H_QTY/ CTN]]))</f>
        <v>8</v>
      </c>
      <c r="R1955" s="14">
        <f>IF(db[[#This Row],[H_QTY/ CTN]]="","",LEN(db[[#This Row],[H_QTY/ CTN]]))</f>
        <v>8</v>
      </c>
      <c r="S1955" s="91" t="str">
        <f>IF(db[[#This Row],[H_QTY/ CTN]]="","",LEFT(db[[#This Row],[H_QTY/ CTN]],db[[#This Row],[H_1]]-1))</f>
        <v>192 PCS</v>
      </c>
      <c r="T1955" s="91" t="str">
        <f>IF(NOT(db[[#This Row],[H_1]]=db[[#This Row],[H_2]]),MID(db[[#This Row],[H_QTY/ CTN]],db[[#This Row],[H_1]]+1,db[[#This Row],[H_2]]-db[[#This Row],[H_1]]-1),"")</f>
        <v/>
      </c>
      <c r="U1955" s="87" t="str">
        <f>IF(db[[#This Row],[QTY/ CTN B]]="","",LEFT(db[[#This Row],[QTY/ CTN B]],SEARCH(" ",db[[#This Row],[QTY/ CTN B]],1)-1))</f>
        <v>192</v>
      </c>
      <c r="V1955" s="87" t="str">
        <f>IF(db[[#This Row],[QTY/ CTN B]]="","",RIGHT(db[[#This Row],[QTY/ CTN B]],LEN(db[[#This Row],[QTY/ CTN B]])-SEARCH(" ",db[[#This Row],[QTY/ CTN B]],1)))</f>
        <v>PCS</v>
      </c>
      <c r="W1955" s="87" t="str">
        <f>IF(db[[#This Row],[QTY/ CTN TG]]="",IF(db[[#This Row],[STN TG]]="","",12),LEFT(db[[#This Row],[QTY/ CTN TG]],SEARCH(" ",db[[#This Row],[QTY/ CTN TG]],1)-1))</f>
        <v/>
      </c>
      <c r="X19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5" s="87" t="str">
        <f>IF(db[[#This Row],[STN K]]="","",IF(db[[#This Row],[STN TG]]="LSN",12,""))</f>
        <v/>
      </c>
      <c r="Z1955" s="87" t="str">
        <f>IF(db[[#This Row],[STN TG]]="LSN","PCS","")</f>
        <v/>
      </c>
      <c r="AA1955" s="87">
        <f>db[[#This Row],[QTY B]]*IF(db[[#This Row],[QTY TG]]="",1,db[[#This Row],[QTY TG]])*IF(db[[#This Row],[QTY K]]="",1,db[[#This Row],[QTY K]])</f>
        <v>192</v>
      </c>
      <c r="AB1955" s="87" t="str">
        <f>IF(db[[#This Row],[STN K]]="",IF(db[[#This Row],[STN TG]]="",db[[#This Row],[STN B]],db[[#This Row],[STN TG]]),db[[#This Row],[STN K]])</f>
        <v>PCS</v>
      </c>
      <c r="AC1955" s="87"/>
    </row>
    <row r="1956" spans="1:29" x14ac:dyDescent="0.25">
      <c r="A1956" s="87">
        <f>ROW()-1</f>
        <v>1955</v>
      </c>
      <c r="B1956" s="14" t="str">
        <f>LOWER(SUBSTITUTE(SUBSTITUTE(SUBSTITUTE(SUBSTITUTE(SUBSTITUTE(SUBSTITUTE(db[[#This Row],[NB BM]]," ",),".",""),"-",""),"(",""),")",""),"/",""))</f>
        <v>pcxda3348d8x20bentuksethk</v>
      </c>
      <c r="C1956" s="14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D1956" s="14" t="str">
        <f>LOWER(SUBSTITUTE(SUBSTITUTE(SUBSTITUTE(SUBSTITUTE(SUBSTITUTE(SUBSTITUTE(SUBSTITUTE(SUBSTITUTE(SUBSTITUTE(db[[#This Row],[NB PAJAK]]," ",""),"-",""),"(",""),")",""),".",""),",",""),"/",""),"""",""),"+",""))</f>
        <v/>
      </c>
      <c r="E1956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pcxda3348d8x20bentuksethk192pcs</v>
      </c>
      <c r="F19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pckxda3348d8x20bentuksetkitty192pcsuntana</v>
      </c>
      <c r="G1956" s="15" t="s">
        <v>6516</v>
      </c>
      <c r="H1956" s="19" t="s">
        <v>3941</v>
      </c>
      <c r="I1956" s="50"/>
      <c r="J1956" s="1" t="s">
        <v>1621</v>
      </c>
      <c r="K1956" s="27" t="e">
        <f>IF(db[[#This Row],[NB NOTA_C]]="","",COUNTIF([2]!B_MSK[concat],db[[#This Row],[NB NOTA_C]]))</f>
        <v>#REF!</v>
      </c>
      <c r="L1956" s="16" t="s">
        <v>1637</v>
      </c>
      <c r="M1956" s="14" t="s">
        <v>1767</v>
      </c>
      <c r="N1956" s="15" t="s">
        <v>2810</v>
      </c>
      <c r="O1956" s="14"/>
      <c r="P1956" s="14" t="str">
        <f>IF(db[[#This Row],[QTY/ CTN]]="","",SUBSTITUTE(SUBSTITUTE(SUBSTITUTE(db[[#This Row],[QTY/ CTN]]," ","_",2),"(",""),")","")&amp;"_")</f>
        <v>192 PCS_</v>
      </c>
      <c r="Q1956" s="14">
        <f>IF(db[[#This Row],[H_QTY/ CTN]]="","",SEARCH("_",db[[#This Row],[H_QTY/ CTN]]))</f>
        <v>8</v>
      </c>
      <c r="R1956" s="14">
        <f>IF(db[[#This Row],[H_QTY/ CTN]]="","",LEN(db[[#This Row],[H_QTY/ CTN]]))</f>
        <v>8</v>
      </c>
      <c r="S1956" s="91" t="str">
        <f>IF(db[[#This Row],[H_QTY/ CTN]]="","",LEFT(db[[#This Row],[H_QTY/ CTN]],db[[#This Row],[H_1]]-1))</f>
        <v>192 PCS</v>
      </c>
      <c r="T1956" s="91" t="str">
        <f>IF(NOT(db[[#This Row],[H_1]]=db[[#This Row],[H_2]]),MID(db[[#This Row],[H_QTY/ CTN]],db[[#This Row],[H_1]]+1,db[[#This Row],[H_2]]-db[[#This Row],[H_1]]-1),"")</f>
        <v/>
      </c>
      <c r="U1956" s="87" t="str">
        <f>IF(db[[#This Row],[QTY/ CTN B]]="","",LEFT(db[[#This Row],[QTY/ CTN B]],SEARCH(" ",db[[#This Row],[QTY/ CTN B]],1)-1))</f>
        <v>192</v>
      </c>
      <c r="V1956" s="87" t="str">
        <f>IF(db[[#This Row],[QTY/ CTN B]]="","",RIGHT(db[[#This Row],[QTY/ CTN B]],LEN(db[[#This Row],[QTY/ CTN B]])-SEARCH(" ",db[[#This Row],[QTY/ CTN B]],1)))</f>
        <v>PCS</v>
      </c>
      <c r="W1956" s="87" t="str">
        <f>IF(db[[#This Row],[QTY/ CTN TG]]="",IF(db[[#This Row],[STN TG]]="","",12),LEFT(db[[#This Row],[QTY/ CTN TG]],SEARCH(" ",db[[#This Row],[QTY/ CTN TG]],1)-1))</f>
        <v/>
      </c>
      <c r="X19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6" s="87" t="str">
        <f>IF(db[[#This Row],[STN K]]="","",IF(db[[#This Row],[STN TG]]="LSN",12,""))</f>
        <v/>
      </c>
      <c r="Z1956" s="87" t="str">
        <f>IF(db[[#This Row],[STN TG]]="LSN","PCS","")</f>
        <v/>
      </c>
      <c r="AA1956" s="87">
        <f>db[[#This Row],[QTY B]]*IF(db[[#This Row],[QTY TG]]="",1,db[[#This Row],[QTY TG]])*IF(db[[#This Row],[QTY K]]="",1,db[[#This Row],[QTY K]])</f>
        <v>192</v>
      </c>
      <c r="AB1956" s="87" t="str">
        <f>IF(db[[#This Row],[STN K]]="",IF(db[[#This Row],[STN TG]]="",db[[#This Row],[STN B]],db[[#This Row],[STN TG]]),db[[#This Row],[STN K]])</f>
        <v>PCS</v>
      </c>
      <c r="AC1956" s="87"/>
    </row>
    <row r="1957" spans="1:29" x14ac:dyDescent="0.25">
      <c r="A1957" s="87">
        <f>ROW()-1</f>
        <v>1956</v>
      </c>
      <c r="B1957" s="14" t="str">
        <f>LOWER(SUBSTITUTE(SUBSTITUTE(SUBSTITUTE(SUBSTITUTE(SUBSTITUTE(SUBSTITUTE(db[[#This Row],[NB BM]]," ",),".",""),"-",""),"(",""),")",""),"/",""))</f>
        <v>pcxda3348d8x20bentuksetlucubiru</v>
      </c>
      <c r="C1957" s="14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D1957" s="14" t="str">
        <f>LOWER(SUBSTITUTE(SUBSTITUTE(SUBSTITUTE(SUBSTITUTE(SUBSTITUTE(SUBSTITUTE(SUBSTITUTE(SUBSTITUTE(SUBSTITUTE(db[[#This Row],[NB PAJAK]]," ",""),"-",""),"(",""),")",""),".",""),",",""),"/",""),"""",""),"+",""))</f>
        <v/>
      </c>
      <c r="E1957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pcxda3348d8x20bentuksetlucubiru192pcs</v>
      </c>
      <c r="F19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pckxda3348d8x20bentuksetlucubiru192pcsuntana</v>
      </c>
      <c r="G1957" s="15" t="s">
        <v>6517</v>
      </c>
      <c r="H1957" s="19" t="s">
        <v>3943</v>
      </c>
      <c r="I1957" s="50"/>
      <c r="J1957" s="1" t="s">
        <v>1621</v>
      </c>
      <c r="K1957" s="27" t="e">
        <f>IF(db[[#This Row],[NB NOTA_C]]="","",COUNTIF([2]!B_MSK[concat],db[[#This Row],[NB NOTA_C]]))</f>
        <v>#REF!</v>
      </c>
      <c r="L1957" s="16" t="s">
        <v>1637</v>
      </c>
      <c r="M1957" s="14" t="s">
        <v>1767</v>
      </c>
      <c r="N1957" s="15" t="s">
        <v>2810</v>
      </c>
      <c r="O1957" s="14"/>
      <c r="P1957" s="14" t="str">
        <f>IF(db[[#This Row],[QTY/ CTN]]="","",SUBSTITUTE(SUBSTITUTE(SUBSTITUTE(db[[#This Row],[QTY/ CTN]]," ","_",2),"(",""),")","")&amp;"_")</f>
        <v>192 PCS_</v>
      </c>
      <c r="Q1957" s="14">
        <f>IF(db[[#This Row],[H_QTY/ CTN]]="","",SEARCH("_",db[[#This Row],[H_QTY/ CTN]]))</f>
        <v>8</v>
      </c>
      <c r="R1957" s="14">
        <f>IF(db[[#This Row],[H_QTY/ CTN]]="","",LEN(db[[#This Row],[H_QTY/ CTN]]))</f>
        <v>8</v>
      </c>
      <c r="S1957" s="91" t="str">
        <f>IF(db[[#This Row],[H_QTY/ CTN]]="","",LEFT(db[[#This Row],[H_QTY/ CTN]],db[[#This Row],[H_1]]-1))</f>
        <v>192 PCS</v>
      </c>
      <c r="T1957" s="91" t="str">
        <f>IF(NOT(db[[#This Row],[H_1]]=db[[#This Row],[H_2]]),MID(db[[#This Row],[H_QTY/ CTN]],db[[#This Row],[H_1]]+1,db[[#This Row],[H_2]]-db[[#This Row],[H_1]]-1),"")</f>
        <v/>
      </c>
      <c r="U1957" s="87" t="str">
        <f>IF(db[[#This Row],[QTY/ CTN B]]="","",LEFT(db[[#This Row],[QTY/ CTN B]],SEARCH(" ",db[[#This Row],[QTY/ CTN B]],1)-1))</f>
        <v>192</v>
      </c>
      <c r="V1957" s="87" t="str">
        <f>IF(db[[#This Row],[QTY/ CTN B]]="","",RIGHT(db[[#This Row],[QTY/ CTN B]],LEN(db[[#This Row],[QTY/ CTN B]])-SEARCH(" ",db[[#This Row],[QTY/ CTN B]],1)))</f>
        <v>PCS</v>
      </c>
      <c r="W1957" s="87" t="str">
        <f>IF(db[[#This Row],[QTY/ CTN TG]]="",IF(db[[#This Row],[STN TG]]="","",12),LEFT(db[[#This Row],[QTY/ CTN TG]],SEARCH(" ",db[[#This Row],[QTY/ CTN TG]],1)-1))</f>
        <v/>
      </c>
      <c r="X19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7" s="87" t="str">
        <f>IF(db[[#This Row],[STN K]]="","",IF(db[[#This Row],[STN TG]]="LSN",12,""))</f>
        <v/>
      </c>
      <c r="Z1957" s="87" t="str">
        <f>IF(db[[#This Row],[STN TG]]="LSN","PCS","")</f>
        <v/>
      </c>
      <c r="AA1957" s="87">
        <f>db[[#This Row],[QTY B]]*IF(db[[#This Row],[QTY TG]]="",1,db[[#This Row],[QTY TG]])*IF(db[[#This Row],[QTY K]]="",1,db[[#This Row],[QTY K]])</f>
        <v>192</v>
      </c>
      <c r="AB1957" s="87" t="str">
        <f>IF(db[[#This Row],[STN K]]="",IF(db[[#This Row],[STN TG]]="",db[[#This Row],[STN B]],db[[#This Row],[STN TG]]),db[[#This Row],[STN K]])</f>
        <v>PCS</v>
      </c>
      <c r="AC1957" s="87"/>
    </row>
    <row r="1958" spans="1:29" x14ac:dyDescent="0.25">
      <c r="A1958" s="87">
        <f>ROW()-1</f>
        <v>1957</v>
      </c>
      <c r="B1958" s="14" t="str">
        <f>LOWER(SUBSTITUTE(SUBSTITUTE(SUBSTITUTE(SUBSTITUTE(SUBSTITUTE(SUBSTITUTE(db[[#This Row],[NB BM]]," ",),".",""),"-",""),"(",""),")",""),"/",""))</f>
        <v>pcxda3348d8x20bentuksetlucuhijau</v>
      </c>
      <c r="C1958" s="14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D1958" s="14" t="str">
        <f>LOWER(SUBSTITUTE(SUBSTITUTE(SUBSTITUTE(SUBSTITUTE(SUBSTITUTE(SUBSTITUTE(SUBSTITUTE(SUBSTITUTE(SUBSTITUTE(db[[#This Row],[NB PAJAK]]," ",""),"-",""),"(",""),")",""),".",""),",",""),"/",""),"""",""),"+",""))</f>
        <v/>
      </c>
      <c r="E1958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pcxda3348d8x20bentuksetlucuhijau192pcs</v>
      </c>
      <c r="F19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pckxda3348d8x20bentuksetlucuhijau192pcsuntana</v>
      </c>
      <c r="G1958" s="15" t="s">
        <v>6518</v>
      </c>
      <c r="H1958" s="19" t="s">
        <v>3945</v>
      </c>
      <c r="I1958" s="50"/>
      <c r="J1958" s="1" t="s">
        <v>1621</v>
      </c>
      <c r="K1958" s="27" t="e">
        <f>IF(db[[#This Row],[NB NOTA_C]]="","",COUNTIF([2]!B_MSK[concat],db[[#This Row],[NB NOTA_C]]))</f>
        <v>#REF!</v>
      </c>
      <c r="L1958" s="16" t="s">
        <v>1637</v>
      </c>
      <c r="M1958" s="14" t="s">
        <v>1767</v>
      </c>
      <c r="N1958" s="15" t="s">
        <v>2810</v>
      </c>
      <c r="O1958" s="14"/>
      <c r="P1958" s="14" t="str">
        <f>IF(db[[#This Row],[QTY/ CTN]]="","",SUBSTITUTE(SUBSTITUTE(SUBSTITUTE(db[[#This Row],[QTY/ CTN]]," ","_",2),"(",""),")","")&amp;"_")</f>
        <v>192 PCS_</v>
      </c>
      <c r="Q1958" s="14">
        <f>IF(db[[#This Row],[H_QTY/ CTN]]="","",SEARCH("_",db[[#This Row],[H_QTY/ CTN]]))</f>
        <v>8</v>
      </c>
      <c r="R1958" s="14">
        <f>IF(db[[#This Row],[H_QTY/ CTN]]="","",LEN(db[[#This Row],[H_QTY/ CTN]]))</f>
        <v>8</v>
      </c>
      <c r="S1958" s="91" t="str">
        <f>IF(db[[#This Row],[H_QTY/ CTN]]="","",LEFT(db[[#This Row],[H_QTY/ CTN]],db[[#This Row],[H_1]]-1))</f>
        <v>192 PCS</v>
      </c>
      <c r="T1958" s="91" t="str">
        <f>IF(NOT(db[[#This Row],[H_1]]=db[[#This Row],[H_2]]),MID(db[[#This Row],[H_QTY/ CTN]],db[[#This Row],[H_1]]+1,db[[#This Row],[H_2]]-db[[#This Row],[H_1]]-1),"")</f>
        <v/>
      </c>
      <c r="U1958" s="87" t="str">
        <f>IF(db[[#This Row],[QTY/ CTN B]]="","",LEFT(db[[#This Row],[QTY/ CTN B]],SEARCH(" ",db[[#This Row],[QTY/ CTN B]],1)-1))</f>
        <v>192</v>
      </c>
      <c r="V1958" s="87" t="str">
        <f>IF(db[[#This Row],[QTY/ CTN B]]="","",RIGHT(db[[#This Row],[QTY/ CTN B]],LEN(db[[#This Row],[QTY/ CTN B]])-SEARCH(" ",db[[#This Row],[QTY/ CTN B]],1)))</f>
        <v>PCS</v>
      </c>
      <c r="W1958" s="87" t="str">
        <f>IF(db[[#This Row],[QTY/ CTN TG]]="",IF(db[[#This Row],[STN TG]]="","",12),LEFT(db[[#This Row],[QTY/ CTN TG]],SEARCH(" ",db[[#This Row],[QTY/ CTN TG]],1)-1))</f>
        <v/>
      </c>
      <c r="X19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8" s="87" t="str">
        <f>IF(db[[#This Row],[STN K]]="","",IF(db[[#This Row],[STN TG]]="LSN",12,""))</f>
        <v/>
      </c>
      <c r="Z1958" s="87" t="str">
        <f>IF(db[[#This Row],[STN TG]]="LSN","PCS","")</f>
        <v/>
      </c>
      <c r="AA1958" s="87">
        <f>db[[#This Row],[QTY B]]*IF(db[[#This Row],[QTY TG]]="",1,db[[#This Row],[QTY TG]])*IF(db[[#This Row],[QTY K]]="",1,db[[#This Row],[QTY K]])</f>
        <v>192</v>
      </c>
      <c r="AB1958" s="87" t="str">
        <f>IF(db[[#This Row],[STN K]]="",IF(db[[#This Row],[STN TG]]="",db[[#This Row],[STN B]],db[[#This Row],[STN TG]]),db[[#This Row],[STN K]])</f>
        <v>PCS</v>
      </c>
      <c r="AC1958" s="87"/>
    </row>
    <row r="1959" spans="1:29" x14ac:dyDescent="0.25">
      <c r="A1959" s="87">
        <f>ROW()-1</f>
        <v>1958</v>
      </c>
      <c r="B1959" s="14" t="str">
        <f>LOWER(SUBSTITUTE(SUBSTITUTE(SUBSTITUTE(SUBSTITUTE(SUBSTITUTE(SUBSTITUTE(db[[#This Row],[NB BM]]," ",),".",""),"-",""),"(",""),")",""),"/",""))</f>
        <v>pcxda3348d8x20bentuksetminion</v>
      </c>
      <c r="C1959" s="14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D1959" s="14" t="str">
        <f>LOWER(SUBSTITUTE(SUBSTITUTE(SUBSTITUTE(SUBSTITUTE(SUBSTITUTE(SUBSTITUTE(SUBSTITUTE(SUBSTITUTE(SUBSTITUTE(db[[#This Row],[NB PAJAK]]," ",""),"-",""),"(",""),")",""),".",""),",",""),"/",""),"""",""),"+",""))</f>
        <v/>
      </c>
      <c r="E1959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pcxda3348d8x20bentuksetminion192pcs</v>
      </c>
      <c r="F195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pckxda3348d8x20bentuksetminion192pcsuntana</v>
      </c>
      <c r="G1959" s="15" t="s">
        <v>6519</v>
      </c>
      <c r="H1959" s="19" t="s">
        <v>3942</v>
      </c>
      <c r="I1959" s="50"/>
      <c r="J1959" s="1" t="s">
        <v>1621</v>
      </c>
      <c r="K1959" s="27" t="e">
        <f>IF(db[[#This Row],[NB NOTA_C]]="","",COUNTIF([2]!B_MSK[concat],db[[#This Row],[NB NOTA_C]]))</f>
        <v>#REF!</v>
      </c>
      <c r="L1959" s="16" t="s">
        <v>1637</v>
      </c>
      <c r="M1959" s="14" t="s">
        <v>1767</v>
      </c>
      <c r="N1959" s="15" t="s">
        <v>2810</v>
      </c>
      <c r="O1959" s="14"/>
      <c r="P1959" s="14" t="str">
        <f>IF(db[[#This Row],[QTY/ CTN]]="","",SUBSTITUTE(SUBSTITUTE(SUBSTITUTE(db[[#This Row],[QTY/ CTN]]," ","_",2),"(",""),")","")&amp;"_")</f>
        <v>192 PCS_</v>
      </c>
      <c r="Q1959" s="14">
        <f>IF(db[[#This Row],[H_QTY/ CTN]]="","",SEARCH("_",db[[#This Row],[H_QTY/ CTN]]))</f>
        <v>8</v>
      </c>
      <c r="R1959" s="14">
        <f>IF(db[[#This Row],[H_QTY/ CTN]]="","",LEN(db[[#This Row],[H_QTY/ CTN]]))</f>
        <v>8</v>
      </c>
      <c r="S1959" s="91" t="str">
        <f>IF(db[[#This Row],[H_QTY/ CTN]]="","",LEFT(db[[#This Row],[H_QTY/ CTN]],db[[#This Row],[H_1]]-1))</f>
        <v>192 PCS</v>
      </c>
      <c r="T1959" s="91" t="str">
        <f>IF(NOT(db[[#This Row],[H_1]]=db[[#This Row],[H_2]]),MID(db[[#This Row],[H_QTY/ CTN]],db[[#This Row],[H_1]]+1,db[[#This Row],[H_2]]-db[[#This Row],[H_1]]-1),"")</f>
        <v/>
      </c>
      <c r="U1959" s="87" t="str">
        <f>IF(db[[#This Row],[QTY/ CTN B]]="","",LEFT(db[[#This Row],[QTY/ CTN B]],SEARCH(" ",db[[#This Row],[QTY/ CTN B]],1)-1))</f>
        <v>192</v>
      </c>
      <c r="V1959" s="87" t="str">
        <f>IF(db[[#This Row],[QTY/ CTN B]]="","",RIGHT(db[[#This Row],[QTY/ CTN B]],LEN(db[[#This Row],[QTY/ CTN B]])-SEARCH(" ",db[[#This Row],[QTY/ CTN B]],1)))</f>
        <v>PCS</v>
      </c>
      <c r="W1959" s="87" t="str">
        <f>IF(db[[#This Row],[QTY/ CTN TG]]="",IF(db[[#This Row],[STN TG]]="","",12),LEFT(db[[#This Row],[QTY/ CTN TG]],SEARCH(" ",db[[#This Row],[QTY/ CTN TG]],1)-1))</f>
        <v/>
      </c>
      <c r="X19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59" s="87" t="str">
        <f>IF(db[[#This Row],[STN K]]="","",IF(db[[#This Row],[STN TG]]="LSN",12,""))</f>
        <v/>
      </c>
      <c r="Z1959" s="87" t="str">
        <f>IF(db[[#This Row],[STN TG]]="LSN","PCS","")</f>
        <v/>
      </c>
      <c r="AA1959" s="87">
        <f>db[[#This Row],[QTY B]]*IF(db[[#This Row],[QTY TG]]="",1,db[[#This Row],[QTY TG]])*IF(db[[#This Row],[QTY K]]="",1,db[[#This Row],[QTY K]])</f>
        <v>192</v>
      </c>
      <c r="AB1959" s="87" t="str">
        <f>IF(db[[#This Row],[STN K]]="",IF(db[[#This Row],[STN TG]]="",db[[#This Row],[STN B]],db[[#This Row],[STN TG]]),db[[#This Row],[STN K]])</f>
        <v>PCS</v>
      </c>
      <c r="AC1959" s="87"/>
    </row>
    <row r="1960" spans="1:29" x14ac:dyDescent="0.25">
      <c r="A1960" s="87">
        <f>ROW()-1</f>
        <v>1959</v>
      </c>
      <c r="B1960" s="14" t="str">
        <f>LOWER(SUBSTITUTE(SUBSTITUTE(SUBSTITUTE(SUBSTITUTE(SUBSTITUTE(SUBSTITUTE(db[[#This Row],[NB BM]]," ",),".",""),"-",""),"(",""),")",""),"/",""))</f>
        <v>pcxda3348d8x20bentuksettsum</v>
      </c>
      <c r="C1960" s="14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D1960" s="14" t="str">
        <f>LOWER(SUBSTITUTE(SUBSTITUTE(SUBSTITUTE(SUBSTITUTE(SUBSTITUTE(SUBSTITUTE(SUBSTITUTE(SUBSTITUTE(SUBSTITUTE(db[[#This Row],[NB PAJAK]]," ",""),"-",""),"(",""),")",""),".",""),",",""),"/",""),"""",""),"+",""))</f>
        <v/>
      </c>
      <c r="E1960" s="14" t="str">
        <f>LOWER(SUBSTITUTE(SUBSTITUTE(SUBSTITUTE(SUBSTITUTE(SUBSTITUTE(SUBSTITUTE(SUBSTITUTE(SUBSTITUTE(SUBSTITUTE(db[[#This Row],[NB BM]]&amp;db[[#This Row],[QTY/ CTN]]," ",),".",""),"-",""),"(",""),")",""),",",""),"/",""),"""",""),"+",""))</f>
        <v>pcxda3348d8x20bentuksettsum192pcs</v>
      </c>
      <c r="F19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pckxda3348d8x20bentuksettsum192pcsuntana</v>
      </c>
      <c r="G1960" s="15" t="s">
        <v>6520</v>
      </c>
      <c r="H1960" s="19" t="s">
        <v>3940</v>
      </c>
      <c r="I1960" s="50"/>
      <c r="J1960" s="1" t="s">
        <v>1621</v>
      </c>
      <c r="K1960" s="27" t="e">
        <f>IF(db[[#This Row],[NB NOTA_C]]="","",COUNTIF([2]!B_MSK[concat],db[[#This Row],[NB NOTA_C]]))</f>
        <v>#REF!</v>
      </c>
      <c r="L1960" s="16" t="s">
        <v>1637</v>
      </c>
      <c r="M1960" s="14" t="s">
        <v>1767</v>
      </c>
      <c r="N1960" s="15" t="s">
        <v>2810</v>
      </c>
      <c r="O1960" s="14"/>
      <c r="P1960" s="14" t="str">
        <f>IF(db[[#This Row],[QTY/ CTN]]="","",SUBSTITUTE(SUBSTITUTE(SUBSTITUTE(db[[#This Row],[QTY/ CTN]]," ","_",2),"(",""),")","")&amp;"_")</f>
        <v>192 PCS_</v>
      </c>
      <c r="Q1960" s="14">
        <f>IF(db[[#This Row],[H_QTY/ CTN]]="","",SEARCH("_",db[[#This Row],[H_QTY/ CTN]]))</f>
        <v>8</v>
      </c>
      <c r="R1960" s="14">
        <f>IF(db[[#This Row],[H_QTY/ CTN]]="","",LEN(db[[#This Row],[H_QTY/ CTN]]))</f>
        <v>8</v>
      </c>
      <c r="S1960" s="91" t="str">
        <f>IF(db[[#This Row],[H_QTY/ CTN]]="","",LEFT(db[[#This Row],[H_QTY/ CTN]],db[[#This Row],[H_1]]-1))</f>
        <v>192 PCS</v>
      </c>
      <c r="T1960" s="91" t="str">
        <f>IF(NOT(db[[#This Row],[H_1]]=db[[#This Row],[H_2]]),MID(db[[#This Row],[H_QTY/ CTN]],db[[#This Row],[H_1]]+1,db[[#This Row],[H_2]]-db[[#This Row],[H_1]]-1),"")</f>
        <v/>
      </c>
      <c r="U1960" s="87" t="str">
        <f>IF(db[[#This Row],[QTY/ CTN B]]="","",LEFT(db[[#This Row],[QTY/ CTN B]],SEARCH(" ",db[[#This Row],[QTY/ CTN B]],1)-1))</f>
        <v>192</v>
      </c>
      <c r="V1960" s="87" t="str">
        <f>IF(db[[#This Row],[QTY/ CTN B]]="","",RIGHT(db[[#This Row],[QTY/ CTN B]],LEN(db[[#This Row],[QTY/ CTN B]])-SEARCH(" ",db[[#This Row],[QTY/ CTN B]],1)))</f>
        <v>PCS</v>
      </c>
      <c r="W1960" s="87" t="str">
        <f>IF(db[[#This Row],[QTY/ CTN TG]]="",IF(db[[#This Row],[STN TG]]="","",12),LEFT(db[[#This Row],[QTY/ CTN TG]],SEARCH(" ",db[[#This Row],[QTY/ CTN TG]],1)-1))</f>
        <v/>
      </c>
      <c r="X19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0" s="87" t="str">
        <f>IF(db[[#This Row],[STN K]]="","",IF(db[[#This Row],[STN TG]]="LSN",12,""))</f>
        <v/>
      </c>
      <c r="Z1960" s="87" t="str">
        <f>IF(db[[#This Row],[STN TG]]="LSN","PCS","")</f>
        <v/>
      </c>
      <c r="AA1960" s="87">
        <f>db[[#This Row],[QTY B]]*IF(db[[#This Row],[QTY TG]]="",1,db[[#This Row],[QTY TG]])*IF(db[[#This Row],[QTY K]]="",1,db[[#This Row],[QTY K]])</f>
        <v>192</v>
      </c>
      <c r="AB1960" s="87" t="str">
        <f>IF(db[[#This Row],[STN K]]="",IF(db[[#This Row],[STN TG]]="",db[[#This Row],[STN B]],db[[#This Row],[STN TG]]),db[[#This Row],[STN K]])</f>
        <v>PCS</v>
      </c>
      <c r="AC1960" s="87"/>
    </row>
    <row r="1961" spans="1:29" x14ac:dyDescent="0.25">
      <c r="A1961" s="87">
        <f>ROW()-1</f>
        <v>1960</v>
      </c>
      <c r="B1961" s="3" t="str">
        <f>LOWER(SUBSTITUTE(SUBSTITUTE(SUBSTITUTE(SUBSTITUTE(SUBSTITUTE(SUBSTITUTE(db[[#This Row],[NB BM]]," ",),".",""),"-",""),"(",""),")",""),"/",""))</f>
        <v>pcgastags3210buahfruit</v>
      </c>
      <c r="C1961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D1961" s="3" t="str">
        <f>LOWER(SUBSTITUTE(SUBSTITUTE(SUBSTITUTE(SUBSTITUTE(SUBSTITUTE(SUBSTITUTE(SUBSTITUTE(SUBSTITUTE(SUBSTITUTE(db[[#This Row],[NB PAJAK]]," ",""),"-",""),"(",""),")",""),".",""),",",""),"/",""),"""",""),"+",""))</f>
        <v/>
      </c>
      <c r="E1961" s="3" t="str">
        <f>LOWER(SUBSTITUTE(SUBSTITUTE(SUBSTITUTE(SUBSTITUTE(SUBSTITUTE(SUBSTITUTE(SUBSTITUTE(SUBSTITUTE(SUBSTITUTE(db[[#This Row],[NB BM]]&amp;db[[#This Row],[QTY/ CTN]]," ",),".",""),"-",""),"(",""),")",""),",",""),"/",""),"""",""),"+",""))</f>
        <v>pcgastags3210buahfruit935pcs</v>
      </c>
      <c r="F19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pclgastags3210fruit935pcsuntana</v>
      </c>
      <c r="G1961" s="1" t="s">
        <v>6521</v>
      </c>
      <c r="H1961" s="4" t="s">
        <v>2972</v>
      </c>
      <c r="I1961" s="49"/>
      <c r="J1961" s="1" t="s">
        <v>1621</v>
      </c>
      <c r="K1961" s="26" t="e">
        <f>IF(db[[#This Row],[NB NOTA_C]]="","",COUNTIF([2]!B_MSK[concat],db[[#This Row],[NB NOTA_C]]))</f>
        <v>#REF!</v>
      </c>
      <c r="L1961" s="7" t="s">
        <v>1637</v>
      </c>
      <c r="M1961" s="3" t="s">
        <v>2183</v>
      </c>
      <c r="N1961" s="1" t="s">
        <v>2810</v>
      </c>
      <c r="P1961" s="1" t="str">
        <f>IF(db[[#This Row],[QTY/ CTN]]="","",SUBSTITUTE(SUBSTITUTE(SUBSTITUTE(db[[#This Row],[QTY/ CTN]]," ","_",2),"(",""),")","")&amp;"_")</f>
        <v>935 PCS_</v>
      </c>
      <c r="Q1961" s="1">
        <f>IF(db[[#This Row],[H_QTY/ CTN]]="","",SEARCH("_",db[[#This Row],[H_QTY/ CTN]]))</f>
        <v>8</v>
      </c>
      <c r="R1961" s="1">
        <f>IF(db[[#This Row],[H_QTY/ CTN]]="","",LEN(db[[#This Row],[H_QTY/ CTN]]))</f>
        <v>8</v>
      </c>
      <c r="S1961" s="90" t="str">
        <f>IF(db[[#This Row],[H_QTY/ CTN]]="","",LEFT(db[[#This Row],[H_QTY/ CTN]],db[[#This Row],[H_1]]-1))</f>
        <v>935 PCS</v>
      </c>
      <c r="T1961" s="87" t="str">
        <f>IF(NOT(db[[#This Row],[H_1]]=db[[#This Row],[H_2]]),MID(db[[#This Row],[H_QTY/ CTN]],db[[#This Row],[H_1]]+1,db[[#This Row],[H_2]]-db[[#This Row],[H_1]]-1),"")</f>
        <v/>
      </c>
      <c r="U1961" s="87" t="str">
        <f>IF(db[[#This Row],[QTY/ CTN B]]="","",LEFT(db[[#This Row],[QTY/ CTN B]],SEARCH(" ",db[[#This Row],[QTY/ CTN B]],1)-1))</f>
        <v>935</v>
      </c>
      <c r="V1961" s="87" t="str">
        <f>IF(db[[#This Row],[QTY/ CTN B]]="","",RIGHT(db[[#This Row],[QTY/ CTN B]],LEN(db[[#This Row],[QTY/ CTN B]])-SEARCH(" ",db[[#This Row],[QTY/ CTN B]],1)))</f>
        <v>PCS</v>
      </c>
      <c r="W1961" s="87" t="str">
        <f>IF(db[[#This Row],[QTY/ CTN TG]]="",IF(db[[#This Row],[STN TG]]="","",12),LEFT(db[[#This Row],[QTY/ CTN TG]],SEARCH(" ",db[[#This Row],[QTY/ CTN TG]],1)-1))</f>
        <v/>
      </c>
      <c r="X19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1" s="87" t="str">
        <f>IF(db[[#This Row],[STN K]]="","",IF(db[[#This Row],[STN TG]]="LSN",12,""))</f>
        <v/>
      </c>
      <c r="Z1961" s="87" t="str">
        <f>IF(db[[#This Row],[STN TG]]="LSN","PCS","")</f>
        <v/>
      </c>
      <c r="AA1961" s="87">
        <f>db[[#This Row],[QTY B]]*IF(db[[#This Row],[QTY TG]]="",1,db[[#This Row],[QTY TG]])*IF(db[[#This Row],[QTY K]]="",1,db[[#This Row],[QTY K]])</f>
        <v>935</v>
      </c>
      <c r="AB1961" s="87" t="str">
        <f>IF(db[[#This Row],[STN K]]="",IF(db[[#This Row],[STN TG]]="",db[[#This Row],[STN B]],db[[#This Row],[STN TG]]),db[[#This Row],[STN K]])</f>
        <v>PCS</v>
      </c>
      <c r="AC1961" s="87"/>
    </row>
    <row r="1962" spans="1:29" x14ac:dyDescent="0.25">
      <c r="A1962" s="87">
        <f>ROW()-1</f>
        <v>1961</v>
      </c>
      <c r="B1962" s="3" t="str">
        <f>LOWER(SUBSTITUTE(SUBSTITUTE(SUBSTITUTE(SUBSTITUTE(SUBSTITUTE(SUBSTITUTE(db[[#This Row],[NB BM]]," ",),".",""),"-",""),"(",""),")",""),"/",""))</f>
        <v>pcresthjd4167</v>
      </c>
      <c r="C1962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D1962" s="3" t="str">
        <f>LOWER(SUBSTITUTE(SUBSTITUTE(SUBSTITUTE(SUBSTITUTE(SUBSTITUTE(SUBSTITUTE(SUBSTITUTE(SUBSTITUTE(SUBSTITUTE(db[[#This Row],[NB PAJAK]]," ",""),"-",""),"(",""),")",""),".",""),",",""),"/",""),"""",""),"+",""))</f>
        <v/>
      </c>
      <c r="E1962" s="3" t="str">
        <f>LOWER(SUBSTITUTE(SUBSTITUTE(SUBSTITUTE(SUBSTITUTE(SUBSTITUTE(SUBSTITUTE(SUBSTITUTE(SUBSTITUTE(SUBSTITUTE(db[[#This Row],[NB BM]]&amp;db[[#This Row],[QTY/ CTN]]," ",),".",""),"-",""),"(",""),")",""),",",""),"/",""),"""",""),"+",""))</f>
        <v>pcresthjd4167192pcs</v>
      </c>
      <c r="F19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pclhjd4167192pcsuntana</v>
      </c>
      <c r="G1962" s="4" t="s">
        <v>6522</v>
      </c>
      <c r="H1962" s="4" t="s">
        <v>4862</v>
      </c>
      <c r="I1962" s="49"/>
      <c r="J1962" s="1" t="s">
        <v>1621</v>
      </c>
      <c r="K1962" s="28" t="e">
        <f>IF(db[[#This Row],[NB NOTA_C]]="","",COUNTIF([2]!B_MSK[concat],db[[#This Row],[NB NOTA_C]]))</f>
        <v>#REF!</v>
      </c>
      <c r="L1962" s="7" t="s">
        <v>1637</v>
      </c>
      <c r="M1962" s="3" t="s">
        <v>1767</v>
      </c>
      <c r="N1962" s="1" t="s">
        <v>2810</v>
      </c>
      <c r="O1962" s="3"/>
      <c r="P1962" s="3" t="str">
        <f>IF(db[[#This Row],[QTY/ CTN]]="","",SUBSTITUTE(SUBSTITUTE(SUBSTITUTE(db[[#This Row],[QTY/ CTN]]," ","_",2),"(",""),")","")&amp;"_")</f>
        <v>192 PCS_</v>
      </c>
      <c r="Q1962" s="3">
        <f>IF(db[[#This Row],[H_QTY/ CTN]]="","",SEARCH("_",db[[#This Row],[H_QTY/ CTN]]))</f>
        <v>8</v>
      </c>
      <c r="R1962" s="3">
        <f>IF(db[[#This Row],[H_QTY/ CTN]]="","",LEN(db[[#This Row],[H_QTY/ CTN]]))</f>
        <v>8</v>
      </c>
      <c r="S1962" s="87" t="str">
        <f>IF(db[[#This Row],[H_QTY/ CTN]]="","",LEFT(db[[#This Row],[H_QTY/ CTN]],db[[#This Row],[H_1]]-1))</f>
        <v>192 PCS</v>
      </c>
      <c r="T1962" s="87" t="str">
        <f>IF(NOT(db[[#This Row],[H_1]]=db[[#This Row],[H_2]]),MID(db[[#This Row],[H_QTY/ CTN]],db[[#This Row],[H_1]]+1,db[[#This Row],[H_2]]-db[[#This Row],[H_1]]-1),"")</f>
        <v/>
      </c>
      <c r="U1962" s="87" t="str">
        <f>IF(db[[#This Row],[QTY/ CTN B]]="","",LEFT(db[[#This Row],[QTY/ CTN B]],SEARCH(" ",db[[#This Row],[QTY/ CTN B]],1)-1))</f>
        <v>192</v>
      </c>
      <c r="V1962" s="87" t="str">
        <f>IF(db[[#This Row],[QTY/ CTN B]]="","",RIGHT(db[[#This Row],[QTY/ CTN B]],LEN(db[[#This Row],[QTY/ CTN B]])-SEARCH(" ",db[[#This Row],[QTY/ CTN B]],1)))</f>
        <v>PCS</v>
      </c>
      <c r="W1962" s="87" t="str">
        <f>IF(db[[#This Row],[QTY/ CTN TG]]="",IF(db[[#This Row],[STN TG]]="","",12),LEFT(db[[#This Row],[QTY/ CTN TG]],SEARCH(" ",db[[#This Row],[QTY/ CTN TG]],1)-1))</f>
        <v/>
      </c>
      <c r="X1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2" s="87" t="str">
        <f>IF(db[[#This Row],[STN K]]="","",IF(db[[#This Row],[STN TG]]="LSN",12,""))</f>
        <v/>
      </c>
      <c r="Z1962" s="87" t="str">
        <f>IF(db[[#This Row],[STN TG]]="LSN","PCS","")</f>
        <v/>
      </c>
      <c r="AA1962" s="87">
        <f>db[[#This Row],[QTY B]]*IF(db[[#This Row],[QTY TG]]="",1,db[[#This Row],[QTY TG]])*IF(db[[#This Row],[QTY K]]="",1,db[[#This Row],[QTY K]])</f>
        <v>192</v>
      </c>
      <c r="AB1962" s="87" t="str">
        <f>IF(db[[#This Row],[STN K]]="",IF(db[[#This Row],[STN TG]]="",db[[#This Row],[STN B]],db[[#This Row],[STN TG]]),db[[#This Row],[STN K]])</f>
        <v>PCS</v>
      </c>
      <c r="AC1962" s="87"/>
    </row>
    <row r="1963" spans="1:29" x14ac:dyDescent="0.25">
      <c r="A1963" s="87">
        <f>ROW()-1</f>
        <v>1962</v>
      </c>
      <c r="B1963" s="3" t="str">
        <f>LOWER(SUBSTITUTE(SUBSTITUTE(SUBSTITUTE(SUBSTITUTE(SUBSTITUTE(SUBSTITUTE(db[[#This Row],[NB BM]]," ",),".",""),"-",""),"(",""),")",""),"/",""))</f>
        <v>pcresthjd4172</v>
      </c>
      <c r="C1963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D1963" s="3" t="str">
        <f>LOWER(SUBSTITUTE(SUBSTITUTE(SUBSTITUTE(SUBSTITUTE(SUBSTITUTE(SUBSTITUTE(SUBSTITUTE(SUBSTITUTE(SUBSTITUTE(db[[#This Row],[NB PAJAK]]," ",""),"-",""),"(",""),")",""),".",""),",",""),"/",""),"""",""),"+",""))</f>
        <v/>
      </c>
      <c r="E1963" s="3" t="str">
        <f>LOWER(SUBSTITUTE(SUBSTITUTE(SUBSTITUTE(SUBSTITUTE(SUBSTITUTE(SUBSTITUTE(SUBSTITUTE(SUBSTITUTE(SUBSTITUTE(db[[#This Row],[NB BM]]&amp;db[[#This Row],[QTY/ CTN]]," ",),".",""),"-",""),"(",""),")",""),",",""),"/",""),"""",""),"+",""))</f>
        <v>pcresthjd4172120pcs</v>
      </c>
      <c r="F19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pclhjd4172120pcsuntana</v>
      </c>
      <c r="G1963" s="4" t="s">
        <v>6523</v>
      </c>
      <c r="H1963" s="4" t="s">
        <v>4861</v>
      </c>
      <c r="I1963" s="49"/>
      <c r="J1963" s="1" t="s">
        <v>1621</v>
      </c>
      <c r="K1963" s="28" t="e">
        <f>IF(db[[#This Row],[NB NOTA_C]]="","",COUNTIF([2]!B_MSK[concat],db[[#This Row],[NB NOTA_C]]))</f>
        <v>#REF!</v>
      </c>
      <c r="L1963" s="7" t="s">
        <v>1637</v>
      </c>
      <c r="M1963" s="3" t="s">
        <v>1667</v>
      </c>
      <c r="N1963" s="1" t="s">
        <v>2810</v>
      </c>
      <c r="O1963" s="3"/>
      <c r="P1963" s="3" t="str">
        <f>IF(db[[#This Row],[QTY/ CTN]]="","",SUBSTITUTE(SUBSTITUTE(SUBSTITUTE(db[[#This Row],[QTY/ CTN]]," ","_",2),"(",""),")","")&amp;"_")</f>
        <v>120 PCS_</v>
      </c>
      <c r="Q1963" s="3">
        <f>IF(db[[#This Row],[H_QTY/ CTN]]="","",SEARCH("_",db[[#This Row],[H_QTY/ CTN]]))</f>
        <v>8</v>
      </c>
      <c r="R1963" s="3">
        <f>IF(db[[#This Row],[H_QTY/ CTN]]="","",LEN(db[[#This Row],[H_QTY/ CTN]]))</f>
        <v>8</v>
      </c>
      <c r="S1963" s="87" t="str">
        <f>IF(db[[#This Row],[H_QTY/ CTN]]="","",LEFT(db[[#This Row],[H_QTY/ CTN]],db[[#This Row],[H_1]]-1))</f>
        <v>120 PCS</v>
      </c>
      <c r="T1963" s="87" t="str">
        <f>IF(NOT(db[[#This Row],[H_1]]=db[[#This Row],[H_2]]),MID(db[[#This Row],[H_QTY/ CTN]],db[[#This Row],[H_1]]+1,db[[#This Row],[H_2]]-db[[#This Row],[H_1]]-1),"")</f>
        <v/>
      </c>
      <c r="U1963" s="87" t="str">
        <f>IF(db[[#This Row],[QTY/ CTN B]]="","",LEFT(db[[#This Row],[QTY/ CTN B]],SEARCH(" ",db[[#This Row],[QTY/ CTN B]],1)-1))</f>
        <v>120</v>
      </c>
      <c r="V1963" s="87" t="str">
        <f>IF(db[[#This Row],[QTY/ CTN B]]="","",RIGHT(db[[#This Row],[QTY/ CTN B]],LEN(db[[#This Row],[QTY/ CTN B]])-SEARCH(" ",db[[#This Row],[QTY/ CTN B]],1)))</f>
        <v>PCS</v>
      </c>
      <c r="W1963" s="87" t="str">
        <f>IF(db[[#This Row],[QTY/ CTN TG]]="",IF(db[[#This Row],[STN TG]]="","",12),LEFT(db[[#This Row],[QTY/ CTN TG]],SEARCH(" ",db[[#This Row],[QTY/ CTN TG]],1)-1))</f>
        <v/>
      </c>
      <c r="X1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3" s="87" t="str">
        <f>IF(db[[#This Row],[STN K]]="","",IF(db[[#This Row],[STN TG]]="LSN",12,""))</f>
        <v/>
      </c>
      <c r="Z1963" s="87" t="str">
        <f>IF(db[[#This Row],[STN TG]]="LSN","PCS","")</f>
        <v/>
      </c>
      <c r="AA1963" s="87">
        <f>db[[#This Row],[QTY B]]*IF(db[[#This Row],[QTY TG]]="",1,db[[#This Row],[QTY TG]])*IF(db[[#This Row],[QTY K]]="",1,db[[#This Row],[QTY K]])</f>
        <v>120</v>
      </c>
      <c r="AB1963" s="87" t="str">
        <f>IF(db[[#This Row],[STN K]]="",IF(db[[#This Row],[STN TG]]="",db[[#This Row],[STN B]],db[[#This Row],[STN TG]]),db[[#This Row],[STN K]])</f>
        <v>PCS</v>
      </c>
      <c r="AC1963" s="87"/>
    </row>
    <row r="1964" spans="1:29" x14ac:dyDescent="0.25">
      <c r="A1964" s="87">
        <f>ROW()-1</f>
        <v>1963</v>
      </c>
      <c r="B1964" s="3" t="str">
        <f>LOWER(SUBSTITUTE(SUBSTITUTE(SUBSTITUTE(SUBSTITUTE(SUBSTITUTE(SUBSTITUTE(db[[#This Row],[NB BM]]," ",),".",""),"-",""),"(",""),")",""),"/",""))</f>
        <v>pcmagnit1628kalkulator</v>
      </c>
      <c r="C1964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D1964" s="3" t="str">
        <f>LOWER(SUBSTITUTE(SUBSTITUTE(SUBSTITUTE(SUBSTITUTE(SUBSTITUTE(SUBSTITUTE(SUBSTITUTE(SUBSTITUTE(SUBSTITUTE(db[[#This Row],[NB PAJAK]]," ",""),"-",""),"(",""),")",""),".",""),",",""),"/",""),"""",""),"+",""))</f>
        <v/>
      </c>
      <c r="E196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pcmagnit1628kalkulator120pcs</v>
      </c>
      <c r="F19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pcm1628120pcsuntana</v>
      </c>
      <c r="G1964" s="1" t="s">
        <v>6524</v>
      </c>
      <c r="H1964" s="4" t="s">
        <v>3269</v>
      </c>
      <c r="I1964" s="49"/>
      <c r="J1964" s="1" t="s">
        <v>1621</v>
      </c>
      <c r="K1964" s="26" t="e">
        <f>IF(db[[#This Row],[NB NOTA_C]]="","",COUNTIF([2]!B_MSK[concat],db[[#This Row],[NB NOTA_C]]))</f>
        <v>#REF!</v>
      </c>
      <c r="L1964" s="7" t="s">
        <v>1637</v>
      </c>
      <c r="M1964" s="3" t="s">
        <v>1667</v>
      </c>
      <c r="N1964" s="1" t="s">
        <v>2810</v>
      </c>
      <c r="P1964" s="1" t="str">
        <f>IF(db[[#This Row],[QTY/ CTN]]="","",SUBSTITUTE(SUBSTITUTE(SUBSTITUTE(db[[#This Row],[QTY/ CTN]]," ","_",2),"(",""),")","")&amp;"_")</f>
        <v>120 PCS_</v>
      </c>
      <c r="Q1964" s="1">
        <f>IF(db[[#This Row],[H_QTY/ CTN]]="","",SEARCH("_",db[[#This Row],[H_QTY/ CTN]]))</f>
        <v>8</v>
      </c>
      <c r="R1964" s="1">
        <f>IF(db[[#This Row],[H_QTY/ CTN]]="","",LEN(db[[#This Row],[H_QTY/ CTN]]))</f>
        <v>8</v>
      </c>
      <c r="S1964" s="90" t="str">
        <f>IF(db[[#This Row],[H_QTY/ CTN]]="","",LEFT(db[[#This Row],[H_QTY/ CTN]],db[[#This Row],[H_1]]-1))</f>
        <v>120 PCS</v>
      </c>
      <c r="T1964" s="87" t="str">
        <f>IF(NOT(db[[#This Row],[H_1]]=db[[#This Row],[H_2]]),MID(db[[#This Row],[H_QTY/ CTN]],db[[#This Row],[H_1]]+1,db[[#This Row],[H_2]]-db[[#This Row],[H_1]]-1),"")</f>
        <v/>
      </c>
      <c r="U1964" s="87" t="str">
        <f>IF(db[[#This Row],[QTY/ CTN B]]="","",LEFT(db[[#This Row],[QTY/ CTN B]],SEARCH(" ",db[[#This Row],[QTY/ CTN B]],1)-1))</f>
        <v>120</v>
      </c>
      <c r="V1964" s="87" t="str">
        <f>IF(db[[#This Row],[QTY/ CTN B]]="","",RIGHT(db[[#This Row],[QTY/ CTN B]],LEN(db[[#This Row],[QTY/ CTN B]])-SEARCH(" ",db[[#This Row],[QTY/ CTN B]],1)))</f>
        <v>PCS</v>
      </c>
      <c r="W1964" s="87" t="str">
        <f>IF(db[[#This Row],[QTY/ CTN TG]]="",IF(db[[#This Row],[STN TG]]="","",12),LEFT(db[[#This Row],[QTY/ CTN TG]],SEARCH(" ",db[[#This Row],[QTY/ CTN TG]],1)-1))</f>
        <v/>
      </c>
      <c r="X19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4" s="87" t="str">
        <f>IF(db[[#This Row],[STN K]]="","",IF(db[[#This Row],[STN TG]]="LSN",12,""))</f>
        <v/>
      </c>
      <c r="Z1964" s="87" t="str">
        <f>IF(db[[#This Row],[STN TG]]="LSN","PCS","")</f>
        <v/>
      </c>
      <c r="AA1964" s="87">
        <f>db[[#This Row],[QTY B]]*IF(db[[#This Row],[QTY TG]]="",1,db[[#This Row],[QTY TG]])*IF(db[[#This Row],[QTY K]]="",1,db[[#This Row],[QTY K]])</f>
        <v>120</v>
      </c>
      <c r="AB1964" s="87" t="str">
        <f>IF(db[[#This Row],[STN K]]="",IF(db[[#This Row],[STN TG]]="",db[[#This Row],[STN B]],db[[#This Row],[STN TG]]),db[[#This Row],[STN K]])</f>
        <v>PCS</v>
      </c>
      <c r="AC1964" s="87"/>
    </row>
    <row r="1965" spans="1:29" x14ac:dyDescent="0.25">
      <c r="A1965" s="87">
        <f>ROW()-1</f>
        <v>1964</v>
      </c>
      <c r="B1965" s="22" t="str">
        <f>LOWER(SUBSTITUTE(SUBSTITUTE(SUBSTITUTE(SUBSTITUTE(SUBSTITUTE(SUBSTITUTE(db[[#This Row],[NB BM]]," ",),".",""),"-",""),"(",""),")",""),"/",""))</f>
        <v>pcmagnit59696</v>
      </c>
      <c r="C1965" s="22" t="str">
        <f>LOWER(SUBSTITUTE(SUBSTITUTE(SUBSTITUTE(SUBSTITUTE(SUBSTITUTE(SUBSTITUTE(SUBSTITUTE(SUBSTITUTE(SUBSTITUTE(db[[#This Row],[NB NOTA]]," ",),".",""),"-",""),"(",""),")",""),",",""),"/",""),"""",""),"+",""))</f>
        <v>pcm59696</v>
      </c>
      <c r="D1965" s="22" t="str">
        <f>LOWER(SUBSTITUTE(SUBSTITUTE(SUBSTITUTE(SUBSTITUTE(SUBSTITUTE(SUBSTITUTE(SUBSTITUTE(SUBSTITUTE(SUBSTITUTE(db[[#This Row],[NB PAJAK]]," ",""),"-",""),"(",""),")",""),".",""),",",""),"/",""),"""",""),"+",""))</f>
        <v/>
      </c>
      <c r="E1965" s="22" t="str">
        <f>LOWER(SUBSTITUTE(SUBSTITUTE(SUBSTITUTE(SUBSTITUTE(SUBSTITUTE(SUBSTITUTE(SUBSTITUTE(SUBSTITUTE(SUBSTITUTE(db[[#This Row],[NB BM]]&amp;db[[#This Row],[QTY/ CTN]]," ",),".",""),"-",""),"(",""),")",""),",",""),"/",""),"""",""),"+",""))</f>
        <v>pcmagnit59696120pcs</v>
      </c>
      <c r="F1965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pcm59696120pcsuntana</v>
      </c>
      <c r="G1965" s="23" t="s">
        <v>6525</v>
      </c>
      <c r="H1965" s="24" t="s">
        <v>4308</v>
      </c>
      <c r="I1965" s="59"/>
      <c r="J1965" s="1" t="s">
        <v>1621</v>
      </c>
      <c r="K1965" s="30" t="e">
        <f>IF(db[[#This Row],[NB NOTA_C]]="","",COUNTIF([2]!B_MSK[concat],db[[#This Row],[NB NOTA_C]]))</f>
        <v>#REF!</v>
      </c>
      <c r="L1965" s="25" t="s">
        <v>1637</v>
      </c>
      <c r="M1965" s="22" t="s">
        <v>1667</v>
      </c>
      <c r="N1965" s="23" t="s">
        <v>2810</v>
      </c>
      <c r="O1965" s="22"/>
      <c r="P1965" s="22" t="str">
        <f>IF(db[[#This Row],[QTY/ CTN]]="","",SUBSTITUTE(SUBSTITUTE(SUBSTITUTE(db[[#This Row],[QTY/ CTN]]," ","_",2),"(",""),")","")&amp;"_")</f>
        <v>120 PCS_</v>
      </c>
      <c r="Q1965" s="22">
        <f>IF(db[[#This Row],[H_QTY/ CTN]]="","",SEARCH("_",db[[#This Row],[H_QTY/ CTN]]))</f>
        <v>8</v>
      </c>
      <c r="R1965" s="22">
        <f>IF(db[[#This Row],[H_QTY/ CTN]]="","",LEN(db[[#This Row],[H_QTY/ CTN]]))</f>
        <v>8</v>
      </c>
      <c r="S1965" s="96" t="str">
        <f>IF(db[[#This Row],[H_QTY/ CTN]]="","",LEFT(db[[#This Row],[H_QTY/ CTN]],db[[#This Row],[H_1]]-1))</f>
        <v>120 PCS</v>
      </c>
      <c r="T1965" s="96" t="str">
        <f>IF(NOT(db[[#This Row],[H_1]]=db[[#This Row],[H_2]]),MID(db[[#This Row],[H_QTY/ CTN]],db[[#This Row],[H_1]]+1,db[[#This Row],[H_2]]-db[[#This Row],[H_1]]-1),"")</f>
        <v/>
      </c>
      <c r="U1965" s="87" t="str">
        <f>IF(db[[#This Row],[QTY/ CTN B]]="","",LEFT(db[[#This Row],[QTY/ CTN B]],SEARCH(" ",db[[#This Row],[QTY/ CTN B]],1)-1))</f>
        <v>120</v>
      </c>
      <c r="V1965" s="87" t="str">
        <f>IF(db[[#This Row],[QTY/ CTN B]]="","",RIGHT(db[[#This Row],[QTY/ CTN B]],LEN(db[[#This Row],[QTY/ CTN B]])-SEARCH(" ",db[[#This Row],[QTY/ CTN B]],1)))</f>
        <v>PCS</v>
      </c>
      <c r="W1965" s="87" t="str">
        <f>IF(db[[#This Row],[QTY/ CTN TG]]="",IF(db[[#This Row],[STN TG]]="","",12),LEFT(db[[#This Row],[QTY/ CTN TG]],SEARCH(" ",db[[#This Row],[QTY/ CTN TG]],1)-1))</f>
        <v/>
      </c>
      <c r="X19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5" s="87" t="str">
        <f>IF(db[[#This Row],[STN K]]="","",IF(db[[#This Row],[STN TG]]="LSN",12,""))</f>
        <v/>
      </c>
      <c r="Z1965" s="87" t="str">
        <f>IF(db[[#This Row],[STN TG]]="LSN","PCS","")</f>
        <v/>
      </c>
      <c r="AA1965" s="87">
        <f>db[[#This Row],[QTY B]]*IF(db[[#This Row],[QTY TG]]="",1,db[[#This Row],[QTY TG]])*IF(db[[#This Row],[QTY K]]="",1,db[[#This Row],[QTY K]])</f>
        <v>120</v>
      </c>
      <c r="AB1965" s="87" t="str">
        <f>IF(db[[#This Row],[STN K]]="",IF(db[[#This Row],[STN TG]]="",db[[#This Row],[STN B]],db[[#This Row],[STN TG]]),db[[#This Row],[STN K]])</f>
        <v>PCS</v>
      </c>
      <c r="AC1965" s="87"/>
    </row>
    <row r="1966" spans="1:29" x14ac:dyDescent="0.25">
      <c r="A1966" s="87">
        <f>ROW()-1</f>
        <v>1965</v>
      </c>
      <c r="B1966" s="3" t="str">
        <f>LOWER(SUBSTITUTE(SUBSTITUTE(SUBSTITUTE(SUBSTITUTE(SUBSTITUTE(SUBSTITUTE(db[[#This Row],[NB BM]]," ",),".",""),"-",""),"(",""),")",""),"/",""))</f>
        <v>pcmagnitgp93548x22+puatrbt21</v>
      </c>
      <c r="C1966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D1966" s="3" t="str">
        <f>LOWER(SUBSTITUTE(SUBSTITUTE(SUBSTITUTE(SUBSTITUTE(SUBSTITUTE(SUBSTITUTE(SUBSTITUTE(SUBSTITUTE(SUBSTITUTE(db[[#This Row],[NB PAJAK]]," ",""),"-",""),"(",""),")",""),".",""),",",""),"/",""),"""",""),"+",""))</f>
        <v/>
      </c>
      <c r="E1966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pcmagnitgp93548x22puatrbt21192pcs</v>
      </c>
      <c r="F19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pcm9354192pcsuntana</v>
      </c>
      <c r="G1966" s="1" t="s">
        <v>6526</v>
      </c>
      <c r="H1966" s="4" t="s">
        <v>3000</v>
      </c>
      <c r="I1966" s="49"/>
      <c r="J1966" s="1" t="s">
        <v>1621</v>
      </c>
      <c r="K1966" s="26" t="e">
        <f>IF(db[[#This Row],[NB NOTA_C]]="","",COUNTIF([2]!B_MSK[concat],db[[#This Row],[NB NOTA_C]]))</f>
        <v>#REF!</v>
      </c>
      <c r="L1966" s="7" t="s">
        <v>1637</v>
      </c>
      <c r="M1966" s="3" t="s">
        <v>1767</v>
      </c>
      <c r="N1966" s="1" t="s">
        <v>2810</v>
      </c>
      <c r="P1966" s="1" t="str">
        <f>IF(db[[#This Row],[QTY/ CTN]]="","",SUBSTITUTE(SUBSTITUTE(SUBSTITUTE(db[[#This Row],[QTY/ CTN]]," ","_",2),"(",""),")","")&amp;"_")</f>
        <v>192 PCS_</v>
      </c>
      <c r="Q1966" s="1">
        <f>IF(db[[#This Row],[H_QTY/ CTN]]="","",SEARCH("_",db[[#This Row],[H_QTY/ CTN]]))</f>
        <v>8</v>
      </c>
      <c r="R1966" s="1">
        <f>IF(db[[#This Row],[H_QTY/ CTN]]="","",LEN(db[[#This Row],[H_QTY/ CTN]]))</f>
        <v>8</v>
      </c>
      <c r="S1966" s="90" t="str">
        <f>IF(db[[#This Row],[H_QTY/ CTN]]="","",LEFT(db[[#This Row],[H_QTY/ CTN]],db[[#This Row],[H_1]]-1))</f>
        <v>192 PCS</v>
      </c>
      <c r="T1966" s="87" t="str">
        <f>IF(NOT(db[[#This Row],[H_1]]=db[[#This Row],[H_2]]),MID(db[[#This Row],[H_QTY/ CTN]],db[[#This Row],[H_1]]+1,db[[#This Row],[H_2]]-db[[#This Row],[H_1]]-1),"")</f>
        <v/>
      </c>
      <c r="U1966" s="87" t="str">
        <f>IF(db[[#This Row],[QTY/ CTN B]]="","",LEFT(db[[#This Row],[QTY/ CTN B]],SEARCH(" ",db[[#This Row],[QTY/ CTN B]],1)-1))</f>
        <v>192</v>
      </c>
      <c r="V1966" s="87" t="str">
        <f>IF(db[[#This Row],[QTY/ CTN B]]="","",RIGHT(db[[#This Row],[QTY/ CTN B]],LEN(db[[#This Row],[QTY/ CTN B]])-SEARCH(" ",db[[#This Row],[QTY/ CTN B]],1)))</f>
        <v>PCS</v>
      </c>
      <c r="W1966" s="87" t="str">
        <f>IF(db[[#This Row],[QTY/ CTN TG]]="",IF(db[[#This Row],[STN TG]]="","",12),LEFT(db[[#This Row],[QTY/ CTN TG]],SEARCH(" ",db[[#This Row],[QTY/ CTN TG]],1)-1))</f>
        <v/>
      </c>
      <c r="X19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6" s="87" t="str">
        <f>IF(db[[#This Row],[STN K]]="","",IF(db[[#This Row],[STN TG]]="LSN",12,""))</f>
        <v/>
      </c>
      <c r="Z1966" s="87" t="str">
        <f>IF(db[[#This Row],[STN TG]]="LSN","PCS","")</f>
        <v/>
      </c>
      <c r="AA1966" s="87">
        <f>db[[#This Row],[QTY B]]*IF(db[[#This Row],[QTY TG]]="",1,db[[#This Row],[QTY TG]])*IF(db[[#This Row],[QTY K]]="",1,db[[#This Row],[QTY K]])</f>
        <v>192</v>
      </c>
      <c r="AB1966" s="87" t="str">
        <f>IF(db[[#This Row],[STN K]]="",IF(db[[#This Row],[STN TG]]="",db[[#This Row],[STN B]],db[[#This Row],[STN TG]]),db[[#This Row],[STN K]])</f>
        <v>PCS</v>
      </c>
      <c r="AC1966" s="87"/>
    </row>
    <row r="1967" spans="1:29" x14ac:dyDescent="0.25">
      <c r="A1967" s="87">
        <f>ROW()-1</f>
        <v>1966</v>
      </c>
      <c r="B1967" s="3" t="str">
        <f>LOWER(SUBSTITUTE(SUBSTITUTE(SUBSTITUTE(SUBSTITUTE(SUBSTITUTE(SUBSTITUTE(db[[#This Row],[NB BM]]," ",),".",""),"-",""),"(",""),")",""),"/",""))</f>
        <v>pcmagnitgp935675x22puabt21</v>
      </c>
      <c r="C1967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D1967" s="3" t="str">
        <f>LOWER(SUBSTITUTE(SUBSTITUTE(SUBSTITUTE(SUBSTITUTE(SUBSTITUTE(SUBSTITUTE(SUBSTITUTE(SUBSTITUTE(SUBSTITUTE(db[[#This Row],[NB PAJAK]]," ",""),"-",""),"(",""),")",""),".",""),",",""),"/",""),"""",""),"+",""))</f>
        <v/>
      </c>
      <c r="E1967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pcmagnitgp935675x22puabt21160pcs</v>
      </c>
      <c r="F1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pcm9356160pcsuntana</v>
      </c>
      <c r="G1967" s="1" t="s">
        <v>6527</v>
      </c>
      <c r="H1967" s="4" t="s">
        <v>3001</v>
      </c>
      <c r="I1967" s="49"/>
      <c r="J1967" s="1" t="s">
        <v>1621</v>
      </c>
      <c r="K1967" s="26" t="e">
        <f>IF(db[[#This Row],[NB NOTA_C]]="","",COUNTIF([2]!B_MSK[concat],db[[#This Row],[NB NOTA_C]]))</f>
        <v>#REF!</v>
      </c>
      <c r="L1967" s="7" t="s">
        <v>1637</v>
      </c>
      <c r="M1967" s="3" t="s">
        <v>1701</v>
      </c>
      <c r="N1967" s="1" t="s">
        <v>2810</v>
      </c>
      <c r="P1967" s="1" t="str">
        <f>IF(db[[#This Row],[QTY/ CTN]]="","",SUBSTITUTE(SUBSTITUTE(SUBSTITUTE(db[[#This Row],[QTY/ CTN]]," ","_",2),"(",""),")","")&amp;"_")</f>
        <v>160 PCS_</v>
      </c>
      <c r="Q1967" s="1">
        <f>IF(db[[#This Row],[H_QTY/ CTN]]="","",SEARCH("_",db[[#This Row],[H_QTY/ CTN]]))</f>
        <v>8</v>
      </c>
      <c r="R1967" s="1">
        <f>IF(db[[#This Row],[H_QTY/ CTN]]="","",LEN(db[[#This Row],[H_QTY/ CTN]]))</f>
        <v>8</v>
      </c>
      <c r="S1967" s="90" t="str">
        <f>IF(db[[#This Row],[H_QTY/ CTN]]="","",LEFT(db[[#This Row],[H_QTY/ CTN]],db[[#This Row],[H_1]]-1))</f>
        <v>160 PCS</v>
      </c>
      <c r="T1967" s="87" t="str">
        <f>IF(NOT(db[[#This Row],[H_1]]=db[[#This Row],[H_2]]),MID(db[[#This Row],[H_QTY/ CTN]],db[[#This Row],[H_1]]+1,db[[#This Row],[H_2]]-db[[#This Row],[H_1]]-1),"")</f>
        <v/>
      </c>
      <c r="U1967" s="87" t="str">
        <f>IF(db[[#This Row],[QTY/ CTN B]]="","",LEFT(db[[#This Row],[QTY/ CTN B]],SEARCH(" ",db[[#This Row],[QTY/ CTN B]],1)-1))</f>
        <v>160</v>
      </c>
      <c r="V1967" s="87" t="str">
        <f>IF(db[[#This Row],[QTY/ CTN B]]="","",RIGHT(db[[#This Row],[QTY/ CTN B]],LEN(db[[#This Row],[QTY/ CTN B]])-SEARCH(" ",db[[#This Row],[QTY/ CTN B]],1)))</f>
        <v>PCS</v>
      </c>
      <c r="W1967" s="87" t="str">
        <f>IF(db[[#This Row],[QTY/ CTN TG]]="",IF(db[[#This Row],[STN TG]]="","",12),LEFT(db[[#This Row],[QTY/ CTN TG]],SEARCH(" ",db[[#This Row],[QTY/ CTN TG]],1)-1))</f>
        <v/>
      </c>
      <c r="X1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7" s="87" t="str">
        <f>IF(db[[#This Row],[STN K]]="","",IF(db[[#This Row],[STN TG]]="LSN",12,""))</f>
        <v/>
      </c>
      <c r="Z1967" s="87" t="str">
        <f>IF(db[[#This Row],[STN TG]]="LSN","PCS","")</f>
        <v/>
      </c>
      <c r="AA1967" s="87">
        <f>db[[#This Row],[QTY B]]*IF(db[[#This Row],[QTY TG]]="",1,db[[#This Row],[QTY TG]])*IF(db[[#This Row],[QTY K]]="",1,db[[#This Row],[QTY K]])</f>
        <v>160</v>
      </c>
      <c r="AB1967" s="87" t="str">
        <f>IF(db[[#This Row],[STN K]]="",IF(db[[#This Row],[STN TG]]="",db[[#This Row],[STN B]],db[[#This Row],[STN TG]]),db[[#This Row],[STN K]])</f>
        <v>PCS</v>
      </c>
      <c r="AC1967" s="87"/>
    </row>
    <row r="1968" spans="1:29" x14ac:dyDescent="0.25">
      <c r="A1968" s="87">
        <f>ROW()-1</f>
        <v>1967</v>
      </c>
      <c r="B1968" s="3" t="str">
        <f>LOWER(SUBSTITUTE(SUBSTITUTE(SUBSTITUTE(SUBSTITUTE(SUBSTITUTE(SUBSTITUTE(db[[#This Row],[NB BM]]," ",),".",""),"-",""),"(",""),")",""),"/",""))</f>
        <v>pcmagnita1151</v>
      </c>
      <c r="C1968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D1968" s="3" t="str">
        <f>LOWER(SUBSTITUTE(SUBSTITUTE(SUBSTITUTE(SUBSTITUTE(SUBSTITUTE(SUBSTITUTE(SUBSTITUTE(SUBSTITUTE(SUBSTITUTE(db[[#This Row],[NB PAJAK]]," ",""),"-",""),"(",""),")",""),".",""),",",""),"/",""),"""",""),"+",""))</f>
        <v/>
      </c>
      <c r="E196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pcmagnita1151144pcs</v>
      </c>
      <c r="F19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pcma1151144pcsuntana</v>
      </c>
      <c r="G1968" s="4" t="s">
        <v>6528</v>
      </c>
      <c r="H1968" s="4" t="s">
        <v>4912</v>
      </c>
      <c r="I1968" s="49"/>
      <c r="J1968" s="1" t="s">
        <v>1621</v>
      </c>
      <c r="K1968" s="28" t="e">
        <f>IF(db[[#This Row],[NB NOTA_C]]="","",COUNTIF([2]!B_MSK[concat],db[[#This Row],[NB NOTA_C]]))</f>
        <v>#REF!</v>
      </c>
      <c r="L1968" s="7" t="s">
        <v>1637</v>
      </c>
      <c r="M1968" s="3" t="s">
        <v>1664</v>
      </c>
      <c r="N1968" s="1" t="s">
        <v>2810</v>
      </c>
      <c r="O1968" s="3"/>
      <c r="P1968" s="3" t="str">
        <f>IF(db[[#This Row],[QTY/ CTN]]="","",SUBSTITUTE(SUBSTITUTE(SUBSTITUTE(db[[#This Row],[QTY/ CTN]]," ","_",2),"(",""),")","")&amp;"_")</f>
        <v>144 PCS_</v>
      </c>
      <c r="Q1968" s="3">
        <f>IF(db[[#This Row],[H_QTY/ CTN]]="","",SEARCH("_",db[[#This Row],[H_QTY/ CTN]]))</f>
        <v>8</v>
      </c>
      <c r="R1968" s="3">
        <f>IF(db[[#This Row],[H_QTY/ CTN]]="","",LEN(db[[#This Row],[H_QTY/ CTN]]))</f>
        <v>8</v>
      </c>
      <c r="S1968" s="87" t="str">
        <f>IF(db[[#This Row],[H_QTY/ CTN]]="","",LEFT(db[[#This Row],[H_QTY/ CTN]],db[[#This Row],[H_1]]-1))</f>
        <v>144 PCS</v>
      </c>
      <c r="T1968" s="87" t="str">
        <f>IF(NOT(db[[#This Row],[H_1]]=db[[#This Row],[H_2]]),MID(db[[#This Row],[H_QTY/ CTN]],db[[#This Row],[H_1]]+1,db[[#This Row],[H_2]]-db[[#This Row],[H_1]]-1),"")</f>
        <v/>
      </c>
      <c r="U1968" s="87" t="str">
        <f>IF(db[[#This Row],[QTY/ CTN B]]="","",LEFT(db[[#This Row],[QTY/ CTN B]],SEARCH(" ",db[[#This Row],[QTY/ CTN B]],1)-1))</f>
        <v>144</v>
      </c>
      <c r="V1968" s="87" t="str">
        <f>IF(db[[#This Row],[QTY/ CTN B]]="","",RIGHT(db[[#This Row],[QTY/ CTN B]],LEN(db[[#This Row],[QTY/ CTN B]])-SEARCH(" ",db[[#This Row],[QTY/ CTN B]],1)))</f>
        <v>PCS</v>
      </c>
      <c r="W1968" s="87" t="str">
        <f>IF(db[[#This Row],[QTY/ CTN TG]]="",IF(db[[#This Row],[STN TG]]="","",12),LEFT(db[[#This Row],[QTY/ CTN TG]],SEARCH(" ",db[[#This Row],[QTY/ CTN TG]],1)-1))</f>
        <v/>
      </c>
      <c r="X19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8" s="87" t="str">
        <f>IF(db[[#This Row],[STN K]]="","",IF(db[[#This Row],[STN TG]]="LSN",12,""))</f>
        <v/>
      </c>
      <c r="Z1968" s="87" t="str">
        <f>IF(db[[#This Row],[STN TG]]="LSN","PCS","")</f>
        <v/>
      </c>
      <c r="AA1968" s="87">
        <f>db[[#This Row],[QTY B]]*IF(db[[#This Row],[QTY TG]]="",1,db[[#This Row],[QTY TG]])*IF(db[[#This Row],[QTY K]]="",1,db[[#This Row],[QTY K]])</f>
        <v>144</v>
      </c>
      <c r="AB1968" s="87" t="str">
        <f>IF(db[[#This Row],[STN K]]="",IF(db[[#This Row],[STN TG]]="",db[[#This Row],[STN B]],db[[#This Row],[STN TG]]),db[[#This Row],[STN K]])</f>
        <v>PCS</v>
      </c>
      <c r="AC1968" s="87"/>
    </row>
    <row r="1969" spans="1:29" x14ac:dyDescent="0.25">
      <c r="A1969" s="87">
        <f>ROW()-1</f>
        <v>1968</v>
      </c>
      <c r="B1969" s="3" t="str">
        <f>LOWER(SUBSTITUTE(SUBSTITUTE(SUBSTITUTE(SUBSTITUTE(SUBSTITUTE(SUBSTITUTE(db[[#This Row],[NB BM]]," ",),".",""),"-",""),"(",""),")",""),"/",""))</f>
        <v>pcmagnita11908x23puasenterdny</v>
      </c>
      <c r="C1969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D1969" s="3" t="str">
        <f>LOWER(SUBSTITUTE(SUBSTITUTE(SUBSTITUTE(SUBSTITUTE(SUBSTITUTE(SUBSTITUTE(SUBSTITUTE(SUBSTITUTE(SUBSTITUTE(db[[#This Row],[NB PAJAK]]," ",""),"-",""),"(",""),")",""),".",""),",",""),"/",""),"""",""),"+",""))</f>
        <v/>
      </c>
      <c r="E1969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pcmagnita11908x23puasenterdny144pcs</v>
      </c>
      <c r="F19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pcma11908x23puasenterdny144pcsuntana</v>
      </c>
      <c r="G1969" s="1" t="s">
        <v>6529</v>
      </c>
      <c r="H1969" s="4" t="s">
        <v>3387</v>
      </c>
      <c r="I1969" s="49"/>
      <c r="J1969" s="1" t="s">
        <v>1621</v>
      </c>
      <c r="K1969" s="26" t="e">
        <f>IF(db[[#This Row],[NB NOTA_C]]="","",COUNTIF([2]!B_MSK[concat],db[[#This Row],[NB NOTA_C]]))</f>
        <v>#REF!</v>
      </c>
      <c r="L1969" s="7" t="s">
        <v>1637</v>
      </c>
      <c r="M1969" s="3" t="s">
        <v>1664</v>
      </c>
      <c r="N1969" s="1" t="s">
        <v>2810</v>
      </c>
      <c r="P1969" s="1" t="str">
        <f>IF(db[[#This Row],[QTY/ CTN]]="","",SUBSTITUTE(SUBSTITUTE(SUBSTITUTE(db[[#This Row],[QTY/ CTN]]," ","_",2),"(",""),")","")&amp;"_")</f>
        <v>144 PCS_</v>
      </c>
      <c r="Q1969" s="1">
        <f>IF(db[[#This Row],[H_QTY/ CTN]]="","",SEARCH("_",db[[#This Row],[H_QTY/ CTN]]))</f>
        <v>8</v>
      </c>
      <c r="R1969" s="1">
        <f>IF(db[[#This Row],[H_QTY/ CTN]]="","",LEN(db[[#This Row],[H_QTY/ CTN]]))</f>
        <v>8</v>
      </c>
      <c r="S1969" s="90" t="str">
        <f>IF(db[[#This Row],[H_QTY/ CTN]]="","",LEFT(db[[#This Row],[H_QTY/ CTN]],db[[#This Row],[H_1]]-1))</f>
        <v>144 PCS</v>
      </c>
      <c r="T1969" s="87" t="str">
        <f>IF(NOT(db[[#This Row],[H_1]]=db[[#This Row],[H_2]]),MID(db[[#This Row],[H_QTY/ CTN]],db[[#This Row],[H_1]]+1,db[[#This Row],[H_2]]-db[[#This Row],[H_1]]-1),"")</f>
        <v/>
      </c>
      <c r="U1969" s="87" t="str">
        <f>IF(db[[#This Row],[QTY/ CTN B]]="","",LEFT(db[[#This Row],[QTY/ CTN B]],SEARCH(" ",db[[#This Row],[QTY/ CTN B]],1)-1))</f>
        <v>144</v>
      </c>
      <c r="V1969" s="87" t="str">
        <f>IF(db[[#This Row],[QTY/ CTN B]]="","",RIGHT(db[[#This Row],[QTY/ CTN B]],LEN(db[[#This Row],[QTY/ CTN B]])-SEARCH(" ",db[[#This Row],[QTY/ CTN B]],1)))</f>
        <v>PCS</v>
      </c>
      <c r="W1969" s="87" t="str">
        <f>IF(db[[#This Row],[QTY/ CTN TG]]="",IF(db[[#This Row],[STN TG]]="","",12),LEFT(db[[#This Row],[QTY/ CTN TG]],SEARCH(" ",db[[#This Row],[QTY/ CTN TG]],1)-1))</f>
        <v/>
      </c>
      <c r="X1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69" s="87" t="str">
        <f>IF(db[[#This Row],[STN K]]="","",IF(db[[#This Row],[STN TG]]="LSN",12,""))</f>
        <v/>
      </c>
      <c r="Z1969" s="87" t="str">
        <f>IF(db[[#This Row],[STN TG]]="LSN","PCS","")</f>
        <v/>
      </c>
      <c r="AA1969" s="87">
        <f>db[[#This Row],[QTY B]]*IF(db[[#This Row],[QTY TG]]="",1,db[[#This Row],[QTY TG]])*IF(db[[#This Row],[QTY K]]="",1,db[[#This Row],[QTY K]])</f>
        <v>144</v>
      </c>
      <c r="AB1969" s="87" t="str">
        <f>IF(db[[#This Row],[STN K]]="",IF(db[[#This Row],[STN TG]]="",db[[#This Row],[STN B]],db[[#This Row],[STN TG]]),db[[#This Row],[STN K]])</f>
        <v>PCS</v>
      </c>
      <c r="AC1969" s="87"/>
    </row>
    <row r="1970" spans="1:29" x14ac:dyDescent="0.25">
      <c r="A1970" s="87">
        <f>ROW()-1</f>
        <v>1969</v>
      </c>
      <c r="B1970" s="3" t="str">
        <f>LOWER(SUBSTITUTE(SUBSTITUTE(SUBSTITUTE(SUBSTITUTE(SUBSTITUTE(SUBSTITUTE(db[[#This Row],[NB BM]]," ",),".",""),"-",""),"(",""),")",""),"/",""))</f>
        <v>pcmagnitbc980175x22puad</v>
      </c>
      <c r="C1970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D1970" s="3" t="str">
        <f>LOWER(SUBSTITUTE(SUBSTITUTE(SUBSTITUTE(SUBSTITUTE(SUBSTITUTE(SUBSTITUTE(SUBSTITUTE(SUBSTITUTE(SUBSTITUTE(db[[#This Row],[NB PAJAK]]," ",""),"-",""),"(",""),")",""),".",""),",",""),"/",""),"""",""),"+",""))</f>
        <v/>
      </c>
      <c r="E1970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pcmagnitbc980175x22puad160pcs</v>
      </c>
      <c r="F19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pcmbc980175x22puad160pcsuntana</v>
      </c>
      <c r="G1970" s="1" t="s">
        <v>6530</v>
      </c>
      <c r="H1970" s="4" t="s">
        <v>2708</v>
      </c>
      <c r="I1970" s="49"/>
      <c r="J1970" s="1" t="s">
        <v>1621</v>
      </c>
      <c r="K1970" s="26" t="e">
        <f>IF(db[[#This Row],[NB NOTA_C]]="","",COUNTIF([2]!B_MSK[concat],db[[#This Row],[NB NOTA_C]]))</f>
        <v>#REF!</v>
      </c>
      <c r="L1970" s="7" t="s">
        <v>1637</v>
      </c>
      <c r="M1970" s="3" t="s">
        <v>1701</v>
      </c>
      <c r="N1970" s="1" t="s">
        <v>2810</v>
      </c>
      <c r="P1970" s="1" t="str">
        <f>IF(db[[#This Row],[QTY/ CTN]]="","",SUBSTITUTE(SUBSTITUTE(SUBSTITUTE(db[[#This Row],[QTY/ CTN]]," ","_",2),"(",""),")","")&amp;"_")</f>
        <v>160 PCS_</v>
      </c>
      <c r="Q1970" s="1">
        <f>IF(db[[#This Row],[H_QTY/ CTN]]="","",SEARCH("_",db[[#This Row],[H_QTY/ CTN]]))</f>
        <v>8</v>
      </c>
      <c r="R1970" s="1">
        <f>IF(db[[#This Row],[H_QTY/ CTN]]="","",LEN(db[[#This Row],[H_QTY/ CTN]]))</f>
        <v>8</v>
      </c>
      <c r="S1970" s="90" t="str">
        <f>IF(db[[#This Row],[H_QTY/ CTN]]="","",LEFT(db[[#This Row],[H_QTY/ CTN]],db[[#This Row],[H_1]]-1))</f>
        <v>160 PCS</v>
      </c>
      <c r="T1970" s="87" t="str">
        <f>IF(NOT(db[[#This Row],[H_1]]=db[[#This Row],[H_2]]),MID(db[[#This Row],[H_QTY/ CTN]],db[[#This Row],[H_1]]+1,db[[#This Row],[H_2]]-db[[#This Row],[H_1]]-1),"")</f>
        <v/>
      </c>
      <c r="U1970" s="87" t="str">
        <f>IF(db[[#This Row],[QTY/ CTN B]]="","",LEFT(db[[#This Row],[QTY/ CTN B]],SEARCH(" ",db[[#This Row],[QTY/ CTN B]],1)-1))</f>
        <v>160</v>
      </c>
      <c r="V1970" s="87" t="str">
        <f>IF(db[[#This Row],[QTY/ CTN B]]="","",RIGHT(db[[#This Row],[QTY/ CTN B]],LEN(db[[#This Row],[QTY/ CTN B]])-SEARCH(" ",db[[#This Row],[QTY/ CTN B]],1)))</f>
        <v>PCS</v>
      </c>
      <c r="W1970" s="87" t="str">
        <f>IF(db[[#This Row],[QTY/ CTN TG]]="",IF(db[[#This Row],[STN TG]]="","",12),LEFT(db[[#This Row],[QTY/ CTN TG]],SEARCH(" ",db[[#This Row],[QTY/ CTN TG]],1)-1))</f>
        <v/>
      </c>
      <c r="X1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0" s="87" t="str">
        <f>IF(db[[#This Row],[STN K]]="","",IF(db[[#This Row],[STN TG]]="LSN",12,""))</f>
        <v/>
      </c>
      <c r="Z1970" s="87" t="str">
        <f>IF(db[[#This Row],[STN TG]]="LSN","PCS","")</f>
        <v/>
      </c>
      <c r="AA1970" s="87">
        <f>db[[#This Row],[QTY B]]*IF(db[[#This Row],[QTY TG]]="",1,db[[#This Row],[QTY TG]])*IF(db[[#This Row],[QTY K]]="",1,db[[#This Row],[QTY K]])</f>
        <v>160</v>
      </c>
      <c r="AB1970" s="87" t="str">
        <f>IF(db[[#This Row],[STN K]]="",IF(db[[#This Row],[STN TG]]="",db[[#This Row],[STN B]],db[[#This Row],[STN TG]]),db[[#This Row],[STN K]])</f>
        <v>PCS</v>
      </c>
      <c r="AC1970" s="87"/>
    </row>
    <row r="1971" spans="1:29" x14ac:dyDescent="0.25">
      <c r="A1971" s="87">
        <f>ROW()-1</f>
        <v>1970</v>
      </c>
      <c r="B1971" s="3" t="str">
        <f>LOWER(SUBSTITUTE(SUBSTITUTE(SUBSTITUTE(SUBSTITUTE(SUBSTITUTE(SUBSTITUTE(db[[#This Row],[NB BM]]," ",),".",""),"-",""),"(",""),")",""),"/",""))</f>
        <v>pcmagnitgp9342</v>
      </c>
      <c r="C1971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D1971" s="3" t="str">
        <f>LOWER(SUBSTITUTE(SUBSTITUTE(SUBSTITUTE(SUBSTITUTE(SUBSTITUTE(SUBSTITUTE(SUBSTITUTE(SUBSTITUTE(SUBSTITUTE(db[[#This Row],[NB PAJAK]]," ",""),"-",""),"(",""),")",""),".",""),",",""),"/",""),"""",""),"+",""))</f>
        <v/>
      </c>
      <c r="E197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pcmagnitgp9342168pcs</v>
      </c>
      <c r="F19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pcmgp9342168pcsuntana</v>
      </c>
      <c r="G1971" s="1" t="s">
        <v>6531</v>
      </c>
      <c r="H1971" s="4" t="s">
        <v>2450</v>
      </c>
      <c r="I1971" s="49"/>
      <c r="J1971" s="1" t="s">
        <v>1621</v>
      </c>
      <c r="K1971" s="26" t="e">
        <f>IF(db[[#This Row],[NB NOTA_C]]="","",COUNTIF([2]!B_MSK[concat],db[[#This Row],[NB NOTA_C]]))</f>
        <v>#REF!</v>
      </c>
      <c r="L1971" s="7" t="s">
        <v>1637</v>
      </c>
      <c r="M1971" s="3" t="s">
        <v>2185</v>
      </c>
      <c r="N1971" s="1" t="s">
        <v>2810</v>
      </c>
      <c r="P1971" s="1" t="str">
        <f>IF(db[[#This Row],[QTY/ CTN]]="","",SUBSTITUTE(SUBSTITUTE(SUBSTITUTE(db[[#This Row],[QTY/ CTN]]," ","_",2),"(",""),")","")&amp;"_")</f>
        <v>168 PCS_</v>
      </c>
      <c r="Q1971" s="1">
        <f>IF(db[[#This Row],[H_QTY/ CTN]]="","",SEARCH("_",db[[#This Row],[H_QTY/ CTN]]))</f>
        <v>8</v>
      </c>
      <c r="R1971" s="1">
        <f>IF(db[[#This Row],[H_QTY/ CTN]]="","",LEN(db[[#This Row],[H_QTY/ CTN]]))</f>
        <v>8</v>
      </c>
      <c r="S1971" s="90" t="str">
        <f>IF(db[[#This Row],[H_QTY/ CTN]]="","",LEFT(db[[#This Row],[H_QTY/ CTN]],db[[#This Row],[H_1]]-1))</f>
        <v>168 PCS</v>
      </c>
      <c r="T1971" s="87" t="str">
        <f>IF(NOT(db[[#This Row],[H_1]]=db[[#This Row],[H_2]]),MID(db[[#This Row],[H_QTY/ CTN]],db[[#This Row],[H_1]]+1,db[[#This Row],[H_2]]-db[[#This Row],[H_1]]-1),"")</f>
        <v/>
      </c>
      <c r="U1971" s="87" t="str">
        <f>IF(db[[#This Row],[QTY/ CTN B]]="","",LEFT(db[[#This Row],[QTY/ CTN B]],SEARCH(" ",db[[#This Row],[QTY/ CTN B]],1)-1))</f>
        <v>168</v>
      </c>
      <c r="V1971" s="87" t="str">
        <f>IF(db[[#This Row],[QTY/ CTN B]]="","",RIGHT(db[[#This Row],[QTY/ CTN B]],LEN(db[[#This Row],[QTY/ CTN B]])-SEARCH(" ",db[[#This Row],[QTY/ CTN B]],1)))</f>
        <v>PCS</v>
      </c>
      <c r="W1971" s="87" t="str">
        <f>IF(db[[#This Row],[QTY/ CTN TG]]="",IF(db[[#This Row],[STN TG]]="","",12),LEFT(db[[#This Row],[QTY/ CTN TG]],SEARCH(" ",db[[#This Row],[QTY/ CTN TG]],1)-1))</f>
        <v/>
      </c>
      <c r="X1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1" s="87" t="str">
        <f>IF(db[[#This Row],[STN K]]="","",IF(db[[#This Row],[STN TG]]="LSN",12,""))</f>
        <v/>
      </c>
      <c r="Z1971" s="87" t="str">
        <f>IF(db[[#This Row],[STN TG]]="LSN","PCS","")</f>
        <v/>
      </c>
      <c r="AA1971" s="87">
        <f>db[[#This Row],[QTY B]]*IF(db[[#This Row],[QTY TG]]="",1,db[[#This Row],[QTY TG]])*IF(db[[#This Row],[QTY K]]="",1,db[[#This Row],[QTY K]])</f>
        <v>168</v>
      </c>
      <c r="AB1971" s="87" t="str">
        <f>IF(db[[#This Row],[STN K]]="",IF(db[[#This Row],[STN TG]]="",db[[#This Row],[STN B]],db[[#This Row],[STN TG]]),db[[#This Row],[STN K]])</f>
        <v>PCS</v>
      </c>
      <c r="AC1971" s="87"/>
    </row>
    <row r="1972" spans="1:29" x14ac:dyDescent="0.25">
      <c r="A1972" s="87">
        <f>ROW()-1</f>
        <v>1971</v>
      </c>
      <c r="B1972" s="3" t="str">
        <f>LOWER(SUBSTITUTE(SUBSTITUTE(SUBSTITUTE(SUBSTITUTE(SUBSTITUTE(SUBSTITUTE(db[[#This Row],[NB BM]]," ",),".",""),"-",""),"(",""),")",""),"/",""))</f>
        <v>pcmagnitgp935775x218puakalkulator</v>
      </c>
      <c r="C1972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D1972" s="3" t="str">
        <f>LOWER(SUBSTITUTE(SUBSTITUTE(SUBSTITUTE(SUBSTITUTE(SUBSTITUTE(SUBSTITUTE(SUBSTITUTE(SUBSTITUTE(SUBSTITUTE(db[[#This Row],[NB PAJAK]]," ",""),"-",""),"(",""),")",""),".",""),",",""),"/",""),"""",""),"+",""))</f>
        <v/>
      </c>
      <c r="E1972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pcmagnitgp935775x218puakalkulator160pcs</v>
      </c>
      <c r="F1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pcmgp9357160pcsuntana</v>
      </c>
      <c r="G1972" s="1" t="s">
        <v>6532</v>
      </c>
      <c r="H1972" s="4" t="s">
        <v>2882</v>
      </c>
      <c r="I1972" s="49"/>
      <c r="J1972" s="1" t="s">
        <v>1621</v>
      </c>
      <c r="K1972" s="26" t="e">
        <f>IF(db[[#This Row],[NB NOTA_C]]="","",COUNTIF([2]!B_MSK[concat],db[[#This Row],[NB NOTA_C]]))</f>
        <v>#REF!</v>
      </c>
      <c r="L1972" s="7" t="s">
        <v>1637</v>
      </c>
      <c r="M1972" s="3" t="s">
        <v>1701</v>
      </c>
      <c r="N1972" s="1" t="s">
        <v>2810</v>
      </c>
      <c r="O1972" s="3"/>
      <c r="P1972" s="3" t="str">
        <f>IF(db[[#This Row],[QTY/ CTN]]="","",SUBSTITUTE(SUBSTITUTE(SUBSTITUTE(db[[#This Row],[QTY/ CTN]]," ","_",2),"(",""),")","")&amp;"_")</f>
        <v>160 PCS_</v>
      </c>
      <c r="Q1972" s="3">
        <f>IF(db[[#This Row],[H_QTY/ CTN]]="","",SEARCH("_",db[[#This Row],[H_QTY/ CTN]]))</f>
        <v>8</v>
      </c>
      <c r="R1972" s="3">
        <f>IF(db[[#This Row],[H_QTY/ CTN]]="","",LEN(db[[#This Row],[H_QTY/ CTN]]))</f>
        <v>8</v>
      </c>
      <c r="S1972" s="90" t="str">
        <f>IF(db[[#This Row],[H_QTY/ CTN]]="","",LEFT(db[[#This Row],[H_QTY/ CTN]],db[[#This Row],[H_1]]-1))</f>
        <v>160 PCS</v>
      </c>
      <c r="T1972" s="87" t="str">
        <f>IF(NOT(db[[#This Row],[H_1]]=db[[#This Row],[H_2]]),MID(db[[#This Row],[H_QTY/ CTN]],db[[#This Row],[H_1]]+1,db[[#This Row],[H_2]]-db[[#This Row],[H_1]]-1),"")</f>
        <v/>
      </c>
      <c r="U1972" s="87" t="str">
        <f>IF(db[[#This Row],[QTY/ CTN B]]="","",LEFT(db[[#This Row],[QTY/ CTN B]],SEARCH(" ",db[[#This Row],[QTY/ CTN B]],1)-1))</f>
        <v>160</v>
      </c>
      <c r="V1972" s="87" t="str">
        <f>IF(db[[#This Row],[QTY/ CTN B]]="","",RIGHT(db[[#This Row],[QTY/ CTN B]],LEN(db[[#This Row],[QTY/ CTN B]])-SEARCH(" ",db[[#This Row],[QTY/ CTN B]],1)))</f>
        <v>PCS</v>
      </c>
      <c r="W1972" s="87" t="str">
        <f>IF(db[[#This Row],[QTY/ CTN TG]]="",IF(db[[#This Row],[STN TG]]="","",12),LEFT(db[[#This Row],[QTY/ CTN TG]],SEARCH(" ",db[[#This Row],[QTY/ CTN TG]],1)-1))</f>
        <v/>
      </c>
      <c r="X1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2" s="87" t="str">
        <f>IF(db[[#This Row],[STN K]]="","",IF(db[[#This Row],[STN TG]]="LSN",12,""))</f>
        <v/>
      </c>
      <c r="Z1972" s="87" t="str">
        <f>IF(db[[#This Row],[STN TG]]="LSN","PCS","")</f>
        <v/>
      </c>
      <c r="AA1972" s="87">
        <f>db[[#This Row],[QTY B]]*IF(db[[#This Row],[QTY TG]]="",1,db[[#This Row],[QTY TG]])*IF(db[[#This Row],[QTY K]]="",1,db[[#This Row],[QTY K]])</f>
        <v>160</v>
      </c>
      <c r="AB1972" s="87" t="str">
        <f>IF(db[[#This Row],[STN K]]="",IF(db[[#This Row],[STN TG]]="",db[[#This Row],[STN B]],db[[#This Row],[STN TG]]),db[[#This Row],[STN K]])</f>
        <v>PCS</v>
      </c>
      <c r="AC1972" s="87"/>
    </row>
    <row r="1973" spans="1:29" x14ac:dyDescent="0.25">
      <c r="A1973" s="87">
        <f>ROW()-1</f>
        <v>1972</v>
      </c>
      <c r="B1973" s="3" t="str">
        <f>LOWER(SUBSTITUTE(SUBSTITUTE(SUBSTITUTE(SUBSTITUTE(SUBSTITUTE(SUBSTITUTE(db[[#This Row],[NB BM]]," ",),".",""),"-",""),"(",""),")",""),"/",""))</f>
        <v>pcmagnitgp650718x225puaugltd</v>
      </c>
      <c r="C1973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D1973" s="3" t="str">
        <f>LOWER(SUBSTITUTE(SUBSTITUTE(SUBSTITUTE(SUBSTITUTE(SUBSTITUTE(SUBSTITUTE(SUBSTITUTE(SUBSTITUTE(SUBSTITUTE(db[[#This Row],[NB PAJAK]]," ",""),"-",""),"(",""),")",""),".",""),",",""),"/",""),"""",""),"+",""))</f>
        <v/>
      </c>
      <c r="E197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pcmagnitgp650718x225puaugltd144pcs</v>
      </c>
      <c r="F19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pcmgp650718x225puaugltd144pcsuntana</v>
      </c>
      <c r="G1973" s="4" t="s">
        <v>6533</v>
      </c>
      <c r="H1973" s="4" t="s">
        <v>5190</v>
      </c>
      <c r="I1973" s="49"/>
      <c r="J1973" s="1" t="s">
        <v>1621</v>
      </c>
      <c r="K1973" s="28" t="e">
        <f>IF(db[[#This Row],[NB NOTA_C]]="","",COUNTIF([2]!B_MSK[concat],db[[#This Row],[NB NOTA_C]]))</f>
        <v>#REF!</v>
      </c>
      <c r="L1973" s="7" t="s">
        <v>1637</v>
      </c>
      <c r="M1973" s="3" t="s">
        <v>1664</v>
      </c>
      <c r="N1973" s="1" t="s">
        <v>2810</v>
      </c>
      <c r="O1973" s="3"/>
      <c r="P1973" s="3" t="str">
        <f>IF(db[[#This Row],[QTY/ CTN]]="","",SUBSTITUTE(SUBSTITUTE(SUBSTITUTE(db[[#This Row],[QTY/ CTN]]," ","_",2),"(",""),")","")&amp;"_")</f>
        <v>144 PCS_</v>
      </c>
      <c r="Q1973" s="3">
        <f>IF(db[[#This Row],[H_QTY/ CTN]]="","",SEARCH("_",db[[#This Row],[H_QTY/ CTN]]))</f>
        <v>8</v>
      </c>
      <c r="R1973" s="3">
        <f>IF(db[[#This Row],[H_QTY/ CTN]]="","",LEN(db[[#This Row],[H_QTY/ CTN]]))</f>
        <v>8</v>
      </c>
      <c r="S1973" s="87" t="str">
        <f>IF(db[[#This Row],[H_QTY/ CTN]]="","",LEFT(db[[#This Row],[H_QTY/ CTN]],db[[#This Row],[H_1]]-1))</f>
        <v>144 PCS</v>
      </c>
      <c r="T1973" s="87" t="str">
        <f>IF(NOT(db[[#This Row],[H_1]]=db[[#This Row],[H_2]]),MID(db[[#This Row],[H_QTY/ CTN]],db[[#This Row],[H_1]]+1,db[[#This Row],[H_2]]-db[[#This Row],[H_1]]-1),"")</f>
        <v/>
      </c>
      <c r="U1973" s="87" t="str">
        <f>IF(db[[#This Row],[QTY/ CTN B]]="","",LEFT(db[[#This Row],[QTY/ CTN B]],SEARCH(" ",db[[#This Row],[QTY/ CTN B]],1)-1))</f>
        <v>144</v>
      </c>
      <c r="V1973" s="87" t="str">
        <f>IF(db[[#This Row],[QTY/ CTN B]]="","",RIGHT(db[[#This Row],[QTY/ CTN B]],LEN(db[[#This Row],[QTY/ CTN B]])-SEARCH(" ",db[[#This Row],[QTY/ CTN B]],1)))</f>
        <v>PCS</v>
      </c>
      <c r="W1973" s="87" t="str">
        <f>IF(db[[#This Row],[QTY/ CTN TG]]="",IF(db[[#This Row],[STN TG]]="","",12),LEFT(db[[#This Row],[QTY/ CTN TG]],SEARCH(" ",db[[#This Row],[QTY/ CTN TG]],1)-1))</f>
        <v/>
      </c>
      <c r="X19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3" s="87" t="str">
        <f>IF(db[[#This Row],[STN K]]="","",IF(db[[#This Row],[STN TG]]="LSN",12,""))</f>
        <v/>
      </c>
      <c r="Z1973" s="87" t="str">
        <f>IF(db[[#This Row],[STN TG]]="LSN","PCS","")</f>
        <v/>
      </c>
      <c r="AA1973" s="87">
        <f>db[[#This Row],[QTY B]]*IF(db[[#This Row],[QTY TG]]="",1,db[[#This Row],[QTY TG]])*IF(db[[#This Row],[QTY K]]="",1,db[[#This Row],[QTY K]])</f>
        <v>144</v>
      </c>
      <c r="AB1973" s="87" t="str">
        <f>IF(db[[#This Row],[STN K]]="",IF(db[[#This Row],[STN TG]]="",db[[#This Row],[STN B]],db[[#This Row],[STN TG]]),db[[#This Row],[STN K]])</f>
        <v>PCS</v>
      </c>
      <c r="AC1973" s="87"/>
    </row>
    <row r="1974" spans="1:29" x14ac:dyDescent="0.25">
      <c r="A1974" s="150">
        <f>ROW()-1</f>
        <v>1973</v>
      </c>
      <c r="B1974" s="151" t="str">
        <f>LOWER(SUBSTITUTE(SUBSTITUTE(SUBSTITUTE(SUBSTITUTE(SUBSTITUTE(SUBSTITUTE(db[[#This Row],[NB BM]]," ",),".",""),"-",""),"(",""),")",""),"/",""))</f>
        <v>pcmagnitgp6508410x21setsr</v>
      </c>
      <c r="C1974" s="151" t="str">
        <f>LOWER(SUBSTITUTE(SUBSTITUTE(SUBSTITUTE(SUBSTITUTE(SUBSTITUTE(SUBSTITUTE(SUBSTITUTE(SUBSTITUTE(SUBSTITUTE(db[[#This Row],[NB NOTA]]," ",),".",""),"-",""),"(",""),")",""),",",""),"/",""),"""",""),"+",""))</f>
        <v>pcmgp6508410x21setsr</v>
      </c>
      <c r="D1974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pcmagnitgp6508410x21setsr120pcs</v>
      </c>
      <c r="F197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pcmgp6508410x21setsr120pcsuntana</v>
      </c>
      <c r="G1974" s="152" t="s">
        <v>6534</v>
      </c>
      <c r="H1974" s="152" t="s">
        <v>6251</v>
      </c>
      <c r="I1974" s="153"/>
      <c r="J1974" s="154" t="s">
        <v>1621</v>
      </c>
      <c r="K1974" s="155" t="e">
        <f>IF(db[[#This Row],[NB NOTA_C]]="","",COUNTIF([2]!B_MSK[concat],db[[#This Row],[NB NOTA_C]]))</f>
        <v>#REF!</v>
      </c>
      <c r="L1974" s="156" t="s">
        <v>1637</v>
      </c>
      <c r="M1974" s="151" t="s">
        <v>1667</v>
      </c>
      <c r="N1974" s="154" t="s">
        <v>2810</v>
      </c>
      <c r="O1974" s="151"/>
      <c r="P1974" s="151" t="str">
        <f>IF(db[[#This Row],[QTY/ CTN]]="","",SUBSTITUTE(SUBSTITUTE(SUBSTITUTE(db[[#This Row],[QTY/ CTN]]," ","_",2),"(",""),")","")&amp;"_")</f>
        <v>120 PCS_</v>
      </c>
      <c r="Q1974" s="151">
        <f>IF(db[[#This Row],[H_QTY/ CTN]]="","",SEARCH("_",db[[#This Row],[H_QTY/ CTN]]))</f>
        <v>8</v>
      </c>
      <c r="R1974" s="151">
        <f>IF(db[[#This Row],[H_QTY/ CTN]]="","",LEN(db[[#This Row],[H_QTY/ CTN]]))</f>
        <v>8</v>
      </c>
      <c r="S1974" s="150" t="str">
        <f>IF(db[[#This Row],[H_QTY/ CTN]]="","",LEFT(db[[#This Row],[H_QTY/ CTN]],db[[#This Row],[H_1]]-1))</f>
        <v>120 PCS</v>
      </c>
      <c r="T1974" s="150" t="str">
        <f>IF(NOT(db[[#This Row],[H_1]]=db[[#This Row],[H_2]]),MID(db[[#This Row],[H_QTY/ CTN]],db[[#This Row],[H_1]]+1,db[[#This Row],[H_2]]-db[[#This Row],[H_1]]-1),"")</f>
        <v/>
      </c>
      <c r="U1974" s="150" t="str">
        <f>IF(db[[#This Row],[QTY/ CTN B]]="","",LEFT(db[[#This Row],[QTY/ CTN B]],SEARCH(" ",db[[#This Row],[QTY/ CTN B]],1)-1))</f>
        <v>120</v>
      </c>
      <c r="V1974" s="150" t="str">
        <f>IF(db[[#This Row],[QTY/ CTN B]]="","",RIGHT(db[[#This Row],[QTY/ CTN B]],LEN(db[[#This Row],[QTY/ CTN B]])-SEARCH(" ",db[[#This Row],[QTY/ CTN B]],1)))</f>
        <v>PCS</v>
      </c>
      <c r="W1974" s="150" t="str">
        <f>IF(db[[#This Row],[QTY/ CTN TG]]="",IF(db[[#This Row],[STN TG]]="","",12),LEFT(db[[#This Row],[QTY/ CTN TG]],SEARCH(" ",db[[#This Row],[QTY/ CTN TG]],1)-1))</f>
        <v/>
      </c>
      <c r="X197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4" s="150" t="str">
        <f>IF(db[[#This Row],[STN K]]="","",IF(db[[#This Row],[STN TG]]="LSN",12,""))</f>
        <v/>
      </c>
      <c r="Z1974" s="150" t="str">
        <f>IF(db[[#This Row],[STN TG]]="LSN","PCS","")</f>
        <v/>
      </c>
      <c r="AA1974" s="150">
        <f>db[[#This Row],[QTY B]]*IF(db[[#This Row],[QTY TG]]="",1,db[[#This Row],[QTY TG]])*IF(db[[#This Row],[QTY K]]="",1,db[[#This Row],[QTY K]])</f>
        <v>120</v>
      </c>
      <c r="AB1974" s="150" t="str">
        <f>IF(db[[#This Row],[STN K]]="",IF(db[[#This Row],[STN TG]]="",db[[#This Row],[STN B]],db[[#This Row],[STN TG]]),db[[#This Row],[STN K]])</f>
        <v>PCS</v>
      </c>
      <c r="AC1974" s="150"/>
    </row>
    <row r="1975" spans="1:29" x14ac:dyDescent="0.25">
      <c r="A1975" s="150">
        <f>ROW()-1</f>
        <v>1974</v>
      </c>
      <c r="B1975" s="151" t="str">
        <f>LOWER(SUBSTITUTE(SUBSTITUTE(SUBSTITUTE(SUBSTITUTE(SUBSTITUTE(SUBSTITUTE(db[[#This Row],[NB BM]]," ",),".",""),"-",""),"(",""),")",""),"/",""))</f>
        <v>pcmagnitgp6508975x22puasr</v>
      </c>
      <c r="C1975" s="151" t="str">
        <f>LOWER(SUBSTITUTE(SUBSTITUTE(SUBSTITUTE(SUBSTITUTE(SUBSTITUTE(SUBSTITUTE(SUBSTITUTE(SUBSTITUTE(SUBSTITUTE(db[[#This Row],[NB NOTA]]," ",),".",""),"-",""),"(",""),")",""),",",""),"/",""),"""",""),"+",""))</f>
        <v>pcmgp6508975x22puasr</v>
      </c>
      <c r="D1975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5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pcmagnitgp6508975x22puasr192pcs</v>
      </c>
      <c r="F197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pcmgp6508975x22puasr192pcsuntana</v>
      </c>
      <c r="G1975" s="152" t="s">
        <v>6535</v>
      </c>
      <c r="H1975" s="152" t="s">
        <v>6252</v>
      </c>
      <c r="I1975" s="153"/>
      <c r="J1975" s="154" t="s">
        <v>1621</v>
      </c>
      <c r="K1975" s="155" t="e">
        <f>IF(db[[#This Row],[NB NOTA_C]]="","",COUNTIF([2]!B_MSK[concat],db[[#This Row],[NB NOTA_C]]))</f>
        <v>#REF!</v>
      </c>
      <c r="L1975" s="156" t="s">
        <v>1637</v>
      </c>
      <c r="M1975" s="151" t="s">
        <v>1767</v>
      </c>
      <c r="N1975" s="154" t="s">
        <v>2810</v>
      </c>
      <c r="O1975" s="151"/>
      <c r="P1975" s="151" t="str">
        <f>IF(db[[#This Row],[QTY/ CTN]]="","",SUBSTITUTE(SUBSTITUTE(SUBSTITUTE(db[[#This Row],[QTY/ CTN]]," ","_",2),"(",""),")","")&amp;"_")</f>
        <v>192 PCS_</v>
      </c>
      <c r="Q1975" s="151">
        <f>IF(db[[#This Row],[H_QTY/ CTN]]="","",SEARCH("_",db[[#This Row],[H_QTY/ CTN]]))</f>
        <v>8</v>
      </c>
      <c r="R1975" s="151">
        <f>IF(db[[#This Row],[H_QTY/ CTN]]="","",LEN(db[[#This Row],[H_QTY/ CTN]]))</f>
        <v>8</v>
      </c>
      <c r="S1975" s="150" t="str">
        <f>IF(db[[#This Row],[H_QTY/ CTN]]="","",LEFT(db[[#This Row],[H_QTY/ CTN]],db[[#This Row],[H_1]]-1))</f>
        <v>192 PCS</v>
      </c>
      <c r="T1975" s="150" t="str">
        <f>IF(NOT(db[[#This Row],[H_1]]=db[[#This Row],[H_2]]),MID(db[[#This Row],[H_QTY/ CTN]],db[[#This Row],[H_1]]+1,db[[#This Row],[H_2]]-db[[#This Row],[H_1]]-1),"")</f>
        <v/>
      </c>
      <c r="U1975" s="150" t="str">
        <f>IF(db[[#This Row],[QTY/ CTN B]]="","",LEFT(db[[#This Row],[QTY/ CTN B]],SEARCH(" ",db[[#This Row],[QTY/ CTN B]],1)-1))</f>
        <v>192</v>
      </c>
      <c r="V1975" s="150" t="str">
        <f>IF(db[[#This Row],[QTY/ CTN B]]="","",RIGHT(db[[#This Row],[QTY/ CTN B]],LEN(db[[#This Row],[QTY/ CTN B]])-SEARCH(" ",db[[#This Row],[QTY/ CTN B]],1)))</f>
        <v>PCS</v>
      </c>
      <c r="W1975" s="150" t="str">
        <f>IF(db[[#This Row],[QTY/ CTN TG]]="",IF(db[[#This Row],[STN TG]]="","",12),LEFT(db[[#This Row],[QTY/ CTN TG]],SEARCH(" ",db[[#This Row],[QTY/ CTN TG]],1)-1))</f>
        <v/>
      </c>
      <c r="X197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5" s="150" t="str">
        <f>IF(db[[#This Row],[STN K]]="","",IF(db[[#This Row],[STN TG]]="LSN",12,""))</f>
        <v/>
      </c>
      <c r="Z1975" s="150" t="str">
        <f>IF(db[[#This Row],[STN TG]]="LSN","PCS","")</f>
        <v/>
      </c>
      <c r="AA1975" s="150">
        <f>db[[#This Row],[QTY B]]*IF(db[[#This Row],[QTY TG]]="",1,db[[#This Row],[QTY TG]])*IF(db[[#This Row],[QTY K]]="",1,db[[#This Row],[QTY K]])</f>
        <v>192</v>
      </c>
      <c r="AB1975" s="150" t="str">
        <f>IF(db[[#This Row],[STN K]]="",IF(db[[#This Row],[STN TG]]="",db[[#This Row],[STN B]],db[[#This Row],[STN TG]]),db[[#This Row],[STN K]])</f>
        <v>PCS</v>
      </c>
      <c r="AC1975" s="150"/>
    </row>
    <row r="1976" spans="1:29" x14ac:dyDescent="0.25">
      <c r="A1976" s="150">
        <f>ROW()-1</f>
        <v>1975</v>
      </c>
      <c r="B1976" s="151" t="str">
        <f>LOWER(SUBSTITUTE(SUBSTITUTE(SUBSTITUTE(SUBSTITUTE(SUBSTITUTE(SUBSTITUTE(db[[#This Row],[NB BM]]," ",),".",""),"-",""),"(",""),")",""),"/",""))</f>
        <v>pcmagnitgp929478x225pugltunicorn</v>
      </c>
      <c r="C1976" s="151" t="str">
        <f>LOWER(SUBSTITUTE(SUBSTITUTE(SUBSTITUTE(SUBSTITUTE(SUBSTITUTE(SUBSTITUTE(SUBSTITUTE(SUBSTITUTE(SUBSTITUTE(db[[#This Row],[NB NOTA]]," ",),".",""),"-",""),"(",""),")",""),",",""),"/",""),"""",""),"+",""))</f>
        <v>pcmgp929478x225pugltunicorn</v>
      </c>
      <c r="D197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pcmagnitgp929478x225pugltunicorn144pcs</v>
      </c>
      <c r="F197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pcmgp929478x225pugltunicorn144pcsuntana</v>
      </c>
      <c r="G1976" s="152" t="s">
        <v>6536</v>
      </c>
      <c r="H1976" s="152" t="s">
        <v>6253</v>
      </c>
      <c r="I1976" s="153"/>
      <c r="J1976" s="154" t="s">
        <v>1621</v>
      </c>
      <c r="K1976" s="155" t="e">
        <f>IF(db[[#This Row],[NB NOTA_C]]="","",COUNTIF([2]!B_MSK[concat],db[[#This Row],[NB NOTA_C]]))</f>
        <v>#REF!</v>
      </c>
      <c r="L1976" s="156" t="s">
        <v>1637</v>
      </c>
      <c r="M1976" s="151" t="s">
        <v>1664</v>
      </c>
      <c r="N1976" s="154" t="s">
        <v>2810</v>
      </c>
      <c r="O1976" s="151"/>
      <c r="P1976" s="151" t="str">
        <f>IF(db[[#This Row],[QTY/ CTN]]="","",SUBSTITUTE(SUBSTITUTE(SUBSTITUTE(db[[#This Row],[QTY/ CTN]]," ","_",2),"(",""),")","")&amp;"_")</f>
        <v>144 PCS_</v>
      </c>
      <c r="Q1976" s="151">
        <f>IF(db[[#This Row],[H_QTY/ CTN]]="","",SEARCH("_",db[[#This Row],[H_QTY/ CTN]]))</f>
        <v>8</v>
      </c>
      <c r="R1976" s="151">
        <f>IF(db[[#This Row],[H_QTY/ CTN]]="","",LEN(db[[#This Row],[H_QTY/ CTN]]))</f>
        <v>8</v>
      </c>
      <c r="S1976" s="150" t="str">
        <f>IF(db[[#This Row],[H_QTY/ CTN]]="","",LEFT(db[[#This Row],[H_QTY/ CTN]],db[[#This Row],[H_1]]-1))</f>
        <v>144 PCS</v>
      </c>
      <c r="T1976" s="150" t="str">
        <f>IF(NOT(db[[#This Row],[H_1]]=db[[#This Row],[H_2]]),MID(db[[#This Row],[H_QTY/ CTN]],db[[#This Row],[H_1]]+1,db[[#This Row],[H_2]]-db[[#This Row],[H_1]]-1),"")</f>
        <v/>
      </c>
      <c r="U1976" s="150" t="str">
        <f>IF(db[[#This Row],[QTY/ CTN B]]="","",LEFT(db[[#This Row],[QTY/ CTN B]],SEARCH(" ",db[[#This Row],[QTY/ CTN B]],1)-1))</f>
        <v>144</v>
      </c>
      <c r="V1976" s="150" t="str">
        <f>IF(db[[#This Row],[QTY/ CTN B]]="","",RIGHT(db[[#This Row],[QTY/ CTN B]],LEN(db[[#This Row],[QTY/ CTN B]])-SEARCH(" ",db[[#This Row],[QTY/ CTN B]],1)))</f>
        <v>PCS</v>
      </c>
      <c r="W1976" s="150" t="str">
        <f>IF(db[[#This Row],[QTY/ CTN TG]]="",IF(db[[#This Row],[STN TG]]="","",12),LEFT(db[[#This Row],[QTY/ CTN TG]],SEARCH(" ",db[[#This Row],[QTY/ CTN TG]],1)-1))</f>
        <v/>
      </c>
      <c r="X197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6" s="150" t="str">
        <f>IF(db[[#This Row],[STN K]]="","",IF(db[[#This Row],[STN TG]]="LSN",12,""))</f>
        <v/>
      </c>
      <c r="Z1976" s="150" t="str">
        <f>IF(db[[#This Row],[STN TG]]="LSN","PCS","")</f>
        <v/>
      </c>
      <c r="AA1976" s="150">
        <f>db[[#This Row],[QTY B]]*IF(db[[#This Row],[QTY TG]]="",1,db[[#This Row],[QTY TG]])*IF(db[[#This Row],[QTY K]]="",1,db[[#This Row],[QTY K]])</f>
        <v>144</v>
      </c>
      <c r="AB1976" s="150" t="str">
        <f>IF(db[[#This Row],[STN K]]="",IF(db[[#This Row],[STN TG]]="",db[[#This Row],[STN B]],db[[#This Row],[STN TG]]),db[[#This Row],[STN K]])</f>
        <v>PCS</v>
      </c>
      <c r="AC1976" s="150"/>
    </row>
    <row r="1977" spans="1:29" x14ac:dyDescent="0.25">
      <c r="A1977" s="150">
        <f>ROW()-1</f>
        <v>1976</v>
      </c>
      <c r="B1977" s="151" t="str">
        <f>LOWER(SUBSTITUTE(SUBSTITUTE(SUBSTITUTE(SUBSTITUTE(SUBSTITUTE(SUBSTITUTE(db[[#This Row],[NB BM]]," ",),".",""),"-",""),"(",""),")",""),"/",""))</f>
        <v>pcmagnitgp934027x215setunicorn</v>
      </c>
      <c r="C1977" s="151" t="str">
        <f>LOWER(SUBSTITUTE(SUBSTITUTE(SUBSTITUTE(SUBSTITUTE(SUBSTITUTE(SUBSTITUTE(SUBSTITUTE(SUBSTITUTE(SUBSTITUTE(db[[#This Row],[NB NOTA]]," ",),".",""),"-",""),"(",""),")",""),",",""),"/",""),"""",""),"+",""))</f>
        <v>pcmgp934027x215setunicorn</v>
      </c>
      <c r="D1977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pcmagnitgp934027x215setunicorn168pcs</v>
      </c>
      <c r="F197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pcmgp934027x215setunicorn168pcsuntana</v>
      </c>
      <c r="G1977" s="152" t="s">
        <v>6537</v>
      </c>
      <c r="H1977" s="152" t="s">
        <v>6297</v>
      </c>
      <c r="I1977" s="153"/>
      <c r="J1977" s="154" t="s">
        <v>1621</v>
      </c>
      <c r="K1977" s="155" t="e">
        <f>IF(db[[#This Row],[NB NOTA_C]]="","",COUNTIF([2]!B_MSK[concat],db[[#This Row],[NB NOTA_C]]))</f>
        <v>#REF!</v>
      </c>
      <c r="L1977" s="156" t="s">
        <v>1637</v>
      </c>
      <c r="M1977" s="151" t="s">
        <v>2185</v>
      </c>
      <c r="N1977" s="154" t="s">
        <v>2810</v>
      </c>
      <c r="O1977" s="151"/>
      <c r="P1977" s="151" t="str">
        <f>IF(db[[#This Row],[QTY/ CTN]]="","",SUBSTITUTE(SUBSTITUTE(SUBSTITUTE(db[[#This Row],[QTY/ CTN]]," ","_",2),"(",""),")","")&amp;"_")</f>
        <v>168 PCS_</v>
      </c>
      <c r="Q1977" s="151">
        <f>IF(db[[#This Row],[H_QTY/ CTN]]="","",SEARCH("_",db[[#This Row],[H_QTY/ CTN]]))</f>
        <v>8</v>
      </c>
      <c r="R1977" s="151">
        <f>IF(db[[#This Row],[H_QTY/ CTN]]="","",LEN(db[[#This Row],[H_QTY/ CTN]]))</f>
        <v>8</v>
      </c>
      <c r="S1977" s="150" t="str">
        <f>IF(db[[#This Row],[H_QTY/ CTN]]="","",LEFT(db[[#This Row],[H_QTY/ CTN]],db[[#This Row],[H_1]]-1))</f>
        <v>168 PCS</v>
      </c>
      <c r="T1977" s="150" t="str">
        <f>IF(NOT(db[[#This Row],[H_1]]=db[[#This Row],[H_2]]),MID(db[[#This Row],[H_QTY/ CTN]],db[[#This Row],[H_1]]+1,db[[#This Row],[H_2]]-db[[#This Row],[H_1]]-1),"")</f>
        <v/>
      </c>
      <c r="U1977" s="150" t="str">
        <f>IF(db[[#This Row],[QTY/ CTN B]]="","",LEFT(db[[#This Row],[QTY/ CTN B]],SEARCH(" ",db[[#This Row],[QTY/ CTN B]],1)-1))</f>
        <v>168</v>
      </c>
      <c r="V1977" s="150" t="str">
        <f>IF(db[[#This Row],[QTY/ CTN B]]="","",RIGHT(db[[#This Row],[QTY/ CTN B]],LEN(db[[#This Row],[QTY/ CTN B]])-SEARCH(" ",db[[#This Row],[QTY/ CTN B]],1)))</f>
        <v>PCS</v>
      </c>
      <c r="W1977" s="150" t="str">
        <f>IF(db[[#This Row],[QTY/ CTN TG]]="",IF(db[[#This Row],[STN TG]]="","",12),LEFT(db[[#This Row],[QTY/ CTN TG]],SEARCH(" ",db[[#This Row],[QTY/ CTN TG]],1)-1))</f>
        <v/>
      </c>
      <c r="X197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7" s="150" t="str">
        <f>IF(db[[#This Row],[STN K]]="","",IF(db[[#This Row],[STN TG]]="LSN",12,""))</f>
        <v/>
      </c>
      <c r="Z1977" s="150" t="str">
        <f>IF(db[[#This Row],[STN TG]]="LSN","PCS","")</f>
        <v/>
      </c>
      <c r="AA1977" s="150">
        <f>db[[#This Row],[QTY B]]*IF(db[[#This Row],[QTY TG]]="",1,db[[#This Row],[QTY TG]])*IF(db[[#This Row],[QTY K]]="",1,db[[#This Row],[QTY K]])</f>
        <v>168</v>
      </c>
      <c r="AB1977" s="150" t="str">
        <f>IF(db[[#This Row],[STN K]]="",IF(db[[#This Row],[STN TG]]="",db[[#This Row],[STN B]],db[[#This Row],[STN TG]]),db[[#This Row],[STN K]])</f>
        <v>PCS</v>
      </c>
      <c r="AC1977" s="150"/>
    </row>
    <row r="1978" spans="1:29" x14ac:dyDescent="0.25">
      <c r="A1978" s="87">
        <f>ROW()-1</f>
        <v>1977</v>
      </c>
      <c r="B1978" s="3" t="str">
        <f>LOWER(SUBSTITUTE(SUBSTITUTE(SUBSTITUTE(SUBSTITUTE(SUBSTITUTE(SUBSTITUTE(db[[#This Row],[NB BM]]," ",),".",""),"-",""),"(",""),")",""),"/",""))</f>
        <v>pcmagnitgp93427x215setbt21</v>
      </c>
      <c r="C197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D1978" s="3" t="str">
        <f>LOWER(SUBSTITUTE(SUBSTITUTE(SUBSTITUTE(SUBSTITUTE(SUBSTITUTE(SUBSTITUTE(SUBSTITUTE(SUBSTITUTE(SUBSTITUTE(db[[#This Row],[NB PAJAK]]," ",""),"-",""),"(",""),")",""),".",""),",",""),"/",""),"""",""),"+",""))</f>
        <v/>
      </c>
      <c r="E197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pcmagnitgp93427x215setbt21168pcs</v>
      </c>
      <c r="F19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pcmgp93427x215setbt21168pcsuntana</v>
      </c>
      <c r="G1978" s="1" t="s">
        <v>6538</v>
      </c>
      <c r="H1978" s="4" t="s">
        <v>2867</v>
      </c>
      <c r="I1978" s="49"/>
      <c r="J1978" s="1" t="s">
        <v>1621</v>
      </c>
      <c r="K1978" s="26" t="e">
        <f>IF(db[[#This Row],[NB NOTA_C]]="","",COUNTIF([2]!B_MSK[concat],db[[#This Row],[NB NOTA_C]]))</f>
        <v>#REF!</v>
      </c>
      <c r="L1978" s="7" t="s">
        <v>1637</v>
      </c>
      <c r="M1978" s="3" t="s">
        <v>2185</v>
      </c>
      <c r="N1978" s="1" t="s">
        <v>2810</v>
      </c>
      <c r="P1978" s="1" t="str">
        <f>IF(db[[#This Row],[QTY/ CTN]]="","",SUBSTITUTE(SUBSTITUTE(SUBSTITUTE(db[[#This Row],[QTY/ CTN]]," ","_",2),"(",""),")","")&amp;"_")</f>
        <v>168 PCS_</v>
      </c>
      <c r="Q1978" s="1">
        <f>IF(db[[#This Row],[H_QTY/ CTN]]="","",SEARCH("_",db[[#This Row],[H_QTY/ CTN]]))</f>
        <v>8</v>
      </c>
      <c r="R1978" s="1">
        <f>IF(db[[#This Row],[H_QTY/ CTN]]="","",LEN(db[[#This Row],[H_QTY/ CTN]]))</f>
        <v>8</v>
      </c>
      <c r="S1978" s="90" t="str">
        <f>IF(db[[#This Row],[H_QTY/ CTN]]="","",LEFT(db[[#This Row],[H_QTY/ CTN]],db[[#This Row],[H_1]]-1))</f>
        <v>168 PCS</v>
      </c>
      <c r="T1978" s="87" t="str">
        <f>IF(NOT(db[[#This Row],[H_1]]=db[[#This Row],[H_2]]),MID(db[[#This Row],[H_QTY/ CTN]],db[[#This Row],[H_1]]+1,db[[#This Row],[H_2]]-db[[#This Row],[H_1]]-1),"")</f>
        <v/>
      </c>
      <c r="U1978" s="87" t="str">
        <f>IF(db[[#This Row],[QTY/ CTN B]]="","",LEFT(db[[#This Row],[QTY/ CTN B]],SEARCH(" ",db[[#This Row],[QTY/ CTN B]],1)-1))</f>
        <v>168</v>
      </c>
      <c r="V1978" s="87" t="str">
        <f>IF(db[[#This Row],[QTY/ CTN B]]="","",RIGHT(db[[#This Row],[QTY/ CTN B]],LEN(db[[#This Row],[QTY/ CTN B]])-SEARCH(" ",db[[#This Row],[QTY/ CTN B]],1)))</f>
        <v>PCS</v>
      </c>
      <c r="W1978" s="87" t="str">
        <f>IF(db[[#This Row],[QTY/ CTN TG]]="",IF(db[[#This Row],[STN TG]]="","",12),LEFT(db[[#This Row],[QTY/ CTN TG]],SEARCH(" ",db[[#This Row],[QTY/ CTN TG]],1)-1))</f>
        <v/>
      </c>
      <c r="X1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8" s="87" t="str">
        <f>IF(db[[#This Row],[STN K]]="","",IF(db[[#This Row],[STN TG]]="LSN",12,""))</f>
        <v/>
      </c>
      <c r="Z1978" s="87" t="str">
        <f>IF(db[[#This Row],[STN TG]]="LSN","PCS","")</f>
        <v/>
      </c>
      <c r="AA1978" s="87">
        <f>db[[#This Row],[QTY B]]*IF(db[[#This Row],[QTY TG]]="",1,db[[#This Row],[QTY TG]])*IF(db[[#This Row],[QTY K]]="",1,db[[#This Row],[QTY K]])</f>
        <v>168</v>
      </c>
      <c r="AB1978" s="87" t="str">
        <f>IF(db[[#This Row],[STN K]]="",IF(db[[#This Row],[STN TG]]="",db[[#This Row],[STN B]],db[[#This Row],[STN TG]]),db[[#This Row],[STN K]])</f>
        <v>PCS</v>
      </c>
      <c r="AC1978" s="87"/>
    </row>
    <row r="1979" spans="1:29" x14ac:dyDescent="0.25">
      <c r="A1979" s="150">
        <f>ROW()-1</f>
        <v>1978</v>
      </c>
      <c r="B1979" s="151" t="str">
        <f>LOWER(SUBSTITUTE(SUBSTITUTE(SUBSTITUTE(SUBSTITUTE(SUBSTITUTE(SUBSTITUTE(db[[#This Row],[NB BM]]," ",),".",""),"-",""),"(",""),")",""),"/",""))</f>
        <v>pcmagnitgp934227x215setbt21</v>
      </c>
      <c r="C1979" s="151" t="str">
        <f>LOWER(SUBSTITUTE(SUBSTITUTE(SUBSTITUTE(SUBSTITUTE(SUBSTITUTE(SUBSTITUTE(SUBSTITUTE(SUBSTITUTE(SUBSTITUTE(db[[#This Row],[NB NOTA]]," ",),".",""),"-",""),"(",""),")",""),",",""),"/",""),"""",""),"+",""))</f>
        <v>pcmgp934227x215setbt21</v>
      </c>
      <c r="D1979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pcmagnitgp934227x215setbt21168pcs</v>
      </c>
      <c r="F197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pcmgp934227x215setbt21168pcsuntana</v>
      </c>
      <c r="G1979" s="152" t="s">
        <v>6539</v>
      </c>
      <c r="H1979" s="152" t="s">
        <v>6258</v>
      </c>
      <c r="I1979" s="153"/>
      <c r="J1979" s="154" t="s">
        <v>1621</v>
      </c>
      <c r="K1979" s="155" t="e">
        <f>IF(db[[#This Row],[NB NOTA_C]]="","",COUNTIF([2]!B_MSK[concat],db[[#This Row],[NB NOTA_C]]))</f>
        <v>#REF!</v>
      </c>
      <c r="L1979" s="156" t="s">
        <v>1637</v>
      </c>
      <c r="M1979" s="151" t="s">
        <v>2185</v>
      </c>
      <c r="N1979" s="154" t="s">
        <v>2810</v>
      </c>
      <c r="O1979" s="151"/>
      <c r="P1979" s="151" t="str">
        <f>IF(db[[#This Row],[QTY/ CTN]]="","",SUBSTITUTE(SUBSTITUTE(SUBSTITUTE(db[[#This Row],[QTY/ CTN]]," ","_",2),"(",""),")","")&amp;"_")</f>
        <v>168 PCS_</v>
      </c>
      <c r="Q1979" s="151">
        <f>IF(db[[#This Row],[H_QTY/ CTN]]="","",SEARCH("_",db[[#This Row],[H_QTY/ CTN]]))</f>
        <v>8</v>
      </c>
      <c r="R1979" s="151">
        <f>IF(db[[#This Row],[H_QTY/ CTN]]="","",LEN(db[[#This Row],[H_QTY/ CTN]]))</f>
        <v>8</v>
      </c>
      <c r="S1979" s="150" t="str">
        <f>IF(db[[#This Row],[H_QTY/ CTN]]="","",LEFT(db[[#This Row],[H_QTY/ CTN]],db[[#This Row],[H_1]]-1))</f>
        <v>168 PCS</v>
      </c>
      <c r="T1979" s="150" t="str">
        <f>IF(NOT(db[[#This Row],[H_1]]=db[[#This Row],[H_2]]),MID(db[[#This Row],[H_QTY/ CTN]],db[[#This Row],[H_1]]+1,db[[#This Row],[H_2]]-db[[#This Row],[H_1]]-1),"")</f>
        <v/>
      </c>
      <c r="U1979" s="150" t="str">
        <f>IF(db[[#This Row],[QTY/ CTN B]]="","",LEFT(db[[#This Row],[QTY/ CTN B]],SEARCH(" ",db[[#This Row],[QTY/ CTN B]],1)-1))</f>
        <v>168</v>
      </c>
      <c r="V1979" s="150" t="str">
        <f>IF(db[[#This Row],[QTY/ CTN B]]="","",RIGHT(db[[#This Row],[QTY/ CTN B]],LEN(db[[#This Row],[QTY/ CTN B]])-SEARCH(" ",db[[#This Row],[QTY/ CTN B]],1)))</f>
        <v>PCS</v>
      </c>
      <c r="W1979" s="150" t="str">
        <f>IF(db[[#This Row],[QTY/ CTN TG]]="",IF(db[[#This Row],[STN TG]]="","",12),LEFT(db[[#This Row],[QTY/ CTN TG]],SEARCH(" ",db[[#This Row],[QTY/ CTN TG]],1)-1))</f>
        <v/>
      </c>
      <c r="X197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79" s="150" t="str">
        <f>IF(db[[#This Row],[STN K]]="","",IF(db[[#This Row],[STN TG]]="LSN",12,""))</f>
        <v/>
      </c>
      <c r="Z1979" s="150" t="str">
        <f>IF(db[[#This Row],[STN TG]]="LSN","PCS","")</f>
        <v/>
      </c>
      <c r="AA1979" s="150">
        <f>db[[#This Row],[QTY B]]*IF(db[[#This Row],[QTY TG]]="",1,db[[#This Row],[QTY TG]])*IF(db[[#This Row],[QTY K]]="",1,db[[#This Row],[QTY K]])</f>
        <v>168</v>
      </c>
      <c r="AB1979" s="150" t="str">
        <f>IF(db[[#This Row],[STN K]]="",IF(db[[#This Row],[STN TG]]="",db[[#This Row],[STN B]],db[[#This Row],[STN TG]]),db[[#This Row],[STN K]])</f>
        <v>PCS</v>
      </c>
      <c r="AC1979" s="150"/>
    </row>
    <row r="1980" spans="1:29" x14ac:dyDescent="0.25">
      <c r="A1980" s="87">
        <f>ROW()-1</f>
        <v>1979</v>
      </c>
      <c r="B1980" s="3" t="str">
        <f>LOWER(SUBSTITUTE(SUBSTITUTE(SUBSTITUTE(SUBSTITUTE(SUBSTITUTE(SUBSTITUTE(db[[#This Row],[NB BM]]," ",),".",""),"-",""),"(",""),")",""),"/",""))</f>
        <v>pcmagnitgp93548x22+puatrbt21</v>
      </c>
      <c r="C1980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D1980" s="3" t="str">
        <f>LOWER(SUBSTITUTE(SUBSTITUTE(SUBSTITUTE(SUBSTITUTE(SUBSTITUTE(SUBSTITUTE(SUBSTITUTE(SUBSTITUTE(SUBSTITUTE(db[[#This Row],[NB PAJAK]]," ",""),"-",""),"(",""),")",""),".",""),",",""),"/",""),"""",""),"+",""))</f>
        <v/>
      </c>
      <c r="E1980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pcmagnitgp93548x22puatrbt21140pcs</v>
      </c>
      <c r="F19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pcmgp93548x22puatrbt21140pcsuntana</v>
      </c>
      <c r="G1980" s="1" t="s">
        <v>6526</v>
      </c>
      <c r="H1980" s="4" t="s">
        <v>2204</v>
      </c>
      <c r="I1980" s="49"/>
      <c r="J1980" s="1" t="s">
        <v>1621</v>
      </c>
      <c r="K1980" s="26" t="e">
        <f>IF(db[[#This Row],[NB NOTA_C]]="","",COUNTIF([2]!B_MSK[concat],db[[#This Row],[NB NOTA_C]]))</f>
        <v>#REF!</v>
      </c>
      <c r="L1980" s="7" t="s">
        <v>1637</v>
      </c>
      <c r="M1980" s="3" t="s">
        <v>2208</v>
      </c>
      <c r="N1980" s="1" t="s">
        <v>2810</v>
      </c>
      <c r="P1980" s="1" t="str">
        <f>IF(db[[#This Row],[QTY/ CTN]]="","",SUBSTITUTE(SUBSTITUTE(SUBSTITUTE(db[[#This Row],[QTY/ CTN]]," ","_",2),"(",""),")","")&amp;"_")</f>
        <v>140 PCS_</v>
      </c>
      <c r="Q1980" s="1">
        <f>IF(db[[#This Row],[H_QTY/ CTN]]="","",SEARCH("_",db[[#This Row],[H_QTY/ CTN]]))</f>
        <v>8</v>
      </c>
      <c r="R1980" s="1">
        <f>IF(db[[#This Row],[H_QTY/ CTN]]="","",LEN(db[[#This Row],[H_QTY/ CTN]]))</f>
        <v>8</v>
      </c>
      <c r="S1980" s="90" t="str">
        <f>IF(db[[#This Row],[H_QTY/ CTN]]="","",LEFT(db[[#This Row],[H_QTY/ CTN]],db[[#This Row],[H_1]]-1))</f>
        <v>140 PCS</v>
      </c>
      <c r="T1980" s="87" t="str">
        <f>IF(NOT(db[[#This Row],[H_1]]=db[[#This Row],[H_2]]),MID(db[[#This Row],[H_QTY/ CTN]],db[[#This Row],[H_1]]+1,db[[#This Row],[H_2]]-db[[#This Row],[H_1]]-1),"")</f>
        <v/>
      </c>
      <c r="U1980" s="87" t="str">
        <f>IF(db[[#This Row],[QTY/ CTN B]]="","",LEFT(db[[#This Row],[QTY/ CTN B]],SEARCH(" ",db[[#This Row],[QTY/ CTN B]],1)-1))</f>
        <v>140</v>
      </c>
      <c r="V1980" s="87" t="str">
        <f>IF(db[[#This Row],[QTY/ CTN B]]="","",RIGHT(db[[#This Row],[QTY/ CTN B]],LEN(db[[#This Row],[QTY/ CTN B]])-SEARCH(" ",db[[#This Row],[QTY/ CTN B]],1)))</f>
        <v>PCS</v>
      </c>
      <c r="W1980" s="87" t="str">
        <f>IF(db[[#This Row],[QTY/ CTN TG]]="",IF(db[[#This Row],[STN TG]]="","",12),LEFT(db[[#This Row],[QTY/ CTN TG]],SEARCH(" ",db[[#This Row],[QTY/ CTN TG]],1)-1))</f>
        <v/>
      </c>
      <c r="X1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0" s="87" t="str">
        <f>IF(db[[#This Row],[STN K]]="","",IF(db[[#This Row],[STN TG]]="LSN",12,""))</f>
        <v/>
      </c>
      <c r="Z1980" s="87" t="str">
        <f>IF(db[[#This Row],[STN TG]]="LSN","PCS","")</f>
        <v/>
      </c>
      <c r="AA1980" s="87">
        <f>db[[#This Row],[QTY B]]*IF(db[[#This Row],[QTY TG]]="",1,db[[#This Row],[QTY TG]])*IF(db[[#This Row],[QTY K]]="",1,db[[#This Row],[QTY K]])</f>
        <v>140</v>
      </c>
      <c r="AB1980" s="87" t="str">
        <f>IF(db[[#This Row],[STN K]]="",IF(db[[#This Row],[STN TG]]="",db[[#This Row],[STN B]],db[[#This Row],[STN TG]]),db[[#This Row],[STN K]])</f>
        <v>PCS</v>
      </c>
      <c r="AC1980" s="87"/>
    </row>
    <row r="1981" spans="1:29" x14ac:dyDescent="0.25">
      <c r="A1981" s="87">
        <f>ROW()-1</f>
        <v>1980</v>
      </c>
      <c r="B1981" s="3" t="str">
        <f>LOWER(SUBSTITUTE(SUBSTITUTE(SUBSTITUTE(SUBSTITUTE(SUBSTITUTE(SUBSTITUTE(db[[#This Row],[NB BM]]," ",),".",""),"-",""),"(",""),")",""),"/",""))</f>
        <v>pcmagnitgp935675x22puabt21</v>
      </c>
      <c r="C1981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D1981" s="3" t="str">
        <f>LOWER(SUBSTITUTE(SUBSTITUTE(SUBSTITUTE(SUBSTITUTE(SUBSTITUTE(SUBSTITUTE(SUBSTITUTE(SUBSTITUTE(SUBSTITUTE(db[[#This Row],[NB PAJAK]]," ",""),"-",""),"(",""),")",""),".",""),",",""),"/",""),"""",""),"+",""))</f>
        <v/>
      </c>
      <c r="E198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pcmagnitgp935675x22puabt21160pcs</v>
      </c>
      <c r="F19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pcmgp935675x22puabt21160pcsuntana</v>
      </c>
      <c r="G1981" s="1" t="s">
        <v>6527</v>
      </c>
      <c r="H1981" s="4" t="s">
        <v>3043</v>
      </c>
      <c r="I1981" s="49"/>
      <c r="J1981" s="1" t="s">
        <v>1621</v>
      </c>
      <c r="K1981" s="26" t="e">
        <f>IF(db[[#This Row],[NB NOTA_C]]="","",COUNTIF([2]!B_MSK[concat],db[[#This Row],[NB NOTA_C]]))</f>
        <v>#REF!</v>
      </c>
      <c r="L1981" s="7" t="s">
        <v>1637</v>
      </c>
      <c r="M1981" s="3" t="s">
        <v>1701</v>
      </c>
      <c r="N1981" s="1" t="s">
        <v>2810</v>
      </c>
      <c r="P1981" s="1" t="str">
        <f>IF(db[[#This Row],[QTY/ CTN]]="","",SUBSTITUTE(SUBSTITUTE(SUBSTITUTE(db[[#This Row],[QTY/ CTN]]," ","_",2),"(",""),")","")&amp;"_")</f>
        <v>160 PCS_</v>
      </c>
      <c r="Q1981" s="1">
        <f>IF(db[[#This Row],[H_QTY/ CTN]]="","",SEARCH("_",db[[#This Row],[H_QTY/ CTN]]))</f>
        <v>8</v>
      </c>
      <c r="R1981" s="1">
        <f>IF(db[[#This Row],[H_QTY/ CTN]]="","",LEN(db[[#This Row],[H_QTY/ CTN]]))</f>
        <v>8</v>
      </c>
      <c r="S1981" s="90" t="str">
        <f>IF(db[[#This Row],[H_QTY/ CTN]]="","",LEFT(db[[#This Row],[H_QTY/ CTN]],db[[#This Row],[H_1]]-1))</f>
        <v>160 PCS</v>
      </c>
      <c r="T1981" s="87" t="str">
        <f>IF(NOT(db[[#This Row],[H_1]]=db[[#This Row],[H_2]]),MID(db[[#This Row],[H_QTY/ CTN]],db[[#This Row],[H_1]]+1,db[[#This Row],[H_2]]-db[[#This Row],[H_1]]-1),"")</f>
        <v/>
      </c>
      <c r="U1981" s="87" t="str">
        <f>IF(db[[#This Row],[QTY/ CTN B]]="","",LEFT(db[[#This Row],[QTY/ CTN B]],SEARCH(" ",db[[#This Row],[QTY/ CTN B]],1)-1))</f>
        <v>160</v>
      </c>
      <c r="V1981" s="87" t="str">
        <f>IF(db[[#This Row],[QTY/ CTN B]]="","",RIGHT(db[[#This Row],[QTY/ CTN B]],LEN(db[[#This Row],[QTY/ CTN B]])-SEARCH(" ",db[[#This Row],[QTY/ CTN B]],1)))</f>
        <v>PCS</v>
      </c>
      <c r="W1981" s="87" t="str">
        <f>IF(db[[#This Row],[QTY/ CTN TG]]="",IF(db[[#This Row],[STN TG]]="","",12),LEFT(db[[#This Row],[QTY/ CTN TG]],SEARCH(" ",db[[#This Row],[QTY/ CTN TG]],1)-1))</f>
        <v/>
      </c>
      <c r="X19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1" s="87" t="str">
        <f>IF(db[[#This Row],[STN K]]="","",IF(db[[#This Row],[STN TG]]="LSN",12,""))</f>
        <v/>
      </c>
      <c r="Z1981" s="87" t="str">
        <f>IF(db[[#This Row],[STN TG]]="LSN","PCS","")</f>
        <v/>
      </c>
      <c r="AA1981" s="87">
        <f>db[[#This Row],[QTY B]]*IF(db[[#This Row],[QTY TG]]="",1,db[[#This Row],[QTY TG]])*IF(db[[#This Row],[QTY K]]="",1,db[[#This Row],[QTY K]])</f>
        <v>160</v>
      </c>
      <c r="AB1981" s="87" t="str">
        <f>IF(db[[#This Row],[STN K]]="",IF(db[[#This Row],[STN TG]]="",db[[#This Row],[STN B]],db[[#This Row],[STN TG]]),db[[#This Row],[STN K]])</f>
        <v>PCS</v>
      </c>
      <c r="AC1981" s="87"/>
    </row>
    <row r="1982" spans="1:29" x14ac:dyDescent="0.25">
      <c r="A1982" s="87">
        <f>ROW()-1</f>
        <v>1981</v>
      </c>
      <c r="B1982" s="3" t="str">
        <f>LOWER(SUBSTITUTE(SUBSTITUTE(SUBSTITUTE(SUBSTITUTE(SUBSTITUTE(SUBSTITUTE(db[[#This Row],[NB BM]]," ",),".",""),"-",""),"(",""),")",""),"/",""))</f>
        <v>pcmagnitgp935775x218puakalkulator</v>
      </c>
      <c r="C1982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D1982" s="3" t="str">
        <f>LOWER(SUBSTITUTE(SUBSTITUTE(SUBSTITUTE(SUBSTITUTE(SUBSTITUTE(SUBSTITUTE(SUBSTITUTE(SUBSTITUTE(SUBSTITUTE(db[[#This Row],[NB PAJAK]]," ",""),"-",""),"(",""),")",""),".",""),",",""),"/",""),"""",""),"+",""))</f>
        <v/>
      </c>
      <c r="E1982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pcmagnitgp935775x218puakalkulator160pcs</v>
      </c>
      <c r="F19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pcmgp935775x218puakalkulator160pcsuntana</v>
      </c>
      <c r="G1982" s="1" t="s">
        <v>6532</v>
      </c>
      <c r="H1982" s="4" t="s">
        <v>2869</v>
      </c>
      <c r="I1982" s="49"/>
      <c r="J1982" s="1" t="s">
        <v>1621</v>
      </c>
      <c r="K1982" s="26" t="e">
        <f>IF(db[[#This Row],[NB NOTA_C]]="","",COUNTIF([2]!B_MSK[concat],db[[#This Row],[NB NOTA_C]]))</f>
        <v>#REF!</v>
      </c>
      <c r="L1982" s="7" t="s">
        <v>1637</v>
      </c>
      <c r="M1982" s="3" t="s">
        <v>1701</v>
      </c>
      <c r="N1982" s="1" t="s">
        <v>2810</v>
      </c>
      <c r="P1982" s="1" t="str">
        <f>IF(db[[#This Row],[QTY/ CTN]]="","",SUBSTITUTE(SUBSTITUTE(SUBSTITUTE(db[[#This Row],[QTY/ CTN]]," ","_",2),"(",""),")","")&amp;"_")</f>
        <v>160 PCS_</v>
      </c>
      <c r="Q1982" s="1">
        <f>IF(db[[#This Row],[H_QTY/ CTN]]="","",SEARCH("_",db[[#This Row],[H_QTY/ CTN]]))</f>
        <v>8</v>
      </c>
      <c r="R1982" s="1">
        <f>IF(db[[#This Row],[H_QTY/ CTN]]="","",LEN(db[[#This Row],[H_QTY/ CTN]]))</f>
        <v>8</v>
      </c>
      <c r="S1982" s="90" t="str">
        <f>IF(db[[#This Row],[H_QTY/ CTN]]="","",LEFT(db[[#This Row],[H_QTY/ CTN]],db[[#This Row],[H_1]]-1))</f>
        <v>160 PCS</v>
      </c>
      <c r="T1982" s="87" t="str">
        <f>IF(NOT(db[[#This Row],[H_1]]=db[[#This Row],[H_2]]),MID(db[[#This Row],[H_QTY/ CTN]],db[[#This Row],[H_1]]+1,db[[#This Row],[H_2]]-db[[#This Row],[H_1]]-1),"")</f>
        <v/>
      </c>
      <c r="U1982" s="87" t="str">
        <f>IF(db[[#This Row],[QTY/ CTN B]]="","",LEFT(db[[#This Row],[QTY/ CTN B]],SEARCH(" ",db[[#This Row],[QTY/ CTN B]],1)-1))</f>
        <v>160</v>
      </c>
      <c r="V1982" s="87" t="str">
        <f>IF(db[[#This Row],[QTY/ CTN B]]="","",RIGHT(db[[#This Row],[QTY/ CTN B]],LEN(db[[#This Row],[QTY/ CTN B]])-SEARCH(" ",db[[#This Row],[QTY/ CTN B]],1)))</f>
        <v>PCS</v>
      </c>
      <c r="W1982" s="87" t="str">
        <f>IF(db[[#This Row],[QTY/ CTN TG]]="",IF(db[[#This Row],[STN TG]]="","",12),LEFT(db[[#This Row],[QTY/ CTN TG]],SEARCH(" ",db[[#This Row],[QTY/ CTN TG]],1)-1))</f>
        <v/>
      </c>
      <c r="X19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2" s="87" t="str">
        <f>IF(db[[#This Row],[STN K]]="","",IF(db[[#This Row],[STN TG]]="LSN",12,""))</f>
        <v/>
      </c>
      <c r="Z1982" s="87" t="str">
        <f>IF(db[[#This Row],[STN TG]]="LSN","PCS","")</f>
        <v/>
      </c>
      <c r="AA1982" s="87">
        <f>db[[#This Row],[QTY B]]*IF(db[[#This Row],[QTY TG]]="",1,db[[#This Row],[QTY TG]])*IF(db[[#This Row],[QTY K]]="",1,db[[#This Row],[QTY K]])</f>
        <v>160</v>
      </c>
      <c r="AB1982" s="87" t="str">
        <f>IF(db[[#This Row],[STN K]]="",IF(db[[#This Row],[STN TG]]="",db[[#This Row],[STN B]],db[[#This Row],[STN TG]]),db[[#This Row],[STN K]])</f>
        <v>PCS</v>
      </c>
      <c r="AC1982" s="87"/>
    </row>
    <row r="1983" spans="1:29" x14ac:dyDescent="0.25">
      <c r="A1983" s="87">
        <f>ROW()-1</f>
        <v>1982</v>
      </c>
      <c r="B1983" s="3" t="str">
        <f>LOWER(SUBSTITUTE(SUBSTITUTE(SUBSTITUTE(SUBSTITUTE(SUBSTITUTE(SUBSTITUTE(db[[#This Row],[NB BM]]," ",),".",""),"-",""),"(",""),")",""),"/",""))</f>
        <v>pcmagnitgp93638x22puabentukd</v>
      </c>
      <c r="C1983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D1983" s="3" t="str">
        <f>LOWER(SUBSTITUTE(SUBSTITUTE(SUBSTITUTE(SUBSTITUTE(SUBSTITUTE(SUBSTITUTE(SUBSTITUTE(SUBSTITUTE(SUBSTITUTE(db[[#This Row],[NB PAJAK]]," ",""),"-",""),"(",""),")",""),".",""),",",""),"/",""),"""",""),"+",""))</f>
        <v/>
      </c>
      <c r="E198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pcmagnitgp93638x22puabentukd192pcs</v>
      </c>
      <c r="F19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pcmgp93638x22puabentukd192pcsuntana</v>
      </c>
      <c r="G1983" s="4" t="s">
        <v>6540</v>
      </c>
      <c r="H1983" s="4" t="s">
        <v>5191</v>
      </c>
      <c r="I1983" s="49"/>
      <c r="J1983" s="1" t="s">
        <v>1621</v>
      </c>
      <c r="K1983" s="28" t="e">
        <f>IF(db[[#This Row],[NB NOTA_C]]="","",COUNTIF([2]!B_MSK[concat],db[[#This Row],[NB NOTA_C]]))</f>
        <v>#REF!</v>
      </c>
      <c r="L1983" s="7" t="s">
        <v>1637</v>
      </c>
      <c r="M1983" s="3" t="s">
        <v>1767</v>
      </c>
      <c r="N1983" s="1" t="s">
        <v>2810</v>
      </c>
      <c r="O1983" s="3"/>
      <c r="P1983" s="3" t="str">
        <f>IF(db[[#This Row],[QTY/ CTN]]="","",SUBSTITUTE(SUBSTITUTE(SUBSTITUTE(db[[#This Row],[QTY/ CTN]]," ","_",2),"(",""),")","")&amp;"_")</f>
        <v>192 PCS_</v>
      </c>
      <c r="Q1983" s="3">
        <f>IF(db[[#This Row],[H_QTY/ CTN]]="","",SEARCH("_",db[[#This Row],[H_QTY/ CTN]]))</f>
        <v>8</v>
      </c>
      <c r="R1983" s="3">
        <f>IF(db[[#This Row],[H_QTY/ CTN]]="","",LEN(db[[#This Row],[H_QTY/ CTN]]))</f>
        <v>8</v>
      </c>
      <c r="S1983" s="87" t="str">
        <f>IF(db[[#This Row],[H_QTY/ CTN]]="","",LEFT(db[[#This Row],[H_QTY/ CTN]],db[[#This Row],[H_1]]-1))</f>
        <v>192 PCS</v>
      </c>
      <c r="T1983" s="87" t="str">
        <f>IF(NOT(db[[#This Row],[H_1]]=db[[#This Row],[H_2]]),MID(db[[#This Row],[H_QTY/ CTN]],db[[#This Row],[H_1]]+1,db[[#This Row],[H_2]]-db[[#This Row],[H_1]]-1),"")</f>
        <v/>
      </c>
      <c r="U1983" s="87" t="str">
        <f>IF(db[[#This Row],[QTY/ CTN B]]="","",LEFT(db[[#This Row],[QTY/ CTN B]],SEARCH(" ",db[[#This Row],[QTY/ CTN B]],1)-1))</f>
        <v>192</v>
      </c>
      <c r="V1983" s="87" t="str">
        <f>IF(db[[#This Row],[QTY/ CTN B]]="","",RIGHT(db[[#This Row],[QTY/ CTN B]],LEN(db[[#This Row],[QTY/ CTN B]])-SEARCH(" ",db[[#This Row],[QTY/ CTN B]],1)))</f>
        <v>PCS</v>
      </c>
      <c r="W1983" s="87" t="str">
        <f>IF(db[[#This Row],[QTY/ CTN TG]]="",IF(db[[#This Row],[STN TG]]="","",12),LEFT(db[[#This Row],[QTY/ CTN TG]],SEARCH(" ",db[[#This Row],[QTY/ CTN TG]],1)-1))</f>
        <v/>
      </c>
      <c r="X19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3" s="87" t="str">
        <f>IF(db[[#This Row],[STN K]]="","",IF(db[[#This Row],[STN TG]]="LSN",12,""))</f>
        <v/>
      </c>
      <c r="Z1983" s="87" t="str">
        <f>IF(db[[#This Row],[STN TG]]="LSN","PCS","")</f>
        <v/>
      </c>
      <c r="AA1983" s="87">
        <f>db[[#This Row],[QTY B]]*IF(db[[#This Row],[QTY TG]]="",1,db[[#This Row],[QTY TG]])*IF(db[[#This Row],[QTY K]]="",1,db[[#This Row],[QTY K]])</f>
        <v>192</v>
      </c>
      <c r="AB1983" s="87" t="str">
        <f>IF(db[[#This Row],[STN K]]="",IF(db[[#This Row],[STN TG]]="",db[[#This Row],[STN B]],db[[#This Row],[STN TG]]),db[[#This Row],[STN K]])</f>
        <v>PCS</v>
      </c>
      <c r="AC1983" s="87"/>
    </row>
    <row r="1984" spans="1:29" x14ac:dyDescent="0.25">
      <c r="A1984" s="150">
        <f>ROW()-1</f>
        <v>1983</v>
      </c>
      <c r="B1984" s="151" t="str">
        <f>LOWER(SUBSTITUTE(SUBSTITUTE(SUBSTITUTE(SUBSTITUTE(SUBSTITUTE(SUBSTITUTE(db[[#This Row],[NB BM]]," ",),".",""),"-",""),"(",""),")",""),"/",""))</f>
        <v>pcmagnitgp93728x23puagltsr</v>
      </c>
      <c r="C1984" s="151" t="str">
        <f>LOWER(SUBSTITUTE(SUBSTITUTE(SUBSTITUTE(SUBSTITUTE(SUBSTITUTE(SUBSTITUTE(SUBSTITUTE(SUBSTITUTE(SUBSTITUTE(db[[#This Row],[NB NOTA]]," ",),".",""),"-",""),"(",""),")",""),",",""),"/",""),"""",""),"+",""))</f>
        <v>pcmgp93728x23puagltsr</v>
      </c>
      <c r="D1984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pcmagnitgp93728x23puagltsr144pcs</v>
      </c>
      <c r="F198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pcmgp93728x23puagltsr144pcsuntana</v>
      </c>
      <c r="G1984" s="152" t="s">
        <v>6541</v>
      </c>
      <c r="H1984" s="152" t="s">
        <v>6257</v>
      </c>
      <c r="I1984" s="153"/>
      <c r="J1984" s="154" t="s">
        <v>1621</v>
      </c>
      <c r="K1984" s="155" t="e">
        <f>IF(db[[#This Row],[NB NOTA_C]]="","",COUNTIF([2]!B_MSK[concat],db[[#This Row],[NB NOTA_C]]))</f>
        <v>#REF!</v>
      </c>
      <c r="L1984" s="156" t="s">
        <v>1637</v>
      </c>
      <c r="M1984" s="151" t="s">
        <v>1664</v>
      </c>
      <c r="N1984" s="154" t="s">
        <v>2810</v>
      </c>
      <c r="O1984" s="151"/>
      <c r="P1984" s="151" t="str">
        <f>IF(db[[#This Row],[QTY/ CTN]]="","",SUBSTITUTE(SUBSTITUTE(SUBSTITUTE(db[[#This Row],[QTY/ CTN]]," ","_",2),"(",""),")","")&amp;"_")</f>
        <v>144 PCS_</v>
      </c>
      <c r="Q1984" s="151">
        <f>IF(db[[#This Row],[H_QTY/ CTN]]="","",SEARCH("_",db[[#This Row],[H_QTY/ CTN]]))</f>
        <v>8</v>
      </c>
      <c r="R1984" s="151">
        <f>IF(db[[#This Row],[H_QTY/ CTN]]="","",LEN(db[[#This Row],[H_QTY/ CTN]]))</f>
        <v>8</v>
      </c>
      <c r="S1984" s="150" t="str">
        <f>IF(db[[#This Row],[H_QTY/ CTN]]="","",LEFT(db[[#This Row],[H_QTY/ CTN]],db[[#This Row],[H_1]]-1))</f>
        <v>144 PCS</v>
      </c>
      <c r="T1984" s="150" t="str">
        <f>IF(NOT(db[[#This Row],[H_1]]=db[[#This Row],[H_2]]),MID(db[[#This Row],[H_QTY/ CTN]],db[[#This Row],[H_1]]+1,db[[#This Row],[H_2]]-db[[#This Row],[H_1]]-1),"")</f>
        <v/>
      </c>
      <c r="U1984" s="150" t="str">
        <f>IF(db[[#This Row],[QTY/ CTN B]]="","",LEFT(db[[#This Row],[QTY/ CTN B]],SEARCH(" ",db[[#This Row],[QTY/ CTN B]],1)-1))</f>
        <v>144</v>
      </c>
      <c r="V1984" s="150" t="str">
        <f>IF(db[[#This Row],[QTY/ CTN B]]="","",RIGHT(db[[#This Row],[QTY/ CTN B]],LEN(db[[#This Row],[QTY/ CTN B]])-SEARCH(" ",db[[#This Row],[QTY/ CTN B]],1)))</f>
        <v>PCS</v>
      </c>
      <c r="W1984" s="150" t="str">
        <f>IF(db[[#This Row],[QTY/ CTN TG]]="",IF(db[[#This Row],[STN TG]]="","",12),LEFT(db[[#This Row],[QTY/ CTN TG]],SEARCH(" ",db[[#This Row],[QTY/ CTN TG]],1)-1))</f>
        <v/>
      </c>
      <c r="X198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4" s="150" t="str">
        <f>IF(db[[#This Row],[STN K]]="","",IF(db[[#This Row],[STN TG]]="LSN",12,""))</f>
        <v/>
      </c>
      <c r="Z1984" s="150" t="str">
        <f>IF(db[[#This Row],[STN TG]]="LSN","PCS","")</f>
        <v/>
      </c>
      <c r="AA1984" s="150">
        <f>db[[#This Row],[QTY B]]*IF(db[[#This Row],[QTY TG]]="",1,db[[#This Row],[QTY TG]])*IF(db[[#This Row],[QTY K]]="",1,db[[#This Row],[QTY K]])</f>
        <v>144</v>
      </c>
      <c r="AB1984" s="150" t="str">
        <f>IF(db[[#This Row],[STN K]]="",IF(db[[#This Row],[STN TG]]="",db[[#This Row],[STN B]],db[[#This Row],[STN TG]]),db[[#This Row],[STN K]])</f>
        <v>PCS</v>
      </c>
      <c r="AC1984" s="150"/>
    </row>
    <row r="1985" spans="1:29" x14ac:dyDescent="0.25">
      <c r="A1985" s="150">
        <f>ROW()-1</f>
        <v>1984</v>
      </c>
      <c r="B1985" s="151" t="str">
        <f>LOWER(SUBSTITUTE(SUBSTITUTE(SUBSTITUTE(SUBSTITUTE(SUBSTITUTE(SUBSTITUTE(db[[#This Row],[NB BM]]," ",),".",""),"-",""),"(",""),")",""),"/",""))</f>
        <v>pcmagnitgp93738x23puagltastro</v>
      </c>
      <c r="C1985" s="151" t="str">
        <f>LOWER(SUBSTITUTE(SUBSTITUTE(SUBSTITUTE(SUBSTITUTE(SUBSTITUTE(SUBSTITUTE(SUBSTITUTE(SUBSTITUTE(SUBSTITUTE(db[[#This Row],[NB NOTA]]," ",),".",""),"-",""),"(",""),")",""),",",""),"/",""),"""",""),"+",""))</f>
        <v>pcmgp93738x23puagltastro</v>
      </c>
      <c r="D1985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5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pcmagnitgp93738x23puagltastro144pcs</v>
      </c>
      <c r="F198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pcmgp93738x23puagltastro144pcsuntana</v>
      </c>
      <c r="G1985" s="152" t="s">
        <v>6542</v>
      </c>
      <c r="H1985" s="152" t="s">
        <v>6254</v>
      </c>
      <c r="I1985" s="153"/>
      <c r="J1985" s="154" t="s">
        <v>1621</v>
      </c>
      <c r="K1985" s="155" t="e">
        <f>IF(db[[#This Row],[NB NOTA_C]]="","",COUNTIF([2]!B_MSK[concat],db[[#This Row],[NB NOTA_C]]))</f>
        <v>#REF!</v>
      </c>
      <c r="L1985" s="156" t="s">
        <v>1637</v>
      </c>
      <c r="M1985" s="151" t="s">
        <v>1664</v>
      </c>
      <c r="N1985" s="154" t="s">
        <v>2810</v>
      </c>
      <c r="O1985" s="151"/>
      <c r="P1985" s="151" t="str">
        <f>IF(db[[#This Row],[QTY/ CTN]]="","",SUBSTITUTE(SUBSTITUTE(SUBSTITUTE(db[[#This Row],[QTY/ CTN]]," ","_",2),"(",""),")","")&amp;"_")</f>
        <v>144 PCS_</v>
      </c>
      <c r="Q1985" s="151">
        <f>IF(db[[#This Row],[H_QTY/ CTN]]="","",SEARCH("_",db[[#This Row],[H_QTY/ CTN]]))</f>
        <v>8</v>
      </c>
      <c r="R1985" s="151">
        <f>IF(db[[#This Row],[H_QTY/ CTN]]="","",LEN(db[[#This Row],[H_QTY/ CTN]]))</f>
        <v>8</v>
      </c>
      <c r="S1985" s="150" t="str">
        <f>IF(db[[#This Row],[H_QTY/ CTN]]="","",LEFT(db[[#This Row],[H_QTY/ CTN]],db[[#This Row],[H_1]]-1))</f>
        <v>144 PCS</v>
      </c>
      <c r="T1985" s="150" t="str">
        <f>IF(NOT(db[[#This Row],[H_1]]=db[[#This Row],[H_2]]),MID(db[[#This Row],[H_QTY/ CTN]],db[[#This Row],[H_1]]+1,db[[#This Row],[H_2]]-db[[#This Row],[H_1]]-1),"")</f>
        <v/>
      </c>
      <c r="U1985" s="150" t="str">
        <f>IF(db[[#This Row],[QTY/ CTN B]]="","",LEFT(db[[#This Row],[QTY/ CTN B]],SEARCH(" ",db[[#This Row],[QTY/ CTN B]],1)-1))</f>
        <v>144</v>
      </c>
      <c r="V1985" s="150" t="str">
        <f>IF(db[[#This Row],[QTY/ CTN B]]="","",RIGHT(db[[#This Row],[QTY/ CTN B]],LEN(db[[#This Row],[QTY/ CTN B]])-SEARCH(" ",db[[#This Row],[QTY/ CTN B]],1)))</f>
        <v>PCS</v>
      </c>
      <c r="W1985" s="150" t="str">
        <f>IF(db[[#This Row],[QTY/ CTN TG]]="",IF(db[[#This Row],[STN TG]]="","",12),LEFT(db[[#This Row],[QTY/ CTN TG]],SEARCH(" ",db[[#This Row],[QTY/ CTN TG]],1)-1))</f>
        <v/>
      </c>
      <c r="X198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5" s="150" t="str">
        <f>IF(db[[#This Row],[STN K]]="","",IF(db[[#This Row],[STN TG]]="LSN",12,""))</f>
        <v/>
      </c>
      <c r="Z1985" s="150" t="str">
        <f>IF(db[[#This Row],[STN TG]]="LSN","PCS","")</f>
        <v/>
      </c>
      <c r="AA1985" s="150">
        <f>db[[#This Row],[QTY B]]*IF(db[[#This Row],[QTY TG]]="",1,db[[#This Row],[QTY TG]])*IF(db[[#This Row],[QTY K]]="",1,db[[#This Row],[QTY K]])</f>
        <v>144</v>
      </c>
      <c r="AB1985" s="150" t="str">
        <f>IF(db[[#This Row],[STN K]]="",IF(db[[#This Row],[STN TG]]="",db[[#This Row],[STN B]],db[[#This Row],[STN TG]]),db[[#This Row],[STN K]])</f>
        <v>PCS</v>
      </c>
      <c r="AC1985" s="150"/>
    </row>
    <row r="1986" spans="1:29" x14ac:dyDescent="0.25">
      <c r="A1986" s="150">
        <f>ROW()-1</f>
        <v>1985</v>
      </c>
      <c r="B1986" s="151" t="str">
        <f>LOWER(SUBSTITUTE(SUBSTITUTE(SUBSTITUTE(SUBSTITUTE(SUBSTITUTE(SUBSTITUTE(db[[#This Row],[NB BM]]," ",),".",""),"-",""),"(",""),")",""),"/",""))</f>
        <v>pcmagnitgp93748x23puagltlucu</v>
      </c>
      <c r="C1986" s="151" t="str">
        <f>LOWER(SUBSTITUTE(SUBSTITUTE(SUBSTITUTE(SUBSTITUTE(SUBSTITUTE(SUBSTITUTE(SUBSTITUTE(SUBSTITUTE(SUBSTITUTE(db[[#This Row],[NB NOTA]]," ",),".",""),"-",""),"(",""),")",""),",",""),"/",""),"""",""),"+",""))</f>
        <v>pcmgp93748x23puagltlucu</v>
      </c>
      <c r="D198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pcmagnitgp93748x23puagltlucu144pcs</v>
      </c>
      <c r="F198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pcmgp93748x23puagltlucu144pcsuntana</v>
      </c>
      <c r="G1986" s="152" t="s">
        <v>6543</v>
      </c>
      <c r="H1986" s="152" t="s">
        <v>6255</v>
      </c>
      <c r="I1986" s="153"/>
      <c r="J1986" s="154" t="s">
        <v>1621</v>
      </c>
      <c r="K1986" s="155" t="e">
        <f>IF(db[[#This Row],[NB NOTA_C]]="","",COUNTIF([2]!B_MSK[concat],db[[#This Row],[NB NOTA_C]]))</f>
        <v>#REF!</v>
      </c>
      <c r="L1986" s="156" t="s">
        <v>1637</v>
      </c>
      <c r="M1986" s="151" t="s">
        <v>1664</v>
      </c>
      <c r="N1986" s="154" t="s">
        <v>2810</v>
      </c>
      <c r="O1986" s="151"/>
      <c r="P1986" s="151" t="str">
        <f>IF(db[[#This Row],[QTY/ CTN]]="","",SUBSTITUTE(SUBSTITUTE(SUBSTITUTE(db[[#This Row],[QTY/ CTN]]," ","_",2),"(",""),")","")&amp;"_")</f>
        <v>144 PCS_</v>
      </c>
      <c r="Q1986" s="151">
        <f>IF(db[[#This Row],[H_QTY/ CTN]]="","",SEARCH("_",db[[#This Row],[H_QTY/ CTN]]))</f>
        <v>8</v>
      </c>
      <c r="R1986" s="151">
        <f>IF(db[[#This Row],[H_QTY/ CTN]]="","",LEN(db[[#This Row],[H_QTY/ CTN]]))</f>
        <v>8</v>
      </c>
      <c r="S1986" s="150" t="str">
        <f>IF(db[[#This Row],[H_QTY/ CTN]]="","",LEFT(db[[#This Row],[H_QTY/ CTN]],db[[#This Row],[H_1]]-1))</f>
        <v>144 PCS</v>
      </c>
      <c r="T1986" s="150" t="str">
        <f>IF(NOT(db[[#This Row],[H_1]]=db[[#This Row],[H_2]]),MID(db[[#This Row],[H_QTY/ CTN]],db[[#This Row],[H_1]]+1,db[[#This Row],[H_2]]-db[[#This Row],[H_1]]-1),"")</f>
        <v/>
      </c>
      <c r="U1986" s="150" t="str">
        <f>IF(db[[#This Row],[QTY/ CTN B]]="","",LEFT(db[[#This Row],[QTY/ CTN B]],SEARCH(" ",db[[#This Row],[QTY/ CTN B]],1)-1))</f>
        <v>144</v>
      </c>
      <c r="V1986" s="150" t="str">
        <f>IF(db[[#This Row],[QTY/ CTN B]]="","",RIGHT(db[[#This Row],[QTY/ CTN B]],LEN(db[[#This Row],[QTY/ CTN B]])-SEARCH(" ",db[[#This Row],[QTY/ CTN B]],1)))</f>
        <v>PCS</v>
      </c>
      <c r="W1986" s="150" t="str">
        <f>IF(db[[#This Row],[QTY/ CTN TG]]="",IF(db[[#This Row],[STN TG]]="","",12),LEFT(db[[#This Row],[QTY/ CTN TG]],SEARCH(" ",db[[#This Row],[QTY/ CTN TG]],1)-1))</f>
        <v/>
      </c>
      <c r="X198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6" s="150" t="str">
        <f>IF(db[[#This Row],[STN K]]="","",IF(db[[#This Row],[STN TG]]="LSN",12,""))</f>
        <v/>
      </c>
      <c r="Z1986" s="150" t="str">
        <f>IF(db[[#This Row],[STN TG]]="LSN","PCS","")</f>
        <v/>
      </c>
      <c r="AA1986" s="150">
        <f>db[[#This Row],[QTY B]]*IF(db[[#This Row],[QTY TG]]="",1,db[[#This Row],[QTY TG]])*IF(db[[#This Row],[QTY K]]="",1,db[[#This Row],[QTY K]])</f>
        <v>144</v>
      </c>
      <c r="AB1986" s="150" t="str">
        <f>IF(db[[#This Row],[STN K]]="",IF(db[[#This Row],[STN TG]]="",db[[#This Row],[STN B]],db[[#This Row],[STN TG]]),db[[#This Row],[STN K]])</f>
        <v>PCS</v>
      </c>
      <c r="AC1986" s="150"/>
    </row>
    <row r="1987" spans="1:29" x14ac:dyDescent="0.25">
      <c r="A1987" s="87">
        <f>ROW()-1</f>
        <v>1986</v>
      </c>
      <c r="B1987" s="3" t="str">
        <f>LOWER(SUBSTITUTE(SUBSTITUTE(SUBSTITUTE(SUBSTITUTE(SUBSTITUTE(SUBSTITUTE(db[[#This Row],[NB BM]]," ",),".",""),"-",""),"(",""),")",""),"/",""))</f>
        <v>pcmagnitkt208</v>
      </c>
      <c r="C198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D1987" s="3" t="str">
        <f>LOWER(SUBSTITUTE(SUBSTITUTE(SUBSTITUTE(SUBSTITUTE(SUBSTITUTE(SUBSTITUTE(SUBSTITUTE(SUBSTITUTE(SUBSTITUTE(db[[#This Row],[NB PAJAK]]," ",""),"-",""),"(",""),")",""),".",""),",",""),"/",""),"""",""),"+",""))</f>
        <v/>
      </c>
      <c r="E1987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pcmagnitkt208120pcs</v>
      </c>
      <c r="F19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pcmkt208120pcsuntana</v>
      </c>
      <c r="G1987" s="1" t="s">
        <v>6544</v>
      </c>
      <c r="H1987" s="4" t="s">
        <v>2451</v>
      </c>
      <c r="I1987" s="49"/>
      <c r="J1987" s="1" t="s">
        <v>1621</v>
      </c>
      <c r="K1987" s="26" t="e">
        <f>IF(db[[#This Row],[NB NOTA_C]]="","",COUNTIF([2]!B_MSK[concat],db[[#This Row],[NB NOTA_C]]))</f>
        <v>#REF!</v>
      </c>
      <c r="L1987" s="7" t="s">
        <v>1637</v>
      </c>
      <c r="M1987" s="3" t="s">
        <v>1667</v>
      </c>
      <c r="N1987" s="1" t="s">
        <v>2810</v>
      </c>
      <c r="P1987" s="1" t="str">
        <f>IF(db[[#This Row],[QTY/ CTN]]="","",SUBSTITUTE(SUBSTITUTE(SUBSTITUTE(db[[#This Row],[QTY/ CTN]]," ","_",2),"(",""),")","")&amp;"_")</f>
        <v>120 PCS_</v>
      </c>
      <c r="Q1987" s="1">
        <f>IF(db[[#This Row],[H_QTY/ CTN]]="","",SEARCH("_",db[[#This Row],[H_QTY/ CTN]]))</f>
        <v>8</v>
      </c>
      <c r="R1987" s="1">
        <f>IF(db[[#This Row],[H_QTY/ CTN]]="","",LEN(db[[#This Row],[H_QTY/ CTN]]))</f>
        <v>8</v>
      </c>
      <c r="S1987" s="90" t="str">
        <f>IF(db[[#This Row],[H_QTY/ CTN]]="","",LEFT(db[[#This Row],[H_QTY/ CTN]],db[[#This Row],[H_1]]-1))</f>
        <v>120 PCS</v>
      </c>
      <c r="T1987" s="87" t="str">
        <f>IF(NOT(db[[#This Row],[H_1]]=db[[#This Row],[H_2]]),MID(db[[#This Row],[H_QTY/ CTN]],db[[#This Row],[H_1]]+1,db[[#This Row],[H_2]]-db[[#This Row],[H_1]]-1),"")</f>
        <v/>
      </c>
      <c r="U1987" s="87" t="str">
        <f>IF(db[[#This Row],[QTY/ CTN B]]="","",LEFT(db[[#This Row],[QTY/ CTN B]],SEARCH(" ",db[[#This Row],[QTY/ CTN B]],1)-1))</f>
        <v>120</v>
      </c>
      <c r="V1987" s="87" t="str">
        <f>IF(db[[#This Row],[QTY/ CTN B]]="","",RIGHT(db[[#This Row],[QTY/ CTN B]],LEN(db[[#This Row],[QTY/ CTN B]])-SEARCH(" ",db[[#This Row],[QTY/ CTN B]],1)))</f>
        <v>PCS</v>
      </c>
      <c r="W1987" s="87" t="str">
        <f>IF(db[[#This Row],[QTY/ CTN TG]]="",IF(db[[#This Row],[STN TG]]="","",12),LEFT(db[[#This Row],[QTY/ CTN TG]],SEARCH(" ",db[[#This Row],[QTY/ CTN TG]],1)-1))</f>
        <v/>
      </c>
      <c r="X1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7" s="87" t="str">
        <f>IF(db[[#This Row],[STN K]]="","",IF(db[[#This Row],[STN TG]]="LSN",12,""))</f>
        <v/>
      </c>
      <c r="Z1987" s="87" t="str">
        <f>IF(db[[#This Row],[STN TG]]="LSN","PCS","")</f>
        <v/>
      </c>
      <c r="AA1987" s="87">
        <f>db[[#This Row],[QTY B]]*IF(db[[#This Row],[QTY TG]]="",1,db[[#This Row],[QTY TG]])*IF(db[[#This Row],[QTY K]]="",1,db[[#This Row],[QTY K]])</f>
        <v>120</v>
      </c>
      <c r="AB1987" s="87" t="str">
        <f>IF(db[[#This Row],[STN K]]="",IF(db[[#This Row],[STN TG]]="",db[[#This Row],[STN B]],db[[#This Row],[STN TG]]),db[[#This Row],[STN K]])</f>
        <v>PCS</v>
      </c>
      <c r="AC1987" s="87"/>
    </row>
    <row r="1988" spans="1:29" x14ac:dyDescent="0.25">
      <c r="A1988" s="87">
        <f>ROW()-1</f>
        <v>1987</v>
      </c>
      <c r="B1988" s="3" t="str">
        <f>LOWER(SUBSTITUTE(SUBSTITUTE(SUBSTITUTE(SUBSTITUTE(SUBSTITUTE(SUBSTITUTE(db[[#This Row],[NB BM]]," ",),".",""),"-",""),"(",""),")",""),"/",""))</f>
        <v>pcmagnitkt7775x22pubgltbt21</v>
      </c>
      <c r="C198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D1988" s="3" t="str">
        <f>LOWER(SUBSTITUTE(SUBSTITUTE(SUBSTITUTE(SUBSTITUTE(SUBSTITUTE(SUBSTITUTE(SUBSTITUTE(SUBSTITUTE(SUBSTITUTE(db[[#This Row],[NB PAJAK]]," ",""),"-",""),"(",""),")",""),".",""),",",""),"/",""),"""",""),"+",""))</f>
        <v/>
      </c>
      <c r="E198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pcmagnitkt7775x22pubgltbt21144pcs</v>
      </c>
      <c r="F19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pcmkt77144pcsuntana</v>
      </c>
      <c r="G1988" s="1" t="s">
        <v>6545</v>
      </c>
      <c r="H1988" s="4" t="s">
        <v>2864</v>
      </c>
      <c r="I1988" s="49"/>
      <c r="J1988" s="1" t="s">
        <v>1621</v>
      </c>
      <c r="K1988" s="26" t="e">
        <f>IF(db[[#This Row],[NB NOTA_C]]="","",COUNTIF([2]!B_MSK[concat],db[[#This Row],[NB NOTA_C]]))</f>
        <v>#REF!</v>
      </c>
      <c r="L1988" s="7" t="s">
        <v>1637</v>
      </c>
      <c r="M1988" s="3" t="s">
        <v>1664</v>
      </c>
      <c r="N1988" s="1" t="s">
        <v>2810</v>
      </c>
      <c r="O1988" s="3"/>
      <c r="P1988" s="3" t="str">
        <f>IF(db[[#This Row],[QTY/ CTN]]="","",SUBSTITUTE(SUBSTITUTE(SUBSTITUTE(db[[#This Row],[QTY/ CTN]]," ","_",2),"(",""),")","")&amp;"_")</f>
        <v>144 PCS_</v>
      </c>
      <c r="Q1988" s="3">
        <f>IF(db[[#This Row],[H_QTY/ CTN]]="","",SEARCH("_",db[[#This Row],[H_QTY/ CTN]]))</f>
        <v>8</v>
      </c>
      <c r="R1988" s="3">
        <f>IF(db[[#This Row],[H_QTY/ CTN]]="","",LEN(db[[#This Row],[H_QTY/ CTN]]))</f>
        <v>8</v>
      </c>
      <c r="S1988" s="90" t="str">
        <f>IF(db[[#This Row],[H_QTY/ CTN]]="","",LEFT(db[[#This Row],[H_QTY/ CTN]],db[[#This Row],[H_1]]-1))</f>
        <v>144 PCS</v>
      </c>
      <c r="T1988" s="87" t="str">
        <f>IF(NOT(db[[#This Row],[H_1]]=db[[#This Row],[H_2]]),MID(db[[#This Row],[H_QTY/ CTN]],db[[#This Row],[H_1]]+1,db[[#This Row],[H_2]]-db[[#This Row],[H_1]]-1),"")</f>
        <v/>
      </c>
      <c r="U1988" s="87" t="str">
        <f>IF(db[[#This Row],[QTY/ CTN B]]="","",LEFT(db[[#This Row],[QTY/ CTN B]],SEARCH(" ",db[[#This Row],[QTY/ CTN B]],1)-1))</f>
        <v>144</v>
      </c>
      <c r="V1988" s="87" t="str">
        <f>IF(db[[#This Row],[QTY/ CTN B]]="","",RIGHT(db[[#This Row],[QTY/ CTN B]],LEN(db[[#This Row],[QTY/ CTN B]])-SEARCH(" ",db[[#This Row],[QTY/ CTN B]],1)))</f>
        <v>PCS</v>
      </c>
      <c r="W1988" s="87" t="str">
        <f>IF(db[[#This Row],[QTY/ CTN TG]]="",IF(db[[#This Row],[STN TG]]="","",12),LEFT(db[[#This Row],[QTY/ CTN TG]],SEARCH(" ",db[[#This Row],[QTY/ CTN TG]],1)-1))</f>
        <v/>
      </c>
      <c r="X19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8" s="87" t="str">
        <f>IF(db[[#This Row],[STN K]]="","",IF(db[[#This Row],[STN TG]]="LSN",12,""))</f>
        <v/>
      </c>
      <c r="Z1988" s="87" t="str">
        <f>IF(db[[#This Row],[STN TG]]="LSN","PCS","")</f>
        <v/>
      </c>
      <c r="AA1988" s="87">
        <f>db[[#This Row],[QTY B]]*IF(db[[#This Row],[QTY TG]]="",1,db[[#This Row],[QTY TG]])*IF(db[[#This Row],[QTY K]]="",1,db[[#This Row],[QTY K]])</f>
        <v>144</v>
      </c>
      <c r="AB1988" s="87" t="str">
        <f>IF(db[[#This Row],[STN K]]="",IF(db[[#This Row],[STN TG]]="",db[[#This Row],[STN B]],db[[#This Row],[STN TG]]),db[[#This Row],[STN K]])</f>
        <v>PCS</v>
      </c>
      <c r="AC1988" s="87"/>
    </row>
    <row r="1989" spans="1:29" x14ac:dyDescent="0.25">
      <c r="A1989" s="87">
        <f>ROW()-1</f>
        <v>1988</v>
      </c>
      <c r="B1989" s="3" t="str">
        <f>LOWER(SUBSTITUTE(SUBSTITUTE(SUBSTITUTE(SUBSTITUTE(SUBSTITUTE(SUBSTITUTE(db[[#This Row],[NB BM]]," ",),".",""),"-",""),"(",""),")",""),"/",""))</f>
        <v>pcmagnitkt1118x235puagltbt21</v>
      </c>
      <c r="C198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D1989" s="3" t="str">
        <f>LOWER(SUBSTITUTE(SUBSTITUTE(SUBSTITUTE(SUBSTITUTE(SUBSTITUTE(SUBSTITUTE(SUBSTITUTE(SUBSTITUTE(SUBSTITUTE(db[[#This Row],[NB PAJAK]]," ",""),"-",""),"(",""),")",""),".",""),",",""),"/",""),"""",""),"+",""))</f>
        <v/>
      </c>
      <c r="E1989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pcmagnitkt1118x235puagltbt21144pcs</v>
      </c>
      <c r="F19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pcmkt1118x235puagltbt21144pcsuntana</v>
      </c>
      <c r="G1989" s="4" t="s">
        <v>6546</v>
      </c>
      <c r="H1989" s="4" t="s">
        <v>5192</v>
      </c>
      <c r="I1989" s="49"/>
      <c r="J1989" s="1" t="s">
        <v>1621</v>
      </c>
      <c r="K1989" s="28" t="e">
        <f>IF(db[[#This Row],[NB NOTA_C]]="","",COUNTIF([2]!B_MSK[concat],db[[#This Row],[NB NOTA_C]]))</f>
        <v>#REF!</v>
      </c>
      <c r="L1989" s="7" t="s">
        <v>1637</v>
      </c>
      <c r="M1989" s="3" t="s">
        <v>1664</v>
      </c>
      <c r="N1989" s="1" t="s">
        <v>2810</v>
      </c>
      <c r="O1989" s="3"/>
      <c r="P1989" s="3" t="str">
        <f>IF(db[[#This Row],[QTY/ CTN]]="","",SUBSTITUTE(SUBSTITUTE(SUBSTITUTE(db[[#This Row],[QTY/ CTN]]," ","_",2),"(",""),")","")&amp;"_")</f>
        <v>144 PCS_</v>
      </c>
      <c r="Q1989" s="3">
        <f>IF(db[[#This Row],[H_QTY/ CTN]]="","",SEARCH("_",db[[#This Row],[H_QTY/ CTN]]))</f>
        <v>8</v>
      </c>
      <c r="R1989" s="3">
        <f>IF(db[[#This Row],[H_QTY/ CTN]]="","",LEN(db[[#This Row],[H_QTY/ CTN]]))</f>
        <v>8</v>
      </c>
      <c r="S1989" s="87" t="str">
        <f>IF(db[[#This Row],[H_QTY/ CTN]]="","",LEFT(db[[#This Row],[H_QTY/ CTN]],db[[#This Row],[H_1]]-1))</f>
        <v>144 PCS</v>
      </c>
      <c r="T1989" s="87" t="str">
        <f>IF(NOT(db[[#This Row],[H_1]]=db[[#This Row],[H_2]]),MID(db[[#This Row],[H_QTY/ CTN]],db[[#This Row],[H_1]]+1,db[[#This Row],[H_2]]-db[[#This Row],[H_1]]-1),"")</f>
        <v/>
      </c>
      <c r="U1989" s="87" t="str">
        <f>IF(db[[#This Row],[QTY/ CTN B]]="","",LEFT(db[[#This Row],[QTY/ CTN B]],SEARCH(" ",db[[#This Row],[QTY/ CTN B]],1)-1))</f>
        <v>144</v>
      </c>
      <c r="V1989" s="87" t="str">
        <f>IF(db[[#This Row],[QTY/ CTN B]]="","",RIGHT(db[[#This Row],[QTY/ CTN B]],LEN(db[[#This Row],[QTY/ CTN B]])-SEARCH(" ",db[[#This Row],[QTY/ CTN B]],1)))</f>
        <v>PCS</v>
      </c>
      <c r="W1989" s="87" t="str">
        <f>IF(db[[#This Row],[QTY/ CTN TG]]="",IF(db[[#This Row],[STN TG]]="","",12),LEFT(db[[#This Row],[QTY/ CTN TG]],SEARCH(" ",db[[#This Row],[QTY/ CTN TG]],1)-1))</f>
        <v/>
      </c>
      <c r="X19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89" s="87" t="str">
        <f>IF(db[[#This Row],[STN K]]="","",IF(db[[#This Row],[STN TG]]="LSN",12,""))</f>
        <v/>
      </c>
      <c r="Z1989" s="87" t="str">
        <f>IF(db[[#This Row],[STN TG]]="LSN","PCS","")</f>
        <v/>
      </c>
      <c r="AA1989" s="87">
        <f>db[[#This Row],[QTY B]]*IF(db[[#This Row],[QTY TG]]="",1,db[[#This Row],[QTY TG]])*IF(db[[#This Row],[QTY K]]="",1,db[[#This Row],[QTY K]])</f>
        <v>144</v>
      </c>
      <c r="AB1989" s="87" t="str">
        <f>IF(db[[#This Row],[STN K]]="",IF(db[[#This Row],[STN TG]]="",db[[#This Row],[STN B]],db[[#This Row],[STN TG]]),db[[#This Row],[STN K]])</f>
        <v>PCS</v>
      </c>
      <c r="AC1989" s="87"/>
    </row>
    <row r="1990" spans="1:29" x14ac:dyDescent="0.25">
      <c r="A1990" s="87">
        <f>ROW()-1</f>
        <v>1989</v>
      </c>
      <c r="B1990" s="3" t="str">
        <f>LOWER(SUBSTITUTE(SUBSTITUTE(SUBSTITUTE(SUBSTITUTE(SUBSTITUTE(SUBSTITUTE(db[[#This Row],[NB BM]]," ",),".",""),"-",""),"(",""),")",""),"/",""))</f>
        <v>pcmagnitkt20810x22puabt21</v>
      </c>
      <c r="C199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D1990" s="3" t="str">
        <f>LOWER(SUBSTITUTE(SUBSTITUTE(SUBSTITUTE(SUBSTITUTE(SUBSTITUTE(SUBSTITUTE(SUBSTITUTE(SUBSTITUTE(SUBSTITUTE(db[[#This Row],[NB PAJAK]]," ",""),"-",""),"(",""),")",""),".",""),",",""),"/",""),"""",""),"+",""))</f>
        <v/>
      </c>
      <c r="E1990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pcmagnitkt20810x22puabt21120pcs</v>
      </c>
      <c r="F19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pcmkt20810x22puabt21120pcsuntana</v>
      </c>
      <c r="G1990" s="1" t="s">
        <v>6547</v>
      </c>
      <c r="H1990" s="4" t="s">
        <v>2868</v>
      </c>
      <c r="I1990" s="49"/>
      <c r="J1990" s="1" t="s">
        <v>1621</v>
      </c>
      <c r="K1990" s="26" t="e">
        <f>IF(db[[#This Row],[NB NOTA_C]]="","",COUNTIF([2]!B_MSK[concat],db[[#This Row],[NB NOTA_C]]))</f>
        <v>#REF!</v>
      </c>
      <c r="L1990" s="7" t="s">
        <v>1637</v>
      </c>
      <c r="M1990" s="3" t="s">
        <v>1667</v>
      </c>
      <c r="N1990" s="1" t="s">
        <v>2810</v>
      </c>
      <c r="P1990" s="1" t="str">
        <f>IF(db[[#This Row],[QTY/ CTN]]="","",SUBSTITUTE(SUBSTITUTE(SUBSTITUTE(db[[#This Row],[QTY/ CTN]]," ","_",2),"(",""),")","")&amp;"_")</f>
        <v>120 PCS_</v>
      </c>
      <c r="Q1990" s="1">
        <f>IF(db[[#This Row],[H_QTY/ CTN]]="","",SEARCH("_",db[[#This Row],[H_QTY/ CTN]]))</f>
        <v>8</v>
      </c>
      <c r="R1990" s="1">
        <f>IF(db[[#This Row],[H_QTY/ CTN]]="","",LEN(db[[#This Row],[H_QTY/ CTN]]))</f>
        <v>8</v>
      </c>
      <c r="S1990" s="90" t="str">
        <f>IF(db[[#This Row],[H_QTY/ CTN]]="","",LEFT(db[[#This Row],[H_QTY/ CTN]],db[[#This Row],[H_1]]-1))</f>
        <v>120 PCS</v>
      </c>
      <c r="T1990" s="87" t="str">
        <f>IF(NOT(db[[#This Row],[H_1]]=db[[#This Row],[H_2]]),MID(db[[#This Row],[H_QTY/ CTN]],db[[#This Row],[H_1]]+1,db[[#This Row],[H_2]]-db[[#This Row],[H_1]]-1),"")</f>
        <v/>
      </c>
      <c r="U1990" s="87" t="str">
        <f>IF(db[[#This Row],[QTY/ CTN B]]="","",LEFT(db[[#This Row],[QTY/ CTN B]],SEARCH(" ",db[[#This Row],[QTY/ CTN B]],1)-1))</f>
        <v>120</v>
      </c>
      <c r="V1990" s="87" t="str">
        <f>IF(db[[#This Row],[QTY/ CTN B]]="","",RIGHT(db[[#This Row],[QTY/ CTN B]],LEN(db[[#This Row],[QTY/ CTN B]])-SEARCH(" ",db[[#This Row],[QTY/ CTN B]],1)))</f>
        <v>PCS</v>
      </c>
      <c r="W1990" s="87" t="str">
        <f>IF(db[[#This Row],[QTY/ CTN TG]]="",IF(db[[#This Row],[STN TG]]="","",12),LEFT(db[[#This Row],[QTY/ CTN TG]],SEARCH(" ",db[[#This Row],[QTY/ CTN TG]],1)-1))</f>
        <v/>
      </c>
      <c r="X19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0" s="87" t="str">
        <f>IF(db[[#This Row],[STN K]]="","",IF(db[[#This Row],[STN TG]]="LSN",12,""))</f>
        <v/>
      </c>
      <c r="Z1990" s="87" t="str">
        <f>IF(db[[#This Row],[STN TG]]="LSN","PCS","")</f>
        <v/>
      </c>
      <c r="AA1990" s="87">
        <f>db[[#This Row],[QTY B]]*IF(db[[#This Row],[QTY TG]]="",1,db[[#This Row],[QTY TG]])*IF(db[[#This Row],[QTY K]]="",1,db[[#This Row],[QTY K]])</f>
        <v>120</v>
      </c>
      <c r="AB1990" s="87" t="str">
        <f>IF(db[[#This Row],[STN K]]="",IF(db[[#This Row],[STN TG]]="",db[[#This Row],[STN B]],db[[#This Row],[STN TG]]),db[[#This Row],[STN K]])</f>
        <v>PCS</v>
      </c>
      <c r="AC1990" s="87"/>
    </row>
    <row r="1991" spans="1:29" x14ac:dyDescent="0.25">
      <c r="A1991" s="150">
        <f>ROW()-1</f>
        <v>1990</v>
      </c>
      <c r="B1991" s="151" t="str">
        <f>LOWER(SUBSTITUTE(SUBSTITUTE(SUBSTITUTE(SUBSTITUTE(SUBSTITUTE(SUBSTITUTE(db[[#This Row],[NB BM]]," ",),".",""),"-",""),"(",""),")",""),"/",""))</f>
        <v>pcmagnitkt22208x23puagltd</v>
      </c>
      <c r="C1991" s="151" t="str">
        <f>LOWER(SUBSTITUTE(SUBSTITUTE(SUBSTITUTE(SUBSTITUTE(SUBSTITUTE(SUBSTITUTE(SUBSTITUTE(SUBSTITUTE(SUBSTITUTE(db[[#This Row],[NB NOTA]]," ",),".",""),"-",""),"(",""),")",""),",",""),"/",""),"""",""),"+",""))</f>
        <v>pcmkt22208x23puagltd</v>
      </c>
      <c r="D1991" s="151" t="str">
        <f>LOWER(SUBSTITUTE(SUBSTITUTE(SUBSTITUTE(SUBSTITUTE(SUBSTITUTE(SUBSTITUTE(SUBSTITUTE(SUBSTITUTE(SUBSTITUTE(db[[#This Row],[NB PAJAK]]," ",""),"-",""),"(",""),")",""),".",""),",",""),"/",""),"""",""),"+",""))</f>
        <v/>
      </c>
      <c r="E1991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pcmagnitkt22208x23puagltd144pcs</v>
      </c>
      <c r="F199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pcmkt22208x23puagltd144pcsuntana</v>
      </c>
      <c r="G1991" s="152" t="s">
        <v>6548</v>
      </c>
      <c r="H1991" s="152" t="s">
        <v>6256</v>
      </c>
      <c r="I1991" s="153"/>
      <c r="J1991" s="154" t="s">
        <v>1621</v>
      </c>
      <c r="K1991" s="155" t="e">
        <f>IF(db[[#This Row],[NB NOTA_C]]="","",COUNTIF([2]!B_MSK[concat],db[[#This Row],[NB NOTA_C]]))</f>
        <v>#REF!</v>
      </c>
      <c r="L1991" s="156" t="s">
        <v>1637</v>
      </c>
      <c r="M1991" s="151" t="s">
        <v>1664</v>
      </c>
      <c r="N1991" s="154" t="s">
        <v>2810</v>
      </c>
      <c r="O1991" s="151"/>
      <c r="P1991" s="151" t="str">
        <f>IF(db[[#This Row],[QTY/ CTN]]="","",SUBSTITUTE(SUBSTITUTE(SUBSTITUTE(db[[#This Row],[QTY/ CTN]]," ","_",2),"(",""),")","")&amp;"_")</f>
        <v>144 PCS_</v>
      </c>
      <c r="Q1991" s="151">
        <f>IF(db[[#This Row],[H_QTY/ CTN]]="","",SEARCH("_",db[[#This Row],[H_QTY/ CTN]]))</f>
        <v>8</v>
      </c>
      <c r="R1991" s="151">
        <f>IF(db[[#This Row],[H_QTY/ CTN]]="","",LEN(db[[#This Row],[H_QTY/ CTN]]))</f>
        <v>8</v>
      </c>
      <c r="S1991" s="150" t="str">
        <f>IF(db[[#This Row],[H_QTY/ CTN]]="","",LEFT(db[[#This Row],[H_QTY/ CTN]],db[[#This Row],[H_1]]-1))</f>
        <v>144 PCS</v>
      </c>
      <c r="T1991" s="150" t="str">
        <f>IF(NOT(db[[#This Row],[H_1]]=db[[#This Row],[H_2]]),MID(db[[#This Row],[H_QTY/ CTN]],db[[#This Row],[H_1]]+1,db[[#This Row],[H_2]]-db[[#This Row],[H_1]]-1),"")</f>
        <v/>
      </c>
      <c r="U1991" s="150" t="str">
        <f>IF(db[[#This Row],[QTY/ CTN B]]="","",LEFT(db[[#This Row],[QTY/ CTN B]],SEARCH(" ",db[[#This Row],[QTY/ CTN B]],1)-1))</f>
        <v>144</v>
      </c>
      <c r="V1991" s="150" t="str">
        <f>IF(db[[#This Row],[QTY/ CTN B]]="","",RIGHT(db[[#This Row],[QTY/ CTN B]],LEN(db[[#This Row],[QTY/ CTN B]])-SEARCH(" ",db[[#This Row],[QTY/ CTN B]],1)))</f>
        <v>PCS</v>
      </c>
      <c r="W1991" s="150" t="str">
        <f>IF(db[[#This Row],[QTY/ CTN TG]]="",IF(db[[#This Row],[STN TG]]="","",12),LEFT(db[[#This Row],[QTY/ CTN TG]],SEARCH(" ",db[[#This Row],[QTY/ CTN TG]],1)-1))</f>
        <v/>
      </c>
      <c r="X199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1" s="150" t="str">
        <f>IF(db[[#This Row],[STN K]]="","",IF(db[[#This Row],[STN TG]]="LSN",12,""))</f>
        <v/>
      </c>
      <c r="Z1991" s="150" t="str">
        <f>IF(db[[#This Row],[STN TG]]="LSN","PCS","")</f>
        <v/>
      </c>
      <c r="AA1991" s="150">
        <f>db[[#This Row],[QTY B]]*IF(db[[#This Row],[QTY TG]]="",1,db[[#This Row],[QTY TG]])*IF(db[[#This Row],[QTY K]]="",1,db[[#This Row],[QTY K]])</f>
        <v>144</v>
      </c>
      <c r="AB1991" s="150" t="str">
        <f>IF(db[[#This Row],[STN K]]="",IF(db[[#This Row],[STN TG]]="",db[[#This Row],[STN B]],db[[#This Row],[STN TG]]),db[[#This Row],[STN K]])</f>
        <v>PCS</v>
      </c>
      <c r="AC1991" s="150"/>
    </row>
    <row r="1992" spans="1:29" x14ac:dyDescent="0.25">
      <c r="A1992" s="87">
        <f>ROW()-1</f>
        <v>1991</v>
      </c>
      <c r="B1992" s="3" t="str">
        <f>LOWER(SUBSTITUTE(SUBSTITUTE(SUBSTITUTE(SUBSTITUTE(SUBSTITUTE(SUBSTITUTE(db[[#This Row],[NB BM]]," ",),".",""),"-",""),"(",""),")",""),"/",""))</f>
        <v>pcmagnitkt3878x225puagltgirl</v>
      </c>
      <c r="C1992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D1992" s="3" t="str">
        <f>LOWER(SUBSTITUTE(SUBSTITUTE(SUBSTITUTE(SUBSTITUTE(SUBSTITUTE(SUBSTITUTE(SUBSTITUTE(SUBSTITUTE(SUBSTITUTE(db[[#This Row],[NB PAJAK]]," ",""),"-",""),"(",""),")",""),".",""),",",""),"/",""),"""",""),"+",""))</f>
        <v/>
      </c>
      <c r="E1992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pcmagnitkt3878x225puagltgirl144pcs</v>
      </c>
      <c r="F19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pcmkt3878x225puagltgirl144pcsuntana</v>
      </c>
      <c r="G1992" s="4" t="s">
        <v>6549</v>
      </c>
      <c r="H1992" s="4" t="s">
        <v>5204</v>
      </c>
      <c r="I1992" s="49"/>
      <c r="J1992" s="1" t="s">
        <v>1621</v>
      </c>
      <c r="K1992" s="28" t="e">
        <f>IF(db[[#This Row],[NB NOTA_C]]="","",COUNTIF([2]!B_MSK[concat],db[[#This Row],[NB NOTA_C]]))</f>
        <v>#REF!</v>
      </c>
      <c r="L1992" s="7" t="s">
        <v>1637</v>
      </c>
      <c r="M1992" s="3" t="s">
        <v>1664</v>
      </c>
      <c r="N1992" s="1" t="s">
        <v>2810</v>
      </c>
      <c r="O1992" s="3"/>
      <c r="P1992" s="3" t="str">
        <f>IF(db[[#This Row],[QTY/ CTN]]="","",SUBSTITUTE(SUBSTITUTE(SUBSTITUTE(db[[#This Row],[QTY/ CTN]]," ","_",2),"(",""),")","")&amp;"_")</f>
        <v>144 PCS_</v>
      </c>
      <c r="Q1992" s="3">
        <f>IF(db[[#This Row],[H_QTY/ CTN]]="","",SEARCH("_",db[[#This Row],[H_QTY/ CTN]]))</f>
        <v>8</v>
      </c>
      <c r="R1992" s="3">
        <f>IF(db[[#This Row],[H_QTY/ CTN]]="","",LEN(db[[#This Row],[H_QTY/ CTN]]))</f>
        <v>8</v>
      </c>
      <c r="S1992" s="87" t="str">
        <f>IF(db[[#This Row],[H_QTY/ CTN]]="","",LEFT(db[[#This Row],[H_QTY/ CTN]],db[[#This Row],[H_1]]-1))</f>
        <v>144 PCS</v>
      </c>
      <c r="T1992" s="87" t="str">
        <f>IF(NOT(db[[#This Row],[H_1]]=db[[#This Row],[H_2]]),MID(db[[#This Row],[H_QTY/ CTN]],db[[#This Row],[H_1]]+1,db[[#This Row],[H_2]]-db[[#This Row],[H_1]]-1),"")</f>
        <v/>
      </c>
      <c r="U1992" s="87" t="str">
        <f>IF(db[[#This Row],[QTY/ CTN B]]="","",LEFT(db[[#This Row],[QTY/ CTN B]],SEARCH(" ",db[[#This Row],[QTY/ CTN B]],1)-1))</f>
        <v>144</v>
      </c>
      <c r="V1992" s="87" t="str">
        <f>IF(db[[#This Row],[QTY/ CTN B]]="","",RIGHT(db[[#This Row],[QTY/ CTN B]],LEN(db[[#This Row],[QTY/ CTN B]])-SEARCH(" ",db[[#This Row],[QTY/ CTN B]],1)))</f>
        <v>PCS</v>
      </c>
      <c r="W1992" s="87" t="str">
        <f>IF(db[[#This Row],[QTY/ CTN TG]]="",IF(db[[#This Row],[STN TG]]="","",12),LEFT(db[[#This Row],[QTY/ CTN TG]],SEARCH(" ",db[[#This Row],[QTY/ CTN TG]],1)-1))</f>
        <v/>
      </c>
      <c r="X1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2" s="87" t="str">
        <f>IF(db[[#This Row],[STN K]]="","",IF(db[[#This Row],[STN TG]]="LSN",12,""))</f>
        <v/>
      </c>
      <c r="Z1992" s="87" t="str">
        <f>IF(db[[#This Row],[STN TG]]="LSN","PCS","")</f>
        <v/>
      </c>
      <c r="AA1992" s="87">
        <f>db[[#This Row],[QTY B]]*IF(db[[#This Row],[QTY TG]]="",1,db[[#This Row],[QTY TG]])*IF(db[[#This Row],[QTY K]]="",1,db[[#This Row],[QTY K]])</f>
        <v>144</v>
      </c>
      <c r="AB1992" s="87" t="str">
        <f>IF(db[[#This Row],[STN K]]="",IF(db[[#This Row],[STN TG]]="",db[[#This Row],[STN B]],db[[#This Row],[STN TG]]),db[[#This Row],[STN K]])</f>
        <v>PCS</v>
      </c>
      <c r="AC1992" s="87"/>
    </row>
    <row r="1993" spans="1:29" x14ac:dyDescent="0.25">
      <c r="A1993" s="87">
        <f>ROW()-1</f>
        <v>1992</v>
      </c>
      <c r="B1993" s="3" t="str">
        <f>LOWER(SUBSTITUTE(SUBSTITUTE(SUBSTITUTE(SUBSTITUTE(SUBSTITUTE(SUBSTITUTE(db[[#This Row],[NB BM]]," ",),".",""),"-",""),"(",""),")",""),"/",""))</f>
        <v>pcmagnitkt757x22+pud+bt21</v>
      </c>
      <c r="C1993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D1993" s="3" t="str">
        <f>LOWER(SUBSTITUTE(SUBSTITUTE(SUBSTITUTE(SUBSTITUTE(SUBSTITUTE(SUBSTITUTE(SUBSTITUTE(SUBSTITUTE(SUBSTITUTE(db[[#This Row],[NB PAJAK]]," ",""),"-",""),"(",""),")",""),".",""),",",""),"/",""),"""",""),"+",""))</f>
        <v/>
      </c>
      <c r="E199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pcmagnitkt757x22pudbt21144pcs</v>
      </c>
      <c r="F19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pcmkt757x22pudbt21144pcsuntana</v>
      </c>
      <c r="G1993" s="1" t="s">
        <v>6550</v>
      </c>
      <c r="H1993" s="4" t="s">
        <v>2709</v>
      </c>
      <c r="I1993" s="49"/>
      <c r="J1993" s="1" t="s">
        <v>1621</v>
      </c>
      <c r="K1993" s="26" t="e">
        <f>IF(db[[#This Row],[NB NOTA_C]]="","",COUNTIF([2]!B_MSK[concat],db[[#This Row],[NB NOTA_C]]))</f>
        <v>#REF!</v>
      </c>
      <c r="L1993" s="7" t="s">
        <v>1637</v>
      </c>
      <c r="M1993" s="3" t="s">
        <v>1664</v>
      </c>
      <c r="N1993" s="1" t="s">
        <v>2810</v>
      </c>
      <c r="P1993" s="1" t="str">
        <f>IF(db[[#This Row],[QTY/ CTN]]="","",SUBSTITUTE(SUBSTITUTE(SUBSTITUTE(db[[#This Row],[QTY/ CTN]]," ","_",2),"(",""),")","")&amp;"_")</f>
        <v>144 PCS_</v>
      </c>
      <c r="Q1993" s="1">
        <f>IF(db[[#This Row],[H_QTY/ CTN]]="","",SEARCH("_",db[[#This Row],[H_QTY/ CTN]]))</f>
        <v>8</v>
      </c>
      <c r="R1993" s="1">
        <f>IF(db[[#This Row],[H_QTY/ CTN]]="","",LEN(db[[#This Row],[H_QTY/ CTN]]))</f>
        <v>8</v>
      </c>
      <c r="S1993" s="90" t="str">
        <f>IF(db[[#This Row],[H_QTY/ CTN]]="","",LEFT(db[[#This Row],[H_QTY/ CTN]],db[[#This Row],[H_1]]-1))</f>
        <v>144 PCS</v>
      </c>
      <c r="T1993" s="87" t="str">
        <f>IF(NOT(db[[#This Row],[H_1]]=db[[#This Row],[H_2]]),MID(db[[#This Row],[H_QTY/ CTN]],db[[#This Row],[H_1]]+1,db[[#This Row],[H_2]]-db[[#This Row],[H_1]]-1),"")</f>
        <v/>
      </c>
      <c r="U1993" s="87" t="str">
        <f>IF(db[[#This Row],[QTY/ CTN B]]="","",LEFT(db[[#This Row],[QTY/ CTN B]],SEARCH(" ",db[[#This Row],[QTY/ CTN B]],1)-1))</f>
        <v>144</v>
      </c>
      <c r="V1993" s="87" t="str">
        <f>IF(db[[#This Row],[QTY/ CTN B]]="","",RIGHT(db[[#This Row],[QTY/ CTN B]],LEN(db[[#This Row],[QTY/ CTN B]])-SEARCH(" ",db[[#This Row],[QTY/ CTN B]],1)))</f>
        <v>PCS</v>
      </c>
      <c r="W1993" s="87" t="str">
        <f>IF(db[[#This Row],[QTY/ CTN TG]]="",IF(db[[#This Row],[STN TG]]="","",12),LEFT(db[[#This Row],[QTY/ CTN TG]],SEARCH(" ",db[[#This Row],[QTY/ CTN TG]],1)-1))</f>
        <v/>
      </c>
      <c r="X19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3" s="87" t="str">
        <f>IF(db[[#This Row],[STN K]]="","",IF(db[[#This Row],[STN TG]]="LSN",12,""))</f>
        <v/>
      </c>
      <c r="Z1993" s="87" t="str">
        <f>IF(db[[#This Row],[STN TG]]="LSN","PCS","")</f>
        <v/>
      </c>
      <c r="AA1993" s="87">
        <f>db[[#This Row],[QTY B]]*IF(db[[#This Row],[QTY TG]]="",1,db[[#This Row],[QTY TG]])*IF(db[[#This Row],[QTY K]]="",1,db[[#This Row],[QTY K]])</f>
        <v>144</v>
      </c>
      <c r="AB1993" s="87" t="str">
        <f>IF(db[[#This Row],[STN K]]="",IF(db[[#This Row],[STN TG]]="",db[[#This Row],[STN B]],db[[#This Row],[STN TG]]),db[[#This Row],[STN K]])</f>
        <v>PCS</v>
      </c>
      <c r="AC1993" s="87"/>
    </row>
    <row r="1994" spans="1:29" x14ac:dyDescent="0.25">
      <c r="A1994" s="87">
        <f>ROW()-1</f>
        <v>1993</v>
      </c>
      <c r="B1994" s="3" t="str">
        <f>LOWER(SUBSTITUTE(SUBSTITUTE(SUBSTITUTE(SUBSTITUTE(SUBSTITUTE(SUBSTITUTE(db[[#This Row],[NB BM]]," ",),".",""),"-",""),"(",""),")",""),"/",""))</f>
        <v>pcmagnitkt7775x22pubgltbt21</v>
      </c>
      <c r="C1994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D1994" s="3" t="str">
        <f>LOWER(SUBSTITUTE(SUBSTITUTE(SUBSTITUTE(SUBSTITUTE(SUBSTITUTE(SUBSTITUTE(SUBSTITUTE(SUBSTITUTE(SUBSTITUTE(db[[#This Row],[NB PAJAK]]," ",""),"-",""),"(",""),")",""),".",""),",",""),"/",""),"""",""),"+",""))</f>
        <v/>
      </c>
      <c r="E199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pcmagnitkt7775x22pubgltbt21144pcs</v>
      </c>
      <c r="F19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pcmkt7775x22pubgltbt21144pcsuntana</v>
      </c>
      <c r="G1994" s="1" t="s">
        <v>6545</v>
      </c>
      <c r="H1994" s="4" t="s">
        <v>2891</v>
      </c>
      <c r="I1994" s="49"/>
      <c r="J1994" s="1" t="s">
        <v>1621</v>
      </c>
      <c r="K1994" s="26" t="e">
        <f>IF(db[[#This Row],[NB NOTA_C]]="","",COUNTIF([2]!B_MSK[concat],db[[#This Row],[NB NOTA_C]]))</f>
        <v>#REF!</v>
      </c>
      <c r="L1994" s="7" t="s">
        <v>1637</v>
      </c>
      <c r="M1994" s="3" t="s">
        <v>1664</v>
      </c>
      <c r="N1994" s="1" t="s">
        <v>2810</v>
      </c>
      <c r="O1994" s="3"/>
      <c r="P1994" s="3" t="str">
        <f>IF(db[[#This Row],[QTY/ CTN]]="","",SUBSTITUTE(SUBSTITUTE(SUBSTITUTE(db[[#This Row],[QTY/ CTN]]," ","_",2),"(",""),")","")&amp;"_")</f>
        <v>144 PCS_</v>
      </c>
      <c r="Q1994" s="3">
        <f>IF(db[[#This Row],[H_QTY/ CTN]]="","",SEARCH("_",db[[#This Row],[H_QTY/ CTN]]))</f>
        <v>8</v>
      </c>
      <c r="R1994" s="3">
        <f>IF(db[[#This Row],[H_QTY/ CTN]]="","",LEN(db[[#This Row],[H_QTY/ CTN]]))</f>
        <v>8</v>
      </c>
      <c r="S1994" s="90" t="str">
        <f>IF(db[[#This Row],[H_QTY/ CTN]]="","",LEFT(db[[#This Row],[H_QTY/ CTN]],db[[#This Row],[H_1]]-1))</f>
        <v>144 PCS</v>
      </c>
      <c r="T1994" s="87" t="str">
        <f>IF(NOT(db[[#This Row],[H_1]]=db[[#This Row],[H_2]]),MID(db[[#This Row],[H_QTY/ CTN]],db[[#This Row],[H_1]]+1,db[[#This Row],[H_2]]-db[[#This Row],[H_1]]-1),"")</f>
        <v/>
      </c>
      <c r="U1994" s="87" t="str">
        <f>IF(db[[#This Row],[QTY/ CTN B]]="","",LEFT(db[[#This Row],[QTY/ CTN B]],SEARCH(" ",db[[#This Row],[QTY/ CTN B]],1)-1))</f>
        <v>144</v>
      </c>
      <c r="V1994" s="87" t="str">
        <f>IF(db[[#This Row],[QTY/ CTN B]]="","",RIGHT(db[[#This Row],[QTY/ CTN B]],LEN(db[[#This Row],[QTY/ CTN B]])-SEARCH(" ",db[[#This Row],[QTY/ CTN B]],1)))</f>
        <v>PCS</v>
      </c>
      <c r="W1994" s="87" t="str">
        <f>IF(db[[#This Row],[QTY/ CTN TG]]="",IF(db[[#This Row],[STN TG]]="","",12),LEFT(db[[#This Row],[QTY/ CTN TG]],SEARCH(" ",db[[#This Row],[QTY/ CTN TG]],1)-1))</f>
        <v/>
      </c>
      <c r="X19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4" s="87" t="str">
        <f>IF(db[[#This Row],[STN K]]="","",IF(db[[#This Row],[STN TG]]="LSN",12,""))</f>
        <v/>
      </c>
      <c r="Z1994" s="87" t="str">
        <f>IF(db[[#This Row],[STN TG]]="LSN","PCS","")</f>
        <v/>
      </c>
      <c r="AA1994" s="87">
        <f>db[[#This Row],[QTY B]]*IF(db[[#This Row],[QTY TG]]="",1,db[[#This Row],[QTY TG]])*IF(db[[#This Row],[QTY K]]="",1,db[[#This Row],[QTY K]])</f>
        <v>144</v>
      </c>
      <c r="AB1994" s="87" t="str">
        <f>IF(db[[#This Row],[STN K]]="",IF(db[[#This Row],[STN TG]]="",db[[#This Row],[STN B]],db[[#This Row],[STN TG]]),db[[#This Row],[STN K]])</f>
        <v>PCS</v>
      </c>
      <c r="AC1994" s="87"/>
    </row>
    <row r="1995" spans="1:29" x14ac:dyDescent="0.25">
      <c r="A1995" s="87">
        <f>ROW()-1</f>
        <v>1994</v>
      </c>
      <c r="B1995" s="3" t="str">
        <f>LOWER(SUBSTITUTE(SUBSTITUTE(SUBSTITUTE(SUBSTITUTE(SUBSTITUTE(SUBSTITUTE(db[[#This Row],[NB BM]]," ",),".",""),"-",""),"(",""),")",""),"/",""))</f>
        <v>pcmagnitkt7775x22pubgltbt21</v>
      </c>
      <c r="C1995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D1995" s="3" t="str">
        <f>LOWER(SUBSTITUTE(SUBSTITUTE(SUBSTITUTE(SUBSTITUTE(SUBSTITUTE(SUBSTITUTE(SUBSTITUTE(SUBSTITUTE(SUBSTITUTE(db[[#This Row],[NB PAJAK]]," ",""),"-",""),"(",""),")",""),".",""),",",""),"/",""),"""",""),"+",""))</f>
        <v/>
      </c>
      <c r="E1995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pcmagnitkt7775x22pubgltbt21144pcs</v>
      </c>
      <c r="F19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pcmkt7775s22pubgltbt21144pcsuntana</v>
      </c>
      <c r="G1995" s="1" t="s">
        <v>6545</v>
      </c>
      <c r="H1995" s="4" t="s">
        <v>2886</v>
      </c>
      <c r="I1995" s="2"/>
      <c r="J1995" s="1" t="s">
        <v>1621</v>
      </c>
      <c r="K1995" s="26" t="e">
        <f>IF(db[[#This Row],[NB NOTA_C]]="","",COUNTIF([2]!B_MSK[concat],db[[#This Row],[NB NOTA_C]]))</f>
        <v>#REF!</v>
      </c>
      <c r="L1995" s="7" t="s">
        <v>1637</v>
      </c>
      <c r="M1995" s="3" t="s">
        <v>1664</v>
      </c>
      <c r="N1995" s="1" t="s">
        <v>2810</v>
      </c>
      <c r="O1995" s="3"/>
      <c r="P1995" s="3" t="str">
        <f>IF(db[[#This Row],[QTY/ CTN]]="","",SUBSTITUTE(SUBSTITUTE(SUBSTITUTE(db[[#This Row],[QTY/ CTN]]," ","_",2),"(",""),")","")&amp;"_")</f>
        <v>144 PCS_</v>
      </c>
      <c r="Q1995" s="3">
        <f>IF(db[[#This Row],[H_QTY/ CTN]]="","",SEARCH("_",db[[#This Row],[H_QTY/ CTN]]))</f>
        <v>8</v>
      </c>
      <c r="R1995" s="3">
        <f>IF(db[[#This Row],[H_QTY/ CTN]]="","",LEN(db[[#This Row],[H_QTY/ CTN]]))</f>
        <v>8</v>
      </c>
      <c r="S1995" s="90" t="str">
        <f>IF(db[[#This Row],[H_QTY/ CTN]]="","",LEFT(db[[#This Row],[H_QTY/ CTN]],db[[#This Row],[H_1]]-1))</f>
        <v>144 PCS</v>
      </c>
      <c r="T1995" s="87" t="str">
        <f>IF(NOT(db[[#This Row],[H_1]]=db[[#This Row],[H_2]]),MID(db[[#This Row],[H_QTY/ CTN]],db[[#This Row],[H_1]]+1,db[[#This Row],[H_2]]-db[[#This Row],[H_1]]-1),"")</f>
        <v/>
      </c>
      <c r="U1995" s="87" t="str">
        <f>IF(db[[#This Row],[QTY/ CTN B]]="","",LEFT(db[[#This Row],[QTY/ CTN B]],SEARCH(" ",db[[#This Row],[QTY/ CTN B]],1)-1))</f>
        <v>144</v>
      </c>
      <c r="V1995" s="87" t="str">
        <f>IF(db[[#This Row],[QTY/ CTN B]]="","",RIGHT(db[[#This Row],[QTY/ CTN B]],LEN(db[[#This Row],[QTY/ CTN B]])-SEARCH(" ",db[[#This Row],[QTY/ CTN B]],1)))</f>
        <v>PCS</v>
      </c>
      <c r="W1995" s="87" t="str">
        <f>IF(db[[#This Row],[QTY/ CTN TG]]="",IF(db[[#This Row],[STN TG]]="","",12),LEFT(db[[#This Row],[QTY/ CTN TG]],SEARCH(" ",db[[#This Row],[QTY/ CTN TG]],1)-1))</f>
        <v/>
      </c>
      <c r="X1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5" s="87" t="str">
        <f>IF(db[[#This Row],[STN K]]="","",IF(db[[#This Row],[STN TG]]="LSN",12,""))</f>
        <v/>
      </c>
      <c r="Z1995" s="87" t="str">
        <f>IF(db[[#This Row],[STN TG]]="LSN","PCS","")</f>
        <v/>
      </c>
      <c r="AA1995" s="87">
        <f>db[[#This Row],[QTY B]]*IF(db[[#This Row],[QTY TG]]="",1,db[[#This Row],[QTY TG]])*IF(db[[#This Row],[QTY K]]="",1,db[[#This Row],[QTY K]])</f>
        <v>144</v>
      </c>
      <c r="AB1995" s="87" t="str">
        <f>IF(db[[#This Row],[STN K]]="",IF(db[[#This Row],[STN TG]]="",db[[#This Row],[STN B]],db[[#This Row],[STN TG]]),db[[#This Row],[STN K]])</f>
        <v>PCS</v>
      </c>
      <c r="AC1995" s="87"/>
    </row>
    <row r="1996" spans="1:29" x14ac:dyDescent="0.25">
      <c r="A1996" s="140">
        <f>ROW()-1</f>
        <v>1995</v>
      </c>
      <c r="B1996" s="134" t="str">
        <f>LOWER(SUBSTITUTE(SUBSTITUTE(SUBSTITUTE(SUBSTITUTE(SUBSTITUTE(SUBSTITUTE(db[[#This Row],[NB BM]]," ",),".",""),"-",""),"(",""),")",""),"/",""))</f>
        <v>pcmagnitlpy66118x23puad</v>
      </c>
      <c r="C1996" s="134" t="str">
        <f>LOWER(SUBSTITUTE(SUBSTITUTE(SUBSTITUTE(SUBSTITUTE(SUBSTITUTE(SUBSTITUTE(SUBSTITUTE(SUBSTITUTE(SUBSTITUTE(db[[#This Row],[NB NOTA]]," ",),".",""),"-",""),"(",""),")",""),",",""),"/",""),"""",""),"+",""))</f>
        <v>pcmlpy66118x23puad</v>
      </c>
      <c r="D1996" s="134" t="str">
        <f>LOWER(SUBSTITUTE(SUBSTITUTE(SUBSTITUTE(SUBSTITUTE(SUBSTITUTE(SUBSTITUTE(SUBSTITUTE(SUBSTITUTE(SUBSTITUTE(db[[#This Row],[NB PAJAK]]," ",""),"-",""),"(",""),")",""),".",""),",",""),"/",""),"""",""),"+",""))</f>
        <v/>
      </c>
      <c r="E1996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pcmagnitlpy66118x23puad144pcs</v>
      </c>
      <c r="F199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pcmlpy66118x23puad144pcsuntana</v>
      </c>
      <c r="G1996" s="135" t="s">
        <v>6551</v>
      </c>
      <c r="H1996" s="135" t="s">
        <v>6044</v>
      </c>
      <c r="I1996" s="136"/>
      <c r="J1996" s="137" t="s">
        <v>1621</v>
      </c>
      <c r="K1996" s="138" t="e">
        <f>IF(db[[#This Row],[NB NOTA_C]]="","",COUNTIF([2]!B_MSK[concat],db[[#This Row],[NB NOTA_C]]))</f>
        <v>#REF!</v>
      </c>
      <c r="L1996" s="139" t="s">
        <v>1637</v>
      </c>
      <c r="M1996" s="134" t="s">
        <v>1664</v>
      </c>
      <c r="N1996" s="137" t="s">
        <v>2810</v>
      </c>
      <c r="O1996" s="134"/>
      <c r="P1996" s="134" t="str">
        <f>IF(db[[#This Row],[QTY/ CTN]]="","",SUBSTITUTE(SUBSTITUTE(SUBSTITUTE(db[[#This Row],[QTY/ CTN]]," ","_",2),"(",""),")","")&amp;"_")</f>
        <v>144 PCS_</v>
      </c>
      <c r="Q1996" s="134">
        <f>IF(db[[#This Row],[H_QTY/ CTN]]="","",SEARCH("_",db[[#This Row],[H_QTY/ CTN]]))</f>
        <v>8</v>
      </c>
      <c r="R1996" s="134">
        <f>IF(db[[#This Row],[H_QTY/ CTN]]="","",LEN(db[[#This Row],[H_QTY/ CTN]]))</f>
        <v>8</v>
      </c>
      <c r="S1996" s="140" t="str">
        <f>IF(db[[#This Row],[H_QTY/ CTN]]="","",LEFT(db[[#This Row],[H_QTY/ CTN]],db[[#This Row],[H_1]]-1))</f>
        <v>144 PCS</v>
      </c>
      <c r="T1996" s="140" t="str">
        <f>IF(NOT(db[[#This Row],[H_1]]=db[[#This Row],[H_2]]),MID(db[[#This Row],[H_QTY/ CTN]],db[[#This Row],[H_1]]+1,db[[#This Row],[H_2]]-db[[#This Row],[H_1]]-1),"")</f>
        <v/>
      </c>
      <c r="U1996" s="140" t="str">
        <f>IF(db[[#This Row],[QTY/ CTN B]]="","",LEFT(db[[#This Row],[QTY/ CTN B]],SEARCH(" ",db[[#This Row],[QTY/ CTN B]],1)-1))</f>
        <v>144</v>
      </c>
      <c r="V1996" s="140" t="str">
        <f>IF(db[[#This Row],[QTY/ CTN B]]="","",RIGHT(db[[#This Row],[QTY/ CTN B]],LEN(db[[#This Row],[QTY/ CTN B]])-SEARCH(" ",db[[#This Row],[QTY/ CTN B]],1)))</f>
        <v>PCS</v>
      </c>
      <c r="W1996" s="140" t="str">
        <f>IF(db[[#This Row],[QTY/ CTN TG]]="",IF(db[[#This Row],[STN TG]]="","",12),LEFT(db[[#This Row],[QTY/ CTN TG]],SEARCH(" ",db[[#This Row],[QTY/ CTN TG]],1)-1))</f>
        <v/>
      </c>
      <c r="X199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6" s="140" t="str">
        <f>IF(db[[#This Row],[STN K]]="","",IF(db[[#This Row],[STN TG]]="LSN",12,""))</f>
        <v/>
      </c>
      <c r="Z1996" s="140" t="str">
        <f>IF(db[[#This Row],[STN TG]]="LSN","PCS","")</f>
        <v/>
      </c>
      <c r="AA1996" s="140">
        <f>db[[#This Row],[QTY B]]*IF(db[[#This Row],[QTY TG]]="",1,db[[#This Row],[QTY TG]])*IF(db[[#This Row],[QTY K]]="",1,db[[#This Row],[QTY K]])</f>
        <v>144</v>
      </c>
      <c r="AB1996" s="140" t="str">
        <f>IF(db[[#This Row],[STN K]]="",IF(db[[#This Row],[STN TG]]="",db[[#This Row],[STN B]],db[[#This Row],[STN TG]]),db[[#This Row],[STN K]])</f>
        <v>PCS</v>
      </c>
      <c r="AC1996" s="140"/>
    </row>
    <row r="1997" spans="1:29" x14ac:dyDescent="0.25">
      <c r="A1997" s="140">
        <f>ROW()-1</f>
        <v>1996</v>
      </c>
      <c r="B1997" s="134" t="str">
        <f>LOWER(SUBSTITUTE(SUBSTITUTE(SUBSTITUTE(SUBSTITUTE(SUBSTITUTE(SUBSTITUTE(db[[#This Row],[NB BM]]," ",),".",""),"-",""),"(",""),")",""),"/",""))</f>
        <v>pcmagnitlpy66178x23puaglt</v>
      </c>
      <c r="C1997" s="134" t="str">
        <f>LOWER(SUBSTITUTE(SUBSTITUTE(SUBSTITUTE(SUBSTITUTE(SUBSTITUTE(SUBSTITUTE(SUBSTITUTE(SUBSTITUTE(SUBSTITUTE(db[[#This Row],[NB NOTA]]," ",),".",""),"-",""),"(",""),")",""),",",""),"/",""),"""",""),"+",""))</f>
        <v>pcmlpy66178x23puaglt</v>
      </c>
      <c r="D1997" s="134" t="str">
        <f>LOWER(SUBSTITUTE(SUBSTITUTE(SUBSTITUTE(SUBSTITUTE(SUBSTITUTE(SUBSTITUTE(SUBSTITUTE(SUBSTITUTE(SUBSTITUTE(db[[#This Row],[NB PAJAK]]," ",""),"-",""),"(",""),")",""),".",""),",",""),"/",""),"""",""),"+",""))</f>
        <v/>
      </c>
      <c r="E1997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pcmagnitlpy66178x23puaglt144pcs</v>
      </c>
      <c r="F199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pcmlpy66178x23puaglt144pcsuntana</v>
      </c>
      <c r="G1997" s="135" t="s">
        <v>6552</v>
      </c>
      <c r="H1997" s="135" t="s">
        <v>6045</v>
      </c>
      <c r="I1997" s="136"/>
      <c r="J1997" s="137" t="s">
        <v>1621</v>
      </c>
      <c r="K1997" s="138" t="e">
        <f>IF(db[[#This Row],[NB NOTA_C]]="","",COUNTIF([2]!B_MSK[concat],db[[#This Row],[NB NOTA_C]]))</f>
        <v>#REF!</v>
      </c>
      <c r="L1997" s="139" t="s">
        <v>1637</v>
      </c>
      <c r="M1997" s="134" t="s">
        <v>1664</v>
      </c>
      <c r="N1997" s="137" t="s">
        <v>2810</v>
      </c>
      <c r="O1997" s="134"/>
      <c r="P1997" s="134" t="str">
        <f>IF(db[[#This Row],[QTY/ CTN]]="","",SUBSTITUTE(SUBSTITUTE(SUBSTITUTE(db[[#This Row],[QTY/ CTN]]," ","_",2),"(",""),")","")&amp;"_")</f>
        <v>144 PCS_</v>
      </c>
      <c r="Q1997" s="134">
        <f>IF(db[[#This Row],[H_QTY/ CTN]]="","",SEARCH("_",db[[#This Row],[H_QTY/ CTN]]))</f>
        <v>8</v>
      </c>
      <c r="R1997" s="134">
        <f>IF(db[[#This Row],[H_QTY/ CTN]]="","",LEN(db[[#This Row],[H_QTY/ CTN]]))</f>
        <v>8</v>
      </c>
      <c r="S1997" s="140" t="str">
        <f>IF(db[[#This Row],[H_QTY/ CTN]]="","",LEFT(db[[#This Row],[H_QTY/ CTN]],db[[#This Row],[H_1]]-1))</f>
        <v>144 PCS</v>
      </c>
      <c r="T1997" s="140" t="str">
        <f>IF(NOT(db[[#This Row],[H_1]]=db[[#This Row],[H_2]]),MID(db[[#This Row],[H_QTY/ CTN]],db[[#This Row],[H_1]]+1,db[[#This Row],[H_2]]-db[[#This Row],[H_1]]-1),"")</f>
        <v/>
      </c>
      <c r="U1997" s="140" t="str">
        <f>IF(db[[#This Row],[QTY/ CTN B]]="","",LEFT(db[[#This Row],[QTY/ CTN B]],SEARCH(" ",db[[#This Row],[QTY/ CTN B]],1)-1))</f>
        <v>144</v>
      </c>
      <c r="V1997" s="140" t="str">
        <f>IF(db[[#This Row],[QTY/ CTN B]]="","",RIGHT(db[[#This Row],[QTY/ CTN B]],LEN(db[[#This Row],[QTY/ CTN B]])-SEARCH(" ",db[[#This Row],[QTY/ CTN B]],1)))</f>
        <v>PCS</v>
      </c>
      <c r="W1997" s="140" t="str">
        <f>IF(db[[#This Row],[QTY/ CTN TG]]="",IF(db[[#This Row],[STN TG]]="","",12),LEFT(db[[#This Row],[QTY/ CTN TG]],SEARCH(" ",db[[#This Row],[QTY/ CTN TG]],1)-1))</f>
        <v/>
      </c>
      <c r="X199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7" s="140" t="str">
        <f>IF(db[[#This Row],[STN K]]="","",IF(db[[#This Row],[STN TG]]="LSN",12,""))</f>
        <v/>
      </c>
      <c r="Z1997" s="140" t="str">
        <f>IF(db[[#This Row],[STN TG]]="LSN","PCS","")</f>
        <v/>
      </c>
      <c r="AA1997" s="140">
        <f>db[[#This Row],[QTY B]]*IF(db[[#This Row],[QTY TG]]="",1,db[[#This Row],[QTY TG]])*IF(db[[#This Row],[QTY K]]="",1,db[[#This Row],[QTY K]])</f>
        <v>144</v>
      </c>
      <c r="AB1997" s="140" t="str">
        <f>IF(db[[#This Row],[STN K]]="",IF(db[[#This Row],[STN TG]]="",db[[#This Row],[STN B]],db[[#This Row],[STN TG]]),db[[#This Row],[STN K]])</f>
        <v>PCS</v>
      </c>
      <c r="AC1997" s="140"/>
    </row>
    <row r="1998" spans="1:29" x14ac:dyDescent="0.25">
      <c r="A1998" s="140">
        <f>ROW()-1</f>
        <v>1997</v>
      </c>
      <c r="B1998" s="134" t="str">
        <f>LOWER(SUBSTITUTE(SUBSTITUTE(SUBSTITUTE(SUBSTITUTE(SUBSTITUTE(SUBSTITUTE(db[[#This Row],[NB BM]]," ",),".",""),"-",""),"(",""),")",""),"/",""))</f>
        <v>pcmagnitlpy663175x21puabt21</v>
      </c>
      <c r="C1998" s="134" t="str">
        <f>LOWER(SUBSTITUTE(SUBSTITUTE(SUBSTITUTE(SUBSTITUTE(SUBSTITUTE(SUBSTITUTE(SUBSTITUTE(SUBSTITUTE(SUBSTITUTE(db[[#This Row],[NB NOTA]]," ",),".",""),"-",""),"(",""),")",""),",",""),"/",""),"""",""),"+",""))</f>
        <v>pcmlpy663175x215puabt21</v>
      </c>
      <c r="D1998" s="134" t="str">
        <f>LOWER(SUBSTITUTE(SUBSTITUTE(SUBSTITUTE(SUBSTITUTE(SUBSTITUTE(SUBSTITUTE(SUBSTITUTE(SUBSTITUTE(SUBSTITUTE(db[[#This Row],[NB PAJAK]]," ",""),"-",""),"(",""),")",""),".",""),",",""),"/",""),"""",""),"+",""))</f>
        <v/>
      </c>
      <c r="E1998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pcmagnitlpy663175x21puabt21192pcs</v>
      </c>
      <c r="F199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pcmlpy663175x215puabt21192pcsuntana</v>
      </c>
      <c r="G1998" s="135" t="s">
        <v>6553</v>
      </c>
      <c r="H1998" s="135" t="s">
        <v>6046</v>
      </c>
      <c r="I1998" s="136"/>
      <c r="J1998" s="137" t="s">
        <v>1621</v>
      </c>
      <c r="K1998" s="138" t="e">
        <f>IF(db[[#This Row],[NB NOTA_C]]="","",COUNTIF([2]!B_MSK[concat],db[[#This Row],[NB NOTA_C]]))</f>
        <v>#REF!</v>
      </c>
      <c r="L1998" s="139" t="s">
        <v>1637</v>
      </c>
      <c r="M1998" s="134" t="s">
        <v>1767</v>
      </c>
      <c r="N1998" s="137" t="s">
        <v>2810</v>
      </c>
      <c r="O1998" s="134"/>
      <c r="P1998" s="134" t="str">
        <f>IF(db[[#This Row],[QTY/ CTN]]="","",SUBSTITUTE(SUBSTITUTE(SUBSTITUTE(db[[#This Row],[QTY/ CTN]]," ","_",2),"(",""),")","")&amp;"_")</f>
        <v>192 PCS_</v>
      </c>
      <c r="Q1998" s="134">
        <f>IF(db[[#This Row],[H_QTY/ CTN]]="","",SEARCH("_",db[[#This Row],[H_QTY/ CTN]]))</f>
        <v>8</v>
      </c>
      <c r="R1998" s="134">
        <f>IF(db[[#This Row],[H_QTY/ CTN]]="","",LEN(db[[#This Row],[H_QTY/ CTN]]))</f>
        <v>8</v>
      </c>
      <c r="S1998" s="140" t="str">
        <f>IF(db[[#This Row],[H_QTY/ CTN]]="","",LEFT(db[[#This Row],[H_QTY/ CTN]],db[[#This Row],[H_1]]-1))</f>
        <v>192 PCS</v>
      </c>
      <c r="T1998" s="140" t="str">
        <f>IF(NOT(db[[#This Row],[H_1]]=db[[#This Row],[H_2]]),MID(db[[#This Row],[H_QTY/ CTN]],db[[#This Row],[H_1]]+1,db[[#This Row],[H_2]]-db[[#This Row],[H_1]]-1),"")</f>
        <v/>
      </c>
      <c r="U1998" s="140" t="str">
        <f>IF(db[[#This Row],[QTY/ CTN B]]="","",LEFT(db[[#This Row],[QTY/ CTN B]],SEARCH(" ",db[[#This Row],[QTY/ CTN B]],1)-1))</f>
        <v>192</v>
      </c>
      <c r="V1998" s="140" t="str">
        <f>IF(db[[#This Row],[QTY/ CTN B]]="","",RIGHT(db[[#This Row],[QTY/ CTN B]],LEN(db[[#This Row],[QTY/ CTN B]])-SEARCH(" ",db[[#This Row],[QTY/ CTN B]],1)))</f>
        <v>PCS</v>
      </c>
      <c r="W1998" s="140" t="str">
        <f>IF(db[[#This Row],[QTY/ CTN TG]]="",IF(db[[#This Row],[STN TG]]="","",12),LEFT(db[[#This Row],[QTY/ CTN TG]],SEARCH(" ",db[[#This Row],[QTY/ CTN TG]],1)-1))</f>
        <v/>
      </c>
      <c r="X199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8" s="140" t="str">
        <f>IF(db[[#This Row],[STN K]]="","",IF(db[[#This Row],[STN TG]]="LSN",12,""))</f>
        <v/>
      </c>
      <c r="Z1998" s="140" t="str">
        <f>IF(db[[#This Row],[STN TG]]="LSN","PCS","")</f>
        <v/>
      </c>
      <c r="AA1998" s="140">
        <f>db[[#This Row],[QTY B]]*IF(db[[#This Row],[QTY TG]]="",1,db[[#This Row],[QTY TG]])*IF(db[[#This Row],[QTY K]]="",1,db[[#This Row],[QTY K]])</f>
        <v>192</v>
      </c>
      <c r="AB1998" s="140" t="str">
        <f>IF(db[[#This Row],[STN K]]="",IF(db[[#This Row],[STN TG]]="",db[[#This Row],[STN B]],db[[#This Row],[STN TG]]),db[[#This Row],[STN K]])</f>
        <v>PCS</v>
      </c>
      <c r="AC1998" s="140"/>
    </row>
    <row r="1999" spans="1:29" x14ac:dyDescent="0.25">
      <c r="A1999" s="140">
        <f>ROW()-1</f>
        <v>1998</v>
      </c>
      <c r="B1999" s="134" t="str">
        <f>LOWER(SUBSTITUTE(SUBSTITUTE(SUBSTITUTE(SUBSTITUTE(SUBSTITUTE(SUBSTITUTE(db[[#This Row],[NB BM]]," ",),".",""),"-",""),"(",""),")",""),"/",""))</f>
        <v>pcmagnitlpy66775x22puatimbuld</v>
      </c>
      <c r="C1999" s="134" t="str">
        <f>LOWER(SUBSTITUTE(SUBSTITUTE(SUBSTITUTE(SUBSTITUTE(SUBSTITUTE(SUBSTITUTE(SUBSTITUTE(SUBSTITUTE(SUBSTITUTE(db[[#This Row],[NB NOTA]]," ",),".",""),"-",""),"(",""),")",""),",",""),"/",""),"""",""),"+",""))</f>
        <v>pcmlpy66775x22puatimbuld</v>
      </c>
      <c r="D1999" s="134" t="str">
        <f>LOWER(SUBSTITUTE(SUBSTITUTE(SUBSTITUTE(SUBSTITUTE(SUBSTITUTE(SUBSTITUTE(SUBSTITUTE(SUBSTITUTE(SUBSTITUTE(db[[#This Row],[NB PAJAK]]," ",""),"-",""),"(",""),")",""),".",""),",",""),"/",""),"""",""),"+",""))</f>
        <v/>
      </c>
      <c r="E1999" s="134" t="str">
        <f>LOWER(SUBSTITUTE(SUBSTITUTE(SUBSTITUTE(SUBSTITUTE(SUBSTITUTE(SUBSTITUTE(SUBSTITUTE(SUBSTITUTE(SUBSTITUTE(db[[#This Row],[NB BM]]&amp;db[[#This Row],[QTY/ CTN]]," ",),".",""),"-",""),"(",""),")",""),",",""),"/",""),"""",""),"+",""))</f>
        <v>pcmagnitlpy66775x22puatimbuld192pcs</v>
      </c>
      <c r="F199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pcmlpy66775x22puatimbuld192pcsuntana</v>
      </c>
      <c r="G1999" s="135" t="s">
        <v>6554</v>
      </c>
      <c r="H1999" s="135" t="s">
        <v>6047</v>
      </c>
      <c r="I1999" s="136"/>
      <c r="J1999" s="137" t="s">
        <v>1621</v>
      </c>
      <c r="K1999" s="138" t="e">
        <f>IF(db[[#This Row],[NB NOTA_C]]="","",COUNTIF([2]!B_MSK[concat],db[[#This Row],[NB NOTA_C]]))</f>
        <v>#REF!</v>
      </c>
      <c r="L1999" s="139" t="s">
        <v>1637</v>
      </c>
      <c r="M1999" s="134" t="s">
        <v>1767</v>
      </c>
      <c r="N1999" s="137" t="s">
        <v>2810</v>
      </c>
      <c r="O1999" s="134"/>
      <c r="P1999" s="134" t="str">
        <f>IF(db[[#This Row],[QTY/ CTN]]="","",SUBSTITUTE(SUBSTITUTE(SUBSTITUTE(db[[#This Row],[QTY/ CTN]]," ","_",2),"(",""),")","")&amp;"_")</f>
        <v>192 PCS_</v>
      </c>
      <c r="Q1999" s="134">
        <f>IF(db[[#This Row],[H_QTY/ CTN]]="","",SEARCH("_",db[[#This Row],[H_QTY/ CTN]]))</f>
        <v>8</v>
      </c>
      <c r="R1999" s="134">
        <f>IF(db[[#This Row],[H_QTY/ CTN]]="","",LEN(db[[#This Row],[H_QTY/ CTN]]))</f>
        <v>8</v>
      </c>
      <c r="S1999" s="140" t="str">
        <f>IF(db[[#This Row],[H_QTY/ CTN]]="","",LEFT(db[[#This Row],[H_QTY/ CTN]],db[[#This Row],[H_1]]-1))</f>
        <v>192 PCS</v>
      </c>
      <c r="T1999" s="140" t="str">
        <f>IF(NOT(db[[#This Row],[H_1]]=db[[#This Row],[H_2]]),MID(db[[#This Row],[H_QTY/ CTN]],db[[#This Row],[H_1]]+1,db[[#This Row],[H_2]]-db[[#This Row],[H_1]]-1),"")</f>
        <v/>
      </c>
      <c r="U1999" s="140" t="str">
        <f>IF(db[[#This Row],[QTY/ CTN B]]="","",LEFT(db[[#This Row],[QTY/ CTN B]],SEARCH(" ",db[[#This Row],[QTY/ CTN B]],1)-1))</f>
        <v>192</v>
      </c>
      <c r="V1999" s="140" t="str">
        <f>IF(db[[#This Row],[QTY/ CTN B]]="","",RIGHT(db[[#This Row],[QTY/ CTN B]],LEN(db[[#This Row],[QTY/ CTN B]])-SEARCH(" ",db[[#This Row],[QTY/ CTN B]],1)))</f>
        <v>PCS</v>
      </c>
      <c r="W1999" s="140" t="str">
        <f>IF(db[[#This Row],[QTY/ CTN TG]]="",IF(db[[#This Row],[STN TG]]="","",12),LEFT(db[[#This Row],[QTY/ CTN TG]],SEARCH(" ",db[[#This Row],[QTY/ CTN TG]],1)-1))</f>
        <v/>
      </c>
      <c r="X199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1999" s="140" t="str">
        <f>IF(db[[#This Row],[STN K]]="","",IF(db[[#This Row],[STN TG]]="LSN",12,""))</f>
        <v/>
      </c>
      <c r="Z1999" s="140" t="str">
        <f>IF(db[[#This Row],[STN TG]]="LSN","PCS","")</f>
        <v/>
      </c>
      <c r="AA1999" s="140">
        <f>db[[#This Row],[QTY B]]*IF(db[[#This Row],[QTY TG]]="",1,db[[#This Row],[QTY TG]])*IF(db[[#This Row],[QTY K]]="",1,db[[#This Row],[QTY K]])</f>
        <v>192</v>
      </c>
      <c r="AB1999" s="140" t="str">
        <f>IF(db[[#This Row],[STN K]]="",IF(db[[#This Row],[STN TG]]="",db[[#This Row],[STN B]],db[[#This Row],[STN TG]]),db[[#This Row],[STN K]])</f>
        <v>PCS</v>
      </c>
      <c r="AC1999" s="140"/>
    </row>
    <row r="2000" spans="1:29" x14ac:dyDescent="0.25">
      <c r="A2000" s="87">
        <f>ROW()-1</f>
        <v>1999</v>
      </c>
      <c r="B2000" s="3" t="str">
        <f>LOWER(SUBSTITUTE(SUBSTITUTE(SUBSTITUTE(SUBSTITUTE(SUBSTITUTE(SUBSTITUTE(db[[#This Row],[NB BM]]," ",),".",""),"-",""),"(",""),")",""),"/",""))</f>
        <v>pcklglpy99272x21setbt21</v>
      </c>
      <c r="C2000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D2000" s="3" t="str">
        <f>LOWER(SUBSTITUTE(SUBSTITUTE(SUBSTITUTE(SUBSTITUTE(SUBSTITUTE(SUBSTITUTE(SUBSTITUTE(SUBSTITUTE(SUBSTITUTE(db[[#This Row],[NB PAJAK]]," ",""),"-",""),"(",""),")",""),".",""),",",""),"/",""),"""",""),"+",""))</f>
        <v/>
      </c>
      <c r="E2000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pcklglpy99272x21setbt21192pcs</v>
      </c>
      <c r="F20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pcmlpy992192pcsuntana</v>
      </c>
      <c r="G2000" s="1" t="s">
        <v>6509</v>
      </c>
      <c r="H2000" s="4" t="s">
        <v>2865</v>
      </c>
      <c r="I2000" s="2"/>
      <c r="J2000" s="1" t="s">
        <v>1621</v>
      </c>
      <c r="K2000" s="26" t="e">
        <f>IF(db[[#This Row],[NB NOTA_C]]="","",COUNTIF([2]!B_MSK[concat],db[[#This Row],[NB NOTA_C]]))</f>
        <v>#REF!</v>
      </c>
      <c r="L2000" s="7" t="s">
        <v>1637</v>
      </c>
      <c r="M2000" s="3" t="s">
        <v>1767</v>
      </c>
      <c r="N2000" s="1" t="s">
        <v>2810</v>
      </c>
      <c r="P2000" s="1" t="str">
        <f>IF(db[[#This Row],[QTY/ CTN]]="","",SUBSTITUTE(SUBSTITUTE(SUBSTITUTE(db[[#This Row],[QTY/ CTN]]," ","_",2),"(",""),")","")&amp;"_")</f>
        <v>192 PCS_</v>
      </c>
      <c r="Q2000" s="1">
        <f>IF(db[[#This Row],[H_QTY/ CTN]]="","",SEARCH("_",db[[#This Row],[H_QTY/ CTN]]))</f>
        <v>8</v>
      </c>
      <c r="R2000" s="1">
        <f>IF(db[[#This Row],[H_QTY/ CTN]]="","",LEN(db[[#This Row],[H_QTY/ CTN]]))</f>
        <v>8</v>
      </c>
      <c r="S2000" s="90" t="str">
        <f>IF(db[[#This Row],[H_QTY/ CTN]]="","",LEFT(db[[#This Row],[H_QTY/ CTN]],db[[#This Row],[H_1]]-1))</f>
        <v>192 PCS</v>
      </c>
      <c r="T2000" s="87" t="str">
        <f>IF(NOT(db[[#This Row],[H_1]]=db[[#This Row],[H_2]]),MID(db[[#This Row],[H_QTY/ CTN]],db[[#This Row],[H_1]]+1,db[[#This Row],[H_2]]-db[[#This Row],[H_1]]-1),"")</f>
        <v/>
      </c>
      <c r="U2000" s="87" t="str">
        <f>IF(db[[#This Row],[QTY/ CTN B]]="","",LEFT(db[[#This Row],[QTY/ CTN B]],SEARCH(" ",db[[#This Row],[QTY/ CTN B]],1)-1))</f>
        <v>192</v>
      </c>
      <c r="V2000" s="87" t="str">
        <f>IF(db[[#This Row],[QTY/ CTN B]]="","",RIGHT(db[[#This Row],[QTY/ CTN B]],LEN(db[[#This Row],[QTY/ CTN B]])-SEARCH(" ",db[[#This Row],[QTY/ CTN B]],1)))</f>
        <v>PCS</v>
      </c>
      <c r="W2000" s="87" t="str">
        <f>IF(db[[#This Row],[QTY/ CTN TG]]="",IF(db[[#This Row],[STN TG]]="","",12),LEFT(db[[#This Row],[QTY/ CTN TG]],SEARCH(" ",db[[#This Row],[QTY/ CTN TG]],1)-1))</f>
        <v/>
      </c>
      <c r="X20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0" s="87" t="str">
        <f>IF(db[[#This Row],[STN K]]="","",IF(db[[#This Row],[STN TG]]="LSN",12,""))</f>
        <v/>
      </c>
      <c r="Z2000" s="87" t="str">
        <f>IF(db[[#This Row],[STN TG]]="LSN","PCS","")</f>
        <v/>
      </c>
      <c r="AA2000" s="87">
        <f>db[[#This Row],[QTY B]]*IF(db[[#This Row],[QTY TG]]="",1,db[[#This Row],[QTY TG]])*IF(db[[#This Row],[QTY K]]="",1,db[[#This Row],[QTY K]])</f>
        <v>192</v>
      </c>
      <c r="AB2000" s="87" t="str">
        <f>IF(db[[#This Row],[STN K]]="",IF(db[[#This Row],[STN TG]]="",db[[#This Row],[STN B]],db[[#This Row],[STN TG]]),db[[#This Row],[STN K]])</f>
        <v>PCS</v>
      </c>
      <c r="AC2000" s="87"/>
    </row>
    <row r="2001" spans="1:29" x14ac:dyDescent="0.25">
      <c r="A2001" s="87">
        <f>ROW()-1</f>
        <v>2000</v>
      </c>
      <c r="B2001" s="3" t="str">
        <f>LOWER(SUBSTITUTE(SUBSTITUTE(SUBSTITUTE(SUBSTITUTE(SUBSTITUTE(SUBSTITUTE(db[[#This Row],[NB BM]]," ",),".",""),"-",""),"(",""),")",""),"/",""))</f>
        <v>pcmagnitly992</v>
      </c>
      <c r="C2001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D2001" s="3" t="str">
        <f>LOWER(SUBSTITUTE(SUBSTITUTE(SUBSTITUTE(SUBSTITUTE(SUBSTITUTE(SUBSTITUTE(SUBSTITUTE(SUBSTITUTE(SUBSTITUTE(db[[#This Row],[NB PAJAK]]," ",""),"-",""),"(",""),")",""),".",""),",",""),"/",""),"""",""),"+",""))</f>
        <v/>
      </c>
      <c r="E2001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pcmagnitly992192pcs</v>
      </c>
      <c r="F20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pcmly992192pcsuntana</v>
      </c>
      <c r="G2001" s="1" t="s">
        <v>6555</v>
      </c>
      <c r="H2001" s="4" t="s">
        <v>3115</v>
      </c>
      <c r="I2001" s="49"/>
      <c r="J2001" s="1" t="s">
        <v>1621</v>
      </c>
      <c r="K2001" s="26" t="e">
        <f>IF(db[[#This Row],[NB NOTA_C]]="","",COUNTIF([2]!B_MSK[concat],db[[#This Row],[NB NOTA_C]]))</f>
        <v>#REF!</v>
      </c>
      <c r="L2001" s="7" t="s">
        <v>1637</v>
      </c>
      <c r="M2001" s="3" t="s">
        <v>1767</v>
      </c>
      <c r="N2001" s="1" t="s">
        <v>2810</v>
      </c>
      <c r="P2001" s="1" t="str">
        <f>IF(db[[#This Row],[QTY/ CTN]]="","",SUBSTITUTE(SUBSTITUTE(SUBSTITUTE(db[[#This Row],[QTY/ CTN]]," ","_",2),"(",""),")","")&amp;"_")</f>
        <v>192 PCS_</v>
      </c>
      <c r="Q2001" s="1">
        <f>IF(db[[#This Row],[H_QTY/ CTN]]="","",SEARCH("_",db[[#This Row],[H_QTY/ CTN]]))</f>
        <v>8</v>
      </c>
      <c r="R2001" s="1">
        <f>IF(db[[#This Row],[H_QTY/ CTN]]="","",LEN(db[[#This Row],[H_QTY/ CTN]]))</f>
        <v>8</v>
      </c>
      <c r="S2001" s="90" t="str">
        <f>IF(db[[#This Row],[H_QTY/ CTN]]="","",LEFT(db[[#This Row],[H_QTY/ CTN]],db[[#This Row],[H_1]]-1))</f>
        <v>192 PCS</v>
      </c>
      <c r="T2001" s="87" t="str">
        <f>IF(NOT(db[[#This Row],[H_1]]=db[[#This Row],[H_2]]),MID(db[[#This Row],[H_QTY/ CTN]],db[[#This Row],[H_1]]+1,db[[#This Row],[H_2]]-db[[#This Row],[H_1]]-1),"")</f>
        <v/>
      </c>
      <c r="U2001" s="87" t="str">
        <f>IF(db[[#This Row],[QTY/ CTN B]]="","",LEFT(db[[#This Row],[QTY/ CTN B]],SEARCH(" ",db[[#This Row],[QTY/ CTN B]],1)-1))</f>
        <v>192</v>
      </c>
      <c r="V2001" s="87" t="str">
        <f>IF(db[[#This Row],[QTY/ CTN B]]="","",RIGHT(db[[#This Row],[QTY/ CTN B]],LEN(db[[#This Row],[QTY/ CTN B]])-SEARCH(" ",db[[#This Row],[QTY/ CTN B]],1)))</f>
        <v>PCS</v>
      </c>
      <c r="W2001" s="87" t="str">
        <f>IF(db[[#This Row],[QTY/ CTN TG]]="",IF(db[[#This Row],[STN TG]]="","",12),LEFT(db[[#This Row],[QTY/ CTN TG]],SEARCH(" ",db[[#This Row],[QTY/ CTN TG]],1)-1))</f>
        <v/>
      </c>
      <c r="X20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1" s="87" t="str">
        <f>IF(db[[#This Row],[STN K]]="","",IF(db[[#This Row],[STN TG]]="LSN",12,""))</f>
        <v/>
      </c>
      <c r="Z2001" s="87" t="str">
        <f>IF(db[[#This Row],[STN TG]]="LSN","PCS","")</f>
        <v/>
      </c>
      <c r="AA2001" s="87">
        <f>db[[#This Row],[QTY B]]*IF(db[[#This Row],[QTY TG]]="",1,db[[#This Row],[QTY TG]])*IF(db[[#This Row],[QTY K]]="",1,db[[#This Row],[QTY K]])</f>
        <v>192</v>
      </c>
      <c r="AB2001" s="87" t="str">
        <f>IF(db[[#This Row],[STN K]]="",IF(db[[#This Row],[STN TG]]="",db[[#This Row],[STN B]],db[[#This Row],[STN TG]]),db[[#This Row],[STN K]])</f>
        <v>PCS</v>
      </c>
      <c r="AC2001" s="87"/>
    </row>
    <row r="2002" spans="1:29" x14ac:dyDescent="0.25">
      <c r="A2002" s="87">
        <f>ROW()-1</f>
        <v>2001</v>
      </c>
      <c r="B2002" s="3" t="str">
        <f>LOWER(SUBSTITUTE(SUBSTITUTE(SUBSTITUTE(SUBSTITUTE(SUBSTITUTE(SUBSTITUTE(db[[#This Row],[NB BM]]," ",),".",""),"-",""),"(",""),")",""),"/",""))</f>
        <v>pcmagnits9696</v>
      </c>
      <c r="C2002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D2002" s="3" t="str">
        <f>LOWER(SUBSTITUTE(SUBSTITUTE(SUBSTITUTE(SUBSTITUTE(SUBSTITUTE(SUBSTITUTE(SUBSTITUTE(SUBSTITUTE(SUBSTITUTE(db[[#This Row],[NB PAJAK]]," ",""),"-",""),"(",""),")",""),".",""),",",""),"/",""),"""",""),"+",""))</f>
        <v/>
      </c>
      <c r="E2002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pcmagnits9696120pcs</v>
      </c>
      <c r="F20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pcms9696120pcsuntana</v>
      </c>
      <c r="G2002" s="1" t="s">
        <v>6556</v>
      </c>
      <c r="H2002" s="4" t="s">
        <v>2447</v>
      </c>
      <c r="I2002" s="49"/>
      <c r="J2002" s="1" t="s">
        <v>1621</v>
      </c>
      <c r="K2002" s="26" t="e">
        <f>IF(db[[#This Row],[NB NOTA_C]]="","",COUNTIF([2]!B_MSK[concat],db[[#This Row],[NB NOTA_C]]))</f>
        <v>#REF!</v>
      </c>
      <c r="L2002" s="7" t="s">
        <v>1637</v>
      </c>
      <c r="M2002" s="3" t="s">
        <v>1667</v>
      </c>
      <c r="N2002" s="1" t="s">
        <v>2810</v>
      </c>
      <c r="P2002" s="1" t="str">
        <f>IF(db[[#This Row],[QTY/ CTN]]="","",SUBSTITUTE(SUBSTITUTE(SUBSTITUTE(db[[#This Row],[QTY/ CTN]]," ","_",2),"(",""),")","")&amp;"_")</f>
        <v>120 PCS_</v>
      </c>
      <c r="Q2002" s="1">
        <f>IF(db[[#This Row],[H_QTY/ CTN]]="","",SEARCH("_",db[[#This Row],[H_QTY/ CTN]]))</f>
        <v>8</v>
      </c>
      <c r="R2002" s="1">
        <f>IF(db[[#This Row],[H_QTY/ CTN]]="","",LEN(db[[#This Row],[H_QTY/ CTN]]))</f>
        <v>8</v>
      </c>
      <c r="S2002" s="90" t="str">
        <f>IF(db[[#This Row],[H_QTY/ CTN]]="","",LEFT(db[[#This Row],[H_QTY/ CTN]],db[[#This Row],[H_1]]-1))</f>
        <v>120 PCS</v>
      </c>
      <c r="T2002" s="87" t="str">
        <f>IF(NOT(db[[#This Row],[H_1]]=db[[#This Row],[H_2]]),MID(db[[#This Row],[H_QTY/ CTN]],db[[#This Row],[H_1]]+1,db[[#This Row],[H_2]]-db[[#This Row],[H_1]]-1),"")</f>
        <v/>
      </c>
      <c r="U2002" s="87" t="str">
        <f>IF(db[[#This Row],[QTY/ CTN B]]="","",LEFT(db[[#This Row],[QTY/ CTN B]],SEARCH(" ",db[[#This Row],[QTY/ CTN B]],1)-1))</f>
        <v>120</v>
      </c>
      <c r="V2002" s="87" t="str">
        <f>IF(db[[#This Row],[QTY/ CTN B]]="","",RIGHT(db[[#This Row],[QTY/ CTN B]],LEN(db[[#This Row],[QTY/ CTN B]])-SEARCH(" ",db[[#This Row],[QTY/ CTN B]],1)))</f>
        <v>PCS</v>
      </c>
      <c r="W2002" s="87" t="str">
        <f>IF(db[[#This Row],[QTY/ CTN TG]]="",IF(db[[#This Row],[STN TG]]="","",12),LEFT(db[[#This Row],[QTY/ CTN TG]],SEARCH(" ",db[[#This Row],[QTY/ CTN TG]],1)-1))</f>
        <v/>
      </c>
      <c r="X20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2" s="87" t="str">
        <f>IF(db[[#This Row],[STN K]]="","",IF(db[[#This Row],[STN TG]]="LSN",12,""))</f>
        <v/>
      </c>
      <c r="Z2002" s="87" t="str">
        <f>IF(db[[#This Row],[STN TG]]="LSN","PCS","")</f>
        <v/>
      </c>
      <c r="AA2002" s="87">
        <f>db[[#This Row],[QTY B]]*IF(db[[#This Row],[QTY TG]]="",1,db[[#This Row],[QTY TG]])*IF(db[[#This Row],[QTY K]]="",1,db[[#This Row],[QTY K]])</f>
        <v>120</v>
      </c>
      <c r="AB2002" s="87" t="str">
        <f>IF(db[[#This Row],[STN K]]="",IF(db[[#This Row],[STN TG]]="",db[[#This Row],[STN B]],db[[#This Row],[STN TG]]),db[[#This Row],[STN K]])</f>
        <v>PCS</v>
      </c>
      <c r="AC2002" s="87"/>
    </row>
    <row r="2003" spans="1:29" x14ac:dyDescent="0.25">
      <c r="A2003" s="87">
        <f>ROW()-1</f>
        <v>2002</v>
      </c>
      <c r="B2003" s="3" t="str">
        <f>LOWER(SUBSTITUTE(SUBSTITUTE(SUBSTITUTE(SUBSTITUTE(SUBSTITUTE(SUBSTITUTE(db[[#This Row],[NB BM]]," ",),".",""),"-",""),"(",""),")",""),"/",""))</f>
        <v>pcmagnitxu008012x22+pudny</v>
      </c>
      <c r="C2003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D2003" s="3" t="str">
        <f>LOWER(SUBSTITUTE(SUBSTITUTE(SUBSTITUTE(SUBSTITUTE(SUBSTITUTE(SUBSTITUTE(SUBSTITUTE(SUBSTITUTE(SUBSTITUTE(db[[#This Row],[NB PAJAK]]," ",""),"-",""),"(",""),")",""),".",""),",",""),"/",""),"""",""),"+",""))</f>
        <v/>
      </c>
      <c r="E200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pcmagnitxu008012x22pudny120pcs</v>
      </c>
      <c r="F20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pcmxu008012x22pudny120pcsuntana</v>
      </c>
      <c r="G2003" s="4" t="s">
        <v>6557</v>
      </c>
      <c r="H2003" s="4" t="s">
        <v>5193</v>
      </c>
      <c r="I2003" s="49"/>
      <c r="J2003" s="1" t="s">
        <v>1621</v>
      </c>
      <c r="K2003" s="28" t="e">
        <f>IF(db[[#This Row],[NB NOTA_C]]="","",COUNTIF([2]!B_MSK[concat],db[[#This Row],[NB NOTA_C]]))</f>
        <v>#REF!</v>
      </c>
      <c r="L2003" s="7" t="s">
        <v>1637</v>
      </c>
      <c r="M2003" s="3" t="s">
        <v>1667</v>
      </c>
      <c r="N2003" s="1" t="s">
        <v>2810</v>
      </c>
      <c r="O2003" s="3"/>
      <c r="P2003" s="3" t="str">
        <f>IF(db[[#This Row],[QTY/ CTN]]="","",SUBSTITUTE(SUBSTITUTE(SUBSTITUTE(db[[#This Row],[QTY/ CTN]]," ","_",2),"(",""),")","")&amp;"_")</f>
        <v>120 PCS_</v>
      </c>
      <c r="Q2003" s="3">
        <f>IF(db[[#This Row],[H_QTY/ CTN]]="","",SEARCH("_",db[[#This Row],[H_QTY/ CTN]]))</f>
        <v>8</v>
      </c>
      <c r="R2003" s="3">
        <f>IF(db[[#This Row],[H_QTY/ CTN]]="","",LEN(db[[#This Row],[H_QTY/ CTN]]))</f>
        <v>8</v>
      </c>
      <c r="S2003" s="87" t="str">
        <f>IF(db[[#This Row],[H_QTY/ CTN]]="","",LEFT(db[[#This Row],[H_QTY/ CTN]],db[[#This Row],[H_1]]-1))</f>
        <v>120 PCS</v>
      </c>
      <c r="T2003" s="87" t="str">
        <f>IF(NOT(db[[#This Row],[H_1]]=db[[#This Row],[H_2]]),MID(db[[#This Row],[H_QTY/ CTN]],db[[#This Row],[H_1]]+1,db[[#This Row],[H_2]]-db[[#This Row],[H_1]]-1),"")</f>
        <v/>
      </c>
      <c r="U2003" s="87" t="str">
        <f>IF(db[[#This Row],[QTY/ CTN B]]="","",LEFT(db[[#This Row],[QTY/ CTN B]],SEARCH(" ",db[[#This Row],[QTY/ CTN B]],1)-1))</f>
        <v>120</v>
      </c>
      <c r="V2003" s="87" t="str">
        <f>IF(db[[#This Row],[QTY/ CTN B]]="","",RIGHT(db[[#This Row],[QTY/ CTN B]],LEN(db[[#This Row],[QTY/ CTN B]])-SEARCH(" ",db[[#This Row],[QTY/ CTN B]],1)))</f>
        <v>PCS</v>
      </c>
      <c r="W2003" s="87" t="str">
        <f>IF(db[[#This Row],[QTY/ CTN TG]]="",IF(db[[#This Row],[STN TG]]="","",12),LEFT(db[[#This Row],[QTY/ CTN TG]],SEARCH(" ",db[[#This Row],[QTY/ CTN TG]],1)-1))</f>
        <v/>
      </c>
      <c r="X20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3" s="87" t="str">
        <f>IF(db[[#This Row],[STN K]]="","",IF(db[[#This Row],[STN TG]]="LSN",12,""))</f>
        <v/>
      </c>
      <c r="Z2003" s="87" t="str">
        <f>IF(db[[#This Row],[STN TG]]="LSN","PCS","")</f>
        <v/>
      </c>
      <c r="AA2003" s="87">
        <f>db[[#This Row],[QTY B]]*IF(db[[#This Row],[QTY TG]]="",1,db[[#This Row],[QTY TG]])*IF(db[[#This Row],[QTY K]]="",1,db[[#This Row],[QTY K]])</f>
        <v>120</v>
      </c>
      <c r="AB2003" s="87" t="str">
        <f>IF(db[[#This Row],[STN K]]="",IF(db[[#This Row],[STN TG]]="",db[[#This Row],[STN B]],db[[#This Row],[STN TG]]),db[[#This Row],[STN K]])</f>
        <v>PCS</v>
      </c>
      <c r="AC2003" s="87"/>
    </row>
    <row r="2004" spans="1:29" x14ac:dyDescent="0.25">
      <c r="A2004" s="150">
        <f>ROW()-1</f>
        <v>2003</v>
      </c>
      <c r="B2004" s="151" t="str">
        <f>LOWER(SUBSTITUTE(SUBSTITUTE(SUBSTITUTE(SUBSTITUTE(SUBSTITUTE(SUBSTITUTE(db[[#This Row],[NB BM]]," ",),".",""),"-",""),"(",""),")",""),"/",""))</f>
        <v>pcplastikgastapc202ptbsorokpolos</v>
      </c>
      <c r="C2004" s="151" t="str">
        <f>LOWER(SUBSTITUTE(SUBSTITUTE(SUBSTITUTE(SUBSTITUTE(SUBSTITUTE(SUBSTITUTE(SUBSTITUTE(SUBSTITUTE(SUBSTITUTE(db[[#This Row],[NB NOTA]]," ",),".",""),"-",""),"(",""),")",""),",",""),"/",""),"""",""),"+",""))</f>
        <v>pcpgastapc202ptbsorokpolos</v>
      </c>
      <c r="D2004" s="151" t="str">
        <f>LOWER(SUBSTITUTE(SUBSTITUTE(SUBSTITUTE(SUBSTITUTE(SUBSTITUTE(SUBSTITUTE(SUBSTITUTE(SUBSTITUTE(SUBSTITUTE(db[[#This Row],[NB PAJAK]]," ",""),"-",""),"(",""),")",""),".",""),",",""),"/",""),"""",""),"+",""))</f>
        <v/>
      </c>
      <c r="E200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pcplastikgastapc202ptbsorokpolos24lsn</v>
      </c>
      <c r="F200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pcpgastapc202ptbsorokpolos24lsnuntana</v>
      </c>
      <c r="G2004" s="152" t="s">
        <v>6558</v>
      </c>
      <c r="H2004" s="152" t="s">
        <v>6283</v>
      </c>
      <c r="I2004" s="153"/>
      <c r="J2004" s="154" t="s">
        <v>1621</v>
      </c>
      <c r="K2004" s="155" t="e">
        <f>IF(db[[#This Row],[NB NOTA_C]]="","",COUNTIF([2]!B_MSK[concat],db[[#This Row],[NB NOTA_C]]))</f>
        <v>#REF!</v>
      </c>
      <c r="L2004" s="156" t="s">
        <v>1637</v>
      </c>
      <c r="M2004" s="151" t="s">
        <v>1721</v>
      </c>
      <c r="N2004" s="154" t="s">
        <v>2810</v>
      </c>
      <c r="O2004" s="151"/>
      <c r="P2004" s="151" t="str">
        <f>IF(db[[#This Row],[QTY/ CTN]]="","",SUBSTITUTE(SUBSTITUTE(SUBSTITUTE(db[[#This Row],[QTY/ CTN]]," ","_",2),"(",""),")","")&amp;"_")</f>
        <v>24 LSN_</v>
      </c>
      <c r="Q2004" s="151">
        <f>IF(db[[#This Row],[H_QTY/ CTN]]="","",SEARCH("_",db[[#This Row],[H_QTY/ CTN]]))</f>
        <v>7</v>
      </c>
      <c r="R2004" s="151">
        <f>IF(db[[#This Row],[H_QTY/ CTN]]="","",LEN(db[[#This Row],[H_QTY/ CTN]]))</f>
        <v>7</v>
      </c>
      <c r="S2004" s="150" t="str">
        <f>IF(db[[#This Row],[H_QTY/ CTN]]="","",LEFT(db[[#This Row],[H_QTY/ CTN]],db[[#This Row],[H_1]]-1))</f>
        <v>24 LSN</v>
      </c>
      <c r="T2004" s="150" t="str">
        <f>IF(NOT(db[[#This Row],[H_1]]=db[[#This Row],[H_2]]),MID(db[[#This Row],[H_QTY/ CTN]],db[[#This Row],[H_1]]+1,db[[#This Row],[H_2]]-db[[#This Row],[H_1]]-1),"")</f>
        <v/>
      </c>
      <c r="U2004" s="150" t="str">
        <f>IF(db[[#This Row],[QTY/ CTN B]]="","",LEFT(db[[#This Row],[QTY/ CTN B]],SEARCH(" ",db[[#This Row],[QTY/ CTN B]],1)-1))</f>
        <v>24</v>
      </c>
      <c r="V2004" s="150" t="str">
        <f>IF(db[[#This Row],[QTY/ CTN B]]="","",RIGHT(db[[#This Row],[QTY/ CTN B]],LEN(db[[#This Row],[QTY/ CTN B]])-SEARCH(" ",db[[#This Row],[QTY/ CTN B]],1)))</f>
        <v>LSN</v>
      </c>
      <c r="W2004" s="150">
        <f>IF(db[[#This Row],[QTY/ CTN TG]]="",IF(db[[#This Row],[STN TG]]="","",12),LEFT(db[[#This Row],[QTY/ CTN TG]],SEARCH(" ",db[[#This Row],[QTY/ CTN TG]],1)-1))</f>
        <v>12</v>
      </c>
      <c r="X200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04" s="150" t="str">
        <f>IF(db[[#This Row],[STN K]]="","",IF(db[[#This Row],[STN TG]]="LSN",12,""))</f>
        <v/>
      </c>
      <c r="Z2004" s="150" t="str">
        <f>IF(db[[#This Row],[STN TG]]="LSN","PCS","")</f>
        <v/>
      </c>
      <c r="AA2004" s="150">
        <f>db[[#This Row],[QTY B]]*IF(db[[#This Row],[QTY TG]]="",1,db[[#This Row],[QTY TG]])*IF(db[[#This Row],[QTY K]]="",1,db[[#This Row],[QTY K]])</f>
        <v>288</v>
      </c>
      <c r="AB2004" s="150" t="str">
        <f>IF(db[[#This Row],[STN K]]="",IF(db[[#This Row],[STN TG]]="",db[[#This Row],[STN B]],db[[#This Row],[STN TG]]),db[[#This Row],[STN K]])</f>
        <v>PCS</v>
      </c>
      <c r="AC2004" s="150"/>
    </row>
    <row r="2005" spans="1:29" x14ac:dyDescent="0.25">
      <c r="A2005" s="87">
        <f>ROW()-1</f>
        <v>2004</v>
      </c>
      <c r="B2005" s="3" t="str">
        <f>LOWER(SUBSTITUTE(SUBSTITUTE(SUBSTITUTE(SUBSTITUTE(SUBSTITUTE(SUBSTITUTE(db[[#This Row],[NB BM]]," ",),".",""),"-",""),"(",""),")",""),"/",""))</f>
        <v>bppelna01ht</v>
      </c>
      <c r="C200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D2005" s="3" t="str">
        <f>LOWER(SUBSTITUTE(SUBSTITUTE(SUBSTITUTE(SUBSTITUTE(SUBSTITUTE(SUBSTITUTE(SUBSTITUTE(SUBSTITUTE(SUBSTITUTE(db[[#This Row],[NB PAJAK]]," ",""),"-",""),"(",""),")",""),".",""),",",""),"/",""),"""",""),"+",""))</f>
        <v/>
      </c>
      <c r="E2005" s="3" t="str">
        <f>LOWER(SUBSTITUTE(SUBSTITUTE(SUBSTITUTE(SUBSTITUTE(SUBSTITUTE(SUBSTITUTE(SUBSTITUTE(SUBSTITUTE(SUBSTITUTE(db[[#This Row],[NB BM]]&amp;db[[#This Row],[QTY/ CTN]]," ",),".",""),"-",""),"(",""),")",""),",",""),"/",""),"""",""),"+",""))</f>
        <v>bppelna01ht20grs</v>
      </c>
      <c r="F20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pelna01hitam20grsuntana</v>
      </c>
      <c r="G2005" s="1" t="s">
        <v>2225</v>
      </c>
      <c r="H2005" s="4" t="s">
        <v>2224</v>
      </c>
      <c r="I2005" s="49"/>
      <c r="J2005" s="1" t="s">
        <v>1621</v>
      </c>
      <c r="K2005" s="26" t="e">
        <f>IF(db[[#This Row],[NB NOTA_C]]="","",COUNTIF([2]!B_MSK[concat],db[[#This Row],[NB NOTA_C]]))</f>
        <v>#REF!</v>
      </c>
      <c r="L2005" s="7" t="s">
        <v>2226</v>
      </c>
      <c r="M2005" s="3" t="s">
        <v>1689</v>
      </c>
      <c r="N2005" s="1" t="s">
        <v>2811</v>
      </c>
      <c r="P2005" s="1" t="str">
        <f>IF(db[[#This Row],[QTY/ CTN]]="","",SUBSTITUTE(SUBSTITUTE(SUBSTITUTE(db[[#This Row],[QTY/ CTN]]," ","_",2),"(",""),")","")&amp;"_")</f>
        <v>20 GRS_</v>
      </c>
      <c r="Q2005" s="1">
        <f>IF(db[[#This Row],[H_QTY/ CTN]]="","",SEARCH("_",db[[#This Row],[H_QTY/ CTN]]))</f>
        <v>7</v>
      </c>
      <c r="R2005" s="1">
        <f>IF(db[[#This Row],[H_QTY/ CTN]]="","",LEN(db[[#This Row],[H_QTY/ CTN]]))</f>
        <v>7</v>
      </c>
      <c r="S2005" s="90" t="str">
        <f>IF(db[[#This Row],[H_QTY/ CTN]]="","",LEFT(db[[#This Row],[H_QTY/ CTN]],db[[#This Row],[H_1]]-1))</f>
        <v>20 GRS</v>
      </c>
      <c r="T2005" s="87" t="str">
        <f>IF(NOT(db[[#This Row],[H_1]]=db[[#This Row],[H_2]]),MID(db[[#This Row],[H_QTY/ CTN]],db[[#This Row],[H_1]]+1,db[[#This Row],[H_2]]-db[[#This Row],[H_1]]-1),"")</f>
        <v/>
      </c>
      <c r="U2005" s="87" t="str">
        <f>IF(db[[#This Row],[QTY/ CTN B]]="","",LEFT(db[[#This Row],[QTY/ CTN B]],SEARCH(" ",db[[#This Row],[QTY/ CTN B]],1)-1))</f>
        <v>20</v>
      </c>
      <c r="V2005" s="87" t="str">
        <f>IF(db[[#This Row],[QTY/ CTN B]]="","",RIGHT(db[[#This Row],[QTY/ CTN B]],LEN(db[[#This Row],[QTY/ CTN B]])-SEARCH(" ",db[[#This Row],[QTY/ CTN B]],1)))</f>
        <v>GRS</v>
      </c>
      <c r="W2005" s="87">
        <f>IF(db[[#This Row],[QTY/ CTN TG]]="",IF(db[[#This Row],[STN TG]]="","",12),LEFT(db[[#This Row],[QTY/ CTN TG]],SEARCH(" ",db[[#This Row],[QTY/ CTN TG]],1)-1))</f>
        <v>12</v>
      </c>
      <c r="X2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05" s="87">
        <f>IF(db[[#This Row],[STN K]]="","",IF(db[[#This Row],[STN TG]]="LSN",12,""))</f>
        <v>12</v>
      </c>
      <c r="Z2005" s="87" t="str">
        <f>IF(db[[#This Row],[STN TG]]="LSN","PCS","")</f>
        <v>PCS</v>
      </c>
      <c r="AA2005" s="87">
        <f>db[[#This Row],[QTY B]]*IF(db[[#This Row],[QTY TG]]="",1,db[[#This Row],[QTY TG]])*IF(db[[#This Row],[QTY K]]="",1,db[[#This Row],[QTY K]])</f>
        <v>2880</v>
      </c>
      <c r="AB2005" s="87" t="str">
        <f>IF(db[[#This Row],[STN K]]="",IF(db[[#This Row],[STN TG]]="",db[[#This Row],[STN B]],db[[#This Row],[STN TG]]),db[[#This Row],[STN K]])</f>
        <v>PCS</v>
      </c>
      <c r="AC2005" s="87"/>
    </row>
    <row r="2006" spans="1:29" x14ac:dyDescent="0.25">
      <c r="A2006" s="87">
        <f>ROW()-1</f>
        <v>2005</v>
      </c>
      <c r="B2006" s="134" t="str">
        <f>LOWER(SUBSTITUTE(SUBSTITUTE(SUBSTITUTE(SUBSTITUTE(SUBSTITUTE(SUBSTITUTE(db[[#This Row],[NB BM]]," ",),".",""),"-",""),"(",""),")",""),"/",""))</f>
        <v>bppelna05mmht</v>
      </c>
      <c r="C2006" s="134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D2006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6" s="134" t="str">
        <f>LOWER(SUBSTITUTE(SUBSTITUTE(SUBSTITUTE(SUBSTITUTE(SUBSTITUTE(SUBSTITUTE(SUBSTITUTE(SUBSTITUTE(SUBSTITUTE(db[[#This Row],[NB BM]]&amp;db[[#This Row],[QTY/ CTN]]," ",),".",""),"-",""),"(",""),")",""),",",""),"/",""),"""",""),"+",""))</f>
        <v>bppelna05mmht12grs</v>
      </c>
      <c r="F200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pelna05hitam05mm12grsuntana</v>
      </c>
      <c r="G2006" s="135" t="s">
        <v>5754</v>
      </c>
      <c r="H2006" s="135" t="s">
        <v>5750</v>
      </c>
      <c r="I2006" s="136"/>
      <c r="J2006" s="1" t="s">
        <v>1621</v>
      </c>
      <c r="K2006" s="138" t="e">
        <f>IF(db[[#This Row],[NB NOTA_C]]="","",COUNTIF([2]!B_MSK[concat],db[[#This Row],[NB NOTA_C]]))</f>
        <v>#REF!</v>
      </c>
      <c r="L2006" s="139" t="s">
        <v>2226</v>
      </c>
      <c r="M2006" s="134" t="s">
        <v>1697</v>
      </c>
      <c r="N2006" s="137" t="s">
        <v>2811</v>
      </c>
      <c r="O2006" s="134"/>
      <c r="P2006" s="134" t="str">
        <f>IF(db[[#This Row],[QTY/ CTN]]="","",SUBSTITUTE(SUBSTITUTE(SUBSTITUTE(db[[#This Row],[QTY/ CTN]]," ","_",2),"(",""),")","")&amp;"_")</f>
        <v>12 GRS_</v>
      </c>
      <c r="Q2006" s="134">
        <f>IF(db[[#This Row],[H_QTY/ CTN]]="","",SEARCH("_",db[[#This Row],[H_QTY/ CTN]]))</f>
        <v>7</v>
      </c>
      <c r="R2006" s="134">
        <f>IF(db[[#This Row],[H_QTY/ CTN]]="","",LEN(db[[#This Row],[H_QTY/ CTN]]))</f>
        <v>7</v>
      </c>
      <c r="S2006" s="140" t="str">
        <f>IF(db[[#This Row],[H_QTY/ CTN]]="","",LEFT(db[[#This Row],[H_QTY/ CTN]],db[[#This Row],[H_1]]-1))</f>
        <v>12 GRS</v>
      </c>
      <c r="T2006" s="140" t="str">
        <f>IF(NOT(db[[#This Row],[H_1]]=db[[#This Row],[H_2]]),MID(db[[#This Row],[H_QTY/ CTN]],db[[#This Row],[H_1]]+1,db[[#This Row],[H_2]]-db[[#This Row],[H_1]]-1),"")</f>
        <v/>
      </c>
      <c r="U2006" s="140" t="str">
        <f>IF(db[[#This Row],[QTY/ CTN B]]="","",LEFT(db[[#This Row],[QTY/ CTN B]],SEARCH(" ",db[[#This Row],[QTY/ CTN B]],1)-1))</f>
        <v>12</v>
      </c>
      <c r="V2006" s="140" t="str">
        <f>IF(db[[#This Row],[QTY/ CTN B]]="","",RIGHT(db[[#This Row],[QTY/ CTN B]],LEN(db[[#This Row],[QTY/ CTN B]])-SEARCH(" ",db[[#This Row],[QTY/ CTN B]],1)))</f>
        <v>GRS</v>
      </c>
      <c r="W2006" s="140">
        <f>IF(db[[#This Row],[QTY/ CTN TG]]="",IF(db[[#This Row],[STN TG]]="","",12),LEFT(db[[#This Row],[QTY/ CTN TG]],SEARCH(" ",db[[#This Row],[QTY/ CTN TG]],1)-1))</f>
        <v>12</v>
      </c>
      <c r="X200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06" s="140">
        <f>IF(db[[#This Row],[STN K]]="","",IF(db[[#This Row],[STN TG]]="LSN",12,""))</f>
        <v>12</v>
      </c>
      <c r="Z2006" s="140" t="str">
        <f>IF(db[[#This Row],[STN TG]]="LSN","PCS","")</f>
        <v>PCS</v>
      </c>
      <c r="AA2006" s="140">
        <f>db[[#This Row],[QTY B]]*IF(db[[#This Row],[QTY TG]]="",1,db[[#This Row],[QTY TG]])*IF(db[[#This Row],[QTY K]]="",1,db[[#This Row],[QTY K]])</f>
        <v>1728</v>
      </c>
      <c r="AB2006" s="140" t="str">
        <f>IF(db[[#This Row],[STN K]]="",IF(db[[#This Row],[STN TG]]="",db[[#This Row],[STN B]],db[[#This Row],[STN TG]]),db[[#This Row],[STN K]])</f>
        <v>PCS</v>
      </c>
      <c r="AC2006" s="87"/>
    </row>
    <row r="2007" spans="1:29" x14ac:dyDescent="0.25">
      <c r="A2007" s="87">
        <f>ROW()-1</f>
        <v>2006</v>
      </c>
      <c r="B2007" s="3" t="str">
        <f>LOWER(SUBSTITUTE(SUBSTITUTE(SUBSTITUTE(SUBSTITUTE(SUBSTITUTE(SUBSTITUTE(db[[#This Row],[NB BM]]," ",),".",""),"-",""),"(",""),")",""),"/",""))</f>
        <v>mejabelajarpelna</v>
      </c>
      <c r="C2007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D2007" s="3" t="str">
        <f>LOWER(SUBSTITUTE(SUBSTITUTE(SUBSTITUTE(SUBSTITUTE(SUBSTITUTE(SUBSTITUTE(SUBSTITUTE(SUBSTITUTE(SUBSTITUTE(db[[#This Row],[NB PAJAK]]," ",""),"-",""),"(",""),")",""),".",""),",",""),"/",""),"""",""),"+",""))</f>
        <v/>
      </c>
      <c r="E2007" s="3" t="str">
        <f>LOWER(SUBSTITUTE(SUBSTITUTE(SUBSTITUTE(SUBSTITUTE(SUBSTITUTE(SUBSTITUTE(SUBSTITUTE(SUBSTITUTE(SUBSTITUTE(db[[#This Row],[NB BM]]&amp;db[[#This Row],[QTY/ CTN]]," ",),".",""),"-",""),"(",""),")",""),",",""),"/",""),"""",""),"+",""))</f>
        <v>mejabelajarpelna10pcs</v>
      </c>
      <c r="F20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pelnalaptoptable10pcsuntana</v>
      </c>
      <c r="G2007" s="1" t="s">
        <v>6665</v>
      </c>
      <c r="H2007" s="17" t="s">
        <v>2444</v>
      </c>
      <c r="I2007" s="49"/>
      <c r="J2007" s="1" t="s">
        <v>1621</v>
      </c>
      <c r="K2007" s="26" t="e">
        <f>IF(db[[#This Row],[NB NOTA_C]]="","",COUNTIF([2]!B_MSK[concat],db[[#This Row],[NB NOTA_C]]))</f>
        <v>#REF!</v>
      </c>
      <c r="L2007" s="7" t="s">
        <v>2226</v>
      </c>
      <c r="M2007" s="3" t="s">
        <v>2082</v>
      </c>
      <c r="N2007" s="1" t="s">
        <v>2790</v>
      </c>
      <c r="P2007" s="1" t="str">
        <f>IF(db[[#This Row],[QTY/ CTN]]="","",SUBSTITUTE(SUBSTITUTE(SUBSTITUTE(db[[#This Row],[QTY/ CTN]]," ","_",2),"(",""),")","")&amp;"_")</f>
        <v>10 PCS_</v>
      </c>
      <c r="Q2007" s="1">
        <f>IF(db[[#This Row],[H_QTY/ CTN]]="","",SEARCH("_",db[[#This Row],[H_QTY/ CTN]]))</f>
        <v>7</v>
      </c>
      <c r="R2007" s="1">
        <f>IF(db[[#This Row],[H_QTY/ CTN]]="","",LEN(db[[#This Row],[H_QTY/ CTN]]))</f>
        <v>7</v>
      </c>
      <c r="S2007" s="90" t="str">
        <f>IF(db[[#This Row],[H_QTY/ CTN]]="","",LEFT(db[[#This Row],[H_QTY/ CTN]],db[[#This Row],[H_1]]-1))</f>
        <v>10 PCS</v>
      </c>
      <c r="T2007" s="87" t="str">
        <f>IF(NOT(db[[#This Row],[H_1]]=db[[#This Row],[H_2]]),MID(db[[#This Row],[H_QTY/ CTN]],db[[#This Row],[H_1]]+1,db[[#This Row],[H_2]]-db[[#This Row],[H_1]]-1),"")</f>
        <v/>
      </c>
      <c r="U2007" s="87" t="str">
        <f>IF(db[[#This Row],[QTY/ CTN B]]="","",LEFT(db[[#This Row],[QTY/ CTN B]],SEARCH(" ",db[[#This Row],[QTY/ CTN B]],1)-1))</f>
        <v>10</v>
      </c>
      <c r="V2007" s="87" t="str">
        <f>IF(db[[#This Row],[QTY/ CTN B]]="","",RIGHT(db[[#This Row],[QTY/ CTN B]],LEN(db[[#This Row],[QTY/ CTN B]])-SEARCH(" ",db[[#This Row],[QTY/ CTN B]],1)))</f>
        <v>PCS</v>
      </c>
      <c r="W2007" s="87" t="str">
        <f>IF(db[[#This Row],[QTY/ CTN TG]]="",IF(db[[#This Row],[STN TG]]="","",12),LEFT(db[[#This Row],[QTY/ CTN TG]],SEARCH(" ",db[[#This Row],[QTY/ CTN TG]],1)-1))</f>
        <v/>
      </c>
      <c r="X20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07" s="87" t="str">
        <f>IF(db[[#This Row],[STN K]]="","",IF(db[[#This Row],[STN TG]]="LSN",12,""))</f>
        <v/>
      </c>
      <c r="Z2007" s="87" t="str">
        <f>IF(db[[#This Row],[STN TG]]="LSN","PCS","")</f>
        <v/>
      </c>
      <c r="AA2007" s="87">
        <f>db[[#This Row],[QTY B]]*IF(db[[#This Row],[QTY TG]]="",1,db[[#This Row],[QTY TG]])*IF(db[[#This Row],[QTY K]]="",1,db[[#This Row],[QTY K]])</f>
        <v>10</v>
      </c>
      <c r="AB2007" s="87" t="str">
        <f>IF(db[[#This Row],[STN K]]="",IF(db[[#This Row],[STN TG]]="",db[[#This Row],[STN B]],db[[#This Row],[STN TG]]),db[[#This Row],[STN K]])</f>
        <v>PCS</v>
      </c>
      <c r="AC2007" s="87"/>
    </row>
    <row r="2008" spans="1:29" x14ac:dyDescent="0.25">
      <c r="A2008" s="87">
        <f>ROW()-1</f>
        <v>2007</v>
      </c>
      <c r="B2008" s="134" t="str">
        <f>LOWER(SUBSTITUTE(SUBSTITUTE(SUBSTITUTE(SUBSTITUTE(SUBSTITUTE(SUBSTITUTE(db[[#This Row],[NB BM]]," ",),".",""),"-",""),"(",""),")",""),"/",""))</f>
        <v>bppelnax01ht</v>
      </c>
      <c r="C2008" s="134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D2008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8" s="134" t="str">
        <f>LOWER(SUBSTITUTE(SUBSTITUTE(SUBSTITUTE(SUBSTITUTE(SUBSTITUTE(SUBSTITUTE(SUBSTITUTE(SUBSTITUTE(SUBSTITUTE(db[[#This Row],[NB BM]]&amp;db[[#This Row],[QTY/ CTN]]," ",),".",""),"-",""),"(",""),")",""),",",""),"/",""),"""",""),"+",""))</f>
        <v>bppelnax01ht10grs</v>
      </c>
      <c r="F200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pelnax01hitam10grsuntana</v>
      </c>
      <c r="G2008" s="135" t="s">
        <v>5751</v>
      </c>
      <c r="H2008" s="135" t="s">
        <v>5747</v>
      </c>
      <c r="I2008" s="136"/>
      <c r="J2008" s="1" t="s">
        <v>1621</v>
      </c>
      <c r="K2008" s="138" t="e">
        <f>IF(db[[#This Row],[NB NOTA_C]]="","",COUNTIF([2]!B_MSK[concat],db[[#This Row],[NB NOTA_C]]))</f>
        <v>#REF!</v>
      </c>
      <c r="L2008" s="139" t="s">
        <v>2226</v>
      </c>
      <c r="M2008" s="134" t="s">
        <v>1690</v>
      </c>
      <c r="N2008" s="137" t="s">
        <v>2811</v>
      </c>
      <c r="O2008" s="134"/>
      <c r="P2008" s="134" t="str">
        <f>IF(db[[#This Row],[QTY/ CTN]]="","",SUBSTITUTE(SUBSTITUTE(SUBSTITUTE(db[[#This Row],[QTY/ CTN]]," ","_",2),"(",""),")","")&amp;"_")</f>
        <v>10 GRS_</v>
      </c>
      <c r="Q2008" s="134">
        <f>IF(db[[#This Row],[H_QTY/ CTN]]="","",SEARCH("_",db[[#This Row],[H_QTY/ CTN]]))</f>
        <v>7</v>
      </c>
      <c r="R2008" s="134">
        <f>IF(db[[#This Row],[H_QTY/ CTN]]="","",LEN(db[[#This Row],[H_QTY/ CTN]]))</f>
        <v>7</v>
      </c>
      <c r="S2008" s="140" t="str">
        <f>IF(db[[#This Row],[H_QTY/ CTN]]="","",LEFT(db[[#This Row],[H_QTY/ CTN]],db[[#This Row],[H_1]]-1))</f>
        <v>10 GRS</v>
      </c>
      <c r="T2008" s="140" t="str">
        <f>IF(NOT(db[[#This Row],[H_1]]=db[[#This Row],[H_2]]),MID(db[[#This Row],[H_QTY/ CTN]],db[[#This Row],[H_1]]+1,db[[#This Row],[H_2]]-db[[#This Row],[H_1]]-1),"")</f>
        <v/>
      </c>
      <c r="U2008" s="140" t="str">
        <f>IF(db[[#This Row],[QTY/ CTN B]]="","",LEFT(db[[#This Row],[QTY/ CTN B]],SEARCH(" ",db[[#This Row],[QTY/ CTN B]],1)-1))</f>
        <v>10</v>
      </c>
      <c r="V2008" s="140" t="str">
        <f>IF(db[[#This Row],[QTY/ CTN B]]="","",RIGHT(db[[#This Row],[QTY/ CTN B]],LEN(db[[#This Row],[QTY/ CTN B]])-SEARCH(" ",db[[#This Row],[QTY/ CTN B]],1)))</f>
        <v>GRS</v>
      </c>
      <c r="W2008" s="140">
        <f>IF(db[[#This Row],[QTY/ CTN TG]]="",IF(db[[#This Row],[STN TG]]="","",12),LEFT(db[[#This Row],[QTY/ CTN TG]],SEARCH(" ",db[[#This Row],[QTY/ CTN TG]],1)-1))</f>
        <v>12</v>
      </c>
      <c r="X200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08" s="140">
        <f>IF(db[[#This Row],[STN K]]="","",IF(db[[#This Row],[STN TG]]="LSN",12,""))</f>
        <v>12</v>
      </c>
      <c r="Z2008" s="140" t="str">
        <f>IF(db[[#This Row],[STN TG]]="LSN","PCS","")</f>
        <v>PCS</v>
      </c>
      <c r="AA2008" s="140">
        <f>db[[#This Row],[QTY B]]*IF(db[[#This Row],[QTY TG]]="",1,db[[#This Row],[QTY TG]])*IF(db[[#This Row],[QTY K]]="",1,db[[#This Row],[QTY K]])</f>
        <v>1440</v>
      </c>
      <c r="AB2008" s="140" t="str">
        <f>IF(db[[#This Row],[STN K]]="",IF(db[[#This Row],[STN TG]]="",db[[#This Row],[STN B]],db[[#This Row],[STN TG]]),db[[#This Row],[STN K]])</f>
        <v>PCS</v>
      </c>
      <c r="AC2008" s="87"/>
    </row>
    <row r="2009" spans="1:29" x14ac:dyDescent="0.25">
      <c r="A2009" s="87">
        <f>ROW()-1</f>
        <v>2008</v>
      </c>
      <c r="B2009" s="134" t="str">
        <f>LOWER(SUBSTITUTE(SUBSTITUTE(SUBSTITUTE(SUBSTITUTE(SUBSTITUTE(SUBSTITUTE(db[[#This Row],[NB BM]]," ",),".",""),"-",""),"(",""),")",""),"/",""))</f>
        <v>bppelnax02ht</v>
      </c>
      <c r="C2009" s="134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D2009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9" s="134" t="str">
        <f>LOWER(SUBSTITUTE(SUBSTITUTE(SUBSTITUTE(SUBSTITUTE(SUBSTITUTE(SUBSTITUTE(SUBSTITUTE(SUBSTITUTE(SUBSTITUTE(db[[#This Row],[NB BM]]&amp;db[[#This Row],[QTY/ CTN]]," ",),".",""),"-",""),"(",""),")",""),",",""),"/",""),"""",""),"+",""))</f>
        <v>bppelnax02ht10grs</v>
      </c>
      <c r="F200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pelnax02hitam10grsuntana</v>
      </c>
      <c r="G2009" s="135" t="s">
        <v>5752</v>
      </c>
      <c r="H2009" s="135" t="s">
        <v>5748</v>
      </c>
      <c r="I2009" s="136"/>
      <c r="J2009" s="1" t="s">
        <v>1621</v>
      </c>
      <c r="K2009" s="138" t="e">
        <f>IF(db[[#This Row],[NB NOTA_C]]="","",COUNTIF([2]!B_MSK[concat],db[[#This Row],[NB NOTA_C]]))</f>
        <v>#REF!</v>
      </c>
      <c r="L2009" s="139" t="s">
        <v>2226</v>
      </c>
      <c r="M2009" s="134" t="s">
        <v>1690</v>
      </c>
      <c r="N2009" s="137" t="s">
        <v>2811</v>
      </c>
      <c r="O2009" s="134"/>
      <c r="P2009" s="134" t="str">
        <f>IF(db[[#This Row],[QTY/ CTN]]="","",SUBSTITUTE(SUBSTITUTE(SUBSTITUTE(db[[#This Row],[QTY/ CTN]]," ","_",2),"(",""),")","")&amp;"_")</f>
        <v>10 GRS_</v>
      </c>
      <c r="Q2009" s="134">
        <f>IF(db[[#This Row],[H_QTY/ CTN]]="","",SEARCH("_",db[[#This Row],[H_QTY/ CTN]]))</f>
        <v>7</v>
      </c>
      <c r="R2009" s="134">
        <f>IF(db[[#This Row],[H_QTY/ CTN]]="","",LEN(db[[#This Row],[H_QTY/ CTN]]))</f>
        <v>7</v>
      </c>
      <c r="S2009" s="140" t="str">
        <f>IF(db[[#This Row],[H_QTY/ CTN]]="","",LEFT(db[[#This Row],[H_QTY/ CTN]],db[[#This Row],[H_1]]-1))</f>
        <v>10 GRS</v>
      </c>
      <c r="T2009" s="140" t="str">
        <f>IF(NOT(db[[#This Row],[H_1]]=db[[#This Row],[H_2]]),MID(db[[#This Row],[H_QTY/ CTN]],db[[#This Row],[H_1]]+1,db[[#This Row],[H_2]]-db[[#This Row],[H_1]]-1),"")</f>
        <v/>
      </c>
      <c r="U2009" s="140" t="str">
        <f>IF(db[[#This Row],[QTY/ CTN B]]="","",LEFT(db[[#This Row],[QTY/ CTN B]],SEARCH(" ",db[[#This Row],[QTY/ CTN B]],1)-1))</f>
        <v>10</v>
      </c>
      <c r="V2009" s="140" t="str">
        <f>IF(db[[#This Row],[QTY/ CTN B]]="","",RIGHT(db[[#This Row],[QTY/ CTN B]],LEN(db[[#This Row],[QTY/ CTN B]])-SEARCH(" ",db[[#This Row],[QTY/ CTN B]],1)))</f>
        <v>GRS</v>
      </c>
      <c r="W2009" s="140">
        <f>IF(db[[#This Row],[QTY/ CTN TG]]="",IF(db[[#This Row],[STN TG]]="","",12),LEFT(db[[#This Row],[QTY/ CTN TG]],SEARCH(" ",db[[#This Row],[QTY/ CTN TG]],1)-1))</f>
        <v>12</v>
      </c>
      <c r="X200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09" s="140">
        <f>IF(db[[#This Row],[STN K]]="","",IF(db[[#This Row],[STN TG]]="LSN",12,""))</f>
        <v>12</v>
      </c>
      <c r="Z2009" s="140" t="str">
        <f>IF(db[[#This Row],[STN TG]]="LSN","PCS","")</f>
        <v>PCS</v>
      </c>
      <c r="AA2009" s="140">
        <f>db[[#This Row],[QTY B]]*IF(db[[#This Row],[QTY TG]]="",1,db[[#This Row],[QTY TG]])*IF(db[[#This Row],[QTY K]]="",1,db[[#This Row],[QTY K]])</f>
        <v>1440</v>
      </c>
      <c r="AB2009" s="140" t="str">
        <f>IF(db[[#This Row],[STN K]]="",IF(db[[#This Row],[STN TG]]="",db[[#This Row],[STN B]],db[[#This Row],[STN TG]]),db[[#This Row],[STN K]])</f>
        <v>PCS</v>
      </c>
      <c r="AC2009" s="87"/>
    </row>
    <row r="2010" spans="1:29" x14ac:dyDescent="0.25">
      <c r="A2010" s="87">
        <f>ROW()-1</f>
        <v>2009</v>
      </c>
      <c r="B2010" s="134" t="str">
        <f>LOWER(SUBSTITUTE(SUBSTITUTE(SUBSTITUTE(SUBSTITUTE(SUBSTITUTE(SUBSTITUTE(db[[#This Row],[NB BM]]," ",),".",""),"-",""),"(",""),")",""),"/",""))</f>
        <v>bppelnax03ht</v>
      </c>
      <c r="C2010" s="134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D2010" s="134" t="str">
        <f>LOWER(SUBSTITUTE(SUBSTITUTE(SUBSTITUTE(SUBSTITUTE(SUBSTITUTE(SUBSTITUTE(SUBSTITUTE(SUBSTITUTE(SUBSTITUTE(db[[#This Row],[NB PAJAK]]," ",""),"-",""),"(",""),")",""),".",""),",",""),"/",""),"""",""),"+",""))</f>
        <v/>
      </c>
      <c r="E2010" s="134" t="str">
        <f>LOWER(SUBSTITUTE(SUBSTITUTE(SUBSTITUTE(SUBSTITUTE(SUBSTITUTE(SUBSTITUTE(SUBSTITUTE(SUBSTITUTE(SUBSTITUTE(db[[#This Row],[NB BM]]&amp;db[[#This Row],[QTY/ CTN]]," ",),".",""),"-",""),"(",""),")",""),",",""),"/",""),"""",""),"+",""))</f>
        <v>bppelnax03ht10grs</v>
      </c>
      <c r="F201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pelnax03hitam10grsuntana</v>
      </c>
      <c r="G2010" s="135" t="s">
        <v>5753</v>
      </c>
      <c r="H2010" s="135" t="s">
        <v>5749</v>
      </c>
      <c r="I2010" s="136"/>
      <c r="J2010" s="1" t="s">
        <v>1621</v>
      </c>
      <c r="K2010" s="138" t="e">
        <f>IF(db[[#This Row],[NB NOTA_C]]="","",COUNTIF([2]!B_MSK[concat],db[[#This Row],[NB NOTA_C]]))</f>
        <v>#REF!</v>
      </c>
      <c r="L2010" s="139" t="s">
        <v>2226</v>
      </c>
      <c r="M2010" s="134" t="s">
        <v>1690</v>
      </c>
      <c r="N2010" s="137" t="s">
        <v>2811</v>
      </c>
      <c r="O2010" s="134"/>
      <c r="P2010" s="134" t="str">
        <f>IF(db[[#This Row],[QTY/ CTN]]="","",SUBSTITUTE(SUBSTITUTE(SUBSTITUTE(db[[#This Row],[QTY/ CTN]]," ","_",2),"(",""),")","")&amp;"_")</f>
        <v>10 GRS_</v>
      </c>
      <c r="Q2010" s="134">
        <f>IF(db[[#This Row],[H_QTY/ CTN]]="","",SEARCH("_",db[[#This Row],[H_QTY/ CTN]]))</f>
        <v>7</v>
      </c>
      <c r="R2010" s="134">
        <f>IF(db[[#This Row],[H_QTY/ CTN]]="","",LEN(db[[#This Row],[H_QTY/ CTN]]))</f>
        <v>7</v>
      </c>
      <c r="S2010" s="140" t="str">
        <f>IF(db[[#This Row],[H_QTY/ CTN]]="","",LEFT(db[[#This Row],[H_QTY/ CTN]],db[[#This Row],[H_1]]-1))</f>
        <v>10 GRS</v>
      </c>
      <c r="T2010" s="140" t="str">
        <f>IF(NOT(db[[#This Row],[H_1]]=db[[#This Row],[H_2]]),MID(db[[#This Row],[H_QTY/ CTN]],db[[#This Row],[H_1]]+1,db[[#This Row],[H_2]]-db[[#This Row],[H_1]]-1),"")</f>
        <v/>
      </c>
      <c r="U2010" s="140" t="str">
        <f>IF(db[[#This Row],[QTY/ CTN B]]="","",LEFT(db[[#This Row],[QTY/ CTN B]],SEARCH(" ",db[[#This Row],[QTY/ CTN B]],1)-1))</f>
        <v>10</v>
      </c>
      <c r="V2010" s="140" t="str">
        <f>IF(db[[#This Row],[QTY/ CTN B]]="","",RIGHT(db[[#This Row],[QTY/ CTN B]],LEN(db[[#This Row],[QTY/ CTN B]])-SEARCH(" ",db[[#This Row],[QTY/ CTN B]],1)))</f>
        <v>GRS</v>
      </c>
      <c r="W2010" s="140">
        <f>IF(db[[#This Row],[QTY/ CTN TG]]="",IF(db[[#This Row],[STN TG]]="","",12),LEFT(db[[#This Row],[QTY/ CTN TG]],SEARCH(" ",db[[#This Row],[QTY/ CTN TG]],1)-1))</f>
        <v>12</v>
      </c>
      <c r="X201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10" s="140">
        <f>IF(db[[#This Row],[STN K]]="","",IF(db[[#This Row],[STN TG]]="LSN",12,""))</f>
        <v>12</v>
      </c>
      <c r="Z2010" s="140" t="str">
        <f>IF(db[[#This Row],[STN TG]]="LSN","PCS","")</f>
        <v>PCS</v>
      </c>
      <c r="AA2010" s="140">
        <f>db[[#This Row],[QTY B]]*IF(db[[#This Row],[QTY TG]]="",1,db[[#This Row],[QTY TG]])*IF(db[[#This Row],[QTY K]]="",1,db[[#This Row],[QTY K]])</f>
        <v>1440</v>
      </c>
      <c r="AB2010" s="140" t="str">
        <f>IF(db[[#This Row],[STN K]]="",IF(db[[#This Row],[STN TG]]="",db[[#This Row],[STN B]],db[[#This Row],[STN TG]]),db[[#This Row],[STN K]])</f>
        <v>PCS</v>
      </c>
      <c r="AC2010" s="87"/>
    </row>
    <row r="2011" spans="1:29" x14ac:dyDescent="0.25">
      <c r="A2011" s="87">
        <f>ROW()-1</f>
        <v>2010</v>
      </c>
      <c r="B2011" s="3" t="str">
        <f>LOWER(SUBSTITUTE(SUBSTITUTE(SUBSTITUTE(SUBSTITUTE(SUBSTITUTE(SUBSTITUTE(db[[#This Row],[NB BM]]," ",),".",""),"-",""),"(",""),")",""),"/",""))</f>
        <v>pen4wtz8401</v>
      </c>
      <c r="C201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D2011" s="3" t="str">
        <f>LOWER(SUBSTITUTE(SUBSTITUTE(SUBSTITUTE(SUBSTITUTE(SUBSTITUTE(SUBSTITUTE(SUBSTITUTE(SUBSTITUTE(SUBSTITUTE(db[[#This Row],[NB PAJAK]]," ",""),"-",""),"(",""),")",""),".",""),",",""),"/",""),"""",""),"+",""))</f>
        <v/>
      </c>
      <c r="E2011" s="3" t="str">
        <f>LOWER(SUBSTITUTE(SUBSTITUTE(SUBSTITUTE(SUBSTITUTE(SUBSTITUTE(SUBSTITUTE(SUBSTITUTE(SUBSTITUTE(SUBSTITUTE(db[[#This Row],[NB BM]]&amp;db[[#This Row],[QTY/ CTN]]," ",),".",""),"-",""),"(",""),")",""),",",""),"/",""),"""",""),"+",""))</f>
        <v>pen4wtz8401144lsn</v>
      </c>
      <c r="F2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pen4warnatz8401144lsnuntana</v>
      </c>
      <c r="G2011" s="1" t="s">
        <v>4264</v>
      </c>
      <c r="H2011" s="4" t="s">
        <v>4263</v>
      </c>
      <c r="I2011" s="49"/>
      <c r="J2011" s="1" t="s">
        <v>1621</v>
      </c>
      <c r="K2011" s="26" t="e">
        <f>IF(db[[#This Row],[NB NOTA_C]]="","",COUNTIF([2]!B_MSK[concat],db[[#This Row],[NB NOTA_C]]))</f>
        <v>#REF!</v>
      </c>
      <c r="L2011" s="7" t="s">
        <v>2156</v>
      </c>
      <c r="M2011" s="3" t="s">
        <v>1677</v>
      </c>
      <c r="N2011" s="1" t="s">
        <v>2811</v>
      </c>
      <c r="P2011" s="1" t="str">
        <f>IF(db[[#This Row],[QTY/ CTN]]="","",SUBSTITUTE(SUBSTITUTE(SUBSTITUTE(db[[#This Row],[QTY/ CTN]]," ","_",2),"(",""),")","")&amp;"_")</f>
        <v>144 LSN_</v>
      </c>
      <c r="Q2011" s="1">
        <f>IF(db[[#This Row],[H_QTY/ CTN]]="","",SEARCH("_",db[[#This Row],[H_QTY/ CTN]]))</f>
        <v>8</v>
      </c>
      <c r="R2011" s="1">
        <f>IF(db[[#This Row],[H_QTY/ CTN]]="","",LEN(db[[#This Row],[H_QTY/ CTN]]))</f>
        <v>8</v>
      </c>
      <c r="S2011" s="90" t="str">
        <f>IF(db[[#This Row],[H_QTY/ CTN]]="","",LEFT(db[[#This Row],[H_QTY/ CTN]],db[[#This Row],[H_1]]-1))</f>
        <v>144 LSN</v>
      </c>
      <c r="T2011" s="87" t="str">
        <f>IF(NOT(db[[#This Row],[H_1]]=db[[#This Row],[H_2]]),MID(db[[#This Row],[H_QTY/ CTN]],db[[#This Row],[H_1]]+1,db[[#This Row],[H_2]]-db[[#This Row],[H_1]]-1),"")</f>
        <v/>
      </c>
      <c r="U2011" s="87" t="str">
        <f>IF(db[[#This Row],[QTY/ CTN B]]="","",LEFT(db[[#This Row],[QTY/ CTN B]],SEARCH(" ",db[[#This Row],[QTY/ CTN B]],1)-1))</f>
        <v>144</v>
      </c>
      <c r="V2011" s="87" t="str">
        <f>IF(db[[#This Row],[QTY/ CTN B]]="","",RIGHT(db[[#This Row],[QTY/ CTN B]],LEN(db[[#This Row],[QTY/ CTN B]])-SEARCH(" ",db[[#This Row],[QTY/ CTN B]],1)))</f>
        <v>LSN</v>
      </c>
      <c r="W2011" s="87">
        <f>IF(db[[#This Row],[QTY/ CTN TG]]="",IF(db[[#This Row],[STN TG]]="","",12),LEFT(db[[#This Row],[QTY/ CTN TG]],SEARCH(" ",db[[#This Row],[QTY/ CTN TG]],1)-1))</f>
        <v>12</v>
      </c>
      <c r="X2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11" s="87" t="str">
        <f>IF(db[[#This Row],[STN K]]="","",IF(db[[#This Row],[STN TG]]="LSN",12,""))</f>
        <v/>
      </c>
      <c r="Z2011" s="87" t="str">
        <f>IF(db[[#This Row],[STN TG]]="LSN","PCS","")</f>
        <v/>
      </c>
      <c r="AA2011" s="87">
        <f>db[[#This Row],[QTY B]]*IF(db[[#This Row],[QTY TG]]="",1,db[[#This Row],[QTY TG]])*IF(db[[#This Row],[QTY K]]="",1,db[[#This Row],[QTY K]])</f>
        <v>1728</v>
      </c>
      <c r="AB2011" s="87" t="str">
        <f>IF(db[[#This Row],[STN K]]="",IF(db[[#This Row],[STN TG]]="",db[[#This Row],[STN B]],db[[#This Row],[STN TG]]),db[[#This Row],[STN K]])</f>
        <v>PCS</v>
      </c>
      <c r="AC2011" s="87"/>
    </row>
    <row r="2012" spans="1:29" x14ac:dyDescent="0.25">
      <c r="A2012" s="87">
        <f>ROW()-1</f>
        <v>2011</v>
      </c>
      <c r="B2012" s="1" t="str">
        <f>LOWER(SUBSTITUTE(SUBSTITUTE(SUBSTITUTE(SUBSTITUTE(SUBSTITUTE(SUBSTITUTE(db[[#This Row],[NB BM]]," ",),".",""),"-",""),"(",""),")",""),"/",""))</f>
        <v>standpenjkpsgp300hitam</v>
      </c>
      <c r="C2012" s="1" t="str">
        <f>LOWER(SUBSTITUTE(SUBSTITUTE(SUBSTITUTE(SUBSTITUTE(SUBSTITUTE(SUBSTITUTE(SUBSTITUTE(SUBSTITUTE(SUBSTITUTE(db[[#This Row],[NB NOTA]]," ",),".",""),"-",""),"(",""),")",""),",",""),"/",""),"""",""),"+",""))</f>
        <v>penstandpsgp300blackjk</v>
      </c>
      <c r="D2012" s="1" t="str">
        <f>LOWER(SUBSTITUTE(SUBSTITUTE(SUBSTITUTE(SUBSTITUTE(SUBSTITUTE(SUBSTITUTE(SUBSTITUTE(SUBSTITUTE(SUBSTITUTE(db[[#This Row],[NB PAJAK]]," ",""),"-",""),"(",""),")",""),".",""),",",""),"/",""),"""",""),"+",""))</f>
        <v>standpenjoykopsgp300hitam</v>
      </c>
      <c r="E2012" s="1" t="str">
        <f>LOWER(SUBSTITUTE(SUBSTITUTE(SUBSTITUTE(SUBSTITUTE(SUBSTITUTE(SUBSTITUTE(SUBSTITUTE(SUBSTITUTE(SUBSTITUTE(db[[#This Row],[NB BM]]&amp;db[[#This Row],[QTY/ CTN]]," ",),".",""),"-",""),"(",""),")",""),",",""),"/",""),"""",""),"+",""))</f>
        <v>standpenjkpsgp300hitam480pcs</v>
      </c>
      <c r="F20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penstandpsgp300blackjk480pcsartomoro</v>
      </c>
      <c r="G2012" s="1" t="s">
        <v>6101</v>
      </c>
      <c r="H2012" s="4" t="s">
        <v>6100</v>
      </c>
      <c r="I2012" s="49" t="s">
        <v>6102</v>
      </c>
      <c r="J2012" s="33" t="s">
        <v>1620</v>
      </c>
      <c r="K2012" s="26" t="e">
        <f>IF(db[[#This Row],[NB NOTA_C]]="","",COUNTIF([2]!B_MSK[concat],db[[#This Row],[NB NOTA_C]]))</f>
        <v>#REF!</v>
      </c>
      <c r="L2012" s="6" t="s">
        <v>1631</v>
      </c>
      <c r="M2012" s="1" t="s">
        <v>1783</v>
      </c>
      <c r="N2012" s="1" t="s">
        <v>2811</v>
      </c>
      <c r="P2012" s="1" t="str">
        <f>IF(db[[#This Row],[QTY/ CTN]]="","",SUBSTITUTE(SUBSTITUTE(SUBSTITUTE(db[[#This Row],[QTY/ CTN]]," ","_",2),"(",""),")","")&amp;"_")</f>
        <v>480 PCS_</v>
      </c>
      <c r="Q2012" s="1">
        <f>IF(db[[#This Row],[H_QTY/ CTN]]="","",SEARCH("_",db[[#This Row],[H_QTY/ CTN]]))</f>
        <v>8</v>
      </c>
      <c r="R2012" s="1">
        <f>IF(db[[#This Row],[H_QTY/ CTN]]="","",LEN(db[[#This Row],[H_QTY/ CTN]]))</f>
        <v>8</v>
      </c>
      <c r="S2012" s="90" t="str">
        <f>IF(db[[#This Row],[H_QTY/ CTN]]="","",LEFT(db[[#This Row],[H_QTY/ CTN]],db[[#This Row],[H_1]]-1))</f>
        <v>480 PCS</v>
      </c>
      <c r="T2012" s="87" t="str">
        <f>IF(NOT(db[[#This Row],[H_1]]=db[[#This Row],[H_2]]),MID(db[[#This Row],[H_QTY/ CTN]],db[[#This Row],[H_1]]+1,db[[#This Row],[H_2]]-db[[#This Row],[H_1]]-1),"")</f>
        <v/>
      </c>
      <c r="U2012" s="87" t="str">
        <f>IF(db[[#This Row],[QTY/ CTN B]]="","",LEFT(db[[#This Row],[QTY/ CTN B]],SEARCH(" ",db[[#This Row],[QTY/ CTN B]],1)-1))</f>
        <v>480</v>
      </c>
      <c r="V2012" s="87" t="str">
        <f>IF(db[[#This Row],[QTY/ CTN B]]="","",RIGHT(db[[#This Row],[QTY/ CTN B]],LEN(db[[#This Row],[QTY/ CTN B]])-SEARCH(" ",db[[#This Row],[QTY/ CTN B]],1)))</f>
        <v>PCS</v>
      </c>
      <c r="W2012" s="87" t="str">
        <f>IF(db[[#This Row],[QTY/ CTN TG]]="",IF(db[[#This Row],[STN TG]]="","",12),LEFT(db[[#This Row],[QTY/ CTN TG]],SEARCH(" ",db[[#This Row],[QTY/ CTN TG]],1)-1))</f>
        <v/>
      </c>
      <c r="X20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2" s="87" t="str">
        <f>IF(db[[#This Row],[STN K]]="","",IF(db[[#This Row],[STN TG]]="LSN",12,""))</f>
        <v/>
      </c>
      <c r="Z2012" s="87" t="str">
        <f>IF(db[[#This Row],[STN TG]]="LSN","PCS","")</f>
        <v/>
      </c>
      <c r="AA2012" s="87">
        <f>db[[#This Row],[QTY B]]*IF(db[[#This Row],[QTY TG]]="",1,db[[#This Row],[QTY TG]])*IF(db[[#This Row],[QTY K]]="",1,db[[#This Row],[QTY K]])</f>
        <v>480</v>
      </c>
      <c r="AB2012" s="87" t="str">
        <f>IF(db[[#This Row],[STN K]]="",IF(db[[#This Row],[STN TG]]="",db[[#This Row],[STN B]],db[[#This Row],[STN TG]]),db[[#This Row],[STN K]])</f>
        <v>PCS</v>
      </c>
      <c r="AC2012" s="87"/>
    </row>
    <row r="2013" spans="1:29" x14ac:dyDescent="0.25">
      <c r="A2013" s="87">
        <f>ROW()-1</f>
        <v>2012</v>
      </c>
      <c r="B2013" s="3" t="str">
        <f>LOWER(SUBSTITUTE(SUBSTITUTE(SUBSTITUTE(SUBSTITUTE(SUBSTITUTE(SUBSTITUTE(db[[#This Row],[NB BM]]," ",),".",""),"-",""),"(",""),")",""),"/",""))</f>
        <v>pensil2bjk6161</v>
      </c>
      <c r="C2013" s="3" t="str">
        <f>LOWER(SUBSTITUTE(SUBSTITUTE(SUBSTITUTE(SUBSTITUTE(SUBSTITUTE(SUBSTITUTE(SUBSTITUTE(SUBSTITUTE(SUBSTITUTE(db[[#This Row],[NB NOTA]]," ",),".",""),"-",""),"(",""),")",""),",",""),"/",""),"""",""),"+",""))</f>
        <v>pencil61612bjk</v>
      </c>
      <c r="D2013" s="3" t="str">
        <f>LOWER(SUBSTITUTE(SUBSTITUTE(SUBSTITUTE(SUBSTITUTE(SUBSTITUTE(SUBSTITUTE(SUBSTITUTE(SUBSTITUTE(SUBSTITUTE(db[[#This Row],[NB PAJAK]]," ",""),"-",""),"(",""),")",""),".",""),",",""),"/",""),"""",""),"+",""))</f>
        <v>pensiljoyko2b6161</v>
      </c>
      <c r="E2013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pensil2bjk616130grs</v>
      </c>
      <c r="F20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pencil61612bjk30grsartomoro</v>
      </c>
      <c r="G2013" s="1" t="s">
        <v>6067</v>
      </c>
      <c r="H2013" s="4" t="s">
        <v>5901</v>
      </c>
      <c r="I2013" s="49" t="s">
        <v>5902</v>
      </c>
      <c r="J2013" s="1" t="s">
        <v>1620</v>
      </c>
      <c r="K2013" s="28" t="e">
        <f>IF(db[[#This Row],[NB NOTA_C]]="","",COUNTIF([2]!B_MSK[concat],db[[#This Row],[NB NOTA_C]]))</f>
        <v>#REF!</v>
      </c>
      <c r="L2013" s="7" t="s">
        <v>1631</v>
      </c>
      <c r="M2013" s="3" t="s">
        <v>1688</v>
      </c>
      <c r="N2013" s="1" t="s">
        <v>2812</v>
      </c>
      <c r="O2013" s="3"/>
      <c r="P2013" s="3" t="str">
        <f>IF(db[[#This Row],[QTY/ CTN]]="","",SUBSTITUTE(SUBSTITUTE(SUBSTITUTE(db[[#This Row],[QTY/ CTN]]," ","_",2),"(",""),")","")&amp;"_")</f>
        <v>30 GRS_</v>
      </c>
      <c r="Q2013" s="3">
        <f>IF(db[[#This Row],[H_QTY/ CTN]]="","",SEARCH("_",db[[#This Row],[H_QTY/ CTN]]))</f>
        <v>7</v>
      </c>
      <c r="R2013" s="3">
        <f>IF(db[[#This Row],[H_QTY/ CTN]]="","",LEN(db[[#This Row],[H_QTY/ CTN]]))</f>
        <v>7</v>
      </c>
      <c r="S2013" s="87" t="str">
        <f>IF(db[[#This Row],[H_QTY/ CTN]]="","",LEFT(db[[#This Row],[H_QTY/ CTN]],db[[#This Row],[H_1]]-1))</f>
        <v>30 GRS</v>
      </c>
      <c r="T2013" s="87" t="str">
        <f>IF(NOT(db[[#This Row],[H_1]]=db[[#This Row],[H_2]]),MID(db[[#This Row],[H_QTY/ CTN]],db[[#This Row],[H_1]]+1,db[[#This Row],[H_2]]-db[[#This Row],[H_1]]-1),"")</f>
        <v/>
      </c>
      <c r="U2013" s="87" t="str">
        <f>IF(db[[#This Row],[QTY/ CTN B]]="","",LEFT(db[[#This Row],[QTY/ CTN B]],SEARCH(" ",db[[#This Row],[QTY/ CTN B]],1)-1))</f>
        <v>30</v>
      </c>
      <c r="V2013" s="87" t="str">
        <f>IF(db[[#This Row],[QTY/ CTN B]]="","",RIGHT(db[[#This Row],[QTY/ CTN B]],LEN(db[[#This Row],[QTY/ CTN B]])-SEARCH(" ",db[[#This Row],[QTY/ CTN B]],1)))</f>
        <v>GRS</v>
      </c>
      <c r="W2013" s="87">
        <f>IF(db[[#This Row],[QTY/ CTN TG]]="",IF(db[[#This Row],[STN TG]]="","",12),LEFT(db[[#This Row],[QTY/ CTN TG]],SEARCH(" ",db[[#This Row],[QTY/ CTN TG]],1)-1))</f>
        <v>12</v>
      </c>
      <c r="X20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13" s="87">
        <f>IF(db[[#This Row],[STN K]]="","",IF(db[[#This Row],[STN TG]]="LSN",12,""))</f>
        <v>12</v>
      </c>
      <c r="Z2013" s="87" t="str">
        <f>IF(db[[#This Row],[STN TG]]="LSN","PCS","")</f>
        <v>PCS</v>
      </c>
      <c r="AA2013" s="87">
        <f>db[[#This Row],[QTY B]]*IF(db[[#This Row],[QTY TG]]="",1,db[[#This Row],[QTY TG]])*IF(db[[#This Row],[QTY K]]="",1,db[[#This Row],[QTY K]])</f>
        <v>4320</v>
      </c>
      <c r="AB2013" s="87" t="str">
        <f>IF(db[[#This Row],[STN K]]="",IF(db[[#This Row],[STN TG]]="",db[[#This Row],[STN B]],db[[#This Row],[STN TG]]),db[[#This Row],[STN K]])</f>
        <v>PCS</v>
      </c>
      <c r="AC2013" s="87"/>
    </row>
    <row r="2014" spans="1:29" x14ac:dyDescent="0.25">
      <c r="A2014" s="87">
        <f>ROW()-1</f>
        <v>2013</v>
      </c>
      <c r="B2014" s="3" t="str">
        <f>LOWER(SUBSTITUTE(SUBSTITUTE(SUBSTITUTE(SUBSTITUTE(SUBSTITUTE(SUBSTITUTE(db[[#This Row],[NB BM]]," ",),".",""),"-",""),"(",""),")",""),"/",""))</f>
        <v>pctopla2878biru</v>
      </c>
      <c r="C2014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D2014" s="3" t="str">
        <f>LOWER(SUBSTITUTE(SUBSTITUTE(SUBSTITUTE(SUBSTITUTE(SUBSTITUTE(SUBSTITUTE(SUBSTITUTE(SUBSTITUTE(SUBSTITUTE(db[[#This Row],[NB PAJAK]]," ",""),"-",""),"(",""),")",""),".",""),",",""),"/",""),"""",""),"+",""))</f>
        <v/>
      </c>
      <c r="E2014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pctopla2878biru</v>
      </c>
      <c r="F20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pencilcase2878blueuntana</v>
      </c>
      <c r="G2014" s="1" t="s">
        <v>6559</v>
      </c>
      <c r="H2014" s="4" t="s">
        <v>2729</v>
      </c>
      <c r="I2014" s="49"/>
      <c r="J2014" s="1" t="s">
        <v>1621</v>
      </c>
      <c r="K2014" s="26" t="e">
        <f>IF(db[[#This Row],[NB NOTA_C]]="","",COUNTIF([2]!B_MSK[concat],db[[#This Row],[NB NOTA_C]]))</f>
        <v>#REF!</v>
      </c>
      <c r="L2014" s="7" t="s">
        <v>2732</v>
      </c>
      <c r="M2014" s="3"/>
      <c r="N2014" s="1" t="s">
        <v>2810</v>
      </c>
      <c r="P2014" s="1" t="str">
        <f>IF(db[[#This Row],[QTY/ CTN]]="","",SUBSTITUTE(SUBSTITUTE(SUBSTITUTE(db[[#This Row],[QTY/ CTN]]," ","_",2),"(",""),")","")&amp;"_")</f>
        <v/>
      </c>
      <c r="Q2014" s="1" t="str">
        <f>IF(db[[#This Row],[H_QTY/ CTN]]="","",SEARCH("_",db[[#This Row],[H_QTY/ CTN]]))</f>
        <v/>
      </c>
      <c r="R2014" s="1" t="str">
        <f>IF(db[[#This Row],[H_QTY/ CTN]]="","",LEN(db[[#This Row],[H_QTY/ CTN]]))</f>
        <v/>
      </c>
      <c r="S2014" s="90" t="str">
        <f>IF(db[[#This Row],[H_QTY/ CTN]]="","",LEFT(db[[#This Row],[H_QTY/ CTN]],db[[#This Row],[H_1]]-1))</f>
        <v/>
      </c>
      <c r="T2014" s="87" t="str">
        <f>IF(NOT(db[[#This Row],[H_1]]=db[[#This Row],[H_2]]),MID(db[[#This Row],[H_QTY/ CTN]],db[[#This Row],[H_1]]+1,db[[#This Row],[H_2]]-db[[#This Row],[H_1]]-1),"")</f>
        <v/>
      </c>
      <c r="U2014" s="87" t="str">
        <f>IF(db[[#This Row],[QTY/ CTN B]]="","",LEFT(db[[#This Row],[QTY/ CTN B]],SEARCH(" ",db[[#This Row],[QTY/ CTN B]],1)-1))</f>
        <v/>
      </c>
      <c r="V2014" s="87" t="str">
        <f>IF(db[[#This Row],[QTY/ CTN B]]="","",RIGHT(db[[#This Row],[QTY/ CTN B]],LEN(db[[#This Row],[QTY/ CTN B]])-SEARCH(" ",db[[#This Row],[QTY/ CTN B]],1)))</f>
        <v/>
      </c>
      <c r="W2014" s="87" t="str">
        <f>IF(db[[#This Row],[QTY/ CTN TG]]="",IF(db[[#This Row],[STN TG]]="","",12),LEFT(db[[#This Row],[QTY/ CTN TG]],SEARCH(" ",db[[#This Row],[QTY/ CTN TG]],1)-1))</f>
        <v/>
      </c>
      <c r="X20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4" s="87" t="str">
        <f>IF(db[[#This Row],[STN K]]="","",IF(db[[#This Row],[STN TG]]="LSN",12,""))</f>
        <v/>
      </c>
      <c r="Z2014" s="87" t="str">
        <f>IF(db[[#This Row],[STN TG]]="LSN","PCS","")</f>
        <v/>
      </c>
      <c r="AA2014" s="87" t="e">
        <f>db[[#This Row],[QTY B]]*IF(db[[#This Row],[QTY TG]]="",1,db[[#This Row],[QTY TG]])*IF(db[[#This Row],[QTY K]]="",1,db[[#This Row],[QTY K]])</f>
        <v>#VALUE!</v>
      </c>
      <c r="AB2014" s="87" t="str">
        <f>IF(db[[#This Row],[STN K]]="",IF(db[[#This Row],[STN TG]]="",db[[#This Row],[STN B]],db[[#This Row],[STN TG]]),db[[#This Row],[STN K]])</f>
        <v/>
      </c>
      <c r="AC2014" s="87"/>
    </row>
    <row r="2015" spans="1:29" x14ac:dyDescent="0.25">
      <c r="A2015" s="87">
        <f>ROW()-1</f>
        <v>2014</v>
      </c>
      <c r="B2015" s="3" t="str">
        <f>LOWER(SUBSTITUTE(SUBSTITUTE(SUBSTITUTE(SUBSTITUTE(SUBSTITUTE(SUBSTITUTE(db[[#This Row],[NB BM]]," ",),".",""),"-",""),"(",""),")",""),"/",""))</f>
        <v>pctopla2878hijau</v>
      </c>
      <c r="C2015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D2015" s="3" t="str">
        <f>LOWER(SUBSTITUTE(SUBSTITUTE(SUBSTITUTE(SUBSTITUTE(SUBSTITUTE(SUBSTITUTE(SUBSTITUTE(SUBSTITUTE(SUBSTITUTE(db[[#This Row],[NB PAJAK]]," ",""),"-",""),"(",""),")",""),".",""),",",""),"/",""),"""",""),"+",""))</f>
        <v/>
      </c>
      <c r="E2015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pctopla2878hijau</v>
      </c>
      <c r="F20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pencilcase2878greenuntana</v>
      </c>
      <c r="G2015" s="1" t="s">
        <v>6560</v>
      </c>
      <c r="H2015" s="4" t="s">
        <v>2726</v>
      </c>
      <c r="I2015" s="49"/>
      <c r="J2015" s="1" t="s">
        <v>1621</v>
      </c>
      <c r="K2015" s="26" t="e">
        <f>IF(db[[#This Row],[NB NOTA_C]]="","",COUNTIF([2]!B_MSK[concat],db[[#This Row],[NB NOTA_C]]))</f>
        <v>#REF!</v>
      </c>
      <c r="L2015" s="7" t="s">
        <v>2732</v>
      </c>
      <c r="M2015" s="3"/>
      <c r="N2015" s="1" t="s">
        <v>2810</v>
      </c>
      <c r="P2015" s="1" t="str">
        <f>IF(db[[#This Row],[QTY/ CTN]]="","",SUBSTITUTE(SUBSTITUTE(SUBSTITUTE(db[[#This Row],[QTY/ CTN]]," ","_",2),"(",""),")","")&amp;"_")</f>
        <v/>
      </c>
      <c r="Q2015" s="1" t="str">
        <f>IF(db[[#This Row],[H_QTY/ CTN]]="","",SEARCH("_",db[[#This Row],[H_QTY/ CTN]]))</f>
        <v/>
      </c>
      <c r="R2015" s="1" t="str">
        <f>IF(db[[#This Row],[H_QTY/ CTN]]="","",LEN(db[[#This Row],[H_QTY/ CTN]]))</f>
        <v/>
      </c>
      <c r="S2015" s="90" t="str">
        <f>IF(db[[#This Row],[H_QTY/ CTN]]="","",LEFT(db[[#This Row],[H_QTY/ CTN]],db[[#This Row],[H_1]]-1))</f>
        <v/>
      </c>
      <c r="T2015" s="87" t="str">
        <f>IF(NOT(db[[#This Row],[H_1]]=db[[#This Row],[H_2]]),MID(db[[#This Row],[H_QTY/ CTN]],db[[#This Row],[H_1]]+1,db[[#This Row],[H_2]]-db[[#This Row],[H_1]]-1),"")</f>
        <v/>
      </c>
      <c r="U2015" s="87" t="str">
        <f>IF(db[[#This Row],[QTY/ CTN B]]="","",LEFT(db[[#This Row],[QTY/ CTN B]],SEARCH(" ",db[[#This Row],[QTY/ CTN B]],1)-1))</f>
        <v/>
      </c>
      <c r="V2015" s="87" t="str">
        <f>IF(db[[#This Row],[QTY/ CTN B]]="","",RIGHT(db[[#This Row],[QTY/ CTN B]],LEN(db[[#This Row],[QTY/ CTN B]])-SEARCH(" ",db[[#This Row],[QTY/ CTN B]],1)))</f>
        <v/>
      </c>
      <c r="W2015" s="87" t="str">
        <f>IF(db[[#This Row],[QTY/ CTN TG]]="",IF(db[[#This Row],[STN TG]]="","",12),LEFT(db[[#This Row],[QTY/ CTN TG]],SEARCH(" ",db[[#This Row],[QTY/ CTN TG]],1)-1))</f>
        <v/>
      </c>
      <c r="X20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5" s="87" t="str">
        <f>IF(db[[#This Row],[STN K]]="","",IF(db[[#This Row],[STN TG]]="LSN",12,""))</f>
        <v/>
      </c>
      <c r="Z2015" s="87" t="str">
        <f>IF(db[[#This Row],[STN TG]]="LSN","PCS","")</f>
        <v/>
      </c>
      <c r="AA2015" s="87" t="e">
        <f>db[[#This Row],[QTY B]]*IF(db[[#This Row],[QTY TG]]="",1,db[[#This Row],[QTY TG]])*IF(db[[#This Row],[QTY K]]="",1,db[[#This Row],[QTY K]])</f>
        <v>#VALUE!</v>
      </c>
      <c r="AB2015" s="87" t="str">
        <f>IF(db[[#This Row],[STN K]]="",IF(db[[#This Row],[STN TG]]="",db[[#This Row],[STN B]],db[[#This Row],[STN TG]]),db[[#This Row],[STN K]])</f>
        <v/>
      </c>
      <c r="AC2015" s="87"/>
    </row>
    <row r="2016" spans="1:29" x14ac:dyDescent="0.25">
      <c r="A2016" s="87">
        <f>ROW()-1</f>
        <v>2015</v>
      </c>
      <c r="B2016" s="3" t="str">
        <f>LOWER(SUBSTITUTE(SUBSTITUTE(SUBSTITUTE(SUBSTITUTE(SUBSTITUTE(SUBSTITUTE(db[[#This Row],[NB BM]]," ",),".",""),"-",""),"(",""),")",""),"/",""))</f>
        <v>pctopla2878orange</v>
      </c>
      <c r="C2016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D2016" s="3" t="str">
        <f>LOWER(SUBSTITUTE(SUBSTITUTE(SUBSTITUTE(SUBSTITUTE(SUBSTITUTE(SUBSTITUTE(SUBSTITUTE(SUBSTITUTE(SUBSTITUTE(db[[#This Row],[NB PAJAK]]," ",""),"-",""),"(",""),")",""),".",""),",",""),"/",""),"""",""),"+",""))</f>
        <v/>
      </c>
      <c r="E2016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pctopla2878orange</v>
      </c>
      <c r="F20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pencilcase2878orangeuntana</v>
      </c>
      <c r="G2016" s="1" t="s">
        <v>6561</v>
      </c>
      <c r="H2016" s="4" t="s">
        <v>2730</v>
      </c>
      <c r="I2016" s="2"/>
      <c r="J2016" s="1" t="s">
        <v>1621</v>
      </c>
      <c r="K2016" s="26" t="e">
        <f>IF(db[[#This Row],[NB NOTA_C]]="","",COUNTIF([2]!B_MSK[concat],db[[#This Row],[NB NOTA_C]]))</f>
        <v>#REF!</v>
      </c>
      <c r="L2016" s="7" t="s">
        <v>2732</v>
      </c>
      <c r="M2016" s="3"/>
      <c r="N2016" s="1" t="s">
        <v>2810</v>
      </c>
      <c r="P2016" s="1" t="str">
        <f>IF(db[[#This Row],[QTY/ CTN]]="","",SUBSTITUTE(SUBSTITUTE(SUBSTITUTE(db[[#This Row],[QTY/ CTN]]," ","_",2),"(",""),")","")&amp;"_")</f>
        <v/>
      </c>
      <c r="Q2016" s="1" t="str">
        <f>IF(db[[#This Row],[H_QTY/ CTN]]="","",SEARCH("_",db[[#This Row],[H_QTY/ CTN]]))</f>
        <v/>
      </c>
      <c r="R2016" s="1" t="str">
        <f>IF(db[[#This Row],[H_QTY/ CTN]]="","",LEN(db[[#This Row],[H_QTY/ CTN]]))</f>
        <v/>
      </c>
      <c r="S2016" s="90" t="str">
        <f>IF(db[[#This Row],[H_QTY/ CTN]]="","",LEFT(db[[#This Row],[H_QTY/ CTN]],db[[#This Row],[H_1]]-1))</f>
        <v/>
      </c>
      <c r="T2016" s="87" t="str">
        <f>IF(NOT(db[[#This Row],[H_1]]=db[[#This Row],[H_2]]),MID(db[[#This Row],[H_QTY/ CTN]],db[[#This Row],[H_1]]+1,db[[#This Row],[H_2]]-db[[#This Row],[H_1]]-1),"")</f>
        <v/>
      </c>
      <c r="U2016" s="87" t="str">
        <f>IF(db[[#This Row],[QTY/ CTN B]]="","",LEFT(db[[#This Row],[QTY/ CTN B]],SEARCH(" ",db[[#This Row],[QTY/ CTN B]],1)-1))</f>
        <v/>
      </c>
      <c r="V2016" s="87" t="str">
        <f>IF(db[[#This Row],[QTY/ CTN B]]="","",RIGHT(db[[#This Row],[QTY/ CTN B]],LEN(db[[#This Row],[QTY/ CTN B]])-SEARCH(" ",db[[#This Row],[QTY/ CTN B]],1)))</f>
        <v/>
      </c>
      <c r="W2016" s="87" t="str">
        <f>IF(db[[#This Row],[QTY/ CTN TG]]="",IF(db[[#This Row],[STN TG]]="","",12),LEFT(db[[#This Row],[QTY/ CTN TG]],SEARCH(" ",db[[#This Row],[QTY/ CTN TG]],1)-1))</f>
        <v/>
      </c>
      <c r="X20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6" s="87" t="str">
        <f>IF(db[[#This Row],[STN K]]="","",IF(db[[#This Row],[STN TG]]="LSN",12,""))</f>
        <v/>
      </c>
      <c r="Z2016" s="87" t="str">
        <f>IF(db[[#This Row],[STN TG]]="LSN","PCS","")</f>
        <v/>
      </c>
      <c r="AA2016" s="87" t="e">
        <f>db[[#This Row],[QTY B]]*IF(db[[#This Row],[QTY TG]]="",1,db[[#This Row],[QTY TG]])*IF(db[[#This Row],[QTY K]]="",1,db[[#This Row],[QTY K]])</f>
        <v>#VALUE!</v>
      </c>
      <c r="AB2016" s="87" t="str">
        <f>IF(db[[#This Row],[STN K]]="",IF(db[[#This Row],[STN TG]]="",db[[#This Row],[STN B]],db[[#This Row],[STN TG]]),db[[#This Row],[STN K]])</f>
        <v/>
      </c>
      <c r="AC2016" s="87"/>
    </row>
    <row r="2017" spans="1:29" x14ac:dyDescent="0.25">
      <c r="A2017" s="87">
        <f>ROW()-1</f>
        <v>2016</v>
      </c>
      <c r="B2017" s="3" t="str">
        <f>LOWER(SUBSTITUTE(SUBSTITUTE(SUBSTITUTE(SUBSTITUTE(SUBSTITUTE(SUBSTITUTE(db[[#This Row],[NB BM]]," ",),".",""),"-",""),"(",""),")",""),"/",""))</f>
        <v>pctopla2878ungu</v>
      </c>
      <c r="C2017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D2017" s="3" t="str">
        <f>LOWER(SUBSTITUTE(SUBSTITUTE(SUBSTITUTE(SUBSTITUTE(SUBSTITUTE(SUBSTITUTE(SUBSTITUTE(SUBSTITUTE(SUBSTITUTE(db[[#This Row],[NB PAJAK]]," ",""),"-",""),"(",""),")",""),".",""),",",""),"/",""),"""",""),"+",""))</f>
        <v/>
      </c>
      <c r="E2017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pctopla2878ungu</v>
      </c>
      <c r="F20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pencilcase2878purpleuntana</v>
      </c>
      <c r="G2017" s="1" t="s">
        <v>6562</v>
      </c>
      <c r="H2017" s="4" t="s">
        <v>2731</v>
      </c>
      <c r="I2017" s="49"/>
      <c r="J2017" s="1" t="s">
        <v>1621</v>
      </c>
      <c r="K2017" s="26" t="e">
        <f>IF(db[[#This Row],[NB NOTA_C]]="","",COUNTIF([2]!B_MSK[concat],db[[#This Row],[NB NOTA_C]]))</f>
        <v>#REF!</v>
      </c>
      <c r="L2017" s="7" t="s">
        <v>2732</v>
      </c>
      <c r="M2017" s="3"/>
      <c r="N2017" s="1" t="s">
        <v>2810</v>
      </c>
      <c r="P2017" s="1" t="str">
        <f>IF(db[[#This Row],[QTY/ CTN]]="","",SUBSTITUTE(SUBSTITUTE(SUBSTITUTE(db[[#This Row],[QTY/ CTN]]," ","_",2),"(",""),")","")&amp;"_")</f>
        <v/>
      </c>
      <c r="Q2017" s="1" t="str">
        <f>IF(db[[#This Row],[H_QTY/ CTN]]="","",SEARCH("_",db[[#This Row],[H_QTY/ CTN]]))</f>
        <v/>
      </c>
      <c r="R2017" s="1" t="str">
        <f>IF(db[[#This Row],[H_QTY/ CTN]]="","",LEN(db[[#This Row],[H_QTY/ CTN]]))</f>
        <v/>
      </c>
      <c r="S2017" s="90" t="str">
        <f>IF(db[[#This Row],[H_QTY/ CTN]]="","",LEFT(db[[#This Row],[H_QTY/ CTN]],db[[#This Row],[H_1]]-1))</f>
        <v/>
      </c>
      <c r="T2017" s="87" t="str">
        <f>IF(NOT(db[[#This Row],[H_1]]=db[[#This Row],[H_2]]),MID(db[[#This Row],[H_QTY/ CTN]],db[[#This Row],[H_1]]+1,db[[#This Row],[H_2]]-db[[#This Row],[H_1]]-1),"")</f>
        <v/>
      </c>
      <c r="U2017" s="87" t="str">
        <f>IF(db[[#This Row],[QTY/ CTN B]]="","",LEFT(db[[#This Row],[QTY/ CTN B]],SEARCH(" ",db[[#This Row],[QTY/ CTN B]],1)-1))</f>
        <v/>
      </c>
      <c r="V2017" s="87" t="str">
        <f>IF(db[[#This Row],[QTY/ CTN B]]="","",RIGHT(db[[#This Row],[QTY/ CTN B]],LEN(db[[#This Row],[QTY/ CTN B]])-SEARCH(" ",db[[#This Row],[QTY/ CTN B]],1)))</f>
        <v/>
      </c>
      <c r="W2017" s="87" t="str">
        <f>IF(db[[#This Row],[QTY/ CTN TG]]="",IF(db[[#This Row],[STN TG]]="","",12),LEFT(db[[#This Row],[QTY/ CTN TG]],SEARCH(" ",db[[#This Row],[QTY/ CTN TG]],1)-1))</f>
        <v/>
      </c>
      <c r="X20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7" s="87" t="str">
        <f>IF(db[[#This Row],[STN K]]="","",IF(db[[#This Row],[STN TG]]="LSN",12,""))</f>
        <v/>
      </c>
      <c r="Z2017" s="87" t="str">
        <f>IF(db[[#This Row],[STN TG]]="LSN","PCS","")</f>
        <v/>
      </c>
      <c r="AA2017" s="87" t="e">
        <f>db[[#This Row],[QTY B]]*IF(db[[#This Row],[QTY TG]]="",1,db[[#This Row],[QTY TG]])*IF(db[[#This Row],[QTY K]]="",1,db[[#This Row],[QTY K]])</f>
        <v>#VALUE!</v>
      </c>
      <c r="AB2017" s="87" t="str">
        <f>IF(db[[#This Row],[STN K]]="",IF(db[[#This Row],[STN TG]]="",db[[#This Row],[STN B]],db[[#This Row],[STN TG]]),db[[#This Row],[STN K]])</f>
        <v/>
      </c>
      <c r="AC2017" s="87"/>
    </row>
    <row r="2018" spans="1:29" x14ac:dyDescent="0.25">
      <c r="A2018" s="87">
        <f>ROW()-1</f>
        <v>2017</v>
      </c>
      <c r="B2018" s="3" t="str">
        <f>LOWER(SUBSTITUTE(SUBSTITUTE(SUBSTITUTE(SUBSTITUTE(SUBSTITUTE(SUBSTITUTE(db[[#This Row],[NB BM]]," ",),".",""),"-",""),"(",""),")",""),"/",""))</f>
        <v>pctopla2878merah</v>
      </c>
      <c r="C2018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D2018" s="3" t="str">
        <f>LOWER(SUBSTITUTE(SUBSTITUTE(SUBSTITUTE(SUBSTITUTE(SUBSTITUTE(SUBSTITUTE(SUBSTITUTE(SUBSTITUTE(SUBSTITUTE(db[[#This Row],[NB PAJAK]]," ",""),"-",""),"(",""),")",""),".",""),",",""),"/",""),"""",""),"+",""))</f>
        <v/>
      </c>
      <c r="E2018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pctopla2878merah</v>
      </c>
      <c r="F20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pencilcase2878reduntana</v>
      </c>
      <c r="G2018" s="1" t="s">
        <v>6563</v>
      </c>
      <c r="H2018" s="4" t="s">
        <v>2727</v>
      </c>
      <c r="I2018" s="2"/>
      <c r="J2018" s="1" t="s">
        <v>1621</v>
      </c>
      <c r="K2018" s="26" t="e">
        <f>IF(db[[#This Row],[NB NOTA_C]]="","",COUNTIF([2]!B_MSK[concat],db[[#This Row],[NB NOTA_C]]))</f>
        <v>#REF!</v>
      </c>
      <c r="L2018" s="7" t="s">
        <v>2732</v>
      </c>
      <c r="M2018" s="3"/>
      <c r="N2018" s="1" t="s">
        <v>2810</v>
      </c>
      <c r="P2018" s="1" t="str">
        <f>IF(db[[#This Row],[QTY/ CTN]]="","",SUBSTITUTE(SUBSTITUTE(SUBSTITUTE(db[[#This Row],[QTY/ CTN]]," ","_",2),"(",""),")","")&amp;"_")</f>
        <v/>
      </c>
      <c r="Q2018" s="1" t="str">
        <f>IF(db[[#This Row],[H_QTY/ CTN]]="","",SEARCH("_",db[[#This Row],[H_QTY/ CTN]]))</f>
        <v/>
      </c>
      <c r="R2018" s="1" t="str">
        <f>IF(db[[#This Row],[H_QTY/ CTN]]="","",LEN(db[[#This Row],[H_QTY/ CTN]]))</f>
        <v/>
      </c>
      <c r="S2018" s="90" t="str">
        <f>IF(db[[#This Row],[H_QTY/ CTN]]="","",LEFT(db[[#This Row],[H_QTY/ CTN]],db[[#This Row],[H_1]]-1))</f>
        <v/>
      </c>
      <c r="T2018" s="87" t="str">
        <f>IF(NOT(db[[#This Row],[H_1]]=db[[#This Row],[H_2]]),MID(db[[#This Row],[H_QTY/ CTN]],db[[#This Row],[H_1]]+1,db[[#This Row],[H_2]]-db[[#This Row],[H_1]]-1),"")</f>
        <v/>
      </c>
      <c r="U2018" s="87" t="str">
        <f>IF(db[[#This Row],[QTY/ CTN B]]="","",LEFT(db[[#This Row],[QTY/ CTN B]],SEARCH(" ",db[[#This Row],[QTY/ CTN B]],1)-1))</f>
        <v/>
      </c>
      <c r="V2018" s="87" t="str">
        <f>IF(db[[#This Row],[QTY/ CTN B]]="","",RIGHT(db[[#This Row],[QTY/ CTN B]],LEN(db[[#This Row],[QTY/ CTN B]])-SEARCH(" ",db[[#This Row],[QTY/ CTN B]],1)))</f>
        <v/>
      </c>
      <c r="W2018" s="87" t="str">
        <f>IF(db[[#This Row],[QTY/ CTN TG]]="",IF(db[[#This Row],[STN TG]]="","",12),LEFT(db[[#This Row],[QTY/ CTN TG]],SEARCH(" ",db[[#This Row],[QTY/ CTN TG]],1)-1))</f>
        <v/>
      </c>
      <c r="X20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8" s="87" t="str">
        <f>IF(db[[#This Row],[STN K]]="","",IF(db[[#This Row],[STN TG]]="LSN",12,""))</f>
        <v/>
      </c>
      <c r="Z2018" s="87" t="str">
        <f>IF(db[[#This Row],[STN TG]]="LSN","PCS","")</f>
        <v/>
      </c>
      <c r="AA2018" s="87" t="e">
        <f>db[[#This Row],[QTY B]]*IF(db[[#This Row],[QTY TG]]="",1,db[[#This Row],[QTY TG]])*IF(db[[#This Row],[QTY K]]="",1,db[[#This Row],[QTY K]])</f>
        <v>#VALUE!</v>
      </c>
      <c r="AB2018" s="87" t="str">
        <f>IF(db[[#This Row],[STN K]]="",IF(db[[#This Row],[STN TG]]="",db[[#This Row],[STN B]],db[[#This Row],[STN TG]]),db[[#This Row],[STN K]])</f>
        <v/>
      </c>
      <c r="AC2018" s="87"/>
    </row>
    <row r="2019" spans="1:29" x14ac:dyDescent="0.25">
      <c r="A2019" s="87">
        <f>ROW()-1</f>
        <v>2018</v>
      </c>
      <c r="B2019" s="3" t="str">
        <f>LOWER(SUBSTITUTE(SUBSTITUTE(SUBSTITUTE(SUBSTITUTE(SUBSTITUTE(SUBSTITUTE(db[[#This Row],[NB BM]]," ",),".",""),"-",""),"(",""),")",""),"/",""))</f>
        <v>pctopla2878kuning</v>
      </c>
      <c r="C2019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D2019" s="3" t="str">
        <f>LOWER(SUBSTITUTE(SUBSTITUTE(SUBSTITUTE(SUBSTITUTE(SUBSTITUTE(SUBSTITUTE(SUBSTITUTE(SUBSTITUTE(SUBSTITUTE(db[[#This Row],[NB PAJAK]]," ",""),"-",""),"(",""),")",""),".",""),",",""),"/",""),"""",""),"+",""))</f>
        <v/>
      </c>
      <c r="E2019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pctopla2878kuning</v>
      </c>
      <c r="F2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pencilcase2878yellowuntana</v>
      </c>
      <c r="G2019" s="1" t="s">
        <v>6564</v>
      </c>
      <c r="H2019" s="4" t="s">
        <v>2728</v>
      </c>
      <c r="I2019" s="2"/>
      <c r="J2019" s="1" t="s">
        <v>1621</v>
      </c>
      <c r="K2019" s="26" t="e">
        <f>IF(db[[#This Row],[NB NOTA_C]]="","",COUNTIF([2]!B_MSK[concat],db[[#This Row],[NB NOTA_C]]))</f>
        <v>#REF!</v>
      </c>
      <c r="L2019" s="7" t="s">
        <v>2732</v>
      </c>
      <c r="M2019" s="3"/>
      <c r="N2019" s="1" t="s">
        <v>2810</v>
      </c>
      <c r="P2019" s="1" t="str">
        <f>IF(db[[#This Row],[QTY/ CTN]]="","",SUBSTITUTE(SUBSTITUTE(SUBSTITUTE(db[[#This Row],[QTY/ CTN]]," ","_",2),"(",""),")","")&amp;"_")</f>
        <v/>
      </c>
      <c r="Q2019" s="1" t="str">
        <f>IF(db[[#This Row],[H_QTY/ CTN]]="","",SEARCH("_",db[[#This Row],[H_QTY/ CTN]]))</f>
        <v/>
      </c>
      <c r="R2019" s="1" t="str">
        <f>IF(db[[#This Row],[H_QTY/ CTN]]="","",LEN(db[[#This Row],[H_QTY/ CTN]]))</f>
        <v/>
      </c>
      <c r="S2019" s="90" t="str">
        <f>IF(db[[#This Row],[H_QTY/ CTN]]="","",LEFT(db[[#This Row],[H_QTY/ CTN]],db[[#This Row],[H_1]]-1))</f>
        <v/>
      </c>
      <c r="T2019" s="87" t="str">
        <f>IF(NOT(db[[#This Row],[H_1]]=db[[#This Row],[H_2]]),MID(db[[#This Row],[H_QTY/ CTN]],db[[#This Row],[H_1]]+1,db[[#This Row],[H_2]]-db[[#This Row],[H_1]]-1),"")</f>
        <v/>
      </c>
      <c r="U2019" s="87" t="str">
        <f>IF(db[[#This Row],[QTY/ CTN B]]="","",LEFT(db[[#This Row],[QTY/ CTN B]],SEARCH(" ",db[[#This Row],[QTY/ CTN B]],1)-1))</f>
        <v/>
      </c>
      <c r="V2019" s="87" t="str">
        <f>IF(db[[#This Row],[QTY/ CTN B]]="","",RIGHT(db[[#This Row],[QTY/ CTN B]],LEN(db[[#This Row],[QTY/ CTN B]])-SEARCH(" ",db[[#This Row],[QTY/ CTN B]],1)))</f>
        <v/>
      </c>
      <c r="W2019" s="87" t="str">
        <f>IF(db[[#This Row],[QTY/ CTN TG]]="",IF(db[[#This Row],[STN TG]]="","",12),LEFT(db[[#This Row],[QTY/ CTN TG]],SEARCH(" ",db[[#This Row],[QTY/ CTN TG]],1)-1))</f>
        <v/>
      </c>
      <c r="X2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19" s="87" t="str">
        <f>IF(db[[#This Row],[STN K]]="","",IF(db[[#This Row],[STN TG]]="LSN",12,""))</f>
        <v/>
      </c>
      <c r="Z2019" s="87" t="str">
        <f>IF(db[[#This Row],[STN TG]]="LSN","PCS","")</f>
        <v/>
      </c>
      <c r="AA2019" s="87" t="e">
        <f>db[[#This Row],[QTY B]]*IF(db[[#This Row],[QTY TG]]="",1,db[[#This Row],[QTY TG]])*IF(db[[#This Row],[QTY K]]="",1,db[[#This Row],[QTY K]])</f>
        <v>#VALUE!</v>
      </c>
      <c r="AB2019" s="87" t="str">
        <f>IF(db[[#This Row],[STN K]]="",IF(db[[#This Row],[STN TG]]="",db[[#This Row],[STN B]],db[[#This Row],[STN TG]]),db[[#This Row],[STN K]])</f>
        <v/>
      </c>
      <c r="AC2019" s="87"/>
    </row>
    <row r="2020" spans="1:29" x14ac:dyDescent="0.25">
      <c r="A2020" s="87">
        <f>ROW()-1</f>
        <v>2019</v>
      </c>
      <c r="B2020" s="3" t="str">
        <f>LOWER(SUBSTITUTE(SUBSTITUTE(SUBSTITUTE(SUBSTITUTE(SUBSTITUTE(SUBSTITUTE(db[[#This Row],[NB BM]]," ",),".",""),"-",""),"(",""),")",""),"/",""))</f>
        <v>pctopla2879b</v>
      </c>
      <c r="C2020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D2020" s="3" t="str">
        <f>LOWER(SUBSTITUTE(SUBSTITUTE(SUBSTITUTE(SUBSTITUTE(SUBSTITUTE(SUBSTITUTE(SUBSTITUTE(SUBSTITUTE(SUBSTITUTE(db[[#This Row],[NB PAJAK]]," ",""),"-",""),"(",""),")",""),".",""),",",""),"/",""),"""",""),"+",""))</f>
        <v/>
      </c>
      <c r="E2020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pctopla2879b0</v>
      </c>
      <c r="F20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pencilcase2879b0untana</v>
      </c>
      <c r="G2020" s="1" t="s">
        <v>6565</v>
      </c>
      <c r="H2020" s="4" t="s">
        <v>4483</v>
      </c>
      <c r="I2020" s="49"/>
      <c r="J2020" s="1" t="s">
        <v>1621</v>
      </c>
      <c r="K2020" s="26" t="e">
        <f>IF(db[[#This Row],[NB NOTA_C]]="","",COUNTIF([2]!B_MSK[concat],db[[#This Row],[NB NOTA_C]]))</f>
        <v>#REF!</v>
      </c>
      <c r="L2020" s="7" t="s">
        <v>2732</v>
      </c>
      <c r="M2020" s="3">
        <v>0</v>
      </c>
      <c r="N2020" s="1" t="s">
        <v>2810</v>
      </c>
      <c r="P2020" s="1" t="str">
        <f>IF(db[[#This Row],[QTY/ CTN]]="","",SUBSTITUTE(SUBSTITUTE(SUBSTITUTE(db[[#This Row],[QTY/ CTN]]," ","_",2),"(",""),")","")&amp;"_")</f>
        <v>0_</v>
      </c>
      <c r="Q2020" s="1">
        <f>IF(db[[#This Row],[H_QTY/ CTN]]="","",SEARCH("_",db[[#This Row],[H_QTY/ CTN]]))</f>
        <v>2</v>
      </c>
      <c r="R2020" s="1">
        <f>IF(db[[#This Row],[H_QTY/ CTN]]="","",LEN(db[[#This Row],[H_QTY/ CTN]]))</f>
        <v>2</v>
      </c>
      <c r="S2020" s="90" t="str">
        <f>IF(db[[#This Row],[H_QTY/ CTN]]="","",LEFT(db[[#This Row],[H_QTY/ CTN]],db[[#This Row],[H_1]]-1))</f>
        <v>0</v>
      </c>
      <c r="T2020" s="87" t="str">
        <f>IF(NOT(db[[#This Row],[H_1]]=db[[#This Row],[H_2]]),MID(db[[#This Row],[H_QTY/ CTN]],db[[#This Row],[H_1]]+1,db[[#This Row],[H_2]]-db[[#This Row],[H_1]]-1),"")</f>
        <v/>
      </c>
      <c r="U2020" s="87" t="e">
        <f>IF(db[[#This Row],[QTY/ CTN B]]="","",LEFT(db[[#This Row],[QTY/ CTN B]],SEARCH(" ",db[[#This Row],[QTY/ CTN B]],1)-1))</f>
        <v>#VALUE!</v>
      </c>
      <c r="V2020" s="87" t="e">
        <f>IF(db[[#This Row],[QTY/ CTN B]]="","",RIGHT(db[[#This Row],[QTY/ CTN B]],LEN(db[[#This Row],[QTY/ CTN B]])-SEARCH(" ",db[[#This Row],[QTY/ CTN B]],1)))</f>
        <v>#VALUE!</v>
      </c>
      <c r="W2020" s="87" t="e">
        <f>IF(db[[#This Row],[QTY/ CTN TG]]="",IF(db[[#This Row],[STN TG]]="","",12),LEFT(db[[#This Row],[QTY/ CTN TG]],SEARCH(" ",db[[#This Row],[QTY/ CTN TG]],1)-1))</f>
        <v>#VALUE!</v>
      </c>
      <c r="X2020" s="87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Y2020" s="87" t="e">
        <f>IF(db[[#This Row],[STN K]]="","",IF(db[[#This Row],[STN TG]]="LSN",12,""))</f>
        <v>#VALUE!</v>
      </c>
      <c r="Z2020" s="87" t="e">
        <f>IF(db[[#This Row],[STN TG]]="LSN","PCS","")</f>
        <v>#VALUE!</v>
      </c>
      <c r="AA2020" s="87" t="e">
        <f>db[[#This Row],[QTY B]]*IF(db[[#This Row],[QTY TG]]="",1,db[[#This Row],[QTY TG]])*IF(db[[#This Row],[QTY K]]="",1,db[[#This Row],[QTY K]])</f>
        <v>#VALUE!</v>
      </c>
      <c r="AB2020" s="87" t="e">
        <f>IF(db[[#This Row],[STN K]]="",IF(db[[#This Row],[STN TG]]="",db[[#This Row],[STN B]],db[[#This Row],[STN TG]]),db[[#This Row],[STN K]])</f>
        <v>#VALUE!</v>
      </c>
      <c r="AC2020" s="87"/>
    </row>
    <row r="2021" spans="1:29" x14ac:dyDescent="0.25">
      <c r="A2021" s="87">
        <f>ROW()-1</f>
        <v>2020</v>
      </c>
      <c r="B2021" s="3" t="str">
        <f>LOWER(SUBSTITUTE(SUBSTITUTE(SUBSTITUTE(SUBSTITUTE(SUBSTITUTE(SUBSTITUTE(db[[#This Row],[NB BM]]," ",),".",""),"-",""),"(",""),")",""),"/",""))</f>
        <v>pctopla2879bbiru</v>
      </c>
      <c r="C2021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D2021" s="3" t="str">
        <f>LOWER(SUBSTITUTE(SUBSTITUTE(SUBSTITUTE(SUBSTITUTE(SUBSTITUTE(SUBSTITUTE(SUBSTITUTE(SUBSTITUTE(SUBSTITUTE(db[[#This Row],[NB PAJAK]]," ",""),"-",""),"(",""),")",""),".",""),",",""),"/",""),"""",""),"+",""))</f>
        <v/>
      </c>
      <c r="E2021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pctopla2879bbiru192pcs</v>
      </c>
      <c r="F2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pencilcase2879bblue192pcsuntana</v>
      </c>
      <c r="G2021" s="1" t="s">
        <v>6566</v>
      </c>
      <c r="H2021" s="4" t="s">
        <v>2723</v>
      </c>
      <c r="I2021" s="49"/>
      <c r="J2021" s="1" t="s">
        <v>1621</v>
      </c>
      <c r="K2021" s="26" t="e">
        <f>IF(db[[#This Row],[NB NOTA_C]]="","",COUNTIF([2]!B_MSK[concat],db[[#This Row],[NB NOTA_C]]))</f>
        <v>#REF!</v>
      </c>
      <c r="L2021" s="7" t="s">
        <v>2732</v>
      </c>
      <c r="M2021" s="3" t="s">
        <v>1767</v>
      </c>
      <c r="N2021" s="1" t="s">
        <v>2810</v>
      </c>
      <c r="P2021" s="1" t="str">
        <f>IF(db[[#This Row],[QTY/ CTN]]="","",SUBSTITUTE(SUBSTITUTE(SUBSTITUTE(db[[#This Row],[QTY/ CTN]]," ","_",2),"(",""),")","")&amp;"_")</f>
        <v>192 PCS_</v>
      </c>
      <c r="Q2021" s="1">
        <f>IF(db[[#This Row],[H_QTY/ CTN]]="","",SEARCH("_",db[[#This Row],[H_QTY/ CTN]]))</f>
        <v>8</v>
      </c>
      <c r="R2021" s="1">
        <f>IF(db[[#This Row],[H_QTY/ CTN]]="","",LEN(db[[#This Row],[H_QTY/ CTN]]))</f>
        <v>8</v>
      </c>
      <c r="S2021" s="90" t="str">
        <f>IF(db[[#This Row],[H_QTY/ CTN]]="","",LEFT(db[[#This Row],[H_QTY/ CTN]],db[[#This Row],[H_1]]-1))</f>
        <v>192 PCS</v>
      </c>
      <c r="T2021" s="87" t="str">
        <f>IF(NOT(db[[#This Row],[H_1]]=db[[#This Row],[H_2]]),MID(db[[#This Row],[H_QTY/ CTN]],db[[#This Row],[H_1]]+1,db[[#This Row],[H_2]]-db[[#This Row],[H_1]]-1),"")</f>
        <v/>
      </c>
      <c r="U2021" s="87" t="str">
        <f>IF(db[[#This Row],[QTY/ CTN B]]="","",LEFT(db[[#This Row],[QTY/ CTN B]],SEARCH(" ",db[[#This Row],[QTY/ CTN B]],1)-1))</f>
        <v>192</v>
      </c>
      <c r="V2021" s="87" t="str">
        <f>IF(db[[#This Row],[QTY/ CTN B]]="","",RIGHT(db[[#This Row],[QTY/ CTN B]],LEN(db[[#This Row],[QTY/ CTN B]])-SEARCH(" ",db[[#This Row],[QTY/ CTN B]],1)))</f>
        <v>PCS</v>
      </c>
      <c r="W2021" s="87" t="str">
        <f>IF(db[[#This Row],[QTY/ CTN TG]]="",IF(db[[#This Row],[STN TG]]="","",12),LEFT(db[[#This Row],[QTY/ CTN TG]],SEARCH(" ",db[[#This Row],[QTY/ CTN TG]],1)-1))</f>
        <v/>
      </c>
      <c r="X2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1" s="87" t="str">
        <f>IF(db[[#This Row],[STN K]]="","",IF(db[[#This Row],[STN TG]]="LSN",12,""))</f>
        <v/>
      </c>
      <c r="Z2021" s="87" t="str">
        <f>IF(db[[#This Row],[STN TG]]="LSN","PCS","")</f>
        <v/>
      </c>
      <c r="AA2021" s="87">
        <f>db[[#This Row],[QTY B]]*IF(db[[#This Row],[QTY TG]]="",1,db[[#This Row],[QTY TG]])*IF(db[[#This Row],[QTY K]]="",1,db[[#This Row],[QTY K]])</f>
        <v>192</v>
      </c>
      <c r="AB2021" s="87" t="str">
        <f>IF(db[[#This Row],[STN K]]="",IF(db[[#This Row],[STN TG]]="",db[[#This Row],[STN B]],db[[#This Row],[STN TG]]),db[[#This Row],[STN K]])</f>
        <v>PCS</v>
      </c>
      <c r="AC2021" s="87"/>
    </row>
    <row r="2022" spans="1:29" x14ac:dyDescent="0.25">
      <c r="A2022" s="87">
        <f>ROW()-1</f>
        <v>2021</v>
      </c>
      <c r="B2022" s="3" t="str">
        <f>LOWER(SUBSTITUTE(SUBSTITUTE(SUBSTITUTE(SUBSTITUTE(SUBSTITUTE(SUBSTITUTE(db[[#This Row],[NB BM]]," ",),".",""),"-",""),"(",""),")",""),"/",""))</f>
        <v>pctopla2879bhijau</v>
      </c>
      <c r="C2022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D2022" s="3" t="str">
        <f>LOWER(SUBSTITUTE(SUBSTITUTE(SUBSTITUTE(SUBSTITUTE(SUBSTITUTE(SUBSTITUTE(SUBSTITUTE(SUBSTITUTE(SUBSTITUTE(db[[#This Row],[NB PAJAK]]," ",""),"-",""),"(",""),")",""),".",""),",",""),"/",""),"""",""),"+",""))</f>
        <v/>
      </c>
      <c r="E2022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pctopla2879bhijau192pcs</v>
      </c>
      <c r="F20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pencilcase2879bgreen192pcsuntana</v>
      </c>
      <c r="G2022" s="1" t="s">
        <v>6567</v>
      </c>
      <c r="H2022" s="4" t="s">
        <v>2720</v>
      </c>
      <c r="I2022" s="49"/>
      <c r="J2022" s="1" t="s">
        <v>1621</v>
      </c>
      <c r="K2022" s="26" t="e">
        <f>IF(db[[#This Row],[NB NOTA_C]]="","",COUNTIF([2]!B_MSK[concat],db[[#This Row],[NB NOTA_C]]))</f>
        <v>#REF!</v>
      </c>
      <c r="L2022" s="7" t="s">
        <v>2732</v>
      </c>
      <c r="M2022" s="3" t="s">
        <v>1767</v>
      </c>
      <c r="N2022" s="1" t="s">
        <v>2810</v>
      </c>
      <c r="P2022" s="1" t="str">
        <f>IF(db[[#This Row],[QTY/ CTN]]="","",SUBSTITUTE(SUBSTITUTE(SUBSTITUTE(db[[#This Row],[QTY/ CTN]]," ","_",2),"(",""),")","")&amp;"_")</f>
        <v>192 PCS_</v>
      </c>
      <c r="Q2022" s="1">
        <f>IF(db[[#This Row],[H_QTY/ CTN]]="","",SEARCH("_",db[[#This Row],[H_QTY/ CTN]]))</f>
        <v>8</v>
      </c>
      <c r="R2022" s="1">
        <f>IF(db[[#This Row],[H_QTY/ CTN]]="","",LEN(db[[#This Row],[H_QTY/ CTN]]))</f>
        <v>8</v>
      </c>
      <c r="S2022" s="90" t="str">
        <f>IF(db[[#This Row],[H_QTY/ CTN]]="","",LEFT(db[[#This Row],[H_QTY/ CTN]],db[[#This Row],[H_1]]-1))</f>
        <v>192 PCS</v>
      </c>
      <c r="T2022" s="87" t="str">
        <f>IF(NOT(db[[#This Row],[H_1]]=db[[#This Row],[H_2]]),MID(db[[#This Row],[H_QTY/ CTN]],db[[#This Row],[H_1]]+1,db[[#This Row],[H_2]]-db[[#This Row],[H_1]]-1),"")</f>
        <v/>
      </c>
      <c r="U2022" s="87" t="str">
        <f>IF(db[[#This Row],[QTY/ CTN B]]="","",LEFT(db[[#This Row],[QTY/ CTN B]],SEARCH(" ",db[[#This Row],[QTY/ CTN B]],1)-1))</f>
        <v>192</v>
      </c>
      <c r="V2022" s="87" t="str">
        <f>IF(db[[#This Row],[QTY/ CTN B]]="","",RIGHT(db[[#This Row],[QTY/ CTN B]],LEN(db[[#This Row],[QTY/ CTN B]])-SEARCH(" ",db[[#This Row],[QTY/ CTN B]],1)))</f>
        <v>PCS</v>
      </c>
      <c r="W2022" s="87" t="str">
        <f>IF(db[[#This Row],[QTY/ CTN TG]]="",IF(db[[#This Row],[STN TG]]="","",12),LEFT(db[[#This Row],[QTY/ CTN TG]],SEARCH(" ",db[[#This Row],[QTY/ CTN TG]],1)-1))</f>
        <v/>
      </c>
      <c r="X2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2" s="87" t="str">
        <f>IF(db[[#This Row],[STN K]]="","",IF(db[[#This Row],[STN TG]]="LSN",12,""))</f>
        <v/>
      </c>
      <c r="Z2022" s="87" t="str">
        <f>IF(db[[#This Row],[STN TG]]="LSN","PCS","")</f>
        <v/>
      </c>
      <c r="AA2022" s="87">
        <f>db[[#This Row],[QTY B]]*IF(db[[#This Row],[QTY TG]]="",1,db[[#This Row],[QTY TG]])*IF(db[[#This Row],[QTY K]]="",1,db[[#This Row],[QTY K]])</f>
        <v>192</v>
      </c>
      <c r="AB2022" s="87" t="str">
        <f>IF(db[[#This Row],[STN K]]="",IF(db[[#This Row],[STN TG]]="",db[[#This Row],[STN B]],db[[#This Row],[STN TG]]),db[[#This Row],[STN K]])</f>
        <v>PCS</v>
      </c>
      <c r="AC2022" s="89"/>
    </row>
    <row r="2023" spans="1:29" x14ac:dyDescent="0.25">
      <c r="A2023" s="87">
        <f>ROW()-1</f>
        <v>2022</v>
      </c>
      <c r="B2023" s="3" t="str">
        <f>LOWER(SUBSTITUTE(SUBSTITUTE(SUBSTITUTE(SUBSTITUTE(SUBSTITUTE(SUBSTITUTE(db[[#This Row],[NB BM]]," ",),".",""),"-",""),"(",""),")",""),"/",""))</f>
        <v>pctopla2879borange</v>
      </c>
      <c r="C2023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D2023" s="3" t="str">
        <f>LOWER(SUBSTITUTE(SUBSTITUTE(SUBSTITUTE(SUBSTITUTE(SUBSTITUTE(SUBSTITUTE(SUBSTITUTE(SUBSTITUTE(SUBSTITUTE(db[[#This Row],[NB PAJAK]]," ",""),"-",""),"(",""),")",""),".",""),",",""),"/",""),"""",""),"+",""))</f>
        <v/>
      </c>
      <c r="E2023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pctopla2879borange192pcs</v>
      </c>
      <c r="F2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pencilcase2879borange192pcsuntana</v>
      </c>
      <c r="G2023" s="1" t="s">
        <v>6568</v>
      </c>
      <c r="H2023" s="4" t="s">
        <v>2724</v>
      </c>
      <c r="I2023" s="49"/>
      <c r="J2023" s="1" t="s">
        <v>1621</v>
      </c>
      <c r="K2023" s="26" t="e">
        <f>IF(db[[#This Row],[NB NOTA_C]]="","",COUNTIF([2]!B_MSK[concat],db[[#This Row],[NB NOTA_C]]))</f>
        <v>#REF!</v>
      </c>
      <c r="L2023" s="7" t="s">
        <v>2732</v>
      </c>
      <c r="M2023" s="3" t="s">
        <v>1767</v>
      </c>
      <c r="N2023" s="1" t="s">
        <v>2810</v>
      </c>
      <c r="P2023" s="1" t="str">
        <f>IF(db[[#This Row],[QTY/ CTN]]="","",SUBSTITUTE(SUBSTITUTE(SUBSTITUTE(db[[#This Row],[QTY/ CTN]]," ","_",2),"(",""),")","")&amp;"_")</f>
        <v>192 PCS_</v>
      </c>
      <c r="Q2023" s="1">
        <f>IF(db[[#This Row],[H_QTY/ CTN]]="","",SEARCH("_",db[[#This Row],[H_QTY/ CTN]]))</f>
        <v>8</v>
      </c>
      <c r="R2023" s="1">
        <f>IF(db[[#This Row],[H_QTY/ CTN]]="","",LEN(db[[#This Row],[H_QTY/ CTN]]))</f>
        <v>8</v>
      </c>
      <c r="S2023" s="90" t="str">
        <f>IF(db[[#This Row],[H_QTY/ CTN]]="","",LEFT(db[[#This Row],[H_QTY/ CTN]],db[[#This Row],[H_1]]-1))</f>
        <v>192 PCS</v>
      </c>
      <c r="T2023" s="87" t="str">
        <f>IF(NOT(db[[#This Row],[H_1]]=db[[#This Row],[H_2]]),MID(db[[#This Row],[H_QTY/ CTN]],db[[#This Row],[H_1]]+1,db[[#This Row],[H_2]]-db[[#This Row],[H_1]]-1),"")</f>
        <v/>
      </c>
      <c r="U2023" s="87" t="str">
        <f>IF(db[[#This Row],[QTY/ CTN B]]="","",LEFT(db[[#This Row],[QTY/ CTN B]],SEARCH(" ",db[[#This Row],[QTY/ CTN B]],1)-1))</f>
        <v>192</v>
      </c>
      <c r="V2023" s="87" t="str">
        <f>IF(db[[#This Row],[QTY/ CTN B]]="","",RIGHT(db[[#This Row],[QTY/ CTN B]],LEN(db[[#This Row],[QTY/ CTN B]])-SEARCH(" ",db[[#This Row],[QTY/ CTN B]],1)))</f>
        <v>PCS</v>
      </c>
      <c r="W2023" s="87" t="str">
        <f>IF(db[[#This Row],[QTY/ CTN TG]]="",IF(db[[#This Row],[STN TG]]="","",12),LEFT(db[[#This Row],[QTY/ CTN TG]],SEARCH(" ",db[[#This Row],[QTY/ CTN TG]],1)-1))</f>
        <v/>
      </c>
      <c r="X2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3" s="87" t="str">
        <f>IF(db[[#This Row],[STN K]]="","",IF(db[[#This Row],[STN TG]]="LSN",12,""))</f>
        <v/>
      </c>
      <c r="Z2023" s="87" t="str">
        <f>IF(db[[#This Row],[STN TG]]="LSN","PCS","")</f>
        <v/>
      </c>
      <c r="AA2023" s="87">
        <f>db[[#This Row],[QTY B]]*IF(db[[#This Row],[QTY TG]]="",1,db[[#This Row],[QTY TG]])*IF(db[[#This Row],[QTY K]]="",1,db[[#This Row],[QTY K]])</f>
        <v>192</v>
      </c>
      <c r="AB2023" s="87" t="str">
        <f>IF(db[[#This Row],[STN K]]="",IF(db[[#This Row],[STN TG]]="",db[[#This Row],[STN B]],db[[#This Row],[STN TG]]),db[[#This Row],[STN K]])</f>
        <v>PCS</v>
      </c>
      <c r="AC2023" s="89"/>
    </row>
    <row r="2024" spans="1:29" x14ac:dyDescent="0.25">
      <c r="A2024" s="87">
        <f>ROW()-1</f>
        <v>2023</v>
      </c>
      <c r="B2024" s="3" t="str">
        <f>LOWER(SUBSTITUTE(SUBSTITUTE(SUBSTITUTE(SUBSTITUTE(SUBSTITUTE(SUBSTITUTE(db[[#This Row],[NB BM]]," ",),".",""),"-",""),"(",""),")",""),"/",""))</f>
        <v>pctopla2879bungu</v>
      </c>
      <c r="C2024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D2024" s="3" t="str">
        <f>LOWER(SUBSTITUTE(SUBSTITUTE(SUBSTITUTE(SUBSTITUTE(SUBSTITUTE(SUBSTITUTE(SUBSTITUTE(SUBSTITUTE(SUBSTITUTE(db[[#This Row],[NB PAJAK]]," ",""),"-",""),"(",""),")",""),".",""),",",""),"/",""),"""",""),"+",""))</f>
        <v/>
      </c>
      <c r="E2024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pctopla2879bungu192pcs</v>
      </c>
      <c r="F2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pencilcase2879bpurple192pcsuntana</v>
      </c>
      <c r="G2024" s="1" t="s">
        <v>6569</v>
      </c>
      <c r="H2024" s="4" t="s">
        <v>2725</v>
      </c>
      <c r="I2024" s="49"/>
      <c r="J2024" s="1" t="s">
        <v>1621</v>
      </c>
      <c r="K2024" s="26" t="e">
        <f>IF(db[[#This Row],[NB NOTA_C]]="","",COUNTIF([2]!B_MSK[concat],db[[#This Row],[NB NOTA_C]]))</f>
        <v>#REF!</v>
      </c>
      <c r="L2024" s="7" t="s">
        <v>2732</v>
      </c>
      <c r="M2024" s="3" t="s">
        <v>1767</v>
      </c>
      <c r="N2024" s="1" t="s">
        <v>2810</v>
      </c>
      <c r="P2024" s="1" t="str">
        <f>IF(db[[#This Row],[QTY/ CTN]]="","",SUBSTITUTE(SUBSTITUTE(SUBSTITUTE(db[[#This Row],[QTY/ CTN]]," ","_",2),"(",""),")","")&amp;"_")</f>
        <v>192 PCS_</v>
      </c>
      <c r="Q2024" s="1">
        <f>IF(db[[#This Row],[H_QTY/ CTN]]="","",SEARCH("_",db[[#This Row],[H_QTY/ CTN]]))</f>
        <v>8</v>
      </c>
      <c r="R2024" s="1">
        <f>IF(db[[#This Row],[H_QTY/ CTN]]="","",LEN(db[[#This Row],[H_QTY/ CTN]]))</f>
        <v>8</v>
      </c>
      <c r="S2024" s="90" t="str">
        <f>IF(db[[#This Row],[H_QTY/ CTN]]="","",LEFT(db[[#This Row],[H_QTY/ CTN]],db[[#This Row],[H_1]]-1))</f>
        <v>192 PCS</v>
      </c>
      <c r="T2024" s="87" t="str">
        <f>IF(NOT(db[[#This Row],[H_1]]=db[[#This Row],[H_2]]),MID(db[[#This Row],[H_QTY/ CTN]],db[[#This Row],[H_1]]+1,db[[#This Row],[H_2]]-db[[#This Row],[H_1]]-1),"")</f>
        <v/>
      </c>
      <c r="U2024" s="87" t="str">
        <f>IF(db[[#This Row],[QTY/ CTN B]]="","",LEFT(db[[#This Row],[QTY/ CTN B]],SEARCH(" ",db[[#This Row],[QTY/ CTN B]],1)-1))</f>
        <v>192</v>
      </c>
      <c r="V2024" s="87" t="str">
        <f>IF(db[[#This Row],[QTY/ CTN B]]="","",RIGHT(db[[#This Row],[QTY/ CTN B]],LEN(db[[#This Row],[QTY/ CTN B]])-SEARCH(" ",db[[#This Row],[QTY/ CTN B]],1)))</f>
        <v>PCS</v>
      </c>
      <c r="W2024" s="87" t="str">
        <f>IF(db[[#This Row],[QTY/ CTN TG]]="",IF(db[[#This Row],[STN TG]]="","",12),LEFT(db[[#This Row],[QTY/ CTN TG]],SEARCH(" ",db[[#This Row],[QTY/ CTN TG]],1)-1))</f>
        <v/>
      </c>
      <c r="X2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4" s="87" t="str">
        <f>IF(db[[#This Row],[STN K]]="","",IF(db[[#This Row],[STN TG]]="LSN",12,""))</f>
        <v/>
      </c>
      <c r="Z2024" s="87" t="str">
        <f>IF(db[[#This Row],[STN TG]]="LSN","PCS","")</f>
        <v/>
      </c>
      <c r="AA2024" s="87">
        <f>db[[#This Row],[QTY B]]*IF(db[[#This Row],[QTY TG]]="",1,db[[#This Row],[QTY TG]])*IF(db[[#This Row],[QTY K]]="",1,db[[#This Row],[QTY K]])</f>
        <v>192</v>
      </c>
      <c r="AB2024" s="87" t="str">
        <f>IF(db[[#This Row],[STN K]]="",IF(db[[#This Row],[STN TG]]="",db[[#This Row],[STN B]],db[[#This Row],[STN TG]]),db[[#This Row],[STN K]])</f>
        <v>PCS</v>
      </c>
      <c r="AC2024" s="89"/>
    </row>
    <row r="2025" spans="1:29" x14ac:dyDescent="0.25">
      <c r="A2025" s="87">
        <f>ROW()-1</f>
        <v>2024</v>
      </c>
      <c r="B2025" s="3" t="str">
        <f>LOWER(SUBSTITUTE(SUBSTITUTE(SUBSTITUTE(SUBSTITUTE(SUBSTITUTE(SUBSTITUTE(db[[#This Row],[NB BM]]," ",),".",""),"-",""),"(",""),")",""),"/",""))</f>
        <v>pctopla2879bmerah</v>
      </c>
      <c r="C2025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D2025" s="3" t="str">
        <f>LOWER(SUBSTITUTE(SUBSTITUTE(SUBSTITUTE(SUBSTITUTE(SUBSTITUTE(SUBSTITUTE(SUBSTITUTE(SUBSTITUTE(SUBSTITUTE(db[[#This Row],[NB PAJAK]]," ",""),"-",""),"(",""),")",""),".",""),",",""),"/",""),"""",""),"+",""))</f>
        <v/>
      </c>
      <c r="E2025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pctopla2879bmerah192pcs</v>
      </c>
      <c r="F20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pencilcase2879bred192pcsuntana</v>
      </c>
      <c r="G2025" s="1" t="s">
        <v>6570</v>
      </c>
      <c r="H2025" s="4" t="s">
        <v>2721</v>
      </c>
      <c r="I2025" s="49"/>
      <c r="J2025" s="1" t="s">
        <v>1621</v>
      </c>
      <c r="K2025" s="26" t="e">
        <f>IF(db[[#This Row],[NB NOTA_C]]="","",COUNTIF([2]!B_MSK[concat],db[[#This Row],[NB NOTA_C]]))</f>
        <v>#REF!</v>
      </c>
      <c r="L2025" s="7" t="s">
        <v>2732</v>
      </c>
      <c r="M2025" s="3" t="s">
        <v>1767</v>
      </c>
      <c r="N2025" s="1" t="s">
        <v>2810</v>
      </c>
      <c r="P2025" s="1" t="str">
        <f>IF(db[[#This Row],[QTY/ CTN]]="","",SUBSTITUTE(SUBSTITUTE(SUBSTITUTE(db[[#This Row],[QTY/ CTN]]," ","_",2),"(",""),")","")&amp;"_")</f>
        <v>192 PCS_</v>
      </c>
      <c r="Q2025" s="1">
        <f>IF(db[[#This Row],[H_QTY/ CTN]]="","",SEARCH("_",db[[#This Row],[H_QTY/ CTN]]))</f>
        <v>8</v>
      </c>
      <c r="R2025" s="1">
        <f>IF(db[[#This Row],[H_QTY/ CTN]]="","",LEN(db[[#This Row],[H_QTY/ CTN]]))</f>
        <v>8</v>
      </c>
      <c r="S2025" s="90" t="str">
        <f>IF(db[[#This Row],[H_QTY/ CTN]]="","",LEFT(db[[#This Row],[H_QTY/ CTN]],db[[#This Row],[H_1]]-1))</f>
        <v>192 PCS</v>
      </c>
      <c r="T2025" s="87" t="str">
        <f>IF(NOT(db[[#This Row],[H_1]]=db[[#This Row],[H_2]]),MID(db[[#This Row],[H_QTY/ CTN]],db[[#This Row],[H_1]]+1,db[[#This Row],[H_2]]-db[[#This Row],[H_1]]-1),"")</f>
        <v/>
      </c>
      <c r="U2025" s="87" t="str">
        <f>IF(db[[#This Row],[QTY/ CTN B]]="","",LEFT(db[[#This Row],[QTY/ CTN B]],SEARCH(" ",db[[#This Row],[QTY/ CTN B]],1)-1))</f>
        <v>192</v>
      </c>
      <c r="V2025" s="87" t="str">
        <f>IF(db[[#This Row],[QTY/ CTN B]]="","",RIGHT(db[[#This Row],[QTY/ CTN B]],LEN(db[[#This Row],[QTY/ CTN B]])-SEARCH(" ",db[[#This Row],[QTY/ CTN B]],1)))</f>
        <v>PCS</v>
      </c>
      <c r="W2025" s="87" t="str">
        <f>IF(db[[#This Row],[QTY/ CTN TG]]="",IF(db[[#This Row],[STN TG]]="","",12),LEFT(db[[#This Row],[QTY/ CTN TG]],SEARCH(" ",db[[#This Row],[QTY/ CTN TG]],1)-1))</f>
        <v/>
      </c>
      <c r="X2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5" s="87" t="str">
        <f>IF(db[[#This Row],[STN K]]="","",IF(db[[#This Row],[STN TG]]="LSN",12,""))</f>
        <v/>
      </c>
      <c r="Z2025" s="87" t="str">
        <f>IF(db[[#This Row],[STN TG]]="LSN","PCS","")</f>
        <v/>
      </c>
      <c r="AA2025" s="87">
        <f>db[[#This Row],[QTY B]]*IF(db[[#This Row],[QTY TG]]="",1,db[[#This Row],[QTY TG]])*IF(db[[#This Row],[QTY K]]="",1,db[[#This Row],[QTY K]])</f>
        <v>192</v>
      </c>
      <c r="AB2025" s="87" t="str">
        <f>IF(db[[#This Row],[STN K]]="",IF(db[[#This Row],[STN TG]]="",db[[#This Row],[STN B]],db[[#This Row],[STN TG]]),db[[#This Row],[STN K]])</f>
        <v>PCS</v>
      </c>
      <c r="AC2025" s="89"/>
    </row>
    <row r="2026" spans="1:29" x14ac:dyDescent="0.25">
      <c r="A2026" s="87">
        <f>ROW()-1</f>
        <v>2025</v>
      </c>
      <c r="B2026" s="3" t="str">
        <f>LOWER(SUBSTITUTE(SUBSTITUTE(SUBSTITUTE(SUBSTITUTE(SUBSTITUTE(SUBSTITUTE(db[[#This Row],[NB BM]]," ",),".",""),"-",""),"(",""),")",""),"/",""))</f>
        <v>pctopla2879bkuning</v>
      </c>
      <c r="C2026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D2026" s="3" t="str">
        <f>LOWER(SUBSTITUTE(SUBSTITUTE(SUBSTITUTE(SUBSTITUTE(SUBSTITUTE(SUBSTITUTE(SUBSTITUTE(SUBSTITUTE(SUBSTITUTE(db[[#This Row],[NB PAJAK]]," ",""),"-",""),"(",""),")",""),".",""),",",""),"/",""),"""",""),"+",""))</f>
        <v/>
      </c>
      <c r="E2026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pctopla2879bkuning192pcs</v>
      </c>
      <c r="F20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pencilcase2879byellow192pcsuntana</v>
      </c>
      <c r="G2026" s="1" t="s">
        <v>6571</v>
      </c>
      <c r="H2026" s="4" t="s">
        <v>2722</v>
      </c>
      <c r="I2026" s="49"/>
      <c r="J2026" s="1" t="s">
        <v>1621</v>
      </c>
      <c r="K2026" s="26" t="e">
        <f>IF(db[[#This Row],[NB NOTA_C]]="","",COUNTIF([2]!B_MSK[concat],db[[#This Row],[NB NOTA_C]]))</f>
        <v>#REF!</v>
      </c>
      <c r="L2026" s="7" t="s">
        <v>2732</v>
      </c>
      <c r="M2026" s="3" t="s">
        <v>1767</v>
      </c>
      <c r="N2026" s="1" t="s">
        <v>2810</v>
      </c>
      <c r="P2026" s="1" t="str">
        <f>IF(db[[#This Row],[QTY/ CTN]]="","",SUBSTITUTE(SUBSTITUTE(SUBSTITUTE(db[[#This Row],[QTY/ CTN]]," ","_",2),"(",""),")","")&amp;"_")</f>
        <v>192 PCS_</v>
      </c>
      <c r="Q2026" s="1">
        <f>IF(db[[#This Row],[H_QTY/ CTN]]="","",SEARCH("_",db[[#This Row],[H_QTY/ CTN]]))</f>
        <v>8</v>
      </c>
      <c r="R2026" s="1">
        <f>IF(db[[#This Row],[H_QTY/ CTN]]="","",LEN(db[[#This Row],[H_QTY/ CTN]]))</f>
        <v>8</v>
      </c>
      <c r="S2026" s="90" t="str">
        <f>IF(db[[#This Row],[H_QTY/ CTN]]="","",LEFT(db[[#This Row],[H_QTY/ CTN]],db[[#This Row],[H_1]]-1))</f>
        <v>192 PCS</v>
      </c>
      <c r="T2026" s="87" t="str">
        <f>IF(NOT(db[[#This Row],[H_1]]=db[[#This Row],[H_2]]),MID(db[[#This Row],[H_QTY/ CTN]],db[[#This Row],[H_1]]+1,db[[#This Row],[H_2]]-db[[#This Row],[H_1]]-1),"")</f>
        <v/>
      </c>
      <c r="U2026" s="87" t="str">
        <f>IF(db[[#This Row],[QTY/ CTN B]]="","",LEFT(db[[#This Row],[QTY/ CTN B]],SEARCH(" ",db[[#This Row],[QTY/ CTN B]],1)-1))</f>
        <v>192</v>
      </c>
      <c r="V2026" s="87" t="str">
        <f>IF(db[[#This Row],[QTY/ CTN B]]="","",RIGHT(db[[#This Row],[QTY/ CTN B]],LEN(db[[#This Row],[QTY/ CTN B]])-SEARCH(" ",db[[#This Row],[QTY/ CTN B]],1)))</f>
        <v>PCS</v>
      </c>
      <c r="W2026" s="87" t="str">
        <f>IF(db[[#This Row],[QTY/ CTN TG]]="",IF(db[[#This Row],[STN TG]]="","",12),LEFT(db[[#This Row],[QTY/ CTN TG]],SEARCH(" ",db[[#This Row],[QTY/ CTN TG]],1)-1))</f>
        <v/>
      </c>
      <c r="X20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6" s="87" t="str">
        <f>IF(db[[#This Row],[STN K]]="","",IF(db[[#This Row],[STN TG]]="LSN",12,""))</f>
        <v/>
      </c>
      <c r="Z2026" s="87" t="str">
        <f>IF(db[[#This Row],[STN TG]]="LSN","PCS","")</f>
        <v/>
      </c>
      <c r="AA2026" s="87">
        <f>db[[#This Row],[QTY B]]*IF(db[[#This Row],[QTY TG]]="",1,db[[#This Row],[QTY TG]])*IF(db[[#This Row],[QTY K]]="",1,db[[#This Row],[QTY K]])</f>
        <v>192</v>
      </c>
      <c r="AB2026" s="87" t="str">
        <f>IF(db[[#This Row],[STN K]]="",IF(db[[#This Row],[STN TG]]="",db[[#This Row],[STN B]],db[[#This Row],[STN TG]]),db[[#This Row],[STN K]])</f>
        <v>PCS</v>
      </c>
      <c r="AC2026" s="89"/>
    </row>
    <row r="2027" spans="1:29" x14ac:dyDescent="0.25">
      <c r="A2027" s="150">
        <f>ROW()-1</f>
        <v>2026</v>
      </c>
      <c r="B2027" s="151" t="str">
        <f>LOWER(SUBSTITUTE(SUBSTITUTE(SUBSTITUTE(SUBSTITUTE(SUBSTITUTE(SUBSTITUTE(db[[#This Row],[NB BM]]," ",),".",""),"-",""),"(",""),")",""),"/",""))</f>
        <v>pckrtkodea2020d</v>
      </c>
      <c r="C2027" s="151" t="str">
        <f>LOWER(SUBSTITUTE(SUBSTITUTE(SUBSTITUTE(SUBSTITUTE(SUBSTITUTE(SUBSTITUTE(SUBSTITUTE(SUBSTITUTE(SUBSTITUTE(db[[#This Row],[NB NOTA]]," ",),".",""),"-",""),"(",""),")",""),",",""),"/",""),"""",""),"+",""))</f>
        <v>pencilcaseduskodea2020d</v>
      </c>
      <c r="D202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pckrtkodea2020d96pcs</v>
      </c>
      <c r="F202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pencilcaseduskodea2020d96pcsuntana</v>
      </c>
      <c r="G2027" s="152" t="s">
        <v>6572</v>
      </c>
      <c r="H2027" s="152" t="s">
        <v>6267</v>
      </c>
      <c r="I2027" s="153"/>
      <c r="J2027" s="154" t="s">
        <v>1621</v>
      </c>
      <c r="K2027" s="155" t="e">
        <f>IF(db[[#This Row],[NB NOTA_C]]="","",COUNTIF([2]!B_MSK[concat],db[[#This Row],[NB NOTA_C]]))</f>
        <v>#REF!</v>
      </c>
      <c r="L2027" s="156" t="s">
        <v>1639</v>
      </c>
      <c r="M2027" s="151" t="s">
        <v>1673</v>
      </c>
      <c r="N2027" s="154" t="s">
        <v>2810</v>
      </c>
      <c r="O2027" s="151"/>
      <c r="P2027" s="151" t="str">
        <f>IF(db[[#This Row],[QTY/ CTN]]="","",SUBSTITUTE(SUBSTITUTE(SUBSTITUTE(db[[#This Row],[QTY/ CTN]]," ","_",2),"(",""),")","")&amp;"_")</f>
        <v>96 PCS_</v>
      </c>
      <c r="Q2027" s="151">
        <f>IF(db[[#This Row],[H_QTY/ CTN]]="","",SEARCH("_",db[[#This Row],[H_QTY/ CTN]]))</f>
        <v>7</v>
      </c>
      <c r="R2027" s="151">
        <f>IF(db[[#This Row],[H_QTY/ CTN]]="","",LEN(db[[#This Row],[H_QTY/ CTN]]))</f>
        <v>7</v>
      </c>
      <c r="S2027" s="150" t="str">
        <f>IF(db[[#This Row],[H_QTY/ CTN]]="","",LEFT(db[[#This Row],[H_QTY/ CTN]],db[[#This Row],[H_1]]-1))</f>
        <v>96 PCS</v>
      </c>
      <c r="T2027" s="150" t="str">
        <f>IF(NOT(db[[#This Row],[H_1]]=db[[#This Row],[H_2]]),MID(db[[#This Row],[H_QTY/ CTN]],db[[#This Row],[H_1]]+1,db[[#This Row],[H_2]]-db[[#This Row],[H_1]]-1),"")</f>
        <v/>
      </c>
      <c r="U2027" s="150" t="str">
        <f>IF(db[[#This Row],[QTY/ CTN B]]="","",LEFT(db[[#This Row],[QTY/ CTN B]],SEARCH(" ",db[[#This Row],[QTY/ CTN B]],1)-1))</f>
        <v>96</v>
      </c>
      <c r="V2027" s="150" t="str">
        <f>IF(db[[#This Row],[QTY/ CTN B]]="","",RIGHT(db[[#This Row],[QTY/ CTN B]],LEN(db[[#This Row],[QTY/ CTN B]])-SEARCH(" ",db[[#This Row],[QTY/ CTN B]],1)))</f>
        <v>PCS</v>
      </c>
      <c r="W2027" s="150" t="str">
        <f>IF(db[[#This Row],[QTY/ CTN TG]]="",IF(db[[#This Row],[STN TG]]="","",12),LEFT(db[[#This Row],[QTY/ CTN TG]],SEARCH(" ",db[[#This Row],[QTY/ CTN TG]],1)-1))</f>
        <v/>
      </c>
      <c r="X202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7" s="150" t="str">
        <f>IF(db[[#This Row],[STN K]]="","",IF(db[[#This Row],[STN TG]]="LSN",12,""))</f>
        <v/>
      </c>
      <c r="Z2027" s="150" t="str">
        <f>IF(db[[#This Row],[STN TG]]="LSN","PCS","")</f>
        <v/>
      </c>
      <c r="AA2027" s="150">
        <f>db[[#This Row],[QTY B]]*IF(db[[#This Row],[QTY TG]]="",1,db[[#This Row],[QTY TG]])*IF(db[[#This Row],[QTY K]]="",1,db[[#This Row],[QTY K]])</f>
        <v>96</v>
      </c>
      <c r="AB2027" s="150" t="str">
        <f>IF(db[[#This Row],[STN K]]="",IF(db[[#This Row],[STN TG]]="",db[[#This Row],[STN B]],db[[#This Row],[STN TG]]),db[[#This Row],[STN K]])</f>
        <v>PCS</v>
      </c>
      <c r="AC2027" s="150"/>
    </row>
    <row r="2028" spans="1:29" x14ac:dyDescent="0.25">
      <c r="A2028" s="150">
        <f>ROW()-1</f>
        <v>2027</v>
      </c>
      <c r="B2028" s="151" t="str">
        <f>LOWER(SUBSTITUTE(SUBSTITUTE(SUBSTITUTE(SUBSTITUTE(SUBSTITUTE(SUBSTITUTE(db[[#This Row],[NB BM]]," ",),".",""),"-",""),"(",""),")",""),"/",""))</f>
        <v>pcklgcc1008+isi</v>
      </c>
      <c r="C2028" s="151" t="str">
        <f>LOWER(SUBSTITUTE(SUBSTITUTE(SUBSTITUTE(SUBSTITUTE(SUBSTITUTE(SUBSTITUTE(SUBSTITUTE(SUBSTITUTE(SUBSTITUTE(db[[#This Row],[NB NOTA]]," ",),".",""),"-",""),"(",""),")",""),",",""),"/",""),"""",""),"+",""))</f>
        <v>pencilcasekalengwbiscc1008</v>
      </c>
      <c r="D202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pcklgcc1008isi72pcs</v>
      </c>
      <c r="F202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pencilcasekalengwbiscc100872pcsuntana</v>
      </c>
      <c r="G2028" s="152" t="s">
        <v>6667</v>
      </c>
      <c r="H2028" s="152" t="s">
        <v>6332</v>
      </c>
      <c r="I2028" s="153"/>
      <c r="J2028" s="154" t="s">
        <v>1621</v>
      </c>
      <c r="K2028" s="155" t="e">
        <f>IF(db[[#This Row],[NB NOTA_C]]="","",COUNTIF([2]!B_MSK[concat],db[[#This Row],[NB NOTA_C]]))</f>
        <v>#REF!</v>
      </c>
      <c r="L2028" s="156" t="s">
        <v>1639</v>
      </c>
      <c r="M2028" s="151" t="s">
        <v>1675</v>
      </c>
      <c r="N2028" s="154" t="s">
        <v>2810</v>
      </c>
      <c r="O2028" s="151"/>
      <c r="P2028" s="151" t="str">
        <f>IF(db[[#This Row],[QTY/ CTN]]="","",SUBSTITUTE(SUBSTITUTE(SUBSTITUTE(db[[#This Row],[QTY/ CTN]]," ","_",2),"(",""),")","")&amp;"_")</f>
        <v>72 PCS_</v>
      </c>
      <c r="Q2028" s="151">
        <f>IF(db[[#This Row],[H_QTY/ CTN]]="","",SEARCH("_",db[[#This Row],[H_QTY/ CTN]]))</f>
        <v>7</v>
      </c>
      <c r="R2028" s="151">
        <f>IF(db[[#This Row],[H_QTY/ CTN]]="","",LEN(db[[#This Row],[H_QTY/ CTN]]))</f>
        <v>7</v>
      </c>
      <c r="S2028" s="150" t="str">
        <f>IF(db[[#This Row],[H_QTY/ CTN]]="","",LEFT(db[[#This Row],[H_QTY/ CTN]],db[[#This Row],[H_1]]-1))</f>
        <v>72 PCS</v>
      </c>
      <c r="T2028" s="150" t="str">
        <f>IF(NOT(db[[#This Row],[H_1]]=db[[#This Row],[H_2]]),MID(db[[#This Row],[H_QTY/ CTN]],db[[#This Row],[H_1]]+1,db[[#This Row],[H_2]]-db[[#This Row],[H_1]]-1),"")</f>
        <v/>
      </c>
      <c r="U2028" s="150" t="str">
        <f>IF(db[[#This Row],[QTY/ CTN B]]="","",LEFT(db[[#This Row],[QTY/ CTN B]],SEARCH(" ",db[[#This Row],[QTY/ CTN B]],1)-1))</f>
        <v>72</v>
      </c>
      <c r="V2028" s="150" t="str">
        <f>IF(db[[#This Row],[QTY/ CTN B]]="","",RIGHT(db[[#This Row],[QTY/ CTN B]],LEN(db[[#This Row],[QTY/ CTN B]])-SEARCH(" ",db[[#This Row],[QTY/ CTN B]],1)))</f>
        <v>PCS</v>
      </c>
      <c r="W2028" s="150" t="str">
        <f>IF(db[[#This Row],[QTY/ CTN TG]]="",IF(db[[#This Row],[STN TG]]="","",12),LEFT(db[[#This Row],[QTY/ CTN TG]],SEARCH(" ",db[[#This Row],[QTY/ CTN TG]],1)-1))</f>
        <v/>
      </c>
      <c r="X202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8" s="150" t="str">
        <f>IF(db[[#This Row],[STN K]]="","",IF(db[[#This Row],[STN TG]]="LSN",12,""))</f>
        <v/>
      </c>
      <c r="Z2028" s="150" t="str">
        <f>IF(db[[#This Row],[STN TG]]="LSN","PCS","")</f>
        <v/>
      </c>
      <c r="AA2028" s="150">
        <f>db[[#This Row],[QTY B]]*IF(db[[#This Row],[QTY TG]]="",1,db[[#This Row],[QTY TG]])*IF(db[[#This Row],[QTY K]]="",1,db[[#This Row],[QTY K]])</f>
        <v>72</v>
      </c>
      <c r="AB2028" s="150" t="str">
        <f>IF(db[[#This Row],[STN K]]="",IF(db[[#This Row],[STN TG]]="",db[[#This Row],[STN B]],db[[#This Row],[STN TG]]),db[[#This Row],[STN K]])</f>
        <v>PCS</v>
      </c>
      <c r="AC2028" s="150"/>
    </row>
    <row r="2029" spans="1:29" x14ac:dyDescent="0.25">
      <c r="A2029" s="150">
        <f>ROW()-1</f>
        <v>2028</v>
      </c>
      <c r="B2029" s="151" t="str">
        <f>LOWER(SUBSTITUTE(SUBSTITUTE(SUBSTITUTE(SUBSTITUTE(SUBSTITUTE(SUBSTITUTE(db[[#This Row],[NB BM]]," ",),".",""),"-",""),"(",""),")",""),"/",""))</f>
        <v>pcklgwbcc1008+isi</v>
      </c>
      <c r="C2029" s="151" t="str">
        <f>LOWER(SUBSTITUTE(SUBSTITUTE(SUBSTITUTE(SUBSTITUTE(SUBSTITUTE(SUBSTITUTE(SUBSTITUTE(SUBSTITUTE(SUBSTITUTE(db[[#This Row],[NB NOTA]]," ",),".",""),"-",""),"(",""),")",""),",",""),"/",""),"""",""),"+",""))</f>
        <v>pencilcasekalengwbisicc1008</v>
      </c>
      <c r="D2029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pcklgwbcc1008isi72pcs</v>
      </c>
      <c r="F202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pencilcasekalengwbisicc100872pcsuntana</v>
      </c>
      <c r="G2029" s="152" t="s">
        <v>6573</v>
      </c>
      <c r="H2029" s="152" t="s">
        <v>6281</v>
      </c>
      <c r="I2029" s="153"/>
      <c r="J2029" s="154" t="s">
        <v>1621</v>
      </c>
      <c r="K2029" s="155" t="e">
        <f>IF(db[[#This Row],[NB NOTA_C]]="","",COUNTIF([2]!B_MSK[concat],db[[#This Row],[NB NOTA_C]]))</f>
        <v>#REF!</v>
      </c>
      <c r="L2029" s="156" t="s">
        <v>1639</v>
      </c>
      <c r="M2029" s="151" t="s">
        <v>1675</v>
      </c>
      <c r="N2029" s="154" t="s">
        <v>2810</v>
      </c>
      <c r="O2029" s="151"/>
      <c r="P2029" s="151" t="str">
        <f>IF(db[[#This Row],[QTY/ CTN]]="","",SUBSTITUTE(SUBSTITUTE(SUBSTITUTE(db[[#This Row],[QTY/ CTN]]," ","_",2),"(",""),")","")&amp;"_")</f>
        <v>72 PCS_</v>
      </c>
      <c r="Q2029" s="151">
        <f>IF(db[[#This Row],[H_QTY/ CTN]]="","",SEARCH("_",db[[#This Row],[H_QTY/ CTN]]))</f>
        <v>7</v>
      </c>
      <c r="R2029" s="151">
        <f>IF(db[[#This Row],[H_QTY/ CTN]]="","",LEN(db[[#This Row],[H_QTY/ CTN]]))</f>
        <v>7</v>
      </c>
      <c r="S2029" s="150" t="str">
        <f>IF(db[[#This Row],[H_QTY/ CTN]]="","",LEFT(db[[#This Row],[H_QTY/ CTN]],db[[#This Row],[H_1]]-1))</f>
        <v>72 PCS</v>
      </c>
      <c r="T2029" s="150" t="str">
        <f>IF(NOT(db[[#This Row],[H_1]]=db[[#This Row],[H_2]]),MID(db[[#This Row],[H_QTY/ CTN]],db[[#This Row],[H_1]]+1,db[[#This Row],[H_2]]-db[[#This Row],[H_1]]-1),"")</f>
        <v/>
      </c>
      <c r="U2029" s="150" t="str">
        <f>IF(db[[#This Row],[QTY/ CTN B]]="","",LEFT(db[[#This Row],[QTY/ CTN B]],SEARCH(" ",db[[#This Row],[QTY/ CTN B]],1)-1))</f>
        <v>72</v>
      </c>
      <c r="V2029" s="150" t="str">
        <f>IF(db[[#This Row],[QTY/ CTN B]]="","",RIGHT(db[[#This Row],[QTY/ CTN B]],LEN(db[[#This Row],[QTY/ CTN B]])-SEARCH(" ",db[[#This Row],[QTY/ CTN B]],1)))</f>
        <v>PCS</v>
      </c>
      <c r="W2029" s="150" t="str">
        <f>IF(db[[#This Row],[QTY/ CTN TG]]="",IF(db[[#This Row],[STN TG]]="","",12),LEFT(db[[#This Row],[QTY/ CTN TG]],SEARCH(" ",db[[#This Row],[QTY/ CTN TG]],1)-1))</f>
        <v/>
      </c>
      <c r="X202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29" s="150" t="str">
        <f>IF(db[[#This Row],[STN K]]="","",IF(db[[#This Row],[STN TG]]="LSN",12,""))</f>
        <v/>
      </c>
      <c r="Z2029" s="150" t="str">
        <f>IF(db[[#This Row],[STN TG]]="LSN","PCS","")</f>
        <v/>
      </c>
      <c r="AA2029" s="150">
        <f>db[[#This Row],[QTY B]]*IF(db[[#This Row],[QTY TG]]="",1,db[[#This Row],[QTY TG]])*IF(db[[#This Row],[QTY K]]="",1,db[[#This Row],[QTY K]])</f>
        <v>72</v>
      </c>
      <c r="AB2029" s="150" t="str">
        <f>IF(db[[#This Row],[STN K]]="",IF(db[[#This Row],[STN TG]]="",db[[#This Row],[STN B]],db[[#This Row],[STN TG]]),db[[#This Row],[STN K]])</f>
        <v>PCS</v>
      </c>
      <c r="AC2029" s="150"/>
    </row>
    <row r="2030" spans="1:29" x14ac:dyDescent="0.25">
      <c r="A2030" s="87">
        <f>ROW()-1</f>
        <v>2029</v>
      </c>
      <c r="B2030" s="3" t="str">
        <f>LOWER(SUBSTITUTE(SUBSTITUTE(SUBSTITUTE(SUBSTITUTE(SUBSTITUTE(SUBSTITUTE(db[[#This Row],[NB BM]]," ",),".",""),"-",""),"(",""),")",""),"/",""))</f>
        <v>pclampu66351unicorn</v>
      </c>
      <c r="C2030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D2030" s="3" t="str">
        <f>LOWER(SUBSTITUTE(SUBSTITUTE(SUBSTITUTE(SUBSTITUTE(SUBSTITUTE(SUBSTITUTE(SUBSTITUTE(SUBSTITUTE(SUBSTITUTE(db[[#This Row],[NB PAJAK]]," ",""),"-",""),"(",""),")",""),".",""),",",""),"/",""),"""",""),"+",""))</f>
        <v/>
      </c>
      <c r="E2030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pclampu66351unicorn288pcs</v>
      </c>
      <c r="F20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pencilcaselampu66351unicornu288pcsuntana</v>
      </c>
      <c r="G2030" s="1" t="s">
        <v>6574</v>
      </c>
      <c r="H2030" s="4" t="s">
        <v>1508</v>
      </c>
      <c r="I2030" s="49"/>
      <c r="J2030" s="1" t="s">
        <v>1621</v>
      </c>
      <c r="K2030" s="26" t="e">
        <f>IF(db[[#This Row],[NB NOTA_C]]="","",COUNTIF([2]!B_MSK[concat],db[[#This Row],[NB NOTA_C]]))</f>
        <v>#REF!</v>
      </c>
      <c r="L2030" s="6" t="s">
        <v>1656</v>
      </c>
      <c r="M2030" s="1" t="s">
        <v>1672</v>
      </c>
      <c r="N2030" s="1" t="s">
        <v>2810</v>
      </c>
      <c r="P2030" s="1" t="str">
        <f>IF(db[[#This Row],[QTY/ CTN]]="","",SUBSTITUTE(SUBSTITUTE(SUBSTITUTE(db[[#This Row],[QTY/ CTN]]," ","_",2),"(",""),")","")&amp;"_")</f>
        <v>288 PCS_</v>
      </c>
      <c r="Q2030" s="1">
        <f>IF(db[[#This Row],[H_QTY/ CTN]]="","",SEARCH("_",db[[#This Row],[H_QTY/ CTN]]))</f>
        <v>8</v>
      </c>
      <c r="R2030" s="1">
        <f>IF(db[[#This Row],[H_QTY/ CTN]]="","",LEN(db[[#This Row],[H_QTY/ CTN]]))</f>
        <v>8</v>
      </c>
      <c r="S2030" s="90" t="str">
        <f>IF(db[[#This Row],[H_QTY/ CTN]]="","",LEFT(db[[#This Row],[H_QTY/ CTN]],db[[#This Row],[H_1]]-1))</f>
        <v>288 PCS</v>
      </c>
      <c r="T2030" s="87" t="str">
        <f>IF(NOT(db[[#This Row],[H_1]]=db[[#This Row],[H_2]]),MID(db[[#This Row],[H_QTY/ CTN]],db[[#This Row],[H_1]]+1,db[[#This Row],[H_2]]-db[[#This Row],[H_1]]-1),"")</f>
        <v/>
      </c>
      <c r="U2030" s="87" t="str">
        <f>IF(db[[#This Row],[QTY/ CTN B]]="","",LEFT(db[[#This Row],[QTY/ CTN B]],SEARCH(" ",db[[#This Row],[QTY/ CTN B]],1)-1))</f>
        <v>288</v>
      </c>
      <c r="V2030" s="87" t="str">
        <f>IF(db[[#This Row],[QTY/ CTN B]]="","",RIGHT(db[[#This Row],[QTY/ CTN B]],LEN(db[[#This Row],[QTY/ CTN B]])-SEARCH(" ",db[[#This Row],[QTY/ CTN B]],1)))</f>
        <v>PCS</v>
      </c>
      <c r="W2030" s="87" t="str">
        <f>IF(db[[#This Row],[QTY/ CTN TG]]="",IF(db[[#This Row],[STN TG]]="","",12),LEFT(db[[#This Row],[QTY/ CTN TG]],SEARCH(" ",db[[#This Row],[QTY/ CTN TG]],1)-1))</f>
        <v/>
      </c>
      <c r="X20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0" s="87" t="str">
        <f>IF(db[[#This Row],[STN K]]="","",IF(db[[#This Row],[STN TG]]="LSN",12,""))</f>
        <v/>
      </c>
      <c r="Z2030" s="87" t="str">
        <f>IF(db[[#This Row],[STN TG]]="LSN","PCS","")</f>
        <v/>
      </c>
      <c r="AA2030" s="87">
        <f>db[[#This Row],[QTY B]]*IF(db[[#This Row],[QTY TG]]="",1,db[[#This Row],[QTY TG]])*IF(db[[#This Row],[QTY K]]="",1,db[[#This Row],[QTY K]])</f>
        <v>288</v>
      </c>
      <c r="AB2030" s="87" t="str">
        <f>IF(db[[#This Row],[STN K]]="",IF(db[[#This Row],[STN TG]]="",db[[#This Row],[STN B]],db[[#This Row],[STN TG]]),db[[#This Row],[STN K]])</f>
        <v>PCS</v>
      </c>
      <c r="AC2030" s="87"/>
    </row>
    <row r="2031" spans="1:29" x14ac:dyDescent="0.25">
      <c r="A2031" s="87">
        <f>ROW()-1</f>
        <v>2030</v>
      </c>
      <c r="B2031" s="3" t="str">
        <f>LOWER(SUBSTITUTE(SUBSTITUTE(SUBSTITUTE(SUBSTITUTE(SUBSTITUTE(SUBSTITUTE(db[[#This Row],[NB BM]]," ",),".",""),"-",""),"(",""),")",""),"/",""))</f>
        <v>pclampu66352lol</v>
      </c>
      <c r="C2031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D2031" s="3" t="str">
        <f>LOWER(SUBSTITUTE(SUBSTITUTE(SUBSTITUTE(SUBSTITUTE(SUBSTITUTE(SUBSTITUTE(SUBSTITUTE(SUBSTITUTE(SUBSTITUTE(db[[#This Row],[NB PAJAK]]," ",""),"-",""),"(",""),")",""),".",""),",",""),"/",""),"""",""),"+",""))</f>
        <v/>
      </c>
      <c r="E2031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pclampu66352lol288pcs</v>
      </c>
      <c r="F20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pencilcaselampu66352lolu288pcsuntana</v>
      </c>
      <c r="G2031" s="1" t="s">
        <v>6575</v>
      </c>
      <c r="H2031" s="4" t="s">
        <v>1509</v>
      </c>
      <c r="I2031" s="49"/>
      <c r="J2031" s="1" t="s">
        <v>1621</v>
      </c>
      <c r="K2031" s="26" t="e">
        <f>IF(db[[#This Row],[NB NOTA_C]]="","",COUNTIF([2]!B_MSK[concat],db[[#This Row],[NB NOTA_C]]))</f>
        <v>#REF!</v>
      </c>
      <c r="L2031" s="6" t="s">
        <v>1656</v>
      </c>
      <c r="M2031" s="1" t="s">
        <v>1672</v>
      </c>
      <c r="N2031" s="1" t="s">
        <v>2810</v>
      </c>
      <c r="P2031" s="1" t="str">
        <f>IF(db[[#This Row],[QTY/ CTN]]="","",SUBSTITUTE(SUBSTITUTE(SUBSTITUTE(db[[#This Row],[QTY/ CTN]]," ","_",2),"(",""),")","")&amp;"_")</f>
        <v>288 PCS_</v>
      </c>
      <c r="Q2031" s="1">
        <f>IF(db[[#This Row],[H_QTY/ CTN]]="","",SEARCH("_",db[[#This Row],[H_QTY/ CTN]]))</f>
        <v>8</v>
      </c>
      <c r="R2031" s="1">
        <f>IF(db[[#This Row],[H_QTY/ CTN]]="","",LEN(db[[#This Row],[H_QTY/ CTN]]))</f>
        <v>8</v>
      </c>
      <c r="S2031" s="90" t="str">
        <f>IF(db[[#This Row],[H_QTY/ CTN]]="","",LEFT(db[[#This Row],[H_QTY/ CTN]],db[[#This Row],[H_1]]-1))</f>
        <v>288 PCS</v>
      </c>
      <c r="T2031" s="87" t="str">
        <f>IF(NOT(db[[#This Row],[H_1]]=db[[#This Row],[H_2]]),MID(db[[#This Row],[H_QTY/ CTN]],db[[#This Row],[H_1]]+1,db[[#This Row],[H_2]]-db[[#This Row],[H_1]]-1),"")</f>
        <v/>
      </c>
      <c r="U2031" s="87" t="str">
        <f>IF(db[[#This Row],[QTY/ CTN B]]="","",LEFT(db[[#This Row],[QTY/ CTN B]],SEARCH(" ",db[[#This Row],[QTY/ CTN B]],1)-1))</f>
        <v>288</v>
      </c>
      <c r="V2031" s="87" t="str">
        <f>IF(db[[#This Row],[QTY/ CTN B]]="","",RIGHT(db[[#This Row],[QTY/ CTN B]],LEN(db[[#This Row],[QTY/ CTN B]])-SEARCH(" ",db[[#This Row],[QTY/ CTN B]],1)))</f>
        <v>PCS</v>
      </c>
      <c r="W2031" s="87" t="str">
        <f>IF(db[[#This Row],[QTY/ CTN TG]]="",IF(db[[#This Row],[STN TG]]="","",12),LEFT(db[[#This Row],[QTY/ CTN TG]],SEARCH(" ",db[[#This Row],[QTY/ CTN TG]],1)-1))</f>
        <v/>
      </c>
      <c r="X20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1" s="87" t="str">
        <f>IF(db[[#This Row],[STN K]]="","",IF(db[[#This Row],[STN TG]]="LSN",12,""))</f>
        <v/>
      </c>
      <c r="Z2031" s="87" t="str">
        <f>IF(db[[#This Row],[STN TG]]="LSN","PCS","")</f>
        <v/>
      </c>
      <c r="AA2031" s="87">
        <f>db[[#This Row],[QTY B]]*IF(db[[#This Row],[QTY TG]]="",1,db[[#This Row],[QTY TG]])*IF(db[[#This Row],[QTY K]]="",1,db[[#This Row],[QTY K]])</f>
        <v>288</v>
      </c>
      <c r="AB2031" s="87" t="str">
        <f>IF(db[[#This Row],[STN K]]="",IF(db[[#This Row],[STN TG]]="",db[[#This Row],[STN B]],db[[#This Row],[STN TG]]),db[[#This Row],[STN K]])</f>
        <v>PCS</v>
      </c>
      <c r="AC2031" s="87"/>
    </row>
    <row r="2032" spans="1:29" x14ac:dyDescent="0.25">
      <c r="A2032" s="87">
        <f>ROW()-1</f>
        <v>2031</v>
      </c>
      <c r="B2032" s="3" t="str">
        <f>LOWER(SUBSTITUTE(SUBSTITUTE(SUBSTITUTE(SUBSTITUTE(SUBSTITUTE(SUBSTITUTE(db[[#This Row],[NB BM]]," ",),".",""),"-",""),"(",""),")",""),"/",""))</f>
        <v>pclampu66353avenger</v>
      </c>
      <c r="C2032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D2032" s="3" t="str">
        <f>LOWER(SUBSTITUTE(SUBSTITUTE(SUBSTITUTE(SUBSTITUTE(SUBSTITUTE(SUBSTITUTE(SUBSTITUTE(SUBSTITUTE(SUBSTITUTE(db[[#This Row],[NB PAJAK]]," ",""),"-",""),"(",""),")",""),".",""),",",""),"/",""),"""",""),"+",""))</f>
        <v/>
      </c>
      <c r="E2032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pclampu66353avenger288pcs</v>
      </c>
      <c r="F20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pencilcaselampu66353avengeru288pcsuntana</v>
      </c>
      <c r="G2032" s="1" t="s">
        <v>6576</v>
      </c>
      <c r="H2032" s="4" t="s">
        <v>1510</v>
      </c>
      <c r="I2032" s="49"/>
      <c r="J2032" s="1" t="s">
        <v>1621</v>
      </c>
      <c r="K2032" s="26" t="e">
        <f>IF(db[[#This Row],[NB NOTA_C]]="","",COUNTIF([2]!B_MSK[concat],db[[#This Row],[NB NOTA_C]]))</f>
        <v>#REF!</v>
      </c>
      <c r="L2032" s="6" t="s">
        <v>1656</v>
      </c>
      <c r="M2032" s="1" t="s">
        <v>1672</v>
      </c>
      <c r="N2032" s="1" t="s">
        <v>2810</v>
      </c>
      <c r="P2032" s="1" t="str">
        <f>IF(db[[#This Row],[QTY/ CTN]]="","",SUBSTITUTE(SUBSTITUTE(SUBSTITUTE(db[[#This Row],[QTY/ CTN]]," ","_",2),"(",""),")","")&amp;"_")</f>
        <v>288 PCS_</v>
      </c>
      <c r="Q2032" s="1">
        <f>IF(db[[#This Row],[H_QTY/ CTN]]="","",SEARCH("_",db[[#This Row],[H_QTY/ CTN]]))</f>
        <v>8</v>
      </c>
      <c r="R2032" s="1">
        <f>IF(db[[#This Row],[H_QTY/ CTN]]="","",LEN(db[[#This Row],[H_QTY/ CTN]]))</f>
        <v>8</v>
      </c>
      <c r="S2032" s="90" t="str">
        <f>IF(db[[#This Row],[H_QTY/ CTN]]="","",LEFT(db[[#This Row],[H_QTY/ CTN]],db[[#This Row],[H_1]]-1))</f>
        <v>288 PCS</v>
      </c>
      <c r="T2032" s="87" t="str">
        <f>IF(NOT(db[[#This Row],[H_1]]=db[[#This Row],[H_2]]),MID(db[[#This Row],[H_QTY/ CTN]],db[[#This Row],[H_1]]+1,db[[#This Row],[H_2]]-db[[#This Row],[H_1]]-1),"")</f>
        <v/>
      </c>
      <c r="U2032" s="87" t="str">
        <f>IF(db[[#This Row],[QTY/ CTN B]]="","",LEFT(db[[#This Row],[QTY/ CTN B]],SEARCH(" ",db[[#This Row],[QTY/ CTN B]],1)-1))</f>
        <v>288</v>
      </c>
      <c r="V2032" s="87" t="str">
        <f>IF(db[[#This Row],[QTY/ CTN B]]="","",RIGHT(db[[#This Row],[QTY/ CTN B]],LEN(db[[#This Row],[QTY/ CTN B]])-SEARCH(" ",db[[#This Row],[QTY/ CTN B]],1)))</f>
        <v>PCS</v>
      </c>
      <c r="W2032" s="87" t="str">
        <f>IF(db[[#This Row],[QTY/ CTN TG]]="",IF(db[[#This Row],[STN TG]]="","",12),LEFT(db[[#This Row],[QTY/ CTN TG]],SEARCH(" ",db[[#This Row],[QTY/ CTN TG]],1)-1))</f>
        <v/>
      </c>
      <c r="X20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2" s="87" t="str">
        <f>IF(db[[#This Row],[STN K]]="","",IF(db[[#This Row],[STN TG]]="LSN",12,""))</f>
        <v/>
      </c>
      <c r="Z2032" s="87" t="str">
        <f>IF(db[[#This Row],[STN TG]]="LSN","PCS","")</f>
        <v/>
      </c>
      <c r="AA2032" s="87">
        <f>db[[#This Row],[QTY B]]*IF(db[[#This Row],[QTY TG]]="",1,db[[#This Row],[QTY TG]])*IF(db[[#This Row],[QTY K]]="",1,db[[#This Row],[QTY K]])</f>
        <v>288</v>
      </c>
      <c r="AB2032" s="87" t="str">
        <f>IF(db[[#This Row],[STN K]]="",IF(db[[#This Row],[STN TG]]="",db[[#This Row],[STN B]],db[[#This Row],[STN TG]]),db[[#This Row],[STN K]])</f>
        <v>PCS</v>
      </c>
      <c r="AC2032" s="87"/>
    </row>
    <row r="2033" spans="1:29" x14ac:dyDescent="0.25">
      <c r="A2033" s="87">
        <f>ROW()-1</f>
        <v>2032</v>
      </c>
      <c r="B2033" s="3" t="str">
        <f>LOWER(SUBSTITUTE(SUBSTITUTE(SUBSTITUTE(SUBSTITUTE(SUBSTITUTE(SUBSTITUTE(db[[#This Row],[NB BM]]," ",),".",""),"-",""),"(",""),")",""),"/",""))</f>
        <v>pclampu66355btsworld</v>
      </c>
      <c r="C2033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D2033" s="3" t="str">
        <f>LOWER(SUBSTITUTE(SUBSTITUTE(SUBSTITUTE(SUBSTITUTE(SUBSTITUTE(SUBSTITUTE(SUBSTITUTE(SUBSTITUTE(SUBSTITUTE(db[[#This Row],[NB PAJAK]]," ",""),"-",""),"(",""),")",""),".",""),",",""),"/",""),"""",""),"+",""))</f>
        <v/>
      </c>
      <c r="E2033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pclampu66355btsworld432pcs</v>
      </c>
      <c r="F2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pencilcaselampu66355btsworldnew432pcsuntana</v>
      </c>
      <c r="G2033" s="1" t="s">
        <v>6577</v>
      </c>
      <c r="H2033" s="4" t="s">
        <v>2932</v>
      </c>
      <c r="I2033" s="49"/>
      <c r="J2033" s="1" t="s">
        <v>1621</v>
      </c>
      <c r="K2033" s="26" t="e">
        <f>IF(db[[#This Row],[NB NOTA_C]]="","",COUNTIF([2]!B_MSK[concat],db[[#This Row],[NB NOTA_C]]))</f>
        <v>#REF!</v>
      </c>
      <c r="L2033" s="7" t="s">
        <v>1656</v>
      </c>
      <c r="M2033" s="3" t="s">
        <v>1799</v>
      </c>
      <c r="N2033" s="1" t="s">
        <v>2810</v>
      </c>
      <c r="O2033" s="3"/>
      <c r="P2033" s="3" t="str">
        <f>IF(db[[#This Row],[QTY/ CTN]]="","",SUBSTITUTE(SUBSTITUTE(SUBSTITUTE(db[[#This Row],[QTY/ CTN]]," ","_",2),"(",""),")","")&amp;"_")</f>
        <v>432 PCS_</v>
      </c>
      <c r="Q2033" s="3">
        <f>IF(db[[#This Row],[H_QTY/ CTN]]="","",SEARCH("_",db[[#This Row],[H_QTY/ CTN]]))</f>
        <v>8</v>
      </c>
      <c r="R2033" s="3">
        <f>IF(db[[#This Row],[H_QTY/ CTN]]="","",LEN(db[[#This Row],[H_QTY/ CTN]]))</f>
        <v>8</v>
      </c>
      <c r="S2033" s="90" t="str">
        <f>IF(db[[#This Row],[H_QTY/ CTN]]="","",LEFT(db[[#This Row],[H_QTY/ CTN]],db[[#This Row],[H_1]]-1))</f>
        <v>432 PCS</v>
      </c>
      <c r="T2033" s="87" t="str">
        <f>IF(NOT(db[[#This Row],[H_1]]=db[[#This Row],[H_2]]),MID(db[[#This Row],[H_QTY/ CTN]],db[[#This Row],[H_1]]+1,db[[#This Row],[H_2]]-db[[#This Row],[H_1]]-1),"")</f>
        <v/>
      </c>
      <c r="U2033" s="87" t="str">
        <f>IF(db[[#This Row],[QTY/ CTN B]]="","",LEFT(db[[#This Row],[QTY/ CTN B]],SEARCH(" ",db[[#This Row],[QTY/ CTN B]],1)-1))</f>
        <v>432</v>
      </c>
      <c r="V2033" s="87" t="str">
        <f>IF(db[[#This Row],[QTY/ CTN B]]="","",RIGHT(db[[#This Row],[QTY/ CTN B]],LEN(db[[#This Row],[QTY/ CTN B]])-SEARCH(" ",db[[#This Row],[QTY/ CTN B]],1)))</f>
        <v>PCS</v>
      </c>
      <c r="W2033" s="87" t="str">
        <f>IF(db[[#This Row],[QTY/ CTN TG]]="",IF(db[[#This Row],[STN TG]]="","",12),LEFT(db[[#This Row],[QTY/ CTN TG]],SEARCH(" ",db[[#This Row],[QTY/ CTN TG]],1)-1))</f>
        <v/>
      </c>
      <c r="X2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3" s="87" t="str">
        <f>IF(db[[#This Row],[STN K]]="","",IF(db[[#This Row],[STN TG]]="LSN",12,""))</f>
        <v/>
      </c>
      <c r="Z2033" s="87" t="str">
        <f>IF(db[[#This Row],[STN TG]]="LSN","PCS","")</f>
        <v/>
      </c>
      <c r="AA2033" s="87">
        <f>db[[#This Row],[QTY B]]*IF(db[[#This Row],[QTY TG]]="",1,db[[#This Row],[QTY TG]])*IF(db[[#This Row],[QTY K]]="",1,db[[#This Row],[QTY K]])</f>
        <v>432</v>
      </c>
      <c r="AB2033" s="87" t="str">
        <f>IF(db[[#This Row],[STN K]]="",IF(db[[#This Row],[STN TG]]="",db[[#This Row],[STN B]],db[[#This Row],[STN TG]]),db[[#This Row],[STN K]])</f>
        <v>PCS</v>
      </c>
      <c r="AC2033" s="87"/>
    </row>
    <row r="2034" spans="1:29" x14ac:dyDescent="0.25">
      <c r="A2034" s="87">
        <f>ROW()-1</f>
        <v>2033</v>
      </c>
      <c r="B2034" s="3" t="str">
        <f>LOWER(SUBSTITUTE(SUBSTITUTE(SUBSTITUTE(SUBSTITUTE(SUBSTITUTE(SUBSTITUTE(db[[#This Row],[NB BM]]," ",),".",""),"-",""),"(",""),")",""),"/",""))</f>
        <v>pclampu66355btsworld</v>
      </c>
      <c r="C2034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D2034" s="3" t="str">
        <f>LOWER(SUBSTITUTE(SUBSTITUTE(SUBSTITUTE(SUBSTITUTE(SUBSTITUTE(SUBSTITUTE(SUBSTITUTE(SUBSTITUTE(SUBSTITUTE(db[[#This Row],[NB PAJAK]]," ",""),"-",""),"(",""),")",""),".",""),",",""),"/",""),"""",""),"+",""))</f>
        <v/>
      </c>
      <c r="E2034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pclampu66355btsworld432pcs</v>
      </c>
      <c r="F20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pencilcaselampu66355btsworldu432pcsuntana</v>
      </c>
      <c r="G2034" s="1" t="s">
        <v>6577</v>
      </c>
      <c r="H2034" s="4" t="s">
        <v>1511</v>
      </c>
      <c r="I2034" s="49"/>
      <c r="J2034" s="1" t="s">
        <v>1621</v>
      </c>
      <c r="K2034" s="26" t="e">
        <f>IF(db[[#This Row],[NB NOTA_C]]="","",COUNTIF([2]!B_MSK[concat],db[[#This Row],[NB NOTA_C]]))</f>
        <v>#REF!</v>
      </c>
      <c r="L2034" s="6" t="s">
        <v>1656</v>
      </c>
      <c r="M2034" s="1" t="s">
        <v>1799</v>
      </c>
      <c r="N2034" s="1" t="s">
        <v>2810</v>
      </c>
      <c r="P2034" s="1" t="str">
        <f>IF(db[[#This Row],[QTY/ CTN]]="","",SUBSTITUTE(SUBSTITUTE(SUBSTITUTE(db[[#This Row],[QTY/ CTN]]," ","_",2),"(",""),")","")&amp;"_")</f>
        <v>432 PCS_</v>
      </c>
      <c r="Q2034" s="1">
        <f>IF(db[[#This Row],[H_QTY/ CTN]]="","",SEARCH("_",db[[#This Row],[H_QTY/ CTN]]))</f>
        <v>8</v>
      </c>
      <c r="R2034" s="1">
        <f>IF(db[[#This Row],[H_QTY/ CTN]]="","",LEN(db[[#This Row],[H_QTY/ CTN]]))</f>
        <v>8</v>
      </c>
      <c r="S2034" s="90" t="str">
        <f>IF(db[[#This Row],[H_QTY/ CTN]]="","",LEFT(db[[#This Row],[H_QTY/ CTN]],db[[#This Row],[H_1]]-1))</f>
        <v>432 PCS</v>
      </c>
      <c r="T2034" s="87" t="str">
        <f>IF(NOT(db[[#This Row],[H_1]]=db[[#This Row],[H_2]]),MID(db[[#This Row],[H_QTY/ CTN]],db[[#This Row],[H_1]]+1,db[[#This Row],[H_2]]-db[[#This Row],[H_1]]-1),"")</f>
        <v/>
      </c>
      <c r="U2034" s="87" t="str">
        <f>IF(db[[#This Row],[QTY/ CTN B]]="","",LEFT(db[[#This Row],[QTY/ CTN B]],SEARCH(" ",db[[#This Row],[QTY/ CTN B]],1)-1))</f>
        <v>432</v>
      </c>
      <c r="V2034" s="87" t="str">
        <f>IF(db[[#This Row],[QTY/ CTN B]]="","",RIGHT(db[[#This Row],[QTY/ CTN B]],LEN(db[[#This Row],[QTY/ CTN B]])-SEARCH(" ",db[[#This Row],[QTY/ CTN B]],1)))</f>
        <v>PCS</v>
      </c>
      <c r="W2034" s="87" t="str">
        <f>IF(db[[#This Row],[QTY/ CTN TG]]="",IF(db[[#This Row],[STN TG]]="","",12),LEFT(db[[#This Row],[QTY/ CTN TG]],SEARCH(" ",db[[#This Row],[QTY/ CTN TG]],1)-1))</f>
        <v/>
      </c>
      <c r="X2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4" s="87" t="str">
        <f>IF(db[[#This Row],[STN K]]="","",IF(db[[#This Row],[STN TG]]="LSN",12,""))</f>
        <v/>
      </c>
      <c r="Z2034" s="87" t="str">
        <f>IF(db[[#This Row],[STN TG]]="LSN","PCS","")</f>
        <v/>
      </c>
      <c r="AA2034" s="87">
        <f>db[[#This Row],[QTY B]]*IF(db[[#This Row],[QTY TG]]="",1,db[[#This Row],[QTY TG]])*IF(db[[#This Row],[QTY K]]="",1,db[[#This Row],[QTY K]])</f>
        <v>432</v>
      </c>
      <c r="AB2034" s="87" t="str">
        <f>IF(db[[#This Row],[STN K]]="",IF(db[[#This Row],[STN TG]]="",db[[#This Row],[STN B]],db[[#This Row],[STN TG]]),db[[#This Row],[STN K]])</f>
        <v>PCS</v>
      </c>
      <c r="AC2034" s="87"/>
    </row>
    <row r="2035" spans="1:29" x14ac:dyDescent="0.25">
      <c r="A2035" s="87">
        <f>ROW()-1</f>
        <v>2034</v>
      </c>
      <c r="B2035" s="3" t="str">
        <f>LOWER(SUBSTITUTE(SUBSTITUTE(SUBSTITUTE(SUBSTITUTE(SUBSTITUTE(SUBSTITUTE(db[[#This Row],[NB BM]]," ",),".",""),"-",""),"(",""),")",""),"/",""))</f>
        <v>pclampu66356bt21</v>
      </c>
      <c r="C2035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D2035" s="3" t="str">
        <f>LOWER(SUBSTITUTE(SUBSTITUTE(SUBSTITUTE(SUBSTITUTE(SUBSTITUTE(SUBSTITUTE(SUBSTITUTE(SUBSTITUTE(SUBSTITUTE(db[[#This Row],[NB PAJAK]]," ",""),"-",""),"(",""),")",""),".",""),",",""),"/",""),"""",""),"+",""))</f>
        <v/>
      </c>
      <c r="E2035" s="3" t="str">
        <f>LOWER(SUBSTITUTE(SUBSTITUTE(SUBSTITUTE(SUBSTITUTE(SUBSTITUTE(SUBSTITUTE(SUBSTITUTE(SUBSTITUTE(SUBSTITUTE(db[[#This Row],[NB BM]]&amp;db[[#This Row],[QTY/ CTN]]," ",),".",""),"-",""),"(",""),")",""),",",""),"/",""),"""",""),"+",""))</f>
        <v>pclampu66356bt21432pcs</v>
      </c>
      <c r="F20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pencilcaselampu66356bt21u432pcsuntana</v>
      </c>
      <c r="G2035" s="1" t="s">
        <v>6578</v>
      </c>
      <c r="H2035" s="4" t="s">
        <v>1512</v>
      </c>
      <c r="I2035" s="49"/>
      <c r="J2035" s="1" t="s">
        <v>1621</v>
      </c>
      <c r="K2035" s="26" t="e">
        <f>IF(db[[#This Row],[NB NOTA_C]]="","",COUNTIF([2]!B_MSK[concat],db[[#This Row],[NB NOTA_C]]))</f>
        <v>#REF!</v>
      </c>
      <c r="L2035" s="6" t="s">
        <v>1656</v>
      </c>
      <c r="M2035" s="1" t="s">
        <v>1799</v>
      </c>
      <c r="N2035" s="1" t="s">
        <v>2810</v>
      </c>
      <c r="P2035" s="1" t="str">
        <f>IF(db[[#This Row],[QTY/ CTN]]="","",SUBSTITUTE(SUBSTITUTE(SUBSTITUTE(db[[#This Row],[QTY/ CTN]]," ","_",2),"(",""),")","")&amp;"_")</f>
        <v>432 PCS_</v>
      </c>
      <c r="Q2035" s="1">
        <f>IF(db[[#This Row],[H_QTY/ CTN]]="","",SEARCH("_",db[[#This Row],[H_QTY/ CTN]]))</f>
        <v>8</v>
      </c>
      <c r="R2035" s="1">
        <f>IF(db[[#This Row],[H_QTY/ CTN]]="","",LEN(db[[#This Row],[H_QTY/ CTN]]))</f>
        <v>8</v>
      </c>
      <c r="S2035" s="90" t="str">
        <f>IF(db[[#This Row],[H_QTY/ CTN]]="","",LEFT(db[[#This Row],[H_QTY/ CTN]],db[[#This Row],[H_1]]-1))</f>
        <v>432 PCS</v>
      </c>
      <c r="T2035" s="87" t="str">
        <f>IF(NOT(db[[#This Row],[H_1]]=db[[#This Row],[H_2]]),MID(db[[#This Row],[H_QTY/ CTN]],db[[#This Row],[H_1]]+1,db[[#This Row],[H_2]]-db[[#This Row],[H_1]]-1),"")</f>
        <v/>
      </c>
      <c r="U2035" s="87" t="str">
        <f>IF(db[[#This Row],[QTY/ CTN B]]="","",LEFT(db[[#This Row],[QTY/ CTN B]],SEARCH(" ",db[[#This Row],[QTY/ CTN B]],1)-1))</f>
        <v>432</v>
      </c>
      <c r="V2035" s="87" t="str">
        <f>IF(db[[#This Row],[QTY/ CTN B]]="","",RIGHT(db[[#This Row],[QTY/ CTN B]],LEN(db[[#This Row],[QTY/ CTN B]])-SEARCH(" ",db[[#This Row],[QTY/ CTN B]],1)))</f>
        <v>PCS</v>
      </c>
      <c r="W2035" s="87" t="str">
        <f>IF(db[[#This Row],[QTY/ CTN TG]]="",IF(db[[#This Row],[STN TG]]="","",12),LEFT(db[[#This Row],[QTY/ CTN TG]],SEARCH(" ",db[[#This Row],[QTY/ CTN TG]],1)-1))</f>
        <v/>
      </c>
      <c r="X2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5" s="87" t="str">
        <f>IF(db[[#This Row],[STN K]]="","",IF(db[[#This Row],[STN TG]]="LSN",12,""))</f>
        <v/>
      </c>
      <c r="Z2035" s="87" t="str">
        <f>IF(db[[#This Row],[STN TG]]="LSN","PCS","")</f>
        <v/>
      </c>
      <c r="AA2035" s="87">
        <f>db[[#This Row],[QTY B]]*IF(db[[#This Row],[QTY TG]]="",1,db[[#This Row],[QTY TG]])*IF(db[[#This Row],[QTY K]]="",1,db[[#This Row],[QTY K]])</f>
        <v>432</v>
      </c>
      <c r="AB2035" s="87" t="str">
        <f>IF(db[[#This Row],[STN K]]="",IF(db[[#This Row],[STN TG]]="",db[[#This Row],[STN B]],db[[#This Row],[STN TG]]),db[[#This Row],[STN K]])</f>
        <v>PCS</v>
      </c>
      <c r="AC2035" s="87"/>
    </row>
    <row r="2036" spans="1:29" x14ac:dyDescent="0.25">
      <c r="A2036" s="87">
        <f>ROW()-1</f>
        <v>2035</v>
      </c>
      <c r="B2036" s="3" t="str">
        <f>LOWER(SUBSTITUTE(SUBSTITUTE(SUBSTITUTE(SUBSTITUTE(SUBSTITUTE(SUBSTITUTE(db[[#This Row],[NB BM]]," ",),".",""),"-",""),"(",""),")",""),"/",""))</f>
        <v>pcmagnit+callcc7806</v>
      </c>
      <c r="C2036" s="3" t="str">
        <f>LOWER(SUBSTITUTE(SUBSTITUTE(SUBSTITUTE(SUBSTITUTE(SUBSTITUTE(SUBSTITUTE(SUBSTITUTE(SUBSTITUTE(SUBSTITUTE(db[[#This Row],[NB NOTA]]," ",),".",""),"-",""),"(",""),")",""),",",""),"/",""),"""",""),"+",""))</f>
        <v>pencilcasemagnetcalculatorcc7806</v>
      </c>
      <c r="D2036" s="3" t="str">
        <f>LOWER(SUBSTITUTE(SUBSTITUTE(SUBSTITUTE(SUBSTITUTE(SUBSTITUTE(SUBSTITUTE(SUBSTITUTE(SUBSTITUTE(SUBSTITUTE(db[[#This Row],[NB PAJAK]]," ",""),"-",""),"(",""),")",""),".",""),",",""),"/",""),"""",""),"+",""))</f>
        <v/>
      </c>
      <c r="E2036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pcmagnitcallcc7806144pcs</v>
      </c>
      <c r="F20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pencilcasemagnetcalculatorcc7806144pcsuntana</v>
      </c>
      <c r="G2036" s="1" t="s">
        <v>6431</v>
      </c>
      <c r="H2036" s="4" t="s">
        <v>6023</v>
      </c>
      <c r="I2036" s="49"/>
      <c r="J2036" s="1" t="s">
        <v>1621</v>
      </c>
      <c r="K2036" s="26" t="e">
        <f>IF(db[[#This Row],[NB NOTA_C]]="","",COUNTIF([2]!B_MSK[concat],db[[#This Row],[NB NOTA_C]]))</f>
        <v>#REF!</v>
      </c>
      <c r="L2036" s="7" t="s">
        <v>1639</v>
      </c>
      <c r="M2036" s="3" t="s">
        <v>1664</v>
      </c>
      <c r="N2036" s="1" t="s">
        <v>2810</v>
      </c>
      <c r="O2036" s="3"/>
      <c r="P2036" s="3" t="str">
        <f>IF(db[[#This Row],[QTY/ CTN]]="","",SUBSTITUTE(SUBSTITUTE(SUBSTITUTE(db[[#This Row],[QTY/ CTN]]," ","_",2),"(",""),")","")&amp;"_")</f>
        <v>144 PCS_</v>
      </c>
      <c r="Q2036" s="3">
        <f>IF(db[[#This Row],[H_QTY/ CTN]]="","",SEARCH("_",db[[#This Row],[H_QTY/ CTN]]))</f>
        <v>8</v>
      </c>
      <c r="R2036" s="3">
        <f>IF(db[[#This Row],[H_QTY/ CTN]]="","",LEN(db[[#This Row],[H_QTY/ CTN]]))</f>
        <v>8</v>
      </c>
      <c r="S2036" s="87" t="str">
        <f>IF(db[[#This Row],[H_QTY/ CTN]]="","",LEFT(db[[#This Row],[H_QTY/ CTN]],db[[#This Row],[H_1]]-1))</f>
        <v>144 PCS</v>
      </c>
      <c r="T2036" s="87" t="str">
        <f>IF(NOT(db[[#This Row],[H_1]]=db[[#This Row],[H_2]]),MID(db[[#This Row],[H_QTY/ CTN]],db[[#This Row],[H_1]]+1,db[[#This Row],[H_2]]-db[[#This Row],[H_1]]-1),"")</f>
        <v/>
      </c>
      <c r="U2036" s="87" t="str">
        <f>IF(db[[#This Row],[QTY/ CTN B]]="","",LEFT(db[[#This Row],[QTY/ CTN B]],SEARCH(" ",db[[#This Row],[QTY/ CTN B]],1)-1))</f>
        <v>144</v>
      </c>
      <c r="V2036" s="87" t="str">
        <f>IF(db[[#This Row],[QTY/ CTN B]]="","",RIGHT(db[[#This Row],[QTY/ CTN B]],LEN(db[[#This Row],[QTY/ CTN B]])-SEARCH(" ",db[[#This Row],[QTY/ CTN B]],1)))</f>
        <v>PCS</v>
      </c>
      <c r="W2036" s="87" t="str">
        <f>IF(db[[#This Row],[QTY/ CTN TG]]="",IF(db[[#This Row],[STN TG]]="","",12),LEFT(db[[#This Row],[QTY/ CTN TG]],SEARCH(" ",db[[#This Row],[QTY/ CTN TG]],1)-1))</f>
        <v/>
      </c>
      <c r="X20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6" s="87" t="str">
        <f>IF(db[[#This Row],[STN K]]="","",IF(db[[#This Row],[STN TG]]="LSN",12,""))</f>
        <v/>
      </c>
      <c r="Z2036" s="87" t="str">
        <f>IF(db[[#This Row],[STN TG]]="LSN","PCS","")</f>
        <v/>
      </c>
      <c r="AA2036" s="87">
        <f>db[[#This Row],[QTY B]]*IF(db[[#This Row],[QTY TG]]="",1,db[[#This Row],[QTY TG]])*IF(db[[#This Row],[QTY K]]="",1,db[[#This Row],[QTY K]])</f>
        <v>144</v>
      </c>
      <c r="AB2036" s="87" t="str">
        <f>IF(db[[#This Row],[STN K]]="",IF(db[[#This Row],[STN TG]]="",db[[#This Row],[STN B]],db[[#This Row],[STN TG]]),db[[#This Row],[STN K]])</f>
        <v>PCS</v>
      </c>
      <c r="AC2036" s="87"/>
    </row>
    <row r="2037" spans="1:29" x14ac:dyDescent="0.25">
      <c r="A2037" s="150">
        <f>ROW()-1</f>
        <v>2036</v>
      </c>
      <c r="B2037" s="151" t="str">
        <f>LOWER(SUBSTITUTE(SUBSTITUTE(SUBSTITUTE(SUBSTITUTE(SUBSTITUTE(SUBSTITUTE(db[[#This Row],[NB BM]]," ",),".",""),"-",""),"(",""),")",""),"/",""))</f>
        <v>pcmagnitcc1021+isi</v>
      </c>
      <c r="C2037" s="151" t="str">
        <f>LOWER(SUBSTITUTE(SUBSTITUTE(SUBSTITUTE(SUBSTITUTE(SUBSTITUTE(SUBSTITUTE(SUBSTITUTE(SUBSTITUTE(SUBSTITUTE(db[[#This Row],[NB NOTA]]," ",),".",""),"-",""),"(",""),")",""),",",""),"/",""),"""",""),"+",""))</f>
        <v>pencilcasemagnetisicc1021</v>
      </c>
      <c r="D203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pcmagnitcc1021isi144pcs</v>
      </c>
      <c r="F203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pencilcasemagnetisicc1021144pcsuntana</v>
      </c>
      <c r="G2037" s="152" t="s">
        <v>6579</v>
      </c>
      <c r="H2037" s="152" t="s">
        <v>6266</v>
      </c>
      <c r="I2037" s="153"/>
      <c r="J2037" s="154" t="s">
        <v>1621</v>
      </c>
      <c r="K2037" s="155" t="e">
        <f>IF(db[[#This Row],[NB NOTA_C]]="","",COUNTIF([2]!B_MSK[concat],db[[#This Row],[NB NOTA_C]]))</f>
        <v>#REF!</v>
      </c>
      <c r="L2037" s="156" t="s">
        <v>1639</v>
      </c>
      <c r="M2037" s="151" t="s">
        <v>1664</v>
      </c>
      <c r="N2037" s="154" t="s">
        <v>2810</v>
      </c>
      <c r="O2037" s="151"/>
      <c r="P2037" s="151" t="str">
        <f>IF(db[[#This Row],[QTY/ CTN]]="","",SUBSTITUTE(SUBSTITUTE(SUBSTITUTE(db[[#This Row],[QTY/ CTN]]," ","_",2),"(",""),")","")&amp;"_")</f>
        <v>144 PCS_</v>
      </c>
      <c r="Q2037" s="151">
        <f>IF(db[[#This Row],[H_QTY/ CTN]]="","",SEARCH("_",db[[#This Row],[H_QTY/ CTN]]))</f>
        <v>8</v>
      </c>
      <c r="R2037" s="151">
        <f>IF(db[[#This Row],[H_QTY/ CTN]]="","",LEN(db[[#This Row],[H_QTY/ CTN]]))</f>
        <v>8</v>
      </c>
      <c r="S2037" s="150" t="str">
        <f>IF(db[[#This Row],[H_QTY/ CTN]]="","",LEFT(db[[#This Row],[H_QTY/ CTN]],db[[#This Row],[H_1]]-1))</f>
        <v>144 PCS</v>
      </c>
      <c r="T2037" s="150" t="str">
        <f>IF(NOT(db[[#This Row],[H_1]]=db[[#This Row],[H_2]]),MID(db[[#This Row],[H_QTY/ CTN]],db[[#This Row],[H_1]]+1,db[[#This Row],[H_2]]-db[[#This Row],[H_1]]-1),"")</f>
        <v/>
      </c>
      <c r="U2037" s="150" t="str">
        <f>IF(db[[#This Row],[QTY/ CTN B]]="","",LEFT(db[[#This Row],[QTY/ CTN B]],SEARCH(" ",db[[#This Row],[QTY/ CTN B]],1)-1))</f>
        <v>144</v>
      </c>
      <c r="V2037" s="150" t="str">
        <f>IF(db[[#This Row],[QTY/ CTN B]]="","",RIGHT(db[[#This Row],[QTY/ CTN B]],LEN(db[[#This Row],[QTY/ CTN B]])-SEARCH(" ",db[[#This Row],[QTY/ CTN B]],1)))</f>
        <v>PCS</v>
      </c>
      <c r="W2037" s="150" t="str">
        <f>IF(db[[#This Row],[QTY/ CTN TG]]="",IF(db[[#This Row],[STN TG]]="","",12),LEFT(db[[#This Row],[QTY/ CTN TG]],SEARCH(" ",db[[#This Row],[QTY/ CTN TG]],1)-1))</f>
        <v/>
      </c>
      <c r="X203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7" s="150" t="str">
        <f>IF(db[[#This Row],[STN K]]="","",IF(db[[#This Row],[STN TG]]="LSN",12,""))</f>
        <v/>
      </c>
      <c r="Z2037" s="150" t="str">
        <f>IF(db[[#This Row],[STN TG]]="LSN","PCS","")</f>
        <v/>
      </c>
      <c r="AA2037" s="150">
        <f>db[[#This Row],[QTY B]]*IF(db[[#This Row],[QTY TG]]="",1,db[[#This Row],[QTY TG]])*IF(db[[#This Row],[QTY K]]="",1,db[[#This Row],[QTY K]])</f>
        <v>144</v>
      </c>
      <c r="AB2037" s="150" t="str">
        <f>IF(db[[#This Row],[STN K]]="",IF(db[[#This Row],[STN TG]]="",db[[#This Row],[STN B]],db[[#This Row],[STN TG]]),db[[#This Row],[STN K]])</f>
        <v>PCS</v>
      </c>
      <c r="AC2037" s="150"/>
    </row>
    <row r="2038" spans="1:29" x14ac:dyDescent="0.25">
      <c r="A2038" s="150">
        <f>ROW()-1</f>
        <v>2037</v>
      </c>
      <c r="B2038" s="151" t="str">
        <f>LOWER(SUBSTITUTE(SUBSTITUTE(SUBSTITUTE(SUBSTITUTE(SUBSTITUTE(SUBSTITUTE(db[[#This Row],[NB BM]]," ",),".",""),"-",""),"(",""),")",""),"/",""))</f>
        <v>pcmagnitcc1025+isi</v>
      </c>
      <c r="C2038" s="151" t="str">
        <f>LOWER(SUBSTITUTE(SUBSTITUTE(SUBSTITUTE(SUBSTITUTE(SUBSTITUTE(SUBSTITUTE(SUBSTITUTE(SUBSTITUTE(SUBSTITUTE(db[[#This Row],[NB NOTA]]," ",),".",""),"-",""),"(",""),")",""),",",""),"/",""),"""",""),"+",""))</f>
        <v>pencilcasemagnetisicc1025</v>
      </c>
      <c r="D203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pcmagnitcc1025isi96pcs</v>
      </c>
      <c r="F203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pencilcasemagnetisicc102596pcsuntana</v>
      </c>
      <c r="G2038" s="152" t="s">
        <v>6580</v>
      </c>
      <c r="H2038" s="152" t="s">
        <v>6282</v>
      </c>
      <c r="I2038" s="153"/>
      <c r="J2038" s="154" t="s">
        <v>1621</v>
      </c>
      <c r="K2038" s="155" t="e">
        <f>IF(db[[#This Row],[NB NOTA_C]]="","",COUNTIF([2]!B_MSK[concat],db[[#This Row],[NB NOTA_C]]))</f>
        <v>#REF!</v>
      </c>
      <c r="L2038" s="156" t="s">
        <v>1639</v>
      </c>
      <c r="M2038" s="151" t="s">
        <v>1673</v>
      </c>
      <c r="N2038" s="154" t="s">
        <v>2810</v>
      </c>
      <c r="O2038" s="151"/>
      <c r="P2038" s="151" t="str">
        <f>IF(db[[#This Row],[QTY/ CTN]]="","",SUBSTITUTE(SUBSTITUTE(SUBSTITUTE(db[[#This Row],[QTY/ CTN]]," ","_",2),"(",""),")","")&amp;"_")</f>
        <v>96 PCS_</v>
      </c>
      <c r="Q2038" s="151">
        <f>IF(db[[#This Row],[H_QTY/ CTN]]="","",SEARCH("_",db[[#This Row],[H_QTY/ CTN]]))</f>
        <v>7</v>
      </c>
      <c r="R2038" s="151">
        <f>IF(db[[#This Row],[H_QTY/ CTN]]="","",LEN(db[[#This Row],[H_QTY/ CTN]]))</f>
        <v>7</v>
      </c>
      <c r="S2038" s="150" t="str">
        <f>IF(db[[#This Row],[H_QTY/ CTN]]="","",LEFT(db[[#This Row],[H_QTY/ CTN]],db[[#This Row],[H_1]]-1))</f>
        <v>96 PCS</v>
      </c>
      <c r="T2038" s="150" t="str">
        <f>IF(NOT(db[[#This Row],[H_1]]=db[[#This Row],[H_2]]),MID(db[[#This Row],[H_QTY/ CTN]],db[[#This Row],[H_1]]+1,db[[#This Row],[H_2]]-db[[#This Row],[H_1]]-1),"")</f>
        <v/>
      </c>
      <c r="U2038" s="150" t="str">
        <f>IF(db[[#This Row],[QTY/ CTN B]]="","",LEFT(db[[#This Row],[QTY/ CTN B]],SEARCH(" ",db[[#This Row],[QTY/ CTN B]],1)-1))</f>
        <v>96</v>
      </c>
      <c r="V2038" s="150" t="str">
        <f>IF(db[[#This Row],[QTY/ CTN B]]="","",RIGHT(db[[#This Row],[QTY/ CTN B]],LEN(db[[#This Row],[QTY/ CTN B]])-SEARCH(" ",db[[#This Row],[QTY/ CTN B]],1)))</f>
        <v>PCS</v>
      </c>
      <c r="W2038" s="150" t="str">
        <f>IF(db[[#This Row],[QTY/ CTN TG]]="",IF(db[[#This Row],[STN TG]]="","",12),LEFT(db[[#This Row],[QTY/ CTN TG]],SEARCH(" ",db[[#This Row],[QTY/ CTN TG]],1)-1))</f>
        <v/>
      </c>
      <c r="X203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8" s="150" t="str">
        <f>IF(db[[#This Row],[STN K]]="","",IF(db[[#This Row],[STN TG]]="LSN",12,""))</f>
        <v/>
      </c>
      <c r="Z2038" s="150" t="str">
        <f>IF(db[[#This Row],[STN TG]]="LSN","PCS","")</f>
        <v/>
      </c>
      <c r="AA2038" s="150">
        <f>db[[#This Row],[QTY B]]*IF(db[[#This Row],[QTY TG]]="",1,db[[#This Row],[QTY TG]])*IF(db[[#This Row],[QTY K]]="",1,db[[#This Row],[QTY K]])</f>
        <v>96</v>
      </c>
      <c r="AB2038" s="150" t="str">
        <f>IF(db[[#This Row],[STN K]]="",IF(db[[#This Row],[STN TG]]="",db[[#This Row],[STN B]],db[[#This Row],[STN TG]]),db[[#This Row],[STN K]])</f>
        <v>PCS</v>
      </c>
      <c r="AC2038" s="150"/>
    </row>
    <row r="2039" spans="1:29" x14ac:dyDescent="0.25">
      <c r="A2039" s="150">
        <f>ROW()-1</f>
        <v>2038</v>
      </c>
      <c r="B2039" s="151" t="str">
        <f>LOWER(SUBSTITUTE(SUBSTITUTE(SUBSTITUTE(SUBSTITUTE(SUBSTITUTE(SUBSTITUTE(db[[#This Row],[NB BM]]," ",),".",""),"-",""),"(",""),")",""),"/",""))</f>
        <v>pcmagnitcc7806+call</v>
      </c>
      <c r="C2039" s="151" t="str">
        <f>LOWER(SUBSTITUTE(SUBSTITUTE(SUBSTITUTE(SUBSTITUTE(SUBSTITUTE(SUBSTITUTE(SUBSTITUTE(SUBSTITUTE(SUBSTITUTE(db[[#This Row],[NB NOTA]]," ",),".",""),"-",""),"(",""),")",""),",",""),"/",""),"""",""),"+",""))</f>
        <v>pencilcasemagnetkalkulatorcc7806</v>
      </c>
      <c r="D2039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pcmagnitcc7806call144pcs</v>
      </c>
      <c r="F203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pencilcasemagnetkalkulatorcc7806144pcsuntana</v>
      </c>
      <c r="G2039" s="152" t="s">
        <v>6581</v>
      </c>
      <c r="H2039" s="152" t="s">
        <v>6268</v>
      </c>
      <c r="I2039" s="153"/>
      <c r="J2039" s="154" t="s">
        <v>1621</v>
      </c>
      <c r="K2039" s="155" t="e">
        <f>IF(db[[#This Row],[NB NOTA_C]]="","",COUNTIF([2]!B_MSK[concat],db[[#This Row],[NB NOTA_C]]))</f>
        <v>#REF!</v>
      </c>
      <c r="L2039" s="156" t="s">
        <v>1639</v>
      </c>
      <c r="M2039" s="151" t="s">
        <v>1664</v>
      </c>
      <c r="N2039" s="154" t="s">
        <v>2810</v>
      </c>
      <c r="O2039" s="151"/>
      <c r="P2039" s="151" t="str">
        <f>IF(db[[#This Row],[QTY/ CTN]]="","",SUBSTITUTE(SUBSTITUTE(SUBSTITUTE(db[[#This Row],[QTY/ CTN]]," ","_",2),"(",""),")","")&amp;"_")</f>
        <v>144 PCS_</v>
      </c>
      <c r="Q2039" s="151">
        <f>IF(db[[#This Row],[H_QTY/ CTN]]="","",SEARCH("_",db[[#This Row],[H_QTY/ CTN]]))</f>
        <v>8</v>
      </c>
      <c r="R2039" s="151">
        <f>IF(db[[#This Row],[H_QTY/ CTN]]="","",LEN(db[[#This Row],[H_QTY/ CTN]]))</f>
        <v>8</v>
      </c>
      <c r="S2039" s="150" t="str">
        <f>IF(db[[#This Row],[H_QTY/ CTN]]="","",LEFT(db[[#This Row],[H_QTY/ CTN]],db[[#This Row],[H_1]]-1))</f>
        <v>144 PCS</v>
      </c>
      <c r="T2039" s="150" t="str">
        <f>IF(NOT(db[[#This Row],[H_1]]=db[[#This Row],[H_2]]),MID(db[[#This Row],[H_QTY/ CTN]],db[[#This Row],[H_1]]+1,db[[#This Row],[H_2]]-db[[#This Row],[H_1]]-1),"")</f>
        <v/>
      </c>
      <c r="U2039" s="150" t="str">
        <f>IF(db[[#This Row],[QTY/ CTN B]]="","",LEFT(db[[#This Row],[QTY/ CTN B]],SEARCH(" ",db[[#This Row],[QTY/ CTN B]],1)-1))</f>
        <v>144</v>
      </c>
      <c r="V2039" s="150" t="str">
        <f>IF(db[[#This Row],[QTY/ CTN B]]="","",RIGHT(db[[#This Row],[QTY/ CTN B]],LEN(db[[#This Row],[QTY/ CTN B]])-SEARCH(" ",db[[#This Row],[QTY/ CTN B]],1)))</f>
        <v>PCS</v>
      </c>
      <c r="W2039" s="150" t="str">
        <f>IF(db[[#This Row],[QTY/ CTN TG]]="",IF(db[[#This Row],[STN TG]]="","",12),LEFT(db[[#This Row],[QTY/ CTN TG]],SEARCH(" ",db[[#This Row],[QTY/ CTN TG]],1)-1))</f>
        <v/>
      </c>
      <c r="X203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39" s="150" t="str">
        <f>IF(db[[#This Row],[STN K]]="","",IF(db[[#This Row],[STN TG]]="LSN",12,""))</f>
        <v/>
      </c>
      <c r="Z2039" s="150" t="str">
        <f>IF(db[[#This Row],[STN TG]]="LSN","PCS","")</f>
        <v/>
      </c>
      <c r="AA2039" s="150">
        <f>db[[#This Row],[QTY B]]*IF(db[[#This Row],[QTY TG]]="",1,db[[#This Row],[QTY TG]])*IF(db[[#This Row],[QTY K]]="",1,db[[#This Row],[QTY K]])</f>
        <v>144</v>
      </c>
      <c r="AB2039" s="150" t="str">
        <f>IF(db[[#This Row],[STN K]]="",IF(db[[#This Row],[STN TG]]="",db[[#This Row],[STN B]],db[[#This Row],[STN TG]]),db[[#This Row],[STN K]])</f>
        <v>PCS</v>
      </c>
      <c r="AC2039" s="150"/>
    </row>
    <row r="2040" spans="1:29" x14ac:dyDescent="0.25">
      <c r="A2040" s="87">
        <f>ROW()-1</f>
        <v>2039</v>
      </c>
      <c r="B2040" s="117" t="str">
        <f>LOWER(SUBSTITUTE(SUBSTITUTE(SUBSTITUTE(SUBSTITUTE(SUBSTITUTE(SUBSTITUTE(db[[#This Row],[NB BM]]," ",),".",""),"-",""),"(",""),")",""),"/",""))</f>
        <v>pcasemikarakitsq803</v>
      </c>
      <c r="C2040" s="117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D2040" s="117" t="str">
        <f>LOWER(SUBSTITUTE(SUBSTITUTE(SUBSTITUTE(SUBSTITUTE(SUBSTITUTE(SUBSTITUTE(SUBSTITUTE(SUBSTITUTE(SUBSTITUTE(db[[#This Row],[NB PAJAK]]," ",""),"-",""),"(",""),")",""),".",""),",",""),"/",""),"""",""),"+",""))</f>
        <v/>
      </c>
      <c r="E2040" s="117" t="str">
        <f>LOWER(SUBSTITUTE(SUBSTITUTE(SUBSTITUTE(SUBSTITUTE(SUBSTITUTE(SUBSTITUTE(SUBSTITUTE(SUBSTITUTE(SUBSTITUTE(db[[#This Row],[NB BM]]&amp;db[[#This Row],[QTY/ CTN]]," ",),".",""),"-",""),"(",""),")",""),",",""),"/",""),"""",""),"+",""))</f>
        <v>pcasemikarakitsq8031200pcs</v>
      </c>
      <c r="F204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pencilcasemikarakitsq8031200pcsuntana</v>
      </c>
      <c r="G2040" s="118" t="s">
        <v>5700</v>
      </c>
      <c r="H2040" s="118" t="s">
        <v>5699</v>
      </c>
      <c r="I2040" s="119"/>
      <c r="J2040" s="1" t="s">
        <v>1621</v>
      </c>
      <c r="K2040" s="121" t="e">
        <f>IF(db[[#This Row],[NB NOTA_C]]="","",COUNTIF([2]!B_MSK[concat],db[[#This Row],[NB NOTA_C]]))</f>
        <v>#REF!</v>
      </c>
      <c r="L2040" s="122" t="s">
        <v>1639</v>
      </c>
      <c r="M2040" s="117" t="s">
        <v>2191</v>
      </c>
      <c r="N2040" s="120" t="s">
        <v>2810</v>
      </c>
      <c r="O2040" s="117"/>
      <c r="P2040" s="117" t="str">
        <f>IF(db[[#This Row],[QTY/ CTN]]="","",SUBSTITUTE(SUBSTITUTE(SUBSTITUTE(db[[#This Row],[QTY/ CTN]]," ","_",2),"(",""),")","")&amp;"_")</f>
        <v>1200 PCS_</v>
      </c>
      <c r="Q2040" s="117">
        <f>IF(db[[#This Row],[H_QTY/ CTN]]="","",SEARCH("_",db[[#This Row],[H_QTY/ CTN]]))</f>
        <v>9</v>
      </c>
      <c r="R2040" s="117">
        <f>IF(db[[#This Row],[H_QTY/ CTN]]="","",LEN(db[[#This Row],[H_QTY/ CTN]]))</f>
        <v>9</v>
      </c>
      <c r="S2040" s="123" t="str">
        <f>IF(db[[#This Row],[H_QTY/ CTN]]="","",LEFT(db[[#This Row],[H_QTY/ CTN]],db[[#This Row],[H_1]]-1))</f>
        <v>1200 PCS</v>
      </c>
      <c r="T2040" s="123" t="str">
        <f>IF(NOT(db[[#This Row],[H_1]]=db[[#This Row],[H_2]]),MID(db[[#This Row],[H_QTY/ CTN]],db[[#This Row],[H_1]]+1,db[[#This Row],[H_2]]-db[[#This Row],[H_1]]-1),"")</f>
        <v/>
      </c>
      <c r="U2040" s="123" t="str">
        <f>IF(db[[#This Row],[QTY/ CTN B]]="","",LEFT(db[[#This Row],[QTY/ CTN B]],SEARCH(" ",db[[#This Row],[QTY/ CTN B]],1)-1))</f>
        <v>1200</v>
      </c>
      <c r="V2040" s="123" t="str">
        <f>IF(db[[#This Row],[QTY/ CTN B]]="","",RIGHT(db[[#This Row],[QTY/ CTN B]],LEN(db[[#This Row],[QTY/ CTN B]])-SEARCH(" ",db[[#This Row],[QTY/ CTN B]],1)))</f>
        <v>PCS</v>
      </c>
      <c r="W2040" s="123" t="str">
        <f>IF(db[[#This Row],[QTY/ CTN TG]]="",IF(db[[#This Row],[STN TG]]="","",12),LEFT(db[[#This Row],[QTY/ CTN TG]],SEARCH(" ",db[[#This Row],[QTY/ CTN TG]],1)-1))</f>
        <v/>
      </c>
      <c r="X204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0" s="123" t="str">
        <f>IF(db[[#This Row],[STN K]]="","",IF(db[[#This Row],[STN TG]]="LSN",12,""))</f>
        <v/>
      </c>
      <c r="Z2040" s="123" t="str">
        <f>IF(db[[#This Row],[STN TG]]="LSN","PCS","")</f>
        <v/>
      </c>
      <c r="AA2040" s="123">
        <f>db[[#This Row],[QTY B]]*IF(db[[#This Row],[QTY TG]]="",1,db[[#This Row],[QTY TG]])*IF(db[[#This Row],[QTY K]]="",1,db[[#This Row],[QTY K]])</f>
        <v>1200</v>
      </c>
      <c r="AB2040" s="123" t="str">
        <f>IF(db[[#This Row],[STN K]]="",IF(db[[#This Row],[STN TG]]="",db[[#This Row],[STN B]],db[[#This Row],[STN TG]]),db[[#This Row],[STN K]])</f>
        <v>PCS</v>
      </c>
      <c r="AC2040" s="87"/>
    </row>
    <row r="2041" spans="1:29" x14ac:dyDescent="0.25">
      <c r="A2041" s="87">
        <f>ROW()-1</f>
        <v>2040</v>
      </c>
      <c r="B2041" s="1" t="str">
        <f>LOWER(SUBSTITUTE(SUBSTITUTE(SUBSTITUTE(SUBSTITUTE(SUBSTITUTE(SUBSTITUTE(db[[#This Row],[NB BM]]," ",),".",""),"-",""),"(",""),")",""),"/",""))</f>
        <v>pcjkpc0618fz1adfruitzy</v>
      </c>
      <c r="C20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D20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E2041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pcjkpc0618fz1adfruitzy288pcs</v>
      </c>
      <c r="F20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pencilcasepc0618fz1adfruitzy288pcsartomoro</v>
      </c>
      <c r="G2041" s="1" t="s">
        <v>6582</v>
      </c>
      <c r="H2041" s="4" t="s">
        <v>745</v>
      </c>
      <c r="I2041" s="49" t="s">
        <v>5085</v>
      </c>
      <c r="J2041" s="1" t="s">
        <v>1620</v>
      </c>
      <c r="K2041" s="26" t="e">
        <f>IF(db[[#This Row],[NB NOTA_C]]="","",COUNTIF([2]!B_MSK[concat],db[[#This Row],[NB NOTA_C]]))</f>
        <v>#REF!</v>
      </c>
      <c r="L2041" s="6" t="s">
        <v>1631</v>
      </c>
      <c r="M2041" s="1" t="s">
        <v>1672</v>
      </c>
      <c r="N2041" s="1" t="s">
        <v>2810</v>
      </c>
      <c r="P2041" s="1" t="str">
        <f>IF(db[[#This Row],[QTY/ CTN]]="","",SUBSTITUTE(SUBSTITUTE(SUBSTITUTE(db[[#This Row],[QTY/ CTN]]," ","_",2),"(",""),")","")&amp;"_")</f>
        <v>288 PCS_</v>
      </c>
      <c r="Q2041" s="1">
        <f>IF(db[[#This Row],[H_QTY/ CTN]]="","",SEARCH("_",db[[#This Row],[H_QTY/ CTN]]))</f>
        <v>8</v>
      </c>
      <c r="R2041" s="1">
        <f>IF(db[[#This Row],[H_QTY/ CTN]]="","",LEN(db[[#This Row],[H_QTY/ CTN]]))</f>
        <v>8</v>
      </c>
      <c r="S2041" s="90" t="str">
        <f>IF(db[[#This Row],[H_QTY/ CTN]]="","",LEFT(db[[#This Row],[H_QTY/ CTN]],db[[#This Row],[H_1]]-1))</f>
        <v>288 PCS</v>
      </c>
      <c r="T2041" s="87" t="str">
        <f>IF(NOT(db[[#This Row],[H_1]]=db[[#This Row],[H_2]]),MID(db[[#This Row],[H_QTY/ CTN]],db[[#This Row],[H_1]]+1,db[[#This Row],[H_2]]-db[[#This Row],[H_1]]-1),"")</f>
        <v/>
      </c>
      <c r="U2041" s="87" t="str">
        <f>IF(db[[#This Row],[QTY/ CTN B]]="","",LEFT(db[[#This Row],[QTY/ CTN B]],SEARCH(" ",db[[#This Row],[QTY/ CTN B]],1)-1))</f>
        <v>288</v>
      </c>
      <c r="V2041" s="87" t="str">
        <f>IF(db[[#This Row],[QTY/ CTN B]]="","",RIGHT(db[[#This Row],[QTY/ CTN B]],LEN(db[[#This Row],[QTY/ CTN B]])-SEARCH(" ",db[[#This Row],[QTY/ CTN B]],1)))</f>
        <v>PCS</v>
      </c>
      <c r="W2041" s="87" t="str">
        <f>IF(db[[#This Row],[QTY/ CTN TG]]="",IF(db[[#This Row],[STN TG]]="","",12),LEFT(db[[#This Row],[QTY/ CTN TG]],SEARCH(" ",db[[#This Row],[QTY/ CTN TG]],1)-1))</f>
        <v/>
      </c>
      <c r="X2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1" s="87" t="str">
        <f>IF(db[[#This Row],[STN K]]="","",IF(db[[#This Row],[STN TG]]="LSN",12,""))</f>
        <v/>
      </c>
      <c r="Z2041" s="87" t="str">
        <f>IF(db[[#This Row],[STN TG]]="LSN","PCS","")</f>
        <v/>
      </c>
      <c r="AA2041" s="87">
        <f>db[[#This Row],[QTY B]]*IF(db[[#This Row],[QTY TG]]="",1,db[[#This Row],[QTY TG]])*IF(db[[#This Row],[QTY K]]="",1,db[[#This Row],[QTY K]])</f>
        <v>288</v>
      </c>
      <c r="AB2041" s="87" t="str">
        <f>IF(db[[#This Row],[STN K]]="",IF(db[[#This Row],[STN TG]]="",db[[#This Row],[STN B]],db[[#This Row],[STN TG]]),db[[#This Row],[STN K]])</f>
        <v>PCS</v>
      </c>
      <c r="AC2041" s="87"/>
    </row>
    <row r="2042" spans="1:29" x14ac:dyDescent="0.25">
      <c r="A2042" s="89">
        <f>ROW()-1</f>
        <v>2041</v>
      </c>
      <c r="B2042" s="1" t="str">
        <f>LOWER(SUBSTITUTE(SUBSTITUTE(SUBSTITUTE(SUBSTITUTE(SUBSTITUTE(SUBSTITUTE(db[[#This Row],[NB BM]]," ",),".",""),"-",""),"(",""),")",""),"/",""))</f>
        <v>pcjkpc0618pl114warna</v>
      </c>
      <c r="C20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D2042" s="1" t="str">
        <f>LOWER(SUBSTITUTE(SUBSTITUTE(SUBSTITUTE(SUBSTITUTE(SUBSTITUTE(SUBSTITUTE(SUBSTITUTE(SUBSTITUTE(SUBSTITUTE(db[[#This Row],[NB PAJAK]]," ",""),"-",""),"(",""),")",""),".",""),",",""),"/",""),"""",""),"+",""))</f>
        <v>pencilcasejoykopc0618warna</v>
      </c>
      <c r="E2042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pcjkpc0618pl114warna288pcs</v>
      </c>
      <c r="F20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pencilcasepc0618pl114colorjk288pcsartomoro</v>
      </c>
      <c r="G2042" s="1" t="s">
        <v>6583</v>
      </c>
      <c r="H2042" s="4" t="s">
        <v>746</v>
      </c>
      <c r="I2042" s="49" t="s">
        <v>6750</v>
      </c>
      <c r="J2042" s="1" t="s">
        <v>1620</v>
      </c>
      <c r="K2042" s="26" t="e">
        <f>IF(db[[#This Row],[NB NOTA_C]]="","",COUNTIF([2]!B_MSK[concat],db[[#This Row],[NB NOTA_C]]))</f>
        <v>#REF!</v>
      </c>
      <c r="L2042" s="6" t="s">
        <v>1631</v>
      </c>
      <c r="M2042" s="1" t="s">
        <v>1672</v>
      </c>
      <c r="N2042" s="1" t="s">
        <v>2810</v>
      </c>
      <c r="P2042" s="1" t="str">
        <f>IF(db[[#This Row],[QTY/ CTN]]="","",SUBSTITUTE(SUBSTITUTE(SUBSTITUTE(db[[#This Row],[QTY/ CTN]]," ","_",2),"(",""),")","")&amp;"_")</f>
        <v>288 PCS_</v>
      </c>
      <c r="Q2042" s="1">
        <f>IF(db[[#This Row],[H_QTY/ CTN]]="","",SEARCH("_",db[[#This Row],[H_QTY/ CTN]]))</f>
        <v>8</v>
      </c>
      <c r="R2042" s="1">
        <f>IF(db[[#This Row],[H_QTY/ CTN]]="","",LEN(db[[#This Row],[H_QTY/ CTN]]))</f>
        <v>8</v>
      </c>
      <c r="S2042" s="90" t="str">
        <f>IF(db[[#This Row],[H_QTY/ CTN]]="","",LEFT(db[[#This Row],[H_QTY/ CTN]],db[[#This Row],[H_1]]-1))</f>
        <v>288 PCS</v>
      </c>
      <c r="T2042" s="87" t="str">
        <f>IF(NOT(db[[#This Row],[H_1]]=db[[#This Row],[H_2]]),MID(db[[#This Row],[H_QTY/ CTN]],db[[#This Row],[H_1]]+1,db[[#This Row],[H_2]]-db[[#This Row],[H_1]]-1),"")</f>
        <v/>
      </c>
      <c r="U2042" s="87" t="str">
        <f>IF(db[[#This Row],[QTY/ CTN B]]="","",LEFT(db[[#This Row],[QTY/ CTN B]],SEARCH(" ",db[[#This Row],[QTY/ CTN B]],1)-1))</f>
        <v>288</v>
      </c>
      <c r="V2042" s="87" t="str">
        <f>IF(db[[#This Row],[QTY/ CTN B]]="","",RIGHT(db[[#This Row],[QTY/ CTN B]],LEN(db[[#This Row],[QTY/ CTN B]])-SEARCH(" ",db[[#This Row],[QTY/ CTN B]],1)))</f>
        <v>PCS</v>
      </c>
      <c r="W2042" s="87" t="str">
        <f>IF(db[[#This Row],[QTY/ CTN TG]]="",IF(db[[#This Row],[STN TG]]="","",12),LEFT(db[[#This Row],[QTY/ CTN TG]],SEARCH(" ",db[[#This Row],[QTY/ CTN TG]],1)-1))</f>
        <v/>
      </c>
      <c r="X2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2" s="87" t="str">
        <f>IF(db[[#This Row],[STN K]]="","",IF(db[[#This Row],[STN TG]]="LSN",12,""))</f>
        <v/>
      </c>
      <c r="Z2042" s="87" t="str">
        <f>IF(db[[#This Row],[STN TG]]="LSN","PCS","")</f>
        <v/>
      </c>
      <c r="AA2042" s="87">
        <f>db[[#This Row],[QTY B]]*IF(db[[#This Row],[QTY TG]]="",1,db[[#This Row],[QTY TG]])*IF(db[[#This Row],[QTY K]]="",1,db[[#This Row],[QTY K]])</f>
        <v>288</v>
      </c>
      <c r="AB2042" s="87" t="str">
        <f>IF(db[[#This Row],[STN K]]="",IF(db[[#This Row],[STN TG]]="",db[[#This Row],[STN B]],db[[#This Row],[STN TG]]),db[[#This Row],[STN K]])</f>
        <v>PCS</v>
      </c>
      <c r="AC2042" s="87"/>
    </row>
    <row r="2043" spans="1:29" x14ac:dyDescent="0.25">
      <c r="A2043" s="87">
        <f>ROW()-1</f>
        <v>2042</v>
      </c>
      <c r="B2043" s="3" t="str">
        <f>LOWER(SUBSTITUTE(SUBSTITUTE(SUBSTITUTE(SUBSTITUTE(SUBSTITUTE(SUBSTITUTE(db[[#This Row],[NB BM]]," ",),".",""),"-",""),"(",""),")",""),"/",""))</f>
        <v>pcjkpc0618pl11biru</v>
      </c>
      <c r="C2043" s="3" t="str">
        <f>LOWER(SUBSTITUTE(SUBSTITUTE(SUBSTITUTE(SUBSTITUTE(SUBSTITUTE(SUBSTITUTE(SUBSTITUTE(SUBSTITUTE(SUBSTITUTE(db[[#This Row],[NB NOTA]]," ",),".",""),"-",""),"(",""),")",""),",",""),"/",""),"""",""),"+",""))</f>
        <v>pencilcasepc0618pl11bluejk</v>
      </c>
      <c r="D2043" s="3" t="str">
        <f>LOWER(SUBSTITUTE(SUBSTITUTE(SUBSTITUTE(SUBSTITUTE(SUBSTITUTE(SUBSTITUTE(SUBSTITUTE(SUBSTITUTE(SUBSTITUTE(db[[#This Row],[NB PAJAK]]," ",""),"-",""),"(",""),")",""),".",""),",",""),"/",""),"""",""),"+",""))</f>
        <v>pencilcasejoykopc0618biru</v>
      </c>
      <c r="E2043" s="3" t="str">
        <f>LOWER(SUBSTITUTE(SUBSTITUTE(SUBSTITUTE(SUBSTITUTE(SUBSTITUTE(SUBSTITUTE(SUBSTITUTE(SUBSTITUTE(SUBSTITUTE(db[[#This Row],[NB BM]]&amp;db[[#This Row],[QTY/ CTN]]," ",),".",""),"-",""),"(",""),")",""),",",""),"/",""),"""",""),"+",""))</f>
        <v>pcjkpc0618pl11biru12box24pcs</v>
      </c>
      <c r="F20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pencilcasepc0618pl11bluejk12box24pcsartomoro</v>
      </c>
      <c r="G2043" s="1" t="s">
        <v>6755</v>
      </c>
      <c r="H2043" s="4" t="s">
        <v>6746</v>
      </c>
      <c r="I2043" s="49" t="s">
        <v>6751</v>
      </c>
      <c r="J2043" s="1" t="s">
        <v>1620</v>
      </c>
      <c r="K2043" s="28" t="e">
        <f>IF(db[[#This Row],[NB NOTA_C]]="","",COUNTIF([2]!B_MSK[concat],db[[#This Row],[NB NOTA_C]]))</f>
        <v>#REF!</v>
      </c>
      <c r="L2043" s="7" t="s">
        <v>1631</v>
      </c>
      <c r="M2043" s="3" t="s">
        <v>1798</v>
      </c>
      <c r="N2043" s="1" t="s">
        <v>2810</v>
      </c>
      <c r="O2043" s="3"/>
      <c r="P2043" s="3" t="str">
        <f>IF(db[[#This Row],[QTY/ CTN]]="","",SUBSTITUTE(SUBSTITUTE(SUBSTITUTE(db[[#This Row],[QTY/ CTN]]," ","_",2),"(",""),")","")&amp;"_")</f>
        <v>12 BOX_24 PCS_</v>
      </c>
      <c r="Q2043" s="3">
        <f>IF(db[[#This Row],[H_QTY/ CTN]]="","",SEARCH("_",db[[#This Row],[H_QTY/ CTN]]))</f>
        <v>7</v>
      </c>
      <c r="R2043" s="3">
        <f>IF(db[[#This Row],[H_QTY/ CTN]]="","",LEN(db[[#This Row],[H_QTY/ CTN]]))</f>
        <v>14</v>
      </c>
      <c r="S2043" s="87" t="str">
        <f>IF(db[[#This Row],[H_QTY/ CTN]]="","",LEFT(db[[#This Row],[H_QTY/ CTN]],db[[#This Row],[H_1]]-1))</f>
        <v>12 BOX</v>
      </c>
      <c r="T2043" s="87" t="str">
        <f>IF(NOT(db[[#This Row],[H_1]]=db[[#This Row],[H_2]]),MID(db[[#This Row],[H_QTY/ CTN]],db[[#This Row],[H_1]]+1,db[[#This Row],[H_2]]-db[[#This Row],[H_1]]-1),"")</f>
        <v>24 PCS</v>
      </c>
      <c r="U2043" s="87" t="str">
        <f>IF(db[[#This Row],[QTY/ CTN B]]="","",LEFT(db[[#This Row],[QTY/ CTN B]],SEARCH(" ",db[[#This Row],[QTY/ CTN B]],1)-1))</f>
        <v>12</v>
      </c>
      <c r="V2043" s="87" t="str">
        <f>IF(db[[#This Row],[QTY/ CTN B]]="","",RIGHT(db[[#This Row],[QTY/ CTN B]],LEN(db[[#This Row],[QTY/ CTN B]])-SEARCH(" ",db[[#This Row],[QTY/ CTN B]],1)))</f>
        <v>BOX</v>
      </c>
      <c r="W2043" s="87" t="str">
        <f>IF(db[[#This Row],[QTY/ CTN TG]]="",IF(db[[#This Row],[STN TG]]="","",12),LEFT(db[[#This Row],[QTY/ CTN TG]],SEARCH(" ",db[[#This Row],[QTY/ CTN TG]],1)-1))</f>
        <v>24</v>
      </c>
      <c r="X2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43" s="87" t="str">
        <f>IF(db[[#This Row],[STN K]]="","",IF(db[[#This Row],[STN TG]]="LSN",12,""))</f>
        <v/>
      </c>
      <c r="Z2043" s="87" t="str">
        <f>IF(db[[#This Row],[STN TG]]="LSN","PCS","")</f>
        <v/>
      </c>
      <c r="AA2043" s="87">
        <f>db[[#This Row],[QTY B]]*IF(db[[#This Row],[QTY TG]]="",1,db[[#This Row],[QTY TG]])*IF(db[[#This Row],[QTY K]]="",1,db[[#This Row],[QTY K]])</f>
        <v>288</v>
      </c>
      <c r="AB2043" s="87" t="str">
        <f>IF(db[[#This Row],[STN K]]="",IF(db[[#This Row],[STN TG]]="",db[[#This Row],[STN B]],db[[#This Row],[STN TG]]),db[[#This Row],[STN K]])</f>
        <v>PCS</v>
      </c>
      <c r="AC2043" s="87"/>
    </row>
    <row r="2044" spans="1:29" x14ac:dyDescent="0.25">
      <c r="A2044" s="87">
        <f>ROW()-1</f>
        <v>2043</v>
      </c>
      <c r="B2044" s="3" t="str">
        <f>LOWER(SUBSTITUTE(SUBSTITUTE(SUBSTITUTE(SUBSTITUTE(SUBSTITUTE(SUBSTITUTE(db[[#This Row],[NB BM]]," ",),".",""),"-",""),"(",""),")",""),"/",""))</f>
        <v>pcjkpc0618pl11hijau</v>
      </c>
      <c r="C2044" s="3" t="str">
        <f>LOWER(SUBSTITUTE(SUBSTITUTE(SUBSTITUTE(SUBSTITUTE(SUBSTITUTE(SUBSTITUTE(SUBSTITUTE(SUBSTITUTE(SUBSTITUTE(db[[#This Row],[NB NOTA]]," ",),".",""),"-",""),"(",""),")",""),",",""),"/",""),"""",""),"+",""))</f>
        <v>pencilcasepc0618pl11greenjk</v>
      </c>
      <c r="D2044" s="3" t="str">
        <f>LOWER(SUBSTITUTE(SUBSTITUTE(SUBSTITUTE(SUBSTITUTE(SUBSTITUTE(SUBSTITUTE(SUBSTITUTE(SUBSTITUTE(SUBSTITUTE(db[[#This Row],[NB PAJAK]]," ",""),"-",""),"(",""),")",""),".",""),",",""),"/",""),"""",""),"+",""))</f>
        <v>pencilcasejoykopc0618hijau</v>
      </c>
      <c r="E2044" s="3" t="str">
        <f>LOWER(SUBSTITUTE(SUBSTITUTE(SUBSTITUTE(SUBSTITUTE(SUBSTITUTE(SUBSTITUTE(SUBSTITUTE(SUBSTITUTE(SUBSTITUTE(db[[#This Row],[NB BM]]&amp;db[[#This Row],[QTY/ CTN]]," ",),".",""),"-",""),"(",""),")",""),",",""),"/",""),"""",""),"+",""))</f>
        <v>pcjkpc0618pl11hijau12box24pcs</v>
      </c>
      <c r="F20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pencilcasepc0618pl11greenjk12box24pcsartomoro</v>
      </c>
      <c r="G2044" s="1" t="s">
        <v>6756</v>
      </c>
      <c r="H2044" s="4" t="s">
        <v>6747</v>
      </c>
      <c r="I2044" s="49" t="s">
        <v>6752</v>
      </c>
      <c r="J2044" s="1" t="s">
        <v>1620</v>
      </c>
      <c r="K2044" s="28" t="e">
        <f>IF(db[[#This Row],[NB NOTA_C]]="","",COUNTIF([2]!B_MSK[concat],db[[#This Row],[NB NOTA_C]]))</f>
        <v>#REF!</v>
      </c>
      <c r="L2044" s="7" t="s">
        <v>1631</v>
      </c>
      <c r="M2044" s="3" t="s">
        <v>1798</v>
      </c>
      <c r="N2044" s="1" t="s">
        <v>2810</v>
      </c>
      <c r="O2044" s="3"/>
      <c r="P2044" s="3" t="str">
        <f>IF(db[[#This Row],[QTY/ CTN]]="","",SUBSTITUTE(SUBSTITUTE(SUBSTITUTE(db[[#This Row],[QTY/ CTN]]," ","_",2),"(",""),")","")&amp;"_")</f>
        <v>12 BOX_24 PCS_</v>
      </c>
      <c r="Q2044" s="3">
        <f>IF(db[[#This Row],[H_QTY/ CTN]]="","",SEARCH("_",db[[#This Row],[H_QTY/ CTN]]))</f>
        <v>7</v>
      </c>
      <c r="R2044" s="3">
        <f>IF(db[[#This Row],[H_QTY/ CTN]]="","",LEN(db[[#This Row],[H_QTY/ CTN]]))</f>
        <v>14</v>
      </c>
      <c r="S2044" s="87" t="str">
        <f>IF(db[[#This Row],[H_QTY/ CTN]]="","",LEFT(db[[#This Row],[H_QTY/ CTN]],db[[#This Row],[H_1]]-1))</f>
        <v>12 BOX</v>
      </c>
      <c r="T2044" s="87" t="str">
        <f>IF(NOT(db[[#This Row],[H_1]]=db[[#This Row],[H_2]]),MID(db[[#This Row],[H_QTY/ CTN]],db[[#This Row],[H_1]]+1,db[[#This Row],[H_2]]-db[[#This Row],[H_1]]-1),"")</f>
        <v>24 PCS</v>
      </c>
      <c r="U2044" s="87" t="str">
        <f>IF(db[[#This Row],[QTY/ CTN B]]="","",LEFT(db[[#This Row],[QTY/ CTN B]],SEARCH(" ",db[[#This Row],[QTY/ CTN B]],1)-1))</f>
        <v>12</v>
      </c>
      <c r="V2044" s="87" t="str">
        <f>IF(db[[#This Row],[QTY/ CTN B]]="","",RIGHT(db[[#This Row],[QTY/ CTN B]],LEN(db[[#This Row],[QTY/ CTN B]])-SEARCH(" ",db[[#This Row],[QTY/ CTN B]],1)))</f>
        <v>BOX</v>
      </c>
      <c r="W2044" s="87" t="str">
        <f>IF(db[[#This Row],[QTY/ CTN TG]]="",IF(db[[#This Row],[STN TG]]="","",12),LEFT(db[[#This Row],[QTY/ CTN TG]],SEARCH(" ",db[[#This Row],[QTY/ CTN TG]],1)-1))</f>
        <v>24</v>
      </c>
      <c r="X20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44" s="87" t="str">
        <f>IF(db[[#This Row],[STN K]]="","",IF(db[[#This Row],[STN TG]]="LSN",12,""))</f>
        <v/>
      </c>
      <c r="Z2044" s="87" t="str">
        <f>IF(db[[#This Row],[STN TG]]="LSN","PCS","")</f>
        <v/>
      </c>
      <c r="AA2044" s="87">
        <f>db[[#This Row],[QTY B]]*IF(db[[#This Row],[QTY TG]]="",1,db[[#This Row],[QTY TG]])*IF(db[[#This Row],[QTY K]]="",1,db[[#This Row],[QTY K]])</f>
        <v>288</v>
      </c>
      <c r="AB2044" s="87" t="str">
        <f>IF(db[[#This Row],[STN K]]="",IF(db[[#This Row],[STN TG]]="",db[[#This Row],[STN B]],db[[#This Row],[STN TG]]),db[[#This Row],[STN K]])</f>
        <v>PCS</v>
      </c>
      <c r="AC2044" s="87"/>
    </row>
    <row r="2045" spans="1:29" x14ac:dyDescent="0.25">
      <c r="A2045" s="87">
        <f>ROW()-1</f>
        <v>2044</v>
      </c>
      <c r="B2045" s="3" t="str">
        <f>LOWER(SUBSTITUTE(SUBSTITUTE(SUBSTITUTE(SUBSTITUTE(SUBSTITUTE(SUBSTITUTE(db[[#This Row],[NB BM]]," ",),".",""),"-",""),"(",""),")",""),"/",""))</f>
        <v>pcjkpc0618pl11merah</v>
      </c>
      <c r="C2045" s="3" t="str">
        <f>LOWER(SUBSTITUTE(SUBSTITUTE(SUBSTITUTE(SUBSTITUTE(SUBSTITUTE(SUBSTITUTE(SUBSTITUTE(SUBSTITUTE(SUBSTITUTE(db[[#This Row],[NB NOTA]]," ",),".",""),"-",""),"(",""),")",""),",",""),"/",""),"""",""),"+",""))</f>
        <v>pencilcasepc0618pl11redjk</v>
      </c>
      <c r="D2045" s="3" t="str">
        <f>LOWER(SUBSTITUTE(SUBSTITUTE(SUBSTITUTE(SUBSTITUTE(SUBSTITUTE(SUBSTITUTE(SUBSTITUTE(SUBSTITUTE(SUBSTITUTE(db[[#This Row],[NB PAJAK]]," ",""),"-",""),"(",""),")",""),".",""),",",""),"/",""),"""",""),"+",""))</f>
        <v>pencilcasejoykopc0618merah</v>
      </c>
      <c r="E2045" s="3" t="str">
        <f>LOWER(SUBSTITUTE(SUBSTITUTE(SUBSTITUTE(SUBSTITUTE(SUBSTITUTE(SUBSTITUTE(SUBSTITUTE(SUBSTITUTE(SUBSTITUTE(db[[#This Row],[NB BM]]&amp;db[[#This Row],[QTY/ CTN]]," ",),".",""),"-",""),"(",""),")",""),",",""),"/",""),"""",""),"+",""))</f>
        <v>pcjkpc0618pl11merah12box24pcs</v>
      </c>
      <c r="F20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pencilcasepc0618pl11redjk12box24pcsartomoro</v>
      </c>
      <c r="G2045" s="1" t="s">
        <v>6757</v>
      </c>
      <c r="H2045" s="4" t="s">
        <v>6748</v>
      </c>
      <c r="I2045" s="49" t="s">
        <v>6753</v>
      </c>
      <c r="J2045" s="1" t="s">
        <v>1620</v>
      </c>
      <c r="K2045" s="28" t="e">
        <f>IF(db[[#This Row],[NB NOTA_C]]="","",COUNTIF([2]!B_MSK[concat],db[[#This Row],[NB NOTA_C]]))</f>
        <v>#REF!</v>
      </c>
      <c r="L2045" s="7" t="s">
        <v>1631</v>
      </c>
      <c r="M2045" s="3" t="s">
        <v>1798</v>
      </c>
      <c r="N2045" s="1" t="s">
        <v>2810</v>
      </c>
      <c r="O2045" s="3"/>
      <c r="P2045" s="3" t="str">
        <f>IF(db[[#This Row],[QTY/ CTN]]="","",SUBSTITUTE(SUBSTITUTE(SUBSTITUTE(db[[#This Row],[QTY/ CTN]]," ","_",2),"(",""),")","")&amp;"_")</f>
        <v>12 BOX_24 PCS_</v>
      </c>
      <c r="Q2045" s="3">
        <f>IF(db[[#This Row],[H_QTY/ CTN]]="","",SEARCH("_",db[[#This Row],[H_QTY/ CTN]]))</f>
        <v>7</v>
      </c>
      <c r="R2045" s="3">
        <f>IF(db[[#This Row],[H_QTY/ CTN]]="","",LEN(db[[#This Row],[H_QTY/ CTN]]))</f>
        <v>14</v>
      </c>
      <c r="S2045" s="87" t="str">
        <f>IF(db[[#This Row],[H_QTY/ CTN]]="","",LEFT(db[[#This Row],[H_QTY/ CTN]],db[[#This Row],[H_1]]-1))</f>
        <v>12 BOX</v>
      </c>
      <c r="T2045" s="87" t="str">
        <f>IF(NOT(db[[#This Row],[H_1]]=db[[#This Row],[H_2]]),MID(db[[#This Row],[H_QTY/ CTN]],db[[#This Row],[H_1]]+1,db[[#This Row],[H_2]]-db[[#This Row],[H_1]]-1),"")</f>
        <v>24 PCS</v>
      </c>
      <c r="U2045" s="87" t="str">
        <f>IF(db[[#This Row],[QTY/ CTN B]]="","",LEFT(db[[#This Row],[QTY/ CTN B]],SEARCH(" ",db[[#This Row],[QTY/ CTN B]],1)-1))</f>
        <v>12</v>
      </c>
      <c r="V2045" s="87" t="str">
        <f>IF(db[[#This Row],[QTY/ CTN B]]="","",RIGHT(db[[#This Row],[QTY/ CTN B]],LEN(db[[#This Row],[QTY/ CTN B]])-SEARCH(" ",db[[#This Row],[QTY/ CTN B]],1)))</f>
        <v>BOX</v>
      </c>
      <c r="W2045" s="87" t="str">
        <f>IF(db[[#This Row],[QTY/ CTN TG]]="",IF(db[[#This Row],[STN TG]]="","",12),LEFT(db[[#This Row],[QTY/ CTN TG]],SEARCH(" ",db[[#This Row],[QTY/ CTN TG]],1)-1))</f>
        <v>24</v>
      </c>
      <c r="X20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45" s="87" t="str">
        <f>IF(db[[#This Row],[STN K]]="","",IF(db[[#This Row],[STN TG]]="LSN",12,""))</f>
        <v/>
      </c>
      <c r="Z2045" s="87" t="str">
        <f>IF(db[[#This Row],[STN TG]]="LSN","PCS","")</f>
        <v/>
      </c>
      <c r="AA2045" s="87">
        <f>db[[#This Row],[QTY B]]*IF(db[[#This Row],[QTY TG]]="",1,db[[#This Row],[QTY TG]])*IF(db[[#This Row],[QTY K]]="",1,db[[#This Row],[QTY K]])</f>
        <v>288</v>
      </c>
      <c r="AB2045" s="87" t="str">
        <f>IF(db[[#This Row],[STN K]]="",IF(db[[#This Row],[STN TG]]="",db[[#This Row],[STN B]],db[[#This Row],[STN TG]]),db[[#This Row],[STN K]])</f>
        <v>PCS</v>
      </c>
      <c r="AC2045" s="87"/>
    </row>
    <row r="2046" spans="1:29" x14ac:dyDescent="0.25">
      <c r="A2046" s="87">
        <f>ROW()-1</f>
        <v>2045</v>
      </c>
      <c r="B2046" s="3" t="str">
        <f>LOWER(SUBSTITUTE(SUBSTITUTE(SUBSTITUTE(SUBSTITUTE(SUBSTITUTE(SUBSTITUTE(db[[#This Row],[NB BM]]," ",),".",""),"-",""),"(",""),")",""),"/",""))</f>
        <v>pcjkpc0618pl11kuning</v>
      </c>
      <c r="C2046" s="3" t="str">
        <f>LOWER(SUBSTITUTE(SUBSTITUTE(SUBSTITUTE(SUBSTITUTE(SUBSTITUTE(SUBSTITUTE(SUBSTITUTE(SUBSTITUTE(SUBSTITUTE(db[[#This Row],[NB NOTA]]," ",),".",""),"-",""),"(",""),")",""),",",""),"/",""),"""",""),"+",""))</f>
        <v>pencilcasepc0618pl11yellowjk</v>
      </c>
      <c r="D2046" s="3" t="str">
        <f>LOWER(SUBSTITUTE(SUBSTITUTE(SUBSTITUTE(SUBSTITUTE(SUBSTITUTE(SUBSTITUTE(SUBSTITUTE(SUBSTITUTE(SUBSTITUTE(db[[#This Row],[NB PAJAK]]," ",""),"-",""),"(",""),")",""),".",""),",",""),"/",""),"""",""),"+",""))</f>
        <v>pencilcasejoykopc0618kuning</v>
      </c>
      <c r="E2046" s="3" t="str">
        <f>LOWER(SUBSTITUTE(SUBSTITUTE(SUBSTITUTE(SUBSTITUTE(SUBSTITUTE(SUBSTITUTE(SUBSTITUTE(SUBSTITUTE(SUBSTITUTE(db[[#This Row],[NB BM]]&amp;db[[#This Row],[QTY/ CTN]]," ",),".",""),"-",""),"(",""),")",""),",",""),"/",""),"""",""),"+",""))</f>
        <v>pcjkpc0618pl11kuning12box24pcs</v>
      </c>
      <c r="F20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pencilcasepc0618pl11yellowjk12box24pcsartomoro</v>
      </c>
      <c r="G2046" s="1" t="s">
        <v>6758</v>
      </c>
      <c r="H2046" s="4" t="s">
        <v>6749</v>
      </c>
      <c r="I2046" s="49" t="s">
        <v>6754</v>
      </c>
      <c r="J2046" s="1" t="s">
        <v>1620</v>
      </c>
      <c r="K2046" s="28" t="e">
        <f>IF(db[[#This Row],[NB NOTA_C]]="","",COUNTIF([2]!B_MSK[concat],db[[#This Row],[NB NOTA_C]]))</f>
        <v>#REF!</v>
      </c>
      <c r="L2046" s="7" t="s">
        <v>1631</v>
      </c>
      <c r="M2046" s="3" t="s">
        <v>1798</v>
      </c>
      <c r="N2046" s="1" t="s">
        <v>2810</v>
      </c>
      <c r="O2046" s="3"/>
      <c r="P2046" s="3" t="str">
        <f>IF(db[[#This Row],[QTY/ CTN]]="","",SUBSTITUTE(SUBSTITUTE(SUBSTITUTE(db[[#This Row],[QTY/ CTN]]," ","_",2),"(",""),")","")&amp;"_")</f>
        <v>12 BOX_24 PCS_</v>
      </c>
      <c r="Q2046" s="3">
        <f>IF(db[[#This Row],[H_QTY/ CTN]]="","",SEARCH("_",db[[#This Row],[H_QTY/ CTN]]))</f>
        <v>7</v>
      </c>
      <c r="R2046" s="3">
        <f>IF(db[[#This Row],[H_QTY/ CTN]]="","",LEN(db[[#This Row],[H_QTY/ CTN]]))</f>
        <v>14</v>
      </c>
      <c r="S2046" s="87" t="str">
        <f>IF(db[[#This Row],[H_QTY/ CTN]]="","",LEFT(db[[#This Row],[H_QTY/ CTN]],db[[#This Row],[H_1]]-1))</f>
        <v>12 BOX</v>
      </c>
      <c r="T2046" s="87" t="str">
        <f>IF(NOT(db[[#This Row],[H_1]]=db[[#This Row],[H_2]]),MID(db[[#This Row],[H_QTY/ CTN]],db[[#This Row],[H_1]]+1,db[[#This Row],[H_2]]-db[[#This Row],[H_1]]-1),"")</f>
        <v>24 PCS</v>
      </c>
      <c r="U2046" s="87" t="str">
        <f>IF(db[[#This Row],[QTY/ CTN B]]="","",LEFT(db[[#This Row],[QTY/ CTN B]],SEARCH(" ",db[[#This Row],[QTY/ CTN B]],1)-1))</f>
        <v>12</v>
      </c>
      <c r="V2046" s="87" t="str">
        <f>IF(db[[#This Row],[QTY/ CTN B]]="","",RIGHT(db[[#This Row],[QTY/ CTN B]],LEN(db[[#This Row],[QTY/ CTN B]])-SEARCH(" ",db[[#This Row],[QTY/ CTN B]],1)))</f>
        <v>BOX</v>
      </c>
      <c r="W2046" s="87" t="str">
        <f>IF(db[[#This Row],[QTY/ CTN TG]]="",IF(db[[#This Row],[STN TG]]="","",12),LEFT(db[[#This Row],[QTY/ CTN TG]],SEARCH(" ",db[[#This Row],[QTY/ CTN TG]],1)-1))</f>
        <v>24</v>
      </c>
      <c r="X20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46" s="87" t="str">
        <f>IF(db[[#This Row],[STN K]]="","",IF(db[[#This Row],[STN TG]]="LSN",12,""))</f>
        <v/>
      </c>
      <c r="Z2046" s="87" t="str">
        <f>IF(db[[#This Row],[STN TG]]="LSN","PCS","")</f>
        <v/>
      </c>
      <c r="AA2046" s="87">
        <f>db[[#This Row],[QTY B]]*IF(db[[#This Row],[QTY TG]]="",1,db[[#This Row],[QTY TG]])*IF(db[[#This Row],[QTY K]]="",1,db[[#This Row],[QTY K]])</f>
        <v>288</v>
      </c>
      <c r="AB2046" s="87" t="str">
        <f>IF(db[[#This Row],[STN K]]="",IF(db[[#This Row],[STN TG]]="",db[[#This Row],[STN B]],db[[#This Row],[STN TG]]),db[[#This Row],[STN K]])</f>
        <v>PCS</v>
      </c>
      <c r="AC2046" s="87"/>
    </row>
    <row r="2047" spans="1:29" x14ac:dyDescent="0.25">
      <c r="A2047" s="89">
        <f>ROW()-1</f>
        <v>2046</v>
      </c>
      <c r="B2047" s="1" t="str">
        <f>LOWER(SUBSTITUTE(SUBSTITUTE(SUBSTITUTE(SUBSTITUTE(SUBSTITUTE(SUBSTITUTE(db[[#This Row],[NB BM]]," ",),".",""),"-",""),"(",""),")",""),"/",""))</f>
        <v>pcjkpc0717sc30adspace</v>
      </c>
      <c r="C2047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D2047" s="1" t="str">
        <f>LOWER(SUBSTITUTE(SUBSTITUTE(SUBSTITUTE(SUBSTITUTE(SUBSTITUTE(SUBSTITUTE(SUBSTITUTE(SUBSTITUTE(SUBSTITUTE(db[[#This Row],[NB PAJAK]]," ",""),"-",""),"(",""),")",""),".",""),",",""),"/",""),"""",""),"+",""))</f>
        <v/>
      </c>
      <c r="E2047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pcjkpc0717sc30adspace288pcs</v>
      </c>
      <c r="F20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pencilcasepc0717sc30adspacejk288pcsartomoro</v>
      </c>
      <c r="G2047" s="1" t="s">
        <v>6584</v>
      </c>
      <c r="H2047" s="4" t="s">
        <v>2871</v>
      </c>
      <c r="I2047" s="49"/>
      <c r="J2047" s="1" t="s">
        <v>1620</v>
      </c>
      <c r="K2047" s="26" t="e">
        <f>IF(db[[#This Row],[NB NOTA_C]]="","",COUNTIF([2]!B_MSK[concat],db[[#This Row],[NB NOTA_C]]))</f>
        <v>#REF!</v>
      </c>
      <c r="L2047" s="6" t="s">
        <v>1631</v>
      </c>
      <c r="M2047" s="1" t="s">
        <v>1672</v>
      </c>
      <c r="N2047" s="1" t="s">
        <v>2810</v>
      </c>
      <c r="P2047" s="1" t="str">
        <f>IF(db[[#This Row],[QTY/ CTN]]="","",SUBSTITUTE(SUBSTITUTE(SUBSTITUTE(db[[#This Row],[QTY/ CTN]]," ","_",2),"(",""),")","")&amp;"_")</f>
        <v>288 PCS_</v>
      </c>
      <c r="Q2047" s="1">
        <f>IF(db[[#This Row],[H_QTY/ CTN]]="","",SEARCH("_",db[[#This Row],[H_QTY/ CTN]]))</f>
        <v>8</v>
      </c>
      <c r="R2047" s="1">
        <f>IF(db[[#This Row],[H_QTY/ CTN]]="","",LEN(db[[#This Row],[H_QTY/ CTN]]))</f>
        <v>8</v>
      </c>
      <c r="S2047" s="90" t="str">
        <f>IF(db[[#This Row],[H_QTY/ CTN]]="","",LEFT(db[[#This Row],[H_QTY/ CTN]],db[[#This Row],[H_1]]-1))</f>
        <v>288 PCS</v>
      </c>
      <c r="T2047" s="87" t="str">
        <f>IF(NOT(db[[#This Row],[H_1]]=db[[#This Row],[H_2]]),MID(db[[#This Row],[H_QTY/ CTN]],db[[#This Row],[H_1]]+1,db[[#This Row],[H_2]]-db[[#This Row],[H_1]]-1),"")</f>
        <v/>
      </c>
      <c r="U2047" s="87" t="str">
        <f>IF(db[[#This Row],[QTY/ CTN B]]="","",LEFT(db[[#This Row],[QTY/ CTN B]],SEARCH(" ",db[[#This Row],[QTY/ CTN B]],1)-1))</f>
        <v>288</v>
      </c>
      <c r="V2047" s="87" t="str">
        <f>IF(db[[#This Row],[QTY/ CTN B]]="","",RIGHT(db[[#This Row],[QTY/ CTN B]],LEN(db[[#This Row],[QTY/ CTN B]])-SEARCH(" ",db[[#This Row],[QTY/ CTN B]],1)))</f>
        <v>PCS</v>
      </c>
      <c r="W2047" s="87" t="str">
        <f>IF(db[[#This Row],[QTY/ CTN TG]]="",IF(db[[#This Row],[STN TG]]="","",12),LEFT(db[[#This Row],[QTY/ CTN TG]],SEARCH(" ",db[[#This Row],[QTY/ CTN TG]],1)-1))</f>
        <v/>
      </c>
      <c r="X20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7" s="87" t="str">
        <f>IF(db[[#This Row],[STN K]]="","",IF(db[[#This Row],[STN TG]]="LSN",12,""))</f>
        <v/>
      </c>
      <c r="Z2047" s="87" t="str">
        <f>IF(db[[#This Row],[STN TG]]="LSN","PCS","")</f>
        <v/>
      </c>
      <c r="AA2047" s="87">
        <f>db[[#This Row],[QTY B]]*IF(db[[#This Row],[QTY TG]]="",1,db[[#This Row],[QTY TG]])*IF(db[[#This Row],[QTY K]]="",1,db[[#This Row],[QTY K]])</f>
        <v>288</v>
      </c>
      <c r="AB2047" s="87" t="str">
        <f>IF(db[[#This Row],[STN K]]="",IF(db[[#This Row],[STN TG]]="",db[[#This Row],[STN B]],db[[#This Row],[STN TG]]),db[[#This Row],[STN K]])</f>
        <v>PCS</v>
      </c>
      <c r="AC2047" s="87"/>
    </row>
    <row r="2048" spans="1:29" x14ac:dyDescent="0.25">
      <c r="A2048" s="89">
        <f>ROW()-1</f>
        <v>2047</v>
      </c>
      <c r="B2048" s="1" t="str">
        <f>LOWER(SUBSTITUTE(SUBSTITUTE(SUBSTITUTE(SUBSTITUTE(SUBSTITUTE(SUBSTITUTE(db[[#This Row],[NB BM]]," ",),".",""),"-",""),"(",""),")",""),"/",""))</f>
        <v>pcjkpc0719ac36afanimalcalender</v>
      </c>
      <c r="C2048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D2048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E2048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pcjkpc0719ac36afanimalcalender288pcs</v>
      </c>
      <c r="F20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pencilcasepc0719ac36afanimalcalenderjk288pcsartomoro</v>
      </c>
      <c r="G2048" s="1" t="s">
        <v>6585</v>
      </c>
      <c r="H2048" s="4" t="s">
        <v>747</v>
      </c>
      <c r="I2048" s="49" t="s">
        <v>748</v>
      </c>
      <c r="J2048" s="1" t="s">
        <v>1620</v>
      </c>
      <c r="K2048" s="26" t="e">
        <f>IF(db[[#This Row],[NB NOTA_C]]="","",COUNTIF([2]!B_MSK[concat],db[[#This Row],[NB NOTA_C]]))</f>
        <v>#REF!</v>
      </c>
      <c r="L2048" s="6" t="s">
        <v>1631</v>
      </c>
      <c r="M2048" s="1" t="s">
        <v>1672</v>
      </c>
      <c r="N2048" s="1" t="s">
        <v>2810</v>
      </c>
      <c r="P2048" s="1" t="str">
        <f>IF(db[[#This Row],[QTY/ CTN]]="","",SUBSTITUTE(SUBSTITUTE(SUBSTITUTE(db[[#This Row],[QTY/ CTN]]," ","_",2),"(",""),")","")&amp;"_")</f>
        <v>288 PCS_</v>
      </c>
      <c r="Q2048" s="1">
        <f>IF(db[[#This Row],[H_QTY/ CTN]]="","",SEARCH("_",db[[#This Row],[H_QTY/ CTN]]))</f>
        <v>8</v>
      </c>
      <c r="R2048" s="1">
        <f>IF(db[[#This Row],[H_QTY/ CTN]]="","",LEN(db[[#This Row],[H_QTY/ CTN]]))</f>
        <v>8</v>
      </c>
      <c r="S2048" s="90" t="str">
        <f>IF(db[[#This Row],[H_QTY/ CTN]]="","",LEFT(db[[#This Row],[H_QTY/ CTN]],db[[#This Row],[H_1]]-1))</f>
        <v>288 PCS</v>
      </c>
      <c r="T2048" s="87" t="str">
        <f>IF(NOT(db[[#This Row],[H_1]]=db[[#This Row],[H_2]]),MID(db[[#This Row],[H_QTY/ CTN]],db[[#This Row],[H_1]]+1,db[[#This Row],[H_2]]-db[[#This Row],[H_1]]-1),"")</f>
        <v/>
      </c>
      <c r="U2048" s="87" t="str">
        <f>IF(db[[#This Row],[QTY/ CTN B]]="","",LEFT(db[[#This Row],[QTY/ CTN B]],SEARCH(" ",db[[#This Row],[QTY/ CTN B]],1)-1))</f>
        <v>288</v>
      </c>
      <c r="V2048" s="87" t="str">
        <f>IF(db[[#This Row],[QTY/ CTN B]]="","",RIGHT(db[[#This Row],[QTY/ CTN B]],LEN(db[[#This Row],[QTY/ CTN B]])-SEARCH(" ",db[[#This Row],[QTY/ CTN B]],1)))</f>
        <v>PCS</v>
      </c>
      <c r="W2048" s="87" t="str">
        <f>IF(db[[#This Row],[QTY/ CTN TG]]="",IF(db[[#This Row],[STN TG]]="","",12),LEFT(db[[#This Row],[QTY/ CTN TG]],SEARCH(" ",db[[#This Row],[QTY/ CTN TG]],1)-1))</f>
        <v/>
      </c>
      <c r="X20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8" s="87" t="str">
        <f>IF(db[[#This Row],[STN K]]="","",IF(db[[#This Row],[STN TG]]="LSN",12,""))</f>
        <v/>
      </c>
      <c r="Z2048" s="87" t="str">
        <f>IF(db[[#This Row],[STN TG]]="LSN","PCS","")</f>
        <v/>
      </c>
      <c r="AA2048" s="87">
        <f>db[[#This Row],[QTY B]]*IF(db[[#This Row],[QTY TG]]="",1,db[[#This Row],[QTY TG]])*IF(db[[#This Row],[QTY K]]="",1,db[[#This Row],[QTY K]])</f>
        <v>288</v>
      </c>
      <c r="AB2048" s="87" t="str">
        <f>IF(db[[#This Row],[STN K]]="",IF(db[[#This Row],[STN TG]]="",db[[#This Row],[STN B]],db[[#This Row],[STN TG]]),db[[#This Row],[STN K]])</f>
        <v>PCS</v>
      </c>
      <c r="AC2048" s="87"/>
    </row>
    <row r="2049" spans="1:29" x14ac:dyDescent="0.25">
      <c r="A2049" s="89">
        <f>ROW()-1</f>
        <v>2048</v>
      </c>
      <c r="B2049" s="1" t="str">
        <f>LOWER(SUBSTITUTE(SUBSTITUTE(SUBSTITUTE(SUBSTITUTE(SUBSTITUTE(SUBSTITUTE(db[[#This Row],[NB BM]]," ",),".",""),"-",""),"(",""),")",""),"/",""))</f>
        <v>pcjkpc0719gz34afgozzy</v>
      </c>
      <c r="C2049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D2049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E2049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pcjkpc0719gz34afgozzy288pcs</v>
      </c>
      <c r="F20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pencilcasepc0719gz34afgozzyjk288pcsartomoro</v>
      </c>
      <c r="G2049" s="1" t="s">
        <v>6586</v>
      </c>
      <c r="H2049" s="4" t="s">
        <v>749</v>
      </c>
      <c r="I2049" s="49" t="s">
        <v>750</v>
      </c>
      <c r="J2049" s="1" t="s">
        <v>1620</v>
      </c>
      <c r="K2049" s="26" t="e">
        <f>IF(db[[#This Row],[NB NOTA_C]]="","",COUNTIF([2]!B_MSK[concat],db[[#This Row],[NB NOTA_C]]))</f>
        <v>#REF!</v>
      </c>
      <c r="L2049" s="6" t="s">
        <v>1631</v>
      </c>
      <c r="M2049" s="1" t="s">
        <v>1672</v>
      </c>
      <c r="N2049" s="1" t="s">
        <v>2810</v>
      </c>
      <c r="P2049" s="1" t="str">
        <f>IF(db[[#This Row],[QTY/ CTN]]="","",SUBSTITUTE(SUBSTITUTE(SUBSTITUTE(db[[#This Row],[QTY/ CTN]]," ","_",2),"(",""),")","")&amp;"_")</f>
        <v>288 PCS_</v>
      </c>
      <c r="Q2049" s="1">
        <f>IF(db[[#This Row],[H_QTY/ CTN]]="","",SEARCH("_",db[[#This Row],[H_QTY/ CTN]]))</f>
        <v>8</v>
      </c>
      <c r="R2049" s="1">
        <f>IF(db[[#This Row],[H_QTY/ CTN]]="","",LEN(db[[#This Row],[H_QTY/ CTN]]))</f>
        <v>8</v>
      </c>
      <c r="S2049" s="90" t="str">
        <f>IF(db[[#This Row],[H_QTY/ CTN]]="","",LEFT(db[[#This Row],[H_QTY/ CTN]],db[[#This Row],[H_1]]-1))</f>
        <v>288 PCS</v>
      </c>
      <c r="T2049" s="87" t="str">
        <f>IF(NOT(db[[#This Row],[H_1]]=db[[#This Row],[H_2]]),MID(db[[#This Row],[H_QTY/ CTN]],db[[#This Row],[H_1]]+1,db[[#This Row],[H_2]]-db[[#This Row],[H_1]]-1),"")</f>
        <v/>
      </c>
      <c r="U2049" s="87" t="str">
        <f>IF(db[[#This Row],[QTY/ CTN B]]="","",LEFT(db[[#This Row],[QTY/ CTN B]],SEARCH(" ",db[[#This Row],[QTY/ CTN B]],1)-1))</f>
        <v>288</v>
      </c>
      <c r="V2049" s="87" t="str">
        <f>IF(db[[#This Row],[QTY/ CTN B]]="","",RIGHT(db[[#This Row],[QTY/ CTN B]],LEN(db[[#This Row],[QTY/ CTN B]])-SEARCH(" ",db[[#This Row],[QTY/ CTN B]],1)))</f>
        <v>PCS</v>
      </c>
      <c r="W2049" s="87" t="str">
        <f>IF(db[[#This Row],[QTY/ CTN TG]]="",IF(db[[#This Row],[STN TG]]="","",12),LEFT(db[[#This Row],[QTY/ CTN TG]],SEARCH(" ",db[[#This Row],[QTY/ CTN TG]],1)-1))</f>
        <v/>
      </c>
      <c r="X20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49" s="87" t="str">
        <f>IF(db[[#This Row],[STN K]]="","",IF(db[[#This Row],[STN TG]]="LSN",12,""))</f>
        <v/>
      </c>
      <c r="Z2049" s="87" t="str">
        <f>IF(db[[#This Row],[STN TG]]="LSN","PCS","")</f>
        <v/>
      </c>
      <c r="AA2049" s="87">
        <f>db[[#This Row],[QTY B]]*IF(db[[#This Row],[QTY TG]]="",1,db[[#This Row],[QTY TG]])*IF(db[[#This Row],[QTY K]]="",1,db[[#This Row],[QTY K]])</f>
        <v>288</v>
      </c>
      <c r="AB2049" s="87" t="str">
        <f>IF(db[[#This Row],[STN K]]="",IF(db[[#This Row],[STN TG]]="",db[[#This Row],[STN B]],db[[#This Row],[STN TG]]),db[[#This Row],[STN K]])</f>
        <v>PCS</v>
      </c>
      <c r="AC2049" s="87"/>
    </row>
    <row r="2050" spans="1:29" x14ac:dyDescent="0.25">
      <c r="A2050" s="89">
        <f>ROW()-1</f>
        <v>2049</v>
      </c>
      <c r="B2050" s="1" t="str">
        <f>LOWER(SUBSTITUTE(SUBSTITUTE(SUBSTITUTE(SUBSTITUTE(SUBSTITUTE(SUBSTITUTE(db[[#This Row],[NB BM]]," ",),".",""),"-",""),"(",""),")",""),"/",""))</f>
        <v>pcjkpc0719pl324w</v>
      </c>
      <c r="C2050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D2050" s="1" t="str">
        <f>LOWER(SUBSTITUTE(SUBSTITUTE(SUBSTITUTE(SUBSTITUTE(SUBSTITUTE(SUBSTITUTE(SUBSTITUTE(SUBSTITUTE(SUBSTITUTE(db[[#This Row],[NB PAJAK]]," ",""),"-",""),"(",""),")",""),".",""),",",""),"/",""),"""",""),"+",""))</f>
        <v/>
      </c>
      <c r="E2050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pcjkpc0719pl324w288pcs</v>
      </c>
      <c r="F20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pencilcasepc0719pl324colorjk288pcsartomoro</v>
      </c>
      <c r="G2050" s="1" t="s">
        <v>6587</v>
      </c>
      <c r="H2050" s="4" t="s">
        <v>751</v>
      </c>
      <c r="I2050" s="49"/>
      <c r="J2050" s="1" t="s">
        <v>1620</v>
      </c>
      <c r="K2050" s="26" t="e">
        <f>IF(db[[#This Row],[NB NOTA_C]]="","",COUNTIF([2]!B_MSK[concat],db[[#This Row],[NB NOTA_C]]))</f>
        <v>#REF!</v>
      </c>
      <c r="L2050" s="6" t="s">
        <v>1631</v>
      </c>
      <c r="M2050" s="1" t="s">
        <v>1672</v>
      </c>
      <c r="N2050" s="1" t="s">
        <v>2810</v>
      </c>
      <c r="P2050" s="1" t="str">
        <f>IF(db[[#This Row],[QTY/ CTN]]="","",SUBSTITUTE(SUBSTITUTE(SUBSTITUTE(db[[#This Row],[QTY/ CTN]]," ","_",2),"(",""),")","")&amp;"_")</f>
        <v>288 PCS_</v>
      </c>
      <c r="Q2050" s="1">
        <f>IF(db[[#This Row],[H_QTY/ CTN]]="","",SEARCH("_",db[[#This Row],[H_QTY/ CTN]]))</f>
        <v>8</v>
      </c>
      <c r="R2050" s="1">
        <f>IF(db[[#This Row],[H_QTY/ CTN]]="","",LEN(db[[#This Row],[H_QTY/ CTN]]))</f>
        <v>8</v>
      </c>
      <c r="S2050" s="90" t="str">
        <f>IF(db[[#This Row],[H_QTY/ CTN]]="","",LEFT(db[[#This Row],[H_QTY/ CTN]],db[[#This Row],[H_1]]-1))</f>
        <v>288 PCS</v>
      </c>
      <c r="T2050" s="87" t="str">
        <f>IF(NOT(db[[#This Row],[H_1]]=db[[#This Row],[H_2]]),MID(db[[#This Row],[H_QTY/ CTN]],db[[#This Row],[H_1]]+1,db[[#This Row],[H_2]]-db[[#This Row],[H_1]]-1),"")</f>
        <v/>
      </c>
      <c r="U2050" s="87" t="str">
        <f>IF(db[[#This Row],[QTY/ CTN B]]="","",LEFT(db[[#This Row],[QTY/ CTN B]],SEARCH(" ",db[[#This Row],[QTY/ CTN B]],1)-1))</f>
        <v>288</v>
      </c>
      <c r="V2050" s="87" t="str">
        <f>IF(db[[#This Row],[QTY/ CTN B]]="","",RIGHT(db[[#This Row],[QTY/ CTN B]],LEN(db[[#This Row],[QTY/ CTN B]])-SEARCH(" ",db[[#This Row],[QTY/ CTN B]],1)))</f>
        <v>PCS</v>
      </c>
      <c r="W2050" s="87" t="str">
        <f>IF(db[[#This Row],[QTY/ CTN TG]]="",IF(db[[#This Row],[STN TG]]="","",12),LEFT(db[[#This Row],[QTY/ CTN TG]],SEARCH(" ",db[[#This Row],[QTY/ CTN TG]],1)-1))</f>
        <v/>
      </c>
      <c r="X20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0" s="87" t="str">
        <f>IF(db[[#This Row],[STN K]]="","",IF(db[[#This Row],[STN TG]]="LSN",12,""))</f>
        <v/>
      </c>
      <c r="Z2050" s="87" t="str">
        <f>IF(db[[#This Row],[STN TG]]="LSN","PCS","")</f>
        <v/>
      </c>
      <c r="AA2050" s="87">
        <f>db[[#This Row],[QTY B]]*IF(db[[#This Row],[QTY TG]]="",1,db[[#This Row],[QTY TG]])*IF(db[[#This Row],[QTY K]]="",1,db[[#This Row],[QTY K]])</f>
        <v>288</v>
      </c>
      <c r="AB2050" s="87" t="str">
        <f>IF(db[[#This Row],[STN K]]="",IF(db[[#This Row],[STN TG]]="",db[[#This Row],[STN B]],db[[#This Row],[STN TG]]),db[[#This Row],[STN K]])</f>
        <v>PCS</v>
      </c>
      <c r="AC2050" s="87"/>
    </row>
    <row r="2051" spans="1:29" x14ac:dyDescent="0.25">
      <c r="A2051" s="87">
        <f>ROW()-1</f>
        <v>2050</v>
      </c>
      <c r="B2051" s="1" t="str">
        <f>LOWER(SUBSTITUTE(SUBSTITUTE(SUBSTITUTE(SUBSTITUTE(SUBSTITUTE(SUBSTITUTE(db[[#This Row],[NB BM]]," ",),".",""),"-",""),"(",""),")",""),"/",""))</f>
        <v>pcjkpc0719pl32biru</v>
      </c>
      <c r="C2051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D2051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E2051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pcjkpc0719pl32biru288pcs</v>
      </c>
      <c r="F20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pencilcasepc0719pl32bluejk288pcsartomoro</v>
      </c>
      <c r="G2051" s="1" t="s">
        <v>6588</v>
      </c>
      <c r="H2051" s="4" t="s">
        <v>3185</v>
      </c>
      <c r="I2051" s="49" t="s">
        <v>3463</v>
      </c>
      <c r="J2051" s="1" t="s">
        <v>1620</v>
      </c>
      <c r="K2051" s="26" t="e">
        <f>IF(db[[#This Row],[NB NOTA_C]]="","",COUNTIF([2]!B_MSK[concat],db[[#This Row],[NB NOTA_C]]))</f>
        <v>#REF!</v>
      </c>
      <c r="L2051" s="6" t="s">
        <v>1631</v>
      </c>
      <c r="M2051" s="1" t="s">
        <v>1672</v>
      </c>
      <c r="N2051" s="1" t="s">
        <v>2810</v>
      </c>
      <c r="P2051" s="1" t="str">
        <f>IF(db[[#This Row],[QTY/ CTN]]="","",SUBSTITUTE(SUBSTITUTE(SUBSTITUTE(db[[#This Row],[QTY/ CTN]]," ","_",2),"(",""),")","")&amp;"_")</f>
        <v>288 PCS_</v>
      </c>
      <c r="Q2051" s="1">
        <f>IF(db[[#This Row],[H_QTY/ CTN]]="","",SEARCH("_",db[[#This Row],[H_QTY/ CTN]]))</f>
        <v>8</v>
      </c>
      <c r="R2051" s="1">
        <f>IF(db[[#This Row],[H_QTY/ CTN]]="","",LEN(db[[#This Row],[H_QTY/ CTN]]))</f>
        <v>8</v>
      </c>
      <c r="S2051" s="90" t="str">
        <f>IF(db[[#This Row],[H_QTY/ CTN]]="","",LEFT(db[[#This Row],[H_QTY/ CTN]],db[[#This Row],[H_1]]-1))</f>
        <v>288 PCS</v>
      </c>
      <c r="T2051" s="87" t="str">
        <f>IF(NOT(db[[#This Row],[H_1]]=db[[#This Row],[H_2]]),MID(db[[#This Row],[H_QTY/ CTN]],db[[#This Row],[H_1]]+1,db[[#This Row],[H_2]]-db[[#This Row],[H_1]]-1),"")</f>
        <v/>
      </c>
      <c r="U2051" s="87" t="str">
        <f>IF(db[[#This Row],[QTY/ CTN B]]="","",LEFT(db[[#This Row],[QTY/ CTN B]],SEARCH(" ",db[[#This Row],[QTY/ CTN B]],1)-1))</f>
        <v>288</v>
      </c>
      <c r="V2051" s="87" t="str">
        <f>IF(db[[#This Row],[QTY/ CTN B]]="","",RIGHT(db[[#This Row],[QTY/ CTN B]],LEN(db[[#This Row],[QTY/ CTN B]])-SEARCH(" ",db[[#This Row],[QTY/ CTN B]],1)))</f>
        <v>PCS</v>
      </c>
      <c r="W2051" s="87" t="str">
        <f>IF(db[[#This Row],[QTY/ CTN TG]]="",IF(db[[#This Row],[STN TG]]="","",12),LEFT(db[[#This Row],[QTY/ CTN TG]],SEARCH(" ",db[[#This Row],[QTY/ CTN TG]],1)-1))</f>
        <v/>
      </c>
      <c r="X20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1" s="87" t="str">
        <f>IF(db[[#This Row],[STN K]]="","",IF(db[[#This Row],[STN TG]]="LSN",12,""))</f>
        <v/>
      </c>
      <c r="Z2051" s="87" t="str">
        <f>IF(db[[#This Row],[STN TG]]="LSN","PCS","")</f>
        <v/>
      </c>
      <c r="AA2051" s="87">
        <f>db[[#This Row],[QTY B]]*IF(db[[#This Row],[QTY TG]]="",1,db[[#This Row],[QTY TG]])*IF(db[[#This Row],[QTY K]]="",1,db[[#This Row],[QTY K]])</f>
        <v>288</v>
      </c>
      <c r="AB2051" s="87" t="str">
        <f>IF(db[[#This Row],[STN K]]="",IF(db[[#This Row],[STN TG]]="",db[[#This Row],[STN B]],db[[#This Row],[STN TG]]),db[[#This Row],[STN K]])</f>
        <v>PCS</v>
      </c>
      <c r="AC2051" s="87"/>
    </row>
    <row r="2052" spans="1:29" x14ac:dyDescent="0.25">
      <c r="A2052" s="87">
        <f>ROW()-1</f>
        <v>2051</v>
      </c>
      <c r="B2052" s="1" t="str">
        <f>LOWER(SUBSTITUTE(SUBSTITUTE(SUBSTITUTE(SUBSTITUTE(SUBSTITUTE(SUBSTITUTE(db[[#This Row],[NB BM]]," ",),".",""),"-",""),"(",""),")",""),"/",""))</f>
        <v>pcjkpc0719pl32hijau</v>
      </c>
      <c r="C2052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D2052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E2052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pcjkpc0719pl32hijau288pcs</v>
      </c>
      <c r="F20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pencilcasepc0719pl32greenjk288pcsartomoro</v>
      </c>
      <c r="G2052" s="1" t="s">
        <v>6589</v>
      </c>
      <c r="H2052" s="4" t="s">
        <v>3186</v>
      </c>
      <c r="I2052" s="2" t="s">
        <v>3462</v>
      </c>
      <c r="J2052" s="1" t="s">
        <v>1620</v>
      </c>
      <c r="K2052" s="26" t="e">
        <f>IF(db[[#This Row],[NB NOTA_C]]="","",COUNTIF([2]!B_MSK[concat],db[[#This Row],[NB NOTA_C]]))</f>
        <v>#REF!</v>
      </c>
      <c r="L2052" s="6" t="s">
        <v>1631</v>
      </c>
      <c r="M2052" s="1" t="s">
        <v>1672</v>
      </c>
      <c r="N2052" s="1" t="s">
        <v>2810</v>
      </c>
      <c r="P2052" s="1" t="str">
        <f>IF(db[[#This Row],[QTY/ CTN]]="","",SUBSTITUTE(SUBSTITUTE(SUBSTITUTE(db[[#This Row],[QTY/ CTN]]," ","_",2),"(",""),")","")&amp;"_")</f>
        <v>288 PCS_</v>
      </c>
      <c r="Q2052" s="1">
        <f>IF(db[[#This Row],[H_QTY/ CTN]]="","",SEARCH("_",db[[#This Row],[H_QTY/ CTN]]))</f>
        <v>8</v>
      </c>
      <c r="R2052" s="1">
        <f>IF(db[[#This Row],[H_QTY/ CTN]]="","",LEN(db[[#This Row],[H_QTY/ CTN]]))</f>
        <v>8</v>
      </c>
      <c r="S2052" s="90" t="str">
        <f>IF(db[[#This Row],[H_QTY/ CTN]]="","",LEFT(db[[#This Row],[H_QTY/ CTN]],db[[#This Row],[H_1]]-1))</f>
        <v>288 PCS</v>
      </c>
      <c r="T2052" s="87" t="str">
        <f>IF(NOT(db[[#This Row],[H_1]]=db[[#This Row],[H_2]]),MID(db[[#This Row],[H_QTY/ CTN]],db[[#This Row],[H_1]]+1,db[[#This Row],[H_2]]-db[[#This Row],[H_1]]-1),"")</f>
        <v/>
      </c>
      <c r="U2052" s="87" t="str">
        <f>IF(db[[#This Row],[QTY/ CTN B]]="","",LEFT(db[[#This Row],[QTY/ CTN B]],SEARCH(" ",db[[#This Row],[QTY/ CTN B]],1)-1))</f>
        <v>288</v>
      </c>
      <c r="V2052" s="87" t="str">
        <f>IF(db[[#This Row],[QTY/ CTN B]]="","",RIGHT(db[[#This Row],[QTY/ CTN B]],LEN(db[[#This Row],[QTY/ CTN B]])-SEARCH(" ",db[[#This Row],[QTY/ CTN B]],1)))</f>
        <v>PCS</v>
      </c>
      <c r="W2052" s="87" t="str">
        <f>IF(db[[#This Row],[QTY/ CTN TG]]="",IF(db[[#This Row],[STN TG]]="","",12),LEFT(db[[#This Row],[QTY/ CTN TG]],SEARCH(" ",db[[#This Row],[QTY/ CTN TG]],1)-1))</f>
        <v/>
      </c>
      <c r="X20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2" s="87" t="str">
        <f>IF(db[[#This Row],[STN K]]="","",IF(db[[#This Row],[STN TG]]="LSN",12,""))</f>
        <v/>
      </c>
      <c r="Z2052" s="87" t="str">
        <f>IF(db[[#This Row],[STN TG]]="LSN","PCS","")</f>
        <v/>
      </c>
      <c r="AA2052" s="87">
        <f>db[[#This Row],[QTY B]]*IF(db[[#This Row],[QTY TG]]="",1,db[[#This Row],[QTY TG]])*IF(db[[#This Row],[QTY K]]="",1,db[[#This Row],[QTY K]])</f>
        <v>288</v>
      </c>
      <c r="AB2052" s="87" t="str">
        <f>IF(db[[#This Row],[STN K]]="",IF(db[[#This Row],[STN TG]]="",db[[#This Row],[STN B]],db[[#This Row],[STN TG]]),db[[#This Row],[STN K]])</f>
        <v>PCS</v>
      </c>
      <c r="AC2052" s="87"/>
    </row>
    <row r="2053" spans="1:29" x14ac:dyDescent="0.25">
      <c r="A2053" s="87">
        <f>ROW()-1</f>
        <v>2052</v>
      </c>
      <c r="B2053" s="1" t="str">
        <f>LOWER(SUBSTITUTE(SUBSTITUTE(SUBSTITUTE(SUBSTITUTE(SUBSTITUTE(SUBSTITUTE(db[[#This Row],[NB BM]]," ",),".",""),"-",""),"(",""),")",""),"/",""))</f>
        <v>pcjkpc0719pl32merah</v>
      </c>
      <c r="C2053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D2053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E2053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pcjkpc0719pl32merah288pcs</v>
      </c>
      <c r="F20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pencilcasepc0719pl32redjk288pcsartomoro</v>
      </c>
      <c r="G2053" s="1" t="s">
        <v>6590</v>
      </c>
      <c r="H2053" s="4" t="s">
        <v>3187</v>
      </c>
      <c r="I2053" s="2" t="s">
        <v>3461</v>
      </c>
      <c r="J2053" s="1" t="s">
        <v>1620</v>
      </c>
      <c r="K2053" s="26" t="e">
        <f>IF(db[[#This Row],[NB NOTA_C]]="","",COUNTIF([2]!B_MSK[concat],db[[#This Row],[NB NOTA_C]]))</f>
        <v>#REF!</v>
      </c>
      <c r="L2053" s="6" t="s">
        <v>1631</v>
      </c>
      <c r="M2053" s="1" t="s">
        <v>1672</v>
      </c>
      <c r="N2053" s="1" t="s">
        <v>2810</v>
      </c>
      <c r="P2053" s="1" t="str">
        <f>IF(db[[#This Row],[QTY/ CTN]]="","",SUBSTITUTE(SUBSTITUTE(SUBSTITUTE(db[[#This Row],[QTY/ CTN]]," ","_",2),"(",""),")","")&amp;"_")</f>
        <v>288 PCS_</v>
      </c>
      <c r="Q2053" s="1">
        <f>IF(db[[#This Row],[H_QTY/ CTN]]="","",SEARCH("_",db[[#This Row],[H_QTY/ CTN]]))</f>
        <v>8</v>
      </c>
      <c r="R2053" s="1">
        <f>IF(db[[#This Row],[H_QTY/ CTN]]="","",LEN(db[[#This Row],[H_QTY/ CTN]]))</f>
        <v>8</v>
      </c>
      <c r="S2053" s="90" t="str">
        <f>IF(db[[#This Row],[H_QTY/ CTN]]="","",LEFT(db[[#This Row],[H_QTY/ CTN]],db[[#This Row],[H_1]]-1))</f>
        <v>288 PCS</v>
      </c>
      <c r="T2053" s="87" t="str">
        <f>IF(NOT(db[[#This Row],[H_1]]=db[[#This Row],[H_2]]),MID(db[[#This Row],[H_QTY/ CTN]],db[[#This Row],[H_1]]+1,db[[#This Row],[H_2]]-db[[#This Row],[H_1]]-1),"")</f>
        <v/>
      </c>
      <c r="U2053" s="87" t="str">
        <f>IF(db[[#This Row],[QTY/ CTN B]]="","",LEFT(db[[#This Row],[QTY/ CTN B]],SEARCH(" ",db[[#This Row],[QTY/ CTN B]],1)-1))</f>
        <v>288</v>
      </c>
      <c r="V2053" s="87" t="str">
        <f>IF(db[[#This Row],[QTY/ CTN B]]="","",RIGHT(db[[#This Row],[QTY/ CTN B]],LEN(db[[#This Row],[QTY/ CTN B]])-SEARCH(" ",db[[#This Row],[QTY/ CTN B]],1)))</f>
        <v>PCS</v>
      </c>
      <c r="W2053" s="87" t="str">
        <f>IF(db[[#This Row],[QTY/ CTN TG]]="",IF(db[[#This Row],[STN TG]]="","",12),LEFT(db[[#This Row],[QTY/ CTN TG]],SEARCH(" ",db[[#This Row],[QTY/ CTN TG]],1)-1))</f>
        <v/>
      </c>
      <c r="X20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3" s="87" t="str">
        <f>IF(db[[#This Row],[STN K]]="","",IF(db[[#This Row],[STN TG]]="LSN",12,""))</f>
        <v/>
      </c>
      <c r="Z2053" s="87" t="str">
        <f>IF(db[[#This Row],[STN TG]]="LSN","PCS","")</f>
        <v/>
      </c>
      <c r="AA2053" s="87">
        <f>db[[#This Row],[QTY B]]*IF(db[[#This Row],[QTY TG]]="",1,db[[#This Row],[QTY TG]])*IF(db[[#This Row],[QTY K]]="",1,db[[#This Row],[QTY K]])</f>
        <v>288</v>
      </c>
      <c r="AB2053" s="87" t="str">
        <f>IF(db[[#This Row],[STN K]]="",IF(db[[#This Row],[STN TG]]="",db[[#This Row],[STN B]],db[[#This Row],[STN TG]]),db[[#This Row],[STN K]])</f>
        <v>PCS</v>
      </c>
      <c r="AC2053" s="87"/>
    </row>
    <row r="2054" spans="1:29" x14ac:dyDescent="0.25">
      <c r="A2054" s="87">
        <f>ROW()-1</f>
        <v>2053</v>
      </c>
      <c r="B2054" s="1" t="str">
        <f>LOWER(SUBSTITUTE(SUBSTITUTE(SUBSTITUTE(SUBSTITUTE(SUBSTITUTE(SUBSTITUTE(db[[#This Row],[NB BM]]," ",),".",""),"-",""),"(",""),")",""),"/",""))</f>
        <v>pcjkpc0719pl32kuning</v>
      </c>
      <c r="C2054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D2054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E2054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pcjkpc0719pl32kuning288pcs</v>
      </c>
      <c r="F20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pencilcasepc0719pl32yellowjk288pcsartomoro</v>
      </c>
      <c r="G2054" s="1" t="s">
        <v>6591</v>
      </c>
      <c r="H2054" s="4" t="s">
        <v>3459</v>
      </c>
      <c r="I2054" s="2" t="s">
        <v>3460</v>
      </c>
      <c r="J2054" s="1" t="s">
        <v>1620</v>
      </c>
      <c r="K2054" s="26" t="e">
        <f>IF(db[[#This Row],[NB NOTA_C]]="","",COUNTIF([2]!B_MSK[concat],db[[#This Row],[NB NOTA_C]]))</f>
        <v>#REF!</v>
      </c>
      <c r="L2054" s="6" t="s">
        <v>1631</v>
      </c>
      <c r="M2054" s="1" t="s">
        <v>1672</v>
      </c>
      <c r="N2054" s="1" t="s">
        <v>2810</v>
      </c>
      <c r="P2054" s="1" t="str">
        <f>IF(db[[#This Row],[QTY/ CTN]]="","",SUBSTITUTE(SUBSTITUTE(SUBSTITUTE(db[[#This Row],[QTY/ CTN]]," ","_",2),"(",""),")","")&amp;"_")</f>
        <v>288 PCS_</v>
      </c>
      <c r="Q2054" s="1">
        <f>IF(db[[#This Row],[H_QTY/ CTN]]="","",SEARCH("_",db[[#This Row],[H_QTY/ CTN]]))</f>
        <v>8</v>
      </c>
      <c r="R2054" s="1">
        <f>IF(db[[#This Row],[H_QTY/ CTN]]="","",LEN(db[[#This Row],[H_QTY/ CTN]]))</f>
        <v>8</v>
      </c>
      <c r="S2054" s="90" t="str">
        <f>IF(db[[#This Row],[H_QTY/ CTN]]="","",LEFT(db[[#This Row],[H_QTY/ CTN]],db[[#This Row],[H_1]]-1))</f>
        <v>288 PCS</v>
      </c>
      <c r="T2054" s="87" t="str">
        <f>IF(NOT(db[[#This Row],[H_1]]=db[[#This Row],[H_2]]),MID(db[[#This Row],[H_QTY/ CTN]],db[[#This Row],[H_1]]+1,db[[#This Row],[H_2]]-db[[#This Row],[H_1]]-1),"")</f>
        <v/>
      </c>
      <c r="U2054" s="87" t="str">
        <f>IF(db[[#This Row],[QTY/ CTN B]]="","",LEFT(db[[#This Row],[QTY/ CTN B]],SEARCH(" ",db[[#This Row],[QTY/ CTN B]],1)-1))</f>
        <v>288</v>
      </c>
      <c r="V2054" s="87" t="str">
        <f>IF(db[[#This Row],[QTY/ CTN B]]="","",RIGHT(db[[#This Row],[QTY/ CTN B]],LEN(db[[#This Row],[QTY/ CTN B]])-SEARCH(" ",db[[#This Row],[QTY/ CTN B]],1)))</f>
        <v>PCS</v>
      </c>
      <c r="W2054" s="87" t="str">
        <f>IF(db[[#This Row],[QTY/ CTN TG]]="",IF(db[[#This Row],[STN TG]]="","",12),LEFT(db[[#This Row],[QTY/ CTN TG]],SEARCH(" ",db[[#This Row],[QTY/ CTN TG]],1)-1))</f>
        <v/>
      </c>
      <c r="X20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4" s="87" t="str">
        <f>IF(db[[#This Row],[STN K]]="","",IF(db[[#This Row],[STN TG]]="LSN",12,""))</f>
        <v/>
      </c>
      <c r="Z2054" s="87" t="str">
        <f>IF(db[[#This Row],[STN TG]]="LSN","PCS","")</f>
        <v/>
      </c>
      <c r="AA2054" s="87">
        <f>db[[#This Row],[QTY B]]*IF(db[[#This Row],[QTY TG]]="",1,db[[#This Row],[QTY TG]])*IF(db[[#This Row],[QTY K]]="",1,db[[#This Row],[QTY K]])</f>
        <v>288</v>
      </c>
      <c r="AB2054" s="87" t="str">
        <f>IF(db[[#This Row],[STN K]]="",IF(db[[#This Row],[STN TG]]="",db[[#This Row],[STN B]],db[[#This Row],[STN TG]]),db[[#This Row],[STN K]])</f>
        <v>PCS</v>
      </c>
      <c r="AC2054" s="87"/>
    </row>
    <row r="2055" spans="1:29" x14ac:dyDescent="0.25">
      <c r="A2055" s="87">
        <f>ROW()-1</f>
        <v>2054</v>
      </c>
      <c r="B2055" s="1" t="str">
        <f>LOWER(SUBSTITUTE(SUBSTITUTE(SUBSTITUTE(SUBSTITUTE(SUBSTITUTE(SUBSTITUTE(db[[#This Row],[NB BM]]," ",),".",""),"-",""),"(",""),")",""),"/",""))</f>
        <v>pcjkpc0719pstl35biru</v>
      </c>
      <c r="C2055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D2055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E2055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pcjkpc0719pstl35biru288pcs</v>
      </c>
      <c r="F20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pencilcasepc0719pstl35bluejk288pcsartomoro</v>
      </c>
      <c r="G2055" s="1" t="s">
        <v>6592</v>
      </c>
      <c r="H2055" s="4" t="s">
        <v>3856</v>
      </c>
      <c r="I2055" s="49" t="s">
        <v>3857</v>
      </c>
      <c r="J2055" s="1" t="s">
        <v>1620</v>
      </c>
      <c r="K2055" s="26" t="e">
        <f>IF(db[[#This Row],[NB NOTA_C]]="","",COUNTIF([2]!B_MSK[concat],db[[#This Row],[NB NOTA_C]]))</f>
        <v>#REF!</v>
      </c>
      <c r="L2055" s="6" t="s">
        <v>1631</v>
      </c>
      <c r="M2055" s="1" t="s">
        <v>1672</v>
      </c>
      <c r="N2055" s="1" t="s">
        <v>2810</v>
      </c>
      <c r="P2055" s="1" t="str">
        <f>IF(db[[#This Row],[QTY/ CTN]]="","",SUBSTITUTE(SUBSTITUTE(SUBSTITUTE(db[[#This Row],[QTY/ CTN]]," ","_",2),"(",""),")","")&amp;"_")</f>
        <v>288 PCS_</v>
      </c>
      <c r="Q2055" s="1">
        <f>IF(db[[#This Row],[H_QTY/ CTN]]="","",SEARCH("_",db[[#This Row],[H_QTY/ CTN]]))</f>
        <v>8</v>
      </c>
      <c r="R2055" s="1">
        <f>IF(db[[#This Row],[H_QTY/ CTN]]="","",LEN(db[[#This Row],[H_QTY/ CTN]]))</f>
        <v>8</v>
      </c>
      <c r="S2055" s="90" t="str">
        <f>IF(db[[#This Row],[H_QTY/ CTN]]="","",LEFT(db[[#This Row],[H_QTY/ CTN]],db[[#This Row],[H_1]]-1))</f>
        <v>288 PCS</v>
      </c>
      <c r="T2055" s="87" t="str">
        <f>IF(NOT(db[[#This Row],[H_1]]=db[[#This Row],[H_2]]),MID(db[[#This Row],[H_QTY/ CTN]],db[[#This Row],[H_1]]+1,db[[#This Row],[H_2]]-db[[#This Row],[H_1]]-1),"")</f>
        <v/>
      </c>
      <c r="U2055" s="87" t="str">
        <f>IF(db[[#This Row],[QTY/ CTN B]]="","",LEFT(db[[#This Row],[QTY/ CTN B]],SEARCH(" ",db[[#This Row],[QTY/ CTN B]],1)-1))</f>
        <v>288</v>
      </c>
      <c r="V2055" s="87" t="str">
        <f>IF(db[[#This Row],[QTY/ CTN B]]="","",RIGHT(db[[#This Row],[QTY/ CTN B]],LEN(db[[#This Row],[QTY/ CTN B]])-SEARCH(" ",db[[#This Row],[QTY/ CTN B]],1)))</f>
        <v>PCS</v>
      </c>
      <c r="W2055" s="87" t="str">
        <f>IF(db[[#This Row],[QTY/ CTN TG]]="",IF(db[[#This Row],[STN TG]]="","",12),LEFT(db[[#This Row],[QTY/ CTN TG]],SEARCH(" ",db[[#This Row],[QTY/ CTN TG]],1)-1))</f>
        <v/>
      </c>
      <c r="X2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5" s="87" t="str">
        <f>IF(db[[#This Row],[STN K]]="","",IF(db[[#This Row],[STN TG]]="LSN",12,""))</f>
        <v/>
      </c>
      <c r="Z2055" s="87" t="str">
        <f>IF(db[[#This Row],[STN TG]]="LSN","PCS","")</f>
        <v/>
      </c>
      <c r="AA2055" s="87">
        <f>db[[#This Row],[QTY B]]*IF(db[[#This Row],[QTY TG]]="",1,db[[#This Row],[QTY TG]])*IF(db[[#This Row],[QTY K]]="",1,db[[#This Row],[QTY K]])</f>
        <v>288</v>
      </c>
      <c r="AB2055" s="87" t="str">
        <f>IF(db[[#This Row],[STN K]]="",IF(db[[#This Row],[STN TG]]="",db[[#This Row],[STN B]],db[[#This Row],[STN TG]]),db[[#This Row],[STN K]])</f>
        <v>PCS</v>
      </c>
      <c r="AC2055" s="87"/>
    </row>
    <row r="2056" spans="1:29" x14ac:dyDescent="0.25">
      <c r="A2056" s="87">
        <f>ROW()-1</f>
        <v>2055</v>
      </c>
      <c r="B2056" s="1" t="str">
        <f>LOWER(SUBSTITUTE(SUBSTITUTE(SUBSTITUTE(SUBSTITUTE(SUBSTITUTE(SUBSTITUTE(db[[#This Row],[NB BM]]," ",),".",""),"-",""),"(",""),")",""),"/",""))</f>
        <v>pcjkpc0719pstl35hijau</v>
      </c>
      <c r="C2056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D2056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E2056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pcjkpc0719pstl35hijau288pcs</v>
      </c>
      <c r="F20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pencilcasepc0719pstl35greenjk288pcsartomoro</v>
      </c>
      <c r="G2056" s="1" t="s">
        <v>6593</v>
      </c>
      <c r="H2056" s="4" t="s">
        <v>3783</v>
      </c>
      <c r="I2056" s="49" t="s">
        <v>3786</v>
      </c>
      <c r="J2056" s="1" t="s">
        <v>1620</v>
      </c>
      <c r="K2056" s="26" t="e">
        <f>IF(db[[#This Row],[NB NOTA_C]]="","",COUNTIF([2]!B_MSK[concat],db[[#This Row],[NB NOTA_C]]))</f>
        <v>#REF!</v>
      </c>
      <c r="L2056" s="6" t="s">
        <v>1631</v>
      </c>
      <c r="M2056" s="1" t="s">
        <v>1672</v>
      </c>
      <c r="N2056" s="1" t="s">
        <v>2810</v>
      </c>
      <c r="P2056" s="1" t="str">
        <f>IF(db[[#This Row],[QTY/ CTN]]="","",SUBSTITUTE(SUBSTITUTE(SUBSTITUTE(db[[#This Row],[QTY/ CTN]]," ","_",2),"(",""),")","")&amp;"_")</f>
        <v>288 PCS_</v>
      </c>
      <c r="Q2056" s="1">
        <f>IF(db[[#This Row],[H_QTY/ CTN]]="","",SEARCH("_",db[[#This Row],[H_QTY/ CTN]]))</f>
        <v>8</v>
      </c>
      <c r="R2056" s="1">
        <f>IF(db[[#This Row],[H_QTY/ CTN]]="","",LEN(db[[#This Row],[H_QTY/ CTN]]))</f>
        <v>8</v>
      </c>
      <c r="S2056" s="90" t="str">
        <f>IF(db[[#This Row],[H_QTY/ CTN]]="","",LEFT(db[[#This Row],[H_QTY/ CTN]],db[[#This Row],[H_1]]-1))</f>
        <v>288 PCS</v>
      </c>
      <c r="T2056" s="87" t="str">
        <f>IF(NOT(db[[#This Row],[H_1]]=db[[#This Row],[H_2]]),MID(db[[#This Row],[H_QTY/ CTN]],db[[#This Row],[H_1]]+1,db[[#This Row],[H_2]]-db[[#This Row],[H_1]]-1),"")</f>
        <v/>
      </c>
      <c r="U2056" s="87" t="str">
        <f>IF(db[[#This Row],[QTY/ CTN B]]="","",LEFT(db[[#This Row],[QTY/ CTN B]],SEARCH(" ",db[[#This Row],[QTY/ CTN B]],1)-1))</f>
        <v>288</v>
      </c>
      <c r="V2056" s="87" t="str">
        <f>IF(db[[#This Row],[QTY/ CTN B]]="","",RIGHT(db[[#This Row],[QTY/ CTN B]],LEN(db[[#This Row],[QTY/ CTN B]])-SEARCH(" ",db[[#This Row],[QTY/ CTN B]],1)))</f>
        <v>PCS</v>
      </c>
      <c r="W2056" s="87" t="str">
        <f>IF(db[[#This Row],[QTY/ CTN TG]]="",IF(db[[#This Row],[STN TG]]="","",12),LEFT(db[[#This Row],[QTY/ CTN TG]],SEARCH(" ",db[[#This Row],[QTY/ CTN TG]],1)-1))</f>
        <v/>
      </c>
      <c r="X2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6" s="87" t="str">
        <f>IF(db[[#This Row],[STN K]]="","",IF(db[[#This Row],[STN TG]]="LSN",12,""))</f>
        <v/>
      </c>
      <c r="Z2056" s="87" t="str">
        <f>IF(db[[#This Row],[STN TG]]="LSN","PCS","")</f>
        <v/>
      </c>
      <c r="AA2056" s="87">
        <f>db[[#This Row],[QTY B]]*IF(db[[#This Row],[QTY TG]]="",1,db[[#This Row],[QTY TG]])*IF(db[[#This Row],[QTY K]]="",1,db[[#This Row],[QTY K]])</f>
        <v>288</v>
      </c>
      <c r="AB2056" s="87" t="str">
        <f>IF(db[[#This Row],[STN K]]="",IF(db[[#This Row],[STN TG]]="",db[[#This Row],[STN B]],db[[#This Row],[STN TG]]),db[[#This Row],[STN K]])</f>
        <v>PCS</v>
      </c>
      <c r="AC2056" s="87"/>
    </row>
    <row r="2057" spans="1:29" x14ac:dyDescent="0.25">
      <c r="A2057" s="87">
        <f>ROW()-1</f>
        <v>2056</v>
      </c>
      <c r="B2057" s="1" t="str">
        <f>LOWER(SUBSTITUTE(SUBSTITUTE(SUBSTITUTE(SUBSTITUTE(SUBSTITUTE(SUBSTITUTE(db[[#This Row],[NB BM]]," ",),".",""),"-",""),"(",""),")",""),"/",""))</f>
        <v>pcjkpc0719pstl35pink</v>
      </c>
      <c r="C2057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D2057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E2057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pcjkpc0719pstl35pink288pcs</v>
      </c>
      <c r="F20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pencilcasepc0719pstl35pinkjk288pcsartomoro</v>
      </c>
      <c r="G2057" s="1" t="s">
        <v>6594</v>
      </c>
      <c r="H2057" s="4" t="s">
        <v>3784</v>
      </c>
      <c r="I2057" s="49" t="s">
        <v>3787</v>
      </c>
      <c r="J2057" s="1" t="s">
        <v>1620</v>
      </c>
      <c r="K2057" s="26" t="e">
        <f>IF(db[[#This Row],[NB NOTA_C]]="","",COUNTIF([2]!B_MSK[concat],db[[#This Row],[NB NOTA_C]]))</f>
        <v>#REF!</v>
      </c>
      <c r="L2057" s="6" t="s">
        <v>1631</v>
      </c>
      <c r="M2057" s="1" t="s">
        <v>1672</v>
      </c>
      <c r="N2057" s="1" t="s">
        <v>2810</v>
      </c>
      <c r="P2057" s="1" t="str">
        <f>IF(db[[#This Row],[QTY/ CTN]]="","",SUBSTITUTE(SUBSTITUTE(SUBSTITUTE(db[[#This Row],[QTY/ CTN]]," ","_",2),"(",""),")","")&amp;"_")</f>
        <v>288 PCS_</v>
      </c>
      <c r="Q2057" s="1">
        <f>IF(db[[#This Row],[H_QTY/ CTN]]="","",SEARCH("_",db[[#This Row],[H_QTY/ CTN]]))</f>
        <v>8</v>
      </c>
      <c r="R2057" s="1">
        <f>IF(db[[#This Row],[H_QTY/ CTN]]="","",LEN(db[[#This Row],[H_QTY/ CTN]]))</f>
        <v>8</v>
      </c>
      <c r="S2057" s="90" t="str">
        <f>IF(db[[#This Row],[H_QTY/ CTN]]="","",LEFT(db[[#This Row],[H_QTY/ CTN]],db[[#This Row],[H_1]]-1))</f>
        <v>288 PCS</v>
      </c>
      <c r="T2057" s="87" t="str">
        <f>IF(NOT(db[[#This Row],[H_1]]=db[[#This Row],[H_2]]),MID(db[[#This Row],[H_QTY/ CTN]],db[[#This Row],[H_1]]+1,db[[#This Row],[H_2]]-db[[#This Row],[H_1]]-1),"")</f>
        <v/>
      </c>
      <c r="U2057" s="87" t="str">
        <f>IF(db[[#This Row],[QTY/ CTN B]]="","",LEFT(db[[#This Row],[QTY/ CTN B]],SEARCH(" ",db[[#This Row],[QTY/ CTN B]],1)-1))</f>
        <v>288</v>
      </c>
      <c r="V2057" s="87" t="str">
        <f>IF(db[[#This Row],[QTY/ CTN B]]="","",RIGHT(db[[#This Row],[QTY/ CTN B]],LEN(db[[#This Row],[QTY/ CTN B]])-SEARCH(" ",db[[#This Row],[QTY/ CTN B]],1)))</f>
        <v>PCS</v>
      </c>
      <c r="W2057" s="87" t="str">
        <f>IF(db[[#This Row],[QTY/ CTN TG]]="",IF(db[[#This Row],[STN TG]]="","",12),LEFT(db[[#This Row],[QTY/ CTN TG]],SEARCH(" ",db[[#This Row],[QTY/ CTN TG]],1)-1))</f>
        <v/>
      </c>
      <c r="X20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7" s="87" t="str">
        <f>IF(db[[#This Row],[STN K]]="","",IF(db[[#This Row],[STN TG]]="LSN",12,""))</f>
        <v/>
      </c>
      <c r="Z2057" s="87" t="str">
        <f>IF(db[[#This Row],[STN TG]]="LSN","PCS","")</f>
        <v/>
      </c>
      <c r="AA2057" s="87">
        <f>db[[#This Row],[QTY B]]*IF(db[[#This Row],[QTY TG]]="",1,db[[#This Row],[QTY TG]])*IF(db[[#This Row],[QTY K]]="",1,db[[#This Row],[QTY K]])</f>
        <v>288</v>
      </c>
      <c r="AB2057" s="87" t="str">
        <f>IF(db[[#This Row],[STN K]]="",IF(db[[#This Row],[STN TG]]="",db[[#This Row],[STN B]],db[[#This Row],[STN TG]]),db[[#This Row],[STN K]])</f>
        <v>PCS</v>
      </c>
      <c r="AC2057" s="87"/>
    </row>
    <row r="2058" spans="1:29" x14ac:dyDescent="0.25">
      <c r="A2058" s="87">
        <f>ROW()-1</f>
        <v>2057</v>
      </c>
      <c r="B2058" s="1" t="str">
        <f>LOWER(SUBSTITUTE(SUBSTITUTE(SUBSTITUTE(SUBSTITUTE(SUBSTITUTE(SUBSTITUTE(db[[#This Row],[NB BM]]," ",),".",""),"-",""),"(",""),")",""),"/",""))</f>
        <v>pcjkpc0719pstl35ungu</v>
      </c>
      <c r="C2058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D2058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E2058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pcjkpc0719pstl35ungu288pcs</v>
      </c>
      <c r="F20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pencilcasepc0719pstl35purplejk288pcsartomoro</v>
      </c>
      <c r="G2058" s="1" t="s">
        <v>6595</v>
      </c>
      <c r="H2058" s="4" t="s">
        <v>3785</v>
      </c>
      <c r="I2058" s="2" t="s">
        <v>3788</v>
      </c>
      <c r="J2058" s="1" t="s">
        <v>1620</v>
      </c>
      <c r="K2058" s="26" t="e">
        <f>IF(db[[#This Row],[NB NOTA_C]]="","",COUNTIF([2]!B_MSK[concat],db[[#This Row],[NB NOTA_C]]))</f>
        <v>#REF!</v>
      </c>
      <c r="L2058" s="6" t="s">
        <v>1631</v>
      </c>
      <c r="M2058" s="1" t="s">
        <v>1672</v>
      </c>
      <c r="N2058" s="1" t="s">
        <v>2810</v>
      </c>
      <c r="P2058" s="1" t="str">
        <f>IF(db[[#This Row],[QTY/ CTN]]="","",SUBSTITUTE(SUBSTITUTE(SUBSTITUTE(db[[#This Row],[QTY/ CTN]]," ","_",2),"(",""),")","")&amp;"_")</f>
        <v>288 PCS_</v>
      </c>
      <c r="Q2058" s="1">
        <f>IF(db[[#This Row],[H_QTY/ CTN]]="","",SEARCH("_",db[[#This Row],[H_QTY/ CTN]]))</f>
        <v>8</v>
      </c>
      <c r="R2058" s="1">
        <f>IF(db[[#This Row],[H_QTY/ CTN]]="","",LEN(db[[#This Row],[H_QTY/ CTN]]))</f>
        <v>8</v>
      </c>
      <c r="S2058" s="90" t="str">
        <f>IF(db[[#This Row],[H_QTY/ CTN]]="","",LEFT(db[[#This Row],[H_QTY/ CTN]],db[[#This Row],[H_1]]-1))</f>
        <v>288 PCS</v>
      </c>
      <c r="T2058" s="87" t="str">
        <f>IF(NOT(db[[#This Row],[H_1]]=db[[#This Row],[H_2]]),MID(db[[#This Row],[H_QTY/ CTN]],db[[#This Row],[H_1]]+1,db[[#This Row],[H_2]]-db[[#This Row],[H_1]]-1),"")</f>
        <v/>
      </c>
      <c r="U2058" s="87" t="str">
        <f>IF(db[[#This Row],[QTY/ CTN B]]="","",LEFT(db[[#This Row],[QTY/ CTN B]],SEARCH(" ",db[[#This Row],[QTY/ CTN B]],1)-1))</f>
        <v>288</v>
      </c>
      <c r="V2058" s="87" t="str">
        <f>IF(db[[#This Row],[QTY/ CTN B]]="","",RIGHT(db[[#This Row],[QTY/ CTN B]],LEN(db[[#This Row],[QTY/ CTN B]])-SEARCH(" ",db[[#This Row],[QTY/ CTN B]],1)))</f>
        <v>PCS</v>
      </c>
      <c r="W2058" s="87" t="str">
        <f>IF(db[[#This Row],[QTY/ CTN TG]]="",IF(db[[#This Row],[STN TG]]="","",12),LEFT(db[[#This Row],[QTY/ CTN TG]],SEARCH(" ",db[[#This Row],[QTY/ CTN TG]],1)-1))</f>
        <v/>
      </c>
      <c r="X2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8" s="87" t="str">
        <f>IF(db[[#This Row],[STN K]]="","",IF(db[[#This Row],[STN TG]]="LSN",12,""))</f>
        <v/>
      </c>
      <c r="Z2058" s="87" t="str">
        <f>IF(db[[#This Row],[STN TG]]="LSN","PCS","")</f>
        <v/>
      </c>
      <c r="AA2058" s="87">
        <f>db[[#This Row],[QTY B]]*IF(db[[#This Row],[QTY TG]]="",1,db[[#This Row],[QTY TG]])*IF(db[[#This Row],[QTY K]]="",1,db[[#This Row],[QTY K]])</f>
        <v>288</v>
      </c>
      <c r="AB2058" s="87" t="str">
        <f>IF(db[[#This Row],[STN K]]="",IF(db[[#This Row],[STN TG]]="",db[[#This Row],[STN B]],db[[#This Row],[STN TG]]),db[[#This Row],[STN K]])</f>
        <v>PCS</v>
      </c>
      <c r="AC2058" s="87"/>
    </row>
    <row r="2059" spans="1:29" x14ac:dyDescent="0.25">
      <c r="A2059" s="87">
        <f>ROW()-1</f>
        <v>2058</v>
      </c>
      <c r="B2059" s="1" t="str">
        <f>LOWER(SUBSTITUTE(SUBSTITUTE(SUBSTITUTE(SUBSTITUTE(SUBSTITUTE(SUBSTITUTE(db[[#This Row],[NB BM]]," ",),".",""),"-",""),"(",""),")",""),"/",""))</f>
        <v>pcjkpc0719pstl35</v>
      </c>
      <c r="C2059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D2059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E2059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pcjkpc0719pstl35288pcs</v>
      </c>
      <c r="F20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pencilcasepc0719pstl35jk288pcsartomoro</v>
      </c>
      <c r="G2059" s="1" t="s">
        <v>6596</v>
      </c>
      <c r="H2059" s="4" t="s">
        <v>752</v>
      </c>
      <c r="I2059" s="49" t="s">
        <v>753</v>
      </c>
      <c r="J2059" s="1" t="s">
        <v>1620</v>
      </c>
      <c r="K2059" s="26" t="e">
        <f>IF(db[[#This Row],[NB NOTA_C]]="","",COUNTIF([2]!B_MSK[concat],db[[#This Row],[NB NOTA_C]]))</f>
        <v>#REF!</v>
      </c>
      <c r="L2059" s="6" t="s">
        <v>1631</v>
      </c>
      <c r="M2059" s="1" t="s">
        <v>1672</v>
      </c>
      <c r="N2059" s="1" t="s">
        <v>2810</v>
      </c>
      <c r="P2059" s="1" t="str">
        <f>IF(db[[#This Row],[QTY/ CTN]]="","",SUBSTITUTE(SUBSTITUTE(SUBSTITUTE(db[[#This Row],[QTY/ CTN]]," ","_",2),"(",""),")","")&amp;"_")</f>
        <v>288 PCS_</v>
      </c>
      <c r="Q2059" s="1">
        <f>IF(db[[#This Row],[H_QTY/ CTN]]="","",SEARCH("_",db[[#This Row],[H_QTY/ CTN]]))</f>
        <v>8</v>
      </c>
      <c r="R2059" s="1">
        <f>IF(db[[#This Row],[H_QTY/ CTN]]="","",LEN(db[[#This Row],[H_QTY/ CTN]]))</f>
        <v>8</v>
      </c>
      <c r="S2059" s="90" t="str">
        <f>IF(db[[#This Row],[H_QTY/ CTN]]="","",LEFT(db[[#This Row],[H_QTY/ CTN]],db[[#This Row],[H_1]]-1))</f>
        <v>288 PCS</v>
      </c>
      <c r="T2059" s="87" t="str">
        <f>IF(NOT(db[[#This Row],[H_1]]=db[[#This Row],[H_2]]),MID(db[[#This Row],[H_QTY/ CTN]],db[[#This Row],[H_1]]+1,db[[#This Row],[H_2]]-db[[#This Row],[H_1]]-1),"")</f>
        <v/>
      </c>
      <c r="U2059" s="87" t="str">
        <f>IF(db[[#This Row],[QTY/ CTN B]]="","",LEFT(db[[#This Row],[QTY/ CTN B]],SEARCH(" ",db[[#This Row],[QTY/ CTN B]],1)-1))</f>
        <v>288</v>
      </c>
      <c r="V2059" s="87" t="str">
        <f>IF(db[[#This Row],[QTY/ CTN B]]="","",RIGHT(db[[#This Row],[QTY/ CTN B]],LEN(db[[#This Row],[QTY/ CTN B]])-SEARCH(" ",db[[#This Row],[QTY/ CTN B]],1)))</f>
        <v>PCS</v>
      </c>
      <c r="W2059" s="87" t="str">
        <f>IF(db[[#This Row],[QTY/ CTN TG]]="",IF(db[[#This Row],[STN TG]]="","",12),LEFT(db[[#This Row],[QTY/ CTN TG]],SEARCH(" ",db[[#This Row],[QTY/ CTN TG]],1)-1))</f>
        <v/>
      </c>
      <c r="X20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59" s="87" t="str">
        <f>IF(db[[#This Row],[STN K]]="","",IF(db[[#This Row],[STN TG]]="LSN",12,""))</f>
        <v/>
      </c>
      <c r="Z2059" s="87" t="str">
        <f>IF(db[[#This Row],[STN TG]]="LSN","PCS","")</f>
        <v/>
      </c>
      <c r="AA2059" s="87">
        <f>db[[#This Row],[QTY B]]*IF(db[[#This Row],[QTY TG]]="",1,db[[#This Row],[QTY TG]])*IF(db[[#This Row],[QTY K]]="",1,db[[#This Row],[QTY K]])</f>
        <v>288</v>
      </c>
      <c r="AB2059" s="87" t="str">
        <f>IF(db[[#This Row],[STN K]]="",IF(db[[#This Row],[STN TG]]="",db[[#This Row],[STN B]],db[[#This Row],[STN TG]]),db[[#This Row],[STN K]])</f>
        <v>PCS</v>
      </c>
      <c r="AC2059" s="87"/>
    </row>
    <row r="2060" spans="1:29" x14ac:dyDescent="0.25">
      <c r="A2060" s="87">
        <f>ROW()-1</f>
        <v>2059</v>
      </c>
      <c r="B2060" s="1" t="str">
        <f>LOWER(SUBSTITUTE(SUBSTITUTE(SUBSTITUTE(SUBSTITUTE(SUBSTITUTE(SUBSTITUTE(db[[#This Row],[NB BM]]," ",),".",""),"-",""),"(",""),")",""),"/",""))</f>
        <v>pcjkpc0719tv33aftravel</v>
      </c>
      <c r="C2060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D2060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E2060" s="1" t="str">
        <f>LOWER(SUBSTITUTE(SUBSTITUTE(SUBSTITUTE(SUBSTITUTE(SUBSTITUTE(SUBSTITUTE(SUBSTITUTE(SUBSTITUTE(SUBSTITUTE(db[[#This Row],[NB BM]]&amp;db[[#This Row],[QTY/ CTN]]," ",),".",""),"-",""),"(",""),")",""),",",""),"/",""),"""",""),"+",""))</f>
        <v>pcjkpc0719tv33aftravel288pcs</v>
      </c>
      <c r="F20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pencilcasepc0719tv33aftraveljk288pcsartomoro</v>
      </c>
      <c r="G2060" s="1" t="s">
        <v>6597</v>
      </c>
      <c r="H2060" s="4" t="s">
        <v>754</v>
      </c>
      <c r="I2060" s="2" t="s">
        <v>755</v>
      </c>
      <c r="J2060" s="1" t="s">
        <v>1620</v>
      </c>
      <c r="K2060" s="26" t="e">
        <f>IF(db[[#This Row],[NB NOTA_C]]="","",COUNTIF([2]!B_MSK[concat],db[[#This Row],[NB NOTA_C]]))</f>
        <v>#REF!</v>
      </c>
      <c r="L2060" s="6" t="s">
        <v>1631</v>
      </c>
      <c r="M2060" s="1" t="s">
        <v>1672</v>
      </c>
      <c r="N2060" s="1" t="s">
        <v>2810</v>
      </c>
      <c r="P2060" s="1" t="str">
        <f>IF(db[[#This Row],[QTY/ CTN]]="","",SUBSTITUTE(SUBSTITUTE(SUBSTITUTE(db[[#This Row],[QTY/ CTN]]," ","_",2),"(",""),")","")&amp;"_")</f>
        <v>288 PCS_</v>
      </c>
      <c r="Q2060" s="1">
        <f>IF(db[[#This Row],[H_QTY/ CTN]]="","",SEARCH("_",db[[#This Row],[H_QTY/ CTN]]))</f>
        <v>8</v>
      </c>
      <c r="R2060" s="1">
        <f>IF(db[[#This Row],[H_QTY/ CTN]]="","",LEN(db[[#This Row],[H_QTY/ CTN]]))</f>
        <v>8</v>
      </c>
      <c r="S2060" s="90" t="str">
        <f>IF(db[[#This Row],[H_QTY/ CTN]]="","",LEFT(db[[#This Row],[H_QTY/ CTN]],db[[#This Row],[H_1]]-1))</f>
        <v>288 PCS</v>
      </c>
      <c r="T2060" s="87" t="str">
        <f>IF(NOT(db[[#This Row],[H_1]]=db[[#This Row],[H_2]]),MID(db[[#This Row],[H_QTY/ CTN]],db[[#This Row],[H_1]]+1,db[[#This Row],[H_2]]-db[[#This Row],[H_1]]-1),"")</f>
        <v/>
      </c>
      <c r="U2060" s="87" t="str">
        <f>IF(db[[#This Row],[QTY/ CTN B]]="","",LEFT(db[[#This Row],[QTY/ CTN B]],SEARCH(" ",db[[#This Row],[QTY/ CTN B]],1)-1))</f>
        <v>288</v>
      </c>
      <c r="V2060" s="87" t="str">
        <f>IF(db[[#This Row],[QTY/ CTN B]]="","",RIGHT(db[[#This Row],[QTY/ CTN B]],LEN(db[[#This Row],[QTY/ CTN B]])-SEARCH(" ",db[[#This Row],[QTY/ CTN B]],1)))</f>
        <v>PCS</v>
      </c>
      <c r="W2060" s="87" t="str">
        <f>IF(db[[#This Row],[QTY/ CTN TG]]="",IF(db[[#This Row],[STN TG]]="","",12),LEFT(db[[#This Row],[QTY/ CTN TG]],SEARCH(" ",db[[#This Row],[QTY/ CTN TG]],1)-1))</f>
        <v/>
      </c>
      <c r="X20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60" s="87" t="str">
        <f>IF(db[[#This Row],[STN K]]="","",IF(db[[#This Row],[STN TG]]="LSN",12,""))</f>
        <v/>
      </c>
      <c r="Z2060" s="87" t="str">
        <f>IF(db[[#This Row],[STN TG]]="LSN","PCS","")</f>
        <v/>
      </c>
      <c r="AA2060" s="87">
        <f>db[[#This Row],[QTY B]]*IF(db[[#This Row],[QTY TG]]="",1,db[[#This Row],[QTY TG]])*IF(db[[#This Row],[QTY K]]="",1,db[[#This Row],[QTY K]])</f>
        <v>288</v>
      </c>
      <c r="AB2060" s="87" t="str">
        <f>IF(db[[#This Row],[STN K]]="",IF(db[[#This Row],[STN TG]]="",db[[#This Row],[STN B]],db[[#This Row],[STN TG]]),db[[#This Row],[STN K]])</f>
        <v>PCS</v>
      </c>
      <c r="AC2060" s="87"/>
    </row>
    <row r="2061" spans="1:29" x14ac:dyDescent="0.25">
      <c r="A2061" s="87">
        <f>ROW()-1</f>
        <v>2060</v>
      </c>
      <c r="B2061" s="3" t="str">
        <f>LOWER(SUBSTITUTE(SUBSTITUTE(SUBSTITUTE(SUBSTITUTE(SUBSTITUTE(SUBSTITUTE(db[[#This Row],[NB BM]]," ",),".",""),"-",""),"(",""),")",""),"/",""))</f>
        <v>pensilfancylucu</v>
      </c>
      <c r="C2061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D2061" s="3" t="str">
        <f>LOWER(SUBSTITUTE(SUBSTITUTE(SUBSTITUTE(SUBSTITUTE(SUBSTITUTE(SUBSTITUTE(SUBSTITUTE(SUBSTITUTE(SUBSTITUTE(db[[#This Row],[NB PAJAK]]," ",""),"-",""),"(",""),")",""),".",""),",",""),"/",""),"""",""),"+",""))</f>
        <v/>
      </c>
      <c r="E206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pensilfancylucu2400pcs</v>
      </c>
      <c r="F20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pencilfancylucu2400pcsuntana</v>
      </c>
      <c r="G2061" s="1" t="s">
        <v>1981</v>
      </c>
      <c r="H2061" s="4" t="s">
        <v>2050</v>
      </c>
      <c r="I2061" s="49"/>
      <c r="J2061" s="1" t="s">
        <v>1621</v>
      </c>
      <c r="K2061" s="26" t="e">
        <f>IF(db[[#This Row],[NB NOTA_C]]="","",COUNTIF([2]!B_MSK[concat],db[[#This Row],[NB NOTA_C]]))</f>
        <v>#REF!</v>
      </c>
      <c r="L2061" s="7" t="s">
        <v>1628</v>
      </c>
      <c r="M2061" s="3" t="s">
        <v>2165</v>
      </c>
      <c r="N2061" s="1" t="s">
        <v>2812</v>
      </c>
      <c r="P2061" s="1" t="str">
        <f>IF(db[[#This Row],[QTY/ CTN]]="","",SUBSTITUTE(SUBSTITUTE(SUBSTITUTE(db[[#This Row],[QTY/ CTN]]," ","_",2),"(",""),")","")&amp;"_")</f>
        <v>2400 PCS_</v>
      </c>
      <c r="Q2061" s="1">
        <f>IF(db[[#This Row],[H_QTY/ CTN]]="","",SEARCH("_",db[[#This Row],[H_QTY/ CTN]]))</f>
        <v>9</v>
      </c>
      <c r="R2061" s="1">
        <f>IF(db[[#This Row],[H_QTY/ CTN]]="","",LEN(db[[#This Row],[H_QTY/ CTN]]))</f>
        <v>9</v>
      </c>
      <c r="S2061" s="90" t="str">
        <f>IF(db[[#This Row],[H_QTY/ CTN]]="","",LEFT(db[[#This Row],[H_QTY/ CTN]],db[[#This Row],[H_1]]-1))</f>
        <v>2400 PCS</v>
      </c>
      <c r="T2061" s="87" t="str">
        <f>IF(NOT(db[[#This Row],[H_1]]=db[[#This Row],[H_2]]),MID(db[[#This Row],[H_QTY/ CTN]],db[[#This Row],[H_1]]+1,db[[#This Row],[H_2]]-db[[#This Row],[H_1]]-1),"")</f>
        <v/>
      </c>
      <c r="U2061" s="87" t="str">
        <f>IF(db[[#This Row],[QTY/ CTN B]]="","",LEFT(db[[#This Row],[QTY/ CTN B]],SEARCH(" ",db[[#This Row],[QTY/ CTN B]],1)-1))</f>
        <v>2400</v>
      </c>
      <c r="V2061" s="87" t="str">
        <f>IF(db[[#This Row],[QTY/ CTN B]]="","",RIGHT(db[[#This Row],[QTY/ CTN B]],LEN(db[[#This Row],[QTY/ CTN B]])-SEARCH(" ",db[[#This Row],[QTY/ CTN B]],1)))</f>
        <v>PCS</v>
      </c>
      <c r="W2061" s="87" t="str">
        <f>IF(db[[#This Row],[QTY/ CTN TG]]="",IF(db[[#This Row],[STN TG]]="","",12),LEFT(db[[#This Row],[QTY/ CTN TG]],SEARCH(" ",db[[#This Row],[QTY/ CTN TG]],1)-1))</f>
        <v/>
      </c>
      <c r="X2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61" s="87" t="str">
        <f>IF(db[[#This Row],[STN K]]="","",IF(db[[#This Row],[STN TG]]="LSN",12,""))</f>
        <v/>
      </c>
      <c r="Z2061" s="87" t="str">
        <f>IF(db[[#This Row],[STN TG]]="LSN","PCS","")</f>
        <v/>
      </c>
      <c r="AA2061" s="87">
        <f>db[[#This Row],[QTY B]]*IF(db[[#This Row],[QTY TG]]="",1,db[[#This Row],[QTY TG]])*IF(db[[#This Row],[QTY K]]="",1,db[[#This Row],[QTY K]])</f>
        <v>2400</v>
      </c>
      <c r="AB2061" s="87" t="str">
        <f>IF(db[[#This Row],[STN K]]="",IF(db[[#This Row],[STN TG]]="",db[[#This Row],[STN B]],db[[#This Row],[STN TG]]),db[[#This Row],[STN K]])</f>
        <v>PCS</v>
      </c>
      <c r="AC2061" s="87"/>
    </row>
    <row r="2062" spans="1:29" x14ac:dyDescent="0.25">
      <c r="A2062" s="87">
        <f>ROW()-1</f>
        <v>2061</v>
      </c>
      <c r="B2062" s="3" t="str">
        <f>LOWER(SUBSTITUTE(SUBSTITUTE(SUBSTITUTE(SUBSTITUTE(SUBSTITUTE(SUBSTITUTE(db[[#This Row],[NB BM]]," ",),".",""),"-",""),"(",""),")",""),"/",""))</f>
        <v>pensilglassjkpg100hitam</v>
      </c>
      <c r="C2062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D2062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E2062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pensilglassjkpg100hitam12grs</v>
      </c>
      <c r="F20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pencilglasspg100blackjk12grsartomoro</v>
      </c>
      <c r="G2062" s="1" t="s">
        <v>4771</v>
      </c>
      <c r="H2062" s="4" t="s">
        <v>4772</v>
      </c>
      <c r="I2062" s="49" t="s">
        <v>4773</v>
      </c>
      <c r="J2062" s="1" t="s">
        <v>1620</v>
      </c>
      <c r="K2062" s="28" t="e">
        <f>IF(db[[#This Row],[NB NOTA_C]]="","",COUNTIF([2]!B_MSK[concat],db[[#This Row],[NB NOTA_C]]))</f>
        <v>#REF!</v>
      </c>
      <c r="L2062" s="7" t="s">
        <v>1631</v>
      </c>
      <c r="M2062" s="3" t="s">
        <v>1697</v>
      </c>
      <c r="N2062" s="1" t="s">
        <v>2812</v>
      </c>
      <c r="P2062" s="1" t="str">
        <f>IF(db[[#This Row],[QTY/ CTN]]="","",SUBSTITUTE(SUBSTITUTE(SUBSTITUTE(db[[#This Row],[QTY/ CTN]]," ","_",2),"(",""),")","")&amp;"_")</f>
        <v>12 GRS_</v>
      </c>
      <c r="Q2062" s="1">
        <f>IF(db[[#This Row],[H_QTY/ CTN]]="","",SEARCH("_",db[[#This Row],[H_QTY/ CTN]]))</f>
        <v>7</v>
      </c>
      <c r="R2062" s="1">
        <f>IF(db[[#This Row],[H_QTY/ CTN]]="","",LEN(db[[#This Row],[H_QTY/ CTN]]))</f>
        <v>7</v>
      </c>
      <c r="S2062" s="90" t="str">
        <f>IF(db[[#This Row],[H_QTY/ CTN]]="","",LEFT(db[[#This Row],[H_QTY/ CTN]],db[[#This Row],[H_1]]-1))</f>
        <v>12 GRS</v>
      </c>
      <c r="T2062" s="87" t="str">
        <f>IF(NOT(db[[#This Row],[H_1]]=db[[#This Row],[H_2]]),MID(db[[#This Row],[H_QTY/ CTN]],db[[#This Row],[H_1]]+1,db[[#This Row],[H_2]]-db[[#This Row],[H_1]]-1),"")</f>
        <v/>
      </c>
      <c r="U2062" s="87" t="str">
        <f>IF(db[[#This Row],[QTY/ CTN B]]="","",LEFT(db[[#This Row],[QTY/ CTN B]],SEARCH(" ",db[[#This Row],[QTY/ CTN B]],1)-1))</f>
        <v>12</v>
      </c>
      <c r="V2062" s="87" t="str">
        <f>IF(db[[#This Row],[QTY/ CTN B]]="","",RIGHT(db[[#This Row],[QTY/ CTN B]],LEN(db[[#This Row],[QTY/ CTN B]])-SEARCH(" ",db[[#This Row],[QTY/ CTN B]],1)))</f>
        <v>GRS</v>
      </c>
      <c r="W2062" s="87">
        <f>IF(db[[#This Row],[QTY/ CTN TG]]="",IF(db[[#This Row],[STN TG]]="","",12),LEFT(db[[#This Row],[QTY/ CTN TG]],SEARCH(" ",db[[#This Row],[QTY/ CTN TG]],1)-1))</f>
        <v>12</v>
      </c>
      <c r="X2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2" s="87">
        <f>IF(db[[#This Row],[STN K]]="","",IF(db[[#This Row],[STN TG]]="LSN",12,""))</f>
        <v>12</v>
      </c>
      <c r="Z2062" s="87" t="str">
        <f>IF(db[[#This Row],[STN TG]]="LSN","PCS","")</f>
        <v>PCS</v>
      </c>
      <c r="AA2062" s="87">
        <f>db[[#This Row],[QTY B]]*IF(db[[#This Row],[QTY TG]]="",1,db[[#This Row],[QTY TG]])*IF(db[[#This Row],[QTY K]]="",1,db[[#This Row],[QTY K]])</f>
        <v>1728</v>
      </c>
      <c r="AB2062" s="87" t="str">
        <f>IF(db[[#This Row],[STN K]]="",IF(db[[#This Row],[STN TG]]="",db[[#This Row],[STN B]],db[[#This Row],[STN TG]]),db[[#This Row],[STN K]])</f>
        <v>PCS</v>
      </c>
      <c r="AC2062" s="87"/>
    </row>
    <row r="2063" spans="1:29" x14ac:dyDescent="0.25">
      <c r="A2063" s="87">
        <f>ROW()-1</f>
        <v>2062</v>
      </c>
      <c r="B2063" s="3" t="str">
        <f>LOWER(SUBSTITUTE(SUBSTITUTE(SUBSTITUTE(SUBSTITUTE(SUBSTITUTE(SUBSTITUTE(db[[#This Row],[NB BM]]," ",),".",""),"-",""),"(",""),")",""),"/",""))</f>
        <v>pensilglassjkpg100putih</v>
      </c>
      <c r="C2063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D2063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E2063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pensilglassjkpg100putih12grs</v>
      </c>
      <c r="F20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pencilglasspg100whitejk12grsartomoro</v>
      </c>
      <c r="G2063" s="1" t="s">
        <v>4605</v>
      </c>
      <c r="H2063" s="4" t="s">
        <v>4415</v>
      </c>
      <c r="I2063" s="49" t="s">
        <v>4770</v>
      </c>
      <c r="J2063" s="1" t="s">
        <v>1620</v>
      </c>
      <c r="K2063" s="28" t="e">
        <f>IF(db[[#This Row],[NB NOTA_C]]="","",COUNTIF([2]!B_MSK[concat],db[[#This Row],[NB NOTA_C]]))</f>
        <v>#REF!</v>
      </c>
      <c r="L2063" s="7" t="s">
        <v>1631</v>
      </c>
      <c r="M2063" s="3" t="s">
        <v>1697</v>
      </c>
      <c r="N2063" s="1" t="s">
        <v>2812</v>
      </c>
      <c r="O2063" s="3"/>
      <c r="P2063" s="3" t="str">
        <f>IF(db[[#This Row],[QTY/ CTN]]="","",SUBSTITUTE(SUBSTITUTE(SUBSTITUTE(db[[#This Row],[QTY/ CTN]]," ","_",2),"(",""),")","")&amp;"_")</f>
        <v>12 GRS_</v>
      </c>
      <c r="Q2063" s="3">
        <f>IF(db[[#This Row],[H_QTY/ CTN]]="","",SEARCH("_",db[[#This Row],[H_QTY/ CTN]]))</f>
        <v>7</v>
      </c>
      <c r="R2063" s="3">
        <f>IF(db[[#This Row],[H_QTY/ CTN]]="","",LEN(db[[#This Row],[H_QTY/ CTN]]))</f>
        <v>7</v>
      </c>
      <c r="S2063" s="87" t="str">
        <f>IF(db[[#This Row],[H_QTY/ CTN]]="","",LEFT(db[[#This Row],[H_QTY/ CTN]],db[[#This Row],[H_1]]-1))</f>
        <v>12 GRS</v>
      </c>
      <c r="T2063" s="87" t="str">
        <f>IF(NOT(db[[#This Row],[H_1]]=db[[#This Row],[H_2]]),MID(db[[#This Row],[H_QTY/ CTN]],db[[#This Row],[H_1]]+1,db[[#This Row],[H_2]]-db[[#This Row],[H_1]]-1),"")</f>
        <v/>
      </c>
      <c r="U2063" s="87" t="str">
        <f>IF(db[[#This Row],[QTY/ CTN B]]="","",LEFT(db[[#This Row],[QTY/ CTN B]],SEARCH(" ",db[[#This Row],[QTY/ CTN B]],1)-1))</f>
        <v>12</v>
      </c>
      <c r="V2063" s="87" t="str">
        <f>IF(db[[#This Row],[QTY/ CTN B]]="","",RIGHT(db[[#This Row],[QTY/ CTN B]],LEN(db[[#This Row],[QTY/ CTN B]])-SEARCH(" ",db[[#This Row],[QTY/ CTN B]],1)))</f>
        <v>GRS</v>
      </c>
      <c r="W2063" s="87">
        <f>IF(db[[#This Row],[QTY/ CTN TG]]="",IF(db[[#This Row],[STN TG]]="","",12),LEFT(db[[#This Row],[QTY/ CTN TG]],SEARCH(" ",db[[#This Row],[QTY/ CTN TG]],1)-1))</f>
        <v>12</v>
      </c>
      <c r="X2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3" s="87">
        <f>IF(db[[#This Row],[STN K]]="","",IF(db[[#This Row],[STN TG]]="LSN",12,""))</f>
        <v>12</v>
      </c>
      <c r="Z2063" s="87" t="str">
        <f>IF(db[[#This Row],[STN TG]]="LSN","PCS","")</f>
        <v>PCS</v>
      </c>
      <c r="AA2063" s="87">
        <f>db[[#This Row],[QTY B]]*IF(db[[#This Row],[QTY TG]]="",1,db[[#This Row],[QTY TG]])*IF(db[[#This Row],[QTY K]]="",1,db[[#This Row],[QTY K]])</f>
        <v>1728</v>
      </c>
      <c r="AB2063" s="87" t="str">
        <f>IF(db[[#This Row],[STN K]]="",IF(db[[#This Row],[STN TG]]="",db[[#This Row],[STN B]],db[[#This Row],[STN TG]]),db[[#This Row],[STN K]])</f>
        <v>PCS</v>
      </c>
      <c r="AC2063" s="87"/>
    </row>
    <row r="2064" spans="1:29" x14ac:dyDescent="0.25">
      <c r="A2064" s="87">
        <f>ROW()-1</f>
        <v>2063</v>
      </c>
      <c r="B2064" s="3" t="str">
        <f>LOWER(SUBSTITUTE(SUBSTITUTE(SUBSTITUTE(SUBSTITUTE(SUBSTITUTE(SUBSTITUTE(db[[#This Row],[NB BM]]," ",),".",""),"-",""),"(",""),")",""),"/",""))</f>
        <v>isimechpen20jk2bpl17</v>
      </c>
      <c r="C2064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D2064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E2064" s="3" t="str">
        <f>LOWER(SUBSTITUTE(SUBSTITUTE(SUBSTITUTE(SUBSTITUTE(SUBSTITUTE(SUBSTITUTE(SUBSTITUTE(SUBSTITUTE(SUBSTITUTE(db[[#This Row],[NB BM]]&amp;db[[#This Row],[QTY/ CTN]]," ",),".",""),"-",""),"(",""),")",""),",",""),"/",""),"""",""),"+",""))</f>
        <v>isimechpen20jk2bpl1772lsn</v>
      </c>
      <c r="F20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pencilleadpl17202bjk72lsnartomoro</v>
      </c>
      <c r="G2064" s="1" t="s">
        <v>3779</v>
      </c>
      <c r="H2064" s="4" t="s">
        <v>3660</v>
      </c>
      <c r="I2064" s="2" t="s">
        <v>3663</v>
      </c>
      <c r="J2064" s="1" t="s">
        <v>1620</v>
      </c>
      <c r="K2064" s="28" t="e">
        <f>IF(db[[#This Row],[NB NOTA_C]]="","",COUNTIF([2]!B_MSK[concat],db[[#This Row],[NB NOTA_C]]))</f>
        <v>#REF!</v>
      </c>
      <c r="L2064" s="7" t="s">
        <v>1631</v>
      </c>
      <c r="M2064" s="3" t="s">
        <v>1743</v>
      </c>
      <c r="N2064" s="1" t="s">
        <v>2794</v>
      </c>
      <c r="O2064" s="3" t="s">
        <v>6076</v>
      </c>
      <c r="P2064" s="3" t="str">
        <f>IF(db[[#This Row],[QTY/ CTN]]="","",SUBSTITUTE(SUBSTITUTE(SUBSTITUTE(db[[#This Row],[QTY/ CTN]]," ","_",2),"(",""),")","")&amp;"_")</f>
        <v>72 LSN_</v>
      </c>
      <c r="Q2064" s="3">
        <f>IF(db[[#This Row],[H_QTY/ CTN]]="","",SEARCH("_",db[[#This Row],[H_QTY/ CTN]]))</f>
        <v>7</v>
      </c>
      <c r="R2064" s="3">
        <f>IF(db[[#This Row],[H_QTY/ CTN]]="","",LEN(db[[#This Row],[H_QTY/ CTN]]))</f>
        <v>7</v>
      </c>
      <c r="S2064" s="87" t="str">
        <f>IF(db[[#This Row],[H_QTY/ CTN]]="","",LEFT(db[[#This Row],[H_QTY/ CTN]],db[[#This Row],[H_1]]-1))</f>
        <v>72 LSN</v>
      </c>
      <c r="T2064" s="87" t="str">
        <f>IF(NOT(db[[#This Row],[H_1]]=db[[#This Row],[H_2]]),MID(db[[#This Row],[H_QTY/ CTN]],db[[#This Row],[H_1]]+1,db[[#This Row],[H_2]]-db[[#This Row],[H_1]]-1),"")</f>
        <v/>
      </c>
      <c r="U2064" s="87" t="str">
        <f>IF(db[[#This Row],[QTY/ CTN B]]="","",LEFT(db[[#This Row],[QTY/ CTN B]],SEARCH(" ",db[[#This Row],[QTY/ CTN B]],1)-1))</f>
        <v>72</v>
      </c>
      <c r="V2064" s="87" t="str">
        <f>IF(db[[#This Row],[QTY/ CTN B]]="","",RIGHT(db[[#This Row],[QTY/ CTN B]],LEN(db[[#This Row],[QTY/ CTN B]])-SEARCH(" ",db[[#This Row],[QTY/ CTN B]],1)))</f>
        <v>LSN</v>
      </c>
      <c r="W2064" s="87">
        <f>IF(db[[#This Row],[QTY/ CTN TG]]="",IF(db[[#This Row],[STN TG]]="","",12),LEFT(db[[#This Row],[QTY/ CTN TG]],SEARCH(" ",db[[#This Row],[QTY/ CTN TG]],1)-1))</f>
        <v>12</v>
      </c>
      <c r="X20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64" s="87" t="str">
        <f>IF(db[[#This Row],[STN K]]="","",IF(db[[#This Row],[STN TG]]="LSN",12,""))</f>
        <v/>
      </c>
      <c r="Z2064" s="87" t="str">
        <f>IF(db[[#This Row],[STN TG]]="LSN","PCS","")</f>
        <v/>
      </c>
      <c r="AA2064" s="87">
        <f>db[[#This Row],[QTY B]]*IF(db[[#This Row],[QTY TG]]="",1,db[[#This Row],[QTY TG]])*IF(db[[#This Row],[QTY K]]="",1,db[[#This Row],[QTY K]])</f>
        <v>864</v>
      </c>
      <c r="AB2064" s="87" t="str">
        <f>IF(db[[#This Row],[STN K]]="",IF(db[[#This Row],[STN TG]]="",db[[#This Row],[STN B]],db[[#This Row],[STN TG]]),db[[#This Row],[STN K]])</f>
        <v>PCS</v>
      </c>
      <c r="AC2064" s="87"/>
    </row>
    <row r="2065" spans="1:29" x14ac:dyDescent="0.25">
      <c r="A2065" s="87">
        <f>ROW()-1</f>
        <v>2064</v>
      </c>
      <c r="B2065" s="1" t="str">
        <f>LOWER(SUBSTITUTE(SUBSTITUTE(SUBSTITUTE(SUBSTITUTE(SUBSTITUTE(SUBSTITUTE(db[[#This Row],[NB BM]]," ",),".",""),"-",""),"(",""),")",""),"/",""))</f>
        <v>pencilleadjkpl05</v>
      </c>
      <c r="C2065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D2065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E2065" s="1" t="str">
        <f>LOWER(SUBSTITUTE(SUBSTITUTE(SUBSTITUTE(SUBSTITUTE(SUBSTITUTE(SUBSTITUTE(SUBSTITUTE(SUBSTITUTE(SUBSTITUTE(db[[#This Row],[NB BM]]&amp;db[[#This Row],[QTY/ CTN]]," ",),".",""),"-",""),"(",""),")",""),",",""),"/",""),"""",""),"+",""))</f>
        <v>pencilleadjkpl0512grs</v>
      </c>
      <c r="F20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pencilleadpl052bjk12grsartomoro</v>
      </c>
      <c r="G2065" s="1" t="s">
        <v>756</v>
      </c>
      <c r="H2065" s="4" t="s">
        <v>757</v>
      </c>
      <c r="I2065" s="54" t="s">
        <v>5026</v>
      </c>
      <c r="J2065" s="1" t="s">
        <v>1620</v>
      </c>
      <c r="K2065" s="26" t="e">
        <f>IF(db[[#This Row],[NB NOTA_C]]="","",COUNTIF([2]!B_MSK[concat],db[[#This Row],[NB NOTA_C]]))</f>
        <v>#REF!</v>
      </c>
      <c r="L2065" s="6" t="s">
        <v>1631</v>
      </c>
      <c r="M2065" s="1" t="s">
        <v>1697</v>
      </c>
      <c r="N2065" s="1" t="s">
        <v>2794</v>
      </c>
      <c r="O2065" s="1" t="s">
        <v>5027</v>
      </c>
      <c r="P2065" s="1" t="str">
        <f>IF(db[[#This Row],[QTY/ CTN]]="","",SUBSTITUTE(SUBSTITUTE(SUBSTITUTE(db[[#This Row],[QTY/ CTN]]," ","_",2),"(",""),")","")&amp;"_")</f>
        <v>12 GRS_</v>
      </c>
      <c r="Q2065" s="1">
        <f>IF(db[[#This Row],[H_QTY/ CTN]]="","",SEARCH("_",db[[#This Row],[H_QTY/ CTN]]))</f>
        <v>7</v>
      </c>
      <c r="R2065" s="1">
        <f>IF(db[[#This Row],[H_QTY/ CTN]]="","",LEN(db[[#This Row],[H_QTY/ CTN]]))</f>
        <v>7</v>
      </c>
      <c r="S2065" s="90" t="str">
        <f>IF(db[[#This Row],[H_QTY/ CTN]]="","",LEFT(db[[#This Row],[H_QTY/ CTN]],db[[#This Row],[H_1]]-1))</f>
        <v>12 GRS</v>
      </c>
      <c r="T2065" s="87" t="str">
        <f>IF(NOT(db[[#This Row],[H_1]]=db[[#This Row],[H_2]]),MID(db[[#This Row],[H_QTY/ CTN]],db[[#This Row],[H_1]]+1,db[[#This Row],[H_2]]-db[[#This Row],[H_1]]-1),"")</f>
        <v/>
      </c>
      <c r="U2065" s="87" t="str">
        <f>IF(db[[#This Row],[QTY/ CTN B]]="","",LEFT(db[[#This Row],[QTY/ CTN B]],SEARCH(" ",db[[#This Row],[QTY/ CTN B]],1)-1))</f>
        <v>12</v>
      </c>
      <c r="V2065" s="87" t="str">
        <f>IF(db[[#This Row],[QTY/ CTN B]]="","",RIGHT(db[[#This Row],[QTY/ CTN B]],LEN(db[[#This Row],[QTY/ CTN B]])-SEARCH(" ",db[[#This Row],[QTY/ CTN B]],1)))</f>
        <v>GRS</v>
      </c>
      <c r="W2065" s="87">
        <f>IF(db[[#This Row],[QTY/ CTN TG]]="",IF(db[[#This Row],[STN TG]]="","",12),LEFT(db[[#This Row],[QTY/ CTN TG]],SEARCH(" ",db[[#This Row],[QTY/ CTN TG]],1)-1))</f>
        <v>12</v>
      </c>
      <c r="X2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5" s="87">
        <f>IF(db[[#This Row],[STN K]]="","",IF(db[[#This Row],[STN TG]]="LSN",12,""))</f>
        <v>12</v>
      </c>
      <c r="Z2065" s="87" t="str">
        <f>IF(db[[#This Row],[STN TG]]="LSN","PCS","")</f>
        <v>PCS</v>
      </c>
      <c r="AA2065" s="87">
        <f>db[[#This Row],[QTY B]]*IF(db[[#This Row],[QTY TG]]="",1,db[[#This Row],[QTY TG]])*IF(db[[#This Row],[QTY K]]="",1,db[[#This Row],[QTY K]])</f>
        <v>1728</v>
      </c>
      <c r="AB2065" s="87" t="str">
        <f>IF(db[[#This Row],[STN K]]="",IF(db[[#This Row],[STN TG]]="",db[[#This Row],[STN B]],db[[#This Row],[STN TG]]),db[[#This Row],[STN K]])</f>
        <v>PCS</v>
      </c>
      <c r="AC2065" s="87"/>
    </row>
    <row r="2066" spans="1:29" x14ac:dyDescent="0.25">
      <c r="A2066" s="87">
        <f>ROW()-1</f>
        <v>2065</v>
      </c>
      <c r="B2066" s="1" t="str">
        <f>LOWER(SUBSTITUTE(SUBSTITUTE(SUBSTITUTE(SUBSTITUTE(SUBSTITUTE(SUBSTITUTE(db[[#This Row],[NB BM]]," ",),".",""),"-",""),"(",""),")",""),"/",""))</f>
        <v>pencilleadjkpl10</v>
      </c>
      <c r="C2066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D2066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E2066" s="1" t="str">
        <f>LOWER(SUBSTITUTE(SUBSTITUTE(SUBSTITUTE(SUBSTITUTE(SUBSTITUTE(SUBSTITUTE(SUBSTITUTE(SUBSTITUTE(SUBSTITUTE(db[[#This Row],[NB BM]]&amp;db[[#This Row],[QTY/ CTN]]," ",),".",""),"-",""),"(",""),")",""),",",""),"/",""),"""",""),"+",""))</f>
        <v>pencilleadjkpl1012grs</v>
      </c>
      <c r="F20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pencilleadpl10202bjk12grsartomoro</v>
      </c>
      <c r="G2066" s="1" t="s">
        <v>758</v>
      </c>
      <c r="H2066" s="4" t="s">
        <v>759</v>
      </c>
      <c r="I2066" s="49" t="s">
        <v>3770</v>
      </c>
      <c r="J2066" s="1" t="s">
        <v>1620</v>
      </c>
      <c r="K2066" s="26" t="e">
        <f>IF(db[[#This Row],[NB NOTA_C]]="","",COUNTIF([2]!B_MSK[concat],db[[#This Row],[NB NOTA_C]]))</f>
        <v>#REF!</v>
      </c>
      <c r="L2066" s="6" t="s">
        <v>1631</v>
      </c>
      <c r="M2066" s="1" t="s">
        <v>1697</v>
      </c>
      <c r="N2066" s="1" t="s">
        <v>2794</v>
      </c>
      <c r="O2066" s="1" t="s">
        <v>5028</v>
      </c>
      <c r="P2066" s="1" t="str">
        <f>IF(db[[#This Row],[QTY/ CTN]]="","",SUBSTITUTE(SUBSTITUTE(SUBSTITUTE(db[[#This Row],[QTY/ CTN]]," ","_",2),"(",""),")","")&amp;"_")</f>
        <v>12 GRS_</v>
      </c>
      <c r="Q2066" s="1">
        <f>IF(db[[#This Row],[H_QTY/ CTN]]="","",SEARCH("_",db[[#This Row],[H_QTY/ CTN]]))</f>
        <v>7</v>
      </c>
      <c r="R2066" s="1">
        <f>IF(db[[#This Row],[H_QTY/ CTN]]="","",LEN(db[[#This Row],[H_QTY/ CTN]]))</f>
        <v>7</v>
      </c>
      <c r="S2066" s="90" t="str">
        <f>IF(db[[#This Row],[H_QTY/ CTN]]="","",LEFT(db[[#This Row],[H_QTY/ CTN]],db[[#This Row],[H_1]]-1))</f>
        <v>12 GRS</v>
      </c>
      <c r="T2066" s="87" t="str">
        <f>IF(NOT(db[[#This Row],[H_1]]=db[[#This Row],[H_2]]),MID(db[[#This Row],[H_QTY/ CTN]],db[[#This Row],[H_1]]+1,db[[#This Row],[H_2]]-db[[#This Row],[H_1]]-1),"")</f>
        <v/>
      </c>
      <c r="U2066" s="87" t="str">
        <f>IF(db[[#This Row],[QTY/ CTN B]]="","",LEFT(db[[#This Row],[QTY/ CTN B]],SEARCH(" ",db[[#This Row],[QTY/ CTN B]],1)-1))</f>
        <v>12</v>
      </c>
      <c r="V2066" s="87" t="str">
        <f>IF(db[[#This Row],[QTY/ CTN B]]="","",RIGHT(db[[#This Row],[QTY/ CTN B]],LEN(db[[#This Row],[QTY/ CTN B]])-SEARCH(" ",db[[#This Row],[QTY/ CTN B]],1)))</f>
        <v>GRS</v>
      </c>
      <c r="W2066" s="87">
        <f>IF(db[[#This Row],[QTY/ CTN TG]]="",IF(db[[#This Row],[STN TG]]="","",12),LEFT(db[[#This Row],[QTY/ CTN TG]],SEARCH(" ",db[[#This Row],[QTY/ CTN TG]],1)-1))</f>
        <v>12</v>
      </c>
      <c r="X20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6" s="87">
        <f>IF(db[[#This Row],[STN K]]="","",IF(db[[#This Row],[STN TG]]="LSN",12,""))</f>
        <v>12</v>
      </c>
      <c r="Z2066" s="87" t="str">
        <f>IF(db[[#This Row],[STN TG]]="LSN","PCS","")</f>
        <v>PCS</v>
      </c>
      <c r="AA2066" s="87">
        <f>db[[#This Row],[QTY B]]*IF(db[[#This Row],[QTY TG]]="",1,db[[#This Row],[QTY TG]])*IF(db[[#This Row],[QTY K]]="",1,db[[#This Row],[QTY K]])</f>
        <v>1728</v>
      </c>
      <c r="AB2066" s="87" t="str">
        <f>IF(db[[#This Row],[STN K]]="",IF(db[[#This Row],[STN TG]]="",db[[#This Row],[STN B]],db[[#This Row],[STN TG]]),db[[#This Row],[STN K]])</f>
        <v>PCS</v>
      </c>
      <c r="AC2066" s="87"/>
    </row>
    <row r="2067" spans="1:29" x14ac:dyDescent="0.25">
      <c r="A2067" s="87">
        <f>ROW()-1</f>
        <v>2066</v>
      </c>
      <c r="B2067" s="1" t="str">
        <f>LOWER(SUBSTITUTE(SUBSTITUTE(SUBSTITUTE(SUBSTITUTE(SUBSTITUTE(SUBSTITUTE(db[[#This Row],[NB BM]]," ",),".",""),"-",""),"(",""),")",""),"/",""))</f>
        <v>pencilleadjkpl11</v>
      </c>
      <c r="C2067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D2067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E2067" s="1" t="str">
        <f>LOWER(SUBSTITUTE(SUBSTITUTE(SUBSTITUTE(SUBSTITUTE(SUBSTITUTE(SUBSTITUTE(SUBSTITUTE(SUBSTITUTE(SUBSTITUTE(db[[#This Row],[NB BM]]&amp;db[[#This Row],[QTY/ CTN]]," ",),".",""),"-",""),"(",""),")",""),",",""),"/",""),"""",""),"+",""))</f>
        <v>pencilleadjkpl1112box72pcs</v>
      </c>
      <c r="F20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pencilleadpl1120jk12box72pcsartomoro</v>
      </c>
      <c r="G2067" s="1" t="s">
        <v>760</v>
      </c>
      <c r="H2067" s="4" t="s">
        <v>761</v>
      </c>
      <c r="I2067" s="2" t="s">
        <v>2517</v>
      </c>
      <c r="J2067" s="1" t="s">
        <v>1620</v>
      </c>
      <c r="K2067" s="26" t="e">
        <f>IF(db[[#This Row],[NB NOTA_C]]="","",COUNTIF([2]!B_MSK[concat],db[[#This Row],[NB NOTA_C]]))</f>
        <v>#REF!</v>
      </c>
      <c r="L2067" s="6" t="s">
        <v>1631</v>
      </c>
      <c r="M2067" s="1" t="s">
        <v>1805</v>
      </c>
      <c r="N2067" s="1" t="s">
        <v>2794</v>
      </c>
      <c r="O2067" s="1" t="s">
        <v>5029</v>
      </c>
      <c r="P2067" s="1" t="str">
        <f>IF(db[[#This Row],[QTY/ CTN]]="","",SUBSTITUTE(SUBSTITUTE(SUBSTITUTE(db[[#This Row],[QTY/ CTN]]," ","_",2),"(",""),")","")&amp;"_")</f>
        <v>12 BOX_72 PCS_</v>
      </c>
      <c r="Q2067" s="1">
        <f>IF(db[[#This Row],[H_QTY/ CTN]]="","",SEARCH("_",db[[#This Row],[H_QTY/ CTN]]))</f>
        <v>7</v>
      </c>
      <c r="R2067" s="1">
        <f>IF(db[[#This Row],[H_QTY/ CTN]]="","",LEN(db[[#This Row],[H_QTY/ CTN]]))</f>
        <v>14</v>
      </c>
      <c r="S2067" s="90" t="str">
        <f>IF(db[[#This Row],[H_QTY/ CTN]]="","",LEFT(db[[#This Row],[H_QTY/ CTN]],db[[#This Row],[H_1]]-1))</f>
        <v>12 BOX</v>
      </c>
      <c r="T2067" s="87" t="str">
        <f>IF(NOT(db[[#This Row],[H_1]]=db[[#This Row],[H_2]]),MID(db[[#This Row],[H_QTY/ CTN]],db[[#This Row],[H_1]]+1,db[[#This Row],[H_2]]-db[[#This Row],[H_1]]-1),"")</f>
        <v>72 PCS</v>
      </c>
      <c r="U2067" s="87" t="str">
        <f>IF(db[[#This Row],[QTY/ CTN B]]="","",LEFT(db[[#This Row],[QTY/ CTN B]],SEARCH(" ",db[[#This Row],[QTY/ CTN B]],1)-1))</f>
        <v>12</v>
      </c>
      <c r="V2067" s="87" t="str">
        <f>IF(db[[#This Row],[QTY/ CTN B]]="","",RIGHT(db[[#This Row],[QTY/ CTN B]],LEN(db[[#This Row],[QTY/ CTN B]])-SEARCH(" ",db[[#This Row],[QTY/ CTN B]],1)))</f>
        <v>BOX</v>
      </c>
      <c r="W2067" s="87" t="str">
        <f>IF(db[[#This Row],[QTY/ CTN TG]]="",IF(db[[#This Row],[STN TG]]="","",12),LEFT(db[[#This Row],[QTY/ CTN TG]],SEARCH(" ",db[[#This Row],[QTY/ CTN TG]],1)-1))</f>
        <v>72</v>
      </c>
      <c r="X20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67" s="87" t="str">
        <f>IF(db[[#This Row],[STN K]]="","",IF(db[[#This Row],[STN TG]]="LSN",12,""))</f>
        <v/>
      </c>
      <c r="Z2067" s="87" t="str">
        <f>IF(db[[#This Row],[STN TG]]="LSN","PCS","")</f>
        <v/>
      </c>
      <c r="AA2067" s="87">
        <f>db[[#This Row],[QTY B]]*IF(db[[#This Row],[QTY TG]]="",1,db[[#This Row],[QTY TG]])*IF(db[[#This Row],[QTY K]]="",1,db[[#This Row],[QTY K]])</f>
        <v>864</v>
      </c>
      <c r="AB2067" s="87" t="str">
        <f>IF(db[[#This Row],[STN K]]="",IF(db[[#This Row],[STN TG]]="",db[[#This Row],[STN B]],db[[#This Row],[STN TG]]),db[[#This Row],[STN K]])</f>
        <v>PCS</v>
      </c>
      <c r="AC2067" s="87"/>
    </row>
    <row r="2068" spans="1:29" x14ac:dyDescent="0.25">
      <c r="A2068" s="87">
        <f>ROW()-1</f>
        <v>2067</v>
      </c>
      <c r="B2068" s="1" t="str">
        <f>LOWER(SUBSTITUTE(SUBSTITUTE(SUBSTITUTE(SUBSTITUTE(SUBSTITUTE(SUBSTITUTE(db[[#This Row],[NB BM]]," ",),".",""),"-",""),"(",""),")",""),"/",""))</f>
        <v>pencilleadjkpl16</v>
      </c>
      <c r="C2068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D2068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E2068" s="1" t="str">
        <f>LOWER(SUBSTITUTE(SUBSTITUTE(SUBSTITUTE(SUBSTITUTE(SUBSTITUTE(SUBSTITUTE(SUBSTITUTE(SUBSTITUTE(SUBSTITUTE(db[[#This Row],[NB BM]]&amp;db[[#This Row],[QTY/ CTN]]," ",),".",""),"-",""),"(",""),")",""),",",""),"/",""),"""",""),"+",""))</f>
        <v>pencilleadjkpl1612grs</v>
      </c>
      <c r="F20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pencilleadpl1620jk12grsartomoro</v>
      </c>
      <c r="G2068" s="1" t="s">
        <v>762</v>
      </c>
      <c r="H2068" s="4" t="s">
        <v>763</v>
      </c>
      <c r="I2068" s="49" t="s">
        <v>3769</v>
      </c>
      <c r="J2068" s="1" t="s">
        <v>1620</v>
      </c>
      <c r="K2068" s="26" t="e">
        <f>IF(db[[#This Row],[NB NOTA_C]]="","",COUNTIF([2]!B_MSK[concat],db[[#This Row],[NB NOTA_C]]))</f>
        <v>#REF!</v>
      </c>
      <c r="L2068" s="6" t="s">
        <v>1631</v>
      </c>
      <c r="M2068" s="1" t="s">
        <v>1697</v>
      </c>
      <c r="N2068" s="1" t="s">
        <v>2794</v>
      </c>
      <c r="P2068" s="1" t="str">
        <f>IF(db[[#This Row],[QTY/ CTN]]="","",SUBSTITUTE(SUBSTITUTE(SUBSTITUTE(db[[#This Row],[QTY/ CTN]]," ","_",2),"(",""),")","")&amp;"_")</f>
        <v>12 GRS_</v>
      </c>
      <c r="Q2068" s="1">
        <f>IF(db[[#This Row],[H_QTY/ CTN]]="","",SEARCH("_",db[[#This Row],[H_QTY/ CTN]]))</f>
        <v>7</v>
      </c>
      <c r="R2068" s="1">
        <f>IF(db[[#This Row],[H_QTY/ CTN]]="","",LEN(db[[#This Row],[H_QTY/ CTN]]))</f>
        <v>7</v>
      </c>
      <c r="S2068" s="90" t="str">
        <f>IF(db[[#This Row],[H_QTY/ CTN]]="","",LEFT(db[[#This Row],[H_QTY/ CTN]],db[[#This Row],[H_1]]-1))</f>
        <v>12 GRS</v>
      </c>
      <c r="T2068" s="87" t="str">
        <f>IF(NOT(db[[#This Row],[H_1]]=db[[#This Row],[H_2]]),MID(db[[#This Row],[H_QTY/ CTN]],db[[#This Row],[H_1]]+1,db[[#This Row],[H_2]]-db[[#This Row],[H_1]]-1),"")</f>
        <v/>
      </c>
      <c r="U2068" s="87" t="str">
        <f>IF(db[[#This Row],[QTY/ CTN B]]="","",LEFT(db[[#This Row],[QTY/ CTN B]],SEARCH(" ",db[[#This Row],[QTY/ CTN B]],1)-1))</f>
        <v>12</v>
      </c>
      <c r="V2068" s="87" t="str">
        <f>IF(db[[#This Row],[QTY/ CTN B]]="","",RIGHT(db[[#This Row],[QTY/ CTN B]],LEN(db[[#This Row],[QTY/ CTN B]])-SEARCH(" ",db[[#This Row],[QTY/ CTN B]],1)))</f>
        <v>GRS</v>
      </c>
      <c r="W2068" s="87">
        <f>IF(db[[#This Row],[QTY/ CTN TG]]="",IF(db[[#This Row],[STN TG]]="","",12),LEFT(db[[#This Row],[QTY/ CTN TG]],SEARCH(" ",db[[#This Row],[QTY/ CTN TG]],1)-1))</f>
        <v>12</v>
      </c>
      <c r="X20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8" s="87">
        <f>IF(db[[#This Row],[STN K]]="","",IF(db[[#This Row],[STN TG]]="LSN",12,""))</f>
        <v>12</v>
      </c>
      <c r="Z2068" s="87" t="str">
        <f>IF(db[[#This Row],[STN TG]]="LSN","PCS","")</f>
        <v>PCS</v>
      </c>
      <c r="AA2068" s="87">
        <f>db[[#This Row],[QTY B]]*IF(db[[#This Row],[QTY TG]]="",1,db[[#This Row],[QTY TG]])*IF(db[[#This Row],[QTY K]]="",1,db[[#This Row],[QTY K]])</f>
        <v>1728</v>
      </c>
      <c r="AB2068" s="87" t="str">
        <f>IF(db[[#This Row],[STN K]]="",IF(db[[#This Row],[STN TG]]="",db[[#This Row],[STN B]],db[[#This Row],[STN TG]]),db[[#This Row],[STN K]])</f>
        <v>PCS</v>
      </c>
      <c r="AC2068" s="87"/>
    </row>
    <row r="2069" spans="1:29" x14ac:dyDescent="0.25">
      <c r="A2069" s="87">
        <f>ROW()-1</f>
        <v>2068</v>
      </c>
      <c r="B2069" s="3" t="str">
        <f>LOWER(SUBSTITUTE(SUBSTITUTE(SUBSTITUTE(SUBSTITUTE(SUBSTITUTE(SUBSTITUTE(db[[#This Row],[NB BM]]," ",),".",""),"-",""),"(",""),")",""),"/",""))</f>
        <v>pensiljkp1012banimalkingdom2</v>
      </c>
      <c r="C2069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D2069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E206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pensiljkp1012banimalkingdom230grs</v>
      </c>
      <c r="F20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pencilp1012banimalkingdom2jk30grsartomoro</v>
      </c>
      <c r="G2069" s="1" t="s">
        <v>3774</v>
      </c>
      <c r="H2069" s="4" t="s">
        <v>3650</v>
      </c>
      <c r="I2069" s="49" t="s">
        <v>3782</v>
      </c>
      <c r="J2069" s="1" t="s">
        <v>1620</v>
      </c>
      <c r="K2069" s="28" t="e">
        <f>IF(db[[#This Row],[NB NOTA_C]]="","",COUNTIF([2]!B_MSK[concat],db[[#This Row],[NB NOTA_C]]))</f>
        <v>#REF!</v>
      </c>
      <c r="L2069" s="7" t="s">
        <v>1631</v>
      </c>
      <c r="M2069" s="3" t="s">
        <v>1688</v>
      </c>
      <c r="N2069" s="1" t="s">
        <v>2812</v>
      </c>
      <c r="O2069" s="3"/>
      <c r="P2069" s="3" t="str">
        <f>IF(db[[#This Row],[QTY/ CTN]]="","",SUBSTITUTE(SUBSTITUTE(SUBSTITUTE(db[[#This Row],[QTY/ CTN]]," ","_",2),"(",""),")","")&amp;"_")</f>
        <v>30 GRS_</v>
      </c>
      <c r="Q2069" s="3">
        <f>IF(db[[#This Row],[H_QTY/ CTN]]="","",SEARCH("_",db[[#This Row],[H_QTY/ CTN]]))</f>
        <v>7</v>
      </c>
      <c r="R2069" s="3">
        <f>IF(db[[#This Row],[H_QTY/ CTN]]="","",LEN(db[[#This Row],[H_QTY/ CTN]]))</f>
        <v>7</v>
      </c>
      <c r="S2069" s="87" t="str">
        <f>IF(db[[#This Row],[H_QTY/ CTN]]="","",LEFT(db[[#This Row],[H_QTY/ CTN]],db[[#This Row],[H_1]]-1))</f>
        <v>30 GRS</v>
      </c>
      <c r="T2069" s="87" t="str">
        <f>IF(NOT(db[[#This Row],[H_1]]=db[[#This Row],[H_2]]),MID(db[[#This Row],[H_QTY/ CTN]],db[[#This Row],[H_1]]+1,db[[#This Row],[H_2]]-db[[#This Row],[H_1]]-1),"")</f>
        <v/>
      </c>
      <c r="U2069" s="87" t="str">
        <f>IF(db[[#This Row],[QTY/ CTN B]]="","",LEFT(db[[#This Row],[QTY/ CTN B]],SEARCH(" ",db[[#This Row],[QTY/ CTN B]],1)-1))</f>
        <v>30</v>
      </c>
      <c r="V2069" s="87" t="str">
        <f>IF(db[[#This Row],[QTY/ CTN B]]="","",RIGHT(db[[#This Row],[QTY/ CTN B]],LEN(db[[#This Row],[QTY/ CTN B]])-SEARCH(" ",db[[#This Row],[QTY/ CTN B]],1)))</f>
        <v>GRS</v>
      </c>
      <c r="W2069" s="87">
        <f>IF(db[[#This Row],[QTY/ CTN TG]]="",IF(db[[#This Row],[STN TG]]="","",12),LEFT(db[[#This Row],[QTY/ CTN TG]],SEARCH(" ",db[[#This Row],[QTY/ CTN TG]],1)-1))</f>
        <v>12</v>
      </c>
      <c r="X2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69" s="87">
        <f>IF(db[[#This Row],[STN K]]="","",IF(db[[#This Row],[STN TG]]="LSN",12,""))</f>
        <v>12</v>
      </c>
      <c r="Z2069" s="87" t="str">
        <f>IF(db[[#This Row],[STN TG]]="LSN","PCS","")</f>
        <v>PCS</v>
      </c>
      <c r="AA2069" s="87">
        <f>db[[#This Row],[QTY B]]*IF(db[[#This Row],[QTY TG]]="",1,db[[#This Row],[QTY TG]])*IF(db[[#This Row],[QTY K]]="",1,db[[#This Row],[QTY K]])</f>
        <v>4320</v>
      </c>
      <c r="AB2069" s="87" t="str">
        <f>IF(db[[#This Row],[STN K]]="",IF(db[[#This Row],[STN TG]]="",db[[#This Row],[STN B]],db[[#This Row],[STN TG]]),db[[#This Row],[STN K]])</f>
        <v>PCS</v>
      </c>
      <c r="AC2069" s="87"/>
    </row>
    <row r="2070" spans="1:29" x14ac:dyDescent="0.25">
      <c r="A2070" s="87">
        <f>ROW()-1</f>
        <v>2069</v>
      </c>
      <c r="B2070" s="1" t="str">
        <f>LOWER(SUBSTITUTE(SUBSTITUTE(SUBSTITUTE(SUBSTITUTE(SUBSTITUTE(SUBSTITUTE(db[[#This Row],[NB BM]]," ",),".",""),"-",""),"(",""),")",""),"/",""))</f>
        <v>pensiljkp882b</v>
      </c>
      <c r="C2070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D2070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E2070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pensiljkp882b30grs</v>
      </c>
      <c r="F20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pencilp882bjk30grsartomoro</v>
      </c>
      <c r="G2070" s="1" t="s">
        <v>764</v>
      </c>
      <c r="H2070" s="4" t="s">
        <v>765</v>
      </c>
      <c r="I2070" s="49" t="s">
        <v>766</v>
      </c>
      <c r="J2070" s="1" t="s">
        <v>1620</v>
      </c>
      <c r="K2070" s="26" t="e">
        <f>IF(db[[#This Row],[NB NOTA_C]]="","",COUNTIF([2]!B_MSK[concat],db[[#This Row],[NB NOTA_C]]))</f>
        <v>#REF!</v>
      </c>
      <c r="L2070" s="6" t="s">
        <v>1631</v>
      </c>
      <c r="M2070" s="1" t="s">
        <v>1688</v>
      </c>
      <c r="N2070" s="1" t="s">
        <v>2812</v>
      </c>
      <c r="O2070" s="1" t="s">
        <v>4845</v>
      </c>
      <c r="P2070" s="1" t="str">
        <f>IF(db[[#This Row],[QTY/ CTN]]="","",SUBSTITUTE(SUBSTITUTE(SUBSTITUTE(db[[#This Row],[QTY/ CTN]]," ","_",2),"(",""),")","")&amp;"_")</f>
        <v>30 GRS_</v>
      </c>
      <c r="Q2070" s="1">
        <f>IF(db[[#This Row],[H_QTY/ CTN]]="","",SEARCH("_",db[[#This Row],[H_QTY/ CTN]]))</f>
        <v>7</v>
      </c>
      <c r="R2070" s="1">
        <f>IF(db[[#This Row],[H_QTY/ CTN]]="","",LEN(db[[#This Row],[H_QTY/ CTN]]))</f>
        <v>7</v>
      </c>
      <c r="S2070" s="90" t="str">
        <f>IF(db[[#This Row],[H_QTY/ CTN]]="","",LEFT(db[[#This Row],[H_QTY/ CTN]],db[[#This Row],[H_1]]-1))</f>
        <v>30 GRS</v>
      </c>
      <c r="T2070" s="87" t="str">
        <f>IF(NOT(db[[#This Row],[H_1]]=db[[#This Row],[H_2]]),MID(db[[#This Row],[H_QTY/ CTN]],db[[#This Row],[H_1]]+1,db[[#This Row],[H_2]]-db[[#This Row],[H_1]]-1),"")</f>
        <v/>
      </c>
      <c r="U2070" s="87" t="str">
        <f>IF(db[[#This Row],[QTY/ CTN B]]="","",LEFT(db[[#This Row],[QTY/ CTN B]],SEARCH(" ",db[[#This Row],[QTY/ CTN B]],1)-1))</f>
        <v>30</v>
      </c>
      <c r="V2070" s="87" t="str">
        <f>IF(db[[#This Row],[QTY/ CTN B]]="","",RIGHT(db[[#This Row],[QTY/ CTN B]],LEN(db[[#This Row],[QTY/ CTN B]])-SEARCH(" ",db[[#This Row],[QTY/ CTN B]],1)))</f>
        <v>GRS</v>
      </c>
      <c r="W2070" s="87">
        <f>IF(db[[#This Row],[QTY/ CTN TG]]="",IF(db[[#This Row],[STN TG]]="","",12),LEFT(db[[#This Row],[QTY/ CTN TG]],SEARCH(" ",db[[#This Row],[QTY/ CTN TG]],1)-1))</f>
        <v>12</v>
      </c>
      <c r="X2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0" s="87">
        <f>IF(db[[#This Row],[STN K]]="","",IF(db[[#This Row],[STN TG]]="LSN",12,""))</f>
        <v>12</v>
      </c>
      <c r="Z2070" s="87" t="str">
        <f>IF(db[[#This Row],[STN TG]]="LSN","PCS","")</f>
        <v>PCS</v>
      </c>
      <c r="AA2070" s="87">
        <f>db[[#This Row],[QTY B]]*IF(db[[#This Row],[QTY TG]]="",1,db[[#This Row],[QTY TG]])*IF(db[[#This Row],[QTY K]]="",1,db[[#This Row],[QTY K]])</f>
        <v>4320</v>
      </c>
      <c r="AB2070" s="87" t="str">
        <f>IF(db[[#This Row],[STN K]]="",IF(db[[#This Row],[STN TG]]="",db[[#This Row],[STN B]],db[[#This Row],[STN TG]]),db[[#This Row],[STN K]])</f>
        <v>PCS</v>
      </c>
      <c r="AC2070" s="87"/>
    </row>
    <row r="2071" spans="1:29" x14ac:dyDescent="0.25">
      <c r="A2071" s="87">
        <f>ROW()-1</f>
        <v>2070</v>
      </c>
      <c r="B2071" s="3" t="str">
        <f>LOWER(SUBSTITUTE(SUBSTITUTE(SUBSTITUTE(SUBSTITUTE(SUBSTITUTE(SUBSTITUTE(db[[#This Row],[NB BM]]," ",),".",""),"-",""),"(",""),")",""),"/",""))</f>
        <v>pensiljkp90</v>
      </c>
      <c r="C2071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D2071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E207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pensiljkp9030grs</v>
      </c>
      <c r="F2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pencilp902bjk30grsartomoro</v>
      </c>
      <c r="G2071" s="1" t="s">
        <v>767</v>
      </c>
      <c r="H2071" s="4" t="s">
        <v>2087</v>
      </c>
      <c r="I2071" s="49" t="s">
        <v>2088</v>
      </c>
      <c r="J2071" s="1" t="s">
        <v>1620</v>
      </c>
      <c r="K2071" s="26" t="e">
        <f>IF(db[[#This Row],[NB NOTA_C]]="","",COUNTIF([2]!B_MSK[concat],db[[#This Row],[NB NOTA_C]]))</f>
        <v>#REF!</v>
      </c>
      <c r="L2071" s="7" t="s">
        <v>1631</v>
      </c>
      <c r="M2071" s="3" t="s">
        <v>1688</v>
      </c>
      <c r="N2071" s="1" t="s">
        <v>2812</v>
      </c>
      <c r="P2071" s="1" t="str">
        <f>IF(db[[#This Row],[QTY/ CTN]]="","",SUBSTITUTE(SUBSTITUTE(SUBSTITUTE(db[[#This Row],[QTY/ CTN]]," ","_",2),"(",""),")","")&amp;"_")</f>
        <v>30 GRS_</v>
      </c>
      <c r="Q2071" s="1">
        <f>IF(db[[#This Row],[H_QTY/ CTN]]="","",SEARCH("_",db[[#This Row],[H_QTY/ CTN]]))</f>
        <v>7</v>
      </c>
      <c r="R2071" s="1">
        <f>IF(db[[#This Row],[H_QTY/ CTN]]="","",LEN(db[[#This Row],[H_QTY/ CTN]]))</f>
        <v>7</v>
      </c>
      <c r="S2071" s="90" t="str">
        <f>IF(db[[#This Row],[H_QTY/ CTN]]="","",LEFT(db[[#This Row],[H_QTY/ CTN]],db[[#This Row],[H_1]]-1))</f>
        <v>30 GRS</v>
      </c>
      <c r="T2071" s="87" t="str">
        <f>IF(NOT(db[[#This Row],[H_1]]=db[[#This Row],[H_2]]),MID(db[[#This Row],[H_QTY/ CTN]],db[[#This Row],[H_1]]+1,db[[#This Row],[H_2]]-db[[#This Row],[H_1]]-1),"")</f>
        <v/>
      </c>
      <c r="U2071" s="87" t="str">
        <f>IF(db[[#This Row],[QTY/ CTN B]]="","",LEFT(db[[#This Row],[QTY/ CTN B]],SEARCH(" ",db[[#This Row],[QTY/ CTN B]],1)-1))</f>
        <v>30</v>
      </c>
      <c r="V2071" s="87" t="str">
        <f>IF(db[[#This Row],[QTY/ CTN B]]="","",RIGHT(db[[#This Row],[QTY/ CTN B]],LEN(db[[#This Row],[QTY/ CTN B]])-SEARCH(" ",db[[#This Row],[QTY/ CTN B]],1)))</f>
        <v>GRS</v>
      </c>
      <c r="W2071" s="87">
        <f>IF(db[[#This Row],[QTY/ CTN TG]]="",IF(db[[#This Row],[STN TG]]="","",12),LEFT(db[[#This Row],[QTY/ CTN TG]],SEARCH(" ",db[[#This Row],[QTY/ CTN TG]],1)-1))</f>
        <v>12</v>
      </c>
      <c r="X2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1" s="87">
        <f>IF(db[[#This Row],[STN K]]="","",IF(db[[#This Row],[STN TG]]="LSN",12,""))</f>
        <v>12</v>
      </c>
      <c r="Z2071" s="87" t="str">
        <f>IF(db[[#This Row],[STN TG]]="LSN","PCS","")</f>
        <v>PCS</v>
      </c>
      <c r="AA2071" s="87">
        <f>db[[#This Row],[QTY B]]*IF(db[[#This Row],[QTY TG]]="",1,db[[#This Row],[QTY TG]])*IF(db[[#This Row],[QTY K]]="",1,db[[#This Row],[QTY K]])</f>
        <v>4320</v>
      </c>
      <c r="AB2071" s="87" t="str">
        <f>IF(db[[#This Row],[STN K]]="",IF(db[[#This Row],[STN TG]]="",db[[#This Row],[STN B]],db[[#This Row],[STN TG]]),db[[#This Row],[STN K]])</f>
        <v>PCS</v>
      </c>
      <c r="AC2071" s="87"/>
    </row>
    <row r="2072" spans="1:29" x14ac:dyDescent="0.25">
      <c r="A2072" s="87">
        <f>ROW()-1</f>
        <v>2071</v>
      </c>
      <c r="B2072" s="1" t="str">
        <f>LOWER(SUBSTITUTE(SUBSTITUTE(SUBSTITUTE(SUBSTITUTE(SUBSTITUTE(SUBSTITUTE(db[[#This Row],[NB BM]]," ",),".",""),"-",""),"(",""),")",""),"/",""))</f>
        <v>pensiljkp91</v>
      </c>
      <c r="C2072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D2072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E2072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pensiljkp9130grs</v>
      </c>
      <c r="F20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pencilp912bjk30grsartomoro</v>
      </c>
      <c r="G2072" s="1" t="s">
        <v>768</v>
      </c>
      <c r="H2072" s="4" t="s">
        <v>769</v>
      </c>
      <c r="I2072" s="49" t="s">
        <v>2609</v>
      </c>
      <c r="J2072" s="1" t="s">
        <v>1620</v>
      </c>
      <c r="K2072" s="26" t="e">
        <f>IF(db[[#This Row],[NB NOTA_C]]="","",COUNTIF([2]!B_MSK[concat],db[[#This Row],[NB NOTA_C]]))</f>
        <v>#REF!</v>
      </c>
      <c r="L2072" s="6" t="s">
        <v>1631</v>
      </c>
      <c r="M2072" s="1" t="s">
        <v>1688</v>
      </c>
      <c r="N2072" s="1" t="s">
        <v>2812</v>
      </c>
      <c r="P2072" s="1" t="str">
        <f>IF(db[[#This Row],[QTY/ CTN]]="","",SUBSTITUTE(SUBSTITUTE(SUBSTITUTE(db[[#This Row],[QTY/ CTN]]," ","_",2),"(",""),")","")&amp;"_")</f>
        <v>30 GRS_</v>
      </c>
      <c r="Q2072" s="1">
        <f>IF(db[[#This Row],[H_QTY/ CTN]]="","",SEARCH("_",db[[#This Row],[H_QTY/ CTN]]))</f>
        <v>7</v>
      </c>
      <c r="R2072" s="1">
        <f>IF(db[[#This Row],[H_QTY/ CTN]]="","",LEN(db[[#This Row],[H_QTY/ CTN]]))</f>
        <v>7</v>
      </c>
      <c r="S2072" s="90" t="str">
        <f>IF(db[[#This Row],[H_QTY/ CTN]]="","",LEFT(db[[#This Row],[H_QTY/ CTN]],db[[#This Row],[H_1]]-1))</f>
        <v>30 GRS</v>
      </c>
      <c r="T2072" s="87" t="str">
        <f>IF(NOT(db[[#This Row],[H_1]]=db[[#This Row],[H_2]]),MID(db[[#This Row],[H_QTY/ CTN]],db[[#This Row],[H_1]]+1,db[[#This Row],[H_2]]-db[[#This Row],[H_1]]-1),"")</f>
        <v/>
      </c>
      <c r="U2072" s="87" t="str">
        <f>IF(db[[#This Row],[QTY/ CTN B]]="","",LEFT(db[[#This Row],[QTY/ CTN B]],SEARCH(" ",db[[#This Row],[QTY/ CTN B]],1)-1))</f>
        <v>30</v>
      </c>
      <c r="V2072" s="87" t="str">
        <f>IF(db[[#This Row],[QTY/ CTN B]]="","",RIGHT(db[[#This Row],[QTY/ CTN B]],LEN(db[[#This Row],[QTY/ CTN B]])-SEARCH(" ",db[[#This Row],[QTY/ CTN B]],1)))</f>
        <v>GRS</v>
      </c>
      <c r="W2072" s="87">
        <f>IF(db[[#This Row],[QTY/ CTN TG]]="",IF(db[[#This Row],[STN TG]]="","",12),LEFT(db[[#This Row],[QTY/ CTN TG]],SEARCH(" ",db[[#This Row],[QTY/ CTN TG]],1)-1))</f>
        <v>12</v>
      </c>
      <c r="X2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2" s="87">
        <f>IF(db[[#This Row],[STN K]]="","",IF(db[[#This Row],[STN TG]]="LSN",12,""))</f>
        <v>12</v>
      </c>
      <c r="Z2072" s="87" t="str">
        <f>IF(db[[#This Row],[STN TG]]="LSN","PCS","")</f>
        <v>PCS</v>
      </c>
      <c r="AA2072" s="87">
        <f>db[[#This Row],[QTY B]]*IF(db[[#This Row],[QTY TG]]="",1,db[[#This Row],[QTY TG]])*IF(db[[#This Row],[QTY K]]="",1,db[[#This Row],[QTY K]])</f>
        <v>4320</v>
      </c>
      <c r="AB2072" s="87" t="str">
        <f>IF(db[[#This Row],[STN K]]="",IF(db[[#This Row],[STN TG]]="",db[[#This Row],[STN B]],db[[#This Row],[STN TG]]),db[[#This Row],[STN K]])</f>
        <v>PCS</v>
      </c>
      <c r="AC2072" s="87"/>
    </row>
    <row r="2073" spans="1:29" x14ac:dyDescent="0.25">
      <c r="A2073" s="87">
        <f>ROW()-1</f>
        <v>2072</v>
      </c>
      <c r="B2073" s="1" t="str">
        <f>LOWER(SUBSTITUTE(SUBSTITUTE(SUBSTITUTE(SUBSTITUTE(SUBSTITUTE(SUBSTITUTE(db[[#This Row],[NB BM]]," ",),".",""),"-",""),"(",""),")",""),"/",""))</f>
        <v>pensiljkp92</v>
      </c>
      <c r="C2073" s="1" t="str">
        <f>LOWER(SUBSTITUTE(SUBSTITUTE(SUBSTITUTE(SUBSTITUTE(SUBSTITUTE(SUBSTITUTE(SUBSTITUTE(SUBSTITUTE(SUBSTITUTE(db[[#This Row],[NB NOTA]]," ",),".",""),"-",""),"(",""),")",""),",",""),"/",""),"""",""),"+",""))</f>
        <v>pencilp922bblackwoodjk</v>
      </c>
      <c r="D2073" s="1" t="str">
        <f>LOWER(SUBSTITUTE(SUBSTITUTE(SUBSTITUTE(SUBSTITUTE(SUBSTITUTE(SUBSTITUTE(SUBSTITUTE(SUBSTITUTE(SUBSTITUTE(db[[#This Row],[NB PAJAK]]," ",""),"-",""),"(",""),")",""),".",""),",",""),"/",""),"""",""),"+",""))</f>
        <v>pensiljoyko2bp92blackwood</v>
      </c>
      <c r="E2073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pensiljkp9230grs</v>
      </c>
      <c r="F20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pencilp922bblackwoodjk30grsartomoro</v>
      </c>
      <c r="G2073" s="1" t="s">
        <v>6124</v>
      </c>
      <c r="H2073" s="4" t="s">
        <v>6126</v>
      </c>
      <c r="I2073" s="49" t="s">
        <v>6127</v>
      </c>
      <c r="J2073" s="1" t="s">
        <v>1620</v>
      </c>
      <c r="K2073" s="26" t="e">
        <f>IF(db[[#This Row],[NB NOTA_C]]="","",COUNTIF([2]!B_MSK[concat],db[[#This Row],[NB NOTA_C]]))</f>
        <v>#REF!</v>
      </c>
      <c r="L2073" s="6" t="s">
        <v>1631</v>
      </c>
      <c r="M2073" s="1" t="s">
        <v>1688</v>
      </c>
      <c r="N2073" s="1" t="s">
        <v>2812</v>
      </c>
      <c r="O2073" s="1" t="s">
        <v>6125</v>
      </c>
      <c r="P2073" s="1" t="str">
        <f>IF(db[[#This Row],[QTY/ CTN]]="","",SUBSTITUTE(SUBSTITUTE(SUBSTITUTE(db[[#This Row],[QTY/ CTN]]," ","_",2),"(",""),")","")&amp;"_")</f>
        <v>30 GRS_</v>
      </c>
      <c r="Q2073" s="1">
        <f>IF(db[[#This Row],[H_QTY/ CTN]]="","",SEARCH("_",db[[#This Row],[H_QTY/ CTN]]))</f>
        <v>7</v>
      </c>
      <c r="R2073" s="1">
        <f>IF(db[[#This Row],[H_QTY/ CTN]]="","",LEN(db[[#This Row],[H_QTY/ CTN]]))</f>
        <v>7</v>
      </c>
      <c r="S2073" s="90" t="str">
        <f>IF(db[[#This Row],[H_QTY/ CTN]]="","",LEFT(db[[#This Row],[H_QTY/ CTN]],db[[#This Row],[H_1]]-1))</f>
        <v>30 GRS</v>
      </c>
      <c r="T2073" s="87" t="str">
        <f>IF(NOT(db[[#This Row],[H_1]]=db[[#This Row],[H_2]]),MID(db[[#This Row],[H_QTY/ CTN]],db[[#This Row],[H_1]]+1,db[[#This Row],[H_2]]-db[[#This Row],[H_1]]-1),"")</f>
        <v/>
      </c>
      <c r="U2073" s="87" t="str">
        <f>IF(db[[#This Row],[QTY/ CTN B]]="","",LEFT(db[[#This Row],[QTY/ CTN B]],SEARCH(" ",db[[#This Row],[QTY/ CTN B]],1)-1))</f>
        <v>30</v>
      </c>
      <c r="V2073" s="87" t="str">
        <f>IF(db[[#This Row],[QTY/ CTN B]]="","",RIGHT(db[[#This Row],[QTY/ CTN B]],LEN(db[[#This Row],[QTY/ CTN B]])-SEARCH(" ",db[[#This Row],[QTY/ CTN B]],1)))</f>
        <v>GRS</v>
      </c>
      <c r="W2073" s="87">
        <f>IF(db[[#This Row],[QTY/ CTN TG]]="",IF(db[[#This Row],[STN TG]]="","",12),LEFT(db[[#This Row],[QTY/ CTN TG]],SEARCH(" ",db[[#This Row],[QTY/ CTN TG]],1)-1))</f>
        <v>12</v>
      </c>
      <c r="X20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3" s="87">
        <f>IF(db[[#This Row],[STN K]]="","",IF(db[[#This Row],[STN TG]]="LSN",12,""))</f>
        <v>12</v>
      </c>
      <c r="Z2073" s="87" t="str">
        <f>IF(db[[#This Row],[STN TG]]="LSN","PCS","")</f>
        <v>PCS</v>
      </c>
      <c r="AA2073" s="87">
        <f>db[[#This Row],[QTY B]]*IF(db[[#This Row],[QTY TG]]="",1,db[[#This Row],[QTY TG]])*IF(db[[#This Row],[QTY K]]="",1,db[[#This Row],[QTY K]])</f>
        <v>4320</v>
      </c>
      <c r="AB2073" s="87" t="str">
        <f>IF(db[[#This Row],[STN K]]="",IF(db[[#This Row],[STN TG]]="",db[[#This Row],[STN B]],db[[#This Row],[STN TG]]),db[[#This Row],[STN K]])</f>
        <v>PCS</v>
      </c>
      <c r="AC2073" s="87"/>
    </row>
    <row r="2074" spans="1:29" x14ac:dyDescent="0.25">
      <c r="A2074" s="87">
        <f>ROW()-1</f>
        <v>2073</v>
      </c>
      <c r="B2074" s="1" t="str">
        <f>LOWER(SUBSTITUTE(SUBSTITUTE(SUBSTITUTE(SUBSTITUTE(SUBSTITUTE(SUBSTITUTE(db[[#This Row],[NB BM]]," ",),".",""),"-",""),"(",""),")",""),"/",""))</f>
        <v>pensiljkp932b</v>
      </c>
      <c r="C2074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D2074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E2074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pensiljkp932b30grs</v>
      </c>
      <c r="F20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pencilp932bjk30grsartomoro</v>
      </c>
      <c r="G2074" s="1" t="s">
        <v>770</v>
      </c>
      <c r="H2074" s="4" t="s">
        <v>5310</v>
      </c>
      <c r="I2074" s="49" t="s">
        <v>771</v>
      </c>
      <c r="J2074" s="1" t="s">
        <v>1620</v>
      </c>
      <c r="K2074" s="26" t="e">
        <f>IF(db[[#This Row],[NB NOTA_C]]="","",COUNTIF([2]!B_MSK[concat],db[[#This Row],[NB NOTA_C]]))</f>
        <v>#REF!</v>
      </c>
      <c r="L2074" s="6" t="s">
        <v>1631</v>
      </c>
      <c r="M2074" s="1" t="s">
        <v>1688</v>
      </c>
      <c r="N2074" s="1" t="s">
        <v>2812</v>
      </c>
      <c r="P2074" s="1" t="str">
        <f>IF(db[[#This Row],[QTY/ CTN]]="","",SUBSTITUTE(SUBSTITUTE(SUBSTITUTE(db[[#This Row],[QTY/ CTN]]," ","_",2),"(",""),")","")&amp;"_")</f>
        <v>30 GRS_</v>
      </c>
      <c r="Q2074" s="1">
        <f>IF(db[[#This Row],[H_QTY/ CTN]]="","",SEARCH("_",db[[#This Row],[H_QTY/ CTN]]))</f>
        <v>7</v>
      </c>
      <c r="R2074" s="1">
        <f>IF(db[[#This Row],[H_QTY/ CTN]]="","",LEN(db[[#This Row],[H_QTY/ CTN]]))</f>
        <v>7</v>
      </c>
      <c r="S2074" s="90" t="str">
        <f>IF(db[[#This Row],[H_QTY/ CTN]]="","",LEFT(db[[#This Row],[H_QTY/ CTN]],db[[#This Row],[H_1]]-1))</f>
        <v>30 GRS</v>
      </c>
      <c r="T2074" s="87" t="str">
        <f>IF(NOT(db[[#This Row],[H_1]]=db[[#This Row],[H_2]]),MID(db[[#This Row],[H_QTY/ CTN]],db[[#This Row],[H_1]]+1,db[[#This Row],[H_2]]-db[[#This Row],[H_1]]-1),"")</f>
        <v/>
      </c>
      <c r="U2074" s="87" t="str">
        <f>IF(db[[#This Row],[QTY/ CTN B]]="","",LEFT(db[[#This Row],[QTY/ CTN B]],SEARCH(" ",db[[#This Row],[QTY/ CTN B]],1)-1))</f>
        <v>30</v>
      </c>
      <c r="V2074" s="87" t="str">
        <f>IF(db[[#This Row],[QTY/ CTN B]]="","",RIGHT(db[[#This Row],[QTY/ CTN B]],LEN(db[[#This Row],[QTY/ CTN B]])-SEARCH(" ",db[[#This Row],[QTY/ CTN B]],1)))</f>
        <v>GRS</v>
      </c>
      <c r="W2074" s="87">
        <f>IF(db[[#This Row],[QTY/ CTN TG]]="",IF(db[[#This Row],[STN TG]]="","",12),LEFT(db[[#This Row],[QTY/ CTN TG]],SEARCH(" ",db[[#This Row],[QTY/ CTN TG]],1)-1))</f>
        <v>12</v>
      </c>
      <c r="X20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4" s="87">
        <f>IF(db[[#This Row],[STN K]]="","",IF(db[[#This Row],[STN TG]]="LSN",12,""))</f>
        <v>12</v>
      </c>
      <c r="Z2074" s="87" t="str">
        <f>IF(db[[#This Row],[STN TG]]="LSN","PCS","")</f>
        <v>PCS</v>
      </c>
      <c r="AA2074" s="87">
        <f>db[[#This Row],[QTY B]]*IF(db[[#This Row],[QTY TG]]="",1,db[[#This Row],[QTY TG]])*IF(db[[#This Row],[QTY K]]="",1,db[[#This Row],[QTY K]])</f>
        <v>4320</v>
      </c>
      <c r="AB2074" s="87" t="str">
        <f>IF(db[[#This Row],[STN K]]="",IF(db[[#This Row],[STN TG]]="",db[[#This Row],[STN B]],db[[#This Row],[STN TG]]),db[[#This Row],[STN K]])</f>
        <v>PCS</v>
      </c>
      <c r="AC2074" s="87"/>
    </row>
    <row r="2075" spans="1:29" x14ac:dyDescent="0.25">
      <c r="A2075" s="87">
        <f>ROW()-1</f>
        <v>2074</v>
      </c>
      <c r="B2075" s="1" t="str">
        <f>LOWER(SUBSTITUTE(SUBSTITUTE(SUBSTITUTE(SUBSTITUTE(SUBSTITUTE(SUBSTITUTE(db[[#This Row],[NB BM]]," ",),".",""),"-",""),"(",""),")",""),"/",""))</f>
        <v>pensiljkp94</v>
      </c>
      <c r="C2075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D2075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E2075" s="1" t="str">
        <f>LOWER(SUBSTITUTE(SUBSTITUTE(SUBSTITUTE(SUBSTITUTE(SUBSTITUTE(SUBSTITUTE(SUBSTITUTE(SUBSTITUTE(SUBSTITUTE(db[[#This Row],[NB BM]]&amp;db[[#This Row],[QTY/ CTN]]," ",),".",""),"-",""),"(",""),")",""),",",""),"/",""),"""",""),"+",""))</f>
        <v>pensiljkp9430grs</v>
      </c>
      <c r="F20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pencilp942bjk30grsartomoro</v>
      </c>
      <c r="G2075" s="1" t="s">
        <v>772</v>
      </c>
      <c r="H2075" s="4" t="s">
        <v>773</v>
      </c>
      <c r="I2075" s="2" t="s">
        <v>4746</v>
      </c>
      <c r="J2075" s="1" t="s">
        <v>1620</v>
      </c>
      <c r="K2075" s="26" t="e">
        <f>IF(db[[#This Row],[NB NOTA_C]]="","",COUNTIF([2]!B_MSK[concat],db[[#This Row],[NB NOTA_C]]))</f>
        <v>#REF!</v>
      </c>
      <c r="L2075" s="6" t="s">
        <v>1631</v>
      </c>
      <c r="M2075" s="1" t="s">
        <v>1688</v>
      </c>
      <c r="N2075" s="1" t="s">
        <v>2812</v>
      </c>
      <c r="P2075" s="1" t="str">
        <f>IF(db[[#This Row],[QTY/ CTN]]="","",SUBSTITUTE(SUBSTITUTE(SUBSTITUTE(db[[#This Row],[QTY/ CTN]]," ","_",2),"(",""),")","")&amp;"_")</f>
        <v>30 GRS_</v>
      </c>
      <c r="Q2075" s="1">
        <f>IF(db[[#This Row],[H_QTY/ CTN]]="","",SEARCH("_",db[[#This Row],[H_QTY/ CTN]]))</f>
        <v>7</v>
      </c>
      <c r="R2075" s="1">
        <f>IF(db[[#This Row],[H_QTY/ CTN]]="","",LEN(db[[#This Row],[H_QTY/ CTN]]))</f>
        <v>7</v>
      </c>
      <c r="S2075" s="90" t="str">
        <f>IF(db[[#This Row],[H_QTY/ CTN]]="","",LEFT(db[[#This Row],[H_QTY/ CTN]],db[[#This Row],[H_1]]-1))</f>
        <v>30 GRS</v>
      </c>
      <c r="T2075" s="87" t="str">
        <f>IF(NOT(db[[#This Row],[H_1]]=db[[#This Row],[H_2]]),MID(db[[#This Row],[H_QTY/ CTN]],db[[#This Row],[H_1]]+1,db[[#This Row],[H_2]]-db[[#This Row],[H_1]]-1),"")</f>
        <v/>
      </c>
      <c r="U2075" s="87" t="str">
        <f>IF(db[[#This Row],[QTY/ CTN B]]="","",LEFT(db[[#This Row],[QTY/ CTN B]],SEARCH(" ",db[[#This Row],[QTY/ CTN B]],1)-1))</f>
        <v>30</v>
      </c>
      <c r="V2075" s="87" t="str">
        <f>IF(db[[#This Row],[QTY/ CTN B]]="","",RIGHT(db[[#This Row],[QTY/ CTN B]],LEN(db[[#This Row],[QTY/ CTN B]])-SEARCH(" ",db[[#This Row],[QTY/ CTN B]],1)))</f>
        <v>GRS</v>
      </c>
      <c r="W2075" s="87">
        <f>IF(db[[#This Row],[QTY/ CTN TG]]="",IF(db[[#This Row],[STN TG]]="","",12),LEFT(db[[#This Row],[QTY/ CTN TG]],SEARCH(" ",db[[#This Row],[QTY/ CTN TG]],1)-1))</f>
        <v>12</v>
      </c>
      <c r="X20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5" s="87">
        <f>IF(db[[#This Row],[STN K]]="","",IF(db[[#This Row],[STN TG]]="LSN",12,""))</f>
        <v>12</v>
      </c>
      <c r="Z2075" s="87" t="str">
        <f>IF(db[[#This Row],[STN TG]]="LSN","PCS","")</f>
        <v>PCS</v>
      </c>
      <c r="AA2075" s="87">
        <f>db[[#This Row],[QTY B]]*IF(db[[#This Row],[QTY TG]]="",1,db[[#This Row],[QTY TG]])*IF(db[[#This Row],[QTY K]]="",1,db[[#This Row],[QTY K]])</f>
        <v>4320</v>
      </c>
      <c r="AB2075" s="87" t="str">
        <f>IF(db[[#This Row],[STN K]]="",IF(db[[#This Row],[STN TG]]="",db[[#This Row],[STN B]],db[[#This Row],[STN TG]]),db[[#This Row],[STN K]])</f>
        <v>PCS</v>
      </c>
      <c r="AC2075" s="87"/>
    </row>
    <row r="2076" spans="1:29" x14ac:dyDescent="0.25">
      <c r="A2076" s="87">
        <f>ROW()-1</f>
        <v>2075</v>
      </c>
      <c r="B2076" s="32" t="str">
        <f>LOWER(SUBSTITUTE(SUBSTITUTE(SUBSTITUTE(SUBSTITUTE(SUBSTITUTE(SUBSTITUTE(db[[#This Row],[NB BM]]," ",),".",""),"-",""),"(",""),")",""),"/",""))</f>
        <v>pensiljkp992b</v>
      </c>
      <c r="C2076" s="32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D2076" s="32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E2076" s="32" t="str">
        <f>LOWER(SUBSTITUTE(SUBSTITUTE(SUBSTITUTE(SUBSTITUTE(SUBSTITUTE(SUBSTITUTE(SUBSTITUTE(SUBSTITUTE(SUBSTITUTE(db[[#This Row],[NB BM]]&amp;db[[#This Row],[QTY/ CTN]]," ",),".",""),"-",""),"(",""),")",""),",",""),"/",""),"""",""),"+",""))</f>
        <v>pensiljkp992b30grs</v>
      </c>
      <c r="F207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pencilp992banimalkingdomjk30grsartomoro</v>
      </c>
      <c r="G2076" s="1" t="s">
        <v>4594</v>
      </c>
      <c r="H2076" s="34" t="s">
        <v>4430</v>
      </c>
      <c r="I2076" s="55" t="s">
        <v>4454</v>
      </c>
      <c r="J2076" s="33" t="s">
        <v>1620</v>
      </c>
      <c r="K2076" s="35" t="e">
        <f>IF(db[[#This Row],[NB NOTA_C]]="","",COUNTIF([2]!B_MSK[concat],db[[#This Row],[NB NOTA_C]]))</f>
        <v>#REF!</v>
      </c>
      <c r="L2076" s="36" t="s">
        <v>1631</v>
      </c>
      <c r="M2076" s="32" t="s">
        <v>1688</v>
      </c>
      <c r="N2076" s="33" t="s">
        <v>2812</v>
      </c>
      <c r="O2076" s="32"/>
      <c r="P2076" s="32" t="str">
        <f>IF(db[[#This Row],[QTY/ CTN]]="","",SUBSTITUTE(SUBSTITUTE(SUBSTITUTE(db[[#This Row],[QTY/ CTN]]," ","_",2),"(",""),")","")&amp;"_")</f>
        <v>30 GRS_</v>
      </c>
      <c r="Q2076" s="32">
        <f>IF(db[[#This Row],[H_QTY/ CTN]]="","",SEARCH("_",db[[#This Row],[H_QTY/ CTN]]))</f>
        <v>7</v>
      </c>
      <c r="R2076" s="32">
        <f>IF(db[[#This Row],[H_QTY/ CTN]]="","",LEN(db[[#This Row],[H_QTY/ CTN]]))</f>
        <v>7</v>
      </c>
      <c r="S2076" s="92" t="str">
        <f>IF(db[[#This Row],[H_QTY/ CTN]]="","",LEFT(db[[#This Row],[H_QTY/ CTN]],db[[#This Row],[H_1]]-1))</f>
        <v>30 GRS</v>
      </c>
      <c r="T2076" s="92" t="str">
        <f>IF(NOT(db[[#This Row],[H_1]]=db[[#This Row],[H_2]]),MID(db[[#This Row],[H_QTY/ CTN]],db[[#This Row],[H_1]]+1,db[[#This Row],[H_2]]-db[[#This Row],[H_1]]-1),"")</f>
        <v/>
      </c>
      <c r="U2076" s="87" t="str">
        <f>IF(db[[#This Row],[QTY/ CTN B]]="","",LEFT(db[[#This Row],[QTY/ CTN B]],SEARCH(" ",db[[#This Row],[QTY/ CTN B]],1)-1))</f>
        <v>30</v>
      </c>
      <c r="V2076" s="87" t="str">
        <f>IF(db[[#This Row],[QTY/ CTN B]]="","",RIGHT(db[[#This Row],[QTY/ CTN B]],LEN(db[[#This Row],[QTY/ CTN B]])-SEARCH(" ",db[[#This Row],[QTY/ CTN B]],1)))</f>
        <v>GRS</v>
      </c>
      <c r="W2076" s="87">
        <f>IF(db[[#This Row],[QTY/ CTN TG]]="",IF(db[[#This Row],[STN TG]]="","",12),LEFT(db[[#This Row],[QTY/ CTN TG]],SEARCH(" ",db[[#This Row],[QTY/ CTN TG]],1)-1))</f>
        <v>12</v>
      </c>
      <c r="X20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6" s="87">
        <f>IF(db[[#This Row],[STN K]]="","",IF(db[[#This Row],[STN TG]]="LSN",12,""))</f>
        <v>12</v>
      </c>
      <c r="Z2076" s="87" t="str">
        <f>IF(db[[#This Row],[STN TG]]="LSN","PCS","")</f>
        <v>PCS</v>
      </c>
      <c r="AA2076" s="87">
        <f>db[[#This Row],[QTY B]]*IF(db[[#This Row],[QTY TG]]="",1,db[[#This Row],[QTY TG]])*IF(db[[#This Row],[QTY K]]="",1,db[[#This Row],[QTY K]])</f>
        <v>4320</v>
      </c>
      <c r="AB2076" s="87" t="str">
        <f>IF(db[[#This Row],[STN K]]="",IF(db[[#This Row],[STN TG]]="",db[[#This Row],[STN B]],db[[#This Row],[STN TG]]),db[[#This Row],[STN K]])</f>
        <v>PCS</v>
      </c>
      <c r="AC2076" s="87"/>
    </row>
    <row r="2077" spans="1:29" x14ac:dyDescent="0.25">
      <c r="A2077" s="87">
        <f>ROW()-1</f>
        <v>2076</v>
      </c>
      <c r="B2077" s="3" t="str">
        <f>LOWER(SUBSTITUTE(SUBSTITUTE(SUBSTITUTE(SUBSTITUTE(SUBSTITUTE(SUBSTITUTE(db[[#This Row],[NB BM]]," ",),".",""),"-",""),"(",""),")",""),"/",""))</f>
        <v>pensiltf488+asahan</v>
      </c>
      <c r="C2077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D2077" s="3" t="str">
        <f>LOWER(SUBSTITUTE(SUBSTITUTE(SUBSTITUTE(SUBSTITUTE(SUBSTITUTE(SUBSTITUTE(SUBSTITUTE(SUBSTITUTE(SUBSTITUTE(db[[#This Row],[NB PAJAK]]," ",""),"-",""),"(",""),")",""),".",""),",",""),"/",""),"""",""),"+",""))</f>
        <v/>
      </c>
      <c r="E2077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pensiltf488asahan20grs</v>
      </c>
      <c r="F20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penciltf488serutan20grsuntana</v>
      </c>
      <c r="G2077" s="1" t="s">
        <v>4232</v>
      </c>
      <c r="H2077" s="4" t="s">
        <v>4227</v>
      </c>
      <c r="I2077" s="49"/>
      <c r="J2077" s="1" t="s">
        <v>1621</v>
      </c>
      <c r="K2077" s="28" t="e">
        <f>IF(db[[#This Row],[NB NOTA_C]]="","",COUNTIF([2]!B_MSK[concat],db[[#This Row],[NB NOTA_C]]))</f>
        <v>#REF!</v>
      </c>
      <c r="L2077" s="7" t="s">
        <v>1627</v>
      </c>
      <c r="M2077" s="3" t="s">
        <v>1689</v>
      </c>
      <c r="N2077" s="1" t="s">
        <v>2812</v>
      </c>
      <c r="O2077" s="3"/>
      <c r="P2077" s="3" t="str">
        <f>IF(db[[#This Row],[QTY/ CTN]]="","",SUBSTITUTE(SUBSTITUTE(SUBSTITUTE(db[[#This Row],[QTY/ CTN]]," ","_",2),"(",""),")","")&amp;"_")</f>
        <v>20 GRS_</v>
      </c>
      <c r="Q2077" s="3">
        <f>IF(db[[#This Row],[H_QTY/ CTN]]="","",SEARCH("_",db[[#This Row],[H_QTY/ CTN]]))</f>
        <v>7</v>
      </c>
      <c r="R2077" s="3">
        <f>IF(db[[#This Row],[H_QTY/ CTN]]="","",LEN(db[[#This Row],[H_QTY/ CTN]]))</f>
        <v>7</v>
      </c>
      <c r="S2077" s="87" t="str">
        <f>IF(db[[#This Row],[H_QTY/ CTN]]="","",LEFT(db[[#This Row],[H_QTY/ CTN]],db[[#This Row],[H_1]]-1))</f>
        <v>20 GRS</v>
      </c>
      <c r="T2077" s="87" t="str">
        <f>IF(NOT(db[[#This Row],[H_1]]=db[[#This Row],[H_2]]),MID(db[[#This Row],[H_QTY/ CTN]],db[[#This Row],[H_1]]+1,db[[#This Row],[H_2]]-db[[#This Row],[H_1]]-1),"")</f>
        <v/>
      </c>
      <c r="U2077" s="87" t="str">
        <f>IF(db[[#This Row],[QTY/ CTN B]]="","",LEFT(db[[#This Row],[QTY/ CTN B]],SEARCH(" ",db[[#This Row],[QTY/ CTN B]],1)-1))</f>
        <v>20</v>
      </c>
      <c r="V2077" s="87" t="str">
        <f>IF(db[[#This Row],[QTY/ CTN B]]="","",RIGHT(db[[#This Row],[QTY/ CTN B]],LEN(db[[#This Row],[QTY/ CTN B]])-SEARCH(" ",db[[#This Row],[QTY/ CTN B]],1)))</f>
        <v>GRS</v>
      </c>
      <c r="W2077" s="87">
        <f>IF(db[[#This Row],[QTY/ CTN TG]]="",IF(db[[#This Row],[STN TG]]="","",12),LEFT(db[[#This Row],[QTY/ CTN TG]],SEARCH(" ",db[[#This Row],[QTY/ CTN TG]],1)-1))</f>
        <v>12</v>
      </c>
      <c r="X20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7" s="87">
        <f>IF(db[[#This Row],[STN K]]="","",IF(db[[#This Row],[STN TG]]="LSN",12,""))</f>
        <v>12</v>
      </c>
      <c r="Z2077" s="87" t="str">
        <f>IF(db[[#This Row],[STN TG]]="LSN","PCS","")</f>
        <v>PCS</v>
      </c>
      <c r="AA2077" s="87">
        <f>db[[#This Row],[QTY B]]*IF(db[[#This Row],[QTY TG]]="",1,db[[#This Row],[QTY TG]])*IF(db[[#This Row],[QTY K]]="",1,db[[#This Row],[QTY K]])</f>
        <v>2880</v>
      </c>
      <c r="AB2077" s="87" t="str">
        <f>IF(db[[#This Row],[STN K]]="",IF(db[[#This Row],[STN TG]]="",db[[#This Row],[STN B]],db[[#This Row],[STN TG]]),db[[#This Row],[STN K]])</f>
        <v>PCS</v>
      </c>
      <c r="AC2077" s="87"/>
    </row>
    <row r="2078" spans="1:29" x14ac:dyDescent="0.25">
      <c r="A2078" s="87">
        <f>ROW()-1</f>
        <v>2077</v>
      </c>
      <c r="B2078" s="3" t="str">
        <f>LOWER(SUBSTITUTE(SUBSTITUTE(SUBSTITUTE(SUBSTITUTE(SUBSTITUTE(SUBSTITUTE(db[[#This Row],[NB BM]]," ",),".",""),"-",""),"(",""),")",""),"/",""))</f>
        <v>pensiltf588+asahan</v>
      </c>
      <c r="C2078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D2078" s="3" t="str">
        <f>LOWER(SUBSTITUTE(SUBSTITUTE(SUBSTITUTE(SUBSTITUTE(SUBSTITUTE(SUBSTITUTE(SUBSTITUTE(SUBSTITUTE(SUBSTITUTE(db[[#This Row],[NB PAJAK]]," ",""),"-",""),"(",""),")",""),".",""),",",""),"/",""),"""",""),"+",""))</f>
        <v/>
      </c>
      <c r="E207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pensiltf588asahan20grs</v>
      </c>
      <c r="F20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penciltf588serutan20grsuntana</v>
      </c>
      <c r="G2078" s="1" t="s">
        <v>4233</v>
      </c>
      <c r="H2078" s="4" t="s">
        <v>4228</v>
      </c>
      <c r="I2078" s="49"/>
      <c r="J2078" s="1" t="s">
        <v>1621</v>
      </c>
      <c r="K2078" s="28" t="e">
        <f>IF(db[[#This Row],[NB NOTA_C]]="","",COUNTIF([2]!B_MSK[concat],db[[#This Row],[NB NOTA_C]]))</f>
        <v>#REF!</v>
      </c>
      <c r="L2078" s="7" t="s">
        <v>1627</v>
      </c>
      <c r="M2078" s="3" t="s">
        <v>1689</v>
      </c>
      <c r="N2078" s="1" t="s">
        <v>2812</v>
      </c>
      <c r="O2078" s="3"/>
      <c r="P2078" s="3" t="str">
        <f>IF(db[[#This Row],[QTY/ CTN]]="","",SUBSTITUTE(SUBSTITUTE(SUBSTITUTE(db[[#This Row],[QTY/ CTN]]," ","_",2),"(",""),")","")&amp;"_")</f>
        <v>20 GRS_</v>
      </c>
      <c r="Q2078" s="3">
        <f>IF(db[[#This Row],[H_QTY/ CTN]]="","",SEARCH("_",db[[#This Row],[H_QTY/ CTN]]))</f>
        <v>7</v>
      </c>
      <c r="R2078" s="3">
        <f>IF(db[[#This Row],[H_QTY/ CTN]]="","",LEN(db[[#This Row],[H_QTY/ CTN]]))</f>
        <v>7</v>
      </c>
      <c r="S2078" s="87" t="str">
        <f>IF(db[[#This Row],[H_QTY/ CTN]]="","",LEFT(db[[#This Row],[H_QTY/ CTN]],db[[#This Row],[H_1]]-1))</f>
        <v>20 GRS</v>
      </c>
      <c r="T2078" s="87" t="str">
        <f>IF(NOT(db[[#This Row],[H_1]]=db[[#This Row],[H_2]]),MID(db[[#This Row],[H_QTY/ CTN]],db[[#This Row],[H_1]]+1,db[[#This Row],[H_2]]-db[[#This Row],[H_1]]-1),"")</f>
        <v/>
      </c>
      <c r="U2078" s="87" t="str">
        <f>IF(db[[#This Row],[QTY/ CTN B]]="","",LEFT(db[[#This Row],[QTY/ CTN B]],SEARCH(" ",db[[#This Row],[QTY/ CTN B]],1)-1))</f>
        <v>20</v>
      </c>
      <c r="V2078" s="87" t="str">
        <f>IF(db[[#This Row],[QTY/ CTN B]]="","",RIGHT(db[[#This Row],[QTY/ CTN B]],LEN(db[[#This Row],[QTY/ CTN B]])-SEARCH(" ",db[[#This Row],[QTY/ CTN B]],1)))</f>
        <v>GRS</v>
      </c>
      <c r="W2078" s="87">
        <f>IF(db[[#This Row],[QTY/ CTN TG]]="",IF(db[[#This Row],[STN TG]]="","",12),LEFT(db[[#This Row],[QTY/ CTN TG]],SEARCH(" ",db[[#This Row],[QTY/ CTN TG]],1)-1))</f>
        <v>12</v>
      </c>
      <c r="X20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8" s="87">
        <f>IF(db[[#This Row],[STN K]]="","",IF(db[[#This Row],[STN TG]]="LSN",12,""))</f>
        <v>12</v>
      </c>
      <c r="Z2078" s="87" t="str">
        <f>IF(db[[#This Row],[STN TG]]="LSN","PCS","")</f>
        <v>PCS</v>
      </c>
      <c r="AA2078" s="87">
        <f>db[[#This Row],[QTY B]]*IF(db[[#This Row],[QTY TG]]="",1,db[[#This Row],[QTY TG]])*IF(db[[#This Row],[QTY K]]="",1,db[[#This Row],[QTY K]])</f>
        <v>2880</v>
      </c>
      <c r="AB2078" s="87" t="str">
        <f>IF(db[[#This Row],[STN K]]="",IF(db[[#This Row],[STN TG]]="",db[[#This Row],[STN B]],db[[#This Row],[STN TG]]),db[[#This Row],[STN K]])</f>
        <v>PCS</v>
      </c>
      <c r="AC2078" s="87"/>
    </row>
    <row r="2079" spans="1:29" x14ac:dyDescent="0.25">
      <c r="A2079" s="87">
        <f>ROW()-1</f>
        <v>2078</v>
      </c>
      <c r="B2079" s="3" t="str">
        <f>LOWER(SUBSTITUTE(SUBSTITUTE(SUBSTITUTE(SUBSTITUTE(SUBSTITUTE(SUBSTITUTE(db[[#This Row],[NB BM]]," ",),".",""),"-",""),"(",""),")",""),"/",""))</f>
        <v>pensiltf688+asahan</v>
      </c>
      <c r="C2079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D2079" s="3" t="str">
        <f>LOWER(SUBSTITUTE(SUBSTITUTE(SUBSTITUTE(SUBSTITUTE(SUBSTITUTE(SUBSTITUTE(SUBSTITUTE(SUBSTITUTE(SUBSTITUTE(db[[#This Row],[NB PAJAK]]," ",""),"-",""),"(",""),")",""),".",""),",",""),"/",""),"""",""),"+",""))</f>
        <v/>
      </c>
      <c r="E207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pensiltf688asahan20grs</v>
      </c>
      <c r="F2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penciltf688serutan20grsuntana</v>
      </c>
      <c r="G2079" s="1" t="s">
        <v>4234</v>
      </c>
      <c r="H2079" s="4" t="s">
        <v>4229</v>
      </c>
      <c r="I2079" s="49"/>
      <c r="J2079" s="1" t="s">
        <v>1621</v>
      </c>
      <c r="K2079" s="28" t="e">
        <f>IF(db[[#This Row],[NB NOTA_C]]="","",COUNTIF([2]!B_MSK[concat],db[[#This Row],[NB NOTA_C]]))</f>
        <v>#REF!</v>
      </c>
      <c r="L2079" s="7" t="s">
        <v>1627</v>
      </c>
      <c r="M2079" s="3" t="s">
        <v>1689</v>
      </c>
      <c r="N2079" s="1" t="s">
        <v>2812</v>
      </c>
      <c r="O2079" s="3"/>
      <c r="P2079" s="3" t="str">
        <f>IF(db[[#This Row],[QTY/ CTN]]="","",SUBSTITUTE(SUBSTITUTE(SUBSTITUTE(db[[#This Row],[QTY/ CTN]]," ","_",2),"(",""),")","")&amp;"_")</f>
        <v>20 GRS_</v>
      </c>
      <c r="Q2079" s="3">
        <f>IF(db[[#This Row],[H_QTY/ CTN]]="","",SEARCH("_",db[[#This Row],[H_QTY/ CTN]]))</f>
        <v>7</v>
      </c>
      <c r="R2079" s="3">
        <f>IF(db[[#This Row],[H_QTY/ CTN]]="","",LEN(db[[#This Row],[H_QTY/ CTN]]))</f>
        <v>7</v>
      </c>
      <c r="S2079" s="87" t="str">
        <f>IF(db[[#This Row],[H_QTY/ CTN]]="","",LEFT(db[[#This Row],[H_QTY/ CTN]],db[[#This Row],[H_1]]-1))</f>
        <v>20 GRS</v>
      </c>
      <c r="T2079" s="87" t="str">
        <f>IF(NOT(db[[#This Row],[H_1]]=db[[#This Row],[H_2]]),MID(db[[#This Row],[H_QTY/ CTN]],db[[#This Row],[H_1]]+1,db[[#This Row],[H_2]]-db[[#This Row],[H_1]]-1),"")</f>
        <v/>
      </c>
      <c r="U2079" s="87" t="str">
        <f>IF(db[[#This Row],[QTY/ CTN B]]="","",LEFT(db[[#This Row],[QTY/ CTN B]],SEARCH(" ",db[[#This Row],[QTY/ CTN B]],1)-1))</f>
        <v>20</v>
      </c>
      <c r="V2079" s="87" t="str">
        <f>IF(db[[#This Row],[QTY/ CTN B]]="","",RIGHT(db[[#This Row],[QTY/ CTN B]],LEN(db[[#This Row],[QTY/ CTN B]])-SEARCH(" ",db[[#This Row],[QTY/ CTN B]],1)))</f>
        <v>GRS</v>
      </c>
      <c r="W2079" s="87">
        <f>IF(db[[#This Row],[QTY/ CTN TG]]="",IF(db[[#This Row],[STN TG]]="","",12),LEFT(db[[#This Row],[QTY/ CTN TG]],SEARCH(" ",db[[#This Row],[QTY/ CTN TG]],1)-1))</f>
        <v>12</v>
      </c>
      <c r="X2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79" s="87">
        <f>IF(db[[#This Row],[STN K]]="","",IF(db[[#This Row],[STN TG]]="LSN",12,""))</f>
        <v>12</v>
      </c>
      <c r="Z2079" s="87" t="str">
        <f>IF(db[[#This Row],[STN TG]]="LSN","PCS","")</f>
        <v>PCS</v>
      </c>
      <c r="AA2079" s="87">
        <f>db[[#This Row],[QTY B]]*IF(db[[#This Row],[QTY TG]]="",1,db[[#This Row],[QTY TG]])*IF(db[[#This Row],[QTY K]]="",1,db[[#This Row],[QTY K]])</f>
        <v>2880</v>
      </c>
      <c r="AB2079" s="87" t="str">
        <f>IF(db[[#This Row],[STN K]]="",IF(db[[#This Row],[STN TG]]="",db[[#This Row],[STN B]],db[[#This Row],[STN TG]]),db[[#This Row],[STN K]])</f>
        <v>PCS</v>
      </c>
      <c r="AC2079" s="87"/>
    </row>
    <row r="2080" spans="1:29" x14ac:dyDescent="0.25">
      <c r="A2080" s="87">
        <f>ROW()-1</f>
        <v>2079</v>
      </c>
      <c r="B2080" s="3" t="str">
        <f>LOWER(SUBSTITUTE(SUBSTITUTE(SUBSTITUTE(SUBSTITUTE(SUBSTITUTE(SUBSTITUTE(db[[#This Row],[NB BM]]," ",),".",""),"-",""),"(",""),")",""),"/",""))</f>
        <v>pensiltf8882b+asahan</v>
      </c>
      <c r="C2080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D2080" s="3" t="str">
        <f>LOWER(SUBSTITUTE(SUBSTITUTE(SUBSTITUTE(SUBSTITUTE(SUBSTITUTE(SUBSTITUTE(SUBSTITUTE(SUBSTITUTE(SUBSTITUTE(db[[#This Row],[NB PAJAK]]," ",""),"-",""),"(",""),")",""),".",""),",",""),"/",""),"""",""),"+",""))</f>
        <v/>
      </c>
      <c r="E2080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pensiltf8882basahan20grs</v>
      </c>
      <c r="F2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penciltf8882bserutan20grsuntana</v>
      </c>
      <c r="G2080" s="1" t="s">
        <v>4235</v>
      </c>
      <c r="H2080" s="4" t="s">
        <v>4230</v>
      </c>
      <c r="I2080" s="49"/>
      <c r="J2080" s="1" t="s">
        <v>1621</v>
      </c>
      <c r="K2080" s="28" t="e">
        <f>IF(db[[#This Row],[NB NOTA_C]]="","",COUNTIF([2]!B_MSK[concat],db[[#This Row],[NB NOTA_C]]))</f>
        <v>#REF!</v>
      </c>
      <c r="L2080" s="7" t="s">
        <v>1627</v>
      </c>
      <c r="M2080" s="3" t="s">
        <v>1689</v>
      </c>
      <c r="N2080" s="1" t="s">
        <v>2812</v>
      </c>
      <c r="O2080" s="3"/>
      <c r="P2080" s="3" t="str">
        <f>IF(db[[#This Row],[QTY/ CTN]]="","",SUBSTITUTE(SUBSTITUTE(SUBSTITUTE(db[[#This Row],[QTY/ CTN]]," ","_",2),"(",""),")","")&amp;"_")</f>
        <v>20 GRS_</v>
      </c>
      <c r="Q2080" s="3">
        <f>IF(db[[#This Row],[H_QTY/ CTN]]="","",SEARCH("_",db[[#This Row],[H_QTY/ CTN]]))</f>
        <v>7</v>
      </c>
      <c r="R2080" s="3">
        <f>IF(db[[#This Row],[H_QTY/ CTN]]="","",LEN(db[[#This Row],[H_QTY/ CTN]]))</f>
        <v>7</v>
      </c>
      <c r="S2080" s="87" t="str">
        <f>IF(db[[#This Row],[H_QTY/ CTN]]="","",LEFT(db[[#This Row],[H_QTY/ CTN]],db[[#This Row],[H_1]]-1))</f>
        <v>20 GRS</v>
      </c>
      <c r="T2080" s="87" t="str">
        <f>IF(NOT(db[[#This Row],[H_1]]=db[[#This Row],[H_2]]),MID(db[[#This Row],[H_QTY/ CTN]],db[[#This Row],[H_1]]+1,db[[#This Row],[H_2]]-db[[#This Row],[H_1]]-1),"")</f>
        <v/>
      </c>
      <c r="U2080" s="87" t="str">
        <f>IF(db[[#This Row],[QTY/ CTN B]]="","",LEFT(db[[#This Row],[QTY/ CTN B]],SEARCH(" ",db[[#This Row],[QTY/ CTN B]],1)-1))</f>
        <v>20</v>
      </c>
      <c r="V2080" s="87" t="str">
        <f>IF(db[[#This Row],[QTY/ CTN B]]="","",RIGHT(db[[#This Row],[QTY/ CTN B]],LEN(db[[#This Row],[QTY/ CTN B]])-SEARCH(" ",db[[#This Row],[QTY/ CTN B]],1)))</f>
        <v>GRS</v>
      </c>
      <c r="W2080" s="87">
        <f>IF(db[[#This Row],[QTY/ CTN TG]]="",IF(db[[#This Row],[STN TG]]="","",12),LEFT(db[[#This Row],[QTY/ CTN TG]],SEARCH(" ",db[[#This Row],[QTY/ CTN TG]],1)-1))</f>
        <v>12</v>
      </c>
      <c r="X2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80" s="87">
        <f>IF(db[[#This Row],[STN K]]="","",IF(db[[#This Row],[STN TG]]="LSN",12,""))</f>
        <v>12</v>
      </c>
      <c r="Z2080" s="87" t="str">
        <f>IF(db[[#This Row],[STN TG]]="LSN","PCS","")</f>
        <v>PCS</v>
      </c>
      <c r="AA2080" s="87">
        <f>db[[#This Row],[QTY B]]*IF(db[[#This Row],[QTY TG]]="",1,db[[#This Row],[QTY TG]])*IF(db[[#This Row],[QTY K]]="",1,db[[#This Row],[QTY K]])</f>
        <v>2880</v>
      </c>
      <c r="AB2080" s="87" t="str">
        <f>IF(db[[#This Row],[STN K]]="",IF(db[[#This Row],[STN TG]]="",db[[#This Row],[STN B]],db[[#This Row],[STN TG]]),db[[#This Row],[STN K]])</f>
        <v>PCS</v>
      </c>
      <c r="AC2080" s="87"/>
    </row>
    <row r="2081" spans="1:29" x14ac:dyDescent="0.25">
      <c r="A2081" s="87">
        <f>ROW()-1</f>
        <v>2080</v>
      </c>
      <c r="B2081" s="3" t="str">
        <f>LOWER(SUBSTITUTE(SUBSTITUTE(SUBSTITUTE(SUBSTITUTE(SUBSTITUTE(SUBSTITUTE(db[[#This Row],[NB BM]]," ",),".",""),"-",""),"(",""),")",""),"/",""))</f>
        <v>pensiltf9882b+asahan</v>
      </c>
      <c r="C2081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D2081" s="3" t="str">
        <f>LOWER(SUBSTITUTE(SUBSTITUTE(SUBSTITUTE(SUBSTITUTE(SUBSTITUTE(SUBSTITUTE(SUBSTITUTE(SUBSTITUTE(SUBSTITUTE(db[[#This Row],[NB PAJAK]]," ",""),"-",""),"(",""),")",""),".",""),",",""),"/",""),"""",""),"+",""))</f>
        <v/>
      </c>
      <c r="E208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pensiltf9882basahan20grs</v>
      </c>
      <c r="F2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penciltf988serutan2b20grsuntana</v>
      </c>
      <c r="G2081" s="1" t="s">
        <v>4236</v>
      </c>
      <c r="H2081" s="4" t="s">
        <v>4231</v>
      </c>
      <c r="I2081" s="49"/>
      <c r="J2081" s="1" t="s">
        <v>1621</v>
      </c>
      <c r="K2081" s="28" t="e">
        <f>IF(db[[#This Row],[NB NOTA_C]]="","",COUNTIF([2]!B_MSK[concat],db[[#This Row],[NB NOTA_C]]))</f>
        <v>#REF!</v>
      </c>
      <c r="L2081" s="7" t="s">
        <v>1627</v>
      </c>
      <c r="M2081" s="3" t="s">
        <v>1689</v>
      </c>
      <c r="N2081" s="1" t="s">
        <v>2812</v>
      </c>
      <c r="O2081" s="3"/>
      <c r="P2081" s="3" t="str">
        <f>IF(db[[#This Row],[QTY/ CTN]]="","",SUBSTITUTE(SUBSTITUTE(SUBSTITUTE(db[[#This Row],[QTY/ CTN]]," ","_",2),"(",""),")","")&amp;"_")</f>
        <v>20 GRS_</v>
      </c>
      <c r="Q2081" s="3">
        <f>IF(db[[#This Row],[H_QTY/ CTN]]="","",SEARCH("_",db[[#This Row],[H_QTY/ CTN]]))</f>
        <v>7</v>
      </c>
      <c r="R2081" s="3">
        <f>IF(db[[#This Row],[H_QTY/ CTN]]="","",LEN(db[[#This Row],[H_QTY/ CTN]]))</f>
        <v>7</v>
      </c>
      <c r="S2081" s="87" t="str">
        <f>IF(db[[#This Row],[H_QTY/ CTN]]="","",LEFT(db[[#This Row],[H_QTY/ CTN]],db[[#This Row],[H_1]]-1))</f>
        <v>20 GRS</v>
      </c>
      <c r="T2081" s="87" t="str">
        <f>IF(NOT(db[[#This Row],[H_1]]=db[[#This Row],[H_2]]),MID(db[[#This Row],[H_QTY/ CTN]],db[[#This Row],[H_1]]+1,db[[#This Row],[H_2]]-db[[#This Row],[H_1]]-1),"")</f>
        <v/>
      </c>
      <c r="U2081" s="87" t="str">
        <f>IF(db[[#This Row],[QTY/ CTN B]]="","",LEFT(db[[#This Row],[QTY/ CTN B]],SEARCH(" ",db[[#This Row],[QTY/ CTN B]],1)-1))</f>
        <v>20</v>
      </c>
      <c r="V2081" s="87" t="str">
        <f>IF(db[[#This Row],[QTY/ CTN B]]="","",RIGHT(db[[#This Row],[QTY/ CTN B]],LEN(db[[#This Row],[QTY/ CTN B]])-SEARCH(" ",db[[#This Row],[QTY/ CTN B]],1)))</f>
        <v>GRS</v>
      </c>
      <c r="W2081" s="87">
        <f>IF(db[[#This Row],[QTY/ CTN TG]]="",IF(db[[#This Row],[STN TG]]="","",12),LEFT(db[[#This Row],[QTY/ CTN TG]],SEARCH(" ",db[[#This Row],[QTY/ CTN TG]],1)-1))</f>
        <v>12</v>
      </c>
      <c r="X2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081" s="87">
        <f>IF(db[[#This Row],[STN K]]="","",IF(db[[#This Row],[STN TG]]="LSN",12,""))</f>
        <v>12</v>
      </c>
      <c r="Z2081" s="87" t="str">
        <f>IF(db[[#This Row],[STN TG]]="LSN","PCS","")</f>
        <v>PCS</v>
      </c>
      <c r="AA2081" s="87">
        <f>db[[#This Row],[QTY B]]*IF(db[[#This Row],[QTY TG]]="",1,db[[#This Row],[QTY TG]])*IF(db[[#This Row],[QTY K]]="",1,db[[#This Row],[QTY K]])</f>
        <v>2880</v>
      </c>
      <c r="AB2081" s="87" t="str">
        <f>IF(db[[#This Row],[STN K]]="",IF(db[[#This Row],[STN TG]]="",db[[#This Row],[STN B]],db[[#This Row],[STN TG]]),db[[#This Row],[STN K]])</f>
        <v>PCS</v>
      </c>
      <c r="AC2081" s="87"/>
    </row>
    <row r="2082" spans="1:29" x14ac:dyDescent="0.25">
      <c r="A2082" s="87">
        <f>ROW()-1</f>
        <v>2081</v>
      </c>
      <c r="B2082" s="117" t="str">
        <f>LOWER(SUBSTITUTE(SUBSTITUTE(SUBSTITUTE(SUBSTITUTE(SUBSTITUTE(SUBSTITUTE(db[[#This Row],[NB BM]]," ",),".",""),"-",""),"(",""),")",""),"/",""))</f>
        <v>pw12wkoala</v>
      </c>
      <c r="C2082" s="117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D2082" s="117" t="str">
        <f>LOWER(SUBSTITUTE(SUBSTITUTE(SUBSTITUTE(SUBSTITUTE(SUBSTITUTE(SUBSTITUTE(SUBSTITUTE(SUBSTITUTE(SUBSTITUTE(db[[#This Row],[NB PAJAK]]," ",""),"-",""),"(",""),")",""),".",""),",",""),"/",""),"""",""),"+",""))</f>
        <v/>
      </c>
      <c r="E2082" s="117" t="str">
        <f>LOWER(SUBSTITUTE(SUBSTITUTE(SUBSTITUTE(SUBSTITUTE(SUBSTITUTE(SUBSTITUTE(SUBSTITUTE(SUBSTITUTE(SUBSTITUTE(db[[#This Row],[NB BM]]&amp;db[[#This Row],[QTY/ CTN]]," ",),".",""),"-",""),"(",""),")",""),",",""),"/",""),"""",""),"+",""))</f>
        <v>pw12wkoala20lsn</v>
      </c>
      <c r="F208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pencilwarna12wkoala20lsnuntana</v>
      </c>
      <c r="G2082" s="4" t="s">
        <v>5646</v>
      </c>
      <c r="H2082" s="10" t="s">
        <v>5637</v>
      </c>
      <c r="I2082" s="119"/>
      <c r="J2082" s="1" t="s">
        <v>1621</v>
      </c>
      <c r="K2082" s="121" t="e">
        <f>IF(db[[#This Row],[NB NOTA_C]]="","",COUNTIF([2]!B_MSK[concat],db[[#This Row],[NB NOTA_C]]))</f>
        <v>#REF!</v>
      </c>
      <c r="L2082" s="7" t="s">
        <v>1639</v>
      </c>
      <c r="M2082" s="3" t="s">
        <v>1718</v>
      </c>
      <c r="N2082" s="1" t="s">
        <v>2815</v>
      </c>
      <c r="O2082" s="117"/>
      <c r="P2082" s="117" t="str">
        <f>IF(db[[#This Row],[QTY/ CTN]]="","",SUBSTITUTE(SUBSTITUTE(SUBSTITUTE(db[[#This Row],[QTY/ CTN]]," ","_",2),"(",""),")","")&amp;"_")</f>
        <v>20 LSN_</v>
      </c>
      <c r="Q2082" s="117">
        <f>IF(db[[#This Row],[H_QTY/ CTN]]="","",SEARCH("_",db[[#This Row],[H_QTY/ CTN]]))</f>
        <v>7</v>
      </c>
      <c r="R2082" s="117">
        <f>IF(db[[#This Row],[H_QTY/ CTN]]="","",LEN(db[[#This Row],[H_QTY/ CTN]]))</f>
        <v>7</v>
      </c>
      <c r="S2082" s="123" t="str">
        <f>IF(db[[#This Row],[H_QTY/ CTN]]="","",LEFT(db[[#This Row],[H_QTY/ CTN]],db[[#This Row],[H_1]]-1))</f>
        <v>20 LSN</v>
      </c>
      <c r="T2082" s="123" t="str">
        <f>IF(NOT(db[[#This Row],[H_1]]=db[[#This Row],[H_2]]),MID(db[[#This Row],[H_QTY/ CTN]],db[[#This Row],[H_1]]+1,db[[#This Row],[H_2]]-db[[#This Row],[H_1]]-1),"")</f>
        <v/>
      </c>
      <c r="U2082" s="123" t="str">
        <f>IF(db[[#This Row],[QTY/ CTN B]]="","",LEFT(db[[#This Row],[QTY/ CTN B]],SEARCH(" ",db[[#This Row],[QTY/ CTN B]],1)-1))</f>
        <v>20</v>
      </c>
      <c r="V2082" s="123" t="str">
        <f>IF(db[[#This Row],[QTY/ CTN B]]="","",RIGHT(db[[#This Row],[QTY/ CTN B]],LEN(db[[#This Row],[QTY/ CTN B]])-SEARCH(" ",db[[#This Row],[QTY/ CTN B]],1)))</f>
        <v>LSN</v>
      </c>
      <c r="W2082" s="123">
        <f>IF(db[[#This Row],[QTY/ CTN TG]]="",IF(db[[#This Row],[STN TG]]="","",12),LEFT(db[[#This Row],[QTY/ CTN TG]],SEARCH(" ",db[[#This Row],[QTY/ CTN TG]],1)-1))</f>
        <v>12</v>
      </c>
      <c r="X208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2" s="123" t="str">
        <f>IF(db[[#This Row],[STN K]]="","",IF(db[[#This Row],[STN TG]]="LSN",12,""))</f>
        <v/>
      </c>
      <c r="Z2082" s="123" t="str">
        <f>IF(db[[#This Row],[STN TG]]="LSN","PCS","")</f>
        <v/>
      </c>
      <c r="AA2082" s="123">
        <f>db[[#This Row],[QTY B]]*IF(db[[#This Row],[QTY TG]]="",1,db[[#This Row],[QTY TG]])*IF(db[[#This Row],[QTY K]]="",1,db[[#This Row],[QTY K]])</f>
        <v>240</v>
      </c>
      <c r="AB2082" s="123" t="str">
        <f>IF(db[[#This Row],[STN K]]="",IF(db[[#This Row],[STN TG]]="",db[[#This Row],[STN B]],db[[#This Row],[STN TG]]),db[[#This Row],[STN K]])</f>
        <v>PCS</v>
      </c>
      <c r="AC2082" s="87"/>
    </row>
    <row r="2083" spans="1:29" x14ac:dyDescent="0.25">
      <c r="A2083" s="87">
        <f>ROW()-1</f>
        <v>2082</v>
      </c>
      <c r="B2083" s="45" t="str">
        <f>LOWER(SUBSTITUTE(SUBSTITUTE(SUBSTITUTE(SUBSTITUTE(SUBSTITUTE(SUBSTITUTE(db[[#This Row],[NB BM]]," ",),".",""),"-",""),"(",""),")",""),"/",""))</f>
        <v>pw12wpw812</v>
      </c>
      <c r="C2083" s="45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D2083" s="45" t="str">
        <f>LOWER(SUBSTITUTE(SUBSTITUTE(SUBSTITUTE(SUBSTITUTE(SUBSTITUTE(SUBSTITUTE(SUBSTITUTE(SUBSTITUTE(SUBSTITUTE(db[[#This Row],[NB PAJAK]]," ",""),"-",""),"(",""),")",""),".",""),",",""),"/",""),"""",""),"+",""))</f>
        <v/>
      </c>
      <c r="E2083" s="45" t="str">
        <f>LOWER(SUBSTITUTE(SUBSTITUTE(SUBSTITUTE(SUBSTITUTE(SUBSTITUTE(SUBSTITUTE(SUBSTITUTE(SUBSTITUTE(SUBSTITUTE(db[[#This Row],[NB BM]]&amp;db[[#This Row],[QTY/ CTN]]," ",),".",""),"-",""),"(",""),")",""),",",""),"/",""),"""",""),"+",""))</f>
        <v>pw12wpw812240set</v>
      </c>
      <c r="F208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pencilwarna12wpw812240setuntana</v>
      </c>
      <c r="G2083" s="65" t="s">
        <v>4742</v>
      </c>
      <c r="H2083" s="65" t="s">
        <v>4713</v>
      </c>
      <c r="I2083" s="58"/>
      <c r="J2083" s="1" t="s">
        <v>1621</v>
      </c>
      <c r="K2083" s="47" t="e">
        <f>IF(db[[#This Row],[NB NOTA_C]]="","",COUNTIF([2]!B_MSK[concat],db[[#This Row],[NB NOTA_C]]))</f>
        <v>#REF!</v>
      </c>
      <c r="L2083" s="48" t="s">
        <v>1628</v>
      </c>
      <c r="M2083" s="45" t="s">
        <v>3252</v>
      </c>
      <c r="N2083" s="46" t="s">
        <v>2815</v>
      </c>
      <c r="O2083" s="45"/>
      <c r="P2083" s="45" t="str">
        <f>IF(db[[#This Row],[QTY/ CTN]]="","",SUBSTITUTE(SUBSTITUTE(SUBSTITUTE(db[[#This Row],[QTY/ CTN]]," ","_",2),"(",""),")","")&amp;"_")</f>
        <v>240 SET_</v>
      </c>
      <c r="Q2083" s="45">
        <f>IF(db[[#This Row],[H_QTY/ CTN]]="","",SEARCH("_",db[[#This Row],[H_QTY/ CTN]]))</f>
        <v>8</v>
      </c>
      <c r="R2083" s="45">
        <f>IF(db[[#This Row],[H_QTY/ CTN]]="","",LEN(db[[#This Row],[H_QTY/ CTN]]))</f>
        <v>8</v>
      </c>
      <c r="S2083" s="95" t="str">
        <f>IF(db[[#This Row],[H_QTY/ CTN]]="","",LEFT(db[[#This Row],[H_QTY/ CTN]],db[[#This Row],[H_1]]-1))</f>
        <v>240 SET</v>
      </c>
      <c r="T2083" s="95" t="str">
        <f>IF(NOT(db[[#This Row],[H_1]]=db[[#This Row],[H_2]]),MID(db[[#This Row],[H_QTY/ CTN]],db[[#This Row],[H_1]]+1,db[[#This Row],[H_2]]-db[[#This Row],[H_1]]-1),"")</f>
        <v/>
      </c>
      <c r="U2083" s="87" t="str">
        <f>IF(db[[#This Row],[QTY/ CTN B]]="","",LEFT(db[[#This Row],[QTY/ CTN B]],SEARCH(" ",db[[#This Row],[QTY/ CTN B]],1)-1))</f>
        <v>240</v>
      </c>
      <c r="V2083" s="87" t="str">
        <f>IF(db[[#This Row],[QTY/ CTN B]]="","",RIGHT(db[[#This Row],[QTY/ CTN B]],LEN(db[[#This Row],[QTY/ CTN B]])-SEARCH(" ",db[[#This Row],[QTY/ CTN B]],1)))</f>
        <v>SET</v>
      </c>
      <c r="W2083" s="87" t="str">
        <f>IF(db[[#This Row],[QTY/ CTN TG]]="",IF(db[[#This Row],[STN TG]]="","",12),LEFT(db[[#This Row],[QTY/ CTN TG]],SEARCH(" ",db[[#This Row],[QTY/ CTN TG]],1)-1))</f>
        <v/>
      </c>
      <c r="X20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83" s="87" t="str">
        <f>IF(db[[#This Row],[STN K]]="","",IF(db[[#This Row],[STN TG]]="LSN",12,""))</f>
        <v/>
      </c>
      <c r="Z2083" s="87" t="str">
        <f>IF(db[[#This Row],[STN TG]]="LSN","PCS","")</f>
        <v/>
      </c>
      <c r="AA2083" s="87">
        <f>db[[#This Row],[QTY B]]*IF(db[[#This Row],[QTY TG]]="",1,db[[#This Row],[QTY TG]])*IF(db[[#This Row],[QTY K]]="",1,db[[#This Row],[QTY K]])</f>
        <v>240</v>
      </c>
      <c r="AB2083" s="87" t="str">
        <f>IF(db[[#This Row],[STN K]]="",IF(db[[#This Row],[STN TG]]="",db[[#This Row],[STN B]],db[[#This Row],[STN TG]]),db[[#This Row],[STN K]])</f>
        <v>SET</v>
      </c>
      <c r="AC2083" s="87"/>
    </row>
    <row r="2084" spans="1:29" x14ac:dyDescent="0.25">
      <c r="A2084" s="87">
        <f>ROW()-1</f>
        <v>2083</v>
      </c>
      <c r="B2084" s="3" t="str">
        <f>LOWER(SUBSTITUTE(SUBSTITUTE(SUBSTITUTE(SUBSTITUTE(SUBSTITUTE(SUBSTITUTE(db[[#This Row],[NB BM]]," ",),".",""),"-",""),"(",""),")",""),"/",""))</f>
        <v>garisanvc08430cmoffice</v>
      </c>
      <c r="C2084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D2084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E208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garisanvc08430cmoffice960pcs</v>
      </c>
      <c r="F20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pengvc08430cmoffice48pcs960pcsartomoro</v>
      </c>
      <c r="G2084" s="1" t="s">
        <v>1897</v>
      </c>
      <c r="H2084" s="4" t="s">
        <v>2317</v>
      </c>
      <c r="I2084" s="49" t="s">
        <v>2318</v>
      </c>
      <c r="J2084" s="33" t="s">
        <v>1620</v>
      </c>
      <c r="K2084" s="26" t="e">
        <f>IF(db[[#This Row],[NB NOTA_C]]="","",COUNTIF([2]!B_MSK[concat],db[[#This Row],[NB NOTA_C]]))</f>
        <v>#REF!</v>
      </c>
      <c r="L2084" s="7" t="s">
        <v>2157</v>
      </c>
      <c r="M2084" s="3" t="s">
        <v>2169</v>
      </c>
      <c r="N2084" s="1" t="s">
        <v>2792</v>
      </c>
      <c r="P2084" s="1" t="str">
        <f>IF(db[[#This Row],[QTY/ CTN]]="","",SUBSTITUTE(SUBSTITUTE(SUBSTITUTE(db[[#This Row],[QTY/ CTN]]," ","_",2),"(",""),")","")&amp;"_")</f>
        <v>960 PCS_</v>
      </c>
      <c r="Q2084" s="1">
        <f>IF(db[[#This Row],[H_QTY/ CTN]]="","",SEARCH("_",db[[#This Row],[H_QTY/ CTN]]))</f>
        <v>8</v>
      </c>
      <c r="R2084" s="1">
        <f>IF(db[[#This Row],[H_QTY/ CTN]]="","",LEN(db[[#This Row],[H_QTY/ CTN]]))</f>
        <v>8</v>
      </c>
      <c r="S2084" s="90" t="str">
        <f>IF(db[[#This Row],[H_QTY/ CTN]]="","",LEFT(db[[#This Row],[H_QTY/ CTN]],db[[#This Row],[H_1]]-1))</f>
        <v>960 PCS</v>
      </c>
      <c r="T2084" s="87" t="str">
        <f>IF(NOT(db[[#This Row],[H_1]]=db[[#This Row],[H_2]]),MID(db[[#This Row],[H_QTY/ CTN]],db[[#This Row],[H_1]]+1,db[[#This Row],[H_2]]-db[[#This Row],[H_1]]-1),"")</f>
        <v/>
      </c>
      <c r="U2084" s="87" t="str">
        <f>IF(db[[#This Row],[QTY/ CTN B]]="","",LEFT(db[[#This Row],[QTY/ CTN B]],SEARCH(" ",db[[#This Row],[QTY/ CTN B]],1)-1))</f>
        <v>960</v>
      </c>
      <c r="V2084" s="87" t="str">
        <f>IF(db[[#This Row],[QTY/ CTN B]]="","",RIGHT(db[[#This Row],[QTY/ CTN B]],LEN(db[[#This Row],[QTY/ CTN B]])-SEARCH(" ",db[[#This Row],[QTY/ CTN B]],1)))</f>
        <v>PCS</v>
      </c>
      <c r="W2084" s="87" t="str">
        <f>IF(db[[#This Row],[QTY/ CTN TG]]="",IF(db[[#This Row],[STN TG]]="","",12),LEFT(db[[#This Row],[QTY/ CTN TG]],SEARCH(" ",db[[#This Row],[QTY/ CTN TG]],1)-1))</f>
        <v/>
      </c>
      <c r="X20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84" s="87" t="str">
        <f>IF(db[[#This Row],[STN K]]="","",IF(db[[#This Row],[STN TG]]="LSN",12,""))</f>
        <v/>
      </c>
      <c r="Z2084" s="87" t="str">
        <f>IF(db[[#This Row],[STN TG]]="LSN","PCS","")</f>
        <v/>
      </c>
      <c r="AA2084" s="87">
        <f>db[[#This Row],[QTY B]]*IF(db[[#This Row],[QTY TG]]="",1,db[[#This Row],[QTY TG]])*IF(db[[#This Row],[QTY K]]="",1,db[[#This Row],[QTY K]])</f>
        <v>960</v>
      </c>
      <c r="AB2084" s="87" t="str">
        <f>IF(db[[#This Row],[STN K]]="",IF(db[[#This Row],[STN TG]]="",db[[#This Row],[STN B]],db[[#This Row],[STN TG]]),db[[#This Row],[STN K]])</f>
        <v>PCS</v>
      </c>
      <c r="AC2084" s="87"/>
    </row>
    <row r="2085" spans="1:29" x14ac:dyDescent="0.25">
      <c r="A2085" s="87">
        <f>ROW()-1</f>
        <v>2084</v>
      </c>
      <c r="B2085" s="3" t="str">
        <f>LOWER(SUBSTITUTE(SUBSTITUTE(SUBSTITUTE(SUBSTITUTE(SUBSTITUTE(SUBSTITUTE(db[[#This Row],[NB BM]]," ",),".",""),"-",""),"(",""),")",""),"/",""))</f>
        <v>penggaris30cmkayagikyp3138</v>
      </c>
      <c r="C2085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D2085" s="3" t="str">
        <f>LOWER(SUBSTITUTE(SUBSTITUTE(SUBSTITUTE(SUBSTITUTE(SUBSTITUTE(SUBSTITUTE(SUBSTITUTE(SUBSTITUTE(SUBSTITUTE(db[[#This Row],[NB PAJAK]]," ",""),"-",""),"(",""),")",""),".",""),",",""),"/",""),"""",""),"+",""))</f>
        <v/>
      </c>
      <c r="E2085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penggaris30cmkayagikyp313880lsn</v>
      </c>
      <c r="F20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penggaris30cmkayagikyp313880lsnuntana</v>
      </c>
      <c r="G2085" s="1" t="s">
        <v>1965</v>
      </c>
      <c r="H2085" s="4" t="s">
        <v>3142</v>
      </c>
      <c r="I2085" s="49"/>
      <c r="J2085" s="1" t="s">
        <v>1621</v>
      </c>
      <c r="K2085" s="26" t="e">
        <f>IF(db[[#This Row],[NB NOTA_C]]="","",COUNTIF([2]!B_MSK[concat],db[[#This Row],[NB NOTA_C]]))</f>
        <v>#REF!</v>
      </c>
      <c r="L2085" s="7" t="s">
        <v>1634</v>
      </c>
      <c r="M2085" s="3" t="s">
        <v>1705</v>
      </c>
      <c r="N2085" s="1" t="s">
        <v>2792</v>
      </c>
      <c r="P2085" s="1" t="str">
        <f>IF(db[[#This Row],[QTY/ CTN]]="","",SUBSTITUTE(SUBSTITUTE(SUBSTITUTE(db[[#This Row],[QTY/ CTN]]," ","_",2),"(",""),")","")&amp;"_")</f>
        <v>80 LSN_</v>
      </c>
      <c r="Q2085" s="1">
        <f>IF(db[[#This Row],[H_QTY/ CTN]]="","",SEARCH("_",db[[#This Row],[H_QTY/ CTN]]))</f>
        <v>7</v>
      </c>
      <c r="R2085" s="1">
        <f>IF(db[[#This Row],[H_QTY/ CTN]]="","",LEN(db[[#This Row],[H_QTY/ CTN]]))</f>
        <v>7</v>
      </c>
      <c r="S2085" s="90" t="str">
        <f>IF(db[[#This Row],[H_QTY/ CTN]]="","",LEFT(db[[#This Row],[H_QTY/ CTN]],db[[#This Row],[H_1]]-1))</f>
        <v>80 LSN</v>
      </c>
      <c r="T2085" s="87" t="str">
        <f>IF(NOT(db[[#This Row],[H_1]]=db[[#This Row],[H_2]]),MID(db[[#This Row],[H_QTY/ CTN]],db[[#This Row],[H_1]]+1,db[[#This Row],[H_2]]-db[[#This Row],[H_1]]-1),"")</f>
        <v/>
      </c>
      <c r="U2085" s="87" t="str">
        <f>IF(db[[#This Row],[QTY/ CTN B]]="","",LEFT(db[[#This Row],[QTY/ CTN B]],SEARCH(" ",db[[#This Row],[QTY/ CTN B]],1)-1))</f>
        <v>80</v>
      </c>
      <c r="V2085" s="87" t="str">
        <f>IF(db[[#This Row],[QTY/ CTN B]]="","",RIGHT(db[[#This Row],[QTY/ CTN B]],LEN(db[[#This Row],[QTY/ CTN B]])-SEARCH(" ",db[[#This Row],[QTY/ CTN B]],1)))</f>
        <v>LSN</v>
      </c>
      <c r="W2085" s="87">
        <f>IF(db[[#This Row],[QTY/ CTN TG]]="",IF(db[[#This Row],[STN TG]]="","",12),LEFT(db[[#This Row],[QTY/ CTN TG]],SEARCH(" ",db[[#This Row],[QTY/ CTN TG]],1)-1))</f>
        <v>12</v>
      </c>
      <c r="X20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5" s="87" t="str">
        <f>IF(db[[#This Row],[STN K]]="","",IF(db[[#This Row],[STN TG]]="LSN",12,""))</f>
        <v/>
      </c>
      <c r="Z2085" s="87" t="str">
        <f>IF(db[[#This Row],[STN TG]]="LSN","PCS","")</f>
        <v/>
      </c>
      <c r="AA2085" s="87">
        <f>db[[#This Row],[QTY B]]*IF(db[[#This Row],[QTY TG]]="",1,db[[#This Row],[QTY TG]])*IF(db[[#This Row],[QTY K]]="",1,db[[#This Row],[QTY K]])</f>
        <v>960</v>
      </c>
      <c r="AB2085" s="87" t="str">
        <f>IF(db[[#This Row],[STN K]]="",IF(db[[#This Row],[STN TG]]="",db[[#This Row],[STN B]],db[[#This Row],[STN TG]]),db[[#This Row],[STN K]])</f>
        <v>PCS</v>
      </c>
      <c r="AC2085" s="87"/>
    </row>
    <row r="2086" spans="1:29" x14ac:dyDescent="0.25">
      <c r="A2086" s="87">
        <f>ROW()-1</f>
        <v>2085</v>
      </c>
      <c r="B2086" s="3" t="str">
        <f>LOWER(SUBSTITUTE(SUBSTITUTE(SUBSTITUTE(SUBSTITUTE(SUBSTITUTE(SUBSTITUTE(db[[#This Row],[NB BM]]," ",),".",""),"-",""),"(",""),")",""),"/",""))</f>
        <v>penggaris30cmkayagikyp3136</v>
      </c>
      <c r="C2086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D2086" s="3" t="str">
        <f>LOWER(SUBSTITUTE(SUBSTITUTE(SUBSTITUTE(SUBSTITUTE(SUBSTITUTE(SUBSTITUTE(SUBSTITUTE(SUBSTITUTE(SUBSTITUTE(db[[#This Row],[NB PAJAK]]," ",""),"-",""),"(",""),")",""),".",""),",",""),"/",""),"""",""),"+",""))</f>
        <v/>
      </c>
      <c r="E2086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penggaris30cmkayagikyp313680lsn</v>
      </c>
      <c r="F20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penggaris30cmkayagikyp313680lsnuntana</v>
      </c>
      <c r="G2086" s="1" t="s">
        <v>1964</v>
      </c>
      <c r="H2086" s="4" t="s">
        <v>3141</v>
      </c>
      <c r="I2086" s="2"/>
      <c r="J2086" s="1" t="s">
        <v>1621</v>
      </c>
      <c r="K2086" s="26" t="e">
        <f>IF(db[[#This Row],[NB NOTA_C]]="","",COUNTIF([2]!B_MSK[concat],db[[#This Row],[NB NOTA_C]]))</f>
        <v>#REF!</v>
      </c>
      <c r="L2086" s="7" t="s">
        <v>1634</v>
      </c>
      <c r="M2086" s="3" t="s">
        <v>1705</v>
      </c>
      <c r="N2086" s="1" t="s">
        <v>2792</v>
      </c>
      <c r="P2086" s="1" t="str">
        <f>IF(db[[#This Row],[QTY/ CTN]]="","",SUBSTITUTE(SUBSTITUTE(SUBSTITUTE(db[[#This Row],[QTY/ CTN]]," ","_",2),"(",""),")","")&amp;"_")</f>
        <v>80 LSN_</v>
      </c>
      <c r="Q2086" s="1">
        <f>IF(db[[#This Row],[H_QTY/ CTN]]="","",SEARCH("_",db[[#This Row],[H_QTY/ CTN]]))</f>
        <v>7</v>
      </c>
      <c r="R2086" s="1">
        <f>IF(db[[#This Row],[H_QTY/ CTN]]="","",LEN(db[[#This Row],[H_QTY/ CTN]]))</f>
        <v>7</v>
      </c>
      <c r="S2086" s="90" t="str">
        <f>IF(db[[#This Row],[H_QTY/ CTN]]="","",LEFT(db[[#This Row],[H_QTY/ CTN]],db[[#This Row],[H_1]]-1))</f>
        <v>80 LSN</v>
      </c>
      <c r="T2086" s="87" t="str">
        <f>IF(NOT(db[[#This Row],[H_1]]=db[[#This Row],[H_2]]),MID(db[[#This Row],[H_QTY/ CTN]],db[[#This Row],[H_1]]+1,db[[#This Row],[H_2]]-db[[#This Row],[H_1]]-1),"")</f>
        <v/>
      </c>
      <c r="U2086" s="87" t="str">
        <f>IF(db[[#This Row],[QTY/ CTN B]]="","",LEFT(db[[#This Row],[QTY/ CTN B]],SEARCH(" ",db[[#This Row],[QTY/ CTN B]],1)-1))</f>
        <v>80</v>
      </c>
      <c r="V2086" s="87" t="str">
        <f>IF(db[[#This Row],[QTY/ CTN B]]="","",RIGHT(db[[#This Row],[QTY/ CTN B]],LEN(db[[#This Row],[QTY/ CTN B]])-SEARCH(" ",db[[#This Row],[QTY/ CTN B]],1)))</f>
        <v>LSN</v>
      </c>
      <c r="W2086" s="87">
        <f>IF(db[[#This Row],[QTY/ CTN TG]]="",IF(db[[#This Row],[STN TG]]="","",12),LEFT(db[[#This Row],[QTY/ CTN TG]],SEARCH(" ",db[[#This Row],[QTY/ CTN TG]],1)-1))</f>
        <v>12</v>
      </c>
      <c r="X2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6" s="87" t="str">
        <f>IF(db[[#This Row],[STN K]]="","",IF(db[[#This Row],[STN TG]]="LSN",12,""))</f>
        <v/>
      </c>
      <c r="Z2086" s="87" t="str">
        <f>IF(db[[#This Row],[STN TG]]="LSN","PCS","")</f>
        <v/>
      </c>
      <c r="AA2086" s="87">
        <f>db[[#This Row],[QTY B]]*IF(db[[#This Row],[QTY TG]]="",1,db[[#This Row],[QTY TG]])*IF(db[[#This Row],[QTY K]]="",1,db[[#This Row],[QTY K]])</f>
        <v>960</v>
      </c>
      <c r="AB2086" s="87" t="str">
        <f>IF(db[[#This Row],[STN K]]="",IF(db[[#This Row],[STN TG]]="",db[[#This Row],[STN B]],db[[#This Row],[STN TG]]),db[[#This Row],[STN K]])</f>
        <v>PCS</v>
      </c>
      <c r="AC2086" s="87"/>
    </row>
    <row r="2087" spans="1:29" x14ac:dyDescent="0.25">
      <c r="A2087" s="87">
        <f>ROW()-1</f>
        <v>2086</v>
      </c>
      <c r="B2087" s="3" t="str">
        <f>LOWER(SUBSTITUTE(SUBSTITUTE(SUBSTITUTE(SUBSTITUTE(SUBSTITUTE(SUBSTITUTE(db[[#This Row],[NB BM]]," ",),".",""),"-",""),"(",""),")",""),"/",""))</f>
        <v>penggaris30cmkyp3127c</v>
      </c>
      <c r="C2087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D2087" s="3" t="str">
        <f>LOWER(SUBSTITUTE(SUBSTITUTE(SUBSTITUTE(SUBSTITUTE(SUBSTITUTE(SUBSTITUTE(SUBSTITUTE(SUBSTITUTE(SUBSTITUTE(db[[#This Row],[NB PAJAK]]," ",""),"-",""),"(",""),")",""),".",""),",",""),"/",""),"""",""),"+",""))</f>
        <v/>
      </c>
      <c r="E2087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penggaris30cmkyp3127c80lsn</v>
      </c>
      <c r="F2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penggaris30cmkyp3127c80lsnuntana</v>
      </c>
      <c r="G2087" s="1" t="s">
        <v>1968</v>
      </c>
      <c r="H2087" s="4" t="s">
        <v>3143</v>
      </c>
      <c r="I2087" s="49"/>
      <c r="J2087" s="1" t="s">
        <v>1621</v>
      </c>
      <c r="K2087" s="26" t="e">
        <f>IF(db[[#This Row],[NB NOTA_C]]="","",COUNTIF([2]!B_MSK[concat],db[[#This Row],[NB NOTA_C]]))</f>
        <v>#REF!</v>
      </c>
      <c r="L2087" s="7" t="s">
        <v>1634</v>
      </c>
      <c r="M2087" s="3" t="s">
        <v>1705</v>
      </c>
      <c r="N2087" s="1" t="s">
        <v>2792</v>
      </c>
      <c r="P2087" s="1" t="str">
        <f>IF(db[[#This Row],[QTY/ CTN]]="","",SUBSTITUTE(SUBSTITUTE(SUBSTITUTE(db[[#This Row],[QTY/ CTN]]," ","_",2),"(",""),")","")&amp;"_")</f>
        <v>80 LSN_</v>
      </c>
      <c r="Q2087" s="1">
        <f>IF(db[[#This Row],[H_QTY/ CTN]]="","",SEARCH("_",db[[#This Row],[H_QTY/ CTN]]))</f>
        <v>7</v>
      </c>
      <c r="R2087" s="1">
        <f>IF(db[[#This Row],[H_QTY/ CTN]]="","",LEN(db[[#This Row],[H_QTY/ CTN]]))</f>
        <v>7</v>
      </c>
      <c r="S2087" s="90" t="str">
        <f>IF(db[[#This Row],[H_QTY/ CTN]]="","",LEFT(db[[#This Row],[H_QTY/ CTN]],db[[#This Row],[H_1]]-1))</f>
        <v>80 LSN</v>
      </c>
      <c r="T2087" s="87" t="str">
        <f>IF(NOT(db[[#This Row],[H_1]]=db[[#This Row],[H_2]]),MID(db[[#This Row],[H_QTY/ CTN]],db[[#This Row],[H_1]]+1,db[[#This Row],[H_2]]-db[[#This Row],[H_1]]-1),"")</f>
        <v/>
      </c>
      <c r="U2087" s="87" t="str">
        <f>IF(db[[#This Row],[QTY/ CTN B]]="","",LEFT(db[[#This Row],[QTY/ CTN B]],SEARCH(" ",db[[#This Row],[QTY/ CTN B]],1)-1))</f>
        <v>80</v>
      </c>
      <c r="V2087" s="87" t="str">
        <f>IF(db[[#This Row],[QTY/ CTN B]]="","",RIGHT(db[[#This Row],[QTY/ CTN B]],LEN(db[[#This Row],[QTY/ CTN B]])-SEARCH(" ",db[[#This Row],[QTY/ CTN B]],1)))</f>
        <v>LSN</v>
      </c>
      <c r="W2087" s="87">
        <f>IF(db[[#This Row],[QTY/ CTN TG]]="",IF(db[[#This Row],[STN TG]]="","",12),LEFT(db[[#This Row],[QTY/ CTN TG]],SEARCH(" ",db[[#This Row],[QTY/ CTN TG]],1)-1))</f>
        <v>12</v>
      </c>
      <c r="X2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7" s="87" t="str">
        <f>IF(db[[#This Row],[STN K]]="","",IF(db[[#This Row],[STN TG]]="LSN",12,""))</f>
        <v/>
      </c>
      <c r="Z2087" s="87" t="str">
        <f>IF(db[[#This Row],[STN TG]]="LSN","PCS","")</f>
        <v/>
      </c>
      <c r="AA2087" s="87">
        <f>db[[#This Row],[QTY B]]*IF(db[[#This Row],[QTY TG]]="",1,db[[#This Row],[QTY TG]])*IF(db[[#This Row],[QTY K]]="",1,db[[#This Row],[QTY K]])</f>
        <v>960</v>
      </c>
      <c r="AB2087" s="87" t="str">
        <f>IF(db[[#This Row],[STN K]]="",IF(db[[#This Row],[STN TG]]="",db[[#This Row],[STN B]],db[[#This Row],[STN TG]]),db[[#This Row],[STN K]])</f>
        <v>PCS</v>
      </c>
      <c r="AC2087" s="87"/>
    </row>
    <row r="2088" spans="1:29" x14ac:dyDescent="0.25">
      <c r="A2088" s="87">
        <f>ROW()-1</f>
        <v>2087</v>
      </c>
      <c r="B2088" s="3" t="str">
        <f>LOWER(SUBSTITUTE(SUBSTITUTE(SUBSTITUTE(SUBSTITUTE(SUBSTITUTE(SUBSTITUTE(db[[#This Row],[NB BM]]," ",),".",""),"-",""),"(",""),")",""),"/",""))</f>
        <v>garisan30cmdbf27</v>
      </c>
      <c r="C2088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D2088" s="3" t="str">
        <f>LOWER(SUBSTITUTE(SUBSTITUTE(SUBSTITUTE(SUBSTITUTE(SUBSTITUTE(SUBSTITUTE(SUBSTITUTE(SUBSTITUTE(SUBSTITUTE(db[[#This Row],[NB PAJAK]]," ",""),"-",""),"(",""),")",""),".",""),",",""),"/",""),"""",""),"+",""))</f>
        <v/>
      </c>
      <c r="E208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garisan30cmdbf2780lsn</v>
      </c>
      <c r="F2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penggaris30cmdbf2780lsnuntana</v>
      </c>
      <c r="G2088" s="4" t="s">
        <v>5418</v>
      </c>
      <c r="H2088" s="4" t="s">
        <v>5378</v>
      </c>
      <c r="I2088" s="49"/>
      <c r="J2088" s="1" t="s">
        <v>1621</v>
      </c>
      <c r="K2088" s="28" t="e">
        <f>IF(db[[#This Row],[NB NOTA_C]]="","",COUNTIF([2]!B_MSK[concat],db[[#This Row],[NB NOTA_C]]))</f>
        <v>#REF!</v>
      </c>
      <c r="L2088" s="7" t="s">
        <v>2654</v>
      </c>
      <c r="M2088" s="3" t="s">
        <v>1705</v>
      </c>
      <c r="N2088" s="1" t="s">
        <v>2792</v>
      </c>
      <c r="O2088" s="3"/>
      <c r="P2088" s="3" t="str">
        <f>IF(db[[#This Row],[QTY/ CTN]]="","",SUBSTITUTE(SUBSTITUTE(SUBSTITUTE(db[[#This Row],[QTY/ CTN]]," ","_",2),"(",""),")","")&amp;"_")</f>
        <v>80 LSN_</v>
      </c>
      <c r="Q2088" s="3">
        <f>IF(db[[#This Row],[H_QTY/ CTN]]="","",SEARCH("_",db[[#This Row],[H_QTY/ CTN]]))</f>
        <v>7</v>
      </c>
      <c r="R2088" s="3">
        <f>IF(db[[#This Row],[H_QTY/ CTN]]="","",LEN(db[[#This Row],[H_QTY/ CTN]]))</f>
        <v>7</v>
      </c>
      <c r="S2088" s="87" t="str">
        <f>IF(db[[#This Row],[H_QTY/ CTN]]="","",LEFT(db[[#This Row],[H_QTY/ CTN]],db[[#This Row],[H_1]]-1))</f>
        <v>80 LSN</v>
      </c>
      <c r="T2088" s="87" t="str">
        <f>IF(NOT(db[[#This Row],[H_1]]=db[[#This Row],[H_2]]),MID(db[[#This Row],[H_QTY/ CTN]],db[[#This Row],[H_1]]+1,db[[#This Row],[H_2]]-db[[#This Row],[H_1]]-1),"")</f>
        <v/>
      </c>
      <c r="U2088" s="87" t="str">
        <f>IF(db[[#This Row],[QTY/ CTN B]]="","",LEFT(db[[#This Row],[QTY/ CTN B]],SEARCH(" ",db[[#This Row],[QTY/ CTN B]],1)-1))</f>
        <v>80</v>
      </c>
      <c r="V2088" s="87" t="str">
        <f>IF(db[[#This Row],[QTY/ CTN B]]="","",RIGHT(db[[#This Row],[QTY/ CTN B]],LEN(db[[#This Row],[QTY/ CTN B]])-SEARCH(" ",db[[#This Row],[QTY/ CTN B]],1)))</f>
        <v>LSN</v>
      </c>
      <c r="W2088" s="87">
        <f>IF(db[[#This Row],[QTY/ CTN TG]]="",IF(db[[#This Row],[STN TG]]="","",12),LEFT(db[[#This Row],[QTY/ CTN TG]],SEARCH(" ",db[[#This Row],[QTY/ CTN TG]],1)-1))</f>
        <v>12</v>
      </c>
      <c r="X2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8" s="87" t="str">
        <f>IF(db[[#This Row],[STN K]]="","",IF(db[[#This Row],[STN TG]]="LSN",12,""))</f>
        <v/>
      </c>
      <c r="Z2088" s="87" t="str">
        <f>IF(db[[#This Row],[STN TG]]="LSN","PCS","")</f>
        <v/>
      </c>
      <c r="AA2088" s="87">
        <f>db[[#This Row],[QTY B]]*IF(db[[#This Row],[QTY TG]]="",1,db[[#This Row],[QTY TG]])*IF(db[[#This Row],[QTY K]]="",1,db[[#This Row],[QTY K]])</f>
        <v>960</v>
      </c>
      <c r="AB2088" s="87" t="str">
        <f>IF(db[[#This Row],[STN K]]="",IF(db[[#This Row],[STN TG]]="",db[[#This Row],[STN B]],db[[#This Row],[STN TG]]),db[[#This Row],[STN K]])</f>
        <v>PCS</v>
      </c>
      <c r="AC2088" s="87"/>
    </row>
    <row r="2089" spans="1:29" x14ac:dyDescent="0.25">
      <c r="A2089" s="87">
        <f>ROW()-1</f>
        <v>2088</v>
      </c>
      <c r="B2089" s="3" t="str">
        <f>LOWER(SUBSTITUTE(SUBSTITUTE(SUBSTITUTE(SUBSTITUTE(SUBSTITUTE(SUBSTITUTE(db[[#This Row],[NB BM]]," ",),".",""),"-",""),"(",""),")",""),"/",""))</f>
        <v>garisan30cmkayagiky3131</v>
      </c>
      <c r="C2089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D2089" s="3" t="str">
        <f>LOWER(SUBSTITUTE(SUBSTITUTE(SUBSTITUTE(SUBSTITUTE(SUBSTITUTE(SUBSTITUTE(SUBSTITUTE(SUBSTITUTE(SUBSTITUTE(db[[#This Row],[NB PAJAK]]," ",""),"-",""),"(",""),")",""),".",""),",",""),"/",""),"""",""),"+",""))</f>
        <v/>
      </c>
      <c r="E2089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garisan30cmkayagiky313180lsn</v>
      </c>
      <c r="F20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penggaris30cmkayagiky313180lsnuntana</v>
      </c>
      <c r="G2089" s="1" t="s">
        <v>2552</v>
      </c>
      <c r="H2089" s="4" t="s">
        <v>2550</v>
      </c>
      <c r="I2089" s="49"/>
      <c r="J2089" s="1" t="s">
        <v>1621</v>
      </c>
      <c r="K2089" s="26" t="e">
        <f>IF(db[[#This Row],[NB NOTA_C]]="","",COUNTIF([2]!B_MSK[concat],db[[#This Row],[NB NOTA_C]]))</f>
        <v>#REF!</v>
      </c>
      <c r="L2089" s="7" t="s">
        <v>1634</v>
      </c>
      <c r="M2089" s="3" t="s">
        <v>1705</v>
      </c>
      <c r="N2089" s="1" t="s">
        <v>2792</v>
      </c>
      <c r="P2089" s="1" t="str">
        <f>IF(db[[#This Row],[QTY/ CTN]]="","",SUBSTITUTE(SUBSTITUTE(SUBSTITUTE(db[[#This Row],[QTY/ CTN]]," ","_",2),"(",""),")","")&amp;"_")</f>
        <v>80 LSN_</v>
      </c>
      <c r="Q2089" s="1">
        <f>IF(db[[#This Row],[H_QTY/ CTN]]="","",SEARCH("_",db[[#This Row],[H_QTY/ CTN]]))</f>
        <v>7</v>
      </c>
      <c r="R2089" s="1">
        <f>IF(db[[#This Row],[H_QTY/ CTN]]="","",LEN(db[[#This Row],[H_QTY/ CTN]]))</f>
        <v>7</v>
      </c>
      <c r="S2089" s="90" t="str">
        <f>IF(db[[#This Row],[H_QTY/ CTN]]="","",LEFT(db[[#This Row],[H_QTY/ CTN]],db[[#This Row],[H_1]]-1))</f>
        <v>80 LSN</v>
      </c>
      <c r="T2089" s="87" t="str">
        <f>IF(NOT(db[[#This Row],[H_1]]=db[[#This Row],[H_2]]),MID(db[[#This Row],[H_QTY/ CTN]],db[[#This Row],[H_1]]+1,db[[#This Row],[H_2]]-db[[#This Row],[H_1]]-1),"")</f>
        <v/>
      </c>
      <c r="U2089" s="87" t="str">
        <f>IF(db[[#This Row],[QTY/ CTN B]]="","",LEFT(db[[#This Row],[QTY/ CTN B]],SEARCH(" ",db[[#This Row],[QTY/ CTN B]],1)-1))</f>
        <v>80</v>
      </c>
      <c r="V2089" s="87" t="str">
        <f>IF(db[[#This Row],[QTY/ CTN B]]="","",RIGHT(db[[#This Row],[QTY/ CTN B]],LEN(db[[#This Row],[QTY/ CTN B]])-SEARCH(" ",db[[#This Row],[QTY/ CTN B]],1)))</f>
        <v>LSN</v>
      </c>
      <c r="W2089" s="87">
        <f>IF(db[[#This Row],[QTY/ CTN TG]]="",IF(db[[#This Row],[STN TG]]="","",12),LEFT(db[[#This Row],[QTY/ CTN TG]],SEARCH(" ",db[[#This Row],[QTY/ CTN TG]],1)-1))</f>
        <v>12</v>
      </c>
      <c r="X20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89" s="87" t="str">
        <f>IF(db[[#This Row],[STN K]]="","",IF(db[[#This Row],[STN TG]]="LSN",12,""))</f>
        <v/>
      </c>
      <c r="Z2089" s="87" t="str">
        <f>IF(db[[#This Row],[STN TG]]="LSN","PCS","")</f>
        <v/>
      </c>
      <c r="AA2089" s="87">
        <f>db[[#This Row],[QTY B]]*IF(db[[#This Row],[QTY TG]]="",1,db[[#This Row],[QTY TG]])*IF(db[[#This Row],[QTY K]]="",1,db[[#This Row],[QTY K]])</f>
        <v>960</v>
      </c>
      <c r="AB2089" s="87" t="str">
        <f>IF(db[[#This Row],[STN K]]="",IF(db[[#This Row],[STN TG]]="",db[[#This Row],[STN B]],db[[#This Row],[STN TG]]),db[[#This Row],[STN K]])</f>
        <v>PCS</v>
      </c>
      <c r="AC2089" s="87"/>
    </row>
    <row r="2090" spans="1:29" x14ac:dyDescent="0.25">
      <c r="A2090" s="87">
        <f>ROW()-1</f>
        <v>2089</v>
      </c>
      <c r="B2090" s="3" t="str">
        <f>LOWER(SUBSTITUTE(SUBSTITUTE(SUBSTITUTE(SUBSTITUTE(SUBSTITUTE(SUBSTITUTE(db[[#This Row],[NB BM]]," ",),".",""),"-",""),"(",""),")",""),"/",""))</f>
        <v>garisan30cmkayagikyp3139</v>
      </c>
      <c r="C2090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D2090" s="3" t="str">
        <f>LOWER(SUBSTITUTE(SUBSTITUTE(SUBSTITUTE(SUBSTITUTE(SUBSTITUTE(SUBSTITUTE(SUBSTITUTE(SUBSTITUTE(SUBSTITUTE(db[[#This Row],[NB PAJAK]]," ",""),"-",""),"(",""),")",""),".",""),",",""),"/",""),"""",""),"+",""))</f>
        <v/>
      </c>
      <c r="E209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garisan30cmkayagikyp313980lsn</v>
      </c>
      <c r="F20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penggaris30cmkayagikyp313980lsnuntana</v>
      </c>
      <c r="G2090" s="1" t="s">
        <v>2583</v>
      </c>
      <c r="H2090" s="4" t="s">
        <v>2577</v>
      </c>
      <c r="I2090" s="49"/>
      <c r="J2090" s="1" t="s">
        <v>1621</v>
      </c>
      <c r="K2090" s="26" t="e">
        <f>IF(db[[#This Row],[NB NOTA_C]]="","",COUNTIF([2]!B_MSK[concat],db[[#This Row],[NB NOTA_C]]))</f>
        <v>#REF!</v>
      </c>
      <c r="L2090" s="7" t="s">
        <v>1634</v>
      </c>
      <c r="M2090" s="3" t="s">
        <v>1705</v>
      </c>
      <c r="N2090" s="1" t="s">
        <v>2792</v>
      </c>
      <c r="P2090" s="1" t="str">
        <f>IF(db[[#This Row],[QTY/ CTN]]="","",SUBSTITUTE(SUBSTITUTE(SUBSTITUTE(db[[#This Row],[QTY/ CTN]]," ","_",2),"(",""),")","")&amp;"_")</f>
        <v>80 LSN_</v>
      </c>
      <c r="Q2090" s="1">
        <f>IF(db[[#This Row],[H_QTY/ CTN]]="","",SEARCH("_",db[[#This Row],[H_QTY/ CTN]]))</f>
        <v>7</v>
      </c>
      <c r="R2090" s="1">
        <f>IF(db[[#This Row],[H_QTY/ CTN]]="","",LEN(db[[#This Row],[H_QTY/ CTN]]))</f>
        <v>7</v>
      </c>
      <c r="S2090" s="90" t="str">
        <f>IF(db[[#This Row],[H_QTY/ CTN]]="","",LEFT(db[[#This Row],[H_QTY/ CTN]],db[[#This Row],[H_1]]-1))</f>
        <v>80 LSN</v>
      </c>
      <c r="T2090" s="87" t="str">
        <f>IF(NOT(db[[#This Row],[H_1]]=db[[#This Row],[H_2]]),MID(db[[#This Row],[H_QTY/ CTN]],db[[#This Row],[H_1]]+1,db[[#This Row],[H_2]]-db[[#This Row],[H_1]]-1),"")</f>
        <v/>
      </c>
      <c r="U2090" s="87" t="str">
        <f>IF(db[[#This Row],[QTY/ CTN B]]="","",LEFT(db[[#This Row],[QTY/ CTN B]],SEARCH(" ",db[[#This Row],[QTY/ CTN B]],1)-1))</f>
        <v>80</v>
      </c>
      <c r="V2090" s="87" t="str">
        <f>IF(db[[#This Row],[QTY/ CTN B]]="","",RIGHT(db[[#This Row],[QTY/ CTN B]],LEN(db[[#This Row],[QTY/ CTN B]])-SEARCH(" ",db[[#This Row],[QTY/ CTN B]],1)))</f>
        <v>LSN</v>
      </c>
      <c r="W2090" s="87">
        <f>IF(db[[#This Row],[QTY/ CTN TG]]="",IF(db[[#This Row],[STN TG]]="","",12),LEFT(db[[#This Row],[QTY/ CTN TG]],SEARCH(" ",db[[#This Row],[QTY/ CTN TG]],1)-1))</f>
        <v>12</v>
      </c>
      <c r="X20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0" s="87" t="str">
        <f>IF(db[[#This Row],[STN K]]="","",IF(db[[#This Row],[STN TG]]="LSN",12,""))</f>
        <v/>
      </c>
      <c r="Z2090" s="87" t="str">
        <f>IF(db[[#This Row],[STN TG]]="LSN","PCS","")</f>
        <v/>
      </c>
      <c r="AA2090" s="87">
        <f>db[[#This Row],[QTY B]]*IF(db[[#This Row],[QTY TG]]="",1,db[[#This Row],[QTY TG]])*IF(db[[#This Row],[QTY K]]="",1,db[[#This Row],[QTY K]])</f>
        <v>960</v>
      </c>
      <c r="AB2090" s="87" t="str">
        <f>IF(db[[#This Row],[STN K]]="",IF(db[[#This Row],[STN TG]]="",db[[#This Row],[STN B]],db[[#This Row],[STN TG]]),db[[#This Row],[STN K]])</f>
        <v>PCS</v>
      </c>
      <c r="AC2090" s="87"/>
    </row>
    <row r="2091" spans="1:29" x14ac:dyDescent="0.25">
      <c r="A2091" s="87">
        <f>ROW()-1</f>
        <v>2090</v>
      </c>
      <c r="B2091" s="3" t="str">
        <f>LOWER(SUBSTITUTE(SUBSTITUTE(SUBSTITUTE(SUBSTITUTE(SUBSTITUTE(SUBSTITUTE(db[[#This Row],[NB BM]]," ",),".",""),"-",""),"(",""),")",""),"/",""))</f>
        <v>garisan30cmkayagikyp3140</v>
      </c>
      <c r="C2091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D2091" s="3" t="str">
        <f>LOWER(SUBSTITUTE(SUBSTITUTE(SUBSTITUTE(SUBSTITUTE(SUBSTITUTE(SUBSTITUTE(SUBSTITUTE(SUBSTITUTE(SUBSTITUTE(db[[#This Row],[NB PAJAK]]," ",""),"-",""),"(",""),")",""),".",""),",",""),"/",""),"""",""),"+",""))</f>
        <v/>
      </c>
      <c r="E209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garisan30cmkayagikyp314080lsn</v>
      </c>
      <c r="F20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penggaris30cmkayagikyp314080lsnuntana</v>
      </c>
      <c r="G2091" s="1" t="s">
        <v>2582</v>
      </c>
      <c r="H2091" s="4" t="s">
        <v>2578</v>
      </c>
      <c r="I2091" s="49"/>
      <c r="J2091" s="1" t="s">
        <v>1621</v>
      </c>
      <c r="K2091" s="26" t="e">
        <f>IF(db[[#This Row],[NB NOTA_C]]="","",COUNTIF([2]!B_MSK[concat],db[[#This Row],[NB NOTA_C]]))</f>
        <v>#REF!</v>
      </c>
      <c r="L2091" s="7" t="s">
        <v>1634</v>
      </c>
      <c r="M2091" s="3" t="s">
        <v>1705</v>
      </c>
      <c r="N2091" s="1" t="s">
        <v>2792</v>
      </c>
      <c r="P2091" s="1" t="str">
        <f>IF(db[[#This Row],[QTY/ CTN]]="","",SUBSTITUTE(SUBSTITUTE(SUBSTITUTE(db[[#This Row],[QTY/ CTN]]," ","_",2),"(",""),")","")&amp;"_")</f>
        <v>80 LSN_</v>
      </c>
      <c r="Q2091" s="1">
        <f>IF(db[[#This Row],[H_QTY/ CTN]]="","",SEARCH("_",db[[#This Row],[H_QTY/ CTN]]))</f>
        <v>7</v>
      </c>
      <c r="R2091" s="1">
        <f>IF(db[[#This Row],[H_QTY/ CTN]]="","",LEN(db[[#This Row],[H_QTY/ CTN]]))</f>
        <v>7</v>
      </c>
      <c r="S2091" s="90" t="str">
        <f>IF(db[[#This Row],[H_QTY/ CTN]]="","",LEFT(db[[#This Row],[H_QTY/ CTN]],db[[#This Row],[H_1]]-1))</f>
        <v>80 LSN</v>
      </c>
      <c r="T2091" s="87" t="str">
        <f>IF(NOT(db[[#This Row],[H_1]]=db[[#This Row],[H_2]]),MID(db[[#This Row],[H_QTY/ CTN]],db[[#This Row],[H_1]]+1,db[[#This Row],[H_2]]-db[[#This Row],[H_1]]-1),"")</f>
        <v/>
      </c>
      <c r="U2091" s="87" t="str">
        <f>IF(db[[#This Row],[QTY/ CTN B]]="","",LEFT(db[[#This Row],[QTY/ CTN B]],SEARCH(" ",db[[#This Row],[QTY/ CTN B]],1)-1))</f>
        <v>80</v>
      </c>
      <c r="V2091" s="87" t="str">
        <f>IF(db[[#This Row],[QTY/ CTN B]]="","",RIGHT(db[[#This Row],[QTY/ CTN B]],LEN(db[[#This Row],[QTY/ CTN B]])-SEARCH(" ",db[[#This Row],[QTY/ CTN B]],1)))</f>
        <v>LSN</v>
      </c>
      <c r="W2091" s="87">
        <f>IF(db[[#This Row],[QTY/ CTN TG]]="",IF(db[[#This Row],[STN TG]]="","",12),LEFT(db[[#This Row],[QTY/ CTN TG]],SEARCH(" ",db[[#This Row],[QTY/ CTN TG]],1)-1))</f>
        <v>12</v>
      </c>
      <c r="X2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1" s="87" t="str">
        <f>IF(db[[#This Row],[STN K]]="","",IF(db[[#This Row],[STN TG]]="LSN",12,""))</f>
        <v/>
      </c>
      <c r="Z2091" s="87" t="str">
        <f>IF(db[[#This Row],[STN TG]]="LSN","PCS","")</f>
        <v/>
      </c>
      <c r="AA2091" s="87">
        <f>db[[#This Row],[QTY B]]*IF(db[[#This Row],[QTY TG]]="",1,db[[#This Row],[QTY TG]])*IF(db[[#This Row],[QTY K]]="",1,db[[#This Row],[QTY K]])</f>
        <v>960</v>
      </c>
      <c r="AB2091" s="87" t="str">
        <f>IF(db[[#This Row],[STN K]]="",IF(db[[#This Row],[STN TG]]="",db[[#This Row],[STN B]],db[[#This Row],[STN TG]]),db[[#This Row],[STN K]])</f>
        <v>PCS</v>
      </c>
      <c r="AC2091" s="87"/>
    </row>
    <row r="2092" spans="1:29" x14ac:dyDescent="0.25">
      <c r="A2092" s="87">
        <f>ROW()-1</f>
        <v>2091</v>
      </c>
      <c r="B2092" s="3" t="str">
        <f>LOWER(SUBSTITUTE(SUBSTITUTE(SUBSTITUTE(SUBSTITUTE(SUBSTITUTE(SUBSTITUTE(db[[#This Row],[NB BM]]," ",),".",""),"-",""),"(",""),")",""),"/",""))</f>
        <v>garisan30cmkayagikyp3141</v>
      </c>
      <c r="C2092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D2092" s="3" t="str">
        <f>LOWER(SUBSTITUTE(SUBSTITUTE(SUBSTITUTE(SUBSTITUTE(SUBSTITUTE(SUBSTITUTE(SUBSTITUTE(SUBSTITUTE(SUBSTITUTE(db[[#This Row],[NB PAJAK]]," ",""),"-",""),"(",""),")",""),".",""),",",""),"/",""),"""",""),"+",""))</f>
        <v/>
      </c>
      <c r="E209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garisan30cmkayagikyp314180lsn</v>
      </c>
      <c r="F20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penggaris30cmkayagikyp314180lsnuntana</v>
      </c>
      <c r="G2092" s="1" t="s">
        <v>2580</v>
      </c>
      <c r="H2092" s="4" t="s">
        <v>2575</v>
      </c>
      <c r="I2092" s="49"/>
      <c r="J2092" s="1" t="s">
        <v>1621</v>
      </c>
      <c r="K2092" s="26" t="e">
        <f>IF(db[[#This Row],[NB NOTA_C]]="","",COUNTIF([2]!B_MSK[concat],db[[#This Row],[NB NOTA_C]]))</f>
        <v>#REF!</v>
      </c>
      <c r="L2092" s="7" t="s">
        <v>1634</v>
      </c>
      <c r="M2092" s="3" t="s">
        <v>1705</v>
      </c>
      <c r="N2092" s="1" t="s">
        <v>2792</v>
      </c>
      <c r="P2092" s="1" t="str">
        <f>IF(db[[#This Row],[QTY/ CTN]]="","",SUBSTITUTE(SUBSTITUTE(SUBSTITUTE(db[[#This Row],[QTY/ CTN]]," ","_",2),"(",""),")","")&amp;"_")</f>
        <v>80 LSN_</v>
      </c>
      <c r="Q2092" s="1">
        <f>IF(db[[#This Row],[H_QTY/ CTN]]="","",SEARCH("_",db[[#This Row],[H_QTY/ CTN]]))</f>
        <v>7</v>
      </c>
      <c r="R2092" s="1">
        <f>IF(db[[#This Row],[H_QTY/ CTN]]="","",LEN(db[[#This Row],[H_QTY/ CTN]]))</f>
        <v>7</v>
      </c>
      <c r="S2092" s="90" t="str">
        <f>IF(db[[#This Row],[H_QTY/ CTN]]="","",LEFT(db[[#This Row],[H_QTY/ CTN]],db[[#This Row],[H_1]]-1))</f>
        <v>80 LSN</v>
      </c>
      <c r="T2092" s="87" t="str">
        <f>IF(NOT(db[[#This Row],[H_1]]=db[[#This Row],[H_2]]),MID(db[[#This Row],[H_QTY/ CTN]],db[[#This Row],[H_1]]+1,db[[#This Row],[H_2]]-db[[#This Row],[H_1]]-1),"")</f>
        <v/>
      </c>
      <c r="U2092" s="87" t="str">
        <f>IF(db[[#This Row],[QTY/ CTN B]]="","",LEFT(db[[#This Row],[QTY/ CTN B]],SEARCH(" ",db[[#This Row],[QTY/ CTN B]],1)-1))</f>
        <v>80</v>
      </c>
      <c r="V2092" s="87" t="str">
        <f>IF(db[[#This Row],[QTY/ CTN B]]="","",RIGHT(db[[#This Row],[QTY/ CTN B]],LEN(db[[#This Row],[QTY/ CTN B]])-SEARCH(" ",db[[#This Row],[QTY/ CTN B]],1)))</f>
        <v>LSN</v>
      </c>
      <c r="W2092" s="87">
        <f>IF(db[[#This Row],[QTY/ CTN TG]]="",IF(db[[#This Row],[STN TG]]="","",12),LEFT(db[[#This Row],[QTY/ CTN TG]],SEARCH(" ",db[[#This Row],[QTY/ CTN TG]],1)-1))</f>
        <v>12</v>
      </c>
      <c r="X2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2" s="87" t="str">
        <f>IF(db[[#This Row],[STN K]]="","",IF(db[[#This Row],[STN TG]]="LSN",12,""))</f>
        <v/>
      </c>
      <c r="Z2092" s="87" t="str">
        <f>IF(db[[#This Row],[STN TG]]="LSN","PCS","")</f>
        <v/>
      </c>
      <c r="AA2092" s="87">
        <f>db[[#This Row],[QTY B]]*IF(db[[#This Row],[QTY TG]]="",1,db[[#This Row],[QTY TG]])*IF(db[[#This Row],[QTY K]]="",1,db[[#This Row],[QTY K]])</f>
        <v>960</v>
      </c>
      <c r="AB2092" s="87" t="str">
        <f>IF(db[[#This Row],[STN K]]="",IF(db[[#This Row],[STN TG]]="",db[[#This Row],[STN B]],db[[#This Row],[STN TG]]),db[[#This Row],[STN K]])</f>
        <v>PCS</v>
      </c>
      <c r="AC2092" s="87"/>
    </row>
    <row r="2093" spans="1:29" x14ac:dyDescent="0.25">
      <c r="A2093" s="87">
        <f>ROW()-1</f>
        <v>2092</v>
      </c>
      <c r="B2093" s="3" t="str">
        <f>LOWER(SUBSTITUTE(SUBSTITUTE(SUBSTITUTE(SUBSTITUTE(SUBSTITUTE(SUBSTITUTE(db[[#This Row],[NB BM]]," ",),".",""),"-",""),"(",""),")",""),"/",""))</f>
        <v>garisan30cmkyp3127b</v>
      </c>
      <c r="C2093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D2093" s="3" t="str">
        <f>LOWER(SUBSTITUTE(SUBSTITUTE(SUBSTITUTE(SUBSTITUTE(SUBSTITUTE(SUBSTITUTE(SUBSTITUTE(SUBSTITUTE(SUBSTITUTE(db[[#This Row],[NB PAJAK]]," ",""),"-",""),"(",""),")",""),".",""),",",""),"/",""),"""",""),"+",""))</f>
        <v/>
      </c>
      <c r="E209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garisan30cmkyp3127b80lsn</v>
      </c>
      <c r="F20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penggaris30cmkyp3127b80lsnuntana</v>
      </c>
      <c r="G2093" s="1" t="s">
        <v>2581</v>
      </c>
      <c r="H2093" s="4" t="s">
        <v>2576</v>
      </c>
      <c r="I2093" s="2"/>
      <c r="J2093" s="1" t="s">
        <v>1621</v>
      </c>
      <c r="K2093" s="26" t="e">
        <f>IF(db[[#This Row],[NB NOTA_C]]="","",COUNTIF([2]!B_MSK[concat],db[[#This Row],[NB NOTA_C]]))</f>
        <v>#REF!</v>
      </c>
      <c r="L2093" s="7" t="s">
        <v>1634</v>
      </c>
      <c r="M2093" s="3" t="s">
        <v>1705</v>
      </c>
      <c r="N2093" s="1" t="s">
        <v>2792</v>
      </c>
      <c r="P2093" s="1" t="str">
        <f>IF(db[[#This Row],[QTY/ CTN]]="","",SUBSTITUTE(SUBSTITUTE(SUBSTITUTE(db[[#This Row],[QTY/ CTN]]," ","_",2),"(",""),")","")&amp;"_")</f>
        <v>80 LSN_</v>
      </c>
      <c r="Q2093" s="1">
        <f>IF(db[[#This Row],[H_QTY/ CTN]]="","",SEARCH("_",db[[#This Row],[H_QTY/ CTN]]))</f>
        <v>7</v>
      </c>
      <c r="R2093" s="1">
        <f>IF(db[[#This Row],[H_QTY/ CTN]]="","",LEN(db[[#This Row],[H_QTY/ CTN]]))</f>
        <v>7</v>
      </c>
      <c r="S2093" s="90" t="str">
        <f>IF(db[[#This Row],[H_QTY/ CTN]]="","",LEFT(db[[#This Row],[H_QTY/ CTN]],db[[#This Row],[H_1]]-1))</f>
        <v>80 LSN</v>
      </c>
      <c r="T2093" s="87" t="str">
        <f>IF(NOT(db[[#This Row],[H_1]]=db[[#This Row],[H_2]]),MID(db[[#This Row],[H_QTY/ CTN]],db[[#This Row],[H_1]]+1,db[[#This Row],[H_2]]-db[[#This Row],[H_1]]-1),"")</f>
        <v/>
      </c>
      <c r="U2093" s="87" t="str">
        <f>IF(db[[#This Row],[QTY/ CTN B]]="","",LEFT(db[[#This Row],[QTY/ CTN B]],SEARCH(" ",db[[#This Row],[QTY/ CTN B]],1)-1))</f>
        <v>80</v>
      </c>
      <c r="V2093" s="87" t="str">
        <f>IF(db[[#This Row],[QTY/ CTN B]]="","",RIGHT(db[[#This Row],[QTY/ CTN B]],LEN(db[[#This Row],[QTY/ CTN B]])-SEARCH(" ",db[[#This Row],[QTY/ CTN B]],1)))</f>
        <v>LSN</v>
      </c>
      <c r="W2093" s="87">
        <f>IF(db[[#This Row],[QTY/ CTN TG]]="",IF(db[[#This Row],[STN TG]]="","",12),LEFT(db[[#This Row],[QTY/ CTN TG]],SEARCH(" ",db[[#This Row],[QTY/ CTN TG]],1)-1))</f>
        <v>12</v>
      </c>
      <c r="X2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3" s="87" t="str">
        <f>IF(db[[#This Row],[STN K]]="","",IF(db[[#This Row],[STN TG]]="LSN",12,""))</f>
        <v/>
      </c>
      <c r="Z2093" s="87" t="str">
        <f>IF(db[[#This Row],[STN TG]]="LSN","PCS","")</f>
        <v/>
      </c>
      <c r="AA2093" s="87">
        <f>db[[#This Row],[QTY B]]*IF(db[[#This Row],[QTY TG]]="",1,db[[#This Row],[QTY TG]])*IF(db[[#This Row],[QTY K]]="",1,db[[#This Row],[QTY K]])</f>
        <v>960</v>
      </c>
      <c r="AB2093" s="87" t="str">
        <f>IF(db[[#This Row],[STN K]]="",IF(db[[#This Row],[STN TG]]="",db[[#This Row],[STN B]],db[[#This Row],[STN TG]]),db[[#This Row],[STN K]])</f>
        <v>PCS</v>
      </c>
      <c r="AC2093" s="87"/>
    </row>
    <row r="2094" spans="1:29" x14ac:dyDescent="0.25">
      <c r="A2094" s="87">
        <f>ROW()-1</f>
        <v>2093</v>
      </c>
      <c r="B2094" s="3" t="str">
        <f>LOWER(SUBSTITUTE(SUBSTITUTE(SUBSTITUTE(SUBSTITUTE(SUBSTITUTE(SUBSTITUTE(db[[#This Row],[NB BM]]," ",),".",""),"-",""),"(",""),")",""),"/",""))</f>
        <v>garisanfancy30cm</v>
      </c>
      <c r="C2094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D2094" s="3" t="str">
        <f>LOWER(SUBSTITUTE(SUBSTITUTE(SUBSTITUTE(SUBSTITUTE(SUBSTITUTE(SUBSTITUTE(SUBSTITUTE(SUBSTITUTE(SUBSTITUTE(db[[#This Row],[NB PAJAK]]," ",""),"-",""),"(",""),")",""),".",""),",",""),"/",""),"""",""),"+",""))</f>
        <v/>
      </c>
      <c r="E209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garisanfancy30cm60box24pcs</v>
      </c>
      <c r="F20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penggarisfancy30cm110560box24pcsuntana</v>
      </c>
      <c r="G2094" s="1" t="s">
        <v>1080</v>
      </c>
      <c r="H2094" s="4" t="s">
        <v>1382</v>
      </c>
      <c r="I2094" s="49"/>
      <c r="J2094" s="1" t="s">
        <v>1621</v>
      </c>
      <c r="K2094" s="26" t="e">
        <f>IF(db[[#This Row],[NB NOTA_C]]="","",COUNTIF([2]!B_MSK[concat],db[[#This Row],[NB NOTA_C]]))</f>
        <v>#REF!</v>
      </c>
      <c r="L2094" s="6" t="s">
        <v>1640</v>
      </c>
      <c r="M2094" s="1" t="s">
        <v>1671</v>
      </c>
      <c r="N2094" s="1" t="s">
        <v>2792</v>
      </c>
      <c r="P2094" s="1" t="str">
        <f>IF(db[[#This Row],[QTY/ CTN]]="","",SUBSTITUTE(SUBSTITUTE(SUBSTITUTE(db[[#This Row],[QTY/ CTN]]," ","_",2),"(",""),")","")&amp;"_")</f>
        <v>60 BOX_24 PCS_</v>
      </c>
      <c r="Q2094" s="1">
        <f>IF(db[[#This Row],[H_QTY/ CTN]]="","",SEARCH("_",db[[#This Row],[H_QTY/ CTN]]))</f>
        <v>7</v>
      </c>
      <c r="R2094" s="1">
        <f>IF(db[[#This Row],[H_QTY/ CTN]]="","",LEN(db[[#This Row],[H_QTY/ CTN]]))</f>
        <v>14</v>
      </c>
      <c r="S2094" s="90" t="str">
        <f>IF(db[[#This Row],[H_QTY/ CTN]]="","",LEFT(db[[#This Row],[H_QTY/ CTN]],db[[#This Row],[H_1]]-1))</f>
        <v>60 BOX</v>
      </c>
      <c r="T2094" s="87" t="str">
        <f>IF(NOT(db[[#This Row],[H_1]]=db[[#This Row],[H_2]]),MID(db[[#This Row],[H_QTY/ CTN]],db[[#This Row],[H_1]]+1,db[[#This Row],[H_2]]-db[[#This Row],[H_1]]-1),"")</f>
        <v>24 PCS</v>
      </c>
      <c r="U2094" s="87" t="str">
        <f>IF(db[[#This Row],[QTY/ CTN B]]="","",LEFT(db[[#This Row],[QTY/ CTN B]],SEARCH(" ",db[[#This Row],[QTY/ CTN B]],1)-1))</f>
        <v>60</v>
      </c>
      <c r="V2094" s="87" t="str">
        <f>IF(db[[#This Row],[QTY/ CTN B]]="","",RIGHT(db[[#This Row],[QTY/ CTN B]],LEN(db[[#This Row],[QTY/ CTN B]])-SEARCH(" ",db[[#This Row],[QTY/ CTN B]],1)))</f>
        <v>BOX</v>
      </c>
      <c r="W2094" s="87" t="str">
        <f>IF(db[[#This Row],[QTY/ CTN TG]]="",IF(db[[#This Row],[STN TG]]="","",12),LEFT(db[[#This Row],[QTY/ CTN TG]],SEARCH(" ",db[[#This Row],[QTY/ CTN TG]],1)-1))</f>
        <v>24</v>
      </c>
      <c r="X20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4" s="87" t="str">
        <f>IF(db[[#This Row],[STN K]]="","",IF(db[[#This Row],[STN TG]]="LSN",12,""))</f>
        <v/>
      </c>
      <c r="Z2094" s="87" t="str">
        <f>IF(db[[#This Row],[STN TG]]="LSN","PCS","")</f>
        <v/>
      </c>
      <c r="AA2094" s="87">
        <f>db[[#This Row],[QTY B]]*IF(db[[#This Row],[QTY TG]]="",1,db[[#This Row],[QTY TG]])*IF(db[[#This Row],[QTY K]]="",1,db[[#This Row],[QTY K]])</f>
        <v>1440</v>
      </c>
      <c r="AB2094" s="87" t="str">
        <f>IF(db[[#This Row],[STN K]]="",IF(db[[#This Row],[STN TG]]="",db[[#This Row],[STN B]],db[[#This Row],[STN TG]]),db[[#This Row],[STN K]])</f>
        <v>PCS</v>
      </c>
      <c r="AC2094" s="87"/>
    </row>
    <row r="2095" spans="1:29" x14ac:dyDescent="0.25">
      <c r="A2095" s="87">
        <f>ROW()-1</f>
        <v>2094</v>
      </c>
      <c r="B2095" s="14" t="str">
        <f>LOWER(SUBSTITUTE(SUBSTITUTE(SUBSTITUTE(SUBSTITUTE(SUBSTITUTE(SUBSTITUTE(db[[#This Row],[NB BM]]," ",),".",""),"-",""),"(",""),")",""),"/",""))</f>
        <v>penggarisgasta0732</v>
      </c>
      <c r="C2095" s="14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D2095" s="14" t="str">
        <f>LOWER(SUBSTITUTE(SUBSTITUTE(SUBSTITUTE(SUBSTITUTE(SUBSTITUTE(SUBSTITUTE(SUBSTITUTE(SUBSTITUTE(SUBSTITUTE(db[[#This Row],[NB PAJAK]]," ",""),"-",""),"(",""),")",""),".",""),",",""),"/",""),"""",""),"+",""))</f>
        <v/>
      </c>
      <c r="E2095" s="14" t="str">
        <f>LOWER(SUBSTITUTE(SUBSTITUTE(SUBSTITUTE(SUBSTITUTE(SUBSTITUTE(SUBSTITUTE(SUBSTITUTE(SUBSTITUTE(SUBSTITUTE(db[[#This Row],[NB BM]]&amp;db[[#This Row],[QTY/ CTN]]," ",),".",""),"-",""),"(",""),")",""),",",""),"/",""),"""",""),"+",""))</f>
        <v>penggarisgasta0732100lsn</v>
      </c>
      <c r="F20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penggarisgasta0732100lsnuntana</v>
      </c>
      <c r="G2095" s="15" t="s">
        <v>3846</v>
      </c>
      <c r="H2095" s="19" t="s">
        <v>3840</v>
      </c>
      <c r="I2095" s="50"/>
      <c r="J2095" s="1" t="s">
        <v>1621</v>
      </c>
      <c r="K2095" s="27" t="e">
        <f>IF(db[[#This Row],[NB NOTA_C]]="","",COUNTIF([2]!B_MSK[concat],db[[#This Row],[NB NOTA_C]]))</f>
        <v>#REF!</v>
      </c>
      <c r="L2095" s="16" t="s">
        <v>1637</v>
      </c>
      <c r="M2095" s="14" t="s">
        <v>1780</v>
      </c>
      <c r="N2095" s="15" t="s">
        <v>2792</v>
      </c>
      <c r="O2095" s="14"/>
      <c r="P2095" s="14" t="str">
        <f>IF(db[[#This Row],[QTY/ CTN]]="","",SUBSTITUTE(SUBSTITUTE(SUBSTITUTE(db[[#This Row],[QTY/ CTN]]," ","_",2),"(",""),")","")&amp;"_")</f>
        <v>100 LSN_</v>
      </c>
      <c r="Q2095" s="14">
        <f>IF(db[[#This Row],[H_QTY/ CTN]]="","",SEARCH("_",db[[#This Row],[H_QTY/ CTN]]))</f>
        <v>8</v>
      </c>
      <c r="R2095" s="14">
        <f>IF(db[[#This Row],[H_QTY/ CTN]]="","",LEN(db[[#This Row],[H_QTY/ CTN]]))</f>
        <v>8</v>
      </c>
      <c r="S2095" s="91" t="str">
        <f>IF(db[[#This Row],[H_QTY/ CTN]]="","",LEFT(db[[#This Row],[H_QTY/ CTN]],db[[#This Row],[H_1]]-1))</f>
        <v>100 LSN</v>
      </c>
      <c r="T2095" s="91" t="str">
        <f>IF(NOT(db[[#This Row],[H_1]]=db[[#This Row],[H_2]]),MID(db[[#This Row],[H_QTY/ CTN]],db[[#This Row],[H_1]]+1,db[[#This Row],[H_2]]-db[[#This Row],[H_1]]-1),"")</f>
        <v/>
      </c>
      <c r="U2095" s="87" t="str">
        <f>IF(db[[#This Row],[QTY/ CTN B]]="","",LEFT(db[[#This Row],[QTY/ CTN B]],SEARCH(" ",db[[#This Row],[QTY/ CTN B]],1)-1))</f>
        <v>100</v>
      </c>
      <c r="V2095" s="87" t="str">
        <f>IF(db[[#This Row],[QTY/ CTN B]]="","",RIGHT(db[[#This Row],[QTY/ CTN B]],LEN(db[[#This Row],[QTY/ CTN B]])-SEARCH(" ",db[[#This Row],[QTY/ CTN B]],1)))</f>
        <v>LSN</v>
      </c>
      <c r="W2095" s="87">
        <f>IF(db[[#This Row],[QTY/ CTN TG]]="",IF(db[[#This Row],[STN TG]]="","",12),LEFT(db[[#This Row],[QTY/ CTN TG]],SEARCH(" ",db[[#This Row],[QTY/ CTN TG]],1)-1))</f>
        <v>12</v>
      </c>
      <c r="X20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5" s="87" t="str">
        <f>IF(db[[#This Row],[STN K]]="","",IF(db[[#This Row],[STN TG]]="LSN",12,""))</f>
        <v/>
      </c>
      <c r="Z2095" s="87" t="str">
        <f>IF(db[[#This Row],[STN TG]]="LSN","PCS","")</f>
        <v/>
      </c>
      <c r="AA2095" s="87">
        <f>db[[#This Row],[QTY B]]*IF(db[[#This Row],[QTY TG]]="",1,db[[#This Row],[QTY TG]])*IF(db[[#This Row],[QTY K]]="",1,db[[#This Row],[QTY K]])</f>
        <v>1200</v>
      </c>
      <c r="AB2095" s="87" t="str">
        <f>IF(db[[#This Row],[STN K]]="",IF(db[[#This Row],[STN TG]]="",db[[#This Row],[STN B]],db[[#This Row],[STN TG]]),db[[#This Row],[STN K]])</f>
        <v>PCS</v>
      </c>
      <c r="AC2095" s="87"/>
    </row>
    <row r="2096" spans="1:29" x14ac:dyDescent="0.25">
      <c r="A2096" s="87">
        <f>ROW()-1</f>
        <v>2095</v>
      </c>
      <c r="B2096" s="3" t="str">
        <f>LOWER(SUBSTITUTE(SUBSTITUTE(SUBSTITUTE(SUBSTITUTE(SUBSTITUTE(SUBSTITUTE(db[[#This Row],[NB BM]]," ",),".",""),"-",""),"(",""),")",""),"/",""))</f>
        <v>penggarisgasta0733</v>
      </c>
      <c r="C2096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D2096" s="3" t="str">
        <f>LOWER(SUBSTITUTE(SUBSTITUTE(SUBSTITUTE(SUBSTITUTE(SUBSTITUTE(SUBSTITUTE(SUBSTITUTE(SUBSTITUTE(SUBSTITUTE(db[[#This Row],[NB PAJAK]]," ",""),"-",""),"(",""),")",""),".",""),",",""),"/",""),"""",""),"+",""))</f>
        <v/>
      </c>
      <c r="E2096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penggarisgasta07331ctn</v>
      </c>
      <c r="F20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penggarisgasta07331ctnuntana</v>
      </c>
      <c r="G2096" s="4" t="s">
        <v>5202</v>
      </c>
      <c r="H2096" s="4" t="s">
        <v>5196</v>
      </c>
      <c r="I2096" s="49"/>
      <c r="J2096" s="1" t="s">
        <v>1621</v>
      </c>
      <c r="K2096" s="28" t="e">
        <f>IF(db[[#This Row],[NB NOTA_C]]="","",COUNTIF([2]!B_MSK[concat],db[[#This Row],[NB NOTA_C]]))</f>
        <v>#REF!</v>
      </c>
      <c r="L2096" s="7" t="s">
        <v>1637</v>
      </c>
      <c r="M2096" s="3" t="s">
        <v>4482</v>
      </c>
      <c r="N2096" s="1" t="s">
        <v>2792</v>
      </c>
      <c r="O2096" s="3"/>
      <c r="P2096" s="3" t="str">
        <f>IF(db[[#This Row],[QTY/ CTN]]="","",SUBSTITUTE(SUBSTITUTE(SUBSTITUTE(db[[#This Row],[QTY/ CTN]]," ","_",2),"(",""),")","")&amp;"_")</f>
        <v>1 CTN_</v>
      </c>
      <c r="Q2096" s="3">
        <f>IF(db[[#This Row],[H_QTY/ CTN]]="","",SEARCH("_",db[[#This Row],[H_QTY/ CTN]]))</f>
        <v>6</v>
      </c>
      <c r="R2096" s="3">
        <f>IF(db[[#This Row],[H_QTY/ CTN]]="","",LEN(db[[#This Row],[H_QTY/ CTN]]))</f>
        <v>6</v>
      </c>
      <c r="S2096" s="87" t="str">
        <f>IF(db[[#This Row],[H_QTY/ CTN]]="","",LEFT(db[[#This Row],[H_QTY/ CTN]],db[[#This Row],[H_1]]-1))</f>
        <v>1 CTN</v>
      </c>
      <c r="T2096" s="87" t="str">
        <f>IF(NOT(db[[#This Row],[H_1]]=db[[#This Row],[H_2]]),MID(db[[#This Row],[H_QTY/ CTN]],db[[#This Row],[H_1]]+1,db[[#This Row],[H_2]]-db[[#This Row],[H_1]]-1),"")</f>
        <v/>
      </c>
      <c r="U2096" s="87" t="str">
        <f>IF(db[[#This Row],[QTY/ CTN B]]="","",LEFT(db[[#This Row],[QTY/ CTN B]],SEARCH(" ",db[[#This Row],[QTY/ CTN B]],1)-1))</f>
        <v>1</v>
      </c>
      <c r="V2096" s="87" t="str">
        <f>IF(db[[#This Row],[QTY/ CTN B]]="","",RIGHT(db[[#This Row],[QTY/ CTN B]],LEN(db[[#This Row],[QTY/ CTN B]])-SEARCH(" ",db[[#This Row],[QTY/ CTN B]],1)))</f>
        <v>CTN</v>
      </c>
      <c r="W2096" s="87" t="str">
        <f>IF(db[[#This Row],[QTY/ CTN TG]]="",IF(db[[#This Row],[STN TG]]="","",12),LEFT(db[[#This Row],[QTY/ CTN TG]],SEARCH(" ",db[[#This Row],[QTY/ CTN TG]],1)-1))</f>
        <v/>
      </c>
      <c r="X20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096" s="87" t="str">
        <f>IF(db[[#This Row],[STN K]]="","",IF(db[[#This Row],[STN TG]]="LSN",12,""))</f>
        <v/>
      </c>
      <c r="Z2096" s="87" t="str">
        <f>IF(db[[#This Row],[STN TG]]="LSN","PCS","")</f>
        <v/>
      </c>
      <c r="AA2096" s="87">
        <f>db[[#This Row],[QTY B]]*IF(db[[#This Row],[QTY TG]]="",1,db[[#This Row],[QTY TG]])*IF(db[[#This Row],[QTY K]]="",1,db[[#This Row],[QTY K]])</f>
        <v>1</v>
      </c>
      <c r="AB2096" s="87" t="str">
        <f>IF(db[[#This Row],[STN K]]="",IF(db[[#This Row],[STN TG]]="",db[[#This Row],[STN B]],db[[#This Row],[STN TG]]),db[[#This Row],[STN K]])</f>
        <v>CTN</v>
      </c>
      <c r="AC2096" s="87"/>
    </row>
    <row r="2097" spans="1:29" x14ac:dyDescent="0.25">
      <c r="A2097" s="87">
        <f>ROW()-1</f>
        <v>2096</v>
      </c>
      <c r="B2097" s="14" t="str">
        <f>LOWER(SUBSTITUTE(SUBSTITUTE(SUBSTITUTE(SUBSTITUTE(SUBSTITUTE(SUBSTITUTE(db[[#This Row],[NB BM]]," ",),".",""),"-",""),"(",""),")",""),"/",""))</f>
        <v>penggarisgasta0753</v>
      </c>
      <c r="C2097" s="14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D2097" s="14" t="str">
        <f>LOWER(SUBSTITUTE(SUBSTITUTE(SUBSTITUTE(SUBSTITUTE(SUBSTITUTE(SUBSTITUTE(SUBSTITUTE(SUBSTITUTE(SUBSTITUTE(db[[#This Row],[NB PAJAK]]," ",""),"-",""),"(",""),")",""),".",""),",",""),"/",""),"""",""),"+",""))</f>
        <v/>
      </c>
      <c r="E2097" s="14" t="str">
        <f>LOWER(SUBSTITUTE(SUBSTITUTE(SUBSTITUTE(SUBSTITUTE(SUBSTITUTE(SUBSTITUTE(SUBSTITUTE(SUBSTITUTE(SUBSTITUTE(db[[#This Row],[NB BM]]&amp;db[[#This Row],[QTY/ CTN]]," ",),".",""),"-",""),"(",""),")",""),",",""),"/",""),"""",""),"+",""))</f>
        <v>penggarisgasta0753100lsn</v>
      </c>
      <c r="F20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penggarisgasta0753100lsnuntana</v>
      </c>
      <c r="G2097" s="15" t="s">
        <v>3847</v>
      </c>
      <c r="H2097" s="19" t="s">
        <v>3841</v>
      </c>
      <c r="I2097" s="50"/>
      <c r="J2097" s="1" t="s">
        <v>1621</v>
      </c>
      <c r="K2097" s="27" t="e">
        <f>IF(db[[#This Row],[NB NOTA_C]]="","",COUNTIF([2]!B_MSK[concat],db[[#This Row],[NB NOTA_C]]))</f>
        <v>#REF!</v>
      </c>
      <c r="L2097" s="16" t="s">
        <v>1637</v>
      </c>
      <c r="M2097" s="14" t="s">
        <v>1780</v>
      </c>
      <c r="N2097" s="15" t="s">
        <v>2792</v>
      </c>
      <c r="O2097" s="14"/>
      <c r="P2097" s="14" t="str">
        <f>IF(db[[#This Row],[QTY/ CTN]]="","",SUBSTITUTE(SUBSTITUTE(SUBSTITUTE(db[[#This Row],[QTY/ CTN]]," ","_",2),"(",""),")","")&amp;"_")</f>
        <v>100 LSN_</v>
      </c>
      <c r="Q2097" s="14">
        <f>IF(db[[#This Row],[H_QTY/ CTN]]="","",SEARCH("_",db[[#This Row],[H_QTY/ CTN]]))</f>
        <v>8</v>
      </c>
      <c r="R2097" s="14">
        <f>IF(db[[#This Row],[H_QTY/ CTN]]="","",LEN(db[[#This Row],[H_QTY/ CTN]]))</f>
        <v>8</v>
      </c>
      <c r="S2097" s="91" t="str">
        <f>IF(db[[#This Row],[H_QTY/ CTN]]="","",LEFT(db[[#This Row],[H_QTY/ CTN]],db[[#This Row],[H_1]]-1))</f>
        <v>100 LSN</v>
      </c>
      <c r="T2097" s="91" t="str">
        <f>IF(NOT(db[[#This Row],[H_1]]=db[[#This Row],[H_2]]),MID(db[[#This Row],[H_QTY/ CTN]],db[[#This Row],[H_1]]+1,db[[#This Row],[H_2]]-db[[#This Row],[H_1]]-1),"")</f>
        <v/>
      </c>
      <c r="U2097" s="87" t="str">
        <f>IF(db[[#This Row],[QTY/ CTN B]]="","",LEFT(db[[#This Row],[QTY/ CTN B]],SEARCH(" ",db[[#This Row],[QTY/ CTN B]],1)-1))</f>
        <v>100</v>
      </c>
      <c r="V2097" s="87" t="str">
        <f>IF(db[[#This Row],[QTY/ CTN B]]="","",RIGHT(db[[#This Row],[QTY/ CTN B]],LEN(db[[#This Row],[QTY/ CTN B]])-SEARCH(" ",db[[#This Row],[QTY/ CTN B]],1)))</f>
        <v>LSN</v>
      </c>
      <c r="W2097" s="87">
        <f>IF(db[[#This Row],[QTY/ CTN TG]]="",IF(db[[#This Row],[STN TG]]="","",12),LEFT(db[[#This Row],[QTY/ CTN TG]],SEARCH(" ",db[[#This Row],[QTY/ CTN TG]],1)-1))</f>
        <v>12</v>
      </c>
      <c r="X20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7" s="87" t="str">
        <f>IF(db[[#This Row],[STN K]]="","",IF(db[[#This Row],[STN TG]]="LSN",12,""))</f>
        <v/>
      </c>
      <c r="Z2097" s="87" t="str">
        <f>IF(db[[#This Row],[STN TG]]="LSN","PCS","")</f>
        <v/>
      </c>
      <c r="AA2097" s="87">
        <f>db[[#This Row],[QTY B]]*IF(db[[#This Row],[QTY TG]]="",1,db[[#This Row],[QTY TG]])*IF(db[[#This Row],[QTY K]]="",1,db[[#This Row],[QTY K]])</f>
        <v>1200</v>
      </c>
      <c r="AB2097" s="87" t="str">
        <f>IF(db[[#This Row],[STN K]]="",IF(db[[#This Row],[STN TG]]="",db[[#This Row],[STN B]],db[[#This Row],[STN TG]]),db[[#This Row],[STN K]])</f>
        <v>PCS</v>
      </c>
      <c r="AC2097" s="87"/>
    </row>
    <row r="2098" spans="1:29" x14ac:dyDescent="0.25">
      <c r="A2098" s="87">
        <f>ROW()-1</f>
        <v>2097</v>
      </c>
      <c r="B2098" s="3" t="str">
        <f>LOWER(SUBSTITUTE(SUBSTITUTE(SUBSTITUTE(SUBSTITUTE(SUBSTITUTE(SUBSTITUTE(db[[#This Row],[NB BM]]," ",),".",""),"-",""),"(",""),")",""),"/",""))</f>
        <v>garisangasta6733</v>
      </c>
      <c r="C2098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D2098" s="3" t="str">
        <f>LOWER(SUBSTITUTE(SUBSTITUTE(SUBSTITUTE(SUBSTITUTE(SUBSTITUTE(SUBSTITUTE(SUBSTITUTE(SUBSTITUTE(SUBSTITUTE(db[[#This Row],[NB PAJAK]]," ",""),"-",""),"(",""),")",""),".",""),",",""),"/",""),"""",""),"+",""))</f>
        <v/>
      </c>
      <c r="E2098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garisangasta6733100lsn</v>
      </c>
      <c r="F20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penggarisgasta6733100lsnuntana</v>
      </c>
      <c r="G2098" s="1" t="s">
        <v>2454</v>
      </c>
      <c r="H2098" s="4" t="s">
        <v>2448</v>
      </c>
      <c r="I2098" s="49"/>
      <c r="J2098" s="1" t="s">
        <v>1621</v>
      </c>
      <c r="K2098" s="26" t="e">
        <f>IF(db[[#This Row],[NB NOTA_C]]="","",COUNTIF([2]!B_MSK[concat],db[[#This Row],[NB NOTA_C]]))</f>
        <v>#REF!</v>
      </c>
      <c r="L2098" s="7" t="s">
        <v>1637</v>
      </c>
      <c r="M2098" s="3" t="s">
        <v>1780</v>
      </c>
      <c r="N2098" s="1" t="s">
        <v>2792</v>
      </c>
      <c r="P2098" s="1" t="str">
        <f>IF(db[[#This Row],[QTY/ CTN]]="","",SUBSTITUTE(SUBSTITUTE(SUBSTITUTE(db[[#This Row],[QTY/ CTN]]," ","_",2),"(",""),")","")&amp;"_")</f>
        <v>100 LSN_</v>
      </c>
      <c r="Q2098" s="1">
        <f>IF(db[[#This Row],[H_QTY/ CTN]]="","",SEARCH("_",db[[#This Row],[H_QTY/ CTN]]))</f>
        <v>8</v>
      </c>
      <c r="R2098" s="1">
        <f>IF(db[[#This Row],[H_QTY/ CTN]]="","",LEN(db[[#This Row],[H_QTY/ CTN]]))</f>
        <v>8</v>
      </c>
      <c r="S2098" s="90" t="str">
        <f>IF(db[[#This Row],[H_QTY/ CTN]]="","",LEFT(db[[#This Row],[H_QTY/ CTN]],db[[#This Row],[H_1]]-1))</f>
        <v>100 LSN</v>
      </c>
      <c r="T2098" s="87" t="str">
        <f>IF(NOT(db[[#This Row],[H_1]]=db[[#This Row],[H_2]]),MID(db[[#This Row],[H_QTY/ CTN]],db[[#This Row],[H_1]]+1,db[[#This Row],[H_2]]-db[[#This Row],[H_1]]-1),"")</f>
        <v/>
      </c>
      <c r="U2098" s="87" t="str">
        <f>IF(db[[#This Row],[QTY/ CTN B]]="","",LEFT(db[[#This Row],[QTY/ CTN B]],SEARCH(" ",db[[#This Row],[QTY/ CTN B]],1)-1))</f>
        <v>100</v>
      </c>
      <c r="V2098" s="87" t="str">
        <f>IF(db[[#This Row],[QTY/ CTN B]]="","",RIGHT(db[[#This Row],[QTY/ CTN B]],LEN(db[[#This Row],[QTY/ CTN B]])-SEARCH(" ",db[[#This Row],[QTY/ CTN B]],1)))</f>
        <v>LSN</v>
      </c>
      <c r="W2098" s="87">
        <f>IF(db[[#This Row],[QTY/ CTN TG]]="",IF(db[[#This Row],[STN TG]]="","",12),LEFT(db[[#This Row],[QTY/ CTN TG]],SEARCH(" ",db[[#This Row],[QTY/ CTN TG]],1)-1))</f>
        <v>12</v>
      </c>
      <c r="X20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8" s="87" t="str">
        <f>IF(db[[#This Row],[STN K]]="","",IF(db[[#This Row],[STN TG]]="LSN",12,""))</f>
        <v/>
      </c>
      <c r="Z2098" s="87" t="str">
        <f>IF(db[[#This Row],[STN TG]]="LSN","PCS","")</f>
        <v/>
      </c>
      <c r="AA2098" s="87">
        <f>db[[#This Row],[QTY B]]*IF(db[[#This Row],[QTY TG]]="",1,db[[#This Row],[QTY TG]])*IF(db[[#This Row],[QTY K]]="",1,db[[#This Row],[QTY K]])</f>
        <v>1200</v>
      </c>
      <c r="AB2098" s="87" t="str">
        <f>IF(db[[#This Row],[STN K]]="",IF(db[[#This Row],[STN TG]]="",db[[#This Row],[STN B]],db[[#This Row],[STN TG]]),db[[#This Row],[STN K]])</f>
        <v>PCS</v>
      </c>
      <c r="AC2098" s="87"/>
    </row>
    <row r="2099" spans="1:29" x14ac:dyDescent="0.25">
      <c r="A2099" s="87">
        <f>ROW()-1</f>
        <v>2098</v>
      </c>
      <c r="B2099" s="103" t="str">
        <f>LOWER(SUBSTITUTE(SUBSTITUTE(SUBSTITUTE(SUBSTITUTE(SUBSTITUTE(SUBSTITUTE(db[[#This Row],[NB BM]]," ",),".",""),"-",""),"(",""),")",""),"/",""))</f>
        <v>garisanset20cmpayups8801dino</v>
      </c>
      <c r="C2099" s="103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D2099" s="103" t="str">
        <f>LOWER(SUBSTITUTE(SUBSTITUTE(SUBSTITUTE(SUBSTITUTE(SUBSTITUTE(SUBSTITUTE(SUBSTITUTE(SUBSTITUTE(SUBSTITUTE(db[[#This Row],[NB PAJAK]]," ",""),"-",""),"(",""),")",""),".",""),",",""),"/",""),"""",""),"+",""))</f>
        <v/>
      </c>
      <c r="E2099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garisanset20cmpayups8801dino16box40pcs</v>
      </c>
      <c r="F2099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penggarissetpayups880120cmpkdino16box40pcsuntana</v>
      </c>
      <c r="G2099" s="104" t="s">
        <v>5275</v>
      </c>
      <c r="H2099" s="104" t="s">
        <v>5267</v>
      </c>
      <c r="I2099" s="105"/>
      <c r="J2099" s="1" t="s">
        <v>1621</v>
      </c>
      <c r="K2099" s="107" t="e">
        <f>IF(db[[#This Row],[NB NOTA_C]]="","",COUNTIF([2]!B_MSK[concat],db[[#This Row],[NB NOTA_C]]))</f>
        <v>#REF!</v>
      </c>
      <c r="L2099" s="108" t="s">
        <v>1637</v>
      </c>
      <c r="M2099" s="103" t="s">
        <v>5282</v>
      </c>
      <c r="N2099" s="106" t="s">
        <v>2792</v>
      </c>
      <c r="O2099" s="103"/>
      <c r="P2099" s="103" t="str">
        <f>IF(db[[#This Row],[QTY/ CTN]]="","",SUBSTITUTE(SUBSTITUTE(SUBSTITUTE(db[[#This Row],[QTY/ CTN]]," ","_",2),"(",""),")","")&amp;"_")</f>
        <v>16 BOX_40 PCS_</v>
      </c>
      <c r="Q2099" s="103">
        <f>IF(db[[#This Row],[H_QTY/ CTN]]="","",SEARCH("_",db[[#This Row],[H_QTY/ CTN]]))</f>
        <v>7</v>
      </c>
      <c r="R2099" s="103">
        <f>IF(db[[#This Row],[H_QTY/ CTN]]="","",LEN(db[[#This Row],[H_QTY/ CTN]]))</f>
        <v>14</v>
      </c>
      <c r="S2099" s="109" t="str">
        <f>IF(db[[#This Row],[H_QTY/ CTN]]="","",LEFT(db[[#This Row],[H_QTY/ CTN]],db[[#This Row],[H_1]]-1))</f>
        <v>16 BOX</v>
      </c>
      <c r="T2099" s="109" t="str">
        <f>IF(NOT(db[[#This Row],[H_1]]=db[[#This Row],[H_2]]),MID(db[[#This Row],[H_QTY/ CTN]],db[[#This Row],[H_1]]+1,db[[#This Row],[H_2]]-db[[#This Row],[H_1]]-1),"")</f>
        <v>40 PCS</v>
      </c>
      <c r="U2099" s="109" t="str">
        <f>IF(db[[#This Row],[QTY/ CTN B]]="","",LEFT(db[[#This Row],[QTY/ CTN B]],SEARCH(" ",db[[#This Row],[QTY/ CTN B]],1)-1))</f>
        <v>16</v>
      </c>
      <c r="V2099" s="109" t="str">
        <f>IF(db[[#This Row],[QTY/ CTN B]]="","",RIGHT(db[[#This Row],[QTY/ CTN B]],LEN(db[[#This Row],[QTY/ CTN B]])-SEARCH(" ",db[[#This Row],[QTY/ CTN B]],1)))</f>
        <v>BOX</v>
      </c>
      <c r="W2099" s="109" t="str">
        <f>IF(db[[#This Row],[QTY/ CTN TG]]="",IF(db[[#This Row],[STN TG]]="","",12),LEFT(db[[#This Row],[QTY/ CTN TG]],SEARCH(" ",db[[#This Row],[QTY/ CTN TG]],1)-1))</f>
        <v>40</v>
      </c>
      <c r="X2099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099" s="109" t="str">
        <f>IF(db[[#This Row],[STN K]]="","",IF(db[[#This Row],[STN TG]]="LSN",12,""))</f>
        <v/>
      </c>
      <c r="Z2099" s="109" t="str">
        <f>IF(db[[#This Row],[STN TG]]="LSN","PCS","")</f>
        <v/>
      </c>
      <c r="AA2099" s="109">
        <f>db[[#This Row],[QTY B]]*IF(db[[#This Row],[QTY TG]]="",1,db[[#This Row],[QTY TG]])*IF(db[[#This Row],[QTY K]]="",1,db[[#This Row],[QTY K]])</f>
        <v>640</v>
      </c>
      <c r="AB2099" s="109" t="str">
        <f>IF(db[[#This Row],[STN K]]="",IF(db[[#This Row],[STN TG]]="",db[[#This Row],[STN B]],db[[#This Row],[STN TG]]),db[[#This Row],[STN K]])</f>
        <v>PCS</v>
      </c>
      <c r="AC2099" s="87"/>
    </row>
    <row r="2100" spans="1:29" x14ac:dyDescent="0.25">
      <c r="A2100" s="87">
        <f>ROW()-1</f>
        <v>2099</v>
      </c>
      <c r="B2100" s="103" t="str">
        <f>LOWER(SUBSTITUTE(SUBSTITUTE(SUBSTITUTE(SUBSTITUTE(SUBSTITUTE(SUBSTITUTE(db[[#This Row],[NB BM]]," ",),".",""),"-",""),"(",""),")",""),"/",""))</f>
        <v>garisanset20cmpayups8802astro</v>
      </c>
      <c r="C2100" s="103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D2100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0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garisanset20cmpayups8802astro16box40pcs</v>
      </c>
      <c r="F210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penggarissetpayups880220cmpkastro16box40pcsuntana</v>
      </c>
      <c r="G2100" s="104" t="s">
        <v>5276</v>
      </c>
      <c r="H2100" s="104" t="s">
        <v>5268</v>
      </c>
      <c r="I2100" s="105"/>
      <c r="J2100" s="1" t="s">
        <v>1621</v>
      </c>
      <c r="K2100" s="107" t="e">
        <f>IF(db[[#This Row],[NB NOTA_C]]="","",COUNTIF([2]!B_MSK[concat],db[[#This Row],[NB NOTA_C]]))</f>
        <v>#REF!</v>
      </c>
      <c r="L2100" s="108" t="s">
        <v>1637</v>
      </c>
      <c r="M2100" s="103" t="s">
        <v>5282</v>
      </c>
      <c r="N2100" s="106" t="s">
        <v>2792</v>
      </c>
      <c r="O2100" s="103"/>
      <c r="P2100" s="103" t="str">
        <f>IF(db[[#This Row],[QTY/ CTN]]="","",SUBSTITUTE(SUBSTITUTE(SUBSTITUTE(db[[#This Row],[QTY/ CTN]]," ","_",2),"(",""),")","")&amp;"_")</f>
        <v>16 BOX_40 PCS_</v>
      </c>
      <c r="Q2100" s="103">
        <f>IF(db[[#This Row],[H_QTY/ CTN]]="","",SEARCH("_",db[[#This Row],[H_QTY/ CTN]]))</f>
        <v>7</v>
      </c>
      <c r="R2100" s="103">
        <f>IF(db[[#This Row],[H_QTY/ CTN]]="","",LEN(db[[#This Row],[H_QTY/ CTN]]))</f>
        <v>14</v>
      </c>
      <c r="S2100" s="109" t="str">
        <f>IF(db[[#This Row],[H_QTY/ CTN]]="","",LEFT(db[[#This Row],[H_QTY/ CTN]],db[[#This Row],[H_1]]-1))</f>
        <v>16 BOX</v>
      </c>
      <c r="T2100" s="109" t="str">
        <f>IF(NOT(db[[#This Row],[H_1]]=db[[#This Row],[H_2]]),MID(db[[#This Row],[H_QTY/ CTN]],db[[#This Row],[H_1]]+1,db[[#This Row],[H_2]]-db[[#This Row],[H_1]]-1),"")</f>
        <v>40 PCS</v>
      </c>
      <c r="U2100" s="109" t="str">
        <f>IF(db[[#This Row],[QTY/ CTN B]]="","",LEFT(db[[#This Row],[QTY/ CTN B]],SEARCH(" ",db[[#This Row],[QTY/ CTN B]],1)-1))</f>
        <v>16</v>
      </c>
      <c r="V2100" s="109" t="str">
        <f>IF(db[[#This Row],[QTY/ CTN B]]="","",RIGHT(db[[#This Row],[QTY/ CTN B]],LEN(db[[#This Row],[QTY/ CTN B]])-SEARCH(" ",db[[#This Row],[QTY/ CTN B]],1)))</f>
        <v>BOX</v>
      </c>
      <c r="W2100" s="109" t="str">
        <f>IF(db[[#This Row],[QTY/ CTN TG]]="",IF(db[[#This Row],[STN TG]]="","",12),LEFT(db[[#This Row],[QTY/ CTN TG]],SEARCH(" ",db[[#This Row],[QTY/ CTN TG]],1)-1))</f>
        <v>40</v>
      </c>
      <c r="X210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0" s="109" t="str">
        <f>IF(db[[#This Row],[STN K]]="","",IF(db[[#This Row],[STN TG]]="LSN",12,""))</f>
        <v/>
      </c>
      <c r="Z2100" s="109" t="str">
        <f>IF(db[[#This Row],[STN TG]]="LSN","PCS","")</f>
        <v/>
      </c>
      <c r="AA2100" s="109">
        <f>db[[#This Row],[QTY B]]*IF(db[[#This Row],[QTY TG]]="",1,db[[#This Row],[QTY TG]])*IF(db[[#This Row],[QTY K]]="",1,db[[#This Row],[QTY K]])</f>
        <v>640</v>
      </c>
      <c r="AB2100" s="109" t="str">
        <f>IF(db[[#This Row],[STN K]]="",IF(db[[#This Row],[STN TG]]="",db[[#This Row],[STN B]],db[[#This Row],[STN TG]]),db[[#This Row],[STN K]])</f>
        <v>PCS</v>
      </c>
      <c r="AC2100" s="87"/>
    </row>
    <row r="2101" spans="1:29" x14ac:dyDescent="0.25">
      <c r="A2101" s="87">
        <f>ROW()-1</f>
        <v>2100</v>
      </c>
      <c r="B2101" s="103" t="str">
        <f>LOWER(SUBSTITUTE(SUBSTITUTE(SUBSTITUTE(SUBSTITUTE(SUBSTITUTE(SUBSTITUTE(db[[#This Row],[NB BM]]," ",),".",""),"-",""),"(",""),")",""),"/",""))</f>
        <v>garisanset20cmpayups8803milk</v>
      </c>
      <c r="C2101" s="103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D2101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1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garisanset20cmpayups8803milk16box40pcs</v>
      </c>
      <c r="F210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penggarissetpayups880320cmpkmilk16box40pcsuntana</v>
      </c>
      <c r="G2101" s="104" t="s">
        <v>5277</v>
      </c>
      <c r="H2101" s="104" t="s">
        <v>5269</v>
      </c>
      <c r="I2101" s="105"/>
      <c r="J2101" s="1" t="s">
        <v>1621</v>
      </c>
      <c r="K2101" s="107" t="e">
        <f>IF(db[[#This Row],[NB NOTA_C]]="","",COUNTIF([2]!B_MSK[concat],db[[#This Row],[NB NOTA_C]]))</f>
        <v>#REF!</v>
      </c>
      <c r="L2101" s="108" t="s">
        <v>1637</v>
      </c>
      <c r="M2101" s="103" t="s">
        <v>5282</v>
      </c>
      <c r="N2101" s="106" t="s">
        <v>2792</v>
      </c>
      <c r="O2101" s="103"/>
      <c r="P2101" s="103" t="str">
        <f>IF(db[[#This Row],[QTY/ CTN]]="","",SUBSTITUTE(SUBSTITUTE(SUBSTITUTE(db[[#This Row],[QTY/ CTN]]," ","_",2),"(",""),")","")&amp;"_")</f>
        <v>16 BOX_40 PCS_</v>
      </c>
      <c r="Q2101" s="103">
        <f>IF(db[[#This Row],[H_QTY/ CTN]]="","",SEARCH("_",db[[#This Row],[H_QTY/ CTN]]))</f>
        <v>7</v>
      </c>
      <c r="R2101" s="103">
        <f>IF(db[[#This Row],[H_QTY/ CTN]]="","",LEN(db[[#This Row],[H_QTY/ CTN]]))</f>
        <v>14</v>
      </c>
      <c r="S2101" s="109" t="str">
        <f>IF(db[[#This Row],[H_QTY/ CTN]]="","",LEFT(db[[#This Row],[H_QTY/ CTN]],db[[#This Row],[H_1]]-1))</f>
        <v>16 BOX</v>
      </c>
      <c r="T2101" s="109" t="str">
        <f>IF(NOT(db[[#This Row],[H_1]]=db[[#This Row],[H_2]]),MID(db[[#This Row],[H_QTY/ CTN]],db[[#This Row],[H_1]]+1,db[[#This Row],[H_2]]-db[[#This Row],[H_1]]-1),"")</f>
        <v>40 PCS</v>
      </c>
      <c r="U2101" s="109" t="str">
        <f>IF(db[[#This Row],[QTY/ CTN B]]="","",LEFT(db[[#This Row],[QTY/ CTN B]],SEARCH(" ",db[[#This Row],[QTY/ CTN B]],1)-1))</f>
        <v>16</v>
      </c>
      <c r="V2101" s="109" t="str">
        <f>IF(db[[#This Row],[QTY/ CTN B]]="","",RIGHT(db[[#This Row],[QTY/ CTN B]],LEN(db[[#This Row],[QTY/ CTN B]])-SEARCH(" ",db[[#This Row],[QTY/ CTN B]],1)))</f>
        <v>BOX</v>
      </c>
      <c r="W2101" s="109" t="str">
        <f>IF(db[[#This Row],[QTY/ CTN TG]]="",IF(db[[#This Row],[STN TG]]="","",12),LEFT(db[[#This Row],[QTY/ CTN TG]],SEARCH(" ",db[[#This Row],[QTY/ CTN TG]],1)-1))</f>
        <v>40</v>
      </c>
      <c r="X210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1" s="109" t="str">
        <f>IF(db[[#This Row],[STN K]]="","",IF(db[[#This Row],[STN TG]]="LSN",12,""))</f>
        <v/>
      </c>
      <c r="Z2101" s="109" t="str">
        <f>IF(db[[#This Row],[STN TG]]="LSN","PCS","")</f>
        <v/>
      </c>
      <c r="AA2101" s="109">
        <f>db[[#This Row],[QTY B]]*IF(db[[#This Row],[QTY TG]]="",1,db[[#This Row],[QTY TG]])*IF(db[[#This Row],[QTY K]]="",1,db[[#This Row],[QTY K]])</f>
        <v>640</v>
      </c>
      <c r="AB2101" s="109" t="str">
        <f>IF(db[[#This Row],[STN K]]="",IF(db[[#This Row],[STN TG]]="",db[[#This Row],[STN B]],db[[#This Row],[STN TG]]),db[[#This Row],[STN K]])</f>
        <v>PCS</v>
      </c>
      <c r="AC2101" s="87"/>
    </row>
    <row r="2102" spans="1:29" x14ac:dyDescent="0.25">
      <c r="A2102" s="87">
        <f>ROW()-1</f>
        <v>2101</v>
      </c>
      <c r="B2102" s="103" t="str">
        <f>LOWER(SUBSTITUTE(SUBSTITUTE(SUBSTITUTE(SUBSTITUTE(SUBSTITUTE(SUBSTITUTE(db[[#This Row],[NB BM]]," ",),".",""),"-",""),"(",""),")",""),"/",""))</f>
        <v>garisanset20cmpayups8804bear</v>
      </c>
      <c r="C2102" s="103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D2102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2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garisanset20cmpayups8804bear16box40pcs</v>
      </c>
      <c r="F210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penggarissetpayups880420cmpkbear16box40pcsuntana</v>
      </c>
      <c r="G2102" s="104" t="s">
        <v>5278</v>
      </c>
      <c r="H2102" s="104" t="s">
        <v>5270</v>
      </c>
      <c r="I2102" s="105"/>
      <c r="J2102" s="1" t="s">
        <v>1621</v>
      </c>
      <c r="K2102" s="107" t="e">
        <f>IF(db[[#This Row],[NB NOTA_C]]="","",COUNTIF([2]!B_MSK[concat],db[[#This Row],[NB NOTA_C]]))</f>
        <v>#REF!</v>
      </c>
      <c r="L2102" s="108" t="s">
        <v>1637</v>
      </c>
      <c r="M2102" s="103" t="s">
        <v>5282</v>
      </c>
      <c r="N2102" s="106" t="s">
        <v>2792</v>
      </c>
      <c r="O2102" s="103"/>
      <c r="P2102" s="103" t="str">
        <f>IF(db[[#This Row],[QTY/ CTN]]="","",SUBSTITUTE(SUBSTITUTE(SUBSTITUTE(db[[#This Row],[QTY/ CTN]]," ","_",2),"(",""),")","")&amp;"_")</f>
        <v>16 BOX_40 PCS_</v>
      </c>
      <c r="Q2102" s="103">
        <f>IF(db[[#This Row],[H_QTY/ CTN]]="","",SEARCH("_",db[[#This Row],[H_QTY/ CTN]]))</f>
        <v>7</v>
      </c>
      <c r="R2102" s="103">
        <f>IF(db[[#This Row],[H_QTY/ CTN]]="","",LEN(db[[#This Row],[H_QTY/ CTN]]))</f>
        <v>14</v>
      </c>
      <c r="S2102" s="109" t="str">
        <f>IF(db[[#This Row],[H_QTY/ CTN]]="","",LEFT(db[[#This Row],[H_QTY/ CTN]],db[[#This Row],[H_1]]-1))</f>
        <v>16 BOX</v>
      </c>
      <c r="T2102" s="109" t="str">
        <f>IF(NOT(db[[#This Row],[H_1]]=db[[#This Row],[H_2]]),MID(db[[#This Row],[H_QTY/ CTN]],db[[#This Row],[H_1]]+1,db[[#This Row],[H_2]]-db[[#This Row],[H_1]]-1),"")</f>
        <v>40 PCS</v>
      </c>
      <c r="U2102" s="109" t="str">
        <f>IF(db[[#This Row],[QTY/ CTN B]]="","",LEFT(db[[#This Row],[QTY/ CTN B]],SEARCH(" ",db[[#This Row],[QTY/ CTN B]],1)-1))</f>
        <v>16</v>
      </c>
      <c r="V2102" s="109" t="str">
        <f>IF(db[[#This Row],[QTY/ CTN B]]="","",RIGHT(db[[#This Row],[QTY/ CTN B]],LEN(db[[#This Row],[QTY/ CTN B]])-SEARCH(" ",db[[#This Row],[QTY/ CTN B]],1)))</f>
        <v>BOX</v>
      </c>
      <c r="W2102" s="109" t="str">
        <f>IF(db[[#This Row],[QTY/ CTN TG]]="",IF(db[[#This Row],[STN TG]]="","",12),LEFT(db[[#This Row],[QTY/ CTN TG]],SEARCH(" ",db[[#This Row],[QTY/ CTN TG]],1)-1))</f>
        <v>40</v>
      </c>
      <c r="X210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2" s="109" t="str">
        <f>IF(db[[#This Row],[STN K]]="","",IF(db[[#This Row],[STN TG]]="LSN",12,""))</f>
        <v/>
      </c>
      <c r="Z2102" s="109" t="str">
        <f>IF(db[[#This Row],[STN TG]]="LSN","PCS","")</f>
        <v/>
      </c>
      <c r="AA2102" s="109">
        <f>db[[#This Row],[QTY B]]*IF(db[[#This Row],[QTY TG]]="",1,db[[#This Row],[QTY TG]])*IF(db[[#This Row],[QTY K]]="",1,db[[#This Row],[QTY K]])</f>
        <v>640</v>
      </c>
      <c r="AB2102" s="109" t="str">
        <f>IF(db[[#This Row],[STN K]]="",IF(db[[#This Row],[STN TG]]="",db[[#This Row],[STN B]],db[[#This Row],[STN TG]]),db[[#This Row],[STN K]])</f>
        <v>PCS</v>
      </c>
      <c r="AC2102" s="87"/>
    </row>
    <row r="2103" spans="1:29" x14ac:dyDescent="0.25">
      <c r="A2103" s="87">
        <f>ROW()-1</f>
        <v>2102</v>
      </c>
      <c r="B2103" s="103" t="str">
        <f>LOWER(SUBSTITUTE(SUBSTITUTE(SUBSTITUTE(SUBSTITUTE(SUBSTITUTE(SUBSTITUTE(db[[#This Row],[NB BM]]," ",),".",""),"-",""),"(",""),")",""),"/",""))</f>
        <v>garisanset20cmpayups8805lucu</v>
      </c>
      <c r="C2103" s="103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D2103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3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garisanset20cmpayups8805lucu16box40pcs</v>
      </c>
      <c r="F210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penggarissetpayups880520cmpklucu16box40pcsuntana</v>
      </c>
      <c r="G2103" s="104" t="s">
        <v>5279</v>
      </c>
      <c r="H2103" s="104" t="s">
        <v>5271</v>
      </c>
      <c r="I2103" s="105"/>
      <c r="J2103" s="1" t="s">
        <v>1621</v>
      </c>
      <c r="K2103" s="107" t="e">
        <f>IF(db[[#This Row],[NB NOTA_C]]="","",COUNTIF([2]!B_MSK[concat],db[[#This Row],[NB NOTA_C]]))</f>
        <v>#REF!</v>
      </c>
      <c r="L2103" s="108" t="s">
        <v>1637</v>
      </c>
      <c r="M2103" s="103" t="s">
        <v>5282</v>
      </c>
      <c r="N2103" s="106" t="s">
        <v>2792</v>
      </c>
      <c r="O2103" s="103"/>
      <c r="P2103" s="103" t="str">
        <f>IF(db[[#This Row],[QTY/ CTN]]="","",SUBSTITUTE(SUBSTITUTE(SUBSTITUTE(db[[#This Row],[QTY/ CTN]]," ","_",2),"(",""),")","")&amp;"_")</f>
        <v>16 BOX_40 PCS_</v>
      </c>
      <c r="Q2103" s="103">
        <f>IF(db[[#This Row],[H_QTY/ CTN]]="","",SEARCH("_",db[[#This Row],[H_QTY/ CTN]]))</f>
        <v>7</v>
      </c>
      <c r="R2103" s="103">
        <f>IF(db[[#This Row],[H_QTY/ CTN]]="","",LEN(db[[#This Row],[H_QTY/ CTN]]))</f>
        <v>14</v>
      </c>
      <c r="S2103" s="109" t="str">
        <f>IF(db[[#This Row],[H_QTY/ CTN]]="","",LEFT(db[[#This Row],[H_QTY/ CTN]],db[[#This Row],[H_1]]-1))</f>
        <v>16 BOX</v>
      </c>
      <c r="T2103" s="109" t="str">
        <f>IF(NOT(db[[#This Row],[H_1]]=db[[#This Row],[H_2]]),MID(db[[#This Row],[H_QTY/ CTN]],db[[#This Row],[H_1]]+1,db[[#This Row],[H_2]]-db[[#This Row],[H_1]]-1),"")</f>
        <v>40 PCS</v>
      </c>
      <c r="U2103" s="109" t="str">
        <f>IF(db[[#This Row],[QTY/ CTN B]]="","",LEFT(db[[#This Row],[QTY/ CTN B]],SEARCH(" ",db[[#This Row],[QTY/ CTN B]],1)-1))</f>
        <v>16</v>
      </c>
      <c r="V2103" s="109" t="str">
        <f>IF(db[[#This Row],[QTY/ CTN B]]="","",RIGHT(db[[#This Row],[QTY/ CTN B]],LEN(db[[#This Row],[QTY/ CTN B]])-SEARCH(" ",db[[#This Row],[QTY/ CTN B]],1)))</f>
        <v>BOX</v>
      </c>
      <c r="W2103" s="109" t="str">
        <f>IF(db[[#This Row],[QTY/ CTN TG]]="",IF(db[[#This Row],[STN TG]]="","",12),LEFT(db[[#This Row],[QTY/ CTN TG]],SEARCH(" ",db[[#This Row],[QTY/ CTN TG]],1)-1))</f>
        <v>40</v>
      </c>
      <c r="X210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3" s="109" t="str">
        <f>IF(db[[#This Row],[STN K]]="","",IF(db[[#This Row],[STN TG]]="LSN",12,""))</f>
        <v/>
      </c>
      <c r="Z2103" s="109" t="str">
        <f>IF(db[[#This Row],[STN TG]]="LSN","PCS","")</f>
        <v/>
      </c>
      <c r="AA2103" s="109">
        <f>db[[#This Row],[QTY B]]*IF(db[[#This Row],[QTY TG]]="",1,db[[#This Row],[QTY TG]])*IF(db[[#This Row],[QTY K]]="",1,db[[#This Row],[QTY K]])</f>
        <v>640</v>
      </c>
      <c r="AB2103" s="109" t="str">
        <f>IF(db[[#This Row],[STN K]]="",IF(db[[#This Row],[STN TG]]="",db[[#This Row],[STN B]],db[[#This Row],[STN TG]]),db[[#This Row],[STN K]])</f>
        <v>PCS</v>
      </c>
      <c r="AC2103" s="87"/>
    </row>
    <row r="2104" spans="1:29" x14ac:dyDescent="0.25">
      <c r="A2104" s="140">
        <f>ROW()-1</f>
        <v>2103</v>
      </c>
      <c r="B2104" s="134" t="str">
        <f>LOWER(SUBSTITUTE(SUBSTITUTE(SUBSTITUTE(SUBSTITUTE(SUBSTITUTE(SUBSTITUTE(db[[#This Row],[NB BM]]," ",),".",""),"-",""),"(",""),")",""),"/",""))</f>
        <v>garisansetps9810pvc</v>
      </c>
      <c r="C2104" s="134" t="str">
        <f>LOWER(SUBSTITUTE(SUBSTITUTE(SUBSTITUTE(SUBSTITUTE(SUBSTITUTE(SUBSTITUTE(SUBSTITUTE(SUBSTITUTE(SUBSTITUTE(db[[#This Row],[NB NOTA]]," ",),".",""),"-",""),"(",""),")",""),",",""),"/",""),"""",""),"+",""))</f>
        <v>penggarissetps9810pvc</v>
      </c>
      <c r="D2104" s="134" t="str">
        <f>LOWER(SUBSTITUTE(SUBSTITUTE(SUBSTITUTE(SUBSTITUTE(SUBSTITUTE(SUBSTITUTE(SUBSTITUTE(SUBSTITUTE(SUBSTITUTE(db[[#This Row],[NB PAJAK]]," ",""),"-",""),"(",""),")",""),".",""),",",""),"/",""),"""",""),"+",""))</f>
        <v>garisansetpvcps9810</v>
      </c>
      <c r="E2104" s="134" t="str">
        <f>LOWER(SUBSTITUTE(SUBSTITUTE(SUBSTITUTE(SUBSTITUTE(SUBSTITUTE(SUBSTITUTE(SUBSTITUTE(SUBSTITUTE(SUBSTITUTE(db[[#This Row],[NB BM]]&amp;db[[#This Row],[QTY/ CTN]]," ",),".",""),"-",""),"(",""),")",""),",",""),"/",""),"""",""),"+",""))</f>
        <v>garisansetps9810pvc640set</v>
      </c>
      <c r="F210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penggarissetps9810pvc640setartomoro</v>
      </c>
      <c r="G2104" s="135" t="s">
        <v>6214</v>
      </c>
      <c r="H2104" s="135" t="s">
        <v>6181</v>
      </c>
      <c r="I2104" s="136" t="s">
        <v>6209</v>
      </c>
      <c r="J2104" s="137" t="s">
        <v>1620</v>
      </c>
      <c r="K2104" s="138" t="e">
        <f>IF(db[[#This Row],[NB NOTA_C]]="","",COUNTIF([2]!B_MSK[concat],db[[#This Row],[NB NOTA_C]]))</f>
        <v>#REF!</v>
      </c>
      <c r="L2104" s="139" t="s">
        <v>2157</v>
      </c>
      <c r="M2104" s="134" t="s">
        <v>6183</v>
      </c>
      <c r="N2104" s="137" t="s">
        <v>2792</v>
      </c>
      <c r="O2104" s="134" t="s">
        <v>6197</v>
      </c>
      <c r="P2104" s="134" t="str">
        <f>IF(db[[#This Row],[QTY/ CTN]]="","",SUBSTITUTE(SUBSTITUTE(SUBSTITUTE(db[[#This Row],[QTY/ CTN]]," ","_",2),"(",""),")","")&amp;"_")</f>
        <v>640 SET_</v>
      </c>
      <c r="Q2104" s="134">
        <f>IF(db[[#This Row],[H_QTY/ CTN]]="","",SEARCH("_",db[[#This Row],[H_QTY/ CTN]]))</f>
        <v>8</v>
      </c>
      <c r="R2104" s="134">
        <f>IF(db[[#This Row],[H_QTY/ CTN]]="","",LEN(db[[#This Row],[H_QTY/ CTN]]))</f>
        <v>8</v>
      </c>
      <c r="S2104" s="140" t="str">
        <f>IF(db[[#This Row],[H_QTY/ CTN]]="","",LEFT(db[[#This Row],[H_QTY/ CTN]],db[[#This Row],[H_1]]-1))</f>
        <v>640 SET</v>
      </c>
      <c r="T2104" s="140" t="str">
        <f>IF(NOT(db[[#This Row],[H_1]]=db[[#This Row],[H_2]]),MID(db[[#This Row],[H_QTY/ CTN]],db[[#This Row],[H_1]]+1,db[[#This Row],[H_2]]-db[[#This Row],[H_1]]-1),"")</f>
        <v/>
      </c>
      <c r="U2104" s="140" t="str">
        <f>IF(db[[#This Row],[QTY/ CTN B]]="","",LEFT(db[[#This Row],[QTY/ CTN B]],SEARCH(" ",db[[#This Row],[QTY/ CTN B]],1)-1))</f>
        <v>640</v>
      </c>
      <c r="V2104" s="140" t="str">
        <f>IF(db[[#This Row],[QTY/ CTN B]]="","",RIGHT(db[[#This Row],[QTY/ CTN B]],LEN(db[[#This Row],[QTY/ CTN B]])-SEARCH(" ",db[[#This Row],[QTY/ CTN B]],1)))</f>
        <v>SET</v>
      </c>
      <c r="W2104" s="140" t="str">
        <f>IF(db[[#This Row],[QTY/ CTN TG]]="",IF(db[[#This Row],[STN TG]]="","",12),LEFT(db[[#This Row],[QTY/ CTN TG]],SEARCH(" ",db[[#This Row],[QTY/ CTN TG]],1)-1))</f>
        <v/>
      </c>
      <c r="X210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04" s="140" t="str">
        <f>IF(db[[#This Row],[STN K]]="","",IF(db[[#This Row],[STN TG]]="LSN",12,""))</f>
        <v/>
      </c>
      <c r="Z2104" s="140" t="str">
        <f>IF(db[[#This Row],[STN TG]]="LSN","PCS","")</f>
        <v/>
      </c>
      <c r="AA2104" s="140">
        <f>db[[#This Row],[QTY B]]*IF(db[[#This Row],[QTY TG]]="",1,db[[#This Row],[QTY TG]])*IF(db[[#This Row],[QTY K]]="",1,db[[#This Row],[QTY K]])</f>
        <v>640</v>
      </c>
      <c r="AB2104" s="140" t="str">
        <f>IF(db[[#This Row],[STN K]]="",IF(db[[#This Row],[STN TG]]="",db[[#This Row],[STN B]],db[[#This Row],[STN TG]]),db[[#This Row],[STN K]])</f>
        <v>SET</v>
      </c>
      <c r="AC2104" s="140"/>
    </row>
    <row r="2105" spans="1:29" x14ac:dyDescent="0.25">
      <c r="A2105" s="87">
        <f>ROW()-1</f>
        <v>2104</v>
      </c>
      <c r="B2105" s="103" t="str">
        <f>LOWER(SUBSTITUTE(SUBSTITUTE(SUBSTITUTE(SUBSTITUTE(SUBSTITUTE(SUBSTITUTE(db[[#This Row],[NB BM]]," ",),".",""),"-",""),"(",""),")",""),"/",""))</f>
        <v>garisanset20cmps9810unicorn</v>
      </c>
      <c r="C2105" s="103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D2105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5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garisanset20cmps9810unicorn16box40pcs</v>
      </c>
      <c r="F210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penggarissetps981020cmppkunicorn16box40pcsuntana</v>
      </c>
      <c r="G2105" s="104" t="s">
        <v>5283</v>
      </c>
      <c r="H2105" s="104" t="s">
        <v>5272</v>
      </c>
      <c r="I2105" s="105"/>
      <c r="J2105" s="1" t="s">
        <v>1621</v>
      </c>
      <c r="K2105" s="107" t="e">
        <f>IF(db[[#This Row],[NB NOTA_C]]="","",COUNTIF([2]!B_MSK[concat],db[[#This Row],[NB NOTA_C]]))</f>
        <v>#REF!</v>
      </c>
      <c r="L2105" s="108" t="s">
        <v>1637</v>
      </c>
      <c r="M2105" s="103" t="s">
        <v>5282</v>
      </c>
      <c r="N2105" s="106" t="s">
        <v>2792</v>
      </c>
      <c r="O2105" s="103"/>
      <c r="P2105" s="103" t="str">
        <f>IF(db[[#This Row],[QTY/ CTN]]="","",SUBSTITUTE(SUBSTITUTE(SUBSTITUTE(db[[#This Row],[QTY/ CTN]]," ","_",2),"(",""),")","")&amp;"_")</f>
        <v>16 BOX_40 PCS_</v>
      </c>
      <c r="Q2105" s="103">
        <f>IF(db[[#This Row],[H_QTY/ CTN]]="","",SEARCH("_",db[[#This Row],[H_QTY/ CTN]]))</f>
        <v>7</v>
      </c>
      <c r="R2105" s="103">
        <f>IF(db[[#This Row],[H_QTY/ CTN]]="","",LEN(db[[#This Row],[H_QTY/ CTN]]))</f>
        <v>14</v>
      </c>
      <c r="S2105" s="109" t="str">
        <f>IF(db[[#This Row],[H_QTY/ CTN]]="","",LEFT(db[[#This Row],[H_QTY/ CTN]],db[[#This Row],[H_1]]-1))</f>
        <v>16 BOX</v>
      </c>
      <c r="T2105" s="109" t="str">
        <f>IF(NOT(db[[#This Row],[H_1]]=db[[#This Row],[H_2]]),MID(db[[#This Row],[H_QTY/ CTN]],db[[#This Row],[H_1]]+1,db[[#This Row],[H_2]]-db[[#This Row],[H_1]]-1),"")</f>
        <v>40 PCS</v>
      </c>
      <c r="U2105" s="109" t="str">
        <f>IF(db[[#This Row],[QTY/ CTN B]]="","",LEFT(db[[#This Row],[QTY/ CTN B]],SEARCH(" ",db[[#This Row],[QTY/ CTN B]],1)-1))</f>
        <v>16</v>
      </c>
      <c r="V2105" s="109" t="str">
        <f>IF(db[[#This Row],[QTY/ CTN B]]="","",RIGHT(db[[#This Row],[QTY/ CTN B]],LEN(db[[#This Row],[QTY/ CTN B]])-SEARCH(" ",db[[#This Row],[QTY/ CTN B]],1)))</f>
        <v>BOX</v>
      </c>
      <c r="W2105" s="109" t="str">
        <f>IF(db[[#This Row],[QTY/ CTN TG]]="",IF(db[[#This Row],[STN TG]]="","",12),LEFT(db[[#This Row],[QTY/ CTN TG]],SEARCH(" ",db[[#This Row],[QTY/ CTN TG]],1)-1))</f>
        <v>40</v>
      </c>
      <c r="X210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5" s="109" t="str">
        <f>IF(db[[#This Row],[STN K]]="","",IF(db[[#This Row],[STN TG]]="LSN",12,""))</f>
        <v/>
      </c>
      <c r="Z2105" s="109" t="str">
        <f>IF(db[[#This Row],[STN TG]]="LSN","PCS","")</f>
        <v/>
      </c>
      <c r="AA2105" s="109">
        <f>db[[#This Row],[QTY B]]*IF(db[[#This Row],[QTY TG]]="",1,db[[#This Row],[QTY TG]])*IF(db[[#This Row],[QTY K]]="",1,db[[#This Row],[QTY K]])</f>
        <v>640</v>
      </c>
      <c r="AB2105" s="109" t="str">
        <f>IF(db[[#This Row],[STN K]]="",IF(db[[#This Row],[STN TG]]="",db[[#This Row],[STN B]],db[[#This Row],[STN TG]]),db[[#This Row],[STN K]])</f>
        <v>PCS</v>
      </c>
      <c r="AC2105" s="87"/>
    </row>
    <row r="2106" spans="1:29" x14ac:dyDescent="0.25">
      <c r="A2106" s="87">
        <f>ROW()-1</f>
        <v>2105</v>
      </c>
      <c r="B2106" s="103" t="str">
        <f>LOWER(SUBSTITUTE(SUBSTITUTE(SUBSTITUTE(SUBSTITUTE(SUBSTITUTE(SUBSTITUTE(db[[#This Row],[NB BM]]," ",),".",""),"-",""),"(",""),")",""),"/",""))</f>
        <v>garisanset20cmps9811bt21</v>
      </c>
      <c r="C2106" s="103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D2106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6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garisanset20cmps9811bt2116box40pcs</v>
      </c>
      <c r="F210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penggarissetps981120cmppkbt2116box40pcsuntana</v>
      </c>
      <c r="G2106" s="104" t="s">
        <v>5280</v>
      </c>
      <c r="H2106" s="104" t="s">
        <v>5273</v>
      </c>
      <c r="I2106" s="105"/>
      <c r="J2106" s="1" t="s">
        <v>1621</v>
      </c>
      <c r="K2106" s="107" t="e">
        <f>IF(db[[#This Row],[NB NOTA_C]]="","",COUNTIF([2]!B_MSK[concat],db[[#This Row],[NB NOTA_C]]))</f>
        <v>#REF!</v>
      </c>
      <c r="L2106" s="108" t="s">
        <v>1637</v>
      </c>
      <c r="M2106" s="103" t="s">
        <v>5282</v>
      </c>
      <c r="N2106" s="106" t="s">
        <v>2792</v>
      </c>
      <c r="O2106" s="103"/>
      <c r="P2106" s="103" t="str">
        <f>IF(db[[#This Row],[QTY/ CTN]]="","",SUBSTITUTE(SUBSTITUTE(SUBSTITUTE(db[[#This Row],[QTY/ CTN]]," ","_",2),"(",""),")","")&amp;"_")</f>
        <v>16 BOX_40 PCS_</v>
      </c>
      <c r="Q2106" s="103">
        <f>IF(db[[#This Row],[H_QTY/ CTN]]="","",SEARCH("_",db[[#This Row],[H_QTY/ CTN]]))</f>
        <v>7</v>
      </c>
      <c r="R2106" s="103">
        <f>IF(db[[#This Row],[H_QTY/ CTN]]="","",LEN(db[[#This Row],[H_QTY/ CTN]]))</f>
        <v>14</v>
      </c>
      <c r="S2106" s="109" t="str">
        <f>IF(db[[#This Row],[H_QTY/ CTN]]="","",LEFT(db[[#This Row],[H_QTY/ CTN]],db[[#This Row],[H_1]]-1))</f>
        <v>16 BOX</v>
      </c>
      <c r="T2106" s="109" t="str">
        <f>IF(NOT(db[[#This Row],[H_1]]=db[[#This Row],[H_2]]),MID(db[[#This Row],[H_QTY/ CTN]],db[[#This Row],[H_1]]+1,db[[#This Row],[H_2]]-db[[#This Row],[H_1]]-1),"")</f>
        <v>40 PCS</v>
      </c>
      <c r="U2106" s="109" t="str">
        <f>IF(db[[#This Row],[QTY/ CTN B]]="","",LEFT(db[[#This Row],[QTY/ CTN B]],SEARCH(" ",db[[#This Row],[QTY/ CTN B]],1)-1))</f>
        <v>16</v>
      </c>
      <c r="V2106" s="109" t="str">
        <f>IF(db[[#This Row],[QTY/ CTN B]]="","",RIGHT(db[[#This Row],[QTY/ CTN B]],LEN(db[[#This Row],[QTY/ CTN B]])-SEARCH(" ",db[[#This Row],[QTY/ CTN B]],1)))</f>
        <v>BOX</v>
      </c>
      <c r="W2106" s="109" t="str">
        <f>IF(db[[#This Row],[QTY/ CTN TG]]="",IF(db[[#This Row],[STN TG]]="","",12),LEFT(db[[#This Row],[QTY/ CTN TG]],SEARCH(" ",db[[#This Row],[QTY/ CTN TG]],1)-1))</f>
        <v>40</v>
      </c>
      <c r="X210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6" s="109" t="str">
        <f>IF(db[[#This Row],[STN K]]="","",IF(db[[#This Row],[STN TG]]="LSN",12,""))</f>
        <v/>
      </c>
      <c r="Z2106" s="109" t="str">
        <f>IF(db[[#This Row],[STN TG]]="LSN","PCS","")</f>
        <v/>
      </c>
      <c r="AA2106" s="109">
        <f>db[[#This Row],[QTY B]]*IF(db[[#This Row],[QTY TG]]="",1,db[[#This Row],[QTY TG]])*IF(db[[#This Row],[QTY K]]="",1,db[[#This Row],[QTY K]])</f>
        <v>640</v>
      </c>
      <c r="AB2106" s="109" t="str">
        <f>IF(db[[#This Row],[STN K]]="",IF(db[[#This Row],[STN TG]]="",db[[#This Row],[STN B]],db[[#This Row],[STN TG]]),db[[#This Row],[STN K]])</f>
        <v>PCS</v>
      </c>
      <c r="AC2106" s="87"/>
    </row>
    <row r="2107" spans="1:29" x14ac:dyDescent="0.25">
      <c r="A2107" s="87">
        <f>ROW()-1</f>
        <v>2106</v>
      </c>
      <c r="B2107" s="103" t="str">
        <f>LOWER(SUBSTITUTE(SUBSTITUTE(SUBSTITUTE(SUBSTITUTE(SUBSTITUTE(SUBSTITUTE(db[[#This Row],[NB BM]]," ",),".",""),"-",""),"(",""),")",""),"/",""))</f>
        <v>garisanset20cmps9812d</v>
      </c>
      <c r="C2107" s="103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D2107" s="103" t="str">
        <f>LOWER(SUBSTITUTE(SUBSTITUTE(SUBSTITUTE(SUBSTITUTE(SUBSTITUTE(SUBSTITUTE(SUBSTITUTE(SUBSTITUTE(SUBSTITUTE(db[[#This Row],[NB PAJAK]]," ",""),"-",""),"(",""),")",""),".",""),",",""),"/",""),"""",""),"+",""))</f>
        <v/>
      </c>
      <c r="E2107" s="103" t="str">
        <f>LOWER(SUBSTITUTE(SUBSTITUTE(SUBSTITUTE(SUBSTITUTE(SUBSTITUTE(SUBSTITUTE(SUBSTITUTE(SUBSTITUTE(SUBSTITUTE(db[[#This Row],[NB BM]]&amp;db[[#This Row],[QTY/ CTN]]," ",),".",""),"-",""),"(",""),")",""),",",""),"/",""),"""",""),"+",""))</f>
        <v>garisanset20cmps9812d16box40pcs</v>
      </c>
      <c r="F210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penggarissetps981220cmppkd16box40pcsuntana</v>
      </c>
      <c r="G2107" s="104" t="s">
        <v>5281</v>
      </c>
      <c r="H2107" s="104" t="s">
        <v>5274</v>
      </c>
      <c r="I2107" s="105"/>
      <c r="J2107" s="1" t="s">
        <v>1621</v>
      </c>
      <c r="K2107" s="107" t="e">
        <f>IF(db[[#This Row],[NB NOTA_C]]="","",COUNTIF([2]!B_MSK[concat],db[[#This Row],[NB NOTA_C]]))</f>
        <v>#REF!</v>
      </c>
      <c r="L2107" s="108" t="s">
        <v>1637</v>
      </c>
      <c r="M2107" s="103" t="s">
        <v>5282</v>
      </c>
      <c r="N2107" s="106" t="s">
        <v>2792</v>
      </c>
      <c r="O2107" s="103"/>
      <c r="P2107" s="103" t="str">
        <f>IF(db[[#This Row],[QTY/ CTN]]="","",SUBSTITUTE(SUBSTITUTE(SUBSTITUTE(db[[#This Row],[QTY/ CTN]]," ","_",2),"(",""),")","")&amp;"_")</f>
        <v>16 BOX_40 PCS_</v>
      </c>
      <c r="Q2107" s="103">
        <f>IF(db[[#This Row],[H_QTY/ CTN]]="","",SEARCH("_",db[[#This Row],[H_QTY/ CTN]]))</f>
        <v>7</v>
      </c>
      <c r="R2107" s="103">
        <f>IF(db[[#This Row],[H_QTY/ CTN]]="","",LEN(db[[#This Row],[H_QTY/ CTN]]))</f>
        <v>14</v>
      </c>
      <c r="S2107" s="109" t="str">
        <f>IF(db[[#This Row],[H_QTY/ CTN]]="","",LEFT(db[[#This Row],[H_QTY/ CTN]],db[[#This Row],[H_1]]-1))</f>
        <v>16 BOX</v>
      </c>
      <c r="T2107" s="109" t="str">
        <f>IF(NOT(db[[#This Row],[H_1]]=db[[#This Row],[H_2]]),MID(db[[#This Row],[H_QTY/ CTN]],db[[#This Row],[H_1]]+1,db[[#This Row],[H_2]]-db[[#This Row],[H_1]]-1),"")</f>
        <v>40 PCS</v>
      </c>
      <c r="U2107" s="109" t="str">
        <f>IF(db[[#This Row],[QTY/ CTN B]]="","",LEFT(db[[#This Row],[QTY/ CTN B]],SEARCH(" ",db[[#This Row],[QTY/ CTN B]],1)-1))</f>
        <v>16</v>
      </c>
      <c r="V2107" s="109" t="str">
        <f>IF(db[[#This Row],[QTY/ CTN B]]="","",RIGHT(db[[#This Row],[QTY/ CTN B]],LEN(db[[#This Row],[QTY/ CTN B]])-SEARCH(" ",db[[#This Row],[QTY/ CTN B]],1)))</f>
        <v>BOX</v>
      </c>
      <c r="W2107" s="109" t="str">
        <f>IF(db[[#This Row],[QTY/ CTN TG]]="",IF(db[[#This Row],[STN TG]]="","",12),LEFT(db[[#This Row],[QTY/ CTN TG]],SEARCH(" ",db[[#This Row],[QTY/ CTN TG]],1)-1))</f>
        <v>40</v>
      </c>
      <c r="X210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07" s="109" t="str">
        <f>IF(db[[#This Row],[STN K]]="","",IF(db[[#This Row],[STN TG]]="LSN",12,""))</f>
        <v/>
      </c>
      <c r="Z2107" s="109" t="str">
        <f>IF(db[[#This Row],[STN TG]]="LSN","PCS","")</f>
        <v/>
      </c>
      <c r="AA2107" s="109">
        <f>db[[#This Row],[QTY B]]*IF(db[[#This Row],[QTY TG]]="",1,db[[#This Row],[QTY TG]])*IF(db[[#This Row],[QTY K]]="",1,db[[#This Row],[QTY K]])</f>
        <v>640</v>
      </c>
      <c r="AB2107" s="109" t="str">
        <f>IF(db[[#This Row],[STN K]]="",IF(db[[#This Row],[STN TG]]="",db[[#This Row],[STN B]],db[[#This Row],[STN TG]]),db[[#This Row],[STN K]])</f>
        <v>PCS</v>
      </c>
      <c r="AC2107" s="87"/>
    </row>
    <row r="2108" spans="1:29" x14ac:dyDescent="0.25">
      <c r="A2108" s="140">
        <f>ROW()-1</f>
        <v>2107</v>
      </c>
      <c r="B2108" s="134" t="str">
        <f>LOWER(SUBSTITUTE(SUBSTITUTE(SUBSTITUTE(SUBSTITUTE(SUBSTITUTE(SUBSTITUTE(db[[#This Row],[NB BM]]," ",),".",""),"-",""),"(",""),")",""),"/",""))</f>
        <v>garisansetzo235pvc</v>
      </c>
      <c r="C2108" s="134" t="str">
        <f>LOWER(SUBSTITUTE(SUBSTITUTE(SUBSTITUTE(SUBSTITUTE(SUBSTITUTE(SUBSTITUTE(SUBSTITUTE(SUBSTITUTE(SUBSTITUTE(db[[#This Row],[NB NOTA]]," ",),".",""),"-",""),"(",""),")",""),",",""),"/",""),"""",""),"+",""))</f>
        <v>penggarissetzo235pvc</v>
      </c>
      <c r="D2108" s="134" t="str">
        <f>LOWER(SUBSTITUTE(SUBSTITUTE(SUBSTITUTE(SUBSTITUTE(SUBSTITUTE(SUBSTITUTE(SUBSTITUTE(SUBSTITUTE(SUBSTITUTE(db[[#This Row],[NB PAJAK]]," ",""),"-",""),"(",""),")",""),".",""),",",""),"/",""),"""",""),"+",""))</f>
        <v>garisansetpvczo235</v>
      </c>
      <c r="E2108" s="134" t="str">
        <f>LOWER(SUBSTITUTE(SUBSTITUTE(SUBSTITUTE(SUBSTITUTE(SUBSTITUTE(SUBSTITUTE(SUBSTITUTE(SUBSTITUTE(SUBSTITUTE(db[[#This Row],[NB BM]]&amp;db[[#This Row],[QTY/ CTN]]," ",),".",""),"-",""),"(",""),")",""),",",""),"/",""),"""",""),"+",""))</f>
        <v>garisansetzo235pvc640set</v>
      </c>
      <c r="F210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penggarissetzo235pvc640setartomoro</v>
      </c>
      <c r="G2108" s="135" t="s">
        <v>6215</v>
      </c>
      <c r="H2108" s="135" t="s">
        <v>6182</v>
      </c>
      <c r="I2108" s="136" t="s">
        <v>6210</v>
      </c>
      <c r="J2108" s="137" t="s">
        <v>1620</v>
      </c>
      <c r="K2108" s="138" t="e">
        <f>IF(db[[#This Row],[NB NOTA_C]]="","",COUNTIF([2]!B_MSK[concat],db[[#This Row],[NB NOTA_C]]))</f>
        <v>#REF!</v>
      </c>
      <c r="L2108" s="139" t="s">
        <v>2157</v>
      </c>
      <c r="M2108" s="134" t="s">
        <v>6183</v>
      </c>
      <c r="N2108" s="137" t="s">
        <v>2792</v>
      </c>
      <c r="O2108" s="134" t="s">
        <v>6198</v>
      </c>
      <c r="P2108" s="134" t="str">
        <f>IF(db[[#This Row],[QTY/ CTN]]="","",SUBSTITUTE(SUBSTITUTE(SUBSTITUTE(db[[#This Row],[QTY/ CTN]]," ","_",2),"(",""),")","")&amp;"_")</f>
        <v>640 SET_</v>
      </c>
      <c r="Q2108" s="134">
        <f>IF(db[[#This Row],[H_QTY/ CTN]]="","",SEARCH("_",db[[#This Row],[H_QTY/ CTN]]))</f>
        <v>8</v>
      </c>
      <c r="R2108" s="134">
        <f>IF(db[[#This Row],[H_QTY/ CTN]]="","",LEN(db[[#This Row],[H_QTY/ CTN]]))</f>
        <v>8</v>
      </c>
      <c r="S2108" s="140" t="str">
        <f>IF(db[[#This Row],[H_QTY/ CTN]]="","",LEFT(db[[#This Row],[H_QTY/ CTN]],db[[#This Row],[H_1]]-1))</f>
        <v>640 SET</v>
      </c>
      <c r="T2108" s="140" t="str">
        <f>IF(NOT(db[[#This Row],[H_1]]=db[[#This Row],[H_2]]),MID(db[[#This Row],[H_QTY/ CTN]],db[[#This Row],[H_1]]+1,db[[#This Row],[H_2]]-db[[#This Row],[H_1]]-1),"")</f>
        <v/>
      </c>
      <c r="U2108" s="140" t="str">
        <f>IF(db[[#This Row],[QTY/ CTN B]]="","",LEFT(db[[#This Row],[QTY/ CTN B]],SEARCH(" ",db[[#This Row],[QTY/ CTN B]],1)-1))</f>
        <v>640</v>
      </c>
      <c r="V2108" s="140" t="str">
        <f>IF(db[[#This Row],[QTY/ CTN B]]="","",RIGHT(db[[#This Row],[QTY/ CTN B]],LEN(db[[#This Row],[QTY/ CTN B]])-SEARCH(" ",db[[#This Row],[QTY/ CTN B]],1)))</f>
        <v>SET</v>
      </c>
      <c r="W2108" s="140" t="str">
        <f>IF(db[[#This Row],[QTY/ CTN TG]]="",IF(db[[#This Row],[STN TG]]="","",12),LEFT(db[[#This Row],[QTY/ CTN TG]],SEARCH(" ",db[[#This Row],[QTY/ CTN TG]],1)-1))</f>
        <v/>
      </c>
      <c r="X210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08" s="140" t="str">
        <f>IF(db[[#This Row],[STN K]]="","",IF(db[[#This Row],[STN TG]]="LSN",12,""))</f>
        <v/>
      </c>
      <c r="Z2108" s="140" t="str">
        <f>IF(db[[#This Row],[STN TG]]="LSN","PCS","")</f>
        <v/>
      </c>
      <c r="AA2108" s="140">
        <f>db[[#This Row],[QTY B]]*IF(db[[#This Row],[QTY TG]]="",1,db[[#This Row],[QTY TG]])*IF(db[[#This Row],[QTY K]]="",1,db[[#This Row],[QTY K]])</f>
        <v>640</v>
      </c>
      <c r="AB2108" s="140" t="str">
        <f>IF(db[[#This Row],[STN K]]="",IF(db[[#This Row],[STN TG]]="",db[[#This Row],[STN B]],db[[#This Row],[STN TG]]),db[[#This Row],[STN K]])</f>
        <v>SET</v>
      </c>
      <c r="AC2108" s="140"/>
    </row>
    <row r="2109" spans="1:29" x14ac:dyDescent="0.25">
      <c r="A2109" s="87">
        <f>ROW()-1</f>
        <v>2108</v>
      </c>
      <c r="B2109" s="14" t="str">
        <f>LOWER(SUBSTITUTE(SUBSTITUTE(SUBSTITUTE(SUBSTITUTE(SUBSTITUTE(SUBSTITUTE(db[[#This Row],[NB BM]]," ",),".",""),"-",""),"(",""),")",""),"/",""))</f>
        <v>penggarisxd1516</v>
      </c>
      <c r="C2109" s="14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D2109" s="14" t="str">
        <f>LOWER(SUBSTITUTE(SUBSTITUTE(SUBSTITUTE(SUBSTITUTE(SUBSTITUTE(SUBSTITUTE(SUBSTITUTE(SUBSTITUTE(SUBSTITUTE(db[[#This Row],[NB PAJAK]]," ",""),"-",""),"(",""),")",""),".",""),",",""),"/",""),"""",""),"+",""))</f>
        <v/>
      </c>
      <c r="E2109" s="14" t="str">
        <f>LOWER(SUBSTITUTE(SUBSTITUTE(SUBSTITUTE(SUBSTITUTE(SUBSTITUTE(SUBSTITUTE(SUBSTITUTE(SUBSTITUTE(SUBSTITUTE(db[[#This Row],[NB BM]]&amp;db[[#This Row],[QTY/ CTN]]," ",),".",""),"-",""),"(",""),")",""),",",""),"/",""),"""",""),"+",""))</f>
        <v>penggarisxd151680box</v>
      </c>
      <c r="F21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penggarisxd151680boxuntana</v>
      </c>
      <c r="G2109" s="15" t="s">
        <v>3848</v>
      </c>
      <c r="H2109" s="19" t="s">
        <v>3842</v>
      </c>
      <c r="I2109" s="50"/>
      <c r="J2109" s="1" t="s">
        <v>1621</v>
      </c>
      <c r="K2109" s="27" t="e">
        <f>IF(db[[#This Row],[NB NOTA_C]]="","",COUNTIF([2]!B_MSK[concat],db[[#This Row],[NB NOTA_C]]))</f>
        <v>#REF!</v>
      </c>
      <c r="L2109" s="16" t="s">
        <v>1637</v>
      </c>
      <c r="M2109" s="14" t="s">
        <v>3850</v>
      </c>
      <c r="N2109" s="15" t="s">
        <v>2792</v>
      </c>
      <c r="O2109" s="14"/>
      <c r="P2109" s="14" t="str">
        <f>IF(db[[#This Row],[QTY/ CTN]]="","",SUBSTITUTE(SUBSTITUTE(SUBSTITUTE(db[[#This Row],[QTY/ CTN]]," ","_",2),"(",""),")","")&amp;"_")</f>
        <v>80 BOX_</v>
      </c>
      <c r="Q2109" s="14">
        <f>IF(db[[#This Row],[H_QTY/ CTN]]="","",SEARCH("_",db[[#This Row],[H_QTY/ CTN]]))</f>
        <v>7</v>
      </c>
      <c r="R2109" s="14">
        <f>IF(db[[#This Row],[H_QTY/ CTN]]="","",LEN(db[[#This Row],[H_QTY/ CTN]]))</f>
        <v>7</v>
      </c>
      <c r="S2109" s="91" t="str">
        <f>IF(db[[#This Row],[H_QTY/ CTN]]="","",LEFT(db[[#This Row],[H_QTY/ CTN]],db[[#This Row],[H_1]]-1))</f>
        <v>80 BOX</v>
      </c>
      <c r="T2109" s="91" t="str">
        <f>IF(NOT(db[[#This Row],[H_1]]=db[[#This Row],[H_2]]),MID(db[[#This Row],[H_QTY/ CTN]],db[[#This Row],[H_1]]+1,db[[#This Row],[H_2]]-db[[#This Row],[H_1]]-1),"")</f>
        <v/>
      </c>
      <c r="U2109" s="87" t="str">
        <f>IF(db[[#This Row],[QTY/ CTN B]]="","",LEFT(db[[#This Row],[QTY/ CTN B]],SEARCH(" ",db[[#This Row],[QTY/ CTN B]],1)-1))</f>
        <v>80</v>
      </c>
      <c r="V2109" s="87" t="str">
        <f>IF(db[[#This Row],[QTY/ CTN B]]="","",RIGHT(db[[#This Row],[QTY/ CTN B]],LEN(db[[#This Row],[QTY/ CTN B]])-SEARCH(" ",db[[#This Row],[QTY/ CTN B]],1)))</f>
        <v>BOX</v>
      </c>
      <c r="W2109" s="87" t="str">
        <f>IF(db[[#This Row],[QTY/ CTN TG]]="",IF(db[[#This Row],[STN TG]]="","",12),LEFT(db[[#This Row],[QTY/ CTN TG]],SEARCH(" ",db[[#This Row],[QTY/ CTN TG]],1)-1))</f>
        <v/>
      </c>
      <c r="X2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09" s="87" t="str">
        <f>IF(db[[#This Row],[STN K]]="","",IF(db[[#This Row],[STN TG]]="LSN",12,""))</f>
        <v/>
      </c>
      <c r="Z2109" s="87" t="str">
        <f>IF(db[[#This Row],[STN TG]]="LSN","PCS","")</f>
        <v/>
      </c>
      <c r="AA2109" s="87">
        <f>db[[#This Row],[QTY B]]*IF(db[[#This Row],[QTY TG]]="",1,db[[#This Row],[QTY TG]])*IF(db[[#This Row],[QTY K]]="",1,db[[#This Row],[QTY K]])</f>
        <v>80</v>
      </c>
      <c r="AB2109" s="87" t="str">
        <f>IF(db[[#This Row],[STN K]]="",IF(db[[#This Row],[STN TG]]="",db[[#This Row],[STN B]],db[[#This Row],[STN TG]]),db[[#This Row],[STN K]])</f>
        <v>BOX</v>
      </c>
      <c r="AC2109" s="87"/>
    </row>
    <row r="2110" spans="1:29" x14ac:dyDescent="0.25">
      <c r="A2110" s="87">
        <f>ROW()-1</f>
        <v>2109</v>
      </c>
      <c r="B2110" s="3" t="str">
        <f>LOWER(SUBSTITUTE(SUBSTITUTE(SUBSTITUTE(SUBSTITUTE(SUBSTITUTE(SUBSTITUTE(db[[#This Row],[NB BM]]," ",),".",""),"-",""),"(",""),")",""),"/",""))</f>
        <v>stiper1318</v>
      </c>
      <c r="C2110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D2110" s="3" t="str">
        <f>LOWER(SUBSTITUTE(SUBSTITUTE(SUBSTITUTE(SUBSTITUTE(SUBSTITUTE(SUBSTITUTE(SUBSTITUTE(SUBSTITUTE(SUBSTITUTE(db[[#This Row],[NB PAJAK]]," ",""),"-",""),"(",""),")",""),".",""),",",""),"/",""),"""",""),"+",""))</f>
        <v/>
      </c>
      <c r="E2110" s="3" t="str">
        <f>LOWER(SUBSTITUTE(SUBSTITUTE(SUBSTITUTE(SUBSTITUTE(SUBSTITUTE(SUBSTITUTE(SUBSTITUTE(SUBSTITUTE(SUBSTITUTE(db[[#This Row],[NB BM]]&amp;db[[#This Row],[QTY/ CTN]]," ",),".",""),"-",""),"(",""),")",""),",",""),"/",""),"""",""),"+",""))</f>
        <v>stiper13181ctn</v>
      </c>
      <c r="F2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penghapuser13181ctnuntana</v>
      </c>
      <c r="G2110" s="4" t="s">
        <v>5203</v>
      </c>
      <c r="H2110" s="4" t="s">
        <v>5197</v>
      </c>
      <c r="I2110" s="49"/>
      <c r="J2110" s="1" t="s">
        <v>1621</v>
      </c>
      <c r="K2110" s="28" t="e">
        <f>IF(db[[#This Row],[NB NOTA_C]]="","",COUNTIF([2]!B_MSK[concat],db[[#This Row],[NB NOTA_C]]))</f>
        <v>#REF!</v>
      </c>
      <c r="L2110" s="7" t="s">
        <v>1637</v>
      </c>
      <c r="M2110" s="3" t="s">
        <v>4482</v>
      </c>
      <c r="N2110" s="1" t="s">
        <v>2819</v>
      </c>
      <c r="O2110" s="3"/>
      <c r="P2110" s="3" t="str">
        <f>IF(db[[#This Row],[QTY/ CTN]]="","",SUBSTITUTE(SUBSTITUTE(SUBSTITUTE(db[[#This Row],[QTY/ CTN]]," ","_",2),"(",""),")","")&amp;"_")</f>
        <v>1 CTN_</v>
      </c>
      <c r="Q2110" s="3">
        <f>IF(db[[#This Row],[H_QTY/ CTN]]="","",SEARCH("_",db[[#This Row],[H_QTY/ CTN]]))</f>
        <v>6</v>
      </c>
      <c r="R2110" s="3">
        <f>IF(db[[#This Row],[H_QTY/ CTN]]="","",LEN(db[[#This Row],[H_QTY/ CTN]]))</f>
        <v>6</v>
      </c>
      <c r="S2110" s="87" t="str">
        <f>IF(db[[#This Row],[H_QTY/ CTN]]="","",LEFT(db[[#This Row],[H_QTY/ CTN]],db[[#This Row],[H_1]]-1))</f>
        <v>1 CTN</v>
      </c>
      <c r="T2110" s="87" t="str">
        <f>IF(NOT(db[[#This Row],[H_1]]=db[[#This Row],[H_2]]),MID(db[[#This Row],[H_QTY/ CTN]],db[[#This Row],[H_1]]+1,db[[#This Row],[H_2]]-db[[#This Row],[H_1]]-1),"")</f>
        <v/>
      </c>
      <c r="U2110" s="87" t="str">
        <f>IF(db[[#This Row],[QTY/ CTN B]]="","",LEFT(db[[#This Row],[QTY/ CTN B]],SEARCH(" ",db[[#This Row],[QTY/ CTN B]],1)-1))</f>
        <v>1</v>
      </c>
      <c r="V2110" s="87" t="str">
        <f>IF(db[[#This Row],[QTY/ CTN B]]="","",RIGHT(db[[#This Row],[QTY/ CTN B]],LEN(db[[#This Row],[QTY/ CTN B]])-SEARCH(" ",db[[#This Row],[QTY/ CTN B]],1)))</f>
        <v>CTN</v>
      </c>
      <c r="W2110" s="87" t="str">
        <f>IF(db[[#This Row],[QTY/ CTN TG]]="",IF(db[[#This Row],[STN TG]]="","",12),LEFT(db[[#This Row],[QTY/ CTN TG]],SEARCH(" ",db[[#This Row],[QTY/ CTN TG]],1)-1))</f>
        <v/>
      </c>
      <c r="X2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10" s="87" t="str">
        <f>IF(db[[#This Row],[STN K]]="","",IF(db[[#This Row],[STN TG]]="LSN",12,""))</f>
        <v/>
      </c>
      <c r="Z2110" s="87" t="str">
        <f>IF(db[[#This Row],[STN TG]]="LSN","PCS","")</f>
        <v/>
      </c>
      <c r="AA2110" s="87">
        <f>db[[#This Row],[QTY B]]*IF(db[[#This Row],[QTY TG]]="",1,db[[#This Row],[QTY TG]])*IF(db[[#This Row],[QTY K]]="",1,db[[#This Row],[QTY K]])</f>
        <v>1</v>
      </c>
      <c r="AB2110" s="87" t="str">
        <f>IF(db[[#This Row],[STN K]]="",IF(db[[#This Row],[STN TG]]="",db[[#This Row],[STN B]],db[[#This Row],[STN TG]]),db[[#This Row],[STN K]])</f>
        <v>CTN</v>
      </c>
      <c r="AC2110" s="87"/>
    </row>
    <row r="2111" spans="1:29" x14ac:dyDescent="0.25">
      <c r="A2111" s="87">
        <f>ROW()-1</f>
        <v>2110</v>
      </c>
      <c r="B2111" s="117" t="str">
        <f>LOWER(SUBSTITUTE(SUBSTITUTE(SUBSTITUTE(SUBSTITUTE(SUBSTITUTE(SUBSTITUTE(db[[#This Row],[NB BM]]," ",),".",""),"-",""),"(",""),")",""),"/",""))</f>
        <v>penghapuswbb3909</v>
      </c>
      <c r="C2111" s="117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D2111" s="117" t="str">
        <f>LOWER(SUBSTITUTE(SUBSTITUTE(SUBSTITUTE(SUBSTITUTE(SUBSTITUTE(SUBSTITUTE(SUBSTITUTE(SUBSTITUTE(SUBSTITUTE(db[[#This Row],[NB PAJAK]]," ",""),"-",""),"(",""),")",""),".",""),",",""),"/",""),"""",""),"+",""))</f>
        <v/>
      </c>
      <c r="E2111" s="117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penghapuswbb39091ctn</v>
      </c>
      <c r="F211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penghapuspapantulisb39091ctnuntana</v>
      </c>
      <c r="G2111" s="4" t="s">
        <v>5647</v>
      </c>
      <c r="H2111" s="10" t="s">
        <v>5636</v>
      </c>
      <c r="I2111" s="119"/>
      <c r="J2111" s="1" t="s">
        <v>1621</v>
      </c>
      <c r="K2111" s="121" t="e">
        <f>IF(db[[#This Row],[NB NOTA_C]]="","",COUNTIF([2]!B_MSK[concat],db[[#This Row],[NB NOTA_C]]))</f>
        <v>#REF!</v>
      </c>
      <c r="L2111" s="7" t="s">
        <v>3418</v>
      </c>
      <c r="M2111" s="3" t="s">
        <v>4482</v>
      </c>
      <c r="N2111" s="1" t="s">
        <v>2819</v>
      </c>
      <c r="O2111" s="117"/>
      <c r="P2111" s="117" t="str">
        <f>IF(db[[#This Row],[QTY/ CTN]]="","",SUBSTITUTE(SUBSTITUTE(SUBSTITUTE(db[[#This Row],[QTY/ CTN]]," ","_",2),"(",""),")","")&amp;"_")</f>
        <v>1 CTN_</v>
      </c>
      <c r="Q2111" s="117">
        <f>IF(db[[#This Row],[H_QTY/ CTN]]="","",SEARCH("_",db[[#This Row],[H_QTY/ CTN]]))</f>
        <v>6</v>
      </c>
      <c r="R2111" s="117">
        <f>IF(db[[#This Row],[H_QTY/ CTN]]="","",LEN(db[[#This Row],[H_QTY/ CTN]]))</f>
        <v>6</v>
      </c>
      <c r="S2111" s="123" t="str">
        <f>IF(db[[#This Row],[H_QTY/ CTN]]="","",LEFT(db[[#This Row],[H_QTY/ CTN]],db[[#This Row],[H_1]]-1))</f>
        <v>1 CTN</v>
      </c>
      <c r="T2111" s="123" t="str">
        <f>IF(NOT(db[[#This Row],[H_1]]=db[[#This Row],[H_2]]),MID(db[[#This Row],[H_QTY/ CTN]],db[[#This Row],[H_1]]+1,db[[#This Row],[H_2]]-db[[#This Row],[H_1]]-1),"")</f>
        <v/>
      </c>
      <c r="U2111" s="123" t="str">
        <f>IF(db[[#This Row],[QTY/ CTN B]]="","",LEFT(db[[#This Row],[QTY/ CTN B]],SEARCH(" ",db[[#This Row],[QTY/ CTN B]],1)-1))</f>
        <v>1</v>
      </c>
      <c r="V2111" s="123" t="str">
        <f>IF(db[[#This Row],[QTY/ CTN B]]="","",RIGHT(db[[#This Row],[QTY/ CTN B]],LEN(db[[#This Row],[QTY/ CTN B]])-SEARCH(" ",db[[#This Row],[QTY/ CTN B]],1)))</f>
        <v>CTN</v>
      </c>
      <c r="W2111" s="123" t="str">
        <f>IF(db[[#This Row],[QTY/ CTN TG]]="",IF(db[[#This Row],[STN TG]]="","",12),LEFT(db[[#This Row],[QTY/ CTN TG]],SEARCH(" ",db[[#This Row],[QTY/ CTN TG]],1)-1))</f>
        <v/>
      </c>
      <c r="X211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11" s="123" t="str">
        <f>IF(db[[#This Row],[STN K]]="","",IF(db[[#This Row],[STN TG]]="LSN",12,""))</f>
        <v/>
      </c>
      <c r="Z2111" s="123" t="str">
        <f>IF(db[[#This Row],[STN TG]]="LSN","PCS","")</f>
        <v/>
      </c>
      <c r="AA2111" s="123">
        <f>db[[#This Row],[QTY B]]*IF(db[[#This Row],[QTY TG]]="",1,db[[#This Row],[QTY TG]])*IF(db[[#This Row],[QTY K]]="",1,db[[#This Row],[QTY K]])</f>
        <v>1</v>
      </c>
      <c r="AB2111" s="123" t="str">
        <f>IF(db[[#This Row],[STN K]]="",IF(db[[#This Row],[STN TG]]="",db[[#This Row],[STN B]],db[[#This Row],[STN TG]]),db[[#This Row],[STN K]])</f>
        <v>CTN</v>
      </c>
      <c r="AC2111" s="87"/>
    </row>
    <row r="2112" spans="1:29" x14ac:dyDescent="0.25">
      <c r="A2112" s="87">
        <f>ROW()-1</f>
        <v>2111</v>
      </c>
      <c r="B2112" s="117" t="str">
        <f>LOWER(SUBSTITUTE(SUBSTITUTE(SUBSTITUTE(SUBSTITUTE(SUBSTITUTE(SUBSTITUTE(db[[#This Row],[NB BM]]," ",),".",""),"-",""),"(",""),")",""),"/",""))</f>
        <v>penghapuswbt68b3894</v>
      </c>
      <c r="C2112" s="117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D2112" s="117" t="str">
        <f>LOWER(SUBSTITUTE(SUBSTITUTE(SUBSTITUTE(SUBSTITUTE(SUBSTITUTE(SUBSTITUTE(SUBSTITUTE(SUBSTITUTE(SUBSTITUTE(db[[#This Row],[NB PAJAK]]," ",""),"-",""),"(",""),")",""),".",""),",",""),"/",""),"""",""),"+",""))</f>
        <v/>
      </c>
      <c r="E2112" s="117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penghapuswbt68b3894240pcs</v>
      </c>
      <c r="F21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penghapuspapantulist68b3894240pcsuntana</v>
      </c>
      <c r="G2112" s="4" t="s">
        <v>5648</v>
      </c>
      <c r="H2112" s="10" t="s">
        <v>5635</v>
      </c>
      <c r="I2112" s="119"/>
      <c r="J2112" s="1" t="s">
        <v>1621</v>
      </c>
      <c r="K2112" s="121" t="e">
        <f>IF(db[[#This Row],[NB NOTA_C]]="","",COUNTIF([2]!B_MSK[concat],db[[#This Row],[NB NOTA_C]]))</f>
        <v>#REF!</v>
      </c>
      <c r="L2112" s="7" t="s">
        <v>3560</v>
      </c>
      <c r="M2112" s="3" t="s">
        <v>1698</v>
      </c>
      <c r="N2112" s="1" t="s">
        <v>2819</v>
      </c>
      <c r="O2112" s="117"/>
      <c r="P2112" s="117" t="str">
        <f>IF(db[[#This Row],[QTY/ CTN]]="","",SUBSTITUTE(SUBSTITUTE(SUBSTITUTE(db[[#This Row],[QTY/ CTN]]," ","_",2),"(",""),")","")&amp;"_")</f>
        <v>240 PCS_</v>
      </c>
      <c r="Q2112" s="117">
        <f>IF(db[[#This Row],[H_QTY/ CTN]]="","",SEARCH("_",db[[#This Row],[H_QTY/ CTN]]))</f>
        <v>8</v>
      </c>
      <c r="R2112" s="117">
        <f>IF(db[[#This Row],[H_QTY/ CTN]]="","",LEN(db[[#This Row],[H_QTY/ CTN]]))</f>
        <v>8</v>
      </c>
      <c r="S2112" s="123" t="str">
        <f>IF(db[[#This Row],[H_QTY/ CTN]]="","",LEFT(db[[#This Row],[H_QTY/ CTN]],db[[#This Row],[H_1]]-1))</f>
        <v>240 PCS</v>
      </c>
      <c r="T2112" s="123" t="str">
        <f>IF(NOT(db[[#This Row],[H_1]]=db[[#This Row],[H_2]]),MID(db[[#This Row],[H_QTY/ CTN]],db[[#This Row],[H_1]]+1,db[[#This Row],[H_2]]-db[[#This Row],[H_1]]-1),"")</f>
        <v/>
      </c>
      <c r="U2112" s="123" t="str">
        <f>IF(db[[#This Row],[QTY/ CTN B]]="","",LEFT(db[[#This Row],[QTY/ CTN B]],SEARCH(" ",db[[#This Row],[QTY/ CTN B]],1)-1))</f>
        <v>240</v>
      </c>
      <c r="V2112" s="123" t="str">
        <f>IF(db[[#This Row],[QTY/ CTN B]]="","",RIGHT(db[[#This Row],[QTY/ CTN B]],LEN(db[[#This Row],[QTY/ CTN B]])-SEARCH(" ",db[[#This Row],[QTY/ CTN B]],1)))</f>
        <v>PCS</v>
      </c>
      <c r="W2112" s="123" t="str">
        <f>IF(db[[#This Row],[QTY/ CTN TG]]="",IF(db[[#This Row],[STN TG]]="","",12),LEFT(db[[#This Row],[QTY/ CTN TG]],SEARCH(" ",db[[#This Row],[QTY/ CTN TG]],1)-1))</f>
        <v/>
      </c>
      <c r="X21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12" s="123" t="str">
        <f>IF(db[[#This Row],[STN K]]="","",IF(db[[#This Row],[STN TG]]="LSN",12,""))</f>
        <v/>
      </c>
      <c r="Z2112" s="123" t="str">
        <f>IF(db[[#This Row],[STN TG]]="LSN","PCS","")</f>
        <v/>
      </c>
      <c r="AA2112" s="123">
        <f>db[[#This Row],[QTY B]]*IF(db[[#This Row],[QTY TG]]="",1,db[[#This Row],[QTY TG]])*IF(db[[#This Row],[QTY K]]="",1,db[[#This Row],[QTY K]])</f>
        <v>240</v>
      </c>
      <c r="AB2112" s="123" t="str">
        <f>IF(db[[#This Row],[STN K]]="",IF(db[[#This Row],[STN TG]]="",db[[#This Row],[STN B]],db[[#This Row],[STN TG]]),db[[#This Row],[STN K]])</f>
        <v>PCS</v>
      </c>
      <c r="AC2112" s="87"/>
    </row>
    <row r="2113" spans="1:29" x14ac:dyDescent="0.25">
      <c r="A2113" s="87">
        <f>ROW()-1</f>
        <v>2112</v>
      </c>
      <c r="B2113" s="117" t="str">
        <f>LOWER(SUBSTITUTE(SUBSTITUTE(SUBSTITUTE(SUBSTITUTE(SUBSTITUTE(SUBSTITUTE(db[[#This Row],[NB BM]]," ",),".",""),"-",""),"(",""),")",""),"/",""))</f>
        <v>penghapuswbclearbesar</v>
      </c>
      <c r="C2113" s="117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D2113" s="117" t="str">
        <f>LOWER(SUBSTITUTE(SUBSTITUTE(SUBSTITUTE(SUBSTITUTE(SUBSTITUTE(SUBSTITUTE(SUBSTITUTE(SUBSTITUTE(SUBSTITUTE(db[[#This Row],[NB PAJAK]]," ",""),"-",""),"(",""),")",""),".",""),",",""),"/",""),"""",""),"+",""))</f>
        <v/>
      </c>
      <c r="E2113" s="117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penghapuswbclearbesar48lsn</v>
      </c>
      <c r="F211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penghapuswbclearbesar48lsnuntana</v>
      </c>
      <c r="G2113" s="118" t="s">
        <v>3416</v>
      </c>
      <c r="H2113" s="10" t="s">
        <v>5617</v>
      </c>
      <c r="I2113" s="119"/>
      <c r="J2113" s="1" t="s">
        <v>1621</v>
      </c>
      <c r="K2113" s="121" t="e">
        <f>IF(db[[#This Row],[NB NOTA_C]]="","",COUNTIF([2]!B_MSK[concat],db[[#This Row],[NB NOTA_C]]))</f>
        <v>#REF!</v>
      </c>
      <c r="L2113" s="122" t="s">
        <v>3418</v>
      </c>
      <c r="M2113" s="117" t="s">
        <v>1715</v>
      </c>
      <c r="N2113" s="120" t="s">
        <v>3109</v>
      </c>
      <c r="O2113" s="117"/>
      <c r="P2113" s="117" t="str">
        <f>IF(db[[#This Row],[QTY/ CTN]]="","",SUBSTITUTE(SUBSTITUTE(SUBSTITUTE(db[[#This Row],[QTY/ CTN]]," ","_",2),"(",""),")","")&amp;"_")</f>
        <v>48 LSN_</v>
      </c>
      <c r="Q2113" s="117">
        <f>IF(db[[#This Row],[H_QTY/ CTN]]="","",SEARCH("_",db[[#This Row],[H_QTY/ CTN]]))</f>
        <v>7</v>
      </c>
      <c r="R2113" s="117">
        <f>IF(db[[#This Row],[H_QTY/ CTN]]="","",LEN(db[[#This Row],[H_QTY/ CTN]]))</f>
        <v>7</v>
      </c>
      <c r="S2113" s="123" t="str">
        <f>IF(db[[#This Row],[H_QTY/ CTN]]="","",LEFT(db[[#This Row],[H_QTY/ CTN]],db[[#This Row],[H_1]]-1))</f>
        <v>48 LSN</v>
      </c>
      <c r="T2113" s="123" t="str">
        <f>IF(NOT(db[[#This Row],[H_1]]=db[[#This Row],[H_2]]),MID(db[[#This Row],[H_QTY/ CTN]],db[[#This Row],[H_1]]+1,db[[#This Row],[H_2]]-db[[#This Row],[H_1]]-1),"")</f>
        <v/>
      </c>
      <c r="U2113" s="123" t="str">
        <f>IF(db[[#This Row],[QTY/ CTN B]]="","",LEFT(db[[#This Row],[QTY/ CTN B]],SEARCH(" ",db[[#This Row],[QTY/ CTN B]],1)-1))</f>
        <v>48</v>
      </c>
      <c r="V2113" s="123" t="str">
        <f>IF(db[[#This Row],[QTY/ CTN B]]="","",RIGHT(db[[#This Row],[QTY/ CTN B]],LEN(db[[#This Row],[QTY/ CTN B]])-SEARCH(" ",db[[#This Row],[QTY/ CTN B]],1)))</f>
        <v>LSN</v>
      </c>
      <c r="W2113" s="123">
        <f>IF(db[[#This Row],[QTY/ CTN TG]]="",IF(db[[#This Row],[STN TG]]="","",12),LEFT(db[[#This Row],[QTY/ CTN TG]],SEARCH(" ",db[[#This Row],[QTY/ CTN TG]],1)-1))</f>
        <v>12</v>
      </c>
      <c r="X211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3" s="123" t="str">
        <f>IF(db[[#This Row],[STN K]]="","",IF(db[[#This Row],[STN TG]]="LSN",12,""))</f>
        <v/>
      </c>
      <c r="Z2113" s="123" t="str">
        <f>IF(db[[#This Row],[STN TG]]="LSN","PCS","")</f>
        <v/>
      </c>
      <c r="AA2113" s="123">
        <f>db[[#This Row],[QTY B]]*IF(db[[#This Row],[QTY TG]]="",1,db[[#This Row],[QTY TG]])*IF(db[[#This Row],[QTY K]]="",1,db[[#This Row],[QTY K]])</f>
        <v>576</v>
      </c>
      <c r="AB2113" s="123" t="str">
        <f>IF(db[[#This Row],[STN K]]="",IF(db[[#This Row],[STN TG]]="",db[[#This Row],[STN B]],db[[#This Row],[STN TG]]),db[[#This Row],[STN K]])</f>
        <v>PCS</v>
      </c>
      <c r="AC2113" s="87"/>
    </row>
    <row r="2114" spans="1:29" x14ac:dyDescent="0.25">
      <c r="A2114" s="87">
        <f>ROW()-1</f>
        <v>2113</v>
      </c>
      <c r="B2114" s="3" t="str">
        <f>LOWER(SUBSTITUTE(SUBSTITUTE(SUBSTITUTE(SUBSTITUTE(SUBSTITUTE(SUBSTITUTE(db[[#This Row],[NB BM]]," ",),".",""),"-",""),"(",""),")",""),"/",""))</f>
        <v>penghapuswbclearbesar</v>
      </c>
      <c r="C211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D2114" s="3" t="str">
        <f>LOWER(SUBSTITUTE(SUBSTITUTE(SUBSTITUTE(SUBSTITUTE(SUBSTITUTE(SUBSTITUTE(SUBSTITUTE(SUBSTITUTE(SUBSTITUTE(db[[#This Row],[NB PAJAK]]," ",""),"-",""),"(",""),")",""),".",""),",",""),"/",""),"""",""),"+",""))</f>
        <v/>
      </c>
      <c r="E2114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penghapuswbclearbesar48lsn</v>
      </c>
      <c r="F2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penghapuswbclearbesar@42lsn48lsnuntana</v>
      </c>
      <c r="G2114" s="1" t="s">
        <v>3416</v>
      </c>
      <c r="H2114" s="4" t="s">
        <v>3414</v>
      </c>
      <c r="I2114" s="49"/>
      <c r="J2114" s="1" t="s">
        <v>1621</v>
      </c>
      <c r="K2114" s="28" t="e">
        <f>IF(db[[#This Row],[NB NOTA_C]]="","",COUNTIF([2]!B_MSK[concat],db[[#This Row],[NB NOTA_C]]))</f>
        <v>#REF!</v>
      </c>
      <c r="L2114" s="7" t="s">
        <v>3418</v>
      </c>
      <c r="M2114" s="3" t="s">
        <v>1715</v>
      </c>
      <c r="N2114" s="1" t="s">
        <v>3109</v>
      </c>
      <c r="O2114" s="3"/>
      <c r="P2114" s="3" t="str">
        <f>IF(db[[#This Row],[QTY/ CTN]]="","",SUBSTITUTE(SUBSTITUTE(SUBSTITUTE(db[[#This Row],[QTY/ CTN]]," ","_",2),"(",""),")","")&amp;"_")</f>
        <v>48 LSN_</v>
      </c>
      <c r="Q2114" s="3">
        <f>IF(db[[#This Row],[H_QTY/ CTN]]="","",SEARCH("_",db[[#This Row],[H_QTY/ CTN]]))</f>
        <v>7</v>
      </c>
      <c r="R2114" s="3">
        <f>IF(db[[#This Row],[H_QTY/ CTN]]="","",LEN(db[[#This Row],[H_QTY/ CTN]]))</f>
        <v>7</v>
      </c>
      <c r="S2114" s="87" t="str">
        <f>IF(db[[#This Row],[H_QTY/ CTN]]="","",LEFT(db[[#This Row],[H_QTY/ CTN]],db[[#This Row],[H_1]]-1))</f>
        <v>48 LSN</v>
      </c>
      <c r="T2114" s="87" t="str">
        <f>IF(NOT(db[[#This Row],[H_1]]=db[[#This Row],[H_2]]),MID(db[[#This Row],[H_QTY/ CTN]],db[[#This Row],[H_1]]+1,db[[#This Row],[H_2]]-db[[#This Row],[H_1]]-1),"")</f>
        <v/>
      </c>
      <c r="U2114" s="87" t="str">
        <f>IF(db[[#This Row],[QTY/ CTN B]]="","",LEFT(db[[#This Row],[QTY/ CTN B]],SEARCH(" ",db[[#This Row],[QTY/ CTN B]],1)-1))</f>
        <v>48</v>
      </c>
      <c r="V2114" s="87" t="str">
        <f>IF(db[[#This Row],[QTY/ CTN B]]="","",RIGHT(db[[#This Row],[QTY/ CTN B]],LEN(db[[#This Row],[QTY/ CTN B]])-SEARCH(" ",db[[#This Row],[QTY/ CTN B]],1)))</f>
        <v>LSN</v>
      </c>
      <c r="W2114" s="87">
        <f>IF(db[[#This Row],[QTY/ CTN TG]]="",IF(db[[#This Row],[STN TG]]="","",12),LEFT(db[[#This Row],[QTY/ CTN TG]],SEARCH(" ",db[[#This Row],[QTY/ CTN TG]],1)-1))</f>
        <v>12</v>
      </c>
      <c r="X2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4" s="87" t="str">
        <f>IF(db[[#This Row],[STN K]]="","",IF(db[[#This Row],[STN TG]]="LSN",12,""))</f>
        <v/>
      </c>
      <c r="Z2114" s="87" t="str">
        <f>IF(db[[#This Row],[STN TG]]="LSN","PCS","")</f>
        <v/>
      </c>
      <c r="AA2114" s="87">
        <f>db[[#This Row],[QTY B]]*IF(db[[#This Row],[QTY TG]]="",1,db[[#This Row],[QTY TG]])*IF(db[[#This Row],[QTY K]]="",1,db[[#This Row],[QTY K]])</f>
        <v>576</v>
      </c>
      <c r="AB2114" s="87" t="str">
        <f>IF(db[[#This Row],[STN K]]="",IF(db[[#This Row],[STN TG]]="",db[[#This Row],[STN B]],db[[#This Row],[STN TG]]),db[[#This Row],[STN K]])</f>
        <v>PCS</v>
      </c>
      <c r="AC2114" s="87"/>
    </row>
    <row r="2115" spans="1:29" x14ac:dyDescent="0.25">
      <c r="A2115" s="87">
        <f>ROW()-1</f>
        <v>2114</v>
      </c>
      <c r="B2115" s="117" t="str">
        <f>LOWER(SUBSTITUTE(SUBSTITUTE(SUBSTITUTE(SUBSTITUTE(SUBSTITUTE(SUBSTITUTE(db[[#This Row],[NB BM]]," ",),".",""),"-",""),"(",""),")",""),"/",""))</f>
        <v>penghapuswbclearkecil</v>
      </c>
      <c r="C2115" s="117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D2115" s="117" t="str">
        <f>LOWER(SUBSTITUTE(SUBSTITUTE(SUBSTITUTE(SUBSTITUTE(SUBSTITUTE(SUBSTITUTE(SUBSTITUTE(SUBSTITUTE(SUBSTITUTE(db[[#This Row],[NB PAJAK]]," ",""),"-",""),"(",""),")",""),".",""),",",""),"/",""),"""",""),"+",""))</f>
        <v/>
      </c>
      <c r="E2115" s="117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penghapuswbclearkecil60lsn</v>
      </c>
      <c r="F211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penghapuswbclearkecil60lsnuntana</v>
      </c>
      <c r="G2115" s="118" t="s">
        <v>3417</v>
      </c>
      <c r="H2115" s="10" t="s">
        <v>5618</v>
      </c>
      <c r="I2115" s="119"/>
      <c r="J2115" s="1" t="s">
        <v>1621</v>
      </c>
      <c r="K2115" s="121" t="e">
        <f>IF(db[[#This Row],[NB NOTA_C]]="","",COUNTIF([2]!B_MSK[concat],db[[#This Row],[NB NOTA_C]]))</f>
        <v>#REF!</v>
      </c>
      <c r="L2115" s="122" t="s">
        <v>3418</v>
      </c>
      <c r="M2115" s="117" t="s">
        <v>1670</v>
      </c>
      <c r="N2115" s="120" t="s">
        <v>3109</v>
      </c>
      <c r="O2115" s="117"/>
      <c r="P2115" s="117" t="str">
        <f>IF(db[[#This Row],[QTY/ CTN]]="","",SUBSTITUTE(SUBSTITUTE(SUBSTITUTE(db[[#This Row],[QTY/ CTN]]," ","_",2),"(",""),")","")&amp;"_")</f>
        <v>60 LSN_</v>
      </c>
      <c r="Q2115" s="117">
        <f>IF(db[[#This Row],[H_QTY/ CTN]]="","",SEARCH("_",db[[#This Row],[H_QTY/ CTN]]))</f>
        <v>7</v>
      </c>
      <c r="R2115" s="117">
        <f>IF(db[[#This Row],[H_QTY/ CTN]]="","",LEN(db[[#This Row],[H_QTY/ CTN]]))</f>
        <v>7</v>
      </c>
      <c r="S2115" s="123" t="str">
        <f>IF(db[[#This Row],[H_QTY/ CTN]]="","",LEFT(db[[#This Row],[H_QTY/ CTN]],db[[#This Row],[H_1]]-1))</f>
        <v>60 LSN</v>
      </c>
      <c r="T2115" s="123" t="str">
        <f>IF(NOT(db[[#This Row],[H_1]]=db[[#This Row],[H_2]]),MID(db[[#This Row],[H_QTY/ CTN]],db[[#This Row],[H_1]]+1,db[[#This Row],[H_2]]-db[[#This Row],[H_1]]-1),"")</f>
        <v/>
      </c>
      <c r="U2115" s="123" t="str">
        <f>IF(db[[#This Row],[QTY/ CTN B]]="","",LEFT(db[[#This Row],[QTY/ CTN B]],SEARCH(" ",db[[#This Row],[QTY/ CTN B]],1)-1))</f>
        <v>60</v>
      </c>
      <c r="V2115" s="123" t="str">
        <f>IF(db[[#This Row],[QTY/ CTN B]]="","",RIGHT(db[[#This Row],[QTY/ CTN B]],LEN(db[[#This Row],[QTY/ CTN B]])-SEARCH(" ",db[[#This Row],[QTY/ CTN B]],1)))</f>
        <v>LSN</v>
      </c>
      <c r="W2115" s="123">
        <f>IF(db[[#This Row],[QTY/ CTN TG]]="",IF(db[[#This Row],[STN TG]]="","",12),LEFT(db[[#This Row],[QTY/ CTN TG]],SEARCH(" ",db[[#This Row],[QTY/ CTN TG]],1)-1))</f>
        <v>12</v>
      </c>
      <c r="X211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5" s="123" t="str">
        <f>IF(db[[#This Row],[STN K]]="","",IF(db[[#This Row],[STN TG]]="LSN",12,""))</f>
        <v/>
      </c>
      <c r="Z2115" s="123" t="str">
        <f>IF(db[[#This Row],[STN TG]]="LSN","PCS","")</f>
        <v/>
      </c>
      <c r="AA2115" s="123">
        <f>db[[#This Row],[QTY B]]*IF(db[[#This Row],[QTY TG]]="",1,db[[#This Row],[QTY TG]])*IF(db[[#This Row],[QTY K]]="",1,db[[#This Row],[QTY K]])</f>
        <v>720</v>
      </c>
      <c r="AB2115" s="123" t="str">
        <f>IF(db[[#This Row],[STN K]]="",IF(db[[#This Row],[STN TG]]="",db[[#This Row],[STN B]],db[[#This Row],[STN TG]]),db[[#This Row],[STN K]])</f>
        <v>PCS</v>
      </c>
      <c r="AC2115" s="87"/>
    </row>
    <row r="2116" spans="1:29" x14ac:dyDescent="0.25">
      <c r="A2116" s="87">
        <f>ROW()-1</f>
        <v>2115</v>
      </c>
      <c r="B2116" s="3" t="str">
        <f>LOWER(SUBSTITUTE(SUBSTITUTE(SUBSTITUTE(SUBSTITUTE(SUBSTITUTE(SUBSTITUTE(db[[#This Row],[NB BM]]," ",),".",""),"-",""),"(",""),")",""),"/",""))</f>
        <v>penghapuswbclearkecil</v>
      </c>
      <c r="C211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D2116" s="3" t="str">
        <f>LOWER(SUBSTITUTE(SUBSTITUTE(SUBSTITUTE(SUBSTITUTE(SUBSTITUTE(SUBSTITUTE(SUBSTITUTE(SUBSTITUTE(SUBSTITUTE(db[[#This Row],[NB PAJAK]]," ",""),"-",""),"(",""),")",""),".",""),",",""),"/",""),"""",""),"+",""))</f>
        <v/>
      </c>
      <c r="E2116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penghapuswbclearkecil60lsn</v>
      </c>
      <c r="F2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penghapuswbclearkecil@60lsn60lsnuntana</v>
      </c>
      <c r="G2116" s="1" t="s">
        <v>3417</v>
      </c>
      <c r="H2116" s="4" t="s">
        <v>3415</v>
      </c>
      <c r="I2116" s="49"/>
      <c r="J2116" s="1" t="s">
        <v>1621</v>
      </c>
      <c r="K2116" s="28" t="e">
        <f>IF(db[[#This Row],[NB NOTA_C]]="","",COUNTIF([2]!B_MSK[concat],db[[#This Row],[NB NOTA_C]]))</f>
        <v>#REF!</v>
      </c>
      <c r="L2116" s="7" t="s">
        <v>3418</v>
      </c>
      <c r="M2116" s="3" t="s">
        <v>1670</v>
      </c>
      <c r="N2116" s="1" t="s">
        <v>3109</v>
      </c>
      <c r="O2116" s="3"/>
      <c r="P2116" s="3" t="str">
        <f>IF(db[[#This Row],[QTY/ CTN]]="","",SUBSTITUTE(SUBSTITUTE(SUBSTITUTE(db[[#This Row],[QTY/ CTN]]," ","_",2),"(",""),")","")&amp;"_")</f>
        <v>60 LSN_</v>
      </c>
      <c r="Q2116" s="3">
        <f>IF(db[[#This Row],[H_QTY/ CTN]]="","",SEARCH("_",db[[#This Row],[H_QTY/ CTN]]))</f>
        <v>7</v>
      </c>
      <c r="R2116" s="3">
        <f>IF(db[[#This Row],[H_QTY/ CTN]]="","",LEN(db[[#This Row],[H_QTY/ CTN]]))</f>
        <v>7</v>
      </c>
      <c r="S2116" s="87" t="str">
        <f>IF(db[[#This Row],[H_QTY/ CTN]]="","",LEFT(db[[#This Row],[H_QTY/ CTN]],db[[#This Row],[H_1]]-1))</f>
        <v>60 LSN</v>
      </c>
      <c r="T2116" s="87" t="str">
        <f>IF(NOT(db[[#This Row],[H_1]]=db[[#This Row],[H_2]]),MID(db[[#This Row],[H_QTY/ CTN]],db[[#This Row],[H_1]]+1,db[[#This Row],[H_2]]-db[[#This Row],[H_1]]-1),"")</f>
        <v/>
      </c>
      <c r="U2116" s="87" t="str">
        <f>IF(db[[#This Row],[QTY/ CTN B]]="","",LEFT(db[[#This Row],[QTY/ CTN B]],SEARCH(" ",db[[#This Row],[QTY/ CTN B]],1)-1))</f>
        <v>60</v>
      </c>
      <c r="V2116" s="87" t="str">
        <f>IF(db[[#This Row],[QTY/ CTN B]]="","",RIGHT(db[[#This Row],[QTY/ CTN B]],LEN(db[[#This Row],[QTY/ CTN B]])-SEARCH(" ",db[[#This Row],[QTY/ CTN B]],1)))</f>
        <v>LSN</v>
      </c>
      <c r="W2116" s="87">
        <f>IF(db[[#This Row],[QTY/ CTN TG]]="",IF(db[[#This Row],[STN TG]]="","",12),LEFT(db[[#This Row],[QTY/ CTN TG]],SEARCH(" ",db[[#This Row],[QTY/ CTN TG]],1)-1))</f>
        <v>12</v>
      </c>
      <c r="X2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6" s="87" t="str">
        <f>IF(db[[#This Row],[STN K]]="","",IF(db[[#This Row],[STN TG]]="LSN",12,""))</f>
        <v/>
      </c>
      <c r="Z2116" s="87" t="str">
        <f>IF(db[[#This Row],[STN TG]]="LSN","PCS","")</f>
        <v/>
      </c>
      <c r="AA2116" s="87">
        <f>db[[#This Row],[QTY B]]*IF(db[[#This Row],[QTY TG]]="",1,db[[#This Row],[QTY TG]])*IF(db[[#This Row],[QTY K]]="",1,db[[#This Row],[QTY K]])</f>
        <v>720</v>
      </c>
      <c r="AB2116" s="87" t="str">
        <f>IF(db[[#This Row],[STN K]]="",IF(db[[#This Row],[STN TG]]="",db[[#This Row],[STN B]],db[[#This Row],[STN TG]]),db[[#This Row],[STN K]])</f>
        <v>PCS</v>
      </c>
      <c r="AC2116" s="87"/>
    </row>
    <row r="2117" spans="1:29" x14ac:dyDescent="0.25">
      <c r="A2117" s="87">
        <f>ROW()-1</f>
        <v>2116</v>
      </c>
      <c r="B2117" s="3" t="str">
        <f>LOWER(SUBSTITUTE(SUBSTITUTE(SUBSTITUTE(SUBSTITUTE(SUBSTITUTE(SUBSTITUTE(db[[#This Row],[NB BM]]," ",),".",""),"-",""),"(",""),")",""),"/",""))</f>
        <v>pctopla2879bbr</v>
      </c>
      <c r="C2117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D2117" s="3" t="str">
        <f>LOWER(SUBSTITUTE(SUBSTITUTE(SUBSTITUTE(SUBSTITUTE(SUBSTITUTE(SUBSTITUTE(SUBSTITUTE(SUBSTITUTE(SUBSTITUTE(db[[#This Row],[NB PAJAK]]," ",""),"-",""),"(",""),")",""),".",""),",",""),"/",""),"""",""),"+",""))</f>
        <v/>
      </c>
      <c r="E2117" s="3" t="str">
        <f>LOWER(SUBSTITUTE(SUBSTITUTE(SUBSTITUTE(SUBSTITUTE(SUBSTITUTE(SUBSTITUTE(SUBSTITUTE(SUBSTITUTE(SUBSTITUTE(db[[#This Row],[NB BM]]&amp;db[[#This Row],[QTY/ CTN]]," ",),".",""),"-",""),"(",""),")",""),",",""),"/",""),"""",""),"+",""))</f>
        <v>pctopla2879bbr</v>
      </c>
      <c r="F2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peniclcase2879bblueuntana</v>
      </c>
      <c r="G2117" s="4" t="s">
        <v>6598</v>
      </c>
      <c r="H2117" s="4" t="s">
        <v>4750</v>
      </c>
      <c r="I2117" s="49"/>
      <c r="J2117" s="1" t="s">
        <v>1621</v>
      </c>
      <c r="K2117" s="28" t="e">
        <f>IF(db[[#This Row],[NB NOTA_C]]="","",COUNTIF([2]!B_MSK[concat],db[[#This Row],[NB NOTA_C]]))</f>
        <v>#REF!</v>
      </c>
      <c r="L2117" s="7"/>
      <c r="M2117" s="3"/>
      <c r="O2117" s="3"/>
      <c r="P2117" s="3" t="str">
        <f>IF(db[[#This Row],[QTY/ CTN]]="","",SUBSTITUTE(SUBSTITUTE(SUBSTITUTE(db[[#This Row],[QTY/ CTN]]," ","_",2),"(",""),")","")&amp;"_")</f>
        <v/>
      </c>
      <c r="Q2117" s="3" t="str">
        <f>IF(db[[#This Row],[H_QTY/ CTN]]="","",SEARCH("_",db[[#This Row],[H_QTY/ CTN]]))</f>
        <v/>
      </c>
      <c r="R2117" s="3" t="str">
        <f>IF(db[[#This Row],[H_QTY/ CTN]]="","",LEN(db[[#This Row],[H_QTY/ CTN]]))</f>
        <v/>
      </c>
      <c r="S2117" s="87" t="str">
        <f>IF(db[[#This Row],[H_QTY/ CTN]]="","",LEFT(db[[#This Row],[H_QTY/ CTN]],db[[#This Row],[H_1]]-1))</f>
        <v/>
      </c>
      <c r="T2117" s="87" t="str">
        <f>IF(NOT(db[[#This Row],[H_1]]=db[[#This Row],[H_2]]),MID(db[[#This Row],[H_QTY/ CTN]],db[[#This Row],[H_1]]+1,db[[#This Row],[H_2]]-db[[#This Row],[H_1]]-1),"")</f>
        <v/>
      </c>
      <c r="U2117" s="87" t="str">
        <f>IF(db[[#This Row],[QTY/ CTN B]]="","",LEFT(db[[#This Row],[QTY/ CTN B]],SEARCH(" ",db[[#This Row],[QTY/ CTN B]],1)-1))</f>
        <v/>
      </c>
      <c r="V2117" s="87" t="str">
        <f>IF(db[[#This Row],[QTY/ CTN B]]="","",RIGHT(db[[#This Row],[QTY/ CTN B]],LEN(db[[#This Row],[QTY/ CTN B]])-SEARCH(" ",db[[#This Row],[QTY/ CTN B]],1)))</f>
        <v/>
      </c>
      <c r="W2117" s="87" t="str">
        <f>IF(db[[#This Row],[QTY/ CTN TG]]="",IF(db[[#This Row],[STN TG]]="","",12),LEFT(db[[#This Row],[QTY/ CTN TG]],SEARCH(" ",db[[#This Row],[QTY/ CTN TG]],1)-1))</f>
        <v/>
      </c>
      <c r="X2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17" s="87" t="str">
        <f>IF(db[[#This Row],[STN K]]="","",IF(db[[#This Row],[STN TG]]="LSN",12,""))</f>
        <v/>
      </c>
      <c r="Z2117" s="87" t="str">
        <f>IF(db[[#This Row],[STN TG]]="LSN","PCS","")</f>
        <v/>
      </c>
      <c r="AA2117" s="87" t="e">
        <f>db[[#This Row],[QTY B]]*IF(db[[#This Row],[QTY TG]]="",1,db[[#This Row],[QTY TG]])*IF(db[[#This Row],[QTY K]]="",1,db[[#This Row],[QTY K]])</f>
        <v>#VALUE!</v>
      </c>
      <c r="AB2117" s="87" t="str">
        <f>IF(db[[#This Row],[STN K]]="",IF(db[[#This Row],[STN TG]]="",db[[#This Row],[STN B]],db[[#This Row],[STN TG]]),db[[#This Row],[STN K]])</f>
        <v/>
      </c>
      <c r="AC2117" s="87"/>
    </row>
    <row r="2118" spans="1:29" x14ac:dyDescent="0.25">
      <c r="A2118" s="87">
        <f>ROW()-1</f>
        <v>2117</v>
      </c>
      <c r="B2118" s="3" t="str">
        <f>LOWER(SUBSTITUTE(SUBSTITUTE(SUBSTITUTE(SUBSTITUTE(SUBSTITUTE(SUBSTITUTE(db[[#This Row],[NB BM]]," ",),".",""),"-",""),"(",""),")",""),"/",""))</f>
        <v>bensia03lm46202</v>
      </c>
      <c r="C2118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D2118" s="3" t="str">
        <f>LOWER(SUBSTITUTE(SUBSTITUTE(SUBSTITUTE(SUBSTITUTE(SUBSTITUTE(SUBSTITUTE(SUBSTITUTE(SUBSTITUTE(SUBSTITUTE(db[[#This Row],[NB PAJAK]]," ",""),"-",""),"(",""),")",""),".",""),",",""),"/",""),"""",""),"+",""))</f>
        <v/>
      </c>
      <c r="E2118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bensia03lm4620248box42pcs</v>
      </c>
      <c r="F2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pensil03lm448box42pcsuntana</v>
      </c>
      <c r="G2118" s="1" t="s">
        <v>2403</v>
      </c>
      <c r="H2118" s="4" t="s">
        <v>2328</v>
      </c>
      <c r="I2118" s="49"/>
      <c r="J2118" s="1" t="s">
        <v>1621</v>
      </c>
      <c r="K2118" s="26" t="e">
        <f>IF(db[[#This Row],[NB NOTA_C]]="","",COUNTIF([2]!B_MSK[concat],db[[#This Row],[NB NOTA_C]]))</f>
        <v>#REF!</v>
      </c>
      <c r="L2118" s="7" t="s">
        <v>2333</v>
      </c>
      <c r="M2118" s="3" t="s">
        <v>2412</v>
      </c>
      <c r="N2118" s="1" t="s">
        <v>2783</v>
      </c>
      <c r="P2118" s="1" t="str">
        <f>IF(db[[#This Row],[QTY/ CTN]]="","",SUBSTITUTE(SUBSTITUTE(SUBSTITUTE(db[[#This Row],[QTY/ CTN]]," ","_",2),"(",""),")","")&amp;"_")</f>
        <v>48 BOX_42 PCS_</v>
      </c>
      <c r="Q2118" s="1">
        <f>IF(db[[#This Row],[H_QTY/ CTN]]="","",SEARCH("_",db[[#This Row],[H_QTY/ CTN]]))</f>
        <v>7</v>
      </c>
      <c r="R2118" s="1">
        <f>IF(db[[#This Row],[H_QTY/ CTN]]="","",LEN(db[[#This Row],[H_QTY/ CTN]]))</f>
        <v>14</v>
      </c>
      <c r="S2118" s="90" t="str">
        <f>IF(db[[#This Row],[H_QTY/ CTN]]="","",LEFT(db[[#This Row],[H_QTY/ CTN]],db[[#This Row],[H_1]]-1))</f>
        <v>48 BOX</v>
      </c>
      <c r="T2118" s="87" t="str">
        <f>IF(NOT(db[[#This Row],[H_1]]=db[[#This Row],[H_2]]),MID(db[[#This Row],[H_QTY/ CTN]],db[[#This Row],[H_1]]+1,db[[#This Row],[H_2]]-db[[#This Row],[H_1]]-1),"")</f>
        <v>42 PCS</v>
      </c>
      <c r="U2118" s="87" t="str">
        <f>IF(db[[#This Row],[QTY/ CTN B]]="","",LEFT(db[[#This Row],[QTY/ CTN B]],SEARCH(" ",db[[#This Row],[QTY/ CTN B]],1)-1))</f>
        <v>48</v>
      </c>
      <c r="V2118" s="87" t="str">
        <f>IF(db[[#This Row],[QTY/ CTN B]]="","",RIGHT(db[[#This Row],[QTY/ CTN B]],LEN(db[[#This Row],[QTY/ CTN B]])-SEARCH(" ",db[[#This Row],[QTY/ CTN B]],1)))</f>
        <v>BOX</v>
      </c>
      <c r="W2118" s="87" t="str">
        <f>IF(db[[#This Row],[QTY/ CTN TG]]="",IF(db[[#This Row],[STN TG]]="","",12),LEFT(db[[#This Row],[QTY/ CTN TG]],SEARCH(" ",db[[#This Row],[QTY/ CTN TG]],1)-1))</f>
        <v>42</v>
      </c>
      <c r="X2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8" s="87" t="str">
        <f>IF(db[[#This Row],[STN K]]="","",IF(db[[#This Row],[STN TG]]="LSN",12,""))</f>
        <v/>
      </c>
      <c r="Z2118" s="87" t="str">
        <f>IF(db[[#This Row],[STN TG]]="LSN","PCS","")</f>
        <v/>
      </c>
      <c r="AA2118" s="87">
        <f>db[[#This Row],[QTY B]]*IF(db[[#This Row],[QTY TG]]="",1,db[[#This Row],[QTY TG]])*IF(db[[#This Row],[QTY K]]="",1,db[[#This Row],[QTY K]])</f>
        <v>2016</v>
      </c>
      <c r="AB2118" s="87" t="str">
        <f>IF(db[[#This Row],[STN K]]="",IF(db[[#This Row],[STN TG]]="",db[[#This Row],[STN B]],db[[#This Row],[STN TG]]),db[[#This Row],[STN K]])</f>
        <v>PCS</v>
      </c>
      <c r="AC2118" s="87"/>
    </row>
    <row r="2119" spans="1:29" x14ac:dyDescent="0.25">
      <c r="A2119" s="87">
        <f>ROW()-1</f>
        <v>2118</v>
      </c>
      <c r="B2119" s="3" t="str">
        <f>LOWER(SUBSTITUTE(SUBSTITUTE(SUBSTITUTE(SUBSTITUTE(SUBSTITUTE(SUBSTITUTE(db[[#This Row],[NB BM]]," ",),".",""),"-",""),"(",""),")",""),"/",""))</f>
        <v>bensia04lm15921</v>
      </c>
      <c r="C2119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D2119" s="3" t="str">
        <f>LOWER(SUBSTITUTE(SUBSTITUTE(SUBSTITUTE(SUBSTITUTE(SUBSTITUTE(SUBSTITUTE(SUBSTITUTE(SUBSTITUTE(SUBSTITUTE(db[[#This Row],[NB PAJAK]]," ",""),"-",""),"(",""),")",""),".",""),",",""),"/",""),"""",""),"+",""))</f>
        <v/>
      </c>
      <c r="E2119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bensia04lm1592148box50pcs</v>
      </c>
      <c r="F2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pensil04lm148box50pcsuntana</v>
      </c>
      <c r="G2119" s="1" t="s">
        <v>2404</v>
      </c>
      <c r="H2119" s="4" t="s">
        <v>2329</v>
      </c>
      <c r="I2119" s="49"/>
      <c r="J2119" s="1" t="s">
        <v>1621</v>
      </c>
      <c r="K2119" s="26" t="e">
        <f>IF(db[[#This Row],[NB NOTA_C]]="","",COUNTIF([2]!B_MSK[concat],db[[#This Row],[NB NOTA_C]]))</f>
        <v>#REF!</v>
      </c>
      <c r="L2119" s="7" t="s">
        <v>2333</v>
      </c>
      <c r="M2119" s="3" t="s">
        <v>2411</v>
      </c>
      <c r="N2119" s="1" t="s">
        <v>2783</v>
      </c>
      <c r="P2119" s="1" t="str">
        <f>IF(db[[#This Row],[QTY/ CTN]]="","",SUBSTITUTE(SUBSTITUTE(SUBSTITUTE(db[[#This Row],[QTY/ CTN]]," ","_",2),"(",""),")","")&amp;"_")</f>
        <v>48 BOX_50 PCS_</v>
      </c>
      <c r="Q2119" s="1">
        <f>IF(db[[#This Row],[H_QTY/ CTN]]="","",SEARCH("_",db[[#This Row],[H_QTY/ CTN]]))</f>
        <v>7</v>
      </c>
      <c r="R2119" s="1">
        <f>IF(db[[#This Row],[H_QTY/ CTN]]="","",LEN(db[[#This Row],[H_QTY/ CTN]]))</f>
        <v>14</v>
      </c>
      <c r="S2119" s="90" t="str">
        <f>IF(db[[#This Row],[H_QTY/ CTN]]="","",LEFT(db[[#This Row],[H_QTY/ CTN]],db[[#This Row],[H_1]]-1))</f>
        <v>48 BOX</v>
      </c>
      <c r="T2119" s="87" t="str">
        <f>IF(NOT(db[[#This Row],[H_1]]=db[[#This Row],[H_2]]),MID(db[[#This Row],[H_QTY/ CTN]],db[[#This Row],[H_1]]+1,db[[#This Row],[H_2]]-db[[#This Row],[H_1]]-1),"")</f>
        <v>50 PCS</v>
      </c>
      <c r="U2119" s="87" t="str">
        <f>IF(db[[#This Row],[QTY/ CTN B]]="","",LEFT(db[[#This Row],[QTY/ CTN B]],SEARCH(" ",db[[#This Row],[QTY/ CTN B]],1)-1))</f>
        <v>48</v>
      </c>
      <c r="V2119" s="87" t="str">
        <f>IF(db[[#This Row],[QTY/ CTN B]]="","",RIGHT(db[[#This Row],[QTY/ CTN B]],LEN(db[[#This Row],[QTY/ CTN B]])-SEARCH(" ",db[[#This Row],[QTY/ CTN B]],1)))</f>
        <v>BOX</v>
      </c>
      <c r="W2119" s="87" t="str">
        <f>IF(db[[#This Row],[QTY/ CTN TG]]="",IF(db[[#This Row],[STN TG]]="","",12),LEFT(db[[#This Row],[QTY/ CTN TG]],SEARCH(" ",db[[#This Row],[QTY/ CTN TG]],1)-1))</f>
        <v>50</v>
      </c>
      <c r="X2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19" s="87" t="str">
        <f>IF(db[[#This Row],[STN K]]="","",IF(db[[#This Row],[STN TG]]="LSN",12,""))</f>
        <v/>
      </c>
      <c r="Z2119" s="87" t="str">
        <f>IF(db[[#This Row],[STN TG]]="LSN","PCS","")</f>
        <v/>
      </c>
      <c r="AA2119" s="87">
        <f>db[[#This Row],[QTY B]]*IF(db[[#This Row],[QTY TG]]="",1,db[[#This Row],[QTY TG]])*IF(db[[#This Row],[QTY K]]="",1,db[[#This Row],[QTY K]])</f>
        <v>2400</v>
      </c>
      <c r="AB2119" s="87" t="str">
        <f>IF(db[[#This Row],[STN K]]="",IF(db[[#This Row],[STN TG]]="",db[[#This Row],[STN B]],db[[#This Row],[STN TG]]),db[[#This Row],[STN K]])</f>
        <v>PCS</v>
      </c>
      <c r="AC2119" s="87"/>
    </row>
    <row r="2120" spans="1:29" x14ac:dyDescent="0.25">
      <c r="A2120" s="87">
        <f>ROW()-1</f>
        <v>2119</v>
      </c>
      <c r="B2120" s="3" t="str">
        <f>LOWER(SUBSTITUTE(SUBSTITUTE(SUBSTITUTE(SUBSTITUTE(SUBSTITUTE(SUBSTITUTE(db[[#This Row],[NB BM]]," ",),".",""),"-",""),"(",""),")",""),"/",""))</f>
        <v>bensia05lm26021</v>
      </c>
      <c r="C2120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D2120" s="3" t="str">
        <f>LOWER(SUBSTITUTE(SUBSTITUTE(SUBSTITUTE(SUBSTITUTE(SUBSTITUTE(SUBSTITUTE(SUBSTITUTE(SUBSTITUTE(SUBSTITUTE(db[[#This Row],[NB PAJAK]]," ",""),"-",""),"(",""),")",""),".",""),",",""),"/",""),"""",""),"+",""))</f>
        <v/>
      </c>
      <c r="E2120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bensia05lm2602148box42pcs</v>
      </c>
      <c r="F2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pensil05lm248box42pcsuntana</v>
      </c>
      <c r="G2120" s="1" t="s">
        <v>2405</v>
      </c>
      <c r="H2120" s="4" t="s">
        <v>2330</v>
      </c>
      <c r="I2120" s="49"/>
      <c r="J2120" s="1" t="s">
        <v>1621</v>
      </c>
      <c r="K2120" s="26" t="e">
        <f>IF(db[[#This Row],[NB NOTA_C]]="","",COUNTIF([2]!B_MSK[concat],db[[#This Row],[NB NOTA_C]]))</f>
        <v>#REF!</v>
      </c>
      <c r="L2120" s="7" t="s">
        <v>2333</v>
      </c>
      <c r="M2120" s="3" t="s">
        <v>2412</v>
      </c>
      <c r="N2120" s="1" t="s">
        <v>2783</v>
      </c>
      <c r="P2120" s="1" t="str">
        <f>IF(db[[#This Row],[QTY/ CTN]]="","",SUBSTITUTE(SUBSTITUTE(SUBSTITUTE(db[[#This Row],[QTY/ CTN]]," ","_",2),"(",""),")","")&amp;"_")</f>
        <v>48 BOX_42 PCS_</v>
      </c>
      <c r="Q2120" s="1">
        <f>IF(db[[#This Row],[H_QTY/ CTN]]="","",SEARCH("_",db[[#This Row],[H_QTY/ CTN]]))</f>
        <v>7</v>
      </c>
      <c r="R2120" s="1">
        <f>IF(db[[#This Row],[H_QTY/ CTN]]="","",LEN(db[[#This Row],[H_QTY/ CTN]]))</f>
        <v>14</v>
      </c>
      <c r="S2120" s="90" t="str">
        <f>IF(db[[#This Row],[H_QTY/ CTN]]="","",LEFT(db[[#This Row],[H_QTY/ CTN]],db[[#This Row],[H_1]]-1))</f>
        <v>48 BOX</v>
      </c>
      <c r="T2120" s="87" t="str">
        <f>IF(NOT(db[[#This Row],[H_1]]=db[[#This Row],[H_2]]),MID(db[[#This Row],[H_QTY/ CTN]],db[[#This Row],[H_1]]+1,db[[#This Row],[H_2]]-db[[#This Row],[H_1]]-1),"")</f>
        <v>42 PCS</v>
      </c>
      <c r="U2120" s="87" t="str">
        <f>IF(db[[#This Row],[QTY/ CTN B]]="","",LEFT(db[[#This Row],[QTY/ CTN B]],SEARCH(" ",db[[#This Row],[QTY/ CTN B]],1)-1))</f>
        <v>48</v>
      </c>
      <c r="V2120" s="87" t="str">
        <f>IF(db[[#This Row],[QTY/ CTN B]]="","",RIGHT(db[[#This Row],[QTY/ CTN B]],LEN(db[[#This Row],[QTY/ CTN B]])-SEARCH(" ",db[[#This Row],[QTY/ CTN B]],1)))</f>
        <v>BOX</v>
      </c>
      <c r="W2120" s="87" t="str">
        <f>IF(db[[#This Row],[QTY/ CTN TG]]="",IF(db[[#This Row],[STN TG]]="","",12),LEFT(db[[#This Row],[QTY/ CTN TG]],SEARCH(" ",db[[#This Row],[QTY/ CTN TG]],1)-1))</f>
        <v>42</v>
      </c>
      <c r="X2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0" s="87" t="str">
        <f>IF(db[[#This Row],[STN K]]="","",IF(db[[#This Row],[STN TG]]="LSN",12,""))</f>
        <v/>
      </c>
      <c r="Z2120" s="87" t="str">
        <f>IF(db[[#This Row],[STN TG]]="LSN","PCS","")</f>
        <v/>
      </c>
      <c r="AA2120" s="87">
        <f>db[[#This Row],[QTY B]]*IF(db[[#This Row],[QTY TG]]="",1,db[[#This Row],[QTY TG]])*IF(db[[#This Row],[QTY K]]="",1,db[[#This Row],[QTY K]])</f>
        <v>2016</v>
      </c>
      <c r="AB2120" s="87" t="str">
        <f>IF(db[[#This Row],[STN K]]="",IF(db[[#This Row],[STN TG]]="",db[[#This Row],[STN B]],db[[#This Row],[STN TG]]),db[[#This Row],[STN K]])</f>
        <v>PCS</v>
      </c>
      <c r="AC2120" s="87"/>
    </row>
    <row r="2121" spans="1:29" x14ac:dyDescent="0.25">
      <c r="A2121" s="87">
        <f>ROW()-1</f>
        <v>2120</v>
      </c>
      <c r="B2121" s="3" t="str">
        <f>LOWER(SUBSTITUTE(SUBSTITUTE(SUBSTITUTE(SUBSTITUTE(SUBSTITUTE(SUBSTITUTE(db[[#This Row],[NB BM]]," ",),".",""),"-",""),"(",""),")",""),"/",""))</f>
        <v>bensia06lm16034</v>
      </c>
      <c r="C2121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D2121" s="3" t="str">
        <f>LOWER(SUBSTITUTE(SUBSTITUTE(SUBSTITUTE(SUBSTITUTE(SUBSTITUTE(SUBSTITUTE(SUBSTITUTE(SUBSTITUTE(SUBSTITUTE(db[[#This Row],[NB PAJAK]]," ",""),"-",""),"(",""),")",""),".",""),",",""),"/",""),"""",""),"+",""))</f>
        <v/>
      </c>
      <c r="E2121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bensia06lm1603448box36pcs</v>
      </c>
      <c r="F2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pensil06lm148box36pcsuntana</v>
      </c>
      <c r="G2121" s="1" t="s">
        <v>2406</v>
      </c>
      <c r="H2121" s="4" t="s">
        <v>2401</v>
      </c>
      <c r="I2121" s="49"/>
      <c r="J2121" s="1" t="s">
        <v>1621</v>
      </c>
      <c r="K2121" s="26" t="e">
        <f>IF(db[[#This Row],[NB NOTA_C]]="","",COUNTIF([2]!B_MSK[concat],db[[#This Row],[NB NOTA_C]]))</f>
        <v>#REF!</v>
      </c>
      <c r="L2121" s="7" t="s">
        <v>2333</v>
      </c>
      <c r="M2121" s="3" t="s">
        <v>2413</v>
      </c>
      <c r="N2121" s="1" t="s">
        <v>2783</v>
      </c>
      <c r="P2121" s="1" t="str">
        <f>IF(db[[#This Row],[QTY/ CTN]]="","",SUBSTITUTE(SUBSTITUTE(SUBSTITUTE(db[[#This Row],[QTY/ CTN]]," ","_",2),"(",""),")","")&amp;"_")</f>
        <v>48 BOX_36 PCS_</v>
      </c>
      <c r="Q2121" s="1">
        <f>IF(db[[#This Row],[H_QTY/ CTN]]="","",SEARCH("_",db[[#This Row],[H_QTY/ CTN]]))</f>
        <v>7</v>
      </c>
      <c r="R2121" s="1">
        <f>IF(db[[#This Row],[H_QTY/ CTN]]="","",LEN(db[[#This Row],[H_QTY/ CTN]]))</f>
        <v>14</v>
      </c>
      <c r="S2121" s="90" t="str">
        <f>IF(db[[#This Row],[H_QTY/ CTN]]="","",LEFT(db[[#This Row],[H_QTY/ CTN]],db[[#This Row],[H_1]]-1))</f>
        <v>48 BOX</v>
      </c>
      <c r="T2121" s="87" t="str">
        <f>IF(NOT(db[[#This Row],[H_1]]=db[[#This Row],[H_2]]),MID(db[[#This Row],[H_QTY/ CTN]],db[[#This Row],[H_1]]+1,db[[#This Row],[H_2]]-db[[#This Row],[H_1]]-1),"")</f>
        <v>36 PCS</v>
      </c>
      <c r="U2121" s="87" t="str">
        <f>IF(db[[#This Row],[QTY/ CTN B]]="","",LEFT(db[[#This Row],[QTY/ CTN B]],SEARCH(" ",db[[#This Row],[QTY/ CTN B]],1)-1))</f>
        <v>48</v>
      </c>
      <c r="V2121" s="87" t="str">
        <f>IF(db[[#This Row],[QTY/ CTN B]]="","",RIGHT(db[[#This Row],[QTY/ CTN B]],LEN(db[[#This Row],[QTY/ CTN B]])-SEARCH(" ",db[[#This Row],[QTY/ CTN B]],1)))</f>
        <v>BOX</v>
      </c>
      <c r="W2121" s="87" t="str">
        <f>IF(db[[#This Row],[QTY/ CTN TG]]="",IF(db[[#This Row],[STN TG]]="","",12),LEFT(db[[#This Row],[QTY/ CTN TG]],SEARCH(" ",db[[#This Row],[QTY/ CTN TG]],1)-1))</f>
        <v>36</v>
      </c>
      <c r="X2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1" s="87" t="str">
        <f>IF(db[[#This Row],[STN K]]="","",IF(db[[#This Row],[STN TG]]="LSN",12,""))</f>
        <v/>
      </c>
      <c r="Z2121" s="87" t="str">
        <f>IF(db[[#This Row],[STN TG]]="LSN","PCS","")</f>
        <v/>
      </c>
      <c r="AA2121" s="87">
        <f>db[[#This Row],[QTY B]]*IF(db[[#This Row],[QTY TG]]="",1,db[[#This Row],[QTY TG]])*IF(db[[#This Row],[QTY K]]="",1,db[[#This Row],[QTY K]])</f>
        <v>1728</v>
      </c>
      <c r="AB2121" s="87" t="str">
        <f>IF(db[[#This Row],[STN K]]="",IF(db[[#This Row],[STN TG]]="",db[[#This Row],[STN B]],db[[#This Row],[STN TG]]),db[[#This Row],[STN K]])</f>
        <v>PCS</v>
      </c>
      <c r="AC2121" s="87"/>
    </row>
    <row r="2122" spans="1:29" x14ac:dyDescent="0.25">
      <c r="A2122" s="87">
        <f>ROW()-1</f>
        <v>2121</v>
      </c>
      <c r="B2122" s="3" t="str">
        <f>LOWER(SUBSTITUTE(SUBSTITUTE(SUBSTITUTE(SUBSTITUTE(SUBSTITUTE(SUBSTITUTE(db[[#This Row],[NB BM]]," ",),".",""),"-",""),"(",""),")",""),"/",""))</f>
        <v>bensia08lm16221</v>
      </c>
      <c r="C2122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D2122" s="3" t="str">
        <f>LOWER(SUBSTITUTE(SUBSTITUTE(SUBSTITUTE(SUBSTITUTE(SUBSTITUTE(SUBSTITUTE(SUBSTITUTE(SUBSTITUTE(SUBSTITUTE(db[[#This Row],[NB PAJAK]]," ",""),"-",""),"(",""),")",""),".",""),",",""),"/",""),"""",""),"+",""))</f>
        <v/>
      </c>
      <c r="E2122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bensia08lm1622148box36pcs</v>
      </c>
      <c r="F2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pensil08lm148box36pcsuntana</v>
      </c>
      <c r="G2122" s="1" t="s">
        <v>2407</v>
      </c>
      <c r="H2122" s="4" t="s">
        <v>2331</v>
      </c>
      <c r="I2122" s="49"/>
      <c r="J2122" s="1" t="s">
        <v>1621</v>
      </c>
      <c r="K2122" s="26" t="e">
        <f>IF(db[[#This Row],[NB NOTA_C]]="","",COUNTIF([2]!B_MSK[concat],db[[#This Row],[NB NOTA_C]]))</f>
        <v>#REF!</v>
      </c>
      <c r="L2122" s="7" t="s">
        <v>2333</v>
      </c>
      <c r="M2122" s="3" t="s">
        <v>2413</v>
      </c>
      <c r="N2122" s="1" t="s">
        <v>2783</v>
      </c>
      <c r="P2122" s="1" t="str">
        <f>IF(db[[#This Row],[QTY/ CTN]]="","",SUBSTITUTE(SUBSTITUTE(SUBSTITUTE(db[[#This Row],[QTY/ CTN]]," ","_",2),"(",""),")","")&amp;"_")</f>
        <v>48 BOX_36 PCS_</v>
      </c>
      <c r="Q2122" s="1">
        <f>IF(db[[#This Row],[H_QTY/ CTN]]="","",SEARCH("_",db[[#This Row],[H_QTY/ CTN]]))</f>
        <v>7</v>
      </c>
      <c r="R2122" s="1">
        <f>IF(db[[#This Row],[H_QTY/ CTN]]="","",LEN(db[[#This Row],[H_QTY/ CTN]]))</f>
        <v>14</v>
      </c>
      <c r="S2122" s="90" t="str">
        <f>IF(db[[#This Row],[H_QTY/ CTN]]="","",LEFT(db[[#This Row],[H_QTY/ CTN]],db[[#This Row],[H_1]]-1))</f>
        <v>48 BOX</v>
      </c>
      <c r="T2122" s="87" t="str">
        <f>IF(NOT(db[[#This Row],[H_1]]=db[[#This Row],[H_2]]),MID(db[[#This Row],[H_QTY/ CTN]],db[[#This Row],[H_1]]+1,db[[#This Row],[H_2]]-db[[#This Row],[H_1]]-1),"")</f>
        <v>36 PCS</v>
      </c>
      <c r="U2122" s="87" t="str">
        <f>IF(db[[#This Row],[QTY/ CTN B]]="","",LEFT(db[[#This Row],[QTY/ CTN B]],SEARCH(" ",db[[#This Row],[QTY/ CTN B]],1)-1))</f>
        <v>48</v>
      </c>
      <c r="V2122" s="87" t="str">
        <f>IF(db[[#This Row],[QTY/ CTN B]]="","",RIGHT(db[[#This Row],[QTY/ CTN B]],LEN(db[[#This Row],[QTY/ CTN B]])-SEARCH(" ",db[[#This Row],[QTY/ CTN B]],1)))</f>
        <v>BOX</v>
      </c>
      <c r="W2122" s="87" t="str">
        <f>IF(db[[#This Row],[QTY/ CTN TG]]="",IF(db[[#This Row],[STN TG]]="","",12),LEFT(db[[#This Row],[QTY/ CTN TG]],SEARCH(" ",db[[#This Row],[QTY/ CTN TG]],1)-1))</f>
        <v>36</v>
      </c>
      <c r="X2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2" s="87" t="str">
        <f>IF(db[[#This Row],[STN K]]="","",IF(db[[#This Row],[STN TG]]="LSN",12,""))</f>
        <v/>
      </c>
      <c r="Z2122" s="87" t="str">
        <f>IF(db[[#This Row],[STN TG]]="LSN","PCS","")</f>
        <v/>
      </c>
      <c r="AA2122" s="87">
        <f>db[[#This Row],[QTY B]]*IF(db[[#This Row],[QTY TG]]="",1,db[[#This Row],[QTY TG]])*IF(db[[#This Row],[QTY K]]="",1,db[[#This Row],[QTY K]])</f>
        <v>1728</v>
      </c>
      <c r="AB2122" s="87" t="str">
        <f>IF(db[[#This Row],[STN K]]="",IF(db[[#This Row],[STN TG]]="",db[[#This Row],[STN B]],db[[#This Row],[STN TG]]),db[[#This Row],[STN K]])</f>
        <v>PCS</v>
      </c>
      <c r="AC2122" s="87"/>
    </row>
    <row r="2123" spans="1:29" x14ac:dyDescent="0.25">
      <c r="A2123" s="87">
        <f>ROW()-1</f>
        <v>2122</v>
      </c>
      <c r="B2123" s="3" t="str">
        <f>LOWER(SUBSTITUTE(SUBSTITUTE(SUBSTITUTE(SUBSTITUTE(SUBSTITUTE(SUBSTITUTE(db[[#This Row],[NB BM]]," ",),".",""),"-",""),"(",""),")",""),"/",""))</f>
        <v>bensia09lm16213</v>
      </c>
      <c r="C2123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D2123" s="3" t="str">
        <f>LOWER(SUBSTITUTE(SUBSTITUTE(SUBSTITUTE(SUBSTITUTE(SUBSTITUTE(SUBSTITUTE(SUBSTITUTE(SUBSTITUTE(SUBSTITUTE(db[[#This Row],[NB PAJAK]]," ",""),"-",""),"(",""),")",""),".",""),",",""),"/",""),"""",""),"+",""))</f>
        <v/>
      </c>
      <c r="E2123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bensia09lm1621348box42pcs</v>
      </c>
      <c r="F2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pensil09lm148box42pcsuntana</v>
      </c>
      <c r="G2123" s="1" t="s">
        <v>2408</v>
      </c>
      <c r="H2123" s="4" t="s">
        <v>2332</v>
      </c>
      <c r="I2123" s="49"/>
      <c r="J2123" s="1" t="s">
        <v>1621</v>
      </c>
      <c r="K2123" s="26" t="e">
        <f>IF(db[[#This Row],[NB NOTA_C]]="","",COUNTIF([2]!B_MSK[concat],db[[#This Row],[NB NOTA_C]]))</f>
        <v>#REF!</v>
      </c>
      <c r="L2123" s="7" t="s">
        <v>2333</v>
      </c>
      <c r="M2123" s="3" t="s">
        <v>2412</v>
      </c>
      <c r="N2123" s="1" t="s">
        <v>2783</v>
      </c>
      <c r="P2123" s="1" t="str">
        <f>IF(db[[#This Row],[QTY/ CTN]]="","",SUBSTITUTE(SUBSTITUTE(SUBSTITUTE(db[[#This Row],[QTY/ CTN]]," ","_",2),"(",""),")","")&amp;"_")</f>
        <v>48 BOX_42 PCS_</v>
      </c>
      <c r="Q2123" s="1">
        <f>IF(db[[#This Row],[H_QTY/ CTN]]="","",SEARCH("_",db[[#This Row],[H_QTY/ CTN]]))</f>
        <v>7</v>
      </c>
      <c r="R2123" s="1">
        <f>IF(db[[#This Row],[H_QTY/ CTN]]="","",LEN(db[[#This Row],[H_QTY/ CTN]]))</f>
        <v>14</v>
      </c>
      <c r="S2123" s="90" t="str">
        <f>IF(db[[#This Row],[H_QTY/ CTN]]="","",LEFT(db[[#This Row],[H_QTY/ CTN]],db[[#This Row],[H_1]]-1))</f>
        <v>48 BOX</v>
      </c>
      <c r="T2123" s="87" t="str">
        <f>IF(NOT(db[[#This Row],[H_1]]=db[[#This Row],[H_2]]),MID(db[[#This Row],[H_QTY/ CTN]],db[[#This Row],[H_1]]+1,db[[#This Row],[H_2]]-db[[#This Row],[H_1]]-1),"")</f>
        <v>42 PCS</v>
      </c>
      <c r="U2123" s="87" t="str">
        <f>IF(db[[#This Row],[QTY/ CTN B]]="","",LEFT(db[[#This Row],[QTY/ CTN B]],SEARCH(" ",db[[#This Row],[QTY/ CTN B]],1)-1))</f>
        <v>48</v>
      </c>
      <c r="V2123" s="87" t="str">
        <f>IF(db[[#This Row],[QTY/ CTN B]]="","",RIGHT(db[[#This Row],[QTY/ CTN B]],LEN(db[[#This Row],[QTY/ CTN B]])-SEARCH(" ",db[[#This Row],[QTY/ CTN B]],1)))</f>
        <v>BOX</v>
      </c>
      <c r="W2123" s="87" t="str">
        <f>IF(db[[#This Row],[QTY/ CTN TG]]="",IF(db[[#This Row],[STN TG]]="","",12),LEFT(db[[#This Row],[QTY/ CTN TG]],SEARCH(" ",db[[#This Row],[QTY/ CTN TG]],1)-1))</f>
        <v>42</v>
      </c>
      <c r="X2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3" s="87" t="str">
        <f>IF(db[[#This Row],[STN K]]="","",IF(db[[#This Row],[STN TG]]="LSN",12,""))</f>
        <v/>
      </c>
      <c r="Z2123" s="87" t="str">
        <f>IF(db[[#This Row],[STN TG]]="LSN","PCS","")</f>
        <v/>
      </c>
      <c r="AA2123" s="87">
        <f>db[[#This Row],[QTY B]]*IF(db[[#This Row],[QTY TG]]="",1,db[[#This Row],[QTY TG]])*IF(db[[#This Row],[QTY K]]="",1,db[[#This Row],[QTY K]])</f>
        <v>2016</v>
      </c>
      <c r="AB2123" s="87" t="str">
        <f>IF(db[[#This Row],[STN K]]="",IF(db[[#This Row],[STN TG]]="",db[[#This Row],[STN B]],db[[#This Row],[STN TG]]),db[[#This Row],[STN K]])</f>
        <v>PCS</v>
      </c>
      <c r="AC2123" s="87"/>
    </row>
    <row r="2124" spans="1:29" x14ac:dyDescent="0.25">
      <c r="A2124" s="87">
        <f>ROW()-1</f>
        <v>2123</v>
      </c>
      <c r="B2124" s="3" t="str">
        <f>LOWER(SUBSTITUTE(SUBSTITUTE(SUBSTITUTE(SUBSTITUTE(SUBSTITUTE(SUBSTITUTE(db[[#This Row],[NB BM]]," ",),".",""),"-",""),"(",""),")",""),"/",""))</f>
        <v>bensia10lm16209</v>
      </c>
      <c r="C2124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D2124" s="3" t="str">
        <f>LOWER(SUBSTITUTE(SUBSTITUTE(SUBSTITUTE(SUBSTITUTE(SUBSTITUTE(SUBSTITUTE(SUBSTITUTE(SUBSTITUTE(SUBSTITUTE(db[[#This Row],[NB PAJAK]]," ",""),"-",""),"(",""),")",""),".",""),",",""),"/",""),"""",""),"+",""))</f>
        <v/>
      </c>
      <c r="E2124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bensia10lm1620948box50pcs</v>
      </c>
      <c r="F2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pensil10lm148box50pcsuntana</v>
      </c>
      <c r="G2124" s="1" t="s">
        <v>2409</v>
      </c>
      <c r="H2124" s="4" t="s">
        <v>2398</v>
      </c>
      <c r="I2124" s="49"/>
      <c r="J2124" s="1" t="s">
        <v>1621</v>
      </c>
      <c r="K2124" s="26" t="e">
        <f>IF(db[[#This Row],[NB NOTA_C]]="","",COUNTIF([2]!B_MSK[concat],db[[#This Row],[NB NOTA_C]]))</f>
        <v>#REF!</v>
      </c>
      <c r="L2124" s="7" t="s">
        <v>2333</v>
      </c>
      <c r="M2124" s="3" t="s">
        <v>2411</v>
      </c>
      <c r="N2124" s="1" t="s">
        <v>2783</v>
      </c>
      <c r="P2124" s="1" t="str">
        <f>IF(db[[#This Row],[QTY/ CTN]]="","",SUBSTITUTE(SUBSTITUTE(SUBSTITUTE(db[[#This Row],[QTY/ CTN]]," ","_",2),"(",""),")","")&amp;"_")</f>
        <v>48 BOX_50 PCS_</v>
      </c>
      <c r="Q2124" s="1">
        <f>IF(db[[#This Row],[H_QTY/ CTN]]="","",SEARCH("_",db[[#This Row],[H_QTY/ CTN]]))</f>
        <v>7</v>
      </c>
      <c r="R2124" s="1">
        <f>IF(db[[#This Row],[H_QTY/ CTN]]="","",LEN(db[[#This Row],[H_QTY/ CTN]]))</f>
        <v>14</v>
      </c>
      <c r="S2124" s="90" t="str">
        <f>IF(db[[#This Row],[H_QTY/ CTN]]="","",LEFT(db[[#This Row],[H_QTY/ CTN]],db[[#This Row],[H_1]]-1))</f>
        <v>48 BOX</v>
      </c>
      <c r="T2124" s="87" t="str">
        <f>IF(NOT(db[[#This Row],[H_1]]=db[[#This Row],[H_2]]),MID(db[[#This Row],[H_QTY/ CTN]],db[[#This Row],[H_1]]+1,db[[#This Row],[H_2]]-db[[#This Row],[H_1]]-1),"")</f>
        <v>50 PCS</v>
      </c>
      <c r="U2124" s="87" t="str">
        <f>IF(db[[#This Row],[QTY/ CTN B]]="","",LEFT(db[[#This Row],[QTY/ CTN B]],SEARCH(" ",db[[#This Row],[QTY/ CTN B]],1)-1))</f>
        <v>48</v>
      </c>
      <c r="V2124" s="87" t="str">
        <f>IF(db[[#This Row],[QTY/ CTN B]]="","",RIGHT(db[[#This Row],[QTY/ CTN B]],LEN(db[[#This Row],[QTY/ CTN B]])-SEARCH(" ",db[[#This Row],[QTY/ CTN B]],1)))</f>
        <v>BOX</v>
      </c>
      <c r="W2124" s="87" t="str">
        <f>IF(db[[#This Row],[QTY/ CTN TG]]="",IF(db[[#This Row],[STN TG]]="","",12),LEFT(db[[#This Row],[QTY/ CTN TG]],SEARCH(" ",db[[#This Row],[QTY/ CTN TG]],1)-1))</f>
        <v>50</v>
      </c>
      <c r="X2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4" s="87" t="str">
        <f>IF(db[[#This Row],[STN K]]="","",IF(db[[#This Row],[STN TG]]="LSN",12,""))</f>
        <v/>
      </c>
      <c r="Z2124" s="87" t="str">
        <f>IF(db[[#This Row],[STN TG]]="LSN","PCS","")</f>
        <v/>
      </c>
      <c r="AA2124" s="87">
        <f>db[[#This Row],[QTY B]]*IF(db[[#This Row],[QTY TG]]="",1,db[[#This Row],[QTY TG]])*IF(db[[#This Row],[QTY K]]="",1,db[[#This Row],[QTY K]])</f>
        <v>2400</v>
      </c>
      <c r="AB2124" s="87" t="str">
        <f>IF(db[[#This Row],[STN K]]="",IF(db[[#This Row],[STN TG]]="",db[[#This Row],[STN B]],db[[#This Row],[STN TG]]),db[[#This Row],[STN K]])</f>
        <v>PCS</v>
      </c>
      <c r="AC2124" s="87"/>
    </row>
    <row r="2125" spans="1:29" x14ac:dyDescent="0.25">
      <c r="A2125" s="87">
        <f>ROW()-1</f>
        <v>2124</v>
      </c>
      <c r="B2125" s="117" t="str">
        <f>LOWER(SUBSTITUTE(SUBSTITUTE(SUBSTITUTE(SUBSTITUTE(SUBSTITUTE(SUBSTITUTE(db[[#This Row],[NB BM]]," ",),".",""),"-",""),"(",""),")",""),"/",""))</f>
        <v>pw12wkayagikycp1210panjang</v>
      </c>
      <c r="C2125" s="117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D2125" s="117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E2125" s="117" t="str">
        <f>LOWER(SUBSTITUTE(SUBSTITUTE(SUBSTITUTE(SUBSTITUTE(SUBSTITUTE(SUBSTITUTE(SUBSTITUTE(SUBSTITUTE(SUBSTITUTE(db[[#This Row],[NB BM]]&amp;db[[#This Row],[QTY/ CTN]]," ",),".",""),"-",""),"(",""),")",""),",",""),"/",""),"""",""),"+",""))</f>
        <v>pw12wkayagikycp1210panjang240set</v>
      </c>
      <c r="F212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pensil12wpanjangkycp1210240setartomoro</v>
      </c>
      <c r="G2125" s="118" t="s">
        <v>5492</v>
      </c>
      <c r="H2125" s="118" t="s">
        <v>5490</v>
      </c>
      <c r="I2125" s="119" t="s">
        <v>5494</v>
      </c>
      <c r="J2125" s="33" t="s">
        <v>1620</v>
      </c>
      <c r="K2125" s="121" t="e">
        <f>IF(db[[#This Row],[NB NOTA_C]]="","",COUNTIF([2]!B_MSK[concat],db[[#This Row],[NB NOTA_C]]))</f>
        <v>#REF!</v>
      </c>
      <c r="L2125" s="122">
        <v>99</v>
      </c>
      <c r="M2125" s="117" t="s">
        <v>3252</v>
      </c>
      <c r="N2125" s="120" t="s">
        <v>2815</v>
      </c>
      <c r="O2125" s="117"/>
      <c r="P2125" s="117" t="str">
        <f>IF(db[[#This Row],[QTY/ CTN]]="","",SUBSTITUTE(SUBSTITUTE(SUBSTITUTE(db[[#This Row],[QTY/ CTN]]," ","_",2),"(",""),")","")&amp;"_")</f>
        <v>240 SET_</v>
      </c>
      <c r="Q2125" s="117">
        <f>IF(db[[#This Row],[H_QTY/ CTN]]="","",SEARCH("_",db[[#This Row],[H_QTY/ CTN]]))</f>
        <v>8</v>
      </c>
      <c r="R2125" s="117">
        <f>IF(db[[#This Row],[H_QTY/ CTN]]="","",LEN(db[[#This Row],[H_QTY/ CTN]]))</f>
        <v>8</v>
      </c>
      <c r="S2125" s="123" t="str">
        <f>IF(db[[#This Row],[H_QTY/ CTN]]="","",LEFT(db[[#This Row],[H_QTY/ CTN]],db[[#This Row],[H_1]]-1))</f>
        <v>240 SET</v>
      </c>
      <c r="T2125" s="123" t="str">
        <f>IF(NOT(db[[#This Row],[H_1]]=db[[#This Row],[H_2]]),MID(db[[#This Row],[H_QTY/ CTN]],db[[#This Row],[H_1]]+1,db[[#This Row],[H_2]]-db[[#This Row],[H_1]]-1),"")</f>
        <v/>
      </c>
      <c r="U2125" s="123" t="str">
        <f>IF(db[[#This Row],[QTY/ CTN B]]="","",LEFT(db[[#This Row],[QTY/ CTN B]],SEARCH(" ",db[[#This Row],[QTY/ CTN B]],1)-1))</f>
        <v>240</v>
      </c>
      <c r="V2125" s="123" t="str">
        <f>IF(db[[#This Row],[QTY/ CTN B]]="","",RIGHT(db[[#This Row],[QTY/ CTN B]],LEN(db[[#This Row],[QTY/ CTN B]])-SEARCH(" ",db[[#This Row],[QTY/ CTN B]],1)))</f>
        <v>SET</v>
      </c>
      <c r="W2125" s="123" t="str">
        <f>IF(db[[#This Row],[QTY/ CTN TG]]="",IF(db[[#This Row],[STN TG]]="","",12),LEFT(db[[#This Row],[QTY/ CTN TG]],SEARCH(" ",db[[#This Row],[QTY/ CTN TG]],1)-1))</f>
        <v/>
      </c>
      <c r="X212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25" s="123" t="str">
        <f>IF(db[[#This Row],[STN K]]="","",IF(db[[#This Row],[STN TG]]="LSN",12,""))</f>
        <v/>
      </c>
      <c r="Z2125" s="123" t="str">
        <f>IF(db[[#This Row],[STN TG]]="LSN","PCS","")</f>
        <v/>
      </c>
      <c r="AA2125" s="123">
        <f>db[[#This Row],[QTY B]]*IF(db[[#This Row],[QTY TG]]="",1,db[[#This Row],[QTY TG]])*IF(db[[#This Row],[QTY K]]="",1,db[[#This Row],[QTY K]])</f>
        <v>240</v>
      </c>
      <c r="AB2125" s="123" t="str">
        <f>IF(db[[#This Row],[STN K]]="",IF(db[[#This Row],[STN TG]]="",db[[#This Row],[STN B]],db[[#This Row],[STN TG]]),db[[#This Row],[STN K]])</f>
        <v>SET</v>
      </c>
      <c r="AC2125" s="87"/>
    </row>
    <row r="2126" spans="1:29" x14ac:dyDescent="0.25">
      <c r="A2126" s="87">
        <f>ROW()-1</f>
        <v>2125</v>
      </c>
      <c r="B2126" s="3" t="str">
        <f>LOWER(SUBSTITUTE(SUBSTITUTE(SUBSTITUTE(SUBSTITUTE(SUBSTITUTE(SUBSTITUTE(db[[#This Row],[NB BM]]," ",),".",""),"-",""),"(",""),")",""),"/",""))</f>
        <v>bensia13lm16212</v>
      </c>
      <c r="C2126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D2126" s="3" t="str">
        <f>LOWER(SUBSTITUTE(SUBSTITUTE(SUBSTITUTE(SUBSTITUTE(SUBSTITUTE(SUBSTITUTE(SUBSTITUTE(SUBSTITUTE(SUBSTITUTE(db[[#This Row],[NB PAJAK]]," ",""),"-",""),"(",""),")",""),".",""),",",""),"/",""),"""",""),"+",""))</f>
        <v/>
      </c>
      <c r="E2126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bensia13lm1621248box50pcs</v>
      </c>
      <c r="F21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pensil13lm148box50pcsuntana</v>
      </c>
      <c r="G2126" s="1" t="s">
        <v>2410</v>
      </c>
      <c r="H2126" s="4" t="s">
        <v>2399</v>
      </c>
      <c r="I2126" s="49"/>
      <c r="J2126" s="1" t="s">
        <v>1621</v>
      </c>
      <c r="K2126" s="26" t="e">
        <f>IF(db[[#This Row],[NB NOTA_C]]="","",COUNTIF([2]!B_MSK[concat],db[[#This Row],[NB NOTA_C]]))</f>
        <v>#REF!</v>
      </c>
      <c r="L2126" s="7" t="s">
        <v>2333</v>
      </c>
      <c r="M2126" s="3" t="s">
        <v>2411</v>
      </c>
      <c r="N2126" s="1" t="s">
        <v>2783</v>
      </c>
      <c r="P2126" s="1" t="str">
        <f>IF(db[[#This Row],[QTY/ CTN]]="","",SUBSTITUTE(SUBSTITUTE(SUBSTITUTE(db[[#This Row],[QTY/ CTN]]," ","_",2),"(",""),")","")&amp;"_")</f>
        <v>48 BOX_50 PCS_</v>
      </c>
      <c r="Q2126" s="1">
        <f>IF(db[[#This Row],[H_QTY/ CTN]]="","",SEARCH("_",db[[#This Row],[H_QTY/ CTN]]))</f>
        <v>7</v>
      </c>
      <c r="R2126" s="1">
        <f>IF(db[[#This Row],[H_QTY/ CTN]]="","",LEN(db[[#This Row],[H_QTY/ CTN]]))</f>
        <v>14</v>
      </c>
      <c r="S2126" s="90" t="str">
        <f>IF(db[[#This Row],[H_QTY/ CTN]]="","",LEFT(db[[#This Row],[H_QTY/ CTN]],db[[#This Row],[H_1]]-1))</f>
        <v>48 BOX</v>
      </c>
      <c r="T2126" s="87" t="str">
        <f>IF(NOT(db[[#This Row],[H_1]]=db[[#This Row],[H_2]]),MID(db[[#This Row],[H_QTY/ CTN]],db[[#This Row],[H_1]]+1,db[[#This Row],[H_2]]-db[[#This Row],[H_1]]-1),"")</f>
        <v>50 PCS</v>
      </c>
      <c r="U2126" s="87" t="str">
        <f>IF(db[[#This Row],[QTY/ CTN B]]="","",LEFT(db[[#This Row],[QTY/ CTN B]],SEARCH(" ",db[[#This Row],[QTY/ CTN B]],1)-1))</f>
        <v>48</v>
      </c>
      <c r="V2126" s="87" t="str">
        <f>IF(db[[#This Row],[QTY/ CTN B]]="","",RIGHT(db[[#This Row],[QTY/ CTN B]],LEN(db[[#This Row],[QTY/ CTN B]])-SEARCH(" ",db[[#This Row],[QTY/ CTN B]],1)))</f>
        <v>BOX</v>
      </c>
      <c r="W2126" s="87" t="str">
        <f>IF(db[[#This Row],[QTY/ CTN TG]]="",IF(db[[#This Row],[STN TG]]="","",12),LEFT(db[[#This Row],[QTY/ CTN TG]],SEARCH(" ",db[[#This Row],[QTY/ CTN TG]],1)-1))</f>
        <v>50</v>
      </c>
      <c r="X2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6" s="87" t="str">
        <f>IF(db[[#This Row],[STN K]]="","",IF(db[[#This Row],[STN TG]]="LSN",12,""))</f>
        <v/>
      </c>
      <c r="Z2126" s="87" t="str">
        <f>IF(db[[#This Row],[STN TG]]="LSN","PCS","")</f>
        <v/>
      </c>
      <c r="AA2126" s="87">
        <f>db[[#This Row],[QTY B]]*IF(db[[#This Row],[QTY TG]]="",1,db[[#This Row],[QTY TG]])*IF(db[[#This Row],[QTY K]]="",1,db[[#This Row],[QTY K]])</f>
        <v>2400</v>
      </c>
      <c r="AB2126" s="87" t="str">
        <f>IF(db[[#This Row],[STN K]]="",IF(db[[#This Row],[STN TG]]="",db[[#This Row],[STN B]],db[[#This Row],[STN TG]]),db[[#This Row],[STN K]])</f>
        <v>PCS</v>
      </c>
      <c r="AC2126" s="87"/>
    </row>
    <row r="2127" spans="1:29" x14ac:dyDescent="0.25">
      <c r="A2127" s="87">
        <f>ROW()-1</f>
        <v>2126</v>
      </c>
      <c r="B2127" s="3" t="str">
        <f>LOWER(SUBSTITUTE(SUBSTITUTE(SUBSTITUTE(SUBSTITUTE(SUBSTITUTE(SUBSTITUTE(db[[#This Row],[NB BM]]," ",),".",""),"-",""),"(",""),")",""),"/",""))</f>
        <v>pensil2bfancykypf3025</v>
      </c>
      <c r="C2127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D2127" s="3" t="str">
        <f>LOWER(SUBSTITUTE(SUBSTITUTE(SUBSTITUTE(SUBSTITUTE(SUBSTITUTE(SUBSTITUTE(SUBSTITUTE(SUBSTITUTE(SUBSTITUTE(db[[#This Row],[NB PAJAK]]," ",""),"-",""),"(",""),")",""),".",""),",",""),"/",""),"""",""),"+",""))</f>
        <v/>
      </c>
      <c r="E2127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pensil2bfancykypf3025360lsn</v>
      </c>
      <c r="F21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pensil2bfancykypf3025360lsnuntana</v>
      </c>
      <c r="G2127" s="1" t="s">
        <v>1229</v>
      </c>
      <c r="H2127" s="4" t="s">
        <v>1521</v>
      </c>
      <c r="I2127" s="49"/>
      <c r="J2127" s="1" t="s">
        <v>1621</v>
      </c>
      <c r="K2127" s="26" t="e">
        <f>IF(db[[#This Row],[NB NOTA_C]]="","",COUNTIF([2]!B_MSK[concat],db[[#This Row],[NB NOTA_C]]))</f>
        <v>#REF!</v>
      </c>
      <c r="L2127" s="6" t="s">
        <v>1634</v>
      </c>
      <c r="M2127" s="1" t="s">
        <v>1806</v>
      </c>
      <c r="N2127" s="1" t="s">
        <v>2812</v>
      </c>
      <c r="P2127" s="1" t="str">
        <f>IF(db[[#This Row],[QTY/ CTN]]="","",SUBSTITUTE(SUBSTITUTE(SUBSTITUTE(db[[#This Row],[QTY/ CTN]]," ","_",2),"(",""),")","")&amp;"_")</f>
        <v>360 LSN_</v>
      </c>
      <c r="Q2127" s="1">
        <f>IF(db[[#This Row],[H_QTY/ CTN]]="","",SEARCH("_",db[[#This Row],[H_QTY/ CTN]]))</f>
        <v>8</v>
      </c>
      <c r="R2127" s="1">
        <f>IF(db[[#This Row],[H_QTY/ CTN]]="","",LEN(db[[#This Row],[H_QTY/ CTN]]))</f>
        <v>8</v>
      </c>
      <c r="S2127" s="90" t="str">
        <f>IF(db[[#This Row],[H_QTY/ CTN]]="","",LEFT(db[[#This Row],[H_QTY/ CTN]],db[[#This Row],[H_1]]-1))</f>
        <v>360 LSN</v>
      </c>
      <c r="T2127" s="87" t="str">
        <f>IF(NOT(db[[#This Row],[H_1]]=db[[#This Row],[H_2]]),MID(db[[#This Row],[H_QTY/ CTN]],db[[#This Row],[H_1]]+1,db[[#This Row],[H_2]]-db[[#This Row],[H_1]]-1),"")</f>
        <v/>
      </c>
      <c r="U2127" s="87" t="str">
        <f>IF(db[[#This Row],[QTY/ CTN B]]="","",LEFT(db[[#This Row],[QTY/ CTN B]],SEARCH(" ",db[[#This Row],[QTY/ CTN B]],1)-1))</f>
        <v>360</v>
      </c>
      <c r="V2127" s="87" t="str">
        <f>IF(db[[#This Row],[QTY/ CTN B]]="","",RIGHT(db[[#This Row],[QTY/ CTN B]],LEN(db[[#This Row],[QTY/ CTN B]])-SEARCH(" ",db[[#This Row],[QTY/ CTN B]],1)))</f>
        <v>LSN</v>
      </c>
      <c r="W2127" s="87">
        <f>IF(db[[#This Row],[QTY/ CTN TG]]="",IF(db[[#This Row],[STN TG]]="","",12),LEFT(db[[#This Row],[QTY/ CTN TG]],SEARCH(" ",db[[#This Row],[QTY/ CTN TG]],1)-1))</f>
        <v>12</v>
      </c>
      <c r="X2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7" s="87" t="str">
        <f>IF(db[[#This Row],[STN K]]="","",IF(db[[#This Row],[STN TG]]="LSN",12,""))</f>
        <v/>
      </c>
      <c r="Z2127" s="87" t="str">
        <f>IF(db[[#This Row],[STN TG]]="LSN","PCS","")</f>
        <v/>
      </c>
      <c r="AA2127" s="87">
        <f>db[[#This Row],[QTY B]]*IF(db[[#This Row],[QTY TG]]="",1,db[[#This Row],[QTY TG]])*IF(db[[#This Row],[QTY K]]="",1,db[[#This Row],[QTY K]])</f>
        <v>4320</v>
      </c>
      <c r="AB2127" s="87" t="str">
        <f>IF(db[[#This Row],[STN K]]="",IF(db[[#This Row],[STN TG]]="",db[[#This Row],[STN B]],db[[#This Row],[STN TG]]),db[[#This Row],[STN K]])</f>
        <v>PCS</v>
      </c>
      <c r="AC2127" s="87"/>
    </row>
    <row r="2128" spans="1:29" x14ac:dyDescent="0.25">
      <c r="A2128" s="87">
        <f>ROW()-1</f>
        <v>2127</v>
      </c>
      <c r="B2128" s="3" t="str">
        <f>LOWER(SUBSTITUTE(SUBSTITUTE(SUBSTITUTE(SUBSTITUTE(SUBSTITUTE(SUBSTITUTE(db[[#This Row],[NB BM]]," ",),".",""),"-",""),"(",""),")",""),"/",""))</f>
        <v>pensil2bfancykypf3050</v>
      </c>
      <c r="C2128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D2128" s="3" t="str">
        <f>LOWER(SUBSTITUTE(SUBSTITUTE(SUBSTITUTE(SUBSTITUTE(SUBSTITUTE(SUBSTITUTE(SUBSTITUTE(SUBSTITUTE(SUBSTITUTE(db[[#This Row],[NB PAJAK]]," ",""),"-",""),"(",""),")",""),".",""),",",""),"/",""),"""",""),"+",""))</f>
        <v/>
      </c>
      <c r="E212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pensil2bfancykypf3050360lsn</v>
      </c>
      <c r="F21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pensil2bfancykypf3050360lsnuntana</v>
      </c>
      <c r="G2128" s="1" t="s">
        <v>1970</v>
      </c>
      <c r="H2128" s="4" t="s">
        <v>3140</v>
      </c>
      <c r="I2128" s="49"/>
      <c r="J2128" s="1" t="s">
        <v>1621</v>
      </c>
      <c r="K2128" s="26" t="e">
        <f>IF(db[[#This Row],[NB NOTA_C]]="","",COUNTIF([2]!B_MSK[concat],db[[#This Row],[NB NOTA_C]]))</f>
        <v>#REF!</v>
      </c>
      <c r="L2128" s="7" t="s">
        <v>1634</v>
      </c>
      <c r="M2128" s="3" t="s">
        <v>1806</v>
      </c>
      <c r="N2128" s="1" t="s">
        <v>2812</v>
      </c>
      <c r="P2128" s="1" t="str">
        <f>IF(db[[#This Row],[QTY/ CTN]]="","",SUBSTITUTE(SUBSTITUTE(SUBSTITUTE(db[[#This Row],[QTY/ CTN]]," ","_",2),"(",""),")","")&amp;"_")</f>
        <v>360 LSN_</v>
      </c>
      <c r="Q2128" s="1">
        <f>IF(db[[#This Row],[H_QTY/ CTN]]="","",SEARCH("_",db[[#This Row],[H_QTY/ CTN]]))</f>
        <v>8</v>
      </c>
      <c r="R2128" s="1">
        <f>IF(db[[#This Row],[H_QTY/ CTN]]="","",LEN(db[[#This Row],[H_QTY/ CTN]]))</f>
        <v>8</v>
      </c>
      <c r="S2128" s="90" t="str">
        <f>IF(db[[#This Row],[H_QTY/ CTN]]="","",LEFT(db[[#This Row],[H_QTY/ CTN]],db[[#This Row],[H_1]]-1))</f>
        <v>360 LSN</v>
      </c>
      <c r="T2128" s="87" t="str">
        <f>IF(NOT(db[[#This Row],[H_1]]=db[[#This Row],[H_2]]),MID(db[[#This Row],[H_QTY/ CTN]],db[[#This Row],[H_1]]+1,db[[#This Row],[H_2]]-db[[#This Row],[H_1]]-1),"")</f>
        <v/>
      </c>
      <c r="U2128" s="87" t="str">
        <f>IF(db[[#This Row],[QTY/ CTN B]]="","",LEFT(db[[#This Row],[QTY/ CTN B]],SEARCH(" ",db[[#This Row],[QTY/ CTN B]],1)-1))</f>
        <v>360</v>
      </c>
      <c r="V2128" s="87" t="str">
        <f>IF(db[[#This Row],[QTY/ CTN B]]="","",RIGHT(db[[#This Row],[QTY/ CTN B]],LEN(db[[#This Row],[QTY/ CTN B]])-SEARCH(" ",db[[#This Row],[QTY/ CTN B]],1)))</f>
        <v>LSN</v>
      </c>
      <c r="W2128" s="87">
        <f>IF(db[[#This Row],[QTY/ CTN TG]]="",IF(db[[#This Row],[STN TG]]="","",12),LEFT(db[[#This Row],[QTY/ CTN TG]],SEARCH(" ",db[[#This Row],[QTY/ CTN TG]],1)-1))</f>
        <v>12</v>
      </c>
      <c r="X2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8" s="87" t="str">
        <f>IF(db[[#This Row],[STN K]]="","",IF(db[[#This Row],[STN TG]]="LSN",12,""))</f>
        <v/>
      </c>
      <c r="Z2128" s="87" t="str">
        <f>IF(db[[#This Row],[STN TG]]="LSN","PCS","")</f>
        <v/>
      </c>
      <c r="AA2128" s="87">
        <f>db[[#This Row],[QTY B]]*IF(db[[#This Row],[QTY TG]]="",1,db[[#This Row],[QTY TG]])*IF(db[[#This Row],[QTY K]]="",1,db[[#This Row],[QTY K]])</f>
        <v>4320</v>
      </c>
      <c r="AB2128" s="87" t="str">
        <f>IF(db[[#This Row],[STN K]]="",IF(db[[#This Row],[STN TG]]="",db[[#This Row],[STN B]],db[[#This Row],[STN TG]]),db[[#This Row],[STN K]])</f>
        <v>PCS</v>
      </c>
      <c r="AC2128" s="87"/>
    </row>
    <row r="2129" spans="1:29" x14ac:dyDescent="0.25">
      <c r="A2129" s="87">
        <f>ROW()-1</f>
        <v>2128</v>
      </c>
      <c r="B2129" s="3" t="str">
        <f>LOWER(SUBSTITUTE(SUBSTITUTE(SUBSTITUTE(SUBSTITUTE(SUBSTITUTE(SUBSTITUTE(db[[#This Row],[NB BM]]," ",),".",""),"-",""),"(",""),")",""),"/",""))</f>
        <v>pensil2bfancykypf3051</v>
      </c>
      <c r="C2129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129" s="3" t="str">
        <f>LOWER(SUBSTITUTE(SUBSTITUTE(SUBSTITUTE(SUBSTITUTE(SUBSTITUTE(SUBSTITUTE(SUBSTITUTE(SUBSTITUTE(SUBSTITUTE(db[[#This Row],[NB PAJAK]]," ",""),"-",""),"(",""),")",""),".",""),",",""),"/",""),"""",""),"+",""))</f>
        <v/>
      </c>
      <c r="E212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pensil2bfancykypf3051360lsn</v>
      </c>
      <c r="F2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pensil2bfancykypf3051360lsnuntana</v>
      </c>
      <c r="G2129" s="1" t="s">
        <v>1230</v>
      </c>
      <c r="H2129" s="4" t="s">
        <v>1522</v>
      </c>
      <c r="I2129" s="49"/>
      <c r="J2129" s="1" t="s">
        <v>1621</v>
      </c>
      <c r="K2129" s="26" t="e">
        <f>IF(db[[#This Row],[NB NOTA_C]]="","",COUNTIF([2]!B_MSK[concat],db[[#This Row],[NB NOTA_C]]))</f>
        <v>#REF!</v>
      </c>
      <c r="L2129" s="6" t="s">
        <v>1634</v>
      </c>
      <c r="M2129" s="1" t="s">
        <v>1806</v>
      </c>
      <c r="N2129" s="1" t="s">
        <v>2812</v>
      </c>
      <c r="P2129" s="1" t="str">
        <f>IF(db[[#This Row],[QTY/ CTN]]="","",SUBSTITUTE(SUBSTITUTE(SUBSTITUTE(db[[#This Row],[QTY/ CTN]]," ","_",2),"(",""),")","")&amp;"_")</f>
        <v>360 LSN_</v>
      </c>
      <c r="Q2129" s="1">
        <f>IF(db[[#This Row],[H_QTY/ CTN]]="","",SEARCH("_",db[[#This Row],[H_QTY/ CTN]]))</f>
        <v>8</v>
      </c>
      <c r="R2129" s="1">
        <f>IF(db[[#This Row],[H_QTY/ CTN]]="","",LEN(db[[#This Row],[H_QTY/ CTN]]))</f>
        <v>8</v>
      </c>
      <c r="S2129" s="90" t="str">
        <f>IF(db[[#This Row],[H_QTY/ CTN]]="","",LEFT(db[[#This Row],[H_QTY/ CTN]],db[[#This Row],[H_1]]-1))</f>
        <v>360 LSN</v>
      </c>
      <c r="T2129" s="87" t="str">
        <f>IF(NOT(db[[#This Row],[H_1]]=db[[#This Row],[H_2]]),MID(db[[#This Row],[H_QTY/ CTN]],db[[#This Row],[H_1]]+1,db[[#This Row],[H_2]]-db[[#This Row],[H_1]]-1),"")</f>
        <v/>
      </c>
      <c r="U2129" s="87" t="str">
        <f>IF(db[[#This Row],[QTY/ CTN B]]="","",LEFT(db[[#This Row],[QTY/ CTN B]],SEARCH(" ",db[[#This Row],[QTY/ CTN B]],1)-1))</f>
        <v>360</v>
      </c>
      <c r="V2129" s="87" t="str">
        <f>IF(db[[#This Row],[QTY/ CTN B]]="","",RIGHT(db[[#This Row],[QTY/ CTN B]],LEN(db[[#This Row],[QTY/ CTN B]])-SEARCH(" ",db[[#This Row],[QTY/ CTN B]],1)))</f>
        <v>LSN</v>
      </c>
      <c r="W2129" s="87">
        <f>IF(db[[#This Row],[QTY/ CTN TG]]="",IF(db[[#This Row],[STN TG]]="","",12),LEFT(db[[#This Row],[QTY/ CTN TG]],SEARCH(" ",db[[#This Row],[QTY/ CTN TG]],1)-1))</f>
        <v>12</v>
      </c>
      <c r="X2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29" s="87" t="str">
        <f>IF(db[[#This Row],[STN K]]="","",IF(db[[#This Row],[STN TG]]="LSN",12,""))</f>
        <v/>
      </c>
      <c r="Z2129" s="87" t="str">
        <f>IF(db[[#This Row],[STN TG]]="LSN","PCS","")</f>
        <v/>
      </c>
      <c r="AA2129" s="87">
        <f>db[[#This Row],[QTY B]]*IF(db[[#This Row],[QTY TG]]="",1,db[[#This Row],[QTY TG]])*IF(db[[#This Row],[QTY K]]="",1,db[[#This Row],[QTY K]])</f>
        <v>4320</v>
      </c>
      <c r="AB2129" s="87" t="str">
        <f>IF(db[[#This Row],[STN K]]="",IF(db[[#This Row],[STN TG]]="",db[[#This Row],[STN B]],db[[#This Row],[STN TG]]),db[[#This Row],[STN K]])</f>
        <v>PCS</v>
      </c>
      <c r="AC2129" s="87"/>
    </row>
    <row r="2130" spans="1:29" x14ac:dyDescent="0.25">
      <c r="A2130" s="87">
        <f>ROW()-1</f>
        <v>2129</v>
      </c>
      <c r="B2130" s="3" t="str">
        <f>LOWER(SUBSTITUTE(SUBSTITUTE(SUBSTITUTE(SUBSTITUTE(SUBSTITUTE(SUBSTITUTE(db[[#This Row],[NB BM]]," ",),".",""),"-",""),"(",""),")",""),"/",""))</f>
        <v>pensil2bfancykypf3059</v>
      </c>
      <c r="C2130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D2130" s="3" t="str">
        <f>LOWER(SUBSTITUTE(SUBSTITUTE(SUBSTITUTE(SUBSTITUTE(SUBSTITUTE(SUBSTITUTE(SUBSTITUTE(SUBSTITUTE(SUBSTITUTE(db[[#This Row],[NB PAJAK]]," ",""),"-",""),"(",""),")",""),".",""),",",""),"/",""),"""",""),"+",""))</f>
        <v/>
      </c>
      <c r="E2130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pensil2bfancykypf3059360lsn</v>
      </c>
      <c r="F21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pensil2bfancykypf3059360lsnuntana</v>
      </c>
      <c r="G2130" s="1" t="s">
        <v>1231</v>
      </c>
      <c r="H2130" s="4" t="s">
        <v>1523</v>
      </c>
      <c r="I2130" s="49"/>
      <c r="J2130" s="1" t="s">
        <v>1621</v>
      </c>
      <c r="K2130" s="26" t="e">
        <f>IF(db[[#This Row],[NB NOTA_C]]="","",COUNTIF([2]!B_MSK[concat],db[[#This Row],[NB NOTA_C]]))</f>
        <v>#REF!</v>
      </c>
      <c r="L2130" s="6" t="s">
        <v>1634</v>
      </c>
      <c r="M2130" s="1" t="s">
        <v>1806</v>
      </c>
      <c r="N2130" s="1" t="s">
        <v>2812</v>
      </c>
      <c r="P2130" s="1" t="str">
        <f>IF(db[[#This Row],[QTY/ CTN]]="","",SUBSTITUTE(SUBSTITUTE(SUBSTITUTE(db[[#This Row],[QTY/ CTN]]," ","_",2),"(",""),")","")&amp;"_")</f>
        <v>360 LSN_</v>
      </c>
      <c r="Q2130" s="1">
        <f>IF(db[[#This Row],[H_QTY/ CTN]]="","",SEARCH("_",db[[#This Row],[H_QTY/ CTN]]))</f>
        <v>8</v>
      </c>
      <c r="R2130" s="1">
        <f>IF(db[[#This Row],[H_QTY/ CTN]]="","",LEN(db[[#This Row],[H_QTY/ CTN]]))</f>
        <v>8</v>
      </c>
      <c r="S2130" s="90" t="str">
        <f>IF(db[[#This Row],[H_QTY/ CTN]]="","",LEFT(db[[#This Row],[H_QTY/ CTN]],db[[#This Row],[H_1]]-1))</f>
        <v>360 LSN</v>
      </c>
      <c r="T2130" s="87" t="str">
        <f>IF(NOT(db[[#This Row],[H_1]]=db[[#This Row],[H_2]]),MID(db[[#This Row],[H_QTY/ CTN]],db[[#This Row],[H_1]]+1,db[[#This Row],[H_2]]-db[[#This Row],[H_1]]-1),"")</f>
        <v/>
      </c>
      <c r="U2130" s="87" t="str">
        <f>IF(db[[#This Row],[QTY/ CTN B]]="","",LEFT(db[[#This Row],[QTY/ CTN B]],SEARCH(" ",db[[#This Row],[QTY/ CTN B]],1)-1))</f>
        <v>360</v>
      </c>
      <c r="V2130" s="87" t="str">
        <f>IF(db[[#This Row],[QTY/ CTN B]]="","",RIGHT(db[[#This Row],[QTY/ CTN B]],LEN(db[[#This Row],[QTY/ CTN B]])-SEARCH(" ",db[[#This Row],[QTY/ CTN B]],1)))</f>
        <v>LSN</v>
      </c>
      <c r="W2130" s="87">
        <f>IF(db[[#This Row],[QTY/ CTN TG]]="",IF(db[[#This Row],[STN TG]]="","",12),LEFT(db[[#This Row],[QTY/ CTN TG]],SEARCH(" ",db[[#This Row],[QTY/ CTN TG]],1)-1))</f>
        <v>12</v>
      </c>
      <c r="X2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0" s="87" t="str">
        <f>IF(db[[#This Row],[STN K]]="","",IF(db[[#This Row],[STN TG]]="LSN",12,""))</f>
        <v/>
      </c>
      <c r="Z2130" s="87" t="str">
        <f>IF(db[[#This Row],[STN TG]]="LSN","PCS","")</f>
        <v/>
      </c>
      <c r="AA2130" s="87">
        <f>db[[#This Row],[QTY B]]*IF(db[[#This Row],[QTY TG]]="",1,db[[#This Row],[QTY TG]])*IF(db[[#This Row],[QTY K]]="",1,db[[#This Row],[QTY K]])</f>
        <v>4320</v>
      </c>
      <c r="AB2130" s="87" t="str">
        <f>IF(db[[#This Row],[STN K]]="",IF(db[[#This Row],[STN TG]]="",db[[#This Row],[STN B]],db[[#This Row],[STN TG]]),db[[#This Row],[STN K]])</f>
        <v>PCS</v>
      </c>
      <c r="AC2130" s="87"/>
    </row>
    <row r="2131" spans="1:29" x14ac:dyDescent="0.25">
      <c r="A2131" s="87">
        <f>ROW()-1</f>
        <v>2130</v>
      </c>
      <c r="B2131" s="3" t="str">
        <f>LOWER(SUBSTITUTE(SUBSTITUTE(SUBSTITUTE(SUBSTITUTE(SUBSTITUTE(SUBSTITUTE(db[[#This Row],[NB BM]]," ",),".",""),"-",""),"(",""),")",""),"/",""))</f>
        <v>pensil2bfancykypf3064</v>
      </c>
      <c r="C2131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D2131" s="3" t="str">
        <f>LOWER(SUBSTITUTE(SUBSTITUTE(SUBSTITUTE(SUBSTITUTE(SUBSTITUTE(SUBSTITUTE(SUBSTITUTE(SUBSTITUTE(SUBSTITUTE(db[[#This Row],[NB PAJAK]]," ",""),"-",""),"(",""),")",""),".",""),",",""),"/",""),"""",""),"+",""))</f>
        <v/>
      </c>
      <c r="E213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pensil2bfancykypf3064360lsn</v>
      </c>
      <c r="F2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pensil2bfancykypf3064360lsnuntana</v>
      </c>
      <c r="G2131" s="1" t="s">
        <v>1971</v>
      </c>
      <c r="H2131" s="4" t="s">
        <v>3139</v>
      </c>
      <c r="I2131" s="49"/>
      <c r="J2131" s="1" t="s">
        <v>1621</v>
      </c>
      <c r="K2131" s="26" t="e">
        <f>IF(db[[#This Row],[NB NOTA_C]]="","",COUNTIF([2]!B_MSK[concat],db[[#This Row],[NB NOTA_C]]))</f>
        <v>#REF!</v>
      </c>
      <c r="L2131" s="7" t="s">
        <v>1634</v>
      </c>
      <c r="M2131" s="3" t="s">
        <v>1806</v>
      </c>
      <c r="N2131" s="1" t="s">
        <v>2812</v>
      </c>
      <c r="P2131" s="1" t="str">
        <f>IF(db[[#This Row],[QTY/ CTN]]="","",SUBSTITUTE(SUBSTITUTE(SUBSTITUTE(db[[#This Row],[QTY/ CTN]]," ","_",2),"(",""),")","")&amp;"_")</f>
        <v>360 LSN_</v>
      </c>
      <c r="Q2131" s="1">
        <f>IF(db[[#This Row],[H_QTY/ CTN]]="","",SEARCH("_",db[[#This Row],[H_QTY/ CTN]]))</f>
        <v>8</v>
      </c>
      <c r="R2131" s="1">
        <f>IF(db[[#This Row],[H_QTY/ CTN]]="","",LEN(db[[#This Row],[H_QTY/ CTN]]))</f>
        <v>8</v>
      </c>
      <c r="S2131" s="90" t="str">
        <f>IF(db[[#This Row],[H_QTY/ CTN]]="","",LEFT(db[[#This Row],[H_QTY/ CTN]],db[[#This Row],[H_1]]-1))</f>
        <v>360 LSN</v>
      </c>
      <c r="T2131" s="87" t="str">
        <f>IF(NOT(db[[#This Row],[H_1]]=db[[#This Row],[H_2]]),MID(db[[#This Row],[H_QTY/ CTN]],db[[#This Row],[H_1]]+1,db[[#This Row],[H_2]]-db[[#This Row],[H_1]]-1),"")</f>
        <v/>
      </c>
      <c r="U2131" s="87" t="str">
        <f>IF(db[[#This Row],[QTY/ CTN B]]="","",LEFT(db[[#This Row],[QTY/ CTN B]],SEARCH(" ",db[[#This Row],[QTY/ CTN B]],1)-1))</f>
        <v>360</v>
      </c>
      <c r="V2131" s="87" t="str">
        <f>IF(db[[#This Row],[QTY/ CTN B]]="","",RIGHT(db[[#This Row],[QTY/ CTN B]],LEN(db[[#This Row],[QTY/ CTN B]])-SEARCH(" ",db[[#This Row],[QTY/ CTN B]],1)))</f>
        <v>LSN</v>
      </c>
      <c r="W2131" s="87">
        <f>IF(db[[#This Row],[QTY/ CTN TG]]="",IF(db[[#This Row],[STN TG]]="","",12),LEFT(db[[#This Row],[QTY/ CTN TG]],SEARCH(" ",db[[#This Row],[QTY/ CTN TG]],1)-1))</f>
        <v>12</v>
      </c>
      <c r="X2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1" s="87" t="str">
        <f>IF(db[[#This Row],[STN K]]="","",IF(db[[#This Row],[STN TG]]="LSN",12,""))</f>
        <v/>
      </c>
      <c r="Z2131" s="87" t="str">
        <f>IF(db[[#This Row],[STN TG]]="LSN","PCS","")</f>
        <v/>
      </c>
      <c r="AA2131" s="87">
        <f>db[[#This Row],[QTY B]]*IF(db[[#This Row],[QTY TG]]="",1,db[[#This Row],[QTY TG]])*IF(db[[#This Row],[QTY K]]="",1,db[[#This Row],[QTY K]])</f>
        <v>4320</v>
      </c>
      <c r="AB2131" s="87" t="str">
        <f>IF(db[[#This Row],[STN K]]="",IF(db[[#This Row],[STN TG]]="",db[[#This Row],[STN B]],db[[#This Row],[STN TG]]),db[[#This Row],[STN K]])</f>
        <v>PCS</v>
      </c>
      <c r="AC2131" s="87"/>
    </row>
    <row r="2132" spans="1:29" x14ac:dyDescent="0.25">
      <c r="A2132" s="87">
        <f>ROW()-1</f>
        <v>2131</v>
      </c>
      <c r="B2132" s="3" t="str">
        <f>LOWER(SUBSTITUTE(SUBSTITUTE(SUBSTITUTE(SUBSTITUTE(SUBSTITUTE(SUBSTITUTE(db[[#This Row],[NB BM]]," ",),".",""),"-",""),"(",""),")",""),"/",""))</f>
        <v>pensil2bfancykypf3065</v>
      </c>
      <c r="C2132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132" s="3" t="str">
        <f>LOWER(SUBSTITUTE(SUBSTITUTE(SUBSTITUTE(SUBSTITUTE(SUBSTITUTE(SUBSTITUTE(SUBSTITUTE(SUBSTITUTE(SUBSTITUTE(db[[#This Row],[NB PAJAK]]," ",""),"-",""),"(",""),")",""),".",""),",",""),"/",""),"""",""),"+",""))</f>
        <v/>
      </c>
      <c r="E2132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pensil2bfancykypf3065360lsn</v>
      </c>
      <c r="F2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pensil2bfancykypf3065360lsnuntana</v>
      </c>
      <c r="G2132" s="1" t="s">
        <v>1232</v>
      </c>
      <c r="H2132" s="4" t="s">
        <v>1524</v>
      </c>
      <c r="I2132" s="49"/>
      <c r="J2132" s="1" t="s">
        <v>1621</v>
      </c>
      <c r="K2132" s="26" t="e">
        <f>IF(db[[#This Row],[NB NOTA_C]]="","",COUNTIF([2]!B_MSK[concat],db[[#This Row],[NB NOTA_C]]))</f>
        <v>#REF!</v>
      </c>
      <c r="L2132" s="6" t="s">
        <v>1634</v>
      </c>
      <c r="M2132" s="1" t="s">
        <v>1806</v>
      </c>
      <c r="N2132" s="1" t="s">
        <v>2812</v>
      </c>
      <c r="P2132" s="1" t="str">
        <f>IF(db[[#This Row],[QTY/ CTN]]="","",SUBSTITUTE(SUBSTITUTE(SUBSTITUTE(db[[#This Row],[QTY/ CTN]]," ","_",2),"(",""),")","")&amp;"_")</f>
        <v>360 LSN_</v>
      </c>
      <c r="Q2132" s="1">
        <f>IF(db[[#This Row],[H_QTY/ CTN]]="","",SEARCH("_",db[[#This Row],[H_QTY/ CTN]]))</f>
        <v>8</v>
      </c>
      <c r="R2132" s="1">
        <f>IF(db[[#This Row],[H_QTY/ CTN]]="","",LEN(db[[#This Row],[H_QTY/ CTN]]))</f>
        <v>8</v>
      </c>
      <c r="S2132" s="90" t="str">
        <f>IF(db[[#This Row],[H_QTY/ CTN]]="","",LEFT(db[[#This Row],[H_QTY/ CTN]],db[[#This Row],[H_1]]-1))</f>
        <v>360 LSN</v>
      </c>
      <c r="T2132" s="87" t="str">
        <f>IF(NOT(db[[#This Row],[H_1]]=db[[#This Row],[H_2]]),MID(db[[#This Row],[H_QTY/ CTN]],db[[#This Row],[H_1]]+1,db[[#This Row],[H_2]]-db[[#This Row],[H_1]]-1),"")</f>
        <v/>
      </c>
      <c r="U2132" s="87" t="str">
        <f>IF(db[[#This Row],[QTY/ CTN B]]="","",LEFT(db[[#This Row],[QTY/ CTN B]],SEARCH(" ",db[[#This Row],[QTY/ CTN B]],1)-1))</f>
        <v>360</v>
      </c>
      <c r="V2132" s="87" t="str">
        <f>IF(db[[#This Row],[QTY/ CTN B]]="","",RIGHT(db[[#This Row],[QTY/ CTN B]],LEN(db[[#This Row],[QTY/ CTN B]])-SEARCH(" ",db[[#This Row],[QTY/ CTN B]],1)))</f>
        <v>LSN</v>
      </c>
      <c r="W2132" s="87">
        <f>IF(db[[#This Row],[QTY/ CTN TG]]="",IF(db[[#This Row],[STN TG]]="","",12),LEFT(db[[#This Row],[QTY/ CTN TG]],SEARCH(" ",db[[#This Row],[QTY/ CTN TG]],1)-1))</f>
        <v>12</v>
      </c>
      <c r="X2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2" s="87" t="str">
        <f>IF(db[[#This Row],[STN K]]="","",IF(db[[#This Row],[STN TG]]="LSN",12,""))</f>
        <v/>
      </c>
      <c r="Z2132" s="87" t="str">
        <f>IF(db[[#This Row],[STN TG]]="LSN","PCS","")</f>
        <v/>
      </c>
      <c r="AA2132" s="87">
        <f>db[[#This Row],[QTY B]]*IF(db[[#This Row],[QTY TG]]="",1,db[[#This Row],[QTY TG]])*IF(db[[#This Row],[QTY K]]="",1,db[[#This Row],[QTY K]])</f>
        <v>4320</v>
      </c>
      <c r="AB2132" s="87" t="str">
        <f>IF(db[[#This Row],[STN K]]="",IF(db[[#This Row],[STN TG]]="",db[[#This Row],[STN B]],db[[#This Row],[STN TG]]),db[[#This Row],[STN K]])</f>
        <v>PCS</v>
      </c>
      <c r="AC2132" s="87"/>
    </row>
    <row r="2133" spans="1:29" x14ac:dyDescent="0.25">
      <c r="A2133" s="87">
        <f>ROW()-1</f>
        <v>2132</v>
      </c>
      <c r="B2133" s="3" t="str">
        <f>LOWER(SUBSTITUTE(SUBSTITUTE(SUBSTITUTE(SUBSTITUTE(SUBSTITUTE(SUBSTITUTE(db[[#This Row],[NB BM]]," ",),".",""),"-",""),"(",""),")",""),"/",""))</f>
        <v>pensil2bfancykypf3066</v>
      </c>
      <c r="C2133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D2133" s="3" t="str">
        <f>LOWER(SUBSTITUTE(SUBSTITUTE(SUBSTITUTE(SUBSTITUTE(SUBSTITUTE(SUBSTITUTE(SUBSTITUTE(SUBSTITUTE(SUBSTITUTE(db[[#This Row],[NB PAJAK]]," ",""),"-",""),"(",""),")",""),".",""),",",""),"/",""),"""",""),"+",""))</f>
        <v/>
      </c>
      <c r="E2133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pensil2bfancykypf3066360lsn</v>
      </c>
      <c r="F2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pensil2bfancykypf3066360lsnuntana</v>
      </c>
      <c r="G2133" s="1" t="s">
        <v>3357</v>
      </c>
      <c r="H2133" s="4" t="s">
        <v>3356</v>
      </c>
      <c r="I2133" s="49"/>
      <c r="J2133" s="1" t="s">
        <v>1621</v>
      </c>
      <c r="K2133" s="28" t="e">
        <f>IF(db[[#This Row],[NB NOTA_C]]="","",COUNTIF([2]!B_MSK[concat],db[[#This Row],[NB NOTA_C]]))</f>
        <v>#REF!</v>
      </c>
      <c r="L2133" s="7" t="s">
        <v>2654</v>
      </c>
      <c r="M2133" s="3" t="s">
        <v>1806</v>
      </c>
      <c r="N2133" s="1" t="s">
        <v>2812</v>
      </c>
      <c r="O2133" s="3"/>
      <c r="P2133" s="3" t="str">
        <f>IF(db[[#This Row],[QTY/ CTN]]="","",SUBSTITUTE(SUBSTITUTE(SUBSTITUTE(db[[#This Row],[QTY/ CTN]]," ","_",2),"(",""),")","")&amp;"_")</f>
        <v>360 LSN_</v>
      </c>
      <c r="Q2133" s="3">
        <f>IF(db[[#This Row],[H_QTY/ CTN]]="","",SEARCH("_",db[[#This Row],[H_QTY/ CTN]]))</f>
        <v>8</v>
      </c>
      <c r="R2133" s="3">
        <f>IF(db[[#This Row],[H_QTY/ CTN]]="","",LEN(db[[#This Row],[H_QTY/ CTN]]))</f>
        <v>8</v>
      </c>
      <c r="S2133" s="87" t="str">
        <f>IF(db[[#This Row],[H_QTY/ CTN]]="","",LEFT(db[[#This Row],[H_QTY/ CTN]],db[[#This Row],[H_1]]-1))</f>
        <v>360 LSN</v>
      </c>
      <c r="T2133" s="87" t="str">
        <f>IF(NOT(db[[#This Row],[H_1]]=db[[#This Row],[H_2]]),MID(db[[#This Row],[H_QTY/ CTN]],db[[#This Row],[H_1]]+1,db[[#This Row],[H_2]]-db[[#This Row],[H_1]]-1),"")</f>
        <v/>
      </c>
      <c r="U2133" s="87" t="str">
        <f>IF(db[[#This Row],[QTY/ CTN B]]="","",LEFT(db[[#This Row],[QTY/ CTN B]],SEARCH(" ",db[[#This Row],[QTY/ CTN B]],1)-1))</f>
        <v>360</v>
      </c>
      <c r="V2133" s="87" t="str">
        <f>IF(db[[#This Row],[QTY/ CTN B]]="","",RIGHT(db[[#This Row],[QTY/ CTN B]],LEN(db[[#This Row],[QTY/ CTN B]])-SEARCH(" ",db[[#This Row],[QTY/ CTN B]],1)))</f>
        <v>LSN</v>
      </c>
      <c r="W2133" s="87">
        <f>IF(db[[#This Row],[QTY/ CTN TG]]="",IF(db[[#This Row],[STN TG]]="","",12),LEFT(db[[#This Row],[QTY/ CTN TG]],SEARCH(" ",db[[#This Row],[QTY/ CTN TG]],1)-1))</f>
        <v>12</v>
      </c>
      <c r="X2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3" s="87" t="str">
        <f>IF(db[[#This Row],[STN K]]="","",IF(db[[#This Row],[STN TG]]="LSN",12,""))</f>
        <v/>
      </c>
      <c r="Z2133" s="87" t="str">
        <f>IF(db[[#This Row],[STN TG]]="LSN","PCS","")</f>
        <v/>
      </c>
      <c r="AA2133" s="87">
        <f>db[[#This Row],[QTY B]]*IF(db[[#This Row],[QTY TG]]="",1,db[[#This Row],[QTY TG]])*IF(db[[#This Row],[QTY K]]="",1,db[[#This Row],[QTY K]])</f>
        <v>4320</v>
      </c>
      <c r="AB2133" s="87" t="str">
        <f>IF(db[[#This Row],[STN K]]="",IF(db[[#This Row],[STN TG]]="",db[[#This Row],[STN B]],db[[#This Row],[STN TG]]),db[[#This Row],[STN K]])</f>
        <v>PCS</v>
      </c>
      <c r="AC2133" s="87"/>
    </row>
    <row r="2134" spans="1:29" x14ac:dyDescent="0.25">
      <c r="A2134" s="87">
        <f>ROW()-1</f>
        <v>2133</v>
      </c>
      <c r="B2134" s="3" t="str">
        <f>LOWER(SUBSTITUTE(SUBSTITUTE(SUBSTITUTE(SUBSTITUTE(SUBSTITUTE(SUBSTITUTE(db[[#This Row],[NB BM]]," ",),".",""),"-",""),"(",""),")",""),"/",""))</f>
        <v>pensil2bkayagianimalkyps2022b</v>
      </c>
      <c r="C2134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D2134" s="3" t="str">
        <f>LOWER(SUBSTITUTE(SUBSTITUTE(SUBSTITUTE(SUBSTITUTE(SUBSTITUTE(SUBSTITUTE(SUBSTITUTE(SUBSTITUTE(SUBSTITUTE(db[[#This Row],[NB PAJAK]]," ",""),"-",""),"(",""),")",""),".",""),",",""),"/",""),"""",""),"+",""))</f>
        <v/>
      </c>
      <c r="E2134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pensil2bkayagianimalkyps2022b360lsn</v>
      </c>
      <c r="F2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pensil2bkayagianimalkyps2022360lsnuntana</v>
      </c>
      <c r="G2134" s="1" t="s">
        <v>1972</v>
      </c>
      <c r="H2134" s="4" t="s">
        <v>3145</v>
      </c>
      <c r="I2134" s="49"/>
      <c r="J2134" s="1" t="s">
        <v>1621</v>
      </c>
      <c r="K2134" s="26" t="e">
        <f>IF(db[[#This Row],[NB NOTA_C]]="","",COUNTIF([2]!B_MSK[concat],db[[#This Row],[NB NOTA_C]]))</f>
        <v>#REF!</v>
      </c>
      <c r="L2134" s="7" t="s">
        <v>1634</v>
      </c>
      <c r="M2134" s="3" t="s">
        <v>1806</v>
      </c>
      <c r="N2134" s="1" t="s">
        <v>2812</v>
      </c>
      <c r="P2134" s="1" t="str">
        <f>IF(db[[#This Row],[QTY/ CTN]]="","",SUBSTITUTE(SUBSTITUTE(SUBSTITUTE(db[[#This Row],[QTY/ CTN]]," ","_",2),"(",""),")","")&amp;"_")</f>
        <v>360 LSN_</v>
      </c>
      <c r="Q2134" s="1">
        <f>IF(db[[#This Row],[H_QTY/ CTN]]="","",SEARCH("_",db[[#This Row],[H_QTY/ CTN]]))</f>
        <v>8</v>
      </c>
      <c r="R2134" s="1">
        <f>IF(db[[#This Row],[H_QTY/ CTN]]="","",LEN(db[[#This Row],[H_QTY/ CTN]]))</f>
        <v>8</v>
      </c>
      <c r="S2134" s="90" t="str">
        <f>IF(db[[#This Row],[H_QTY/ CTN]]="","",LEFT(db[[#This Row],[H_QTY/ CTN]],db[[#This Row],[H_1]]-1))</f>
        <v>360 LSN</v>
      </c>
      <c r="T2134" s="87" t="str">
        <f>IF(NOT(db[[#This Row],[H_1]]=db[[#This Row],[H_2]]),MID(db[[#This Row],[H_QTY/ CTN]],db[[#This Row],[H_1]]+1,db[[#This Row],[H_2]]-db[[#This Row],[H_1]]-1),"")</f>
        <v/>
      </c>
      <c r="U2134" s="87" t="str">
        <f>IF(db[[#This Row],[QTY/ CTN B]]="","",LEFT(db[[#This Row],[QTY/ CTN B]],SEARCH(" ",db[[#This Row],[QTY/ CTN B]],1)-1))</f>
        <v>360</v>
      </c>
      <c r="V2134" s="87" t="str">
        <f>IF(db[[#This Row],[QTY/ CTN B]]="","",RIGHT(db[[#This Row],[QTY/ CTN B]],LEN(db[[#This Row],[QTY/ CTN B]])-SEARCH(" ",db[[#This Row],[QTY/ CTN B]],1)))</f>
        <v>LSN</v>
      </c>
      <c r="W2134" s="87">
        <f>IF(db[[#This Row],[QTY/ CTN TG]]="",IF(db[[#This Row],[STN TG]]="","",12),LEFT(db[[#This Row],[QTY/ CTN TG]],SEARCH(" ",db[[#This Row],[QTY/ CTN TG]],1)-1))</f>
        <v>12</v>
      </c>
      <c r="X2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4" s="87" t="str">
        <f>IF(db[[#This Row],[STN K]]="","",IF(db[[#This Row],[STN TG]]="LSN",12,""))</f>
        <v/>
      </c>
      <c r="Z2134" s="87" t="str">
        <f>IF(db[[#This Row],[STN TG]]="LSN","PCS","")</f>
        <v/>
      </c>
      <c r="AA2134" s="87">
        <f>db[[#This Row],[QTY B]]*IF(db[[#This Row],[QTY TG]]="",1,db[[#This Row],[QTY TG]])*IF(db[[#This Row],[QTY K]]="",1,db[[#This Row],[QTY K]])</f>
        <v>4320</v>
      </c>
      <c r="AB2134" s="87" t="str">
        <f>IF(db[[#This Row],[STN K]]="",IF(db[[#This Row],[STN TG]]="",db[[#This Row],[STN B]],db[[#This Row],[STN TG]]),db[[#This Row],[STN K]])</f>
        <v>PCS</v>
      </c>
      <c r="AC2134" s="87"/>
    </row>
    <row r="2135" spans="1:29" x14ac:dyDescent="0.25">
      <c r="A2135" s="87">
        <f>ROW()-1</f>
        <v>2134</v>
      </c>
      <c r="B2135" s="3" t="str">
        <f>LOWER(SUBSTITUTE(SUBSTITUTE(SUBSTITUTE(SUBSTITUTE(SUBSTITUTE(SUBSTITUTE(db[[#This Row],[NB BM]]," ",),".",""),"-",""),"(",""),")",""),"/",""))</f>
        <v>pensil2bkayagibatikkypb2029</v>
      </c>
      <c r="C2135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D2135" s="3" t="str">
        <f>LOWER(SUBSTITUTE(SUBSTITUTE(SUBSTITUTE(SUBSTITUTE(SUBSTITUTE(SUBSTITUTE(SUBSTITUTE(SUBSTITUTE(SUBSTITUTE(db[[#This Row],[NB PAJAK]]," ",""),"-",""),"(",""),")",""),".",""),",",""),"/",""),"""",""),"+",""))</f>
        <v/>
      </c>
      <c r="E2135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pensil2bkayagibatikkypb2029360lsn</v>
      </c>
      <c r="F2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pensil2bkayagibatikkypb2029360lsnuntana</v>
      </c>
      <c r="G2135" s="1" t="s">
        <v>1973</v>
      </c>
      <c r="H2135" s="4" t="s">
        <v>3144</v>
      </c>
      <c r="I2135" s="49"/>
      <c r="J2135" s="1" t="s">
        <v>1621</v>
      </c>
      <c r="K2135" s="26" t="e">
        <f>IF(db[[#This Row],[NB NOTA_C]]="","",COUNTIF([2]!B_MSK[concat],db[[#This Row],[NB NOTA_C]]))</f>
        <v>#REF!</v>
      </c>
      <c r="L2135" s="7" t="s">
        <v>1634</v>
      </c>
      <c r="M2135" s="3" t="s">
        <v>1806</v>
      </c>
      <c r="N2135" s="1" t="s">
        <v>2812</v>
      </c>
      <c r="P2135" s="1" t="str">
        <f>IF(db[[#This Row],[QTY/ CTN]]="","",SUBSTITUTE(SUBSTITUTE(SUBSTITUTE(db[[#This Row],[QTY/ CTN]]," ","_",2),"(",""),")","")&amp;"_")</f>
        <v>360 LSN_</v>
      </c>
      <c r="Q2135" s="1">
        <f>IF(db[[#This Row],[H_QTY/ CTN]]="","",SEARCH("_",db[[#This Row],[H_QTY/ CTN]]))</f>
        <v>8</v>
      </c>
      <c r="R2135" s="1">
        <f>IF(db[[#This Row],[H_QTY/ CTN]]="","",LEN(db[[#This Row],[H_QTY/ CTN]]))</f>
        <v>8</v>
      </c>
      <c r="S2135" s="90" t="str">
        <f>IF(db[[#This Row],[H_QTY/ CTN]]="","",LEFT(db[[#This Row],[H_QTY/ CTN]],db[[#This Row],[H_1]]-1))</f>
        <v>360 LSN</v>
      </c>
      <c r="T2135" s="87" t="str">
        <f>IF(NOT(db[[#This Row],[H_1]]=db[[#This Row],[H_2]]),MID(db[[#This Row],[H_QTY/ CTN]],db[[#This Row],[H_1]]+1,db[[#This Row],[H_2]]-db[[#This Row],[H_1]]-1),"")</f>
        <v/>
      </c>
      <c r="U2135" s="87" t="str">
        <f>IF(db[[#This Row],[QTY/ CTN B]]="","",LEFT(db[[#This Row],[QTY/ CTN B]],SEARCH(" ",db[[#This Row],[QTY/ CTN B]],1)-1))</f>
        <v>360</v>
      </c>
      <c r="V2135" s="87" t="str">
        <f>IF(db[[#This Row],[QTY/ CTN B]]="","",RIGHT(db[[#This Row],[QTY/ CTN B]],LEN(db[[#This Row],[QTY/ CTN B]])-SEARCH(" ",db[[#This Row],[QTY/ CTN B]],1)))</f>
        <v>LSN</v>
      </c>
      <c r="W2135" s="87">
        <f>IF(db[[#This Row],[QTY/ CTN TG]]="",IF(db[[#This Row],[STN TG]]="","",12),LEFT(db[[#This Row],[QTY/ CTN TG]],SEARCH(" ",db[[#This Row],[QTY/ CTN TG]],1)-1))</f>
        <v>12</v>
      </c>
      <c r="X2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5" s="87" t="str">
        <f>IF(db[[#This Row],[STN K]]="","",IF(db[[#This Row],[STN TG]]="LSN",12,""))</f>
        <v/>
      </c>
      <c r="Z2135" s="87" t="str">
        <f>IF(db[[#This Row],[STN TG]]="LSN","PCS","")</f>
        <v/>
      </c>
      <c r="AA2135" s="87">
        <f>db[[#This Row],[QTY B]]*IF(db[[#This Row],[QTY TG]]="",1,db[[#This Row],[QTY TG]])*IF(db[[#This Row],[QTY K]]="",1,db[[#This Row],[QTY K]])</f>
        <v>4320</v>
      </c>
      <c r="AB2135" s="87" t="str">
        <f>IF(db[[#This Row],[STN K]]="",IF(db[[#This Row],[STN TG]]="",db[[#This Row],[STN B]],db[[#This Row],[STN TG]]),db[[#This Row],[STN K]])</f>
        <v>PCS</v>
      </c>
      <c r="AC2135" s="87"/>
    </row>
    <row r="2136" spans="1:29" x14ac:dyDescent="0.25">
      <c r="A2136" s="87">
        <f>ROW()-1</f>
        <v>2135</v>
      </c>
      <c r="B2136" s="3" t="str">
        <f>LOWER(SUBSTITUTE(SUBSTITUTE(SUBSTITUTE(SUBSTITUTE(SUBSTITUTE(SUBSTITUTE(db[[#This Row],[NB BM]]," ",),".",""),"-",""),"(",""),")",""),"/",""))</f>
        <v>pensil2bkayagifancykypf3063</v>
      </c>
      <c r="C2136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136" s="3" t="str">
        <f>LOWER(SUBSTITUTE(SUBSTITUTE(SUBSTITUTE(SUBSTITUTE(SUBSTITUTE(SUBSTITUTE(SUBSTITUTE(SUBSTITUTE(SUBSTITUTE(db[[#This Row],[NB PAJAK]]," ",""),"-",""),"(",""),")",""),".",""),",",""),"/",""),"""",""),"+",""))</f>
        <v/>
      </c>
      <c r="E2136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pensil2bkayagifancykypf3063360lsn</v>
      </c>
      <c r="F2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pensil2bkayagifancykypf3063360lsnuntana</v>
      </c>
      <c r="G2136" s="1" t="s">
        <v>1233</v>
      </c>
      <c r="H2136" s="4" t="s">
        <v>1525</v>
      </c>
      <c r="I2136" s="49"/>
      <c r="J2136" s="1" t="s">
        <v>1621</v>
      </c>
      <c r="K2136" s="26" t="e">
        <f>IF(db[[#This Row],[NB NOTA_C]]="","",COUNTIF([2]!B_MSK[concat],db[[#This Row],[NB NOTA_C]]))</f>
        <v>#REF!</v>
      </c>
      <c r="L2136" s="6" t="s">
        <v>1634</v>
      </c>
      <c r="M2136" s="1" t="s">
        <v>1806</v>
      </c>
      <c r="N2136" s="1" t="s">
        <v>2812</v>
      </c>
      <c r="P2136" s="1" t="str">
        <f>IF(db[[#This Row],[QTY/ CTN]]="","",SUBSTITUTE(SUBSTITUTE(SUBSTITUTE(db[[#This Row],[QTY/ CTN]]," ","_",2),"(",""),")","")&amp;"_")</f>
        <v>360 LSN_</v>
      </c>
      <c r="Q2136" s="1">
        <f>IF(db[[#This Row],[H_QTY/ CTN]]="","",SEARCH("_",db[[#This Row],[H_QTY/ CTN]]))</f>
        <v>8</v>
      </c>
      <c r="R2136" s="1">
        <f>IF(db[[#This Row],[H_QTY/ CTN]]="","",LEN(db[[#This Row],[H_QTY/ CTN]]))</f>
        <v>8</v>
      </c>
      <c r="S2136" s="90" t="str">
        <f>IF(db[[#This Row],[H_QTY/ CTN]]="","",LEFT(db[[#This Row],[H_QTY/ CTN]],db[[#This Row],[H_1]]-1))</f>
        <v>360 LSN</v>
      </c>
      <c r="T2136" s="87" t="str">
        <f>IF(NOT(db[[#This Row],[H_1]]=db[[#This Row],[H_2]]),MID(db[[#This Row],[H_QTY/ CTN]],db[[#This Row],[H_1]]+1,db[[#This Row],[H_2]]-db[[#This Row],[H_1]]-1),"")</f>
        <v/>
      </c>
      <c r="U2136" s="87" t="str">
        <f>IF(db[[#This Row],[QTY/ CTN B]]="","",LEFT(db[[#This Row],[QTY/ CTN B]],SEARCH(" ",db[[#This Row],[QTY/ CTN B]],1)-1))</f>
        <v>360</v>
      </c>
      <c r="V2136" s="87" t="str">
        <f>IF(db[[#This Row],[QTY/ CTN B]]="","",RIGHT(db[[#This Row],[QTY/ CTN B]],LEN(db[[#This Row],[QTY/ CTN B]])-SEARCH(" ",db[[#This Row],[QTY/ CTN B]],1)))</f>
        <v>LSN</v>
      </c>
      <c r="W2136" s="87">
        <f>IF(db[[#This Row],[QTY/ CTN TG]]="",IF(db[[#This Row],[STN TG]]="","",12),LEFT(db[[#This Row],[QTY/ CTN TG]],SEARCH(" ",db[[#This Row],[QTY/ CTN TG]],1)-1))</f>
        <v>12</v>
      </c>
      <c r="X2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6" s="87" t="str">
        <f>IF(db[[#This Row],[STN K]]="","",IF(db[[#This Row],[STN TG]]="LSN",12,""))</f>
        <v/>
      </c>
      <c r="Z2136" s="87" t="str">
        <f>IF(db[[#This Row],[STN TG]]="LSN","PCS","")</f>
        <v/>
      </c>
      <c r="AA2136" s="87">
        <f>db[[#This Row],[QTY B]]*IF(db[[#This Row],[QTY TG]]="",1,db[[#This Row],[QTY TG]])*IF(db[[#This Row],[QTY K]]="",1,db[[#This Row],[QTY K]])</f>
        <v>4320</v>
      </c>
      <c r="AB2136" s="87" t="str">
        <f>IF(db[[#This Row],[STN K]]="",IF(db[[#This Row],[STN TG]]="",db[[#This Row],[STN B]],db[[#This Row],[STN TG]]),db[[#This Row],[STN K]])</f>
        <v>PCS</v>
      </c>
      <c r="AC2136" s="87"/>
    </row>
    <row r="2137" spans="1:29" x14ac:dyDescent="0.25">
      <c r="A2137" s="87">
        <f>ROW()-1</f>
        <v>2136</v>
      </c>
      <c r="B2137" s="3" t="str">
        <f>LOWER(SUBSTITUTE(SUBSTITUTE(SUBSTITUTE(SUBSTITUTE(SUBSTITUTE(SUBSTITUTE(db[[#This Row],[NB BM]]," ",),".",""),"-",""),"(",""),")",""),"/",""))</f>
        <v>pensil2bkayagikypb3036</v>
      </c>
      <c r="C2137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D2137" s="3" t="str">
        <f>LOWER(SUBSTITUTE(SUBSTITUTE(SUBSTITUTE(SUBSTITUTE(SUBSTITUTE(SUBSTITUTE(SUBSTITUTE(SUBSTITUTE(SUBSTITUTE(db[[#This Row],[NB PAJAK]]," ",""),"-",""),"(",""),")",""),".",""),",",""),"/",""),"""",""),"+",""))</f>
        <v/>
      </c>
      <c r="E2137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pensil2bkayagikypb3036360lsn</v>
      </c>
      <c r="F2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pensil2bkayagikypb3036360lsnuntana</v>
      </c>
      <c r="G2137" s="1" t="s">
        <v>1234</v>
      </c>
      <c r="H2137" s="4" t="s">
        <v>1526</v>
      </c>
      <c r="I2137" s="49"/>
      <c r="J2137" s="1" t="s">
        <v>1621</v>
      </c>
      <c r="K2137" s="26" t="e">
        <f>IF(db[[#This Row],[NB NOTA_C]]="","",COUNTIF([2]!B_MSK[concat],db[[#This Row],[NB NOTA_C]]))</f>
        <v>#REF!</v>
      </c>
      <c r="L2137" s="6" t="s">
        <v>1634</v>
      </c>
      <c r="M2137" s="1" t="s">
        <v>1806</v>
      </c>
      <c r="N2137" s="1" t="s">
        <v>2812</v>
      </c>
      <c r="P2137" s="1" t="str">
        <f>IF(db[[#This Row],[QTY/ CTN]]="","",SUBSTITUTE(SUBSTITUTE(SUBSTITUTE(db[[#This Row],[QTY/ CTN]]," ","_",2),"(",""),")","")&amp;"_")</f>
        <v>360 LSN_</v>
      </c>
      <c r="Q2137" s="1">
        <f>IF(db[[#This Row],[H_QTY/ CTN]]="","",SEARCH("_",db[[#This Row],[H_QTY/ CTN]]))</f>
        <v>8</v>
      </c>
      <c r="R2137" s="1">
        <f>IF(db[[#This Row],[H_QTY/ CTN]]="","",LEN(db[[#This Row],[H_QTY/ CTN]]))</f>
        <v>8</v>
      </c>
      <c r="S2137" s="90" t="str">
        <f>IF(db[[#This Row],[H_QTY/ CTN]]="","",LEFT(db[[#This Row],[H_QTY/ CTN]],db[[#This Row],[H_1]]-1))</f>
        <v>360 LSN</v>
      </c>
      <c r="T2137" s="87" t="str">
        <f>IF(NOT(db[[#This Row],[H_1]]=db[[#This Row],[H_2]]),MID(db[[#This Row],[H_QTY/ CTN]],db[[#This Row],[H_1]]+1,db[[#This Row],[H_2]]-db[[#This Row],[H_1]]-1),"")</f>
        <v/>
      </c>
      <c r="U2137" s="87" t="str">
        <f>IF(db[[#This Row],[QTY/ CTN B]]="","",LEFT(db[[#This Row],[QTY/ CTN B]],SEARCH(" ",db[[#This Row],[QTY/ CTN B]],1)-1))</f>
        <v>360</v>
      </c>
      <c r="V2137" s="87" t="str">
        <f>IF(db[[#This Row],[QTY/ CTN B]]="","",RIGHT(db[[#This Row],[QTY/ CTN B]],LEN(db[[#This Row],[QTY/ CTN B]])-SEARCH(" ",db[[#This Row],[QTY/ CTN B]],1)))</f>
        <v>LSN</v>
      </c>
      <c r="W2137" s="87">
        <f>IF(db[[#This Row],[QTY/ CTN TG]]="",IF(db[[#This Row],[STN TG]]="","",12),LEFT(db[[#This Row],[QTY/ CTN TG]],SEARCH(" ",db[[#This Row],[QTY/ CTN TG]],1)-1))</f>
        <v>12</v>
      </c>
      <c r="X2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7" s="87" t="str">
        <f>IF(db[[#This Row],[STN K]]="","",IF(db[[#This Row],[STN TG]]="LSN",12,""))</f>
        <v/>
      </c>
      <c r="Z2137" s="87" t="str">
        <f>IF(db[[#This Row],[STN TG]]="LSN","PCS","")</f>
        <v/>
      </c>
      <c r="AA2137" s="87">
        <f>db[[#This Row],[QTY B]]*IF(db[[#This Row],[QTY TG]]="",1,db[[#This Row],[QTY TG]])*IF(db[[#This Row],[QTY K]]="",1,db[[#This Row],[QTY K]])</f>
        <v>4320</v>
      </c>
      <c r="AB2137" s="87" t="str">
        <f>IF(db[[#This Row],[STN K]]="",IF(db[[#This Row],[STN TG]]="",db[[#This Row],[STN B]],db[[#This Row],[STN TG]]),db[[#This Row],[STN K]])</f>
        <v>PCS</v>
      </c>
      <c r="AC2137" s="87"/>
    </row>
    <row r="2138" spans="1:29" x14ac:dyDescent="0.25">
      <c r="A2138" s="87">
        <f>ROW()-1</f>
        <v>2137</v>
      </c>
      <c r="B2138" s="3" t="str">
        <f>LOWER(SUBSTITUTE(SUBSTITUTE(SUBSTITUTE(SUBSTITUTE(SUBSTITUTE(SUBSTITUTE(db[[#This Row],[NB BM]]," ",),".",""),"-",""),"(",""),")",""),"/",""))</f>
        <v>pensil2bkayagikypf2026</v>
      </c>
      <c r="C2138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D2138" s="3" t="str">
        <f>LOWER(SUBSTITUTE(SUBSTITUTE(SUBSTITUTE(SUBSTITUTE(SUBSTITUTE(SUBSTITUTE(SUBSTITUTE(SUBSTITUTE(SUBSTITUTE(db[[#This Row],[NB PAJAK]]," ",""),"-",""),"(",""),")",""),".",""),",",""),"/",""),"""",""),"+",""))</f>
        <v/>
      </c>
      <c r="E213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pensil2bkayagikypf2026360lsn</v>
      </c>
      <c r="F21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pensil2bkayagikypf2026360lsnuntana</v>
      </c>
      <c r="G2138" s="1" t="s">
        <v>1236</v>
      </c>
      <c r="H2138" s="4" t="s">
        <v>1528</v>
      </c>
      <c r="I2138" s="49"/>
      <c r="J2138" s="1" t="s">
        <v>1621</v>
      </c>
      <c r="K2138" s="26" t="e">
        <f>IF(db[[#This Row],[NB NOTA_C]]="","",COUNTIF([2]!B_MSK[concat],db[[#This Row],[NB NOTA_C]]))</f>
        <v>#REF!</v>
      </c>
      <c r="L2138" s="6" t="s">
        <v>1634</v>
      </c>
      <c r="M2138" s="1" t="s">
        <v>1806</v>
      </c>
      <c r="N2138" s="1" t="s">
        <v>2812</v>
      </c>
      <c r="P2138" s="1" t="str">
        <f>IF(db[[#This Row],[QTY/ CTN]]="","",SUBSTITUTE(SUBSTITUTE(SUBSTITUTE(db[[#This Row],[QTY/ CTN]]," ","_",2),"(",""),")","")&amp;"_")</f>
        <v>360 LSN_</v>
      </c>
      <c r="Q2138" s="1">
        <f>IF(db[[#This Row],[H_QTY/ CTN]]="","",SEARCH("_",db[[#This Row],[H_QTY/ CTN]]))</f>
        <v>8</v>
      </c>
      <c r="R2138" s="1">
        <f>IF(db[[#This Row],[H_QTY/ CTN]]="","",LEN(db[[#This Row],[H_QTY/ CTN]]))</f>
        <v>8</v>
      </c>
      <c r="S2138" s="90" t="str">
        <f>IF(db[[#This Row],[H_QTY/ CTN]]="","",LEFT(db[[#This Row],[H_QTY/ CTN]],db[[#This Row],[H_1]]-1))</f>
        <v>360 LSN</v>
      </c>
      <c r="T2138" s="87" t="str">
        <f>IF(NOT(db[[#This Row],[H_1]]=db[[#This Row],[H_2]]),MID(db[[#This Row],[H_QTY/ CTN]],db[[#This Row],[H_1]]+1,db[[#This Row],[H_2]]-db[[#This Row],[H_1]]-1),"")</f>
        <v/>
      </c>
      <c r="U2138" s="87" t="str">
        <f>IF(db[[#This Row],[QTY/ CTN B]]="","",LEFT(db[[#This Row],[QTY/ CTN B]],SEARCH(" ",db[[#This Row],[QTY/ CTN B]],1)-1))</f>
        <v>360</v>
      </c>
      <c r="V2138" s="87" t="str">
        <f>IF(db[[#This Row],[QTY/ CTN B]]="","",RIGHT(db[[#This Row],[QTY/ CTN B]],LEN(db[[#This Row],[QTY/ CTN B]])-SEARCH(" ",db[[#This Row],[QTY/ CTN B]],1)))</f>
        <v>LSN</v>
      </c>
      <c r="W2138" s="87">
        <f>IF(db[[#This Row],[QTY/ CTN TG]]="",IF(db[[#This Row],[STN TG]]="","",12),LEFT(db[[#This Row],[QTY/ CTN TG]],SEARCH(" ",db[[#This Row],[QTY/ CTN TG]],1)-1))</f>
        <v>12</v>
      </c>
      <c r="X2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8" s="87" t="str">
        <f>IF(db[[#This Row],[STN K]]="","",IF(db[[#This Row],[STN TG]]="LSN",12,""))</f>
        <v/>
      </c>
      <c r="Z2138" s="87" t="str">
        <f>IF(db[[#This Row],[STN TG]]="LSN","PCS","")</f>
        <v/>
      </c>
      <c r="AA2138" s="87">
        <f>db[[#This Row],[QTY B]]*IF(db[[#This Row],[QTY TG]]="",1,db[[#This Row],[QTY TG]])*IF(db[[#This Row],[QTY K]]="",1,db[[#This Row],[QTY K]])</f>
        <v>4320</v>
      </c>
      <c r="AB2138" s="87" t="str">
        <f>IF(db[[#This Row],[STN K]]="",IF(db[[#This Row],[STN TG]]="",db[[#This Row],[STN B]],db[[#This Row],[STN TG]]),db[[#This Row],[STN K]])</f>
        <v>PCS</v>
      </c>
      <c r="AC2138" s="87"/>
    </row>
    <row r="2139" spans="1:29" x14ac:dyDescent="0.25">
      <c r="A2139" s="87">
        <f>ROW()-1</f>
        <v>2138</v>
      </c>
      <c r="B2139" s="3" t="str">
        <f>LOWER(SUBSTITUTE(SUBSTITUTE(SUBSTITUTE(SUBSTITUTE(SUBSTITUTE(SUBSTITUTE(db[[#This Row],[NB BM]]," ",),".",""),"-",""),"(",""),")",""),"/",""))</f>
        <v>pensil2bkayagikypf3039</v>
      </c>
      <c r="C2139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D2139" s="3" t="str">
        <f>LOWER(SUBSTITUTE(SUBSTITUTE(SUBSTITUTE(SUBSTITUTE(SUBSTITUTE(SUBSTITUTE(SUBSTITUTE(SUBSTITUTE(SUBSTITUTE(db[[#This Row],[NB PAJAK]]," ",""),"-",""),"(",""),")",""),".",""),",",""),"/",""),"""",""),"+",""))</f>
        <v/>
      </c>
      <c r="E213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pensil2bkayagikypf3039360lsn</v>
      </c>
      <c r="F2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pensil2bkayagikypf3039360lsnuntana</v>
      </c>
      <c r="G2139" s="1" t="s">
        <v>1237</v>
      </c>
      <c r="H2139" s="4" t="s">
        <v>1529</v>
      </c>
      <c r="I2139" s="2"/>
      <c r="J2139" s="1" t="s">
        <v>1621</v>
      </c>
      <c r="K2139" s="26" t="e">
        <f>IF(db[[#This Row],[NB NOTA_C]]="","",COUNTIF([2]!B_MSK[concat],db[[#This Row],[NB NOTA_C]]))</f>
        <v>#REF!</v>
      </c>
      <c r="L2139" s="6" t="s">
        <v>1634</v>
      </c>
      <c r="M2139" s="1" t="s">
        <v>1806</v>
      </c>
      <c r="N2139" s="1" t="s">
        <v>2812</v>
      </c>
      <c r="P2139" s="1" t="str">
        <f>IF(db[[#This Row],[QTY/ CTN]]="","",SUBSTITUTE(SUBSTITUTE(SUBSTITUTE(db[[#This Row],[QTY/ CTN]]," ","_",2),"(",""),")","")&amp;"_")</f>
        <v>360 LSN_</v>
      </c>
      <c r="Q2139" s="1">
        <f>IF(db[[#This Row],[H_QTY/ CTN]]="","",SEARCH("_",db[[#This Row],[H_QTY/ CTN]]))</f>
        <v>8</v>
      </c>
      <c r="R2139" s="1">
        <f>IF(db[[#This Row],[H_QTY/ CTN]]="","",LEN(db[[#This Row],[H_QTY/ CTN]]))</f>
        <v>8</v>
      </c>
      <c r="S2139" s="90" t="str">
        <f>IF(db[[#This Row],[H_QTY/ CTN]]="","",LEFT(db[[#This Row],[H_QTY/ CTN]],db[[#This Row],[H_1]]-1))</f>
        <v>360 LSN</v>
      </c>
      <c r="T2139" s="87" t="str">
        <f>IF(NOT(db[[#This Row],[H_1]]=db[[#This Row],[H_2]]),MID(db[[#This Row],[H_QTY/ CTN]],db[[#This Row],[H_1]]+1,db[[#This Row],[H_2]]-db[[#This Row],[H_1]]-1),"")</f>
        <v/>
      </c>
      <c r="U2139" s="87" t="str">
        <f>IF(db[[#This Row],[QTY/ CTN B]]="","",LEFT(db[[#This Row],[QTY/ CTN B]],SEARCH(" ",db[[#This Row],[QTY/ CTN B]],1)-1))</f>
        <v>360</v>
      </c>
      <c r="V2139" s="87" t="str">
        <f>IF(db[[#This Row],[QTY/ CTN B]]="","",RIGHT(db[[#This Row],[QTY/ CTN B]],LEN(db[[#This Row],[QTY/ CTN B]])-SEARCH(" ",db[[#This Row],[QTY/ CTN B]],1)))</f>
        <v>LSN</v>
      </c>
      <c r="W2139" s="87">
        <f>IF(db[[#This Row],[QTY/ CTN TG]]="",IF(db[[#This Row],[STN TG]]="","",12),LEFT(db[[#This Row],[QTY/ CTN TG]],SEARCH(" ",db[[#This Row],[QTY/ CTN TG]],1)-1))</f>
        <v>12</v>
      </c>
      <c r="X2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39" s="87" t="str">
        <f>IF(db[[#This Row],[STN K]]="","",IF(db[[#This Row],[STN TG]]="LSN",12,""))</f>
        <v/>
      </c>
      <c r="Z2139" s="87" t="str">
        <f>IF(db[[#This Row],[STN TG]]="LSN","PCS","")</f>
        <v/>
      </c>
      <c r="AA2139" s="87">
        <f>db[[#This Row],[QTY B]]*IF(db[[#This Row],[QTY TG]]="",1,db[[#This Row],[QTY TG]])*IF(db[[#This Row],[QTY K]]="",1,db[[#This Row],[QTY K]])</f>
        <v>4320</v>
      </c>
      <c r="AB2139" s="87" t="str">
        <f>IF(db[[#This Row],[STN K]]="",IF(db[[#This Row],[STN TG]]="",db[[#This Row],[STN B]],db[[#This Row],[STN TG]]),db[[#This Row],[STN K]])</f>
        <v>PCS</v>
      </c>
      <c r="AC2139" s="87"/>
    </row>
    <row r="2140" spans="1:29" x14ac:dyDescent="0.25">
      <c r="A2140" s="87">
        <f>ROW()-1</f>
        <v>2139</v>
      </c>
      <c r="B2140" s="3" t="str">
        <f>LOWER(SUBSTITUTE(SUBSTITUTE(SUBSTITUTE(SUBSTITUTE(SUBSTITUTE(SUBSTITUTE(db[[#This Row],[NB BM]]," ",),".",""),"-",""),"(",""),")",""),"/",""))</f>
        <v>pensil2bkayagikypf3040</v>
      </c>
      <c r="C2140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D2140" s="3" t="str">
        <f>LOWER(SUBSTITUTE(SUBSTITUTE(SUBSTITUTE(SUBSTITUTE(SUBSTITUTE(SUBSTITUTE(SUBSTITUTE(SUBSTITUTE(SUBSTITUTE(db[[#This Row],[NB PAJAK]]," ",""),"-",""),"(",""),")",""),".",""),",",""),"/",""),"""",""),"+",""))</f>
        <v/>
      </c>
      <c r="E2140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pensil2bkayagikypf3040360lsn</v>
      </c>
      <c r="F2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pensil2bkayagikypf3040360lsnuntana</v>
      </c>
      <c r="G2140" s="1" t="s">
        <v>1238</v>
      </c>
      <c r="H2140" s="4" t="s">
        <v>1530</v>
      </c>
      <c r="I2140" s="2"/>
      <c r="J2140" s="1" t="s">
        <v>1621</v>
      </c>
      <c r="K2140" s="26" t="e">
        <f>IF(db[[#This Row],[NB NOTA_C]]="","",COUNTIF([2]!B_MSK[concat],db[[#This Row],[NB NOTA_C]]))</f>
        <v>#REF!</v>
      </c>
      <c r="L2140" s="6" t="s">
        <v>1634</v>
      </c>
      <c r="M2140" s="1" t="s">
        <v>1806</v>
      </c>
      <c r="N2140" s="1" t="s">
        <v>2812</v>
      </c>
      <c r="P2140" s="1" t="str">
        <f>IF(db[[#This Row],[QTY/ CTN]]="","",SUBSTITUTE(SUBSTITUTE(SUBSTITUTE(db[[#This Row],[QTY/ CTN]]," ","_",2),"(",""),")","")&amp;"_")</f>
        <v>360 LSN_</v>
      </c>
      <c r="Q2140" s="1">
        <f>IF(db[[#This Row],[H_QTY/ CTN]]="","",SEARCH("_",db[[#This Row],[H_QTY/ CTN]]))</f>
        <v>8</v>
      </c>
      <c r="R2140" s="1">
        <f>IF(db[[#This Row],[H_QTY/ CTN]]="","",LEN(db[[#This Row],[H_QTY/ CTN]]))</f>
        <v>8</v>
      </c>
      <c r="S2140" s="90" t="str">
        <f>IF(db[[#This Row],[H_QTY/ CTN]]="","",LEFT(db[[#This Row],[H_QTY/ CTN]],db[[#This Row],[H_1]]-1))</f>
        <v>360 LSN</v>
      </c>
      <c r="T2140" s="87" t="str">
        <f>IF(NOT(db[[#This Row],[H_1]]=db[[#This Row],[H_2]]),MID(db[[#This Row],[H_QTY/ CTN]],db[[#This Row],[H_1]]+1,db[[#This Row],[H_2]]-db[[#This Row],[H_1]]-1),"")</f>
        <v/>
      </c>
      <c r="U2140" s="87" t="str">
        <f>IF(db[[#This Row],[QTY/ CTN B]]="","",LEFT(db[[#This Row],[QTY/ CTN B]],SEARCH(" ",db[[#This Row],[QTY/ CTN B]],1)-1))</f>
        <v>360</v>
      </c>
      <c r="V2140" s="87" t="str">
        <f>IF(db[[#This Row],[QTY/ CTN B]]="","",RIGHT(db[[#This Row],[QTY/ CTN B]],LEN(db[[#This Row],[QTY/ CTN B]])-SEARCH(" ",db[[#This Row],[QTY/ CTN B]],1)))</f>
        <v>LSN</v>
      </c>
      <c r="W2140" s="87">
        <f>IF(db[[#This Row],[QTY/ CTN TG]]="",IF(db[[#This Row],[STN TG]]="","",12),LEFT(db[[#This Row],[QTY/ CTN TG]],SEARCH(" ",db[[#This Row],[QTY/ CTN TG]],1)-1))</f>
        <v>12</v>
      </c>
      <c r="X2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0" s="87" t="str">
        <f>IF(db[[#This Row],[STN K]]="","",IF(db[[#This Row],[STN TG]]="LSN",12,""))</f>
        <v/>
      </c>
      <c r="Z2140" s="87" t="str">
        <f>IF(db[[#This Row],[STN TG]]="LSN","PCS","")</f>
        <v/>
      </c>
      <c r="AA2140" s="87">
        <f>db[[#This Row],[QTY B]]*IF(db[[#This Row],[QTY TG]]="",1,db[[#This Row],[QTY TG]])*IF(db[[#This Row],[QTY K]]="",1,db[[#This Row],[QTY K]])</f>
        <v>4320</v>
      </c>
      <c r="AB2140" s="87" t="str">
        <f>IF(db[[#This Row],[STN K]]="",IF(db[[#This Row],[STN TG]]="",db[[#This Row],[STN B]],db[[#This Row],[STN TG]]),db[[#This Row],[STN K]])</f>
        <v>PCS</v>
      </c>
      <c r="AC2140" s="87"/>
    </row>
    <row r="2141" spans="1:29" x14ac:dyDescent="0.25">
      <c r="A2141" s="87">
        <f>ROW()-1</f>
        <v>2140</v>
      </c>
      <c r="B2141" s="3" t="str">
        <f>LOWER(SUBSTITUTE(SUBSTITUTE(SUBSTITUTE(SUBSTITUTE(SUBSTITUTE(SUBSTITUTE(db[[#This Row],[NB BM]]," ",),".",""),"-",""),"(",""),")",""),"/",""))</f>
        <v>pensil2bkayagikypf3042</v>
      </c>
      <c r="C2141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D2141" s="3" t="str">
        <f>LOWER(SUBSTITUTE(SUBSTITUTE(SUBSTITUTE(SUBSTITUTE(SUBSTITUTE(SUBSTITUTE(SUBSTITUTE(SUBSTITUTE(SUBSTITUTE(db[[#This Row],[NB PAJAK]]," ",""),"-",""),"(",""),")",""),".",""),",",""),"/",""),"""",""),"+",""))</f>
        <v/>
      </c>
      <c r="E214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pensil2bkayagikypf3042360lsn</v>
      </c>
      <c r="F2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pensil2bkayagikypf3042360lsnuntana</v>
      </c>
      <c r="G2141" s="1" t="s">
        <v>1977</v>
      </c>
      <c r="H2141" s="4" t="s">
        <v>3147</v>
      </c>
      <c r="I2141" s="49"/>
      <c r="J2141" s="1" t="s">
        <v>1621</v>
      </c>
      <c r="K2141" s="26" t="e">
        <f>IF(db[[#This Row],[NB NOTA_C]]="","",COUNTIF([2]!B_MSK[concat],db[[#This Row],[NB NOTA_C]]))</f>
        <v>#REF!</v>
      </c>
      <c r="L2141" s="7" t="s">
        <v>1634</v>
      </c>
      <c r="M2141" s="3" t="s">
        <v>1806</v>
      </c>
      <c r="N2141" s="1" t="s">
        <v>2812</v>
      </c>
      <c r="P2141" s="1" t="str">
        <f>IF(db[[#This Row],[QTY/ CTN]]="","",SUBSTITUTE(SUBSTITUTE(SUBSTITUTE(db[[#This Row],[QTY/ CTN]]," ","_",2),"(",""),")","")&amp;"_")</f>
        <v>360 LSN_</v>
      </c>
      <c r="Q2141" s="1">
        <f>IF(db[[#This Row],[H_QTY/ CTN]]="","",SEARCH("_",db[[#This Row],[H_QTY/ CTN]]))</f>
        <v>8</v>
      </c>
      <c r="R2141" s="1">
        <f>IF(db[[#This Row],[H_QTY/ CTN]]="","",LEN(db[[#This Row],[H_QTY/ CTN]]))</f>
        <v>8</v>
      </c>
      <c r="S2141" s="90" t="str">
        <f>IF(db[[#This Row],[H_QTY/ CTN]]="","",LEFT(db[[#This Row],[H_QTY/ CTN]],db[[#This Row],[H_1]]-1))</f>
        <v>360 LSN</v>
      </c>
      <c r="T2141" s="87" t="str">
        <f>IF(NOT(db[[#This Row],[H_1]]=db[[#This Row],[H_2]]),MID(db[[#This Row],[H_QTY/ CTN]],db[[#This Row],[H_1]]+1,db[[#This Row],[H_2]]-db[[#This Row],[H_1]]-1),"")</f>
        <v/>
      </c>
      <c r="U2141" s="87" t="str">
        <f>IF(db[[#This Row],[QTY/ CTN B]]="","",LEFT(db[[#This Row],[QTY/ CTN B]],SEARCH(" ",db[[#This Row],[QTY/ CTN B]],1)-1))</f>
        <v>360</v>
      </c>
      <c r="V2141" s="87" t="str">
        <f>IF(db[[#This Row],[QTY/ CTN B]]="","",RIGHT(db[[#This Row],[QTY/ CTN B]],LEN(db[[#This Row],[QTY/ CTN B]])-SEARCH(" ",db[[#This Row],[QTY/ CTN B]],1)))</f>
        <v>LSN</v>
      </c>
      <c r="W2141" s="87">
        <f>IF(db[[#This Row],[QTY/ CTN TG]]="",IF(db[[#This Row],[STN TG]]="","",12),LEFT(db[[#This Row],[QTY/ CTN TG]],SEARCH(" ",db[[#This Row],[QTY/ CTN TG]],1)-1))</f>
        <v>12</v>
      </c>
      <c r="X2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1" s="87" t="str">
        <f>IF(db[[#This Row],[STN K]]="","",IF(db[[#This Row],[STN TG]]="LSN",12,""))</f>
        <v/>
      </c>
      <c r="Z2141" s="87" t="str">
        <f>IF(db[[#This Row],[STN TG]]="LSN","PCS","")</f>
        <v/>
      </c>
      <c r="AA2141" s="87">
        <f>db[[#This Row],[QTY B]]*IF(db[[#This Row],[QTY TG]]="",1,db[[#This Row],[QTY TG]])*IF(db[[#This Row],[QTY K]]="",1,db[[#This Row],[QTY K]])</f>
        <v>4320</v>
      </c>
      <c r="AB2141" s="87" t="str">
        <f>IF(db[[#This Row],[STN K]]="",IF(db[[#This Row],[STN TG]]="",db[[#This Row],[STN B]],db[[#This Row],[STN TG]]),db[[#This Row],[STN K]])</f>
        <v>PCS</v>
      </c>
      <c r="AC2141" s="87"/>
    </row>
    <row r="2142" spans="1:29" x14ac:dyDescent="0.25">
      <c r="A2142" s="87">
        <f>ROW()-1</f>
        <v>2141</v>
      </c>
      <c r="B2142" s="3" t="str">
        <f>LOWER(SUBSTITUTE(SUBSTITUTE(SUBSTITUTE(SUBSTITUTE(SUBSTITUTE(SUBSTITUTE(db[[#This Row],[NB BM]]," ",),".",""),"-",""),"(",""),")",""),"/",""))</f>
        <v>pensil2bkayagikypf3052</v>
      </c>
      <c r="C2142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D2142" s="3" t="str">
        <f>LOWER(SUBSTITUTE(SUBSTITUTE(SUBSTITUTE(SUBSTITUTE(SUBSTITUTE(SUBSTITUTE(SUBSTITUTE(SUBSTITUTE(SUBSTITUTE(db[[#This Row],[NB PAJAK]]," ",""),"-",""),"(",""),")",""),".",""),",",""),"/",""),"""",""),"+",""))</f>
        <v/>
      </c>
      <c r="E2142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pensil2bkayagikypf3052360lsn</v>
      </c>
      <c r="F2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pensil2bkayagikypf3052360lsnuntana</v>
      </c>
      <c r="G2142" s="1" t="s">
        <v>1239</v>
      </c>
      <c r="H2142" s="4" t="s">
        <v>1531</v>
      </c>
      <c r="I2142" s="49"/>
      <c r="J2142" s="1" t="s">
        <v>1621</v>
      </c>
      <c r="K2142" s="26" t="e">
        <f>IF(db[[#This Row],[NB NOTA_C]]="","",COUNTIF([2]!B_MSK[concat],db[[#This Row],[NB NOTA_C]]))</f>
        <v>#REF!</v>
      </c>
      <c r="L2142" s="6" t="s">
        <v>1634</v>
      </c>
      <c r="M2142" s="1" t="s">
        <v>1806</v>
      </c>
      <c r="N2142" s="1" t="s">
        <v>2812</v>
      </c>
      <c r="P2142" s="1" t="str">
        <f>IF(db[[#This Row],[QTY/ CTN]]="","",SUBSTITUTE(SUBSTITUTE(SUBSTITUTE(db[[#This Row],[QTY/ CTN]]," ","_",2),"(",""),")","")&amp;"_")</f>
        <v>360 LSN_</v>
      </c>
      <c r="Q2142" s="1">
        <f>IF(db[[#This Row],[H_QTY/ CTN]]="","",SEARCH("_",db[[#This Row],[H_QTY/ CTN]]))</f>
        <v>8</v>
      </c>
      <c r="R2142" s="1">
        <f>IF(db[[#This Row],[H_QTY/ CTN]]="","",LEN(db[[#This Row],[H_QTY/ CTN]]))</f>
        <v>8</v>
      </c>
      <c r="S2142" s="90" t="str">
        <f>IF(db[[#This Row],[H_QTY/ CTN]]="","",LEFT(db[[#This Row],[H_QTY/ CTN]],db[[#This Row],[H_1]]-1))</f>
        <v>360 LSN</v>
      </c>
      <c r="T2142" s="87" t="str">
        <f>IF(NOT(db[[#This Row],[H_1]]=db[[#This Row],[H_2]]),MID(db[[#This Row],[H_QTY/ CTN]],db[[#This Row],[H_1]]+1,db[[#This Row],[H_2]]-db[[#This Row],[H_1]]-1),"")</f>
        <v/>
      </c>
      <c r="U2142" s="87" t="str">
        <f>IF(db[[#This Row],[QTY/ CTN B]]="","",LEFT(db[[#This Row],[QTY/ CTN B]],SEARCH(" ",db[[#This Row],[QTY/ CTN B]],1)-1))</f>
        <v>360</v>
      </c>
      <c r="V2142" s="87" t="str">
        <f>IF(db[[#This Row],[QTY/ CTN B]]="","",RIGHT(db[[#This Row],[QTY/ CTN B]],LEN(db[[#This Row],[QTY/ CTN B]])-SEARCH(" ",db[[#This Row],[QTY/ CTN B]],1)))</f>
        <v>LSN</v>
      </c>
      <c r="W2142" s="87">
        <f>IF(db[[#This Row],[QTY/ CTN TG]]="",IF(db[[#This Row],[STN TG]]="","",12),LEFT(db[[#This Row],[QTY/ CTN TG]],SEARCH(" ",db[[#This Row],[QTY/ CTN TG]],1)-1))</f>
        <v>12</v>
      </c>
      <c r="X2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2" s="87" t="str">
        <f>IF(db[[#This Row],[STN K]]="","",IF(db[[#This Row],[STN TG]]="LSN",12,""))</f>
        <v/>
      </c>
      <c r="Z2142" s="87" t="str">
        <f>IF(db[[#This Row],[STN TG]]="LSN","PCS","")</f>
        <v/>
      </c>
      <c r="AA2142" s="87">
        <f>db[[#This Row],[QTY B]]*IF(db[[#This Row],[QTY TG]]="",1,db[[#This Row],[QTY TG]])*IF(db[[#This Row],[QTY K]]="",1,db[[#This Row],[QTY K]])</f>
        <v>4320</v>
      </c>
      <c r="AB2142" s="87" t="str">
        <f>IF(db[[#This Row],[STN K]]="",IF(db[[#This Row],[STN TG]]="",db[[#This Row],[STN B]],db[[#This Row],[STN TG]]),db[[#This Row],[STN K]])</f>
        <v>PCS</v>
      </c>
      <c r="AC2142" s="87"/>
    </row>
    <row r="2143" spans="1:29" x14ac:dyDescent="0.25">
      <c r="A2143" s="87">
        <f>ROW()-1</f>
        <v>2142</v>
      </c>
      <c r="B2143" s="3" t="str">
        <f>LOWER(SUBSTITUTE(SUBSTITUTE(SUBSTITUTE(SUBSTITUTE(SUBSTITUTE(SUBSTITUTE(db[[#This Row],[NB BM]]," ",),".",""),"-",""),"(",""),")",""),"/",""))</f>
        <v>pensil2bkayagikypf3052l</v>
      </c>
      <c r="C2143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D2143" s="3" t="str">
        <f>LOWER(SUBSTITUTE(SUBSTITUTE(SUBSTITUTE(SUBSTITUTE(SUBSTITUTE(SUBSTITUTE(SUBSTITUTE(SUBSTITUTE(SUBSTITUTE(db[[#This Row],[NB PAJAK]]," ",""),"-",""),"(",""),")",""),".",""),",",""),"/",""),"""",""),"+",""))</f>
        <v/>
      </c>
      <c r="E2143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pensil2bkayagikypf3052l12lsn</v>
      </c>
      <c r="F2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pensil2bkayagikypf3052l12lsnuntana</v>
      </c>
      <c r="G2143" s="1" t="s">
        <v>1978</v>
      </c>
      <c r="H2143" s="4" t="s">
        <v>3148</v>
      </c>
      <c r="I2143" s="49"/>
      <c r="J2143" s="1" t="s">
        <v>1621</v>
      </c>
      <c r="K2143" s="26" t="e">
        <f>IF(db[[#This Row],[NB NOTA_C]]="","",COUNTIF([2]!B_MSK[concat],db[[#This Row],[NB NOTA_C]]))</f>
        <v>#REF!</v>
      </c>
      <c r="L2143" s="7" t="s">
        <v>1634</v>
      </c>
      <c r="M2143" s="3" t="s">
        <v>1661</v>
      </c>
      <c r="N2143" s="1" t="s">
        <v>2812</v>
      </c>
      <c r="P2143" s="1" t="str">
        <f>IF(db[[#This Row],[QTY/ CTN]]="","",SUBSTITUTE(SUBSTITUTE(SUBSTITUTE(db[[#This Row],[QTY/ CTN]]," ","_",2),"(",""),")","")&amp;"_")</f>
        <v>12 LSN_</v>
      </c>
      <c r="Q2143" s="1">
        <f>IF(db[[#This Row],[H_QTY/ CTN]]="","",SEARCH("_",db[[#This Row],[H_QTY/ CTN]]))</f>
        <v>7</v>
      </c>
      <c r="R2143" s="1">
        <f>IF(db[[#This Row],[H_QTY/ CTN]]="","",LEN(db[[#This Row],[H_QTY/ CTN]]))</f>
        <v>7</v>
      </c>
      <c r="S2143" s="90" t="str">
        <f>IF(db[[#This Row],[H_QTY/ CTN]]="","",LEFT(db[[#This Row],[H_QTY/ CTN]],db[[#This Row],[H_1]]-1))</f>
        <v>12 LSN</v>
      </c>
      <c r="T2143" s="87" t="str">
        <f>IF(NOT(db[[#This Row],[H_1]]=db[[#This Row],[H_2]]),MID(db[[#This Row],[H_QTY/ CTN]],db[[#This Row],[H_1]]+1,db[[#This Row],[H_2]]-db[[#This Row],[H_1]]-1),"")</f>
        <v/>
      </c>
      <c r="U2143" s="87" t="str">
        <f>IF(db[[#This Row],[QTY/ CTN B]]="","",LEFT(db[[#This Row],[QTY/ CTN B]],SEARCH(" ",db[[#This Row],[QTY/ CTN B]],1)-1))</f>
        <v>12</v>
      </c>
      <c r="V2143" s="87" t="str">
        <f>IF(db[[#This Row],[QTY/ CTN B]]="","",RIGHT(db[[#This Row],[QTY/ CTN B]],LEN(db[[#This Row],[QTY/ CTN B]])-SEARCH(" ",db[[#This Row],[QTY/ CTN B]],1)))</f>
        <v>LSN</v>
      </c>
      <c r="W2143" s="87">
        <f>IF(db[[#This Row],[QTY/ CTN TG]]="",IF(db[[#This Row],[STN TG]]="","",12),LEFT(db[[#This Row],[QTY/ CTN TG]],SEARCH(" ",db[[#This Row],[QTY/ CTN TG]],1)-1))</f>
        <v>12</v>
      </c>
      <c r="X2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3" s="87" t="str">
        <f>IF(db[[#This Row],[STN K]]="","",IF(db[[#This Row],[STN TG]]="LSN",12,""))</f>
        <v/>
      </c>
      <c r="Z2143" s="87" t="str">
        <f>IF(db[[#This Row],[STN TG]]="LSN","PCS","")</f>
        <v/>
      </c>
      <c r="AA2143" s="87">
        <f>db[[#This Row],[QTY B]]*IF(db[[#This Row],[QTY TG]]="",1,db[[#This Row],[QTY TG]])*IF(db[[#This Row],[QTY K]]="",1,db[[#This Row],[QTY K]])</f>
        <v>144</v>
      </c>
      <c r="AB2143" s="87" t="str">
        <f>IF(db[[#This Row],[STN K]]="",IF(db[[#This Row],[STN TG]]="",db[[#This Row],[STN B]],db[[#This Row],[STN TG]]),db[[#This Row],[STN K]])</f>
        <v>PCS</v>
      </c>
      <c r="AC2143" s="87"/>
    </row>
    <row r="2144" spans="1:29" x14ac:dyDescent="0.25">
      <c r="A2144" s="87">
        <f>ROW()-1</f>
        <v>2143</v>
      </c>
      <c r="B2144" s="3" t="str">
        <f>LOWER(SUBSTITUTE(SUBSTITUTE(SUBSTITUTE(SUBSTITUTE(SUBSTITUTE(SUBSTITUTE(db[[#This Row],[NB BM]]," ",),".",""),"-",""),"(",""),")",""),"/",""))</f>
        <v>pensil2bkayagikypf3053</v>
      </c>
      <c r="C2144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D2144" s="3" t="str">
        <f>LOWER(SUBSTITUTE(SUBSTITUTE(SUBSTITUTE(SUBSTITUTE(SUBSTITUTE(SUBSTITUTE(SUBSTITUTE(SUBSTITUTE(SUBSTITUTE(db[[#This Row],[NB PAJAK]]," ",""),"-",""),"(",""),")",""),".",""),",",""),"/",""),"""",""),"+",""))</f>
        <v/>
      </c>
      <c r="E2144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pensil2bkayagikypf3053360lsn</v>
      </c>
      <c r="F2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pensil2bkayagikypf3053360lsnuntana</v>
      </c>
      <c r="G2144" s="1" t="s">
        <v>1235</v>
      </c>
      <c r="H2144" s="4" t="s">
        <v>1527</v>
      </c>
      <c r="I2144" s="49"/>
      <c r="J2144" s="1" t="s">
        <v>1621</v>
      </c>
      <c r="K2144" s="26" t="e">
        <f>IF(db[[#This Row],[NB NOTA_C]]="","",COUNTIF([2]!B_MSK[concat],db[[#This Row],[NB NOTA_C]]))</f>
        <v>#REF!</v>
      </c>
      <c r="L2144" s="6" t="s">
        <v>1634</v>
      </c>
      <c r="M2144" s="1" t="s">
        <v>1806</v>
      </c>
      <c r="N2144" s="1" t="s">
        <v>2812</v>
      </c>
      <c r="P2144" s="1" t="str">
        <f>IF(db[[#This Row],[QTY/ CTN]]="","",SUBSTITUTE(SUBSTITUTE(SUBSTITUTE(db[[#This Row],[QTY/ CTN]]," ","_",2),"(",""),")","")&amp;"_")</f>
        <v>360 LSN_</v>
      </c>
      <c r="Q2144" s="1">
        <f>IF(db[[#This Row],[H_QTY/ CTN]]="","",SEARCH("_",db[[#This Row],[H_QTY/ CTN]]))</f>
        <v>8</v>
      </c>
      <c r="R2144" s="1">
        <f>IF(db[[#This Row],[H_QTY/ CTN]]="","",LEN(db[[#This Row],[H_QTY/ CTN]]))</f>
        <v>8</v>
      </c>
      <c r="S2144" s="90" t="str">
        <f>IF(db[[#This Row],[H_QTY/ CTN]]="","",LEFT(db[[#This Row],[H_QTY/ CTN]],db[[#This Row],[H_1]]-1))</f>
        <v>360 LSN</v>
      </c>
      <c r="T2144" s="87" t="str">
        <f>IF(NOT(db[[#This Row],[H_1]]=db[[#This Row],[H_2]]),MID(db[[#This Row],[H_QTY/ CTN]],db[[#This Row],[H_1]]+1,db[[#This Row],[H_2]]-db[[#This Row],[H_1]]-1),"")</f>
        <v/>
      </c>
      <c r="U2144" s="87" t="str">
        <f>IF(db[[#This Row],[QTY/ CTN B]]="","",LEFT(db[[#This Row],[QTY/ CTN B]],SEARCH(" ",db[[#This Row],[QTY/ CTN B]],1)-1))</f>
        <v>360</v>
      </c>
      <c r="V2144" s="87" t="str">
        <f>IF(db[[#This Row],[QTY/ CTN B]]="","",RIGHT(db[[#This Row],[QTY/ CTN B]],LEN(db[[#This Row],[QTY/ CTN B]])-SEARCH(" ",db[[#This Row],[QTY/ CTN B]],1)))</f>
        <v>LSN</v>
      </c>
      <c r="W2144" s="87">
        <f>IF(db[[#This Row],[QTY/ CTN TG]]="",IF(db[[#This Row],[STN TG]]="","",12),LEFT(db[[#This Row],[QTY/ CTN TG]],SEARCH(" ",db[[#This Row],[QTY/ CTN TG]],1)-1))</f>
        <v>12</v>
      </c>
      <c r="X2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4" s="87" t="str">
        <f>IF(db[[#This Row],[STN K]]="","",IF(db[[#This Row],[STN TG]]="LSN",12,""))</f>
        <v/>
      </c>
      <c r="Z2144" s="87" t="str">
        <f>IF(db[[#This Row],[STN TG]]="LSN","PCS","")</f>
        <v/>
      </c>
      <c r="AA2144" s="87">
        <f>db[[#This Row],[QTY B]]*IF(db[[#This Row],[QTY TG]]="",1,db[[#This Row],[QTY TG]])*IF(db[[#This Row],[QTY K]]="",1,db[[#This Row],[QTY K]])</f>
        <v>4320</v>
      </c>
      <c r="AB2144" s="87" t="str">
        <f>IF(db[[#This Row],[STN K]]="",IF(db[[#This Row],[STN TG]]="",db[[#This Row],[STN B]],db[[#This Row],[STN TG]]),db[[#This Row],[STN K]])</f>
        <v>PCS</v>
      </c>
      <c r="AC2144" s="87"/>
    </row>
    <row r="2145" spans="1:29" x14ac:dyDescent="0.25">
      <c r="A2145" s="87">
        <f>ROW()-1</f>
        <v>2144</v>
      </c>
      <c r="B2145" s="3" t="str">
        <f>LOWER(SUBSTITUTE(SUBSTITUTE(SUBSTITUTE(SUBSTITUTE(SUBSTITUTE(SUBSTITUTE(db[[#This Row],[NB BM]]," ",),".",""),"-",""),"(",""),")",""),"/",""))</f>
        <v>pensil2bkayagikypf3056</v>
      </c>
      <c r="C2145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D2145" s="3" t="str">
        <f>LOWER(SUBSTITUTE(SUBSTITUTE(SUBSTITUTE(SUBSTITUTE(SUBSTITUTE(SUBSTITUTE(SUBSTITUTE(SUBSTITUTE(SUBSTITUTE(db[[#This Row],[NB PAJAK]]," ",""),"-",""),"(",""),")",""),".",""),",",""),"/",""),"""",""),"+",""))</f>
        <v/>
      </c>
      <c r="E2145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pensil2bkayagikypf3056360lsn</v>
      </c>
      <c r="F2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pensil2bkayagikypf3056360lsnuntana</v>
      </c>
      <c r="G2145" s="1" t="s">
        <v>1240</v>
      </c>
      <c r="H2145" s="4" t="s">
        <v>1532</v>
      </c>
      <c r="I2145" s="49"/>
      <c r="J2145" s="1" t="s">
        <v>1621</v>
      </c>
      <c r="K2145" s="26" t="e">
        <f>IF(db[[#This Row],[NB NOTA_C]]="","",COUNTIF([2]!B_MSK[concat],db[[#This Row],[NB NOTA_C]]))</f>
        <v>#REF!</v>
      </c>
      <c r="L2145" s="6" t="s">
        <v>1634</v>
      </c>
      <c r="M2145" s="1" t="s">
        <v>1806</v>
      </c>
      <c r="N2145" s="1" t="s">
        <v>2812</v>
      </c>
      <c r="P2145" s="1" t="str">
        <f>IF(db[[#This Row],[QTY/ CTN]]="","",SUBSTITUTE(SUBSTITUTE(SUBSTITUTE(db[[#This Row],[QTY/ CTN]]," ","_",2),"(",""),")","")&amp;"_")</f>
        <v>360 LSN_</v>
      </c>
      <c r="Q2145" s="1">
        <f>IF(db[[#This Row],[H_QTY/ CTN]]="","",SEARCH("_",db[[#This Row],[H_QTY/ CTN]]))</f>
        <v>8</v>
      </c>
      <c r="R2145" s="1">
        <f>IF(db[[#This Row],[H_QTY/ CTN]]="","",LEN(db[[#This Row],[H_QTY/ CTN]]))</f>
        <v>8</v>
      </c>
      <c r="S2145" s="90" t="str">
        <f>IF(db[[#This Row],[H_QTY/ CTN]]="","",LEFT(db[[#This Row],[H_QTY/ CTN]],db[[#This Row],[H_1]]-1))</f>
        <v>360 LSN</v>
      </c>
      <c r="T2145" s="87" t="str">
        <f>IF(NOT(db[[#This Row],[H_1]]=db[[#This Row],[H_2]]),MID(db[[#This Row],[H_QTY/ CTN]],db[[#This Row],[H_1]]+1,db[[#This Row],[H_2]]-db[[#This Row],[H_1]]-1),"")</f>
        <v/>
      </c>
      <c r="U2145" s="87" t="str">
        <f>IF(db[[#This Row],[QTY/ CTN B]]="","",LEFT(db[[#This Row],[QTY/ CTN B]],SEARCH(" ",db[[#This Row],[QTY/ CTN B]],1)-1))</f>
        <v>360</v>
      </c>
      <c r="V2145" s="87" t="str">
        <f>IF(db[[#This Row],[QTY/ CTN B]]="","",RIGHT(db[[#This Row],[QTY/ CTN B]],LEN(db[[#This Row],[QTY/ CTN B]])-SEARCH(" ",db[[#This Row],[QTY/ CTN B]],1)))</f>
        <v>LSN</v>
      </c>
      <c r="W2145" s="87">
        <f>IF(db[[#This Row],[QTY/ CTN TG]]="",IF(db[[#This Row],[STN TG]]="","",12),LEFT(db[[#This Row],[QTY/ CTN TG]],SEARCH(" ",db[[#This Row],[QTY/ CTN TG]],1)-1))</f>
        <v>12</v>
      </c>
      <c r="X2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5" s="87" t="str">
        <f>IF(db[[#This Row],[STN K]]="","",IF(db[[#This Row],[STN TG]]="LSN",12,""))</f>
        <v/>
      </c>
      <c r="Z2145" s="87" t="str">
        <f>IF(db[[#This Row],[STN TG]]="LSN","PCS","")</f>
        <v/>
      </c>
      <c r="AA2145" s="87">
        <f>db[[#This Row],[QTY B]]*IF(db[[#This Row],[QTY TG]]="",1,db[[#This Row],[QTY TG]])*IF(db[[#This Row],[QTY K]]="",1,db[[#This Row],[QTY K]])</f>
        <v>4320</v>
      </c>
      <c r="AB2145" s="87" t="str">
        <f>IF(db[[#This Row],[STN K]]="",IF(db[[#This Row],[STN TG]]="",db[[#This Row],[STN B]],db[[#This Row],[STN TG]]),db[[#This Row],[STN K]])</f>
        <v>PCS</v>
      </c>
      <c r="AC2145" s="87"/>
    </row>
    <row r="2146" spans="1:29" x14ac:dyDescent="0.25">
      <c r="A2146" s="87">
        <f>ROW()-1</f>
        <v>2145</v>
      </c>
      <c r="B2146" s="3" t="str">
        <f>LOWER(SUBSTITUTE(SUBSTITUTE(SUBSTITUTE(SUBSTITUTE(SUBSTITUTE(SUBSTITUTE(db[[#This Row],[NB BM]]," ",),".",""),"-",""),"(",""),")",""),"/",""))</f>
        <v>pensil2bkayagikypf3060</v>
      </c>
      <c r="C2146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146" s="3" t="str">
        <f>LOWER(SUBSTITUTE(SUBSTITUTE(SUBSTITUTE(SUBSTITUTE(SUBSTITUTE(SUBSTITUTE(SUBSTITUTE(SUBSTITUTE(SUBSTITUTE(db[[#This Row],[NB PAJAK]]," ",""),"-",""),"(",""),")",""),".",""),",",""),"/",""),"""",""),"+",""))</f>
        <v/>
      </c>
      <c r="E2146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pensil2bkayagikypf3060360lsn</v>
      </c>
      <c r="F2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pensil2bkayagikypf3060360lsnuntana</v>
      </c>
      <c r="G2146" s="1" t="s">
        <v>1979</v>
      </c>
      <c r="H2146" s="4" t="s">
        <v>3146</v>
      </c>
      <c r="I2146" s="49"/>
      <c r="J2146" s="1" t="s">
        <v>1621</v>
      </c>
      <c r="K2146" s="26" t="e">
        <f>IF(db[[#This Row],[NB NOTA_C]]="","",COUNTIF([2]!B_MSK[concat],db[[#This Row],[NB NOTA_C]]))</f>
        <v>#REF!</v>
      </c>
      <c r="L2146" s="7" t="s">
        <v>1634</v>
      </c>
      <c r="M2146" s="3" t="s">
        <v>1806</v>
      </c>
      <c r="N2146" s="1" t="s">
        <v>2812</v>
      </c>
      <c r="P2146" s="1" t="str">
        <f>IF(db[[#This Row],[QTY/ CTN]]="","",SUBSTITUTE(SUBSTITUTE(SUBSTITUTE(db[[#This Row],[QTY/ CTN]]," ","_",2),"(",""),")","")&amp;"_")</f>
        <v>360 LSN_</v>
      </c>
      <c r="Q2146" s="1">
        <f>IF(db[[#This Row],[H_QTY/ CTN]]="","",SEARCH("_",db[[#This Row],[H_QTY/ CTN]]))</f>
        <v>8</v>
      </c>
      <c r="R2146" s="1">
        <f>IF(db[[#This Row],[H_QTY/ CTN]]="","",LEN(db[[#This Row],[H_QTY/ CTN]]))</f>
        <v>8</v>
      </c>
      <c r="S2146" s="90" t="str">
        <f>IF(db[[#This Row],[H_QTY/ CTN]]="","",LEFT(db[[#This Row],[H_QTY/ CTN]],db[[#This Row],[H_1]]-1))</f>
        <v>360 LSN</v>
      </c>
      <c r="T2146" s="87" t="str">
        <f>IF(NOT(db[[#This Row],[H_1]]=db[[#This Row],[H_2]]),MID(db[[#This Row],[H_QTY/ CTN]],db[[#This Row],[H_1]]+1,db[[#This Row],[H_2]]-db[[#This Row],[H_1]]-1),"")</f>
        <v/>
      </c>
      <c r="U2146" s="87" t="str">
        <f>IF(db[[#This Row],[QTY/ CTN B]]="","",LEFT(db[[#This Row],[QTY/ CTN B]],SEARCH(" ",db[[#This Row],[QTY/ CTN B]],1)-1))</f>
        <v>360</v>
      </c>
      <c r="V2146" s="87" t="str">
        <f>IF(db[[#This Row],[QTY/ CTN B]]="","",RIGHT(db[[#This Row],[QTY/ CTN B]],LEN(db[[#This Row],[QTY/ CTN B]])-SEARCH(" ",db[[#This Row],[QTY/ CTN B]],1)))</f>
        <v>LSN</v>
      </c>
      <c r="W2146" s="87">
        <f>IF(db[[#This Row],[QTY/ CTN TG]]="",IF(db[[#This Row],[STN TG]]="","",12),LEFT(db[[#This Row],[QTY/ CTN TG]],SEARCH(" ",db[[#This Row],[QTY/ CTN TG]],1)-1))</f>
        <v>12</v>
      </c>
      <c r="X2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6" s="87" t="str">
        <f>IF(db[[#This Row],[STN K]]="","",IF(db[[#This Row],[STN TG]]="LSN",12,""))</f>
        <v/>
      </c>
      <c r="Z2146" s="87" t="str">
        <f>IF(db[[#This Row],[STN TG]]="LSN","PCS","")</f>
        <v/>
      </c>
      <c r="AA2146" s="87">
        <f>db[[#This Row],[QTY B]]*IF(db[[#This Row],[QTY TG]]="",1,db[[#This Row],[QTY TG]])*IF(db[[#This Row],[QTY K]]="",1,db[[#This Row],[QTY K]])</f>
        <v>4320</v>
      </c>
      <c r="AB2146" s="87" t="str">
        <f>IF(db[[#This Row],[STN K]]="",IF(db[[#This Row],[STN TG]]="",db[[#This Row],[STN B]],db[[#This Row],[STN TG]]),db[[#This Row],[STN K]])</f>
        <v>PCS</v>
      </c>
      <c r="AC2146" s="87"/>
    </row>
    <row r="2147" spans="1:29" x14ac:dyDescent="0.25">
      <c r="A2147" s="87">
        <f>ROW()-1</f>
        <v>2146</v>
      </c>
      <c r="B2147" s="3" t="str">
        <f>LOWER(SUBSTITUTE(SUBSTITUTE(SUBSTITUTE(SUBSTITUTE(SUBSTITUTE(SUBSTITUTE(db[[#This Row],[NB BM]]," ",),".",""),"-",""),"(",""),")",""),"/",""))</f>
        <v>pensil2bkayagikypf3061</v>
      </c>
      <c r="C2147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D2147" s="3" t="str">
        <f>LOWER(SUBSTITUTE(SUBSTITUTE(SUBSTITUTE(SUBSTITUTE(SUBSTITUTE(SUBSTITUTE(SUBSTITUTE(SUBSTITUTE(SUBSTITUTE(db[[#This Row],[NB PAJAK]]," ",""),"-",""),"(",""),")",""),".",""),",",""),"/",""),"""",""),"+",""))</f>
        <v/>
      </c>
      <c r="E2147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pensil2bkayagikypf3061360lsn</v>
      </c>
      <c r="F2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pensil2bkayagikypf3061360lsnuntana</v>
      </c>
      <c r="G2147" s="1" t="s">
        <v>1241</v>
      </c>
      <c r="H2147" s="4" t="s">
        <v>1533</v>
      </c>
      <c r="I2147" s="49"/>
      <c r="J2147" s="1" t="s">
        <v>1621</v>
      </c>
      <c r="K2147" s="26" t="e">
        <f>IF(db[[#This Row],[NB NOTA_C]]="","",COUNTIF([2]!B_MSK[concat],db[[#This Row],[NB NOTA_C]]))</f>
        <v>#REF!</v>
      </c>
      <c r="L2147" s="6" t="s">
        <v>1634</v>
      </c>
      <c r="M2147" s="1" t="s">
        <v>1806</v>
      </c>
      <c r="N2147" s="1" t="s">
        <v>2812</v>
      </c>
      <c r="P2147" s="1" t="str">
        <f>IF(db[[#This Row],[QTY/ CTN]]="","",SUBSTITUTE(SUBSTITUTE(SUBSTITUTE(db[[#This Row],[QTY/ CTN]]," ","_",2),"(",""),")","")&amp;"_")</f>
        <v>360 LSN_</v>
      </c>
      <c r="Q2147" s="1">
        <f>IF(db[[#This Row],[H_QTY/ CTN]]="","",SEARCH("_",db[[#This Row],[H_QTY/ CTN]]))</f>
        <v>8</v>
      </c>
      <c r="R2147" s="1">
        <f>IF(db[[#This Row],[H_QTY/ CTN]]="","",LEN(db[[#This Row],[H_QTY/ CTN]]))</f>
        <v>8</v>
      </c>
      <c r="S2147" s="90" t="str">
        <f>IF(db[[#This Row],[H_QTY/ CTN]]="","",LEFT(db[[#This Row],[H_QTY/ CTN]],db[[#This Row],[H_1]]-1))</f>
        <v>360 LSN</v>
      </c>
      <c r="T2147" s="87" t="str">
        <f>IF(NOT(db[[#This Row],[H_1]]=db[[#This Row],[H_2]]),MID(db[[#This Row],[H_QTY/ CTN]],db[[#This Row],[H_1]]+1,db[[#This Row],[H_2]]-db[[#This Row],[H_1]]-1),"")</f>
        <v/>
      </c>
      <c r="U2147" s="87" t="str">
        <f>IF(db[[#This Row],[QTY/ CTN B]]="","",LEFT(db[[#This Row],[QTY/ CTN B]],SEARCH(" ",db[[#This Row],[QTY/ CTN B]],1)-1))</f>
        <v>360</v>
      </c>
      <c r="V2147" s="87" t="str">
        <f>IF(db[[#This Row],[QTY/ CTN B]]="","",RIGHT(db[[#This Row],[QTY/ CTN B]],LEN(db[[#This Row],[QTY/ CTN B]])-SEARCH(" ",db[[#This Row],[QTY/ CTN B]],1)))</f>
        <v>LSN</v>
      </c>
      <c r="W2147" s="87">
        <f>IF(db[[#This Row],[QTY/ CTN TG]]="",IF(db[[#This Row],[STN TG]]="","",12),LEFT(db[[#This Row],[QTY/ CTN TG]],SEARCH(" ",db[[#This Row],[QTY/ CTN TG]],1)-1))</f>
        <v>12</v>
      </c>
      <c r="X2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7" s="87" t="str">
        <f>IF(db[[#This Row],[STN K]]="","",IF(db[[#This Row],[STN TG]]="LSN",12,""))</f>
        <v/>
      </c>
      <c r="Z2147" s="87" t="str">
        <f>IF(db[[#This Row],[STN TG]]="LSN","PCS","")</f>
        <v/>
      </c>
      <c r="AA2147" s="87">
        <f>db[[#This Row],[QTY B]]*IF(db[[#This Row],[QTY TG]]="",1,db[[#This Row],[QTY TG]])*IF(db[[#This Row],[QTY K]]="",1,db[[#This Row],[QTY K]])</f>
        <v>4320</v>
      </c>
      <c r="AB2147" s="87" t="str">
        <f>IF(db[[#This Row],[STN K]]="",IF(db[[#This Row],[STN TG]]="",db[[#This Row],[STN B]],db[[#This Row],[STN TG]]),db[[#This Row],[STN K]])</f>
        <v>PCS</v>
      </c>
      <c r="AC2147" s="87"/>
    </row>
    <row r="2148" spans="1:29" x14ac:dyDescent="0.25">
      <c r="A2148" s="87">
        <f>ROW()-1</f>
        <v>2147</v>
      </c>
      <c r="B2148" s="3" t="str">
        <f>LOWER(SUBSTITUTE(SUBSTITUTE(SUBSTITUTE(SUBSTITUTE(SUBSTITUTE(SUBSTITUTE(db[[#This Row],[NB BM]]," ",),".",""),"-",""),"(",""),")",""),"/",""))</f>
        <v>pensil2bkayagikypf3062</v>
      </c>
      <c r="C2148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D2148" s="3" t="str">
        <f>LOWER(SUBSTITUTE(SUBSTITUTE(SUBSTITUTE(SUBSTITUTE(SUBSTITUTE(SUBSTITUTE(SUBSTITUTE(SUBSTITUTE(SUBSTITUTE(db[[#This Row],[NB PAJAK]]," ",""),"-",""),"(",""),")",""),".",""),",",""),"/",""),"""",""),"+",""))</f>
        <v/>
      </c>
      <c r="E214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pensil2bkayagikypf3062360lsn</v>
      </c>
      <c r="F2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pensil2bkayagikypf3062360lsnuntana</v>
      </c>
      <c r="G2148" s="1" t="s">
        <v>1242</v>
      </c>
      <c r="H2148" s="4" t="s">
        <v>1534</v>
      </c>
      <c r="I2148" s="49"/>
      <c r="J2148" s="1" t="s">
        <v>1621</v>
      </c>
      <c r="K2148" s="26" t="e">
        <f>IF(db[[#This Row],[NB NOTA_C]]="","",COUNTIF([2]!B_MSK[concat],db[[#This Row],[NB NOTA_C]]))</f>
        <v>#REF!</v>
      </c>
      <c r="L2148" s="6" t="s">
        <v>1634</v>
      </c>
      <c r="M2148" s="1" t="s">
        <v>1806</v>
      </c>
      <c r="N2148" s="1" t="s">
        <v>2812</v>
      </c>
      <c r="P2148" s="1" t="str">
        <f>IF(db[[#This Row],[QTY/ CTN]]="","",SUBSTITUTE(SUBSTITUTE(SUBSTITUTE(db[[#This Row],[QTY/ CTN]]," ","_",2),"(",""),")","")&amp;"_")</f>
        <v>360 LSN_</v>
      </c>
      <c r="Q2148" s="1">
        <f>IF(db[[#This Row],[H_QTY/ CTN]]="","",SEARCH("_",db[[#This Row],[H_QTY/ CTN]]))</f>
        <v>8</v>
      </c>
      <c r="R2148" s="1">
        <f>IF(db[[#This Row],[H_QTY/ CTN]]="","",LEN(db[[#This Row],[H_QTY/ CTN]]))</f>
        <v>8</v>
      </c>
      <c r="S2148" s="90" t="str">
        <f>IF(db[[#This Row],[H_QTY/ CTN]]="","",LEFT(db[[#This Row],[H_QTY/ CTN]],db[[#This Row],[H_1]]-1))</f>
        <v>360 LSN</v>
      </c>
      <c r="T2148" s="87" t="str">
        <f>IF(NOT(db[[#This Row],[H_1]]=db[[#This Row],[H_2]]),MID(db[[#This Row],[H_QTY/ CTN]],db[[#This Row],[H_1]]+1,db[[#This Row],[H_2]]-db[[#This Row],[H_1]]-1),"")</f>
        <v/>
      </c>
      <c r="U2148" s="87" t="str">
        <f>IF(db[[#This Row],[QTY/ CTN B]]="","",LEFT(db[[#This Row],[QTY/ CTN B]],SEARCH(" ",db[[#This Row],[QTY/ CTN B]],1)-1))</f>
        <v>360</v>
      </c>
      <c r="V2148" s="87" t="str">
        <f>IF(db[[#This Row],[QTY/ CTN B]]="","",RIGHT(db[[#This Row],[QTY/ CTN B]],LEN(db[[#This Row],[QTY/ CTN B]])-SEARCH(" ",db[[#This Row],[QTY/ CTN B]],1)))</f>
        <v>LSN</v>
      </c>
      <c r="W2148" s="87">
        <f>IF(db[[#This Row],[QTY/ CTN TG]]="",IF(db[[#This Row],[STN TG]]="","",12),LEFT(db[[#This Row],[QTY/ CTN TG]],SEARCH(" ",db[[#This Row],[QTY/ CTN TG]],1)-1))</f>
        <v>12</v>
      </c>
      <c r="X2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8" s="87" t="str">
        <f>IF(db[[#This Row],[STN K]]="","",IF(db[[#This Row],[STN TG]]="LSN",12,""))</f>
        <v/>
      </c>
      <c r="Z2148" s="87" t="str">
        <f>IF(db[[#This Row],[STN TG]]="LSN","PCS","")</f>
        <v/>
      </c>
      <c r="AA2148" s="87">
        <f>db[[#This Row],[QTY B]]*IF(db[[#This Row],[QTY TG]]="",1,db[[#This Row],[QTY TG]])*IF(db[[#This Row],[QTY K]]="",1,db[[#This Row],[QTY K]])</f>
        <v>4320</v>
      </c>
      <c r="AB2148" s="87" t="str">
        <f>IF(db[[#This Row],[STN K]]="",IF(db[[#This Row],[STN TG]]="",db[[#This Row],[STN B]],db[[#This Row],[STN TG]]),db[[#This Row],[STN K]])</f>
        <v>PCS</v>
      </c>
      <c r="AC2148" s="87"/>
    </row>
    <row r="2149" spans="1:29" x14ac:dyDescent="0.25">
      <c r="A2149" s="87">
        <f>ROW()-1</f>
        <v>2148</v>
      </c>
      <c r="B2149" s="3" t="str">
        <f>LOWER(SUBSTITUTE(SUBSTITUTE(SUBSTITUTE(SUBSTITUTE(SUBSTITUTE(SUBSTITUTE(db[[#This Row],[NB BM]]," ",),".",""),"-",""),"(",""),")",""),"/",""))</f>
        <v>pensil2bkayagips2028</v>
      </c>
      <c r="C2149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D2149" s="3" t="str">
        <f>LOWER(SUBSTITUTE(SUBSTITUTE(SUBSTITUTE(SUBSTITUTE(SUBSTITUTE(SUBSTITUTE(SUBSTITUTE(SUBSTITUTE(SUBSTITUTE(db[[#This Row],[NB PAJAK]]," ",""),"-",""),"(",""),")",""),".",""),",",""),"/",""),"""",""),"+",""))</f>
        <v/>
      </c>
      <c r="E214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pensil2bkayagips2028360lsn</v>
      </c>
      <c r="F2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pensil2bkayagips2028360lsnuntana</v>
      </c>
      <c r="G2149" s="1" t="s">
        <v>1243</v>
      </c>
      <c r="H2149" s="4" t="s">
        <v>1535</v>
      </c>
      <c r="I2149" s="49"/>
      <c r="J2149" s="1" t="s">
        <v>1621</v>
      </c>
      <c r="K2149" s="26" t="e">
        <f>IF(db[[#This Row],[NB NOTA_C]]="","",COUNTIF([2]!B_MSK[concat],db[[#This Row],[NB NOTA_C]]))</f>
        <v>#REF!</v>
      </c>
      <c r="L2149" s="6" t="s">
        <v>1634</v>
      </c>
      <c r="M2149" s="1" t="s">
        <v>1806</v>
      </c>
      <c r="N2149" s="1" t="s">
        <v>2812</v>
      </c>
      <c r="P2149" s="1" t="str">
        <f>IF(db[[#This Row],[QTY/ CTN]]="","",SUBSTITUTE(SUBSTITUTE(SUBSTITUTE(db[[#This Row],[QTY/ CTN]]," ","_",2),"(",""),")","")&amp;"_")</f>
        <v>360 LSN_</v>
      </c>
      <c r="Q2149" s="1">
        <f>IF(db[[#This Row],[H_QTY/ CTN]]="","",SEARCH("_",db[[#This Row],[H_QTY/ CTN]]))</f>
        <v>8</v>
      </c>
      <c r="R2149" s="1">
        <f>IF(db[[#This Row],[H_QTY/ CTN]]="","",LEN(db[[#This Row],[H_QTY/ CTN]]))</f>
        <v>8</v>
      </c>
      <c r="S2149" s="90" t="str">
        <f>IF(db[[#This Row],[H_QTY/ CTN]]="","",LEFT(db[[#This Row],[H_QTY/ CTN]],db[[#This Row],[H_1]]-1))</f>
        <v>360 LSN</v>
      </c>
      <c r="T2149" s="87" t="str">
        <f>IF(NOT(db[[#This Row],[H_1]]=db[[#This Row],[H_2]]),MID(db[[#This Row],[H_QTY/ CTN]],db[[#This Row],[H_1]]+1,db[[#This Row],[H_2]]-db[[#This Row],[H_1]]-1),"")</f>
        <v/>
      </c>
      <c r="U2149" s="87" t="str">
        <f>IF(db[[#This Row],[QTY/ CTN B]]="","",LEFT(db[[#This Row],[QTY/ CTN B]],SEARCH(" ",db[[#This Row],[QTY/ CTN B]],1)-1))</f>
        <v>360</v>
      </c>
      <c r="V2149" s="87" t="str">
        <f>IF(db[[#This Row],[QTY/ CTN B]]="","",RIGHT(db[[#This Row],[QTY/ CTN B]],LEN(db[[#This Row],[QTY/ CTN B]])-SEARCH(" ",db[[#This Row],[QTY/ CTN B]],1)))</f>
        <v>LSN</v>
      </c>
      <c r="W2149" s="87">
        <f>IF(db[[#This Row],[QTY/ CTN TG]]="",IF(db[[#This Row],[STN TG]]="","",12),LEFT(db[[#This Row],[QTY/ CTN TG]],SEARCH(" ",db[[#This Row],[QTY/ CTN TG]],1)-1))</f>
        <v>12</v>
      </c>
      <c r="X2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49" s="87" t="str">
        <f>IF(db[[#This Row],[STN K]]="","",IF(db[[#This Row],[STN TG]]="LSN",12,""))</f>
        <v/>
      </c>
      <c r="Z2149" s="87" t="str">
        <f>IF(db[[#This Row],[STN TG]]="LSN","PCS","")</f>
        <v/>
      </c>
      <c r="AA2149" s="87">
        <f>db[[#This Row],[QTY B]]*IF(db[[#This Row],[QTY TG]]="",1,db[[#This Row],[QTY TG]])*IF(db[[#This Row],[QTY K]]="",1,db[[#This Row],[QTY K]])</f>
        <v>4320</v>
      </c>
      <c r="AB2149" s="87" t="str">
        <f>IF(db[[#This Row],[STN K]]="",IF(db[[#This Row],[STN TG]]="",db[[#This Row],[STN B]],db[[#This Row],[STN TG]]),db[[#This Row],[STN K]])</f>
        <v>PCS</v>
      </c>
      <c r="AC2149" s="87"/>
    </row>
    <row r="2150" spans="1:29" x14ac:dyDescent="0.25">
      <c r="A2150" s="87">
        <f>ROW()-1</f>
        <v>2149</v>
      </c>
      <c r="B2150" s="103" t="str">
        <f>LOWER(SUBSTITUTE(SUBSTITUTE(SUBSTITUTE(SUBSTITUTE(SUBSTITUTE(SUBSTITUTE(db[[#This Row],[NB BM]]," ",),".",""),"-",""),"(",""),")",""),"/",""))</f>
        <v>pensilcarpenter500</v>
      </c>
      <c r="C2150" s="103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D2150" s="103" t="str">
        <f>LOWER(SUBSTITUTE(SUBSTITUTE(SUBSTITUTE(SUBSTITUTE(SUBSTITUTE(SUBSTITUTE(SUBSTITUTE(SUBSTITUTE(SUBSTITUTE(db[[#This Row],[NB PAJAK]]," ",""),"-",""),"(",""),")",""),".",""),",",""),"/",""),"""",""),"+",""))</f>
        <v/>
      </c>
      <c r="E2150" s="103" t="str">
        <f>LOWER(SUBSTITUTE(SUBSTITUTE(SUBSTITUTE(SUBSTITUTE(SUBSTITUTE(SUBSTITUTE(SUBSTITUTE(SUBSTITUTE(SUBSTITUTE(db[[#This Row],[NB BM]]&amp;db[[#This Row],[QTY/ CTN]]," ",),".",""),"-",""),"(",""),")",""),",",""),"/",""),"""",""),"+",""))</f>
        <v>pensilcarpenter50020grs</v>
      </c>
      <c r="F215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pensilcarpenter50020grsuntana</v>
      </c>
      <c r="G2150" s="104" t="s">
        <v>5236</v>
      </c>
      <c r="H2150" s="104" t="s">
        <v>5235</v>
      </c>
      <c r="I2150" s="105"/>
      <c r="J2150" s="1" t="s">
        <v>1621</v>
      </c>
      <c r="K2150" s="107" t="e">
        <f>IF(db[[#This Row],[NB NOTA_C]]="","",COUNTIF([2]!B_MSK[concat],db[[#This Row],[NB NOTA_C]]))</f>
        <v>#REF!</v>
      </c>
      <c r="L2150" s="108" t="s">
        <v>1658</v>
      </c>
      <c r="M2150" s="103" t="s">
        <v>1689</v>
      </c>
      <c r="N2150" s="106" t="s">
        <v>5234</v>
      </c>
      <c r="O2150" s="103"/>
      <c r="P2150" s="103" t="str">
        <f>IF(db[[#This Row],[QTY/ CTN]]="","",SUBSTITUTE(SUBSTITUTE(SUBSTITUTE(db[[#This Row],[QTY/ CTN]]," ","_",2),"(",""),")","")&amp;"_")</f>
        <v>20 GRS_</v>
      </c>
      <c r="Q2150" s="103">
        <f>IF(db[[#This Row],[H_QTY/ CTN]]="","",SEARCH("_",db[[#This Row],[H_QTY/ CTN]]))</f>
        <v>7</v>
      </c>
      <c r="R2150" s="103">
        <f>IF(db[[#This Row],[H_QTY/ CTN]]="","",LEN(db[[#This Row],[H_QTY/ CTN]]))</f>
        <v>7</v>
      </c>
      <c r="S2150" s="109" t="str">
        <f>IF(db[[#This Row],[H_QTY/ CTN]]="","",LEFT(db[[#This Row],[H_QTY/ CTN]],db[[#This Row],[H_1]]-1))</f>
        <v>20 GRS</v>
      </c>
      <c r="T2150" s="109" t="str">
        <f>IF(NOT(db[[#This Row],[H_1]]=db[[#This Row],[H_2]]),MID(db[[#This Row],[H_QTY/ CTN]],db[[#This Row],[H_1]]+1,db[[#This Row],[H_2]]-db[[#This Row],[H_1]]-1),"")</f>
        <v/>
      </c>
      <c r="U2150" s="109" t="str">
        <f>IF(db[[#This Row],[QTY/ CTN B]]="","",LEFT(db[[#This Row],[QTY/ CTN B]],SEARCH(" ",db[[#This Row],[QTY/ CTN B]],1)-1))</f>
        <v>20</v>
      </c>
      <c r="V2150" s="109" t="str">
        <f>IF(db[[#This Row],[QTY/ CTN B]]="","",RIGHT(db[[#This Row],[QTY/ CTN B]],LEN(db[[#This Row],[QTY/ CTN B]])-SEARCH(" ",db[[#This Row],[QTY/ CTN B]],1)))</f>
        <v>GRS</v>
      </c>
      <c r="W2150" s="109">
        <f>IF(db[[#This Row],[QTY/ CTN TG]]="",IF(db[[#This Row],[STN TG]]="","",12),LEFT(db[[#This Row],[QTY/ CTN TG]],SEARCH(" ",db[[#This Row],[QTY/ CTN TG]],1)-1))</f>
        <v>12</v>
      </c>
      <c r="X215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150" s="109">
        <f>IF(db[[#This Row],[STN K]]="","",IF(db[[#This Row],[STN TG]]="LSN",12,""))</f>
        <v>12</v>
      </c>
      <c r="Z2150" s="109" t="str">
        <f>IF(db[[#This Row],[STN TG]]="LSN","PCS","")</f>
        <v>PCS</v>
      </c>
      <c r="AA2150" s="109">
        <f>db[[#This Row],[QTY B]]*IF(db[[#This Row],[QTY TG]]="",1,db[[#This Row],[QTY TG]])*IF(db[[#This Row],[QTY K]]="",1,db[[#This Row],[QTY K]])</f>
        <v>2880</v>
      </c>
      <c r="AB2150" s="109" t="str">
        <f>IF(db[[#This Row],[STN K]]="",IF(db[[#This Row],[STN TG]]="",db[[#This Row],[STN B]],db[[#This Row],[STN TG]]),db[[#This Row],[STN K]])</f>
        <v>PCS</v>
      </c>
      <c r="AC2150" s="87"/>
    </row>
    <row r="2151" spans="1:29" x14ac:dyDescent="0.25">
      <c r="A2151" s="87">
        <f>ROW()-1</f>
        <v>2150</v>
      </c>
      <c r="B2151" s="117" t="str">
        <f>LOWER(SUBSTITUTE(SUBSTITUTE(SUBSTITUTE(SUBSTITUTE(SUBSTITUTE(SUBSTITUTE(db[[#This Row],[NB BM]]," ",),".",""),"-",""),"(",""),")",""),"/",""))</f>
        <v>pcmagnitcc7808+asahan</v>
      </c>
      <c r="C2151" s="117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D2151" s="117" t="str">
        <f>LOWER(SUBSTITUTE(SUBSTITUTE(SUBSTITUTE(SUBSTITUTE(SUBSTITUTE(SUBSTITUTE(SUBSTITUTE(SUBSTITUTE(SUBSTITUTE(db[[#This Row],[NB PAJAK]]," ",""),"-",""),"(",""),")",""),".",""),",",""),"/",""),"""",""),"+",""))</f>
        <v/>
      </c>
      <c r="E2151" s="117" t="str">
        <f>LOWER(SUBSTITUTE(SUBSTITUTE(SUBSTITUTE(SUBSTITUTE(SUBSTITUTE(SUBSTITUTE(SUBSTITUTE(SUBSTITUTE(SUBSTITUTE(db[[#This Row],[NB BM]]&amp;db[[#This Row],[QTY/ CTN]]," ",),".",""),"-",""),"(",""),")",""),",",""),"/",""),"""",""),"+",""))</f>
        <v>pcmagnitcc7808asahan240pcs</v>
      </c>
      <c r="F215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pensilcasemagnetsharpenercc7808240pcsuntana</v>
      </c>
      <c r="G2151" s="4" t="s">
        <v>6599</v>
      </c>
      <c r="H2151" s="10" t="s">
        <v>5649</v>
      </c>
      <c r="I2151" s="119"/>
      <c r="J2151" s="1" t="s">
        <v>1621</v>
      </c>
      <c r="K2151" s="121" t="e">
        <f>IF(db[[#This Row],[NB NOTA_C]]="","",COUNTIF([2]!B_MSK[concat],db[[#This Row],[NB NOTA_C]]))</f>
        <v>#REF!</v>
      </c>
      <c r="L2151" s="7" t="s">
        <v>1639</v>
      </c>
      <c r="M2151" s="3" t="s">
        <v>1698</v>
      </c>
      <c r="N2151" s="1" t="s">
        <v>2810</v>
      </c>
      <c r="O2151" s="117"/>
      <c r="P2151" s="117" t="str">
        <f>IF(db[[#This Row],[QTY/ CTN]]="","",SUBSTITUTE(SUBSTITUTE(SUBSTITUTE(db[[#This Row],[QTY/ CTN]]," ","_",2),"(",""),")","")&amp;"_")</f>
        <v>240 PCS_</v>
      </c>
      <c r="Q2151" s="117">
        <f>IF(db[[#This Row],[H_QTY/ CTN]]="","",SEARCH("_",db[[#This Row],[H_QTY/ CTN]]))</f>
        <v>8</v>
      </c>
      <c r="R2151" s="117">
        <f>IF(db[[#This Row],[H_QTY/ CTN]]="","",LEN(db[[#This Row],[H_QTY/ CTN]]))</f>
        <v>8</v>
      </c>
      <c r="S2151" s="123" t="str">
        <f>IF(db[[#This Row],[H_QTY/ CTN]]="","",LEFT(db[[#This Row],[H_QTY/ CTN]],db[[#This Row],[H_1]]-1))</f>
        <v>240 PCS</v>
      </c>
      <c r="T2151" s="123" t="str">
        <f>IF(NOT(db[[#This Row],[H_1]]=db[[#This Row],[H_2]]),MID(db[[#This Row],[H_QTY/ CTN]],db[[#This Row],[H_1]]+1,db[[#This Row],[H_2]]-db[[#This Row],[H_1]]-1),"")</f>
        <v/>
      </c>
      <c r="U2151" s="123" t="str">
        <f>IF(db[[#This Row],[QTY/ CTN B]]="","",LEFT(db[[#This Row],[QTY/ CTN B]],SEARCH(" ",db[[#This Row],[QTY/ CTN B]],1)-1))</f>
        <v>240</v>
      </c>
      <c r="V2151" s="123" t="str">
        <f>IF(db[[#This Row],[QTY/ CTN B]]="","",RIGHT(db[[#This Row],[QTY/ CTN B]],LEN(db[[#This Row],[QTY/ CTN B]])-SEARCH(" ",db[[#This Row],[QTY/ CTN B]],1)))</f>
        <v>PCS</v>
      </c>
      <c r="W2151" s="123" t="str">
        <f>IF(db[[#This Row],[QTY/ CTN TG]]="",IF(db[[#This Row],[STN TG]]="","",12),LEFT(db[[#This Row],[QTY/ CTN TG]],SEARCH(" ",db[[#This Row],[QTY/ CTN TG]],1)-1))</f>
        <v/>
      </c>
      <c r="X215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1" s="123" t="str">
        <f>IF(db[[#This Row],[STN K]]="","",IF(db[[#This Row],[STN TG]]="LSN",12,""))</f>
        <v/>
      </c>
      <c r="Z2151" s="123" t="str">
        <f>IF(db[[#This Row],[STN TG]]="LSN","PCS","")</f>
        <v/>
      </c>
      <c r="AA2151" s="123">
        <f>db[[#This Row],[QTY B]]*IF(db[[#This Row],[QTY TG]]="",1,db[[#This Row],[QTY TG]])*IF(db[[#This Row],[QTY K]]="",1,db[[#This Row],[QTY K]])</f>
        <v>240</v>
      </c>
      <c r="AB2151" s="123" t="str">
        <f>IF(db[[#This Row],[STN K]]="",IF(db[[#This Row],[STN TG]]="",db[[#This Row],[STN B]],db[[#This Row],[STN TG]]),db[[#This Row],[STN K]])</f>
        <v>PCS</v>
      </c>
      <c r="AC2151" s="87"/>
    </row>
    <row r="2152" spans="1:29" x14ac:dyDescent="0.25">
      <c r="A2152" s="87">
        <f>ROW()-1</f>
        <v>2151</v>
      </c>
      <c r="B2152" s="3" t="str">
        <f>LOWER(SUBSTITUTE(SUBSTITUTE(SUBSTITUTE(SUBSTITUTE(SUBSTITUTE(SUBSTITUTE(db[[#This Row],[NB BM]]," ",),".",""),"-",""),"(",""),")",""),"/",""))</f>
        <v>bensiacyln62035333</v>
      </c>
      <c r="C2152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D2152" s="3" t="str">
        <f>LOWER(SUBSTITUTE(SUBSTITUTE(SUBSTITUTE(SUBSTITUTE(SUBSTITUTE(SUBSTITUTE(SUBSTITUTE(SUBSTITUTE(SUBSTITUTE(db[[#This Row],[NB PAJAK]]," ",""),"-",""),"(",""),")",""),".",""),",",""),"/",""),"""",""),"+",""))</f>
        <v/>
      </c>
      <c r="E2152" s="3" t="str">
        <f>LOWER(SUBSTITUTE(SUBSTITUTE(SUBSTITUTE(SUBSTITUTE(SUBSTITUTE(SUBSTITUTE(SUBSTITUTE(SUBSTITUTE(SUBSTITUTE(db[[#This Row],[NB BM]]&amp;db[[#This Row],[QTY/ CTN]]," ",),".",""),"-",""),"(",""),")",""),",",""),"/",""),"""",""),"+",""))</f>
        <v>bensiacyln6203533348box50pcs</v>
      </c>
      <c r="F2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pensilcyln48box50pcsuntana</v>
      </c>
      <c r="G2152" s="1" t="s">
        <v>2402</v>
      </c>
      <c r="H2152" s="4" t="s">
        <v>2400</v>
      </c>
      <c r="I2152" s="49"/>
      <c r="J2152" s="1" t="s">
        <v>1621</v>
      </c>
      <c r="K2152" s="26" t="e">
        <f>IF(db[[#This Row],[NB NOTA_C]]="","",COUNTIF([2]!B_MSK[concat],db[[#This Row],[NB NOTA_C]]))</f>
        <v>#REF!</v>
      </c>
      <c r="L2152" s="7" t="s">
        <v>2333</v>
      </c>
      <c r="M2152" s="3" t="s">
        <v>2411</v>
      </c>
      <c r="N2152" s="1" t="s">
        <v>2783</v>
      </c>
      <c r="P2152" s="1" t="str">
        <f>IF(db[[#This Row],[QTY/ CTN]]="","",SUBSTITUTE(SUBSTITUTE(SUBSTITUTE(db[[#This Row],[QTY/ CTN]]," ","_",2),"(",""),")","")&amp;"_")</f>
        <v>48 BOX_50 PCS_</v>
      </c>
      <c r="Q2152" s="1">
        <f>IF(db[[#This Row],[H_QTY/ CTN]]="","",SEARCH("_",db[[#This Row],[H_QTY/ CTN]]))</f>
        <v>7</v>
      </c>
      <c r="R2152" s="1">
        <f>IF(db[[#This Row],[H_QTY/ CTN]]="","",LEN(db[[#This Row],[H_QTY/ CTN]]))</f>
        <v>14</v>
      </c>
      <c r="S2152" s="90" t="str">
        <f>IF(db[[#This Row],[H_QTY/ CTN]]="","",LEFT(db[[#This Row],[H_QTY/ CTN]],db[[#This Row],[H_1]]-1))</f>
        <v>48 BOX</v>
      </c>
      <c r="T2152" s="87" t="str">
        <f>IF(NOT(db[[#This Row],[H_1]]=db[[#This Row],[H_2]]),MID(db[[#This Row],[H_QTY/ CTN]],db[[#This Row],[H_1]]+1,db[[#This Row],[H_2]]-db[[#This Row],[H_1]]-1),"")</f>
        <v>50 PCS</v>
      </c>
      <c r="U2152" s="87" t="str">
        <f>IF(db[[#This Row],[QTY/ CTN B]]="","",LEFT(db[[#This Row],[QTY/ CTN B]],SEARCH(" ",db[[#This Row],[QTY/ CTN B]],1)-1))</f>
        <v>48</v>
      </c>
      <c r="V2152" s="87" t="str">
        <f>IF(db[[#This Row],[QTY/ CTN B]]="","",RIGHT(db[[#This Row],[QTY/ CTN B]],LEN(db[[#This Row],[QTY/ CTN B]])-SEARCH(" ",db[[#This Row],[QTY/ CTN B]],1)))</f>
        <v>BOX</v>
      </c>
      <c r="W2152" s="87" t="str">
        <f>IF(db[[#This Row],[QTY/ CTN TG]]="",IF(db[[#This Row],[STN TG]]="","",12),LEFT(db[[#This Row],[QTY/ CTN TG]],SEARCH(" ",db[[#This Row],[QTY/ CTN TG]],1)-1))</f>
        <v>50</v>
      </c>
      <c r="X2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52" s="87" t="str">
        <f>IF(db[[#This Row],[STN K]]="","",IF(db[[#This Row],[STN TG]]="LSN",12,""))</f>
        <v/>
      </c>
      <c r="Z2152" s="87" t="str">
        <f>IF(db[[#This Row],[STN TG]]="LSN","PCS","")</f>
        <v/>
      </c>
      <c r="AA2152" s="87">
        <f>db[[#This Row],[QTY B]]*IF(db[[#This Row],[QTY TG]]="",1,db[[#This Row],[QTY TG]])*IF(db[[#This Row],[QTY K]]="",1,db[[#This Row],[QTY K]])</f>
        <v>2400</v>
      </c>
      <c r="AB2152" s="87" t="str">
        <f>IF(db[[#This Row],[STN K]]="",IF(db[[#This Row],[STN TG]]="",db[[#This Row],[STN B]],db[[#This Row],[STN TG]]),db[[#This Row],[STN K]])</f>
        <v>PCS</v>
      </c>
      <c r="AC2152" s="87"/>
    </row>
    <row r="2153" spans="1:29" x14ac:dyDescent="0.25">
      <c r="A2153" s="87">
        <f>ROW()-1</f>
        <v>2152</v>
      </c>
      <c r="B2153" s="3" t="str">
        <f>LOWER(SUBSTITUTE(SUBSTITUTE(SUBSTITUTE(SUBSTITUTE(SUBSTITUTE(SUBSTITUTE(db[[#This Row],[NB BM]]," ",),".",""),"-",""),"(",""),")",""),"/",""))</f>
        <v>pensil2bkayagikyof122b2coklat</v>
      </c>
      <c r="C2153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153" s="3" t="str">
        <f>LOWER(SUBSTITUTE(SUBSTITUTE(SUBSTITUTE(SUBSTITUTE(SUBSTITUTE(SUBSTITUTE(SUBSTITUTE(SUBSTITUTE(SUBSTITUTE(db[[#This Row],[NB PAJAK]]," ",""),"-",""),"(",""),")",""),".",""),",",""),"/",""),"""",""),"+",""))</f>
        <v/>
      </c>
      <c r="E2153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pensil2bkayagikyof122b2coklat360pcs</v>
      </c>
      <c r="F2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pensilkayagi2bcoklatkyof122b2360pcsuntana</v>
      </c>
      <c r="G2153" s="1" t="s">
        <v>3389</v>
      </c>
      <c r="H2153" s="4" t="s">
        <v>3388</v>
      </c>
      <c r="I2153" s="49"/>
      <c r="J2153" s="1" t="s">
        <v>1621</v>
      </c>
      <c r="K2153" s="28" t="e">
        <f>IF(db[[#This Row],[NB NOTA_C]]="","",COUNTIF([2]!B_MSK[concat],db[[#This Row],[NB NOTA_C]]))</f>
        <v>#REF!</v>
      </c>
      <c r="L2153" s="7" t="s">
        <v>2654</v>
      </c>
      <c r="M2153" s="3" t="s">
        <v>2176</v>
      </c>
      <c r="N2153" s="1" t="s">
        <v>2812</v>
      </c>
      <c r="O2153" s="3"/>
      <c r="P2153" s="3" t="str">
        <f>IF(db[[#This Row],[QTY/ CTN]]="","",SUBSTITUTE(SUBSTITUTE(SUBSTITUTE(db[[#This Row],[QTY/ CTN]]," ","_",2),"(",""),")","")&amp;"_")</f>
        <v>360 PCS_</v>
      </c>
      <c r="Q2153" s="3">
        <f>IF(db[[#This Row],[H_QTY/ CTN]]="","",SEARCH("_",db[[#This Row],[H_QTY/ CTN]]))</f>
        <v>8</v>
      </c>
      <c r="R2153" s="3">
        <f>IF(db[[#This Row],[H_QTY/ CTN]]="","",LEN(db[[#This Row],[H_QTY/ CTN]]))</f>
        <v>8</v>
      </c>
      <c r="S2153" s="87" t="str">
        <f>IF(db[[#This Row],[H_QTY/ CTN]]="","",LEFT(db[[#This Row],[H_QTY/ CTN]],db[[#This Row],[H_1]]-1))</f>
        <v>360 PCS</v>
      </c>
      <c r="T2153" s="87" t="str">
        <f>IF(NOT(db[[#This Row],[H_1]]=db[[#This Row],[H_2]]),MID(db[[#This Row],[H_QTY/ CTN]],db[[#This Row],[H_1]]+1,db[[#This Row],[H_2]]-db[[#This Row],[H_1]]-1),"")</f>
        <v/>
      </c>
      <c r="U2153" s="87" t="str">
        <f>IF(db[[#This Row],[QTY/ CTN B]]="","",LEFT(db[[#This Row],[QTY/ CTN B]],SEARCH(" ",db[[#This Row],[QTY/ CTN B]],1)-1))</f>
        <v>360</v>
      </c>
      <c r="V2153" s="87" t="str">
        <f>IF(db[[#This Row],[QTY/ CTN B]]="","",RIGHT(db[[#This Row],[QTY/ CTN B]],LEN(db[[#This Row],[QTY/ CTN B]])-SEARCH(" ",db[[#This Row],[QTY/ CTN B]],1)))</f>
        <v>PCS</v>
      </c>
      <c r="W2153" s="87" t="str">
        <f>IF(db[[#This Row],[QTY/ CTN TG]]="",IF(db[[#This Row],[STN TG]]="","",12),LEFT(db[[#This Row],[QTY/ CTN TG]],SEARCH(" ",db[[#This Row],[QTY/ CTN TG]],1)-1))</f>
        <v/>
      </c>
      <c r="X2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3" s="87" t="str">
        <f>IF(db[[#This Row],[STN K]]="","",IF(db[[#This Row],[STN TG]]="LSN",12,""))</f>
        <v/>
      </c>
      <c r="Z2153" s="87" t="str">
        <f>IF(db[[#This Row],[STN TG]]="LSN","PCS","")</f>
        <v/>
      </c>
      <c r="AA2153" s="87">
        <f>db[[#This Row],[QTY B]]*IF(db[[#This Row],[QTY TG]]="",1,db[[#This Row],[QTY TG]])*IF(db[[#This Row],[QTY K]]="",1,db[[#This Row],[QTY K]])</f>
        <v>360</v>
      </c>
      <c r="AB2153" s="87" t="str">
        <f>IF(db[[#This Row],[STN K]]="",IF(db[[#This Row],[STN TG]]="",db[[#This Row],[STN B]],db[[#This Row],[STN TG]]),db[[#This Row],[STN K]])</f>
        <v>PCS</v>
      </c>
      <c r="AC2153" s="87"/>
    </row>
    <row r="2154" spans="1:29" x14ac:dyDescent="0.25">
      <c r="A2154" s="140">
        <f>ROW()-1</f>
        <v>2153</v>
      </c>
      <c r="B2154" s="134" t="str">
        <f>LOWER(SUBSTITUTE(SUBSTITUTE(SUBSTITUTE(SUBSTITUTE(SUBSTITUTE(SUBSTITUTE(db[[#This Row],[NB BM]]," ",),".",""),"-",""),"(",""),")",""),"/",""))</f>
        <v>pw12wcp12lpanjang</v>
      </c>
      <c r="C2154" s="134" t="str">
        <f>LOWER(SUBSTITUTE(SUBSTITUTE(SUBSTITUTE(SUBSTITUTE(SUBSTITUTE(SUBSTITUTE(SUBSTITUTE(SUBSTITUTE(SUBSTITUTE(db[[#This Row],[NB NOTA]]," ",),".",""),"-",""),"(",""),")",""),",",""),"/",""),"""",""),"+",""))</f>
        <v>pensilwarnacp12lpanjang</v>
      </c>
      <c r="D2154" s="134" t="str">
        <f>LOWER(SUBSTITUTE(SUBSTITUTE(SUBSTITUTE(SUBSTITUTE(SUBSTITUTE(SUBSTITUTE(SUBSTITUTE(SUBSTITUTE(SUBSTITUTE(db[[#This Row],[NB PAJAK]]," ",""),"-",""),"(",""),")",""),".",""),",",""),"/",""),"""",""),"+",""))</f>
        <v>pensilwarnacp12lpanjang</v>
      </c>
      <c r="E2154" s="134" t="str">
        <f>LOWER(SUBSTITUTE(SUBSTITUTE(SUBSTITUTE(SUBSTITUTE(SUBSTITUTE(SUBSTITUTE(SUBSTITUTE(SUBSTITUTE(SUBSTITUTE(db[[#This Row],[NB BM]]&amp;db[[#This Row],[QTY/ CTN]]," ",),".",""),"-",""),"(",""),")",""),",",""),"/",""),"""",""),"+",""))</f>
        <v>pw12wcp12lpanjang240set</v>
      </c>
      <c r="F215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pensilwarnacp12lpanjang240setartomoro</v>
      </c>
      <c r="G2154" s="135" t="s">
        <v>6211</v>
      </c>
      <c r="H2154" s="135" t="s">
        <v>6170</v>
      </c>
      <c r="I2154" s="136" t="s">
        <v>6199</v>
      </c>
      <c r="J2154" s="137" t="s">
        <v>1620</v>
      </c>
      <c r="K2154" s="138" t="e">
        <f>IF(db[[#This Row],[NB NOTA_C]]="","",COUNTIF([2]!B_MSK[concat],db[[#This Row],[NB NOTA_C]]))</f>
        <v>#REF!</v>
      </c>
      <c r="L2154" s="139" t="s">
        <v>2157</v>
      </c>
      <c r="M2154" s="134" t="s">
        <v>3252</v>
      </c>
      <c r="N2154" s="137" t="s">
        <v>2815</v>
      </c>
      <c r="O2154" s="134" t="s">
        <v>6184</v>
      </c>
      <c r="P2154" s="134" t="str">
        <f>IF(db[[#This Row],[QTY/ CTN]]="","",SUBSTITUTE(SUBSTITUTE(SUBSTITUTE(db[[#This Row],[QTY/ CTN]]," ","_",2),"(",""),")","")&amp;"_")</f>
        <v>240 SET_</v>
      </c>
      <c r="Q2154" s="134">
        <f>IF(db[[#This Row],[H_QTY/ CTN]]="","",SEARCH("_",db[[#This Row],[H_QTY/ CTN]]))</f>
        <v>8</v>
      </c>
      <c r="R2154" s="134">
        <f>IF(db[[#This Row],[H_QTY/ CTN]]="","",LEN(db[[#This Row],[H_QTY/ CTN]]))</f>
        <v>8</v>
      </c>
      <c r="S2154" s="140" t="str">
        <f>IF(db[[#This Row],[H_QTY/ CTN]]="","",LEFT(db[[#This Row],[H_QTY/ CTN]],db[[#This Row],[H_1]]-1))</f>
        <v>240 SET</v>
      </c>
      <c r="T2154" s="140" t="str">
        <f>IF(NOT(db[[#This Row],[H_1]]=db[[#This Row],[H_2]]),MID(db[[#This Row],[H_QTY/ CTN]],db[[#This Row],[H_1]]+1,db[[#This Row],[H_2]]-db[[#This Row],[H_1]]-1),"")</f>
        <v/>
      </c>
      <c r="U2154" s="140" t="str">
        <f>IF(db[[#This Row],[QTY/ CTN B]]="","",LEFT(db[[#This Row],[QTY/ CTN B]],SEARCH(" ",db[[#This Row],[QTY/ CTN B]],1)-1))</f>
        <v>240</v>
      </c>
      <c r="V2154" s="140" t="str">
        <f>IF(db[[#This Row],[QTY/ CTN B]]="","",RIGHT(db[[#This Row],[QTY/ CTN B]],LEN(db[[#This Row],[QTY/ CTN B]])-SEARCH(" ",db[[#This Row],[QTY/ CTN B]],1)))</f>
        <v>SET</v>
      </c>
      <c r="W2154" s="140" t="str">
        <f>IF(db[[#This Row],[QTY/ CTN TG]]="",IF(db[[#This Row],[STN TG]]="","",12),LEFT(db[[#This Row],[QTY/ CTN TG]],SEARCH(" ",db[[#This Row],[QTY/ CTN TG]],1)-1))</f>
        <v/>
      </c>
      <c r="X215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4" s="140" t="str">
        <f>IF(db[[#This Row],[STN K]]="","",IF(db[[#This Row],[STN TG]]="LSN",12,""))</f>
        <v/>
      </c>
      <c r="Z2154" s="140" t="str">
        <f>IF(db[[#This Row],[STN TG]]="LSN","PCS","")</f>
        <v/>
      </c>
      <c r="AA2154" s="140">
        <f>db[[#This Row],[QTY B]]*IF(db[[#This Row],[QTY TG]]="",1,db[[#This Row],[QTY TG]])*IF(db[[#This Row],[QTY K]]="",1,db[[#This Row],[QTY K]])</f>
        <v>240</v>
      </c>
      <c r="AB2154" s="140" t="str">
        <f>IF(db[[#This Row],[STN K]]="",IF(db[[#This Row],[STN TG]]="",db[[#This Row],[STN B]],db[[#This Row],[STN TG]]),db[[#This Row],[STN K]])</f>
        <v>SET</v>
      </c>
      <c r="AC2154" s="140"/>
    </row>
    <row r="2155" spans="1:29" x14ac:dyDescent="0.25">
      <c r="A2155" s="87">
        <f>ROW()-1</f>
        <v>2154</v>
      </c>
      <c r="B2155" s="3" t="str">
        <f>LOWER(SUBSTITUTE(SUBSTITUTE(SUBSTITUTE(SUBSTITUTE(SUBSTITUTE(SUBSTITUTE(db[[#This Row],[NB BM]]," ",),".",""),"-",""),"(",""),")",""),"/",""))</f>
        <v>pwtwinkycp1224</v>
      </c>
      <c r="C2155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D2155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E2155" s="3" t="str">
        <f>LOWER(SUBSTITUTE(SUBSTITUTE(SUBSTITUTE(SUBSTITUTE(SUBSTITUTE(SUBSTITUTE(SUBSTITUTE(SUBSTITUTE(SUBSTITUTE(db[[#This Row],[NB BM]]&amp;db[[#This Row],[QTY/ CTN]]," ",),".",""),"-",""),"(",""),")",""),",",""),"/",""),"""",""),"+",""))</f>
        <v>pwtwinkycp1224288set</v>
      </c>
      <c r="F2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pensilwarnatwinkycp1224288setartomoro</v>
      </c>
      <c r="G2155" s="1" t="s">
        <v>1998</v>
      </c>
      <c r="H2155" s="4" t="s">
        <v>2545</v>
      </c>
      <c r="I2155" s="49" t="s">
        <v>5495</v>
      </c>
      <c r="J2155" s="33" t="s">
        <v>1620</v>
      </c>
      <c r="K2155" s="26" t="e">
        <f>IF(db[[#This Row],[NB NOTA_C]]="","",COUNTIF([2]!B_MSK[concat],db[[#This Row],[NB NOTA_C]]))</f>
        <v>#REF!</v>
      </c>
      <c r="L2155" s="7">
        <v>99</v>
      </c>
      <c r="M2155" s="3" t="s">
        <v>2166</v>
      </c>
      <c r="N2155" s="1" t="s">
        <v>2815</v>
      </c>
      <c r="O2155" s="1" t="s">
        <v>6159</v>
      </c>
      <c r="P2155" s="1" t="str">
        <f>IF(db[[#This Row],[QTY/ CTN]]="","",SUBSTITUTE(SUBSTITUTE(SUBSTITUTE(db[[#This Row],[QTY/ CTN]]," ","_",2),"(",""),")","")&amp;"_")</f>
        <v>288 SET_</v>
      </c>
      <c r="Q2155" s="1">
        <f>IF(db[[#This Row],[H_QTY/ CTN]]="","",SEARCH("_",db[[#This Row],[H_QTY/ CTN]]))</f>
        <v>8</v>
      </c>
      <c r="R2155" s="1">
        <f>IF(db[[#This Row],[H_QTY/ CTN]]="","",LEN(db[[#This Row],[H_QTY/ CTN]]))</f>
        <v>8</v>
      </c>
      <c r="S2155" s="90" t="str">
        <f>IF(db[[#This Row],[H_QTY/ CTN]]="","",LEFT(db[[#This Row],[H_QTY/ CTN]],db[[#This Row],[H_1]]-1))</f>
        <v>288 SET</v>
      </c>
      <c r="T2155" s="87" t="str">
        <f>IF(NOT(db[[#This Row],[H_1]]=db[[#This Row],[H_2]]),MID(db[[#This Row],[H_QTY/ CTN]],db[[#This Row],[H_1]]+1,db[[#This Row],[H_2]]-db[[#This Row],[H_1]]-1),"")</f>
        <v/>
      </c>
      <c r="U2155" s="87" t="str">
        <f>IF(db[[#This Row],[QTY/ CTN B]]="","",LEFT(db[[#This Row],[QTY/ CTN B]],SEARCH(" ",db[[#This Row],[QTY/ CTN B]],1)-1))</f>
        <v>288</v>
      </c>
      <c r="V2155" s="87" t="str">
        <f>IF(db[[#This Row],[QTY/ CTN B]]="","",RIGHT(db[[#This Row],[QTY/ CTN B]],LEN(db[[#This Row],[QTY/ CTN B]])-SEARCH(" ",db[[#This Row],[QTY/ CTN B]],1)))</f>
        <v>SET</v>
      </c>
      <c r="W2155" s="87" t="str">
        <f>IF(db[[#This Row],[QTY/ CTN TG]]="",IF(db[[#This Row],[STN TG]]="","",12),LEFT(db[[#This Row],[QTY/ CTN TG]],SEARCH(" ",db[[#This Row],[QTY/ CTN TG]],1)-1))</f>
        <v/>
      </c>
      <c r="X2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5" s="87" t="str">
        <f>IF(db[[#This Row],[STN K]]="","",IF(db[[#This Row],[STN TG]]="LSN",12,""))</f>
        <v/>
      </c>
      <c r="Z2155" s="87" t="str">
        <f>IF(db[[#This Row],[STN TG]]="LSN","PCS","")</f>
        <v/>
      </c>
      <c r="AA2155" s="87">
        <f>db[[#This Row],[QTY B]]*IF(db[[#This Row],[QTY TG]]="",1,db[[#This Row],[QTY TG]])*IF(db[[#This Row],[QTY K]]="",1,db[[#This Row],[QTY K]])</f>
        <v>288</v>
      </c>
      <c r="AB2155" s="87" t="str">
        <f>IF(db[[#This Row],[STN K]]="",IF(db[[#This Row],[STN TG]]="",db[[#This Row],[STN B]],db[[#This Row],[STN TG]]),db[[#This Row],[STN K]])</f>
        <v>SET</v>
      </c>
      <c r="AC2155" s="87"/>
    </row>
    <row r="2156" spans="1:29" x14ac:dyDescent="0.25">
      <c r="A2156" s="87">
        <f>ROW()-1</f>
        <v>2155</v>
      </c>
      <c r="B2156" s="3" t="str">
        <f>LOWER(SUBSTITUTE(SUBSTITUTE(SUBSTITUTE(SUBSTITUTE(SUBSTITUTE(SUBSTITUTE(db[[#This Row],[NB BM]]," ",),".",""),"-",""),"(",""),")",""),"/",""))</f>
        <v>pensilzhonghua692b</v>
      </c>
      <c r="C2156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D2156" s="3" t="str">
        <f>LOWER(SUBSTITUTE(SUBSTITUTE(SUBSTITUTE(SUBSTITUTE(SUBSTITUTE(SUBSTITUTE(SUBSTITUTE(SUBSTITUTE(SUBSTITUTE(db[[#This Row],[NB PAJAK]]," ",""),"-",""),"(",""),")",""),".",""),",",""),"/",""),"""",""),"+",""))</f>
        <v/>
      </c>
      <c r="E2156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pensilzhonghua692b10box</v>
      </c>
      <c r="F2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pensilzhonghua692b10boxuntana</v>
      </c>
      <c r="G2156" s="1" t="s">
        <v>5233</v>
      </c>
      <c r="H2156" s="4" t="s">
        <v>5232</v>
      </c>
      <c r="I2156" s="49"/>
      <c r="J2156" s="1" t="s">
        <v>1621</v>
      </c>
      <c r="K2156" s="26" t="e">
        <f>IF(db[[#This Row],[NB NOTA_C]]="","",COUNTIF([2]!B_MSK[concat],db[[#This Row],[NB NOTA_C]]))</f>
        <v>#REF!</v>
      </c>
      <c r="L2156" s="7" t="s">
        <v>1658</v>
      </c>
      <c r="M2156" s="3" t="s">
        <v>1791</v>
      </c>
      <c r="N2156" s="1" t="s">
        <v>2812</v>
      </c>
      <c r="O2156" s="3"/>
      <c r="P2156" s="3" t="str">
        <f>IF(db[[#This Row],[QTY/ CTN]]="","",SUBSTITUTE(SUBSTITUTE(SUBSTITUTE(db[[#This Row],[QTY/ CTN]]," ","_",2),"(",""),")","")&amp;"_")</f>
        <v>10 BOX_</v>
      </c>
      <c r="Q2156" s="3">
        <f>IF(db[[#This Row],[H_QTY/ CTN]]="","",SEARCH("_",db[[#This Row],[H_QTY/ CTN]]))</f>
        <v>7</v>
      </c>
      <c r="R2156" s="3">
        <f>IF(db[[#This Row],[H_QTY/ CTN]]="","",LEN(db[[#This Row],[H_QTY/ CTN]]))</f>
        <v>7</v>
      </c>
      <c r="S2156" s="90" t="str">
        <f>IF(db[[#This Row],[H_QTY/ CTN]]="","",LEFT(db[[#This Row],[H_QTY/ CTN]],db[[#This Row],[H_1]]-1))</f>
        <v>10 BOX</v>
      </c>
      <c r="T2156" s="87" t="str">
        <f>IF(NOT(db[[#This Row],[H_1]]=db[[#This Row],[H_2]]),MID(db[[#This Row],[H_QTY/ CTN]],db[[#This Row],[H_1]]+1,db[[#This Row],[H_2]]-db[[#This Row],[H_1]]-1),"")</f>
        <v/>
      </c>
      <c r="U2156" s="87" t="str">
        <f>IF(db[[#This Row],[QTY/ CTN B]]="","",LEFT(db[[#This Row],[QTY/ CTN B]],SEARCH(" ",db[[#This Row],[QTY/ CTN B]],1)-1))</f>
        <v>10</v>
      </c>
      <c r="V2156" s="87" t="str">
        <f>IF(db[[#This Row],[QTY/ CTN B]]="","",RIGHT(db[[#This Row],[QTY/ CTN B]],LEN(db[[#This Row],[QTY/ CTN B]])-SEARCH(" ",db[[#This Row],[QTY/ CTN B]],1)))</f>
        <v>BOX</v>
      </c>
      <c r="W2156" s="87" t="str">
        <f>IF(db[[#This Row],[QTY/ CTN TG]]="",IF(db[[#This Row],[STN TG]]="","",12),LEFT(db[[#This Row],[QTY/ CTN TG]],SEARCH(" ",db[[#This Row],[QTY/ CTN TG]],1)-1))</f>
        <v/>
      </c>
      <c r="X2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6" s="87" t="str">
        <f>IF(db[[#This Row],[STN K]]="","",IF(db[[#This Row],[STN TG]]="LSN",12,""))</f>
        <v/>
      </c>
      <c r="Z2156" s="87" t="str">
        <f>IF(db[[#This Row],[STN TG]]="LSN","PCS","")</f>
        <v/>
      </c>
      <c r="AA2156" s="87">
        <f>db[[#This Row],[QTY B]]*IF(db[[#This Row],[QTY TG]]="",1,db[[#This Row],[QTY TG]])*IF(db[[#This Row],[QTY K]]="",1,db[[#This Row],[QTY K]])</f>
        <v>10</v>
      </c>
      <c r="AB2156" s="87" t="str">
        <f>IF(db[[#This Row],[STN K]]="",IF(db[[#This Row],[STN TG]]="",db[[#This Row],[STN B]],db[[#This Row],[STN TG]]),db[[#This Row],[STN K]])</f>
        <v>BOX</v>
      </c>
      <c r="AC2156" s="87"/>
    </row>
    <row r="2157" spans="1:29" x14ac:dyDescent="0.25">
      <c r="A2157" s="87">
        <f>ROW()-1</f>
        <v>2156</v>
      </c>
      <c r="B2157" s="3" t="str">
        <f>LOWER(SUBSTITUTE(SUBSTITUTE(SUBSTITUTE(SUBSTITUTE(SUBSTITUTE(SUBSTITUTE(db[[#This Row],[NB BM]]," ",),".",""),"-",""),"(",""),")",""),"/",""))</f>
        <v>pensilzhonghua69252bboval</v>
      </c>
      <c r="C2157" s="3" t="str">
        <f>LOWER(SUBSTITUTE(SUBSTITUTE(SUBSTITUTE(SUBSTITUTE(SUBSTITUTE(SUBSTITUTE(SUBSTITUTE(SUBSTITUTE(SUBSTITUTE(db[[#This Row],[NB NOTA]]," ",),".",""),"-",""),"(",""),")",""),",",""),"/",""),"""",""),"+",""))</f>
        <v>pensilzhonghua69252bboval</v>
      </c>
      <c r="D2157" s="3" t="str">
        <f>LOWER(SUBSTITUTE(SUBSTITUTE(SUBSTITUTE(SUBSTITUTE(SUBSTITUTE(SUBSTITUTE(SUBSTITUTE(SUBSTITUTE(SUBSTITUTE(db[[#This Row],[NB PAJAK]]," ",""),"-",""),"(",""),")",""),".",""),",",""),"/",""),"""",""),"+",""))</f>
        <v>pensilzhonghua69252bboval</v>
      </c>
      <c r="E2157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pensilzhonghua69252bboval40box64pcs</v>
      </c>
      <c r="F2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pensilzhonghua69252bboval40box64pcsartomoro</v>
      </c>
      <c r="G2157" s="4" t="s">
        <v>6163</v>
      </c>
      <c r="H2157" s="4" t="s">
        <v>6162</v>
      </c>
      <c r="I2157" s="49" t="s">
        <v>6161</v>
      </c>
      <c r="J2157" s="1" t="s">
        <v>1620</v>
      </c>
      <c r="K2157" s="28" t="e">
        <f>IF(db[[#This Row],[NB NOTA_C]]="","",COUNTIF([2]!B_MSK[concat],db[[#This Row],[NB NOTA_C]]))</f>
        <v>#REF!</v>
      </c>
      <c r="L2157" s="7" t="s">
        <v>2151</v>
      </c>
      <c r="M2157" s="3" t="s">
        <v>5962</v>
      </c>
      <c r="N2157" s="1" t="s">
        <v>5919</v>
      </c>
      <c r="O2157" s="3" t="s">
        <v>5920</v>
      </c>
      <c r="P2157" s="3" t="str">
        <f>IF(db[[#This Row],[QTY/ CTN]]="","",SUBSTITUTE(SUBSTITUTE(SUBSTITUTE(db[[#This Row],[QTY/ CTN]]," ","_",2),"(",""),")","")&amp;"_")</f>
        <v>40 BOX_64 PCS_</v>
      </c>
      <c r="Q2157" s="3">
        <f>IF(db[[#This Row],[H_QTY/ CTN]]="","",SEARCH("_",db[[#This Row],[H_QTY/ CTN]]))</f>
        <v>7</v>
      </c>
      <c r="R2157" s="3">
        <f>IF(db[[#This Row],[H_QTY/ CTN]]="","",LEN(db[[#This Row],[H_QTY/ CTN]]))</f>
        <v>14</v>
      </c>
      <c r="S2157" s="87" t="str">
        <f>IF(db[[#This Row],[H_QTY/ CTN]]="","",LEFT(db[[#This Row],[H_QTY/ CTN]],db[[#This Row],[H_1]]-1))</f>
        <v>40 BOX</v>
      </c>
      <c r="T2157" s="87" t="str">
        <f>IF(NOT(db[[#This Row],[H_1]]=db[[#This Row],[H_2]]),MID(db[[#This Row],[H_QTY/ CTN]],db[[#This Row],[H_1]]+1,db[[#This Row],[H_2]]-db[[#This Row],[H_1]]-1),"")</f>
        <v>64 PCS</v>
      </c>
      <c r="U2157" s="87" t="str">
        <f>IF(db[[#This Row],[QTY/ CTN B]]="","",LEFT(db[[#This Row],[QTY/ CTN B]],SEARCH(" ",db[[#This Row],[QTY/ CTN B]],1)-1))</f>
        <v>40</v>
      </c>
      <c r="V2157" s="87" t="str">
        <f>IF(db[[#This Row],[QTY/ CTN B]]="","",RIGHT(db[[#This Row],[QTY/ CTN B]],LEN(db[[#This Row],[QTY/ CTN B]])-SEARCH(" ",db[[#This Row],[QTY/ CTN B]],1)))</f>
        <v>BOX</v>
      </c>
      <c r="W2157" s="87" t="str">
        <f>IF(db[[#This Row],[QTY/ CTN TG]]="",IF(db[[#This Row],[STN TG]]="","",12),LEFT(db[[#This Row],[QTY/ CTN TG]],SEARCH(" ",db[[#This Row],[QTY/ CTN TG]],1)-1))</f>
        <v>64</v>
      </c>
      <c r="X2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57" s="87" t="str">
        <f>IF(db[[#This Row],[STN K]]="","",IF(db[[#This Row],[STN TG]]="LSN",12,""))</f>
        <v/>
      </c>
      <c r="Z2157" s="87" t="str">
        <f>IF(db[[#This Row],[STN TG]]="LSN","PCS","")</f>
        <v/>
      </c>
      <c r="AA2157" s="87">
        <f>db[[#This Row],[QTY B]]*IF(db[[#This Row],[QTY TG]]="",1,db[[#This Row],[QTY TG]])*IF(db[[#This Row],[QTY K]]="",1,db[[#This Row],[QTY K]])</f>
        <v>2560</v>
      </c>
      <c r="AB2157" s="87" t="str">
        <f>IF(db[[#This Row],[STN K]]="",IF(db[[#This Row],[STN TG]]="",db[[#This Row],[STN B]],db[[#This Row],[STN TG]]),db[[#This Row],[STN K]])</f>
        <v>PCS</v>
      </c>
      <c r="AC2157" s="87"/>
    </row>
    <row r="2158" spans="1:29" x14ac:dyDescent="0.25">
      <c r="A2158" s="87">
        <f>ROW()-1</f>
        <v>2157</v>
      </c>
      <c r="B2158" s="3" t="str">
        <f>LOWER(SUBSTITUTE(SUBSTITUTE(SUBSTITUTE(SUBSTITUTE(SUBSTITUTE(SUBSTITUTE(db[[#This Row],[NB BM]]," ",),".",""),"-",""),"(",""),")",""),"/",""))</f>
        <v>pensilzhonghua6925b2boval</v>
      </c>
      <c r="C2158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D2158" s="3" t="str">
        <f>LOWER(SUBSTITUTE(SUBSTITUTE(SUBSTITUTE(SUBSTITUTE(SUBSTITUTE(SUBSTITUTE(SUBSTITUTE(SUBSTITUTE(SUBSTITUTE(db[[#This Row],[NB PAJAK]]," ",""),"-",""),"(",""),")",""),".",""),",",""),"/",""),"""",""),"+",""))</f>
        <v/>
      </c>
      <c r="E215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pensilzhonghua6925b2boval40box</v>
      </c>
      <c r="F2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pensilzhonghua6925b2boval40boxuntana</v>
      </c>
      <c r="G2158" s="1" t="s">
        <v>3035</v>
      </c>
      <c r="H2158" s="4" t="s">
        <v>3030</v>
      </c>
      <c r="I2158" s="49"/>
      <c r="J2158" s="1" t="s">
        <v>1621</v>
      </c>
      <c r="K2158" s="26" t="e">
        <f>IF(db[[#This Row],[NB NOTA_C]]="","",COUNTIF([2]!B_MSK[concat],db[[#This Row],[NB NOTA_C]]))</f>
        <v>#REF!</v>
      </c>
      <c r="L2158" s="7" t="s">
        <v>1658</v>
      </c>
      <c r="M2158" s="3" t="s">
        <v>2162</v>
      </c>
      <c r="N2158" s="1" t="s">
        <v>2812</v>
      </c>
      <c r="O2158" s="3"/>
      <c r="P2158" s="3" t="str">
        <f>IF(db[[#This Row],[QTY/ CTN]]="","",SUBSTITUTE(SUBSTITUTE(SUBSTITUTE(db[[#This Row],[QTY/ CTN]]," ","_",2),"(",""),")","")&amp;"_")</f>
        <v>40 BOX_</v>
      </c>
      <c r="Q2158" s="3">
        <f>IF(db[[#This Row],[H_QTY/ CTN]]="","",SEARCH("_",db[[#This Row],[H_QTY/ CTN]]))</f>
        <v>7</v>
      </c>
      <c r="R2158" s="3">
        <f>IF(db[[#This Row],[H_QTY/ CTN]]="","",LEN(db[[#This Row],[H_QTY/ CTN]]))</f>
        <v>7</v>
      </c>
      <c r="S2158" s="90" t="str">
        <f>IF(db[[#This Row],[H_QTY/ CTN]]="","",LEFT(db[[#This Row],[H_QTY/ CTN]],db[[#This Row],[H_1]]-1))</f>
        <v>40 BOX</v>
      </c>
      <c r="T2158" s="87" t="str">
        <f>IF(NOT(db[[#This Row],[H_1]]=db[[#This Row],[H_2]]),MID(db[[#This Row],[H_QTY/ CTN]],db[[#This Row],[H_1]]+1,db[[#This Row],[H_2]]-db[[#This Row],[H_1]]-1),"")</f>
        <v/>
      </c>
      <c r="U2158" s="87" t="str">
        <f>IF(db[[#This Row],[QTY/ CTN B]]="","",LEFT(db[[#This Row],[QTY/ CTN B]],SEARCH(" ",db[[#This Row],[QTY/ CTN B]],1)-1))</f>
        <v>40</v>
      </c>
      <c r="V2158" s="87" t="str">
        <f>IF(db[[#This Row],[QTY/ CTN B]]="","",RIGHT(db[[#This Row],[QTY/ CTN B]],LEN(db[[#This Row],[QTY/ CTN B]])-SEARCH(" ",db[[#This Row],[QTY/ CTN B]],1)))</f>
        <v>BOX</v>
      </c>
      <c r="W2158" s="87" t="str">
        <f>IF(db[[#This Row],[QTY/ CTN TG]]="",IF(db[[#This Row],[STN TG]]="","",12),LEFT(db[[#This Row],[QTY/ CTN TG]],SEARCH(" ",db[[#This Row],[QTY/ CTN TG]],1)-1))</f>
        <v/>
      </c>
      <c r="X2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58" s="87" t="str">
        <f>IF(db[[#This Row],[STN K]]="","",IF(db[[#This Row],[STN TG]]="LSN",12,""))</f>
        <v/>
      </c>
      <c r="Z2158" s="87" t="str">
        <f>IF(db[[#This Row],[STN TG]]="LSN","PCS","")</f>
        <v/>
      </c>
      <c r="AA2158" s="87">
        <f>db[[#This Row],[QTY B]]*IF(db[[#This Row],[QTY TG]]="",1,db[[#This Row],[QTY TG]])*IF(db[[#This Row],[QTY K]]="",1,db[[#This Row],[QTY K]])</f>
        <v>40</v>
      </c>
      <c r="AB2158" s="87" t="str">
        <f>IF(db[[#This Row],[STN K]]="",IF(db[[#This Row],[STN TG]]="",db[[#This Row],[STN B]],db[[#This Row],[STN TG]]),db[[#This Row],[STN K]])</f>
        <v>BOX</v>
      </c>
      <c r="AC2158" s="87"/>
    </row>
    <row r="2159" spans="1:29" x14ac:dyDescent="0.25">
      <c r="A2159" s="87">
        <f>ROW()-1</f>
        <v>2158</v>
      </c>
      <c r="B2159" s="3" t="str">
        <f>LOWER(SUBSTITUTE(SUBSTITUTE(SUBSTITUTE(SUBSTITUTE(SUBSTITUTE(SUBSTITUTE(db[[#This Row],[NB BM]]," ",),".",""),"-",""),"(",""),")",""),"/",""))</f>
        <v>pensilzhonghuamb120kecil</v>
      </c>
      <c r="C2159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D2159" s="3" t="str">
        <f>LOWER(SUBSTITUTE(SUBSTITUTE(SUBSTITUTE(SUBSTITUTE(SUBSTITUTE(SUBSTITUTE(SUBSTITUTE(SUBSTITUTE(SUBSTITUTE(db[[#This Row],[NB PAJAK]]," ",""),"-",""),"(",""),")",""),".",""),",",""),"/",""),"""",""),"+",""))</f>
        <v/>
      </c>
      <c r="E215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pensilzhonghuamb120kecil30grs</v>
      </c>
      <c r="F21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pensilzhonghuamb120kecil30grsartomoro</v>
      </c>
      <c r="G2159" s="1" t="s">
        <v>1984</v>
      </c>
      <c r="H2159" s="4" t="s">
        <v>2989</v>
      </c>
      <c r="I2159" s="49"/>
      <c r="J2159" s="33" t="s">
        <v>1620</v>
      </c>
      <c r="K2159" s="26" t="e">
        <f>IF(db[[#This Row],[NB NOTA_C]]="","",COUNTIF([2]!B_MSK[concat],db[[#This Row],[NB NOTA_C]]))</f>
        <v>#REF!</v>
      </c>
      <c r="L2159" s="7" t="s">
        <v>2151</v>
      </c>
      <c r="M2159" s="3" t="s">
        <v>1688</v>
      </c>
      <c r="N2159" s="1" t="s">
        <v>2812</v>
      </c>
      <c r="P2159" s="1" t="str">
        <f>IF(db[[#This Row],[QTY/ CTN]]="","",SUBSTITUTE(SUBSTITUTE(SUBSTITUTE(db[[#This Row],[QTY/ CTN]]," ","_",2),"(",""),")","")&amp;"_")</f>
        <v>30 GRS_</v>
      </c>
      <c r="Q2159" s="1">
        <f>IF(db[[#This Row],[H_QTY/ CTN]]="","",SEARCH("_",db[[#This Row],[H_QTY/ CTN]]))</f>
        <v>7</v>
      </c>
      <c r="R2159" s="1">
        <f>IF(db[[#This Row],[H_QTY/ CTN]]="","",LEN(db[[#This Row],[H_QTY/ CTN]]))</f>
        <v>7</v>
      </c>
      <c r="S2159" s="90" t="str">
        <f>IF(db[[#This Row],[H_QTY/ CTN]]="","",LEFT(db[[#This Row],[H_QTY/ CTN]],db[[#This Row],[H_1]]-1))</f>
        <v>30 GRS</v>
      </c>
      <c r="T2159" s="87" t="str">
        <f>IF(NOT(db[[#This Row],[H_1]]=db[[#This Row],[H_2]]),MID(db[[#This Row],[H_QTY/ CTN]],db[[#This Row],[H_1]]+1,db[[#This Row],[H_2]]-db[[#This Row],[H_1]]-1),"")</f>
        <v/>
      </c>
      <c r="U2159" s="87" t="str">
        <f>IF(db[[#This Row],[QTY/ CTN B]]="","",LEFT(db[[#This Row],[QTY/ CTN B]],SEARCH(" ",db[[#This Row],[QTY/ CTN B]],1)-1))</f>
        <v>30</v>
      </c>
      <c r="V2159" s="87" t="str">
        <f>IF(db[[#This Row],[QTY/ CTN B]]="","",RIGHT(db[[#This Row],[QTY/ CTN B]],LEN(db[[#This Row],[QTY/ CTN B]])-SEARCH(" ",db[[#This Row],[QTY/ CTN B]],1)))</f>
        <v>GRS</v>
      </c>
      <c r="W2159" s="87">
        <f>IF(db[[#This Row],[QTY/ CTN TG]]="",IF(db[[#This Row],[STN TG]]="","",12),LEFT(db[[#This Row],[QTY/ CTN TG]],SEARCH(" ",db[[#This Row],[QTY/ CTN TG]],1)-1))</f>
        <v>12</v>
      </c>
      <c r="X2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159" s="87">
        <f>IF(db[[#This Row],[STN K]]="","",IF(db[[#This Row],[STN TG]]="LSN",12,""))</f>
        <v>12</v>
      </c>
      <c r="Z2159" s="87" t="str">
        <f>IF(db[[#This Row],[STN TG]]="LSN","PCS","")</f>
        <v>PCS</v>
      </c>
      <c r="AA2159" s="87">
        <f>db[[#This Row],[QTY B]]*IF(db[[#This Row],[QTY TG]]="",1,db[[#This Row],[QTY TG]])*IF(db[[#This Row],[QTY K]]="",1,db[[#This Row],[QTY K]])</f>
        <v>4320</v>
      </c>
      <c r="AB2159" s="87" t="str">
        <f>IF(db[[#This Row],[STN K]]="",IF(db[[#This Row],[STN TG]]="",db[[#This Row],[STN B]],db[[#This Row],[STN TG]]),db[[#This Row],[STN K]])</f>
        <v>PCS</v>
      </c>
      <c r="AC2159" s="87"/>
    </row>
    <row r="2160" spans="1:29" x14ac:dyDescent="0.25">
      <c r="A2160" s="87">
        <f>ROW()-1</f>
        <v>2159</v>
      </c>
      <c r="B2160" s="1" t="str">
        <f>LOWER(SUBSTITUTE(SUBSTITUTE(SUBSTITUTE(SUBSTITUTE(SUBSTITUTE(SUBSTITUTE(db[[#This Row],[NB BM]]," ",),".",""),"-",""),"(",""),")",""),"/",""))</f>
        <v>standpenjkpsgp147hitam</v>
      </c>
      <c r="C2160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D2160" s="1" t="str">
        <f>LOWER(SUBSTITUTE(SUBSTITUTE(SUBSTITUTE(SUBSTITUTE(SUBSTITUTE(SUBSTITUTE(SUBSTITUTE(SUBSTITUTE(SUBSTITUTE(db[[#This Row],[NB PAJAK]]," ",""),"-",""),"(",""),")",""),".",""),",",""),"/",""),"""",""),"+",""))</f>
        <v/>
      </c>
      <c r="E2160" s="1" t="str">
        <f>LOWER(SUBSTITUTE(SUBSTITUTE(SUBSTITUTE(SUBSTITUTE(SUBSTITUTE(SUBSTITUTE(SUBSTITUTE(SUBSTITUTE(SUBSTITUTE(db[[#This Row],[NB BM]]&amp;db[[#This Row],[QTY/ CTN]]," ",),".",""),"-",""),"(",""),")",""),",",""),"/",""),"""",""),"+",""))</f>
        <v>standpenjkpsgp147hitam48lsn</v>
      </c>
      <c r="F21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penstandblackpsgp147blackjk48lsnartomoro</v>
      </c>
      <c r="G2160" s="1" t="s">
        <v>774</v>
      </c>
      <c r="H2160" s="4" t="s">
        <v>3270</v>
      </c>
      <c r="I2160" s="49"/>
      <c r="J2160" s="33" t="s">
        <v>1620</v>
      </c>
      <c r="K2160" s="26" t="e">
        <f>IF(db[[#This Row],[NB NOTA_C]]="","",COUNTIF([2]!B_MSK[concat],db[[#This Row],[NB NOTA_C]]))</f>
        <v>#REF!</v>
      </c>
      <c r="L2160" s="6" t="s">
        <v>1631</v>
      </c>
      <c r="M2160" s="1" t="s">
        <v>1715</v>
      </c>
      <c r="N2160" s="1" t="s">
        <v>2811</v>
      </c>
      <c r="P2160" s="1" t="str">
        <f>IF(db[[#This Row],[QTY/ CTN]]="","",SUBSTITUTE(SUBSTITUTE(SUBSTITUTE(db[[#This Row],[QTY/ CTN]]," ","_",2),"(",""),")","")&amp;"_")</f>
        <v>48 LSN_</v>
      </c>
      <c r="Q2160" s="1">
        <f>IF(db[[#This Row],[H_QTY/ CTN]]="","",SEARCH("_",db[[#This Row],[H_QTY/ CTN]]))</f>
        <v>7</v>
      </c>
      <c r="R2160" s="1">
        <f>IF(db[[#This Row],[H_QTY/ CTN]]="","",LEN(db[[#This Row],[H_QTY/ CTN]]))</f>
        <v>7</v>
      </c>
      <c r="S2160" s="90" t="str">
        <f>IF(db[[#This Row],[H_QTY/ CTN]]="","",LEFT(db[[#This Row],[H_QTY/ CTN]],db[[#This Row],[H_1]]-1))</f>
        <v>48 LSN</v>
      </c>
      <c r="T2160" s="87" t="str">
        <f>IF(NOT(db[[#This Row],[H_1]]=db[[#This Row],[H_2]]),MID(db[[#This Row],[H_QTY/ CTN]],db[[#This Row],[H_1]]+1,db[[#This Row],[H_2]]-db[[#This Row],[H_1]]-1),"")</f>
        <v/>
      </c>
      <c r="U2160" s="87" t="str">
        <f>IF(db[[#This Row],[QTY/ CTN B]]="","",LEFT(db[[#This Row],[QTY/ CTN B]],SEARCH(" ",db[[#This Row],[QTY/ CTN B]],1)-1))</f>
        <v>48</v>
      </c>
      <c r="V2160" s="87" t="str">
        <f>IF(db[[#This Row],[QTY/ CTN B]]="","",RIGHT(db[[#This Row],[QTY/ CTN B]],LEN(db[[#This Row],[QTY/ CTN B]])-SEARCH(" ",db[[#This Row],[QTY/ CTN B]],1)))</f>
        <v>LSN</v>
      </c>
      <c r="W2160" s="87">
        <f>IF(db[[#This Row],[QTY/ CTN TG]]="",IF(db[[#This Row],[STN TG]]="","",12),LEFT(db[[#This Row],[QTY/ CTN TG]],SEARCH(" ",db[[#This Row],[QTY/ CTN TG]],1)-1))</f>
        <v>12</v>
      </c>
      <c r="X2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60" s="87" t="str">
        <f>IF(db[[#This Row],[STN K]]="","",IF(db[[#This Row],[STN TG]]="LSN",12,""))</f>
        <v/>
      </c>
      <c r="Z2160" s="87" t="str">
        <f>IF(db[[#This Row],[STN TG]]="LSN","PCS","")</f>
        <v/>
      </c>
      <c r="AA2160" s="87">
        <f>db[[#This Row],[QTY B]]*IF(db[[#This Row],[QTY TG]]="",1,db[[#This Row],[QTY TG]])*IF(db[[#This Row],[QTY K]]="",1,db[[#This Row],[QTY K]])</f>
        <v>576</v>
      </c>
      <c r="AB2160" s="87" t="str">
        <f>IF(db[[#This Row],[STN K]]="",IF(db[[#This Row],[STN TG]]="",db[[#This Row],[STN B]],db[[#This Row],[STN TG]]),db[[#This Row],[STN K]])</f>
        <v>PCS</v>
      </c>
      <c r="AC2160" s="87"/>
    </row>
    <row r="2161" spans="1:29" x14ac:dyDescent="0.25">
      <c r="A2161" s="87">
        <f>ROW()-1</f>
        <v>2160</v>
      </c>
      <c r="B2161" s="3" t="str">
        <f>LOWER(SUBSTITUTE(SUBSTITUTE(SUBSTITUTE(SUBSTITUTE(SUBSTITUTE(SUBSTITUTE(db[[#This Row],[NB BM]]," ",),".",""),"-",""),"(",""),")",""),"/",""))</f>
        <v>markerpermanenjkpm34hitam</v>
      </c>
      <c r="C2161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D2161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E2161" s="3" t="str">
        <f>LOWER(SUBSTITUTE(SUBSTITUTE(SUBSTITUTE(SUBSTITUTE(SUBSTITUTE(SUBSTITUTE(SUBSTITUTE(SUBSTITUTE(SUBSTITUTE(db[[#This Row],[NB BM]]&amp;db[[#This Row],[QTY/ CTN]]," ",),".",""),"-",""),"(",""),")",""),",",""),"/",""),"""",""),"+",""))</f>
        <v>markerpermanenjkpm34hitam48lsn</v>
      </c>
      <c r="F2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permanentmarkerpm34blackjk48lsnartomoro</v>
      </c>
      <c r="G2161" s="1" t="s">
        <v>4221</v>
      </c>
      <c r="H2161" s="4" t="s">
        <v>4220</v>
      </c>
      <c r="I2161" s="49" t="s">
        <v>5062</v>
      </c>
      <c r="J2161" s="33" t="s">
        <v>1620</v>
      </c>
      <c r="K2161" s="28" t="e">
        <f>IF(db[[#This Row],[NB NOTA_C]]="","",COUNTIF([2]!B_MSK[concat],db[[#This Row],[NB NOTA_C]]))</f>
        <v>#REF!</v>
      </c>
      <c r="L2161" s="7" t="s">
        <v>1631</v>
      </c>
      <c r="M2161" s="3" t="s">
        <v>1715</v>
      </c>
      <c r="N2161" s="1" t="s">
        <v>2816</v>
      </c>
      <c r="O2161" s="3"/>
      <c r="P2161" s="3" t="str">
        <f>IF(db[[#This Row],[QTY/ CTN]]="","",SUBSTITUTE(SUBSTITUTE(SUBSTITUTE(db[[#This Row],[QTY/ CTN]]," ","_",2),"(",""),")","")&amp;"_")</f>
        <v>48 LSN_</v>
      </c>
      <c r="Q2161" s="3">
        <f>IF(db[[#This Row],[H_QTY/ CTN]]="","",SEARCH("_",db[[#This Row],[H_QTY/ CTN]]))</f>
        <v>7</v>
      </c>
      <c r="R2161" s="3">
        <f>IF(db[[#This Row],[H_QTY/ CTN]]="","",LEN(db[[#This Row],[H_QTY/ CTN]]))</f>
        <v>7</v>
      </c>
      <c r="S2161" s="87" t="str">
        <f>IF(db[[#This Row],[H_QTY/ CTN]]="","",LEFT(db[[#This Row],[H_QTY/ CTN]],db[[#This Row],[H_1]]-1))</f>
        <v>48 LSN</v>
      </c>
      <c r="T2161" s="87" t="str">
        <f>IF(NOT(db[[#This Row],[H_1]]=db[[#This Row],[H_2]]),MID(db[[#This Row],[H_QTY/ CTN]],db[[#This Row],[H_1]]+1,db[[#This Row],[H_2]]-db[[#This Row],[H_1]]-1),"")</f>
        <v/>
      </c>
      <c r="U2161" s="87" t="str">
        <f>IF(db[[#This Row],[QTY/ CTN B]]="","",LEFT(db[[#This Row],[QTY/ CTN B]],SEARCH(" ",db[[#This Row],[QTY/ CTN B]],1)-1))</f>
        <v>48</v>
      </c>
      <c r="V2161" s="87" t="str">
        <f>IF(db[[#This Row],[QTY/ CTN B]]="","",RIGHT(db[[#This Row],[QTY/ CTN B]],LEN(db[[#This Row],[QTY/ CTN B]])-SEARCH(" ",db[[#This Row],[QTY/ CTN B]],1)))</f>
        <v>LSN</v>
      </c>
      <c r="W2161" s="87">
        <f>IF(db[[#This Row],[QTY/ CTN TG]]="",IF(db[[#This Row],[STN TG]]="","",12),LEFT(db[[#This Row],[QTY/ CTN TG]],SEARCH(" ",db[[#This Row],[QTY/ CTN TG]],1)-1))</f>
        <v>12</v>
      </c>
      <c r="X2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61" s="87" t="str">
        <f>IF(db[[#This Row],[STN K]]="","",IF(db[[#This Row],[STN TG]]="LSN",12,""))</f>
        <v/>
      </c>
      <c r="Z2161" s="87" t="str">
        <f>IF(db[[#This Row],[STN TG]]="LSN","PCS","")</f>
        <v/>
      </c>
      <c r="AA2161" s="87">
        <f>db[[#This Row],[QTY B]]*IF(db[[#This Row],[QTY TG]]="",1,db[[#This Row],[QTY TG]])*IF(db[[#This Row],[QTY K]]="",1,db[[#This Row],[QTY K]])</f>
        <v>576</v>
      </c>
      <c r="AB2161" s="87" t="str">
        <f>IF(db[[#This Row],[STN K]]="",IF(db[[#This Row],[STN TG]]="",db[[#This Row],[STN B]],db[[#This Row],[STN TG]]),db[[#This Row],[STN K]])</f>
        <v>PCS</v>
      </c>
      <c r="AC2161" s="87"/>
    </row>
    <row r="2162" spans="1:29" x14ac:dyDescent="0.25">
      <c r="A2162" s="87">
        <f>ROW()-1</f>
        <v>2161</v>
      </c>
      <c r="B2162" s="22" t="str">
        <f>LOWER(SUBSTITUTE(SUBSTITUTE(SUBSTITUTE(SUBSTITUTE(SUBSTITUTE(SUBSTITUTE(db[[#This Row],[NB BM]]," ",),".",""),"-",""),"(",""),")",""),"/",""))</f>
        <v>asahan038</v>
      </c>
      <c r="C2162" s="22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D2162" s="22" t="str">
        <f>LOWER(SUBSTITUTE(SUBSTITUTE(SUBSTITUTE(SUBSTITUTE(SUBSTITUTE(SUBSTITUTE(SUBSTITUTE(SUBSTITUTE(SUBSTITUTE(db[[#This Row],[NB PAJAK]]," ",""),"-",""),"(",""),")",""),".",""),",",""),"/",""),"""",""),"+",""))</f>
        <v/>
      </c>
      <c r="E2162" s="22" t="str">
        <f>LOWER(SUBSTITUTE(SUBSTITUTE(SUBSTITUTE(SUBSTITUTE(SUBSTITUTE(SUBSTITUTE(SUBSTITUTE(SUBSTITUTE(SUBSTITUTE(db[[#This Row],[NB BM]]&amp;db[[#This Row],[QTY/ CTN]]," ",),".",""),"-",""),"(",""),")",""),",",""),"/",""),"""",""),"+",""))</f>
        <v>asahan03896lsn</v>
      </c>
      <c r="F2162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peruncing03896lsnuntana</v>
      </c>
      <c r="G2162" s="23" t="s">
        <v>4309</v>
      </c>
      <c r="H2162" s="24" t="s">
        <v>4307</v>
      </c>
      <c r="I2162" s="59"/>
      <c r="J2162" s="1" t="s">
        <v>1621</v>
      </c>
      <c r="K2162" s="30" t="e">
        <f>IF(db[[#This Row],[NB NOTA_C]]="","",COUNTIF([2]!B_MSK[concat],db[[#This Row],[NB NOTA_C]]))</f>
        <v>#REF!</v>
      </c>
      <c r="L2162" s="25" t="s">
        <v>1637</v>
      </c>
      <c r="M2162" s="22" t="s">
        <v>1678</v>
      </c>
      <c r="N2162" s="23" t="s">
        <v>2781</v>
      </c>
      <c r="O2162" s="22"/>
      <c r="P2162" s="22" t="str">
        <f>IF(db[[#This Row],[QTY/ CTN]]="","",SUBSTITUTE(SUBSTITUTE(SUBSTITUTE(db[[#This Row],[QTY/ CTN]]," ","_",2),"(",""),")","")&amp;"_")</f>
        <v>96 LSN_</v>
      </c>
      <c r="Q2162" s="22">
        <f>IF(db[[#This Row],[H_QTY/ CTN]]="","",SEARCH("_",db[[#This Row],[H_QTY/ CTN]]))</f>
        <v>7</v>
      </c>
      <c r="R2162" s="22">
        <f>IF(db[[#This Row],[H_QTY/ CTN]]="","",LEN(db[[#This Row],[H_QTY/ CTN]]))</f>
        <v>7</v>
      </c>
      <c r="S2162" s="96" t="str">
        <f>IF(db[[#This Row],[H_QTY/ CTN]]="","",LEFT(db[[#This Row],[H_QTY/ CTN]],db[[#This Row],[H_1]]-1))</f>
        <v>96 LSN</v>
      </c>
      <c r="T2162" s="96" t="str">
        <f>IF(NOT(db[[#This Row],[H_1]]=db[[#This Row],[H_2]]),MID(db[[#This Row],[H_QTY/ CTN]],db[[#This Row],[H_1]]+1,db[[#This Row],[H_2]]-db[[#This Row],[H_1]]-1),"")</f>
        <v/>
      </c>
      <c r="U2162" s="87" t="str">
        <f>IF(db[[#This Row],[QTY/ CTN B]]="","",LEFT(db[[#This Row],[QTY/ CTN B]],SEARCH(" ",db[[#This Row],[QTY/ CTN B]],1)-1))</f>
        <v>96</v>
      </c>
      <c r="V2162" s="87" t="str">
        <f>IF(db[[#This Row],[QTY/ CTN B]]="","",RIGHT(db[[#This Row],[QTY/ CTN B]],LEN(db[[#This Row],[QTY/ CTN B]])-SEARCH(" ",db[[#This Row],[QTY/ CTN B]],1)))</f>
        <v>LSN</v>
      </c>
      <c r="W2162" s="87">
        <f>IF(db[[#This Row],[QTY/ CTN TG]]="",IF(db[[#This Row],[STN TG]]="","",12),LEFT(db[[#This Row],[QTY/ CTN TG]],SEARCH(" ",db[[#This Row],[QTY/ CTN TG]],1)-1))</f>
        <v>12</v>
      </c>
      <c r="X2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62" s="87" t="str">
        <f>IF(db[[#This Row],[STN K]]="","",IF(db[[#This Row],[STN TG]]="LSN",12,""))</f>
        <v/>
      </c>
      <c r="Z2162" s="87" t="str">
        <f>IF(db[[#This Row],[STN TG]]="LSN","PCS","")</f>
        <v/>
      </c>
      <c r="AA2162" s="87">
        <f>db[[#This Row],[QTY B]]*IF(db[[#This Row],[QTY TG]]="",1,db[[#This Row],[QTY TG]])*IF(db[[#This Row],[QTY K]]="",1,db[[#This Row],[QTY K]])</f>
        <v>1152</v>
      </c>
      <c r="AB2162" s="87" t="str">
        <f>IF(db[[#This Row],[STN K]]="",IF(db[[#This Row],[STN TG]]="",db[[#This Row],[STN B]],db[[#This Row],[STN TG]]),db[[#This Row],[STN K]])</f>
        <v>PCS</v>
      </c>
      <c r="AC2162" s="87"/>
    </row>
    <row r="2163" spans="1:29" x14ac:dyDescent="0.25">
      <c r="A2163" s="87">
        <f>ROW()-1</f>
        <v>2162</v>
      </c>
      <c r="B2163" s="14" t="str">
        <f>LOWER(SUBSTITUTE(SUBSTITUTE(SUBSTITUTE(SUBSTITUTE(SUBSTITUTE(SUBSTITUTE(db[[#This Row],[NB BM]]," ",),".",""),"-",""),"(",""),")",""),"/",""))</f>
        <v>asahanpayu823</v>
      </c>
      <c r="C2163" s="14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D2163" s="14" t="str">
        <f>LOWER(SUBSTITUTE(SUBSTITUTE(SUBSTITUTE(SUBSTITUTE(SUBSTITUTE(SUBSTITUTE(SUBSTITUTE(SUBSTITUTE(SUBSTITUTE(db[[#This Row],[NB PAJAK]]," ",""),"-",""),"(",""),")",""),".",""),",",""),"/",""),"""",""),"+",""))</f>
        <v/>
      </c>
      <c r="E2163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asahanpayu823120pcs</v>
      </c>
      <c r="F21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peruncingpayu823120pcsuntana</v>
      </c>
      <c r="G2163" s="15" t="s">
        <v>3816</v>
      </c>
      <c r="H2163" s="19" t="s">
        <v>3806</v>
      </c>
      <c r="I2163" s="50"/>
      <c r="J2163" s="1" t="s">
        <v>1621</v>
      </c>
      <c r="K2163" s="27" t="e">
        <f>IF(db[[#This Row],[NB NOTA_C]]="","",COUNTIF([2]!B_MSK[concat],db[[#This Row],[NB NOTA_C]]))</f>
        <v>#REF!</v>
      </c>
      <c r="L2163" s="16" t="s">
        <v>1637</v>
      </c>
      <c r="M2163" s="14" t="s">
        <v>1667</v>
      </c>
      <c r="N2163" s="15" t="s">
        <v>2781</v>
      </c>
      <c r="O2163" s="14"/>
      <c r="P2163" s="14" t="str">
        <f>IF(db[[#This Row],[QTY/ CTN]]="","",SUBSTITUTE(SUBSTITUTE(SUBSTITUTE(db[[#This Row],[QTY/ CTN]]," ","_",2),"(",""),")","")&amp;"_")</f>
        <v>120 PCS_</v>
      </c>
      <c r="Q2163" s="14">
        <f>IF(db[[#This Row],[H_QTY/ CTN]]="","",SEARCH("_",db[[#This Row],[H_QTY/ CTN]]))</f>
        <v>8</v>
      </c>
      <c r="R2163" s="14">
        <f>IF(db[[#This Row],[H_QTY/ CTN]]="","",LEN(db[[#This Row],[H_QTY/ CTN]]))</f>
        <v>8</v>
      </c>
      <c r="S2163" s="91" t="str">
        <f>IF(db[[#This Row],[H_QTY/ CTN]]="","",LEFT(db[[#This Row],[H_QTY/ CTN]],db[[#This Row],[H_1]]-1))</f>
        <v>120 PCS</v>
      </c>
      <c r="T2163" s="91" t="str">
        <f>IF(NOT(db[[#This Row],[H_1]]=db[[#This Row],[H_2]]),MID(db[[#This Row],[H_QTY/ CTN]],db[[#This Row],[H_1]]+1,db[[#This Row],[H_2]]-db[[#This Row],[H_1]]-1),"")</f>
        <v/>
      </c>
      <c r="U2163" s="87" t="str">
        <f>IF(db[[#This Row],[QTY/ CTN B]]="","",LEFT(db[[#This Row],[QTY/ CTN B]],SEARCH(" ",db[[#This Row],[QTY/ CTN B]],1)-1))</f>
        <v>120</v>
      </c>
      <c r="V2163" s="87" t="str">
        <f>IF(db[[#This Row],[QTY/ CTN B]]="","",RIGHT(db[[#This Row],[QTY/ CTN B]],LEN(db[[#This Row],[QTY/ CTN B]])-SEARCH(" ",db[[#This Row],[QTY/ CTN B]],1)))</f>
        <v>PCS</v>
      </c>
      <c r="W2163" s="87" t="str">
        <f>IF(db[[#This Row],[QTY/ CTN TG]]="",IF(db[[#This Row],[STN TG]]="","",12),LEFT(db[[#This Row],[QTY/ CTN TG]],SEARCH(" ",db[[#This Row],[QTY/ CTN TG]],1)-1))</f>
        <v/>
      </c>
      <c r="X2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3" s="87" t="str">
        <f>IF(db[[#This Row],[STN K]]="","",IF(db[[#This Row],[STN TG]]="LSN",12,""))</f>
        <v/>
      </c>
      <c r="Z2163" s="87" t="str">
        <f>IF(db[[#This Row],[STN TG]]="LSN","PCS","")</f>
        <v/>
      </c>
      <c r="AA2163" s="87">
        <f>db[[#This Row],[QTY B]]*IF(db[[#This Row],[QTY TG]]="",1,db[[#This Row],[QTY TG]])*IF(db[[#This Row],[QTY K]]="",1,db[[#This Row],[QTY K]])</f>
        <v>120</v>
      </c>
      <c r="AB2163" s="87" t="str">
        <f>IF(db[[#This Row],[STN K]]="",IF(db[[#This Row],[STN TG]]="",db[[#This Row],[STN B]],db[[#This Row],[STN TG]]),db[[#This Row],[STN K]])</f>
        <v>PCS</v>
      </c>
      <c r="AC2163" s="87"/>
    </row>
    <row r="2164" spans="1:29" x14ac:dyDescent="0.25">
      <c r="A2164" s="87">
        <f>ROW()-1</f>
        <v>2163</v>
      </c>
      <c r="B2164" s="14" t="str">
        <f>LOWER(SUBSTITUTE(SUBSTITUTE(SUBSTITUTE(SUBSTITUTE(SUBSTITUTE(SUBSTITUTE(db[[#This Row],[NB BM]]," ",),".",""),"-",""),"(",""),")",""),"/",""))</f>
        <v>asahanpayu824</v>
      </c>
      <c r="C2164" s="14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D2164" s="14" t="str">
        <f>LOWER(SUBSTITUTE(SUBSTITUTE(SUBSTITUTE(SUBSTITUTE(SUBSTITUTE(SUBSTITUTE(SUBSTITUTE(SUBSTITUTE(SUBSTITUTE(db[[#This Row],[NB PAJAK]]," ",""),"-",""),"(",""),")",""),".",""),",",""),"/",""),"""",""),"+",""))</f>
        <v/>
      </c>
      <c r="E2164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asahanpayu824121pcs</v>
      </c>
      <c r="F216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peruncingpayu824121pcsuntana</v>
      </c>
      <c r="G2164" s="15" t="s">
        <v>4467</v>
      </c>
      <c r="H2164" s="19" t="s">
        <v>4468</v>
      </c>
      <c r="I2164" s="50"/>
      <c r="J2164" s="1" t="s">
        <v>1621</v>
      </c>
      <c r="K2164" s="27" t="e">
        <f>IF(db[[#This Row],[NB NOTA_C]]="","",COUNTIF([2]!B_MSK[concat],db[[#This Row],[NB NOTA_C]]))</f>
        <v>#REF!</v>
      </c>
      <c r="L2164" s="16" t="s">
        <v>1637</v>
      </c>
      <c r="M2164" s="14" t="s">
        <v>3173</v>
      </c>
      <c r="N2164" s="15" t="s">
        <v>2781</v>
      </c>
      <c r="O2164" s="14"/>
      <c r="P2164" s="14" t="str">
        <f>IF(db[[#This Row],[QTY/ CTN]]="","",SUBSTITUTE(SUBSTITUTE(SUBSTITUTE(db[[#This Row],[QTY/ CTN]]," ","_",2),"(",""),")","")&amp;"_")</f>
        <v>121 PCS_</v>
      </c>
      <c r="Q2164" s="14">
        <f>IF(db[[#This Row],[H_QTY/ CTN]]="","",SEARCH("_",db[[#This Row],[H_QTY/ CTN]]))</f>
        <v>8</v>
      </c>
      <c r="R2164" s="14">
        <f>IF(db[[#This Row],[H_QTY/ CTN]]="","",LEN(db[[#This Row],[H_QTY/ CTN]]))</f>
        <v>8</v>
      </c>
      <c r="S2164" s="91" t="str">
        <f>IF(db[[#This Row],[H_QTY/ CTN]]="","",LEFT(db[[#This Row],[H_QTY/ CTN]],db[[#This Row],[H_1]]-1))</f>
        <v>121 PCS</v>
      </c>
      <c r="T2164" s="91" t="str">
        <f>IF(NOT(db[[#This Row],[H_1]]=db[[#This Row],[H_2]]),MID(db[[#This Row],[H_QTY/ CTN]],db[[#This Row],[H_1]]+1,db[[#This Row],[H_2]]-db[[#This Row],[H_1]]-1),"")</f>
        <v/>
      </c>
      <c r="U2164" s="87" t="str">
        <f>IF(db[[#This Row],[QTY/ CTN B]]="","",LEFT(db[[#This Row],[QTY/ CTN B]],SEARCH(" ",db[[#This Row],[QTY/ CTN B]],1)-1))</f>
        <v>121</v>
      </c>
      <c r="V2164" s="87" t="str">
        <f>IF(db[[#This Row],[QTY/ CTN B]]="","",RIGHT(db[[#This Row],[QTY/ CTN B]],LEN(db[[#This Row],[QTY/ CTN B]])-SEARCH(" ",db[[#This Row],[QTY/ CTN B]],1)))</f>
        <v>PCS</v>
      </c>
      <c r="W2164" s="87" t="str">
        <f>IF(db[[#This Row],[QTY/ CTN TG]]="",IF(db[[#This Row],[STN TG]]="","",12),LEFT(db[[#This Row],[QTY/ CTN TG]],SEARCH(" ",db[[#This Row],[QTY/ CTN TG]],1)-1))</f>
        <v/>
      </c>
      <c r="X2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4" s="87" t="str">
        <f>IF(db[[#This Row],[STN K]]="","",IF(db[[#This Row],[STN TG]]="LSN",12,""))</f>
        <v/>
      </c>
      <c r="Z2164" s="87" t="str">
        <f>IF(db[[#This Row],[STN TG]]="LSN","PCS","")</f>
        <v/>
      </c>
      <c r="AA2164" s="87">
        <f>db[[#This Row],[QTY B]]*IF(db[[#This Row],[QTY TG]]="",1,db[[#This Row],[QTY TG]])*IF(db[[#This Row],[QTY K]]="",1,db[[#This Row],[QTY K]])</f>
        <v>121</v>
      </c>
      <c r="AB2164" s="87" t="str">
        <f>IF(db[[#This Row],[STN K]]="",IF(db[[#This Row],[STN TG]]="",db[[#This Row],[STN B]],db[[#This Row],[STN TG]]),db[[#This Row],[STN K]])</f>
        <v>PCS</v>
      </c>
      <c r="AC2164" s="87"/>
    </row>
    <row r="2165" spans="1:29" x14ac:dyDescent="0.25">
      <c r="A2165" s="87">
        <f>ROW()-1</f>
        <v>2164</v>
      </c>
      <c r="B2165" s="14" t="str">
        <f>LOWER(SUBSTITUTE(SUBSTITUTE(SUBSTITUTE(SUBSTITUTE(SUBSTITUTE(SUBSTITUTE(db[[#This Row],[NB BM]]," ",),".",""),"-",""),"(",""),")",""),"/",""))</f>
        <v>asahanpayu825</v>
      </c>
      <c r="C2165" s="14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D2165" s="14" t="str">
        <f>LOWER(SUBSTITUTE(SUBSTITUTE(SUBSTITUTE(SUBSTITUTE(SUBSTITUTE(SUBSTITUTE(SUBSTITUTE(SUBSTITUTE(SUBSTITUTE(db[[#This Row],[NB PAJAK]]," ",""),"-",""),"(",""),")",""),".",""),",",""),"/",""),"""",""),"+",""))</f>
        <v/>
      </c>
      <c r="E2165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asahanpayu825120pcs</v>
      </c>
      <c r="F21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peruncingpayu825120pcsuntana</v>
      </c>
      <c r="G2165" s="15" t="s">
        <v>3818</v>
      </c>
      <c r="H2165" s="19" t="s">
        <v>3808</v>
      </c>
      <c r="I2165" s="50"/>
      <c r="J2165" s="1" t="s">
        <v>1621</v>
      </c>
      <c r="K2165" s="27" t="e">
        <f>IF(db[[#This Row],[NB NOTA_C]]="","",COUNTIF([2]!B_MSK[concat],db[[#This Row],[NB NOTA_C]]))</f>
        <v>#REF!</v>
      </c>
      <c r="L2165" s="16" t="s">
        <v>1637</v>
      </c>
      <c r="M2165" s="14" t="s">
        <v>1667</v>
      </c>
      <c r="N2165" s="15" t="s">
        <v>2781</v>
      </c>
      <c r="O2165" s="14"/>
      <c r="P2165" s="14" t="str">
        <f>IF(db[[#This Row],[QTY/ CTN]]="","",SUBSTITUTE(SUBSTITUTE(SUBSTITUTE(db[[#This Row],[QTY/ CTN]]," ","_",2),"(",""),")","")&amp;"_")</f>
        <v>120 PCS_</v>
      </c>
      <c r="Q2165" s="14">
        <f>IF(db[[#This Row],[H_QTY/ CTN]]="","",SEARCH("_",db[[#This Row],[H_QTY/ CTN]]))</f>
        <v>8</v>
      </c>
      <c r="R2165" s="14">
        <f>IF(db[[#This Row],[H_QTY/ CTN]]="","",LEN(db[[#This Row],[H_QTY/ CTN]]))</f>
        <v>8</v>
      </c>
      <c r="S2165" s="91" t="str">
        <f>IF(db[[#This Row],[H_QTY/ CTN]]="","",LEFT(db[[#This Row],[H_QTY/ CTN]],db[[#This Row],[H_1]]-1))</f>
        <v>120 PCS</v>
      </c>
      <c r="T2165" s="91" t="str">
        <f>IF(NOT(db[[#This Row],[H_1]]=db[[#This Row],[H_2]]),MID(db[[#This Row],[H_QTY/ CTN]],db[[#This Row],[H_1]]+1,db[[#This Row],[H_2]]-db[[#This Row],[H_1]]-1),"")</f>
        <v/>
      </c>
      <c r="U2165" s="87" t="str">
        <f>IF(db[[#This Row],[QTY/ CTN B]]="","",LEFT(db[[#This Row],[QTY/ CTN B]],SEARCH(" ",db[[#This Row],[QTY/ CTN B]],1)-1))</f>
        <v>120</v>
      </c>
      <c r="V2165" s="87" t="str">
        <f>IF(db[[#This Row],[QTY/ CTN B]]="","",RIGHT(db[[#This Row],[QTY/ CTN B]],LEN(db[[#This Row],[QTY/ CTN B]])-SEARCH(" ",db[[#This Row],[QTY/ CTN B]],1)))</f>
        <v>PCS</v>
      </c>
      <c r="W2165" s="87" t="str">
        <f>IF(db[[#This Row],[QTY/ CTN TG]]="",IF(db[[#This Row],[STN TG]]="","",12),LEFT(db[[#This Row],[QTY/ CTN TG]],SEARCH(" ",db[[#This Row],[QTY/ CTN TG]],1)-1))</f>
        <v/>
      </c>
      <c r="X2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5" s="87" t="str">
        <f>IF(db[[#This Row],[STN K]]="","",IF(db[[#This Row],[STN TG]]="LSN",12,""))</f>
        <v/>
      </c>
      <c r="Z2165" s="87" t="str">
        <f>IF(db[[#This Row],[STN TG]]="LSN","PCS","")</f>
        <v/>
      </c>
      <c r="AA2165" s="87">
        <f>db[[#This Row],[QTY B]]*IF(db[[#This Row],[QTY TG]]="",1,db[[#This Row],[QTY TG]])*IF(db[[#This Row],[QTY K]]="",1,db[[#This Row],[QTY K]])</f>
        <v>120</v>
      </c>
      <c r="AB2165" s="87" t="str">
        <f>IF(db[[#This Row],[STN K]]="",IF(db[[#This Row],[STN TG]]="",db[[#This Row],[STN B]],db[[#This Row],[STN TG]]),db[[#This Row],[STN K]])</f>
        <v>PCS</v>
      </c>
      <c r="AC2165" s="87"/>
    </row>
    <row r="2166" spans="1:29" x14ac:dyDescent="0.25">
      <c r="A2166" s="87">
        <f>ROW()-1</f>
        <v>2165</v>
      </c>
      <c r="B2166" s="14" t="str">
        <f>LOWER(SUBSTITUTE(SUBSTITUTE(SUBSTITUTE(SUBSTITUTE(SUBSTITUTE(SUBSTITUTE(db[[#This Row],[NB BM]]," ",),".",""),"-",""),"(",""),")",""),"/",""))</f>
        <v>asahanpayu826</v>
      </c>
      <c r="C2166" s="14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D2166" s="14" t="str">
        <f>LOWER(SUBSTITUTE(SUBSTITUTE(SUBSTITUTE(SUBSTITUTE(SUBSTITUTE(SUBSTITUTE(SUBSTITUTE(SUBSTITUTE(SUBSTITUTE(db[[#This Row],[NB PAJAK]]," ",""),"-",""),"(",""),")",""),".",""),",",""),"/",""),"""",""),"+",""))</f>
        <v/>
      </c>
      <c r="E2166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asahanpayu826120pcs</v>
      </c>
      <c r="F216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peruncingpayu826120pcsuntana</v>
      </c>
      <c r="G2166" s="15" t="s">
        <v>3817</v>
      </c>
      <c r="H2166" s="19" t="s">
        <v>3807</v>
      </c>
      <c r="I2166" s="50"/>
      <c r="J2166" s="1" t="s">
        <v>1621</v>
      </c>
      <c r="K2166" s="27" t="e">
        <f>IF(db[[#This Row],[NB NOTA_C]]="","",COUNTIF([2]!B_MSK[concat],db[[#This Row],[NB NOTA_C]]))</f>
        <v>#REF!</v>
      </c>
      <c r="L2166" s="16" t="s">
        <v>1637</v>
      </c>
      <c r="M2166" s="14" t="s">
        <v>1667</v>
      </c>
      <c r="N2166" s="15" t="s">
        <v>2781</v>
      </c>
      <c r="O2166" s="14"/>
      <c r="P2166" s="14" t="str">
        <f>IF(db[[#This Row],[QTY/ CTN]]="","",SUBSTITUTE(SUBSTITUTE(SUBSTITUTE(db[[#This Row],[QTY/ CTN]]," ","_",2),"(",""),")","")&amp;"_")</f>
        <v>120 PCS_</v>
      </c>
      <c r="Q2166" s="14">
        <f>IF(db[[#This Row],[H_QTY/ CTN]]="","",SEARCH("_",db[[#This Row],[H_QTY/ CTN]]))</f>
        <v>8</v>
      </c>
      <c r="R2166" s="14">
        <f>IF(db[[#This Row],[H_QTY/ CTN]]="","",LEN(db[[#This Row],[H_QTY/ CTN]]))</f>
        <v>8</v>
      </c>
      <c r="S2166" s="91" t="str">
        <f>IF(db[[#This Row],[H_QTY/ CTN]]="","",LEFT(db[[#This Row],[H_QTY/ CTN]],db[[#This Row],[H_1]]-1))</f>
        <v>120 PCS</v>
      </c>
      <c r="T2166" s="91" t="str">
        <f>IF(NOT(db[[#This Row],[H_1]]=db[[#This Row],[H_2]]),MID(db[[#This Row],[H_QTY/ CTN]],db[[#This Row],[H_1]]+1,db[[#This Row],[H_2]]-db[[#This Row],[H_1]]-1),"")</f>
        <v/>
      </c>
      <c r="U2166" s="87" t="str">
        <f>IF(db[[#This Row],[QTY/ CTN B]]="","",LEFT(db[[#This Row],[QTY/ CTN B]],SEARCH(" ",db[[#This Row],[QTY/ CTN B]],1)-1))</f>
        <v>120</v>
      </c>
      <c r="V2166" s="87" t="str">
        <f>IF(db[[#This Row],[QTY/ CTN B]]="","",RIGHT(db[[#This Row],[QTY/ CTN B]],LEN(db[[#This Row],[QTY/ CTN B]])-SEARCH(" ",db[[#This Row],[QTY/ CTN B]],1)))</f>
        <v>PCS</v>
      </c>
      <c r="W2166" s="87" t="str">
        <f>IF(db[[#This Row],[QTY/ CTN TG]]="",IF(db[[#This Row],[STN TG]]="","",12),LEFT(db[[#This Row],[QTY/ CTN TG]],SEARCH(" ",db[[#This Row],[QTY/ CTN TG]],1)-1))</f>
        <v/>
      </c>
      <c r="X2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6" s="87" t="str">
        <f>IF(db[[#This Row],[STN K]]="","",IF(db[[#This Row],[STN TG]]="LSN",12,""))</f>
        <v/>
      </c>
      <c r="Z2166" s="87" t="str">
        <f>IF(db[[#This Row],[STN TG]]="LSN","PCS","")</f>
        <v/>
      </c>
      <c r="AA2166" s="87">
        <f>db[[#This Row],[QTY B]]*IF(db[[#This Row],[QTY TG]]="",1,db[[#This Row],[QTY TG]])*IF(db[[#This Row],[QTY K]]="",1,db[[#This Row],[QTY K]])</f>
        <v>120</v>
      </c>
      <c r="AB2166" s="87" t="str">
        <f>IF(db[[#This Row],[STN K]]="",IF(db[[#This Row],[STN TG]]="",db[[#This Row],[STN B]],db[[#This Row],[STN TG]]),db[[#This Row],[STN K]])</f>
        <v>PCS</v>
      </c>
      <c r="AC2166" s="87"/>
    </row>
    <row r="2167" spans="1:29" x14ac:dyDescent="0.25">
      <c r="A2167" s="87">
        <f>ROW()-1</f>
        <v>2166</v>
      </c>
      <c r="B2167" s="14" t="str">
        <f>LOWER(SUBSTITUTE(SUBSTITUTE(SUBSTITUTE(SUBSTITUTE(SUBSTITUTE(SUBSTITUTE(db[[#This Row],[NB BM]]," ",),".",""),"-",""),"(",""),")",""),"/",""))</f>
        <v>asahanpayu829</v>
      </c>
      <c r="C2167" s="14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D2167" s="14" t="str">
        <f>LOWER(SUBSTITUTE(SUBSTITUTE(SUBSTITUTE(SUBSTITUTE(SUBSTITUTE(SUBSTITUTE(SUBSTITUTE(SUBSTITUTE(SUBSTITUTE(db[[#This Row],[NB PAJAK]]," ",""),"-",""),"(",""),")",""),".",""),",",""),"/",""),"""",""),"+",""))</f>
        <v/>
      </c>
      <c r="E2167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asahanpayu829120pcs</v>
      </c>
      <c r="F21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peruncingpayu829120pcsuntana</v>
      </c>
      <c r="G2167" s="15" t="s">
        <v>3819</v>
      </c>
      <c r="H2167" s="19" t="s">
        <v>3809</v>
      </c>
      <c r="I2167" s="50"/>
      <c r="J2167" s="1" t="s">
        <v>1621</v>
      </c>
      <c r="K2167" s="27" t="e">
        <f>IF(db[[#This Row],[NB NOTA_C]]="","",COUNTIF([2]!B_MSK[concat],db[[#This Row],[NB NOTA_C]]))</f>
        <v>#REF!</v>
      </c>
      <c r="L2167" s="16" t="s">
        <v>1637</v>
      </c>
      <c r="M2167" s="14" t="s">
        <v>1667</v>
      </c>
      <c r="N2167" s="15" t="s">
        <v>2781</v>
      </c>
      <c r="O2167" s="14"/>
      <c r="P2167" s="14" t="str">
        <f>IF(db[[#This Row],[QTY/ CTN]]="","",SUBSTITUTE(SUBSTITUTE(SUBSTITUTE(db[[#This Row],[QTY/ CTN]]," ","_",2),"(",""),")","")&amp;"_")</f>
        <v>120 PCS_</v>
      </c>
      <c r="Q2167" s="14">
        <f>IF(db[[#This Row],[H_QTY/ CTN]]="","",SEARCH("_",db[[#This Row],[H_QTY/ CTN]]))</f>
        <v>8</v>
      </c>
      <c r="R2167" s="14">
        <f>IF(db[[#This Row],[H_QTY/ CTN]]="","",LEN(db[[#This Row],[H_QTY/ CTN]]))</f>
        <v>8</v>
      </c>
      <c r="S2167" s="91" t="str">
        <f>IF(db[[#This Row],[H_QTY/ CTN]]="","",LEFT(db[[#This Row],[H_QTY/ CTN]],db[[#This Row],[H_1]]-1))</f>
        <v>120 PCS</v>
      </c>
      <c r="T2167" s="91" t="str">
        <f>IF(NOT(db[[#This Row],[H_1]]=db[[#This Row],[H_2]]),MID(db[[#This Row],[H_QTY/ CTN]],db[[#This Row],[H_1]]+1,db[[#This Row],[H_2]]-db[[#This Row],[H_1]]-1),"")</f>
        <v/>
      </c>
      <c r="U2167" s="87" t="str">
        <f>IF(db[[#This Row],[QTY/ CTN B]]="","",LEFT(db[[#This Row],[QTY/ CTN B]],SEARCH(" ",db[[#This Row],[QTY/ CTN B]],1)-1))</f>
        <v>120</v>
      </c>
      <c r="V2167" s="87" t="str">
        <f>IF(db[[#This Row],[QTY/ CTN B]]="","",RIGHT(db[[#This Row],[QTY/ CTN B]],LEN(db[[#This Row],[QTY/ CTN B]])-SEARCH(" ",db[[#This Row],[QTY/ CTN B]],1)))</f>
        <v>PCS</v>
      </c>
      <c r="W2167" s="87" t="str">
        <f>IF(db[[#This Row],[QTY/ CTN TG]]="",IF(db[[#This Row],[STN TG]]="","",12),LEFT(db[[#This Row],[QTY/ CTN TG]],SEARCH(" ",db[[#This Row],[QTY/ CTN TG]],1)-1))</f>
        <v/>
      </c>
      <c r="X2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7" s="87" t="str">
        <f>IF(db[[#This Row],[STN K]]="","",IF(db[[#This Row],[STN TG]]="LSN",12,""))</f>
        <v/>
      </c>
      <c r="Z2167" s="87" t="str">
        <f>IF(db[[#This Row],[STN TG]]="LSN","PCS","")</f>
        <v/>
      </c>
      <c r="AA2167" s="87">
        <f>db[[#This Row],[QTY B]]*IF(db[[#This Row],[QTY TG]]="",1,db[[#This Row],[QTY TG]])*IF(db[[#This Row],[QTY K]]="",1,db[[#This Row],[QTY K]])</f>
        <v>120</v>
      </c>
      <c r="AB2167" s="87" t="str">
        <f>IF(db[[#This Row],[STN K]]="",IF(db[[#This Row],[STN TG]]="",db[[#This Row],[STN B]],db[[#This Row],[STN TG]]),db[[#This Row],[STN K]])</f>
        <v>PCS</v>
      </c>
      <c r="AC2167" s="87"/>
    </row>
    <row r="2168" spans="1:29" x14ac:dyDescent="0.25">
      <c r="A2168" s="87">
        <f>ROW()-1</f>
        <v>2167</v>
      </c>
      <c r="B2168" s="14" t="str">
        <f>LOWER(SUBSTITUTE(SUBSTITUTE(SUBSTITUTE(SUBSTITUTE(SUBSTITUTE(SUBSTITUTE(db[[#This Row],[NB BM]]," ",),".",""),"-",""),"(",""),")",""),"/",""))</f>
        <v>asahanpayu830</v>
      </c>
      <c r="C2168" s="14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D2168" s="14" t="str">
        <f>LOWER(SUBSTITUTE(SUBSTITUTE(SUBSTITUTE(SUBSTITUTE(SUBSTITUTE(SUBSTITUTE(SUBSTITUTE(SUBSTITUTE(SUBSTITUTE(db[[#This Row],[NB PAJAK]]," ",""),"-",""),"(",""),")",""),".",""),",",""),"/",""),"""",""),"+",""))</f>
        <v/>
      </c>
      <c r="E2168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asahanpayu830120pcs</v>
      </c>
      <c r="F21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peruncingpayu830120pcsuntana</v>
      </c>
      <c r="G2168" s="15" t="s">
        <v>3820</v>
      </c>
      <c r="H2168" s="19" t="s">
        <v>3810</v>
      </c>
      <c r="I2168" s="50"/>
      <c r="J2168" s="1" t="s">
        <v>1621</v>
      </c>
      <c r="K2168" s="27" t="e">
        <f>IF(db[[#This Row],[NB NOTA_C]]="","",COUNTIF([2]!B_MSK[concat],db[[#This Row],[NB NOTA_C]]))</f>
        <v>#REF!</v>
      </c>
      <c r="L2168" s="16" t="s">
        <v>1637</v>
      </c>
      <c r="M2168" s="14" t="s">
        <v>1667</v>
      </c>
      <c r="N2168" s="15" t="s">
        <v>2781</v>
      </c>
      <c r="O2168" s="14"/>
      <c r="P2168" s="14" t="str">
        <f>IF(db[[#This Row],[QTY/ CTN]]="","",SUBSTITUTE(SUBSTITUTE(SUBSTITUTE(db[[#This Row],[QTY/ CTN]]," ","_",2),"(",""),")","")&amp;"_")</f>
        <v>120 PCS_</v>
      </c>
      <c r="Q2168" s="14">
        <f>IF(db[[#This Row],[H_QTY/ CTN]]="","",SEARCH("_",db[[#This Row],[H_QTY/ CTN]]))</f>
        <v>8</v>
      </c>
      <c r="R2168" s="14">
        <f>IF(db[[#This Row],[H_QTY/ CTN]]="","",LEN(db[[#This Row],[H_QTY/ CTN]]))</f>
        <v>8</v>
      </c>
      <c r="S2168" s="91" t="str">
        <f>IF(db[[#This Row],[H_QTY/ CTN]]="","",LEFT(db[[#This Row],[H_QTY/ CTN]],db[[#This Row],[H_1]]-1))</f>
        <v>120 PCS</v>
      </c>
      <c r="T2168" s="91" t="str">
        <f>IF(NOT(db[[#This Row],[H_1]]=db[[#This Row],[H_2]]),MID(db[[#This Row],[H_QTY/ CTN]],db[[#This Row],[H_1]]+1,db[[#This Row],[H_2]]-db[[#This Row],[H_1]]-1),"")</f>
        <v/>
      </c>
      <c r="U2168" s="87" t="str">
        <f>IF(db[[#This Row],[QTY/ CTN B]]="","",LEFT(db[[#This Row],[QTY/ CTN B]],SEARCH(" ",db[[#This Row],[QTY/ CTN B]],1)-1))</f>
        <v>120</v>
      </c>
      <c r="V2168" s="87" t="str">
        <f>IF(db[[#This Row],[QTY/ CTN B]]="","",RIGHT(db[[#This Row],[QTY/ CTN B]],LEN(db[[#This Row],[QTY/ CTN B]])-SEARCH(" ",db[[#This Row],[QTY/ CTN B]],1)))</f>
        <v>PCS</v>
      </c>
      <c r="W2168" s="87" t="str">
        <f>IF(db[[#This Row],[QTY/ CTN TG]]="",IF(db[[#This Row],[STN TG]]="","",12),LEFT(db[[#This Row],[QTY/ CTN TG]],SEARCH(" ",db[[#This Row],[QTY/ CTN TG]],1)-1))</f>
        <v/>
      </c>
      <c r="X2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8" s="87" t="str">
        <f>IF(db[[#This Row],[STN K]]="","",IF(db[[#This Row],[STN TG]]="LSN",12,""))</f>
        <v/>
      </c>
      <c r="Z2168" s="87" t="str">
        <f>IF(db[[#This Row],[STN TG]]="LSN","PCS","")</f>
        <v/>
      </c>
      <c r="AA2168" s="87">
        <f>db[[#This Row],[QTY B]]*IF(db[[#This Row],[QTY TG]]="",1,db[[#This Row],[QTY TG]])*IF(db[[#This Row],[QTY K]]="",1,db[[#This Row],[QTY K]])</f>
        <v>120</v>
      </c>
      <c r="AB2168" s="87" t="str">
        <f>IF(db[[#This Row],[STN K]]="",IF(db[[#This Row],[STN TG]]="",db[[#This Row],[STN B]],db[[#This Row],[STN TG]]),db[[#This Row],[STN K]])</f>
        <v>PCS</v>
      </c>
      <c r="AC2168" s="87"/>
    </row>
    <row r="2169" spans="1:29" x14ac:dyDescent="0.25">
      <c r="A2169" s="87">
        <f>ROW()-1</f>
        <v>2168</v>
      </c>
      <c r="B2169" s="14" t="str">
        <f>LOWER(SUBSTITUTE(SUBSTITUTE(SUBSTITUTE(SUBSTITUTE(SUBSTITUTE(SUBSTITUTE(db[[#This Row],[NB BM]]," ",),".",""),"-",""),"(",""),")",""),"/",""))</f>
        <v>asahanpayu835</v>
      </c>
      <c r="C2169" s="14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D2169" s="14" t="str">
        <f>LOWER(SUBSTITUTE(SUBSTITUTE(SUBSTITUTE(SUBSTITUTE(SUBSTITUTE(SUBSTITUTE(SUBSTITUTE(SUBSTITUTE(SUBSTITUTE(db[[#This Row],[NB PAJAK]]," ",""),"-",""),"(",""),")",""),".",""),",",""),"/",""),"""",""),"+",""))</f>
        <v/>
      </c>
      <c r="E2169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asahanpayu835120pcs</v>
      </c>
      <c r="F21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peruncingpayu835120pcsuntana</v>
      </c>
      <c r="G2169" s="15" t="s">
        <v>3821</v>
      </c>
      <c r="H2169" s="19" t="s">
        <v>3811</v>
      </c>
      <c r="I2169" s="50"/>
      <c r="J2169" s="1" t="s">
        <v>1621</v>
      </c>
      <c r="K2169" s="27" t="e">
        <f>IF(db[[#This Row],[NB NOTA_C]]="","",COUNTIF([2]!B_MSK[concat],db[[#This Row],[NB NOTA_C]]))</f>
        <v>#REF!</v>
      </c>
      <c r="L2169" s="16" t="s">
        <v>1637</v>
      </c>
      <c r="M2169" s="14" t="s">
        <v>1667</v>
      </c>
      <c r="N2169" s="15" t="s">
        <v>2781</v>
      </c>
      <c r="O2169" s="14"/>
      <c r="P2169" s="14" t="str">
        <f>IF(db[[#This Row],[QTY/ CTN]]="","",SUBSTITUTE(SUBSTITUTE(SUBSTITUTE(db[[#This Row],[QTY/ CTN]]," ","_",2),"(",""),")","")&amp;"_")</f>
        <v>120 PCS_</v>
      </c>
      <c r="Q2169" s="14">
        <f>IF(db[[#This Row],[H_QTY/ CTN]]="","",SEARCH("_",db[[#This Row],[H_QTY/ CTN]]))</f>
        <v>8</v>
      </c>
      <c r="R2169" s="14">
        <f>IF(db[[#This Row],[H_QTY/ CTN]]="","",LEN(db[[#This Row],[H_QTY/ CTN]]))</f>
        <v>8</v>
      </c>
      <c r="S2169" s="91" t="str">
        <f>IF(db[[#This Row],[H_QTY/ CTN]]="","",LEFT(db[[#This Row],[H_QTY/ CTN]],db[[#This Row],[H_1]]-1))</f>
        <v>120 PCS</v>
      </c>
      <c r="T2169" s="91" t="str">
        <f>IF(NOT(db[[#This Row],[H_1]]=db[[#This Row],[H_2]]),MID(db[[#This Row],[H_QTY/ CTN]],db[[#This Row],[H_1]]+1,db[[#This Row],[H_2]]-db[[#This Row],[H_1]]-1),"")</f>
        <v/>
      </c>
      <c r="U2169" s="87" t="str">
        <f>IF(db[[#This Row],[QTY/ CTN B]]="","",LEFT(db[[#This Row],[QTY/ CTN B]],SEARCH(" ",db[[#This Row],[QTY/ CTN B]],1)-1))</f>
        <v>120</v>
      </c>
      <c r="V2169" s="87" t="str">
        <f>IF(db[[#This Row],[QTY/ CTN B]]="","",RIGHT(db[[#This Row],[QTY/ CTN B]],LEN(db[[#This Row],[QTY/ CTN B]])-SEARCH(" ",db[[#This Row],[QTY/ CTN B]],1)))</f>
        <v>PCS</v>
      </c>
      <c r="W2169" s="87" t="str">
        <f>IF(db[[#This Row],[QTY/ CTN TG]]="",IF(db[[#This Row],[STN TG]]="","",12),LEFT(db[[#This Row],[QTY/ CTN TG]],SEARCH(" ",db[[#This Row],[QTY/ CTN TG]],1)-1))</f>
        <v/>
      </c>
      <c r="X2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69" s="87" t="str">
        <f>IF(db[[#This Row],[STN K]]="","",IF(db[[#This Row],[STN TG]]="LSN",12,""))</f>
        <v/>
      </c>
      <c r="Z2169" s="87" t="str">
        <f>IF(db[[#This Row],[STN TG]]="LSN","PCS","")</f>
        <v/>
      </c>
      <c r="AA2169" s="87">
        <f>db[[#This Row],[QTY B]]*IF(db[[#This Row],[QTY TG]]="",1,db[[#This Row],[QTY TG]])*IF(db[[#This Row],[QTY K]]="",1,db[[#This Row],[QTY K]])</f>
        <v>120</v>
      </c>
      <c r="AB2169" s="87" t="str">
        <f>IF(db[[#This Row],[STN K]]="",IF(db[[#This Row],[STN TG]]="",db[[#This Row],[STN B]],db[[#This Row],[STN TG]]),db[[#This Row],[STN K]])</f>
        <v>PCS</v>
      </c>
      <c r="AC2169" s="87"/>
    </row>
    <row r="2170" spans="1:29" x14ac:dyDescent="0.25">
      <c r="A2170" s="87">
        <f>ROW()-1</f>
        <v>2169</v>
      </c>
      <c r="B2170" s="14" t="str">
        <f>LOWER(SUBSTITUTE(SUBSTITUTE(SUBSTITUTE(SUBSTITUTE(SUBSTITUTE(SUBSTITUTE(db[[#This Row],[NB BM]]," ",),".",""),"-",""),"(",""),")",""),"/",""))</f>
        <v>asahanpayu844</v>
      </c>
      <c r="C2170" s="14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D2170" s="14" t="str">
        <f>LOWER(SUBSTITUTE(SUBSTITUTE(SUBSTITUTE(SUBSTITUTE(SUBSTITUTE(SUBSTITUTE(SUBSTITUTE(SUBSTITUTE(SUBSTITUTE(db[[#This Row],[NB PAJAK]]," ",""),"-",""),"(",""),")",""),".",""),",",""),"/",""),"""",""),"+",""))</f>
        <v/>
      </c>
      <c r="E2170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asahanpayu844120pcs</v>
      </c>
      <c r="F21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peruncingpayu844120pcsuntana</v>
      </c>
      <c r="G2170" s="15" t="s">
        <v>3822</v>
      </c>
      <c r="H2170" s="19" t="s">
        <v>3812</v>
      </c>
      <c r="I2170" s="50"/>
      <c r="J2170" s="1" t="s">
        <v>1621</v>
      </c>
      <c r="K2170" s="27" t="e">
        <f>IF(db[[#This Row],[NB NOTA_C]]="","",COUNTIF([2]!B_MSK[concat],db[[#This Row],[NB NOTA_C]]))</f>
        <v>#REF!</v>
      </c>
      <c r="L2170" s="16" t="s">
        <v>1637</v>
      </c>
      <c r="M2170" s="14" t="s">
        <v>1667</v>
      </c>
      <c r="N2170" s="15" t="s">
        <v>2781</v>
      </c>
      <c r="O2170" s="14"/>
      <c r="P2170" s="14" t="str">
        <f>IF(db[[#This Row],[QTY/ CTN]]="","",SUBSTITUTE(SUBSTITUTE(SUBSTITUTE(db[[#This Row],[QTY/ CTN]]," ","_",2),"(",""),")","")&amp;"_")</f>
        <v>120 PCS_</v>
      </c>
      <c r="Q2170" s="14">
        <f>IF(db[[#This Row],[H_QTY/ CTN]]="","",SEARCH("_",db[[#This Row],[H_QTY/ CTN]]))</f>
        <v>8</v>
      </c>
      <c r="R2170" s="14">
        <f>IF(db[[#This Row],[H_QTY/ CTN]]="","",LEN(db[[#This Row],[H_QTY/ CTN]]))</f>
        <v>8</v>
      </c>
      <c r="S2170" s="91" t="str">
        <f>IF(db[[#This Row],[H_QTY/ CTN]]="","",LEFT(db[[#This Row],[H_QTY/ CTN]],db[[#This Row],[H_1]]-1))</f>
        <v>120 PCS</v>
      </c>
      <c r="T2170" s="91" t="str">
        <f>IF(NOT(db[[#This Row],[H_1]]=db[[#This Row],[H_2]]),MID(db[[#This Row],[H_QTY/ CTN]],db[[#This Row],[H_1]]+1,db[[#This Row],[H_2]]-db[[#This Row],[H_1]]-1),"")</f>
        <v/>
      </c>
      <c r="U2170" s="87" t="str">
        <f>IF(db[[#This Row],[QTY/ CTN B]]="","",LEFT(db[[#This Row],[QTY/ CTN B]],SEARCH(" ",db[[#This Row],[QTY/ CTN B]],1)-1))</f>
        <v>120</v>
      </c>
      <c r="V2170" s="87" t="str">
        <f>IF(db[[#This Row],[QTY/ CTN B]]="","",RIGHT(db[[#This Row],[QTY/ CTN B]],LEN(db[[#This Row],[QTY/ CTN B]])-SEARCH(" ",db[[#This Row],[QTY/ CTN B]],1)))</f>
        <v>PCS</v>
      </c>
      <c r="W2170" s="87" t="str">
        <f>IF(db[[#This Row],[QTY/ CTN TG]]="",IF(db[[#This Row],[STN TG]]="","",12),LEFT(db[[#This Row],[QTY/ CTN TG]],SEARCH(" ",db[[#This Row],[QTY/ CTN TG]],1)-1))</f>
        <v/>
      </c>
      <c r="X2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0" s="87" t="str">
        <f>IF(db[[#This Row],[STN K]]="","",IF(db[[#This Row],[STN TG]]="LSN",12,""))</f>
        <v/>
      </c>
      <c r="Z2170" s="87" t="str">
        <f>IF(db[[#This Row],[STN TG]]="LSN","PCS","")</f>
        <v/>
      </c>
      <c r="AA2170" s="87">
        <f>db[[#This Row],[QTY B]]*IF(db[[#This Row],[QTY TG]]="",1,db[[#This Row],[QTY TG]])*IF(db[[#This Row],[QTY K]]="",1,db[[#This Row],[QTY K]])</f>
        <v>120</v>
      </c>
      <c r="AB2170" s="87" t="str">
        <f>IF(db[[#This Row],[STN K]]="",IF(db[[#This Row],[STN TG]]="",db[[#This Row],[STN B]],db[[#This Row],[STN TG]]),db[[#This Row],[STN K]])</f>
        <v>PCS</v>
      </c>
      <c r="AC2170" s="87"/>
    </row>
    <row r="2171" spans="1:29" x14ac:dyDescent="0.25">
      <c r="A2171" s="87">
        <f>ROW()-1</f>
        <v>2170</v>
      </c>
      <c r="B2171" s="14" t="str">
        <f>LOWER(SUBSTITUTE(SUBSTITUTE(SUBSTITUTE(SUBSTITUTE(SUBSTITUTE(SUBSTITUTE(db[[#This Row],[NB BM]]," ",),".",""),"-",""),"(",""),")",""),"/",""))</f>
        <v>asahanpayu845</v>
      </c>
      <c r="C2171" s="14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D2171" s="14" t="str">
        <f>LOWER(SUBSTITUTE(SUBSTITUTE(SUBSTITUTE(SUBSTITUTE(SUBSTITUTE(SUBSTITUTE(SUBSTITUTE(SUBSTITUTE(SUBSTITUTE(db[[#This Row],[NB PAJAK]]," ",""),"-",""),"(",""),")",""),".",""),",",""),"/",""),"""",""),"+",""))</f>
        <v/>
      </c>
      <c r="E2171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asahanpayu845120pcs</v>
      </c>
      <c r="F21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peruncingpayu845120pcsuntana</v>
      </c>
      <c r="G2171" s="15" t="s">
        <v>3823</v>
      </c>
      <c r="H2171" s="19" t="s">
        <v>3813</v>
      </c>
      <c r="I2171" s="50"/>
      <c r="J2171" s="1" t="s">
        <v>1621</v>
      </c>
      <c r="K2171" s="27" t="e">
        <f>IF(db[[#This Row],[NB NOTA_C]]="","",COUNTIF([2]!B_MSK[concat],db[[#This Row],[NB NOTA_C]]))</f>
        <v>#REF!</v>
      </c>
      <c r="L2171" s="16" t="s">
        <v>1637</v>
      </c>
      <c r="M2171" s="14" t="s">
        <v>1667</v>
      </c>
      <c r="N2171" s="15" t="s">
        <v>2781</v>
      </c>
      <c r="O2171" s="14"/>
      <c r="P2171" s="14" t="str">
        <f>IF(db[[#This Row],[QTY/ CTN]]="","",SUBSTITUTE(SUBSTITUTE(SUBSTITUTE(db[[#This Row],[QTY/ CTN]]," ","_",2),"(",""),")","")&amp;"_")</f>
        <v>120 PCS_</v>
      </c>
      <c r="Q2171" s="14">
        <f>IF(db[[#This Row],[H_QTY/ CTN]]="","",SEARCH("_",db[[#This Row],[H_QTY/ CTN]]))</f>
        <v>8</v>
      </c>
      <c r="R2171" s="14">
        <f>IF(db[[#This Row],[H_QTY/ CTN]]="","",LEN(db[[#This Row],[H_QTY/ CTN]]))</f>
        <v>8</v>
      </c>
      <c r="S2171" s="91" t="str">
        <f>IF(db[[#This Row],[H_QTY/ CTN]]="","",LEFT(db[[#This Row],[H_QTY/ CTN]],db[[#This Row],[H_1]]-1))</f>
        <v>120 PCS</v>
      </c>
      <c r="T2171" s="91" t="str">
        <f>IF(NOT(db[[#This Row],[H_1]]=db[[#This Row],[H_2]]),MID(db[[#This Row],[H_QTY/ CTN]],db[[#This Row],[H_1]]+1,db[[#This Row],[H_2]]-db[[#This Row],[H_1]]-1),"")</f>
        <v/>
      </c>
      <c r="U2171" s="87" t="str">
        <f>IF(db[[#This Row],[QTY/ CTN B]]="","",LEFT(db[[#This Row],[QTY/ CTN B]],SEARCH(" ",db[[#This Row],[QTY/ CTN B]],1)-1))</f>
        <v>120</v>
      </c>
      <c r="V2171" s="87" t="str">
        <f>IF(db[[#This Row],[QTY/ CTN B]]="","",RIGHT(db[[#This Row],[QTY/ CTN B]],LEN(db[[#This Row],[QTY/ CTN B]])-SEARCH(" ",db[[#This Row],[QTY/ CTN B]],1)))</f>
        <v>PCS</v>
      </c>
      <c r="W2171" s="87" t="str">
        <f>IF(db[[#This Row],[QTY/ CTN TG]]="",IF(db[[#This Row],[STN TG]]="","",12),LEFT(db[[#This Row],[QTY/ CTN TG]],SEARCH(" ",db[[#This Row],[QTY/ CTN TG]],1)-1))</f>
        <v/>
      </c>
      <c r="X2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1" s="87" t="str">
        <f>IF(db[[#This Row],[STN K]]="","",IF(db[[#This Row],[STN TG]]="LSN",12,""))</f>
        <v/>
      </c>
      <c r="Z2171" s="87" t="str">
        <f>IF(db[[#This Row],[STN TG]]="LSN","PCS","")</f>
        <v/>
      </c>
      <c r="AA2171" s="87">
        <f>db[[#This Row],[QTY B]]*IF(db[[#This Row],[QTY TG]]="",1,db[[#This Row],[QTY TG]])*IF(db[[#This Row],[QTY K]]="",1,db[[#This Row],[QTY K]])</f>
        <v>120</v>
      </c>
      <c r="AB2171" s="87" t="str">
        <f>IF(db[[#This Row],[STN K]]="",IF(db[[#This Row],[STN TG]]="",db[[#This Row],[STN B]],db[[#This Row],[STN TG]]),db[[#This Row],[STN K]])</f>
        <v>PCS</v>
      </c>
      <c r="AC2171" s="87"/>
    </row>
    <row r="2172" spans="1:29" x14ac:dyDescent="0.25">
      <c r="A2172" s="87">
        <f>ROW()-1</f>
        <v>2171</v>
      </c>
      <c r="B2172" s="14" t="str">
        <f>LOWER(SUBSTITUTE(SUBSTITUTE(SUBSTITUTE(SUBSTITUTE(SUBSTITUTE(SUBSTITUTE(db[[#This Row],[NB BM]]," ",),".",""),"-",""),"(",""),")",""),"/",""))</f>
        <v>asahanpayu846</v>
      </c>
      <c r="C2172" s="14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D2172" s="14" t="str">
        <f>LOWER(SUBSTITUTE(SUBSTITUTE(SUBSTITUTE(SUBSTITUTE(SUBSTITUTE(SUBSTITUTE(SUBSTITUTE(SUBSTITUTE(SUBSTITUTE(db[[#This Row],[NB PAJAK]]," ",""),"-",""),"(",""),")",""),".",""),",",""),"/",""),"""",""),"+",""))</f>
        <v/>
      </c>
      <c r="E2172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asahanpayu846120pcs</v>
      </c>
      <c r="F217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peruncingpayu846120pcsuntana</v>
      </c>
      <c r="G2172" s="15" t="s">
        <v>3824</v>
      </c>
      <c r="H2172" s="19" t="s">
        <v>3814</v>
      </c>
      <c r="I2172" s="50"/>
      <c r="J2172" s="1" t="s">
        <v>1621</v>
      </c>
      <c r="K2172" s="27" t="e">
        <f>IF(db[[#This Row],[NB NOTA_C]]="","",COUNTIF([2]!B_MSK[concat],db[[#This Row],[NB NOTA_C]]))</f>
        <v>#REF!</v>
      </c>
      <c r="L2172" s="16" t="s">
        <v>1637</v>
      </c>
      <c r="M2172" s="14" t="s">
        <v>1667</v>
      </c>
      <c r="N2172" s="15" t="s">
        <v>2781</v>
      </c>
      <c r="O2172" s="14"/>
      <c r="P2172" s="14" t="str">
        <f>IF(db[[#This Row],[QTY/ CTN]]="","",SUBSTITUTE(SUBSTITUTE(SUBSTITUTE(db[[#This Row],[QTY/ CTN]]," ","_",2),"(",""),")","")&amp;"_")</f>
        <v>120 PCS_</v>
      </c>
      <c r="Q2172" s="14">
        <f>IF(db[[#This Row],[H_QTY/ CTN]]="","",SEARCH("_",db[[#This Row],[H_QTY/ CTN]]))</f>
        <v>8</v>
      </c>
      <c r="R2172" s="14">
        <f>IF(db[[#This Row],[H_QTY/ CTN]]="","",LEN(db[[#This Row],[H_QTY/ CTN]]))</f>
        <v>8</v>
      </c>
      <c r="S2172" s="91" t="str">
        <f>IF(db[[#This Row],[H_QTY/ CTN]]="","",LEFT(db[[#This Row],[H_QTY/ CTN]],db[[#This Row],[H_1]]-1))</f>
        <v>120 PCS</v>
      </c>
      <c r="T2172" s="91" t="str">
        <f>IF(NOT(db[[#This Row],[H_1]]=db[[#This Row],[H_2]]),MID(db[[#This Row],[H_QTY/ CTN]],db[[#This Row],[H_1]]+1,db[[#This Row],[H_2]]-db[[#This Row],[H_1]]-1),"")</f>
        <v/>
      </c>
      <c r="U2172" s="87" t="str">
        <f>IF(db[[#This Row],[QTY/ CTN B]]="","",LEFT(db[[#This Row],[QTY/ CTN B]],SEARCH(" ",db[[#This Row],[QTY/ CTN B]],1)-1))</f>
        <v>120</v>
      </c>
      <c r="V2172" s="87" t="str">
        <f>IF(db[[#This Row],[QTY/ CTN B]]="","",RIGHT(db[[#This Row],[QTY/ CTN B]],LEN(db[[#This Row],[QTY/ CTN B]])-SEARCH(" ",db[[#This Row],[QTY/ CTN B]],1)))</f>
        <v>PCS</v>
      </c>
      <c r="W2172" s="87" t="str">
        <f>IF(db[[#This Row],[QTY/ CTN TG]]="",IF(db[[#This Row],[STN TG]]="","",12),LEFT(db[[#This Row],[QTY/ CTN TG]],SEARCH(" ",db[[#This Row],[QTY/ CTN TG]],1)-1))</f>
        <v/>
      </c>
      <c r="X2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2" s="87" t="str">
        <f>IF(db[[#This Row],[STN K]]="","",IF(db[[#This Row],[STN TG]]="LSN",12,""))</f>
        <v/>
      </c>
      <c r="Z2172" s="87" t="str">
        <f>IF(db[[#This Row],[STN TG]]="LSN","PCS","")</f>
        <v/>
      </c>
      <c r="AA2172" s="87">
        <f>db[[#This Row],[QTY B]]*IF(db[[#This Row],[QTY TG]]="",1,db[[#This Row],[QTY TG]])*IF(db[[#This Row],[QTY K]]="",1,db[[#This Row],[QTY K]])</f>
        <v>120</v>
      </c>
      <c r="AB2172" s="87" t="str">
        <f>IF(db[[#This Row],[STN K]]="",IF(db[[#This Row],[STN TG]]="",db[[#This Row],[STN B]],db[[#This Row],[STN TG]]),db[[#This Row],[STN K]])</f>
        <v>PCS</v>
      </c>
      <c r="AC2172" s="87"/>
    </row>
    <row r="2173" spans="1:29" x14ac:dyDescent="0.25">
      <c r="A2173" s="87">
        <f>ROW()-1</f>
        <v>2172</v>
      </c>
      <c r="B2173" s="14" t="str">
        <f>LOWER(SUBSTITUTE(SUBSTITUTE(SUBSTITUTE(SUBSTITUTE(SUBSTITUTE(SUBSTITUTE(db[[#This Row],[NB BM]]," ",),".",""),"-",""),"(",""),")",""),"/",""))</f>
        <v>asahanpayu851</v>
      </c>
      <c r="C2173" s="14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D2173" s="14" t="str">
        <f>LOWER(SUBSTITUTE(SUBSTITUTE(SUBSTITUTE(SUBSTITUTE(SUBSTITUTE(SUBSTITUTE(SUBSTITUTE(SUBSTITUTE(SUBSTITUTE(db[[#This Row],[NB PAJAK]]," ",""),"-",""),"(",""),")",""),".",""),",",""),"/",""),"""",""),"+",""))</f>
        <v/>
      </c>
      <c r="E2173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asahanpayu851120pcs</v>
      </c>
      <c r="F21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peruncingpayu851120pcsuntana</v>
      </c>
      <c r="G2173" s="15" t="s">
        <v>3825</v>
      </c>
      <c r="H2173" s="19" t="s">
        <v>3815</v>
      </c>
      <c r="I2173" s="50"/>
      <c r="J2173" s="1" t="s">
        <v>1621</v>
      </c>
      <c r="K2173" s="27" t="e">
        <f>IF(db[[#This Row],[NB NOTA_C]]="","",COUNTIF([2]!B_MSK[concat],db[[#This Row],[NB NOTA_C]]))</f>
        <v>#REF!</v>
      </c>
      <c r="L2173" s="16" t="s">
        <v>1637</v>
      </c>
      <c r="M2173" s="14" t="s">
        <v>1667</v>
      </c>
      <c r="N2173" s="15" t="s">
        <v>2781</v>
      </c>
      <c r="O2173" s="14"/>
      <c r="P2173" s="14" t="str">
        <f>IF(db[[#This Row],[QTY/ CTN]]="","",SUBSTITUTE(SUBSTITUTE(SUBSTITUTE(db[[#This Row],[QTY/ CTN]]," ","_",2),"(",""),")","")&amp;"_")</f>
        <v>120 PCS_</v>
      </c>
      <c r="Q2173" s="14">
        <f>IF(db[[#This Row],[H_QTY/ CTN]]="","",SEARCH("_",db[[#This Row],[H_QTY/ CTN]]))</f>
        <v>8</v>
      </c>
      <c r="R2173" s="14">
        <f>IF(db[[#This Row],[H_QTY/ CTN]]="","",LEN(db[[#This Row],[H_QTY/ CTN]]))</f>
        <v>8</v>
      </c>
      <c r="S2173" s="91" t="str">
        <f>IF(db[[#This Row],[H_QTY/ CTN]]="","",LEFT(db[[#This Row],[H_QTY/ CTN]],db[[#This Row],[H_1]]-1))</f>
        <v>120 PCS</v>
      </c>
      <c r="T2173" s="91" t="str">
        <f>IF(NOT(db[[#This Row],[H_1]]=db[[#This Row],[H_2]]),MID(db[[#This Row],[H_QTY/ CTN]],db[[#This Row],[H_1]]+1,db[[#This Row],[H_2]]-db[[#This Row],[H_1]]-1),"")</f>
        <v/>
      </c>
      <c r="U2173" s="87" t="str">
        <f>IF(db[[#This Row],[QTY/ CTN B]]="","",LEFT(db[[#This Row],[QTY/ CTN B]],SEARCH(" ",db[[#This Row],[QTY/ CTN B]],1)-1))</f>
        <v>120</v>
      </c>
      <c r="V2173" s="87" t="str">
        <f>IF(db[[#This Row],[QTY/ CTN B]]="","",RIGHT(db[[#This Row],[QTY/ CTN B]],LEN(db[[#This Row],[QTY/ CTN B]])-SEARCH(" ",db[[#This Row],[QTY/ CTN B]],1)))</f>
        <v>PCS</v>
      </c>
      <c r="W2173" s="87" t="str">
        <f>IF(db[[#This Row],[QTY/ CTN TG]]="",IF(db[[#This Row],[STN TG]]="","",12),LEFT(db[[#This Row],[QTY/ CTN TG]],SEARCH(" ",db[[#This Row],[QTY/ CTN TG]],1)-1))</f>
        <v/>
      </c>
      <c r="X2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3" s="87" t="str">
        <f>IF(db[[#This Row],[STN K]]="","",IF(db[[#This Row],[STN TG]]="LSN",12,""))</f>
        <v/>
      </c>
      <c r="Z2173" s="87" t="str">
        <f>IF(db[[#This Row],[STN TG]]="LSN","PCS","")</f>
        <v/>
      </c>
      <c r="AA2173" s="87">
        <f>db[[#This Row],[QTY B]]*IF(db[[#This Row],[QTY TG]]="",1,db[[#This Row],[QTY TG]])*IF(db[[#This Row],[QTY K]]="",1,db[[#This Row],[QTY K]])</f>
        <v>120</v>
      </c>
      <c r="AB2173" s="87" t="str">
        <f>IF(db[[#This Row],[STN K]]="",IF(db[[#This Row],[STN TG]]="",db[[#This Row],[STN B]],db[[#This Row],[STN TG]]),db[[#This Row],[STN K]])</f>
        <v>PCS</v>
      </c>
      <c r="AC2173" s="87"/>
    </row>
    <row r="2174" spans="1:29" x14ac:dyDescent="0.25">
      <c r="A2174" s="87">
        <f>ROW()-1</f>
        <v>2173</v>
      </c>
      <c r="B2174" s="14" t="str">
        <f>LOWER(SUBSTITUTE(SUBSTITUTE(SUBSTITUTE(SUBSTITUTE(SUBSTITUTE(SUBSTITUTE(db[[#This Row],[NB BM]]," ",),".",""),"-",""),"(",""),")",""),"/",""))</f>
        <v>asahanpayu857</v>
      </c>
      <c r="C2174" s="14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D2174" s="14" t="str">
        <f>LOWER(SUBSTITUTE(SUBSTITUTE(SUBSTITUTE(SUBSTITUTE(SUBSTITUTE(SUBSTITUTE(SUBSTITUTE(SUBSTITUTE(SUBSTITUTE(db[[#This Row],[NB PAJAK]]," ",""),"-",""),"(",""),")",""),".",""),",",""),"/",""),"""",""),"+",""))</f>
        <v/>
      </c>
      <c r="E2174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asahanpayu857120pcs</v>
      </c>
      <c r="F21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peruncingpayu857120pcsuntana</v>
      </c>
      <c r="G2174" s="1" t="s">
        <v>4466</v>
      </c>
      <c r="H2174" s="19" t="s">
        <v>4465</v>
      </c>
      <c r="I2174" s="50"/>
      <c r="J2174" s="1" t="s">
        <v>1621</v>
      </c>
      <c r="K2174" s="27" t="e">
        <f>IF(db[[#This Row],[NB NOTA_C]]="","",COUNTIF([2]!B_MSK[concat],db[[#This Row],[NB NOTA_C]]))</f>
        <v>#REF!</v>
      </c>
      <c r="L2174" s="16" t="s">
        <v>1637</v>
      </c>
      <c r="M2174" s="14" t="s">
        <v>1667</v>
      </c>
      <c r="N2174" s="15" t="s">
        <v>2781</v>
      </c>
      <c r="O2174" s="14"/>
      <c r="P2174" s="14" t="str">
        <f>IF(db[[#This Row],[QTY/ CTN]]="","",SUBSTITUTE(SUBSTITUTE(SUBSTITUTE(db[[#This Row],[QTY/ CTN]]," ","_",2),"(",""),")","")&amp;"_")</f>
        <v>120 PCS_</v>
      </c>
      <c r="Q2174" s="14">
        <f>IF(db[[#This Row],[H_QTY/ CTN]]="","",SEARCH("_",db[[#This Row],[H_QTY/ CTN]]))</f>
        <v>8</v>
      </c>
      <c r="R2174" s="14">
        <f>IF(db[[#This Row],[H_QTY/ CTN]]="","",LEN(db[[#This Row],[H_QTY/ CTN]]))</f>
        <v>8</v>
      </c>
      <c r="S2174" s="91" t="str">
        <f>IF(db[[#This Row],[H_QTY/ CTN]]="","",LEFT(db[[#This Row],[H_QTY/ CTN]],db[[#This Row],[H_1]]-1))</f>
        <v>120 PCS</v>
      </c>
      <c r="T2174" s="91" t="str">
        <f>IF(NOT(db[[#This Row],[H_1]]=db[[#This Row],[H_2]]),MID(db[[#This Row],[H_QTY/ CTN]],db[[#This Row],[H_1]]+1,db[[#This Row],[H_2]]-db[[#This Row],[H_1]]-1),"")</f>
        <v/>
      </c>
      <c r="U2174" s="87" t="str">
        <f>IF(db[[#This Row],[QTY/ CTN B]]="","",LEFT(db[[#This Row],[QTY/ CTN B]],SEARCH(" ",db[[#This Row],[QTY/ CTN B]],1)-1))</f>
        <v>120</v>
      </c>
      <c r="V2174" s="87" t="str">
        <f>IF(db[[#This Row],[QTY/ CTN B]]="","",RIGHT(db[[#This Row],[QTY/ CTN B]],LEN(db[[#This Row],[QTY/ CTN B]])-SEARCH(" ",db[[#This Row],[QTY/ CTN B]],1)))</f>
        <v>PCS</v>
      </c>
      <c r="W2174" s="87" t="str">
        <f>IF(db[[#This Row],[QTY/ CTN TG]]="",IF(db[[#This Row],[STN TG]]="","",12),LEFT(db[[#This Row],[QTY/ CTN TG]],SEARCH(" ",db[[#This Row],[QTY/ CTN TG]],1)-1))</f>
        <v/>
      </c>
      <c r="X2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4" s="87" t="str">
        <f>IF(db[[#This Row],[STN K]]="","",IF(db[[#This Row],[STN TG]]="LSN",12,""))</f>
        <v/>
      </c>
      <c r="Z2174" s="87" t="str">
        <f>IF(db[[#This Row],[STN TG]]="LSN","PCS","")</f>
        <v/>
      </c>
      <c r="AA2174" s="87">
        <f>db[[#This Row],[QTY B]]*IF(db[[#This Row],[QTY TG]]="",1,db[[#This Row],[QTY TG]])*IF(db[[#This Row],[QTY K]]="",1,db[[#This Row],[QTY K]])</f>
        <v>120</v>
      </c>
      <c r="AB2174" s="87" t="str">
        <f>IF(db[[#This Row],[STN K]]="",IF(db[[#This Row],[STN TG]]="",db[[#This Row],[STN B]],db[[#This Row],[STN TG]]),db[[#This Row],[STN K]])</f>
        <v>PCS</v>
      </c>
      <c r="AC2174" s="87"/>
    </row>
    <row r="2175" spans="1:29" x14ac:dyDescent="0.25">
      <c r="A2175" s="87">
        <f>ROW()-1</f>
        <v>2174</v>
      </c>
      <c r="B2175" s="3" t="str">
        <f>LOWER(SUBSTITUTE(SUBSTITUTE(SUBSTITUTE(SUBSTITUTE(SUBSTITUTE(SUBSTITUTE(db[[#This Row],[NB BM]]," ",),".",""),"-",""),"(",""),")",""),"/",""))</f>
        <v>asahanpayupu823miniayam</v>
      </c>
      <c r="C2175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D2175" s="3" t="str">
        <f>LOWER(SUBSTITUTE(SUBSTITUTE(SUBSTITUTE(SUBSTITUTE(SUBSTITUTE(SUBSTITUTE(SUBSTITUTE(SUBSTITUTE(SUBSTITUTE(db[[#This Row],[NB PAJAK]]," ",""),"-",""),"(",""),")",""),".",""),",",""),"/",""),"""",""),"+",""))</f>
        <v/>
      </c>
      <c r="E2175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asahanpayupu823miniayam120box</v>
      </c>
      <c r="F2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peruncingpayupu823miniayam120boxuntana</v>
      </c>
      <c r="G2175" s="1" t="s">
        <v>3692</v>
      </c>
      <c r="H2175" s="4" t="s">
        <v>3683</v>
      </c>
      <c r="I2175" s="49"/>
      <c r="J2175" s="1" t="s">
        <v>1621</v>
      </c>
      <c r="K2175" s="28" t="e">
        <f>IF(db[[#This Row],[NB NOTA_C]]="","",COUNTIF([2]!B_MSK[concat],db[[#This Row],[NB NOTA_C]]))</f>
        <v>#REF!</v>
      </c>
      <c r="L2175" s="7" t="s">
        <v>1637</v>
      </c>
      <c r="M2175" s="3" t="s">
        <v>3701</v>
      </c>
      <c r="N2175" s="1" t="s">
        <v>2781</v>
      </c>
      <c r="O2175" s="3"/>
      <c r="P2175" s="3" t="str">
        <f>IF(db[[#This Row],[QTY/ CTN]]="","",SUBSTITUTE(SUBSTITUTE(SUBSTITUTE(db[[#This Row],[QTY/ CTN]]," ","_",2),"(",""),")","")&amp;"_")</f>
        <v>120 BOX_</v>
      </c>
      <c r="Q2175" s="3">
        <f>IF(db[[#This Row],[H_QTY/ CTN]]="","",SEARCH("_",db[[#This Row],[H_QTY/ CTN]]))</f>
        <v>8</v>
      </c>
      <c r="R2175" s="3">
        <f>IF(db[[#This Row],[H_QTY/ CTN]]="","",LEN(db[[#This Row],[H_QTY/ CTN]]))</f>
        <v>8</v>
      </c>
      <c r="S2175" s="87" t="str">
        <f>IF(db[[#This Row],[H_QTY/ CTN]]="","",LEFT(db[[#This Row],[H_QTY/ CTN]],db[[#This Row],[H_1]]-1))</f>
        <v>120 BOX</v>
      </c>
      <c r="T2175" s="87" t="str">
        <f>IF(NOT(db[[#This Row],[H_1]]=db[[#This Row],[H_2]]),MID(db[[#This Row],[H_QTY/ CTN]],db[[#This Row],[H_1]]+1,db[[#This Row],[H_2]]-db[[#This Row],[H_1]]-1),"")</f>
        <v/>
      </c>
      <c r="U2175" s="87" t="str">
        <f>IF(db[[#This Row],[QTY/ CTN B]]="","",LEFT(db[[#This Row],[QTY/ CTN B]],SEARCH(" ",db[[#This Row],[QTY/ CTN B]],1)-1))</f>
        <v>120</v>
      </c>
      <c r="V2175" s="87" t="str">
        <f>IF(db[[#This Row],[QTY/ CTN B]]="","",RIGHT(db[[#This Row],[QTY/ CTN B]],LEN(db[[#This Row],[QTY/ CTN B]])-SEARCH(" ",db[[#This Row],[QTY/ CTN B]],1)))</f>
        <v>BOX</v>
      </c>
      <c r="W2175" s="87" t="str">
        <f>IF(db[[#This Row],[QTY/ CTN TG]]="",IF(db[[#This Row],[STN TG]]="","",12),LEFT(db[[#This Row],[QTY/ CTN TG]],SEARCH(" ",db[[#This Row],[QTY/ CTN TG]],1)-1))</f>
        <v/>
      </c>
      <c r="X2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5" s="87" t="str">
        <f>IF(db[[#This Row],[STN K]]="","",IF(db[[#This Row],[STN TG]]="LSN",12,""))</f>
        <v/>
      </c>
      <c r="Z2175" s="87" t="str">
        <f>IF(db[[#This Row],[STN TG]]="LSN","PCS","")</f>
        <v/>
      </c>
      <c r="AA2175" s="87">
        <f>db[[#This Row],[QTY B]]*IF(db[[#This Row],[QTY TG]]="",1,db[[#This Row],[QTY TG]])*IF(db[[#This Row],[QTY K]]="",1,db[[#This Row],[QTY K]])</f>
        <v>120</v>
      </c>
      <c r="AB2175" s="87" t="str">
        <f>IF(db[[#This Row],[STN K]]="",IF(db[[#This Row],[STN TG]]="",db[[#This Row],[STN B]],db[[#This Row],[STN TG]]),db[[#This Row],[STN K]])</f>
        <v>BOX</v>
      </c>
      <c r="AC2175" s="87"/>
    </row>
    <row r="2176" spans="1:29" x14ac:dyDescent="0.25">
      <c r="A2176" s="87">
        <f>ROW()-1</f>
        <v>2175</v>
      </c>
      <c r="B2176" s="3" t="str">
        <f>LOWER(SUBSTITUTE(SUBSTITUTE(SUBSTITUTE(SUBSTITUTE(SUBSTITUTE(SUBSTITUTE(db[[#This Row],[NB BM]]," ",),".",""),"-",""),"(",""),")",""),"/",""))</f>
        <v>asahanpayupu824minigajah</v>
      </c>
      <c r="C2176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D2176" s="3" t="str">
        <f>LOWER(SUBSTITUTE(SUBSTITUTE(SUBSTITUTE(SUBSTITUTE(SUBSTITUTE(SUBSTITUTE(SUBSTITUTE(SUBSTITUTE(SUBSTITUTE(db[[#This Row],[NB PAJAK]]," ",""),"-",""),"(",""),")",""),".",""),",",""),"/",""),"""",""),"+",""))</f>
        <v/>
      </c>
      <c r="E217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asahanpayupu824minigajah120box</v>
      </c>
      <c r="F2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peruncingpayupu824minigajah120boxuntana</v>
      </c>
      <c r="G2176" s="1" t="s">
        <v>3694</v>
      </c>
      <c r="H2176" s="4" t="s">
        <v>3684</v>
      </c>
      <c r="I2176" s="49"/>
      <c r="J2176" s="1" t="s">
        <v>1621</v>
      </c>
      <c r="K2176" s="28" t="e">
        <f>IF(db[[#This Row],[NB NOTA_C]]="","",COUNTIF([2]!B_MSK[concat],db[[#This Row],[NB NOTA_C]]))</f>
        <v>#REF!</v>
      </c>
      <c r="L2176" s="7" t="s">
        <v>1637</v>
      </c>
      <c r="M2176" s="3" t="s">
        <v>3701</v>
      </c>
      <c r="N2176" s="1" t="s">
        <v>2781</v>
      </c>
      <c r="O2176" s="3"/>
      <c r="P2176" s="3" t="str">
        <f>IF(db[[#This Row],[QTY/ CTN]]="","",SUBSTITUTE(SUBSTITUTE(SUBSTITUTE(db[[#This Row],[QTY/ CTN]]," ","_",2),"(",""),")","")&amp;"_")</f>
        <v>120 BOX_</v>
      </c>
      <c r="Q2176" s="3">
        <f>IF(db[[#This Row],[H_QTY/ CTN]]="","",SEARCH("_",db[[#This Row],[H_QTY/ CTN]]))</f>
        <v>8</v>
      </c>
      <c r="R2176" s="3">
        <f>IF(db[[#This Row],[H_QTY/ CTN]]="","",LEN(db[[#This Row],[H_QTY/ CTN]]))</f>
        <v>8</v>
      </c>
      <c r="S2176" s="87" t="str">
        <f>IF(db[[#This Row],[H_QTY/ CTN]]="","",LEFT(db[[#This Row],[H_QTY/ CTN]],db[[#This Row],[H_1]]-1))</f>
        <v>120 BOX</v>
      </c>
      <c r="T2176" s="87" t="str">
        <f>IF(NOT(db[[#This Row],[H_1]]=db[[#This Row],[H_2]]),MID(db[[#This Row],[H_QTY/ CTN]],db[[#This Row],[H_1]]+1,db[[#This Row],[H_2]]-db[[#This Row],[H_1]]-1),"")</f>
        <v/>
      </c>
      <c r="U2176" s="87" t="str">
        <f>IF(db[[#This Row],[QTY/ CTN B]]="","",LEFT(db[[#This Row],[QTY/ CTN B]],SEARCH(" ",db[[#This Row],[QTY/ CTN B]],1)-1))</f>
        <v>120</v>
      </c>
      <c r="V2176" s="87" t="str">
        <f>IF(db[[#This Row],[QTY/ CTN B]]="","",RIGHT(db[[#This Row],[QTY/ CTN B]],LEN(db[[#This Row],[QTY/ CTN B]])-SEARCH(" ",db[[#This Row],[QTY/ CTN B]],1)))</f>
        <v>BOX</v>
      </c>
      <c r="W2176" s="87" t="str">
        <f>IF(db[[#This Row],[QTY/ CTN TG]]="",IF(db[[#This Row],[STN TG]]="","",12),LEFT(db[[#This Row],[QTY/ CTN TG]],SEARCH(" ",db[[#This Row],[QTY/ CTN TG]],1)-1))</f>
        <v/>
      </c>
      <c r="X2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6" s="87" t="str">
        <f>IF(db[[#This Row],[STN K]]="","",IF(db[[#This Row],[STN TG]]="LSN",12,""))</f>
        <v/>
      </c>
      <c r="Z2176" s="87" t="str">
        <f>IF(db[[#This Row],[STN TG]]="LSN","PCS","")</f>
        <v/>
      </c>
      <c r="AA2176" s="87">
        <f>db[[#This Row],[QTY B]]*IF(db[[#This Row],[QTY TG]]="",1,db[[#This Row],[QTY TG]])*IF(db[[#This Row],[QTY K]]="",1,db[[#This Row],[QTY K]])</f>
        <v>120</v>
      </c>
      <c r="AB2176" s="87" t="str">
        <f>IF(db[[#This Row],[STN K]]="",IF(db[[#This Row],[STN TG]]="",db[[#This Row],[STN B]],db[[#This Row],[STN TG]]),db[[#This Row],[STN K]])</f>
        <v>BOX</v>
      </c>
      <c r="AC2176" s="87"/>
    </row>
    <row r="2177" spans="1:29" x14ac:dyDescent="0.25">
      <c r="A2177" s="87">
        <f>ROW()-1</f>
        <v>2176</v>
      </c>
      <c r="B2177" s="3" t="str">
        <f>LOWER(SUBSTITUTE(SUBSTITUTE(SUBSTITUTE(SUBSTITUTE(SUBSTITUTE(SUBSTITUTE(db[[#This Row],[NB BM]]," ",),".",""),"-",""),"(",""),")",""),"/",""))</f>
        <v>asahanpayupu825minikuda</v>
      </c>
      <c r="C2177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D2177" s="3" t="str">
        <f>LOWER(SUBSTITUTE(SUBSTITUTE(SUBSTITUTE(SUBSTITUTE(SUBSTITUTE(SUBSTITUTE(SUBSTITUTE(SUBSTITUTE(SUBSTITUTE(db[[#This Row],[NB PAJAK]]," ",""),"-",""),"(",""),")",""),".",""),",",""),"/",""),"""",""),"+",""))</f>
        <v/>
      </c>
      <c r="E2177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asahanpayupu825minikuda120box</v>
      </c>
      <c r="F21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peruncingpayupu825minikuda120boxuntana</v>
      </c>
      <c r="G2177" s="1" t="s">
        <v>3693</v>
      </c>
      <c r="H2177" s="4" t="s">
        <v>3685</v>
      </c>
      <c r="I2177" s="49"/>
      <c r="J2177" s="1" t="s">
        <v>1621</v>
      </c>
      <c r="K2177" s="28" t="e">
        <f>IF(db[[#This Row],[NB NOTA_C]]="","",COUNTIF([2]!B_MSK[concat],db[[#This Row],[NB NOTA_C]]))</f>
        <v>#REF!</v>
      </c>
      <c r="L2177" s="7" t="s">
        <v>1637</v>
      </c>
      <c r="M2177" s="3" t="s">
        <v>3701</v>
      </c>
      <c r="N2177" s="1" t="s">
        <v>2781</v>
      </c>
      <c r="O2177" s="3"/>
      <c r="P2177" s="3" t="str">
        <f>IF(db[[#This Row],[QTY/ CTN]]="","",SUBSTITUTE(SUBSTITUTE(SUBSTITUTE(db[[#This Row],[QTY/ CTN]]," ","_",2),"(",""),")","")&amp;"_")</f>
        <v>120 BOX_</v>
      </c>
      <c r="Q2177" s="3">
        <f>IF(db[[#This Row],[H_QTY/ CTN]]="","",SEARCH("_",db[[#This Row],[H_QTY/ CTN]]))</f>
        <v>8</v>
      </c>
      <c r="R2177" s="3">
        <f>IF(db[[#This Row],[H_QTY/ CTN]]="","",LEN(db[[#This Row],[H_QTY/ CTN]]))</f>
        <v>8</v>
      </c>
      <c r="S2177" s="87" t="str">
        <f>IF(db[[#This Row],[H_QTY/ CTN]]="","",LEFT(db[[#This Row],[H_QTY/ CTN]],db[[#This Row],[H_1]]-1))</f>
        <v>120 BOX</v>
      </c>
      <c r="T2177" s="87" t="str">
        <f>IF(NOT(db[[#This Row],[H_1]]=db[[#This Row],[H_2]]),MID(db[[#This Row],[H_QTY/ CTN]],db[[#This Row],[H_1]]+1,db[[#This Row],[H_2]]-db[[#This Row],[H_1]]-1),"")</f>
        <v/>
      </c>
      <c r="U2177" s="87" t="str">
        <f>IF(db[[#This Row],[QTY/ CTN B]]="","",LEFT(db[[#This Row],[QTY/ CTN B]],SEARCH(" ",db[[#This Row],[QTY/ CTN B]],1)-1))</f>
        <v>120</v>
      </c>
      <c r="V2177" s="87" t="str">
        <f>IF(db[[#This Row],[QTY/ CTN B]]="","",RIGHT(db[[#This Row],[QTY/ CTN B]],LEN(db[[#This Row],[QTY/ CTN B]])-SEARCH(" ",db[[#This Row],[QTY/ CTN B]],1)))</f>
        <v>BOX</v>
      </c>
      <c r="W2177" s="87" t="str">
        <f>IF(db[[#This Row],[QTY/ CTN TG]]="",IF(db[[#This Row],[STN TG]]="","",12),LEFT(db[[#This Row],[QTY/ CTN TG]],SEARCH(" ",db[[#This Row],[QTY/ CTN TG]],1)-1))</f>
        <v/>
      </c>
      <c r="X2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7" s="87" t="str">
        <f>IF(db[[#This Row],[STN K]]="","",IF(db[[#This Row],[STN TG]]="LSN",12,""))</f>
        <v/>
      </c>
      <c r="Z2177" s="87" t="str">
        <f>IF(db[[#This Row],[STN TG]]="LSN","PCS","")</f>
        <v/>
      </c>
      <c r="AA2177" s="87">
        <f>db[[#This Row],[QTY B]]*IF(db[[#This Row],[QTY TG]]="",1,db[[#This Row],[QTY TG]])*IF(db[[#This Row],[QTY K]]="",1,db[[#This Row],[QTY K]])</f>
        <v>120</v>
      </c>
      <c r="AB2177" s="87" t="str">
        <f>IF(db[[#This Row],[STN K]]="",IF(db[[#This Row],[STN TG]]="",db[[#This Row],[STN B]],db[[#This Row],[STN TG]]),db[[#This Row],[STN K]])</f>
        <v>BOX</v>
      </c>
      <c r="AC2177" s="87"/>
    </row>
    <row r="2178" spans="1:29" x14ac:dyDescent="0.25">
      <c r="A2178" s="87">
        <f>ROW()-1</f>
        <v>2177</v>
      </c>
      <c r="B2178" s="3" t="str">
        <f>LOWER(SUBSTITUTE(SUBSTITUTE(SUBSTITUTE(SUBSTITUTE(SUBSTITUTE(SUBSTITUTE(db[[#This Row],[NB BM]]," ",),".",""),"-",""),"(",""),")",""),"/",""))</f>
        <v>asahanpayupu829bebek</v>
      </c>
      <c r="C2178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D2178" s="3" t="str">
        <f>LOWER(SUBSTITUTE(SUBSTITUTE(SUBSTITUTE(SUBSTITUTE(SUBSTITUTE(SUBSTITUTE(SUBSTITUTE(SUBSTITUTE(SUBSTITUTE(db[[#This Row],[NB PAJAK]]," ",""),"-",""),"(",""),")",""),".",""),",",""),"/",""),"""",""),"+",""))</f>
        <v/>
      </c>
      <c r="E2178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asahanpayupu829bebek120box</v>
      </c>
      <c r="F2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peruncingpayupu829bebek120boxuntana</v>
      </c>
      <c r="G2178" s="1" t="s">
        <v>3695</v>
      </c>
      <c r="H2178" s="4" t="s">
        <v>3686</v>
      </c>
      <c r="I2178" s="49"/>
      <c r="J2178" s="1" t="s">
        <v>1621</v>
      </c>
      <c r="K2178" s="28" t="e">
        <f>IF(db[[#This Row],[NB NOTA_C]]="","",COUNTIF([2]!B_MSK[concat],db[[#This Row],[NB NOTA_C]]))</f>
        <v>#REF!</v>
      </c>
      <c r="L2178" s="7" t="s">
        <v>1637</v>
      </c>
      <c r="M2178" s="3" t="s">
        <v>3701</v>
      </c>
      <c r="N2178" s="1" t="s">
        <v>2781</v>
      </c>
      <c r="O2178" s="3"/>
      <c r="P2178" s="3" t="str">
        <f>IF(db[[#This Row],[QTY/ CTN]]="","",SUBSTITUTE(SUBSTITUTE(SUBSTITUTE(db[[#This Row],[QTY/ CTN]]," ","_",2),"(",""),")","")&amp;"_")</f>
        <v>120 BOX_</v>
      </c>
      <c r="Q2178" s="3">
        <f>IF(db[[#This Row],[H_QTY/ CTN]]="","",SEARCH("_",db[[#This Row],[H_QTY/ CTN]]))</f>
        <v>8</v>
      </c>
      <c r="R2178" s="3">
        <f>IF(db[[#This Row],[H_QTY/ CTN]]="","",LEN(db[[#This Row],[H_QTY/ CTN]]))</f>
        <v>8</v>
      </c>
      <c r="S2178" s="87" t="str">
        <f>IF(db[[#This Row],[H_QTY/ CTN]]="","",LEFT(db[[#This Row],[H_QTY/ CTN]],db[[#This Row],[H_1]]-1))</f>
        <v>120 BOX</v>
      </c>
      <c r="T2178" s="87" t="str">
        <f>IF(NOT(db[[#This Row],[H_1]]=db[[#This Row],[H_2]]),MID(db[[#This Row],[H_QTY/ CTN]],db[[#This Row],[H_1]]+1,db[[#This Row],[H_2]]-db[[#This Row],[H_1]]-1),"")</f>
        <v/>
      </c>
      <c r="U2178" s="87" t="str">
        <f>IF(db[[#This Row],[QTY/ CTN B]]="","",LEFT(db[[#This Row],[QTY/ CTN B]],SEARCH(" ",db[[#This Row],[QTY/ CTN B]],1)-1))</f>
        <v>120</v>
      </c>
      <c r="V2178" s="87" t="str">
        <f>IF(db[[#This Row],[QTY/ CTN B]]="","",RIGHT(db[[#This Row],[QTY/ CTN B]],LEN(db[[#This Row],[QTY/ CTN B]])-SEARCH(" ",db[[#This Row],[QTY/ CTN B]],1)))</f>
        <v>BOX</v>
      </c>
      <c r="W2178" s="87" t="str">
        <f>IF(db[[#This Row],[QTY/ CTN TG]]="",IF(db[[#This Row],[STN TG]]="","",12),LEFT(db[[#This Row],[QTY/ CTN TG]],SEARCH(" ",db[[#This Row],[QTY/ CTN TG]],1)-1))</f>
        <v/>
      </c>
      <c r="X2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8" s="87" t="str">
        <f>IF(db[[#This Row],[STN K]]="","",IF(db[[#This Row],[STN TG]]="LSN",12,""))</f>
        <v/>
      </c>
      <c r="Z2178" s="87" t="str">
        <f>IF(db[[#This Row],[STN TG]]="LSN","PCS","")</f>
        <v/>
      </c>
      <c r="AA2178" s="87">
        <f>db[[#This Row],[QTY B]]*IF(db[[#This Row],[QTY TG]]="",1,db[[#This Row],[QTY TG]])*IF(db[[#This Row],[QTY K]]="",1,db[[#This Row],[QTY K]])</f>
        <v>120</v>
      </c>
      <c r="AB2178" s="87" t="str">
        <f>IF(db[[#This Row],[STN K]]="",IF(db[[#This Row],[STN TG]]="",db[[#This Row],[STN B]],db[[#This Row],[STN TG]]),db[[#This Row],[STN K]])</f>
        <v>BOX</v>
      </c>
      <c r="AC2178" s="87"/>
    </row>
    <row r="2179" spans="1:29" x14ac:dyDescent="0.25">
      <c r="A2179" s="87">
        <f>ROW()-1</f>
        <v>2178</v>
      </c>
      <c r="B2179" s="3" t="str">
        <f>LOWER(SUBSTITUTE(SUBSTITUTE(SUBSTITUTE(SUBSTITUTE(SUBSTITUTE(SUBSTITUTE(db[[#This Row],[NB BM]]," ",),".",""),"-",""),"(",""),")",""),"/",""))</f>
        <v>asahanpayupu830minikupu</v>
      </c>
      <c r="C2179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D2179" s="3" t="str">
        <f>LOWER(SUBSTITUTE(SUBSTITUTE(SUBSTITUTE(SUBSTITUTE(SUBSTITUTE(SUBSTITUTE(SUBSTITUTE(SUBSTITUTE(SUBSTITUTE(db[[#This Row],[NB PAJAK]]," ",""),"-",""),"(",""),")",""),".",""),",",""),"/",""),"""",""),"+",""))</f>
        <v/>
      </c>
      <c r="E2179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asahanpayupu830minikupu120box</v>
      </c>
      <c r="F2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peruncingpayupu830minikupu120boxuntana</v>
      </c>
      <c r="G2179" s="1" t="s">
        <v>3696</v>
      </c>
      <c r="H2179" s="4" t="s">
        <v>3687</v>
      </c>
      <c r="I2179" s="49"/>
      <c r="J2179" s="1" t="s">
        <v>1621</v>
      </c>
      <c r="K2179" s="28" t="e">
        <f>IF(db[[#This Row],[NB NOTA_C]]="","",COUNTIF([2]!B_MSK[concat],db[[#This Row],[NB NOTA_C]]))</f>
        <v>#REF!</v>
      </c>
      <c r="L2179" s="7" t="s">
        <v>1637</v>
      </c>
      <c r="M2179" s="3" t="s">
        <v>3701</v>
      </c>
      <c r="N2179" s="1" t="s">
        <v>2781</v>
      </c>
      <c r="O2179" s="3"/>
      <c r="P2179" s="3" t="str">
        <f>IF(db[[#This Row],[QTY/ CTN]]="","",SUBSTITUTE(SUBSTITUTE(SUBSTITUTE(db[[#This Row],[QTY/ CTN]]," ","_",2),"(",""),")","")&amp;"_")</f>
        <v>120 BOX_</v>
      </c>
      <c r="Q2179" s="3">
        <f>IF(db[[#This Row],[H_QTY/ CTN]]="","",SEARCH("_",db[[#This Row],[H_QTY/ CTN]]))</f>
        <v>8</v>
      </c>
      <c r="R2179" s="3">
        <f>IF(db[[#This Row],[H_QTY/ CTN]]="","",LEN(db[[#This Row],[H_QTY/ CTN]]))</f>
        <v>8</v>
      </c>
      <c r="S2179" s="87" t="str">
        <f>IF(db[[#This Row],[H_QTY/ CTN]]="","",LEFT(db[[#This Row],[H_QTY/ CTN]],db[[#This Row],[H_1]]-1))</f>
        <v>120 BOX</v>
      </c>
      <c r="T2179" s="87" t="str">
        <f>IF(NOT(db[[#This Row],[H_1]]=db[[#This Row],[H_2]]),MID(db[[#This Row],[H_QTY/ CTN]],db[[#This Row],[H_1]]+1,db[[#This Row],[H_2]]-db[[#This Row],[H_1]]-1),"")</f>
        <v/>
      </c>
      <c r="U2179" s="87" t="str">
        <f>IF(db[[#This Row],[QTY/ CTN B]]="","",LEFT(db[[#This Row],[QTY/ CTN B]],SEARCH(" ",db[[#This Row],[QTY/ CTN B]],1)-1))</f>
        <v>120</v>
      </c>
      <c r="V2179" s="87" t="str">
        <f>IF(db[[#This Row],[QTY/ CTN B]]="","",RIGHT(db[[#This Row],[QTY/ CTN B]],LEN(db[[#This Row],[QTY/ CTN B]])-SEARCH(" ",db[[#This Row],[QTY/ CTN B]],1)))</f>
        <v>BOX</v>
      </c>
      <c r="W2179" s="87" t="str">
        <f>IF(db[[#This Row],[QTY/ CTN TG]]="",IF(db[[#This Row],[STN TG]]="","",12),LEFT(db[[#This Row],[QTY/ CTN TG]],SEARCH(" ",db[[#This Row],[QTY/ CTN TG]],1)-1))</f>
        <v/>
      </c>
      <c r="X2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79" s="87" t="str">
        <f>IF(db[[#This Row],[STN K]]="","",IF(db[[#This Row],[STN TG]]="LSN",12,""))</f>
        <v/>
      </c>
      <c r="Z2179" s="87" t="str">
        <f>IF(db[[#This Row],[STN TG]]="LSN","PCS","")</f>
        <v/>
      </c>
      <c r="AA2179" s="87">
        <f>db[[#This Row],[QTY B]]*IF(db[[#This Row],[QTY TG]]="",1,db[[#This Row],[QTY TG]])*IF(db[[#This Row],[QTY K]]="",1,db[[#This Row],[QTY K]])</f>
        <v>120</v>
      </c>
      <c r="AB2179" s="87" t="str">
        <f>IF(db[[#This Row],[STN K]]="",IF(db[[#This Row],[STN TG]]="",db[[#This Row],[STN B]],db[[#This Row],[STN TG]]),db[[#This Row],[STN K]])</f>
        <v>BOX</v>
      </c>
      <c r="AC2179" s="87"/>
    </row>
    <row r="2180" spans="1:29" x14ac:dyDescent="0.25">
      <c r="A2180" s="87">
        <f>ROW()-1</f>
        <v>2179</v>
      </c>
      <c r="B2180" s="3" t="str">
        <f>LOWER(SUBSTITUTE(SUBSTITUTE(SUBSTITUTE(SUBSTITUTE(SUBSTITUTE(SUBSTITUTE(db[[#This Row],[NB BM]]," ",),".",""),"-",""),"(",""),")",""),"/",""))</f>
        <v>asahanpayupu835minilumba</v>
      </c>
      <c r="C2180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D2180" s="3" t="str">
        <f>LOWER(SUBSTITUTE(SUBSTITUTE(SUBSTITUTE(SUBSTITUTE(SUBSTITUTE(SUBSTITUTE(SUBSTITUTE(SUBSTITUTE(SUBSTITUTE(db[[#This Row],[NB PAJAK]]," ",""),"-",""),"(",""),")",""),".",""),",",""),"/",""),"""",""),"+",""))</f>
        <v/>
      </c>
      <c r="E2180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asahanpayupu835minilumba120box</v>
      </c>
      <c r="F2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peruncingpayupu835minilumba120boxuntana</v>
      </c>
      <c r="G2180" s="1" t="s">
        <v>3697</v>
      </c>
      <c r="H2180" s="4" t="s">
        <v>3688</v>
      </c>
      <c r="I2180" s="49"/>
      <c r="J2180" s="1" t="s">
        <v>1621</v>
      </c>
      <c r="K2180" s="28" t="e">
        <f>IF(db[[#This Row],[NB NOTA_C]]="","",COUNTIF([2]!B_MSK[concat],db[[#This Row],[NB NOTA_C]]))</f>
        <v>#REF!</v>
      </c>
      <c r="L2180" s="7" t="s">
        <v>1637</v>
      </c>
      <c r="M2180" s="3" t="s">
        <v>3701</v>
      </c>
      <c r="N2180" s="1" t="s">
        <v>2781</v>
      </c>
      <c r="O2180" s="3"/>
      <c r="P2180" s="3" t="str">
        <f>IF(db[[#This Row],[QTY/ CTN]]="","",SUBSTITUTE(SUBSTITUTE(SUBSTITUTE(db[[#This Row],[QTY/ CTN]]," ","_",2),"(",""),")","")&amp;"_")</f>
        <v>120 BOX_</v>
      </c>
      <c r="Q2180" s="3">
        <f>IF(db[[#This Row],[H_QTY/ CTN]]="","",SEARCH("_",db[[#This Row],[H_QTY/ CTN]]))</f>
        <v>8</v>
      </c>
      <c r="R2180" s="3">
        <f>IF(db[[#This Row],[H_QTY/ CTN]]="","",LEN(db[[#This Row],[H_QTY/ CTN]]))</f>
        <v>8</v>
      </c>
      <c r="S2180" s="87" t="str">
        <f>IF(db[[#This Row],[H_QTY/ CTN]]="","",LEFT(db[[#This Row],[H_QTY/ CTN]],db[[#This Row],[H_1]]-1))</f>
        <v>120 BOX</v>
      </c>
      <c r="T2180" s="87" t="str">
        <f>IF(NOT(db[[#This Row],[H_1]]=db[[#This Row],[H_2]]),MID(db[[#This Row],[H_QTY/ CTN]],db[[#This Row],[H_1]]+1,db[[#This Row],[H_2]]-db[[#This Row],[H_1]]-1),"")</f>
        <v/>
      </c>
      <c r="U2180" s="87" t="str">
        <f>IF(db[[#This Row],[QTY/ CTN B]]="","",LEFT(db[[#This Row],[QTY/ CTN B]],SEARCH(" ",db[[#This Row],[QTY/ CTN B]],1)-1))</f>
        <v>120</v>
      </c>
      <c r="V2180" s="87" t="str">
        <f>IF(db[[#This Row],[QTY/ CTN B]]="","",RIGHT(db[[#This Row],[QTY/ CTN B]],LEN(db[[#This Row],[QTY/ CTN B]])-SEARCH(" ",db[[#This Row],[QTY/ CTN B]],1)))</f>
        <v>BOX</v>
      </c>
      <c r="W2180" s="87" t="str">
        <f>IF(db[[#This Row],[QTY/ CTN TG]]="",IF(db[[#This Row],[STN TG]]="","",12),LEFT(db[[#This Row],[QTY/ CTN TG]],SEARCH(" ",db[[#This Row],[QTY/ CTN TG]],1)-1))</f>
        <v/>
      </c>
      <c r="X2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0" s="87" t="str">
        <f>IF(db[[#This Row],[STN K]]="","",IF(db[[#This Row],[STN TG]]="LSN",12,""))</f>
        <v/>
      </c>
      <c r="Z2180" s="87" t="str">
        <f>IF(db[[#This Row],[STN TG]]="LSN","PCS","")</f>
        <v/>
      </c>
      <c r="AA2180" s="87">
        <f>db[[#This Row],[QTY B]]*IF(db[[#This Row],[QTY TG]]="",1,db[[#This Row],[QTY TG]])*IF(db[[#This Row],[QTY K]]="",1,db[[#This Row],[QTY K]])</f>
        <v>120</v>
      </c>
      <c r="AB2180" s="87" t="str">
        <f>IF(db[[#This Row],[STN K]]="",IF(db[[#This Row],[STN TG]]="",db[[#This Row],[STN B]],db[[#This Row],[STN TG]]),db[[#This Row],[STN K]])</f>
        <v>BOX</v>
      </c>
      <c r="AC2180" s="87"/>
    </row>
    <row r="2181" spans="1:29" x14ac:dyDescent="0.25">
      <c r="A2181" s="87">
        <f>ROW()-1</f>
        <v>2180</v>
      </c>
      <c r="B2181" s="3" t="str">
        <f>LOWER(SUBSTITUTE(SUBSTITUTE(SUBSTITUTE(SUBSTITUTE(SUBSTITUTE(SUBSTITUTE(db[[#This Row],[NB BM]]," ",),".",""),"-",""),"(",""),")",""),"/",""))</f>
        <v>asahanpayupu844miniloco</v>
      </c>
      <c r="C2181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D2181" s="3" t="str">
        <f>LOWER(SUBSTITUTE(SUBSTITUTE(SUBSTITUTE(SUBSTITUTE(SUBSTITUTE(SUBSTITUTE(SUBSTITUTE(SUBSTITUTE(SUBSTITUTE(db[[#This Row],[NB PAJAK]]," ",""),"-",""),"(",""),")",""),".",""),",",""),"/",""),"""",""),"+",""))</f>
        <v/>
      </c>
      <c r="E2181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asahanpayupu844miniloco120box</v>
      </c>
      <c r="F21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peruncingpayupu844miniloco120boxuntana</v>
      </c>
      <c r="G2181" s="1" t="s">
        <v>3698</v>
      </c>
      <c r="H2181" s="4" t="s">
        <v>3689</v>
      </c>
      <c r="I2181" s="49"/>
      <c r="J2181" s="1" t="s">
        <v>1621</v>
      </c>
      <c r="K2181" s="28" t="e">
        <f>IF(db[[#This Row],[NB NOTA_C]]="","",COUNTIF([2]!B_MSK[concat],db[[#This Row],[NB NOTA_C]]))</f>
        <v>#REF!</v>
      </c>
      <c r="L2181" s="7" t="s">
        <v>1637</v>
      </c>
      <c r="M2181" s="3" t="s">
        <v>3701</v>
      </c>
      <c r="N2181" s="1" t="s">
        <v>2781</v>
      </c>
      <c r="O2181" s="3"/>
      <c r="P2181" s="3" t="str">
        <f>IF(db[[#This Row],[QTY/ CTN]]="","",SUBSTITUTE(SUBSTITUTE(SUBSTITUTE(db[[#This Row],[QTY/ CTN]]," ","_",2),"(",""),")","")&amp;"_")</f>
        <v>120 BOX_</v>
      </c>
      <c r="Q2181" s="3">
        <f>IF(db[[#This Row],[H_QTY/ CTN]]="","",SEARCH("_",db[[#This Row],[H_QTY/ CTN]]))</f>
        <v>8</v>
      </c>
      <c r="R2181" s="3">
        <f>IF(db[[#This Row],[H_QTY/ CTN]]="","",LEN(db[[#This Row],[H_QTY/ CTN]]))</f>
        <v>8</v>
      </c>
      <c r="S2181" s="87" t="str">
        <f>IF(db[[#This Row],[H_QTY/ CTN]]="","",LEFT(db[[#This Row],[H_QTY/ CTN]],db[[#This Row],[H_1]]-1))</f>
        <v>120 BOX</v>
      </c>
      <c r="T2181" s="87" t="str">
        <f>IF(NOT(db[[#This Row],[H_1]]=db[[#This Row],[H_2]]),MID(db[[#This Row],[H_QTY/ CTN]],db[[#This Row],[H_1]]+1,db[[#This Row],[H_2]]-db[[#This Row],[H_1]]-1),"")</f>
        <v/>
      </c>
      <c r="U2181" s="87" t="str">
        <f>IF(db[[#This Row],[QTY/ CTN B]]="","",LEFT(db[[#This Row],[QTY/ CTN B]],SEARCH(" ",db[[#This Row],[QTY/ CTN B]],1)-1))</f>
        <v>120</v>
      </c>
      <c r="V2181" s="87" t="str">
        <f>IF(db[[#This Row],[QTY/ CTN B]]="","",RIGHT(db[[#This Row],[QTY/ CTN B]],LEN(db[[#This Row],[QTY/ CTN B]])-SEARCH(" ",db[[#This Row],[QTY/ CTN B]],1)))</f>
        <v>BOX</v>
      </c>
      <c r="W2181" s="87" t="str">
        <f>IF(db[[#This Row],[QTY/ CTN TG]]="",IF(db[[#This Row],[STN TG]]="","",12),LEFT(db[[#This Row],[QTY/ CTN TG]],SEARCH(" ",db[[#This Row],[QTY/ CTN TG]],1)-1))</f>
        <v/>
      </c>
      <c r="X2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1" s="87" t="str">
        <f>IF(db[[#This Row],[STN K]]="","",IF(db[[#This Row],[STN TG]]="LSN",12,""))</f>
        <v/>
      </c>
      <c r="Z2181" s="87" t="str">
        <f>IF(db[[#This Row],[STN TG]]="LSN","PCS","")</f>
        <v/>
      </c>
      <c r="AA2181" s="87">
        <f>db[[#This Row],[QTY B]]*IF(db[[#This Row],[QTY TG]]="",1,db[[#This Row],[QTY TG]])*IF(db[[#This Row],[QTY K]]="",1,db[[#This Row],[QTY K]])</f>
        <v>120</v>
      </c>
      <c r="AB2181" s="87" t="str">
        <f>IF(db[[#This Row],[STN K]]="",IF(db[[#This Row],[STN TG]]="",db[[#This Row],[STN B]],db[[#This Row],[STN TG]]),db[[#This Row],[STN K]])</f>
        <v>BOX</v>
      </c>
      <c r="AC2181" s="87"/>
    </row>
    <row r="2182" spans="1:29" x14ac:dyDescent="0.25">
      <c r="A2182" s="87">
        <f>ROW()-1</f>
        <v>2181</v>
      </c>
      <c r="B2182" s="3" t="str">
        <f>LOWER(SUBSTITUTE(SUBSTITUTE(SUBSTITUTE(SUBSTITUTE(SUBSTITUTE(SUBSTITUTE(db[[#This Row],[NB BM]]," ",),".",""),"-",""),"(",""),")",""),"/",""))</f>
        <v>asahanpayupu845minikepiting</v>
      </c>
      <c r="C2182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D2182" s="3" t="str">
        <f>LOWER(SUBSTITUTE(SUBSTITUTE(SUBSTITUTE(SUBSTITUTE(SUBSTITUTE(SUBSTITUTE(SUBSTITUTE(SUBSTITUTE(SUBSTITUTE(db[[#This Row],[NB PAJAK]]," ",""),"-",""),"(",""),")",""),".",""),",",""),"/",""),"""",""),"+",""))</f>
        <v/>
      </c>
      <c r="E2182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asahanpayupu845minikepiting120box</v>
      </c>
      <c r="F2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peruncingpayupu845minikepiting120boxuntana</v>
      </c>
      <c r="G2182" s="1" t="s">
        <v>3753</v>
      </c>
      <c r="H2182" s="4" t="s">
        <v>3721</v>
      </c>
      <c r="I2182" s="49"/>
      <c r="J2182" s="1" t="s">
        <v>1621</v>
      </c>
      <c r="K2182" s="28" t="e">
        <f>IF(db[[#This Row],[NB NOTA_C]]="","",COUNTIF([2]!B_MSK[concat],db[[#This Row],[NB NOTA_C]]))</f>
        <v>#REF!</v>
      </c>
      <c r="L2182" s="7" t="s">
        <v>1637</v>
      </c>
      <c r="M2182" s="3" t="s">
        <v>3701</v>
      </c>
      <c r="N2182" s="1" t="s">
        <v>2781</v>
      </c>
      <c r="O2182" s="3"/>
      <c r="P2182" s="3" t="str">
        <f>IF(db[[#This Row],[QTY/ CTN]]="","",SUBSTITUTE(SUBSTITUTE(SUBSTITUTE(db[[#This Row],[QTY/ CTN]]," ","_",2),"(",""),")","")&amp;"_")</f>
        <v>120 BOX_</v>
      </c>
      <c r="Q2182" s="3">
        <f>IF(db[[#This Row],[H_QTY/ CTN]]="","",SEARCH("_",db[[#This Row],[H_QTY/ CTN]]))</f>
        <v>8</v>
      </c>
      <c r="R2182" s="3">
        <f>IF(db[[#This Row],[H_QTY/ CTN]]="","",LEN(db[[#This Row],[H_QTY/ CTN]]))</f>
        <v>8</v>
      </c>
      <c r="S2182" s="87" t="str">
        <f>IF(db[[#This Row],[H_QTY/ CTN]]="","",LEFT(db[[#This Row],[H_QTY/ CTN]],db[[#This Row],[H_1]]-1))</f>
        <v>120 BOX</v>
      </c>
      <c r="T2182" s="87" t="str">
        <f>IF(NOT(db[[#This Row],[H_1]]=db[[#This Row],[H_2]]),MID(db[[#This Row],[H_QTY/ CTN]],db[[#This Row],[H_1]]+1,db[[#This Row],[H_2]]-db[[#This Row],[H_1]]-1),"")</f>
        <v/>
      </c>
      <c r="U2182" s="87" t="str">
        <f>IF(db[[#This Row],[QTY/ CTN B]]="","",LEFT(db[[#This Row],[QTY/ CTN B]],SEARCH(" ",db[[#This Row],[QTY/ CTN B]],1)-1))</f>
        <v>120</v>
      </c>
      <c r="V2182" s="87" t="str">
        <f>IF(db[[#This Row],[QTY/ CTN B]]="","",RIGHT(db[[#This Row],[QTY/ CTN B]],LEN(db[[#This Row],[QTY/ CTN B]])-SEARCH(" ",db[[#This Row],[QTY/ CTN B]],1)))</f>
        <v>BOX</v>
      </c>
      <c r="W2182" s="87" t="str">
        <f>IF(db[[#This Row],[QTY/ CTN TG]]="",IF(db[[#This Row],[STN TG]]="","",12),LEFT(db[[#This Row],[QTY/ CTN TG]],SEARCH(" ",db[[#This Row],[QTY/ CTN TG]],1)-1))</f>
        <v/>
      </c>
      <c r="X2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2" s="87" t="str">
        <f>IF(db[[#This Row],[STN K]]="","",IF(db[[#This Row],[STN TG]]="LSN",12,""))</f>
        <v/>
      </c>
      <c r="Z2182" s="87" t="str">
        <f>IF(db[[#This Row],[STN TG]]="LSN","PCS","")</f>
        <v/>
      </c>
      <c r="AA2182" s="87">
        <f>db[[#This Row],[QTY B]]*IF(db[[#This Row],[QTY TG]]="",1,db[[#This Row],[QTY TG]])*IF(db[[#This Row],[QTY K]]="",1,db[[#This Row],[QTY K]])</f>
        <v>120</v>
      </c>
      <c r="AB2182" s="87" t="str">
        <f>IF(db[[#This Row],[STN K]]="",IF(db[[#This Row],[STN TG]]="",db[[#This Row],[STN B]],db[[#This Row],[STN TG]]),db[[#This Row],[STN K]])</f>
        <v>BOX</v>
      </c>
      <c r="AC2182" s="87"/>
    </row>
    <row r="2183" spans="1:29" x14ac:dyDescent="0.25">
      <c r="A2183" s="87">
        <f>ROW()-1</f>
        <v>2182</v>
      </c>
      <c r="B2183" s="3" t="str">
        <f>LOWER(SUBSTITUTE(SUBSTITUTE(SUBSTITUTE(SUBSTITUTE(SUBSTITUTE(SUBSTITUTE(db[[#This Row],[NB BM]]," ",),".",""),"-",""),"(",""),")",""),"/",""))</f>
        <v>asahanpayupu846minikudagoyang</v>
      </c>
      <c r="C2183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D2183" s="3" t="str">
        <f>LOWER(SUBSTITUTE(SUBSTITUTE(SUBSTITUTE(SUBSTITUTE(SUBSTITUTE(SUBSTITUTE(SUBSTITUTE(SUBSTITUTE(SUBSTITUTE(db[[#This Row],[NB PAJAK]]," ",""),"-",""),"(",""),")",""),".",""),",",""),"/",""),"""",""),"+",""))</f>
        <v/>
      </c>
      <c r="E2183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asahanpayupu846minikudagoyang120box</v>
      </c>
      <c r="F21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peruncingpayupu846minikudagoyang120boxuntana</v>
      </c>
      <c r="G2183" s="1" t="s">
        <v>3699</v>
      </c>
      <c r="H2183" s="4" t="s">
        <v>3690</v>
      </c>
      <c r="I2183" s="49"/>
      <c r="J2183" s="1" t="s">
        <v>1621</v>
      </c>
      <c r="K2183" s="28" t="e">
        <f>IF(db[[#This Row],[NB NOTA_C]]="","",COUNTIF([2]!B_MSK[concat],db[[#This Row],[NB NOTA_C]]))</f>
        <v>#REF!</v>
      </c>
      <c r="L2183" s="7" t="s">
        <v>1637</v>
      </c>
      <c r="M2183" s="3" t="s">
        <v>3701</v>
      </c>
      <c r="N2183" s="1" t="s">
        <v>2781</v>
      </c>
      <c r="O2183" s="3"/>
      <c r="P2183" s="3" t="str">
        <f>IF(db[[#This Row],[QTY/ CTN]]="","",SUBSTITUTE(SUBSTITUTE(SUBSTITUTE(db[[#This Row],[QTY/ CTN]]," ","_",2),"(",""),")","")&amp;"_")</f>
        <v>120 BOX_</v>
      </c>
      <c r="Q2183" s="3">
        <f>IF(db[[#This Row],[H_QTY/ CTN]]="","",SEARCH("_",db[[#This Row],[H_QTY/ CTN]]))</f>
        <v>8</v>
      </c>
      <c r="R2183" s="3">
        <f>IF(db[[#This Row],[H_QTY/ CTN]]="","",LEN(db[[#This Row],[H_QTY/ CTN]]))</f>
        <v>8</v>
      </c>
      <c r="S2183" s="87" t="str">
        <f>IF(db[[#This Row],[H_QTY/ CTN]]="","",LEFT(db[[#This Row],[H_QTY/ CTN]],db[[#This Row],[H_1]]-1))</f>
        <v>120 BOX</v>
      </c>
      <c r="T2183" s="87" t="str">
        <f>IF(NOT(db[[#This Row],[H_1]]=db[[#This Row],[H_2]]),MID(db[[#This Row],[H_QTY/ CTN]],db[[#This Row],[H_1]]+1,db[[#This Row],[H_2]]-db[[#This Row],[H_1]]-1),"")</f>
        <v/>
      </c>
      <c r="U2183" s="87" t="str">
        <f>IF(db[[#This Row],[QTY/ CTN B]]="","",LEFT(db[[#This Row],[QTY/ CTN B]],SEARCH(" ",db[[#This Row],[QTY/ CTN B]],1)-1))</f>
        <v>120</v>
      </c>
      <c r="V2183" s="87" t="str">
        <f>IF(db[[#This Row],[QTY/ CTN B]]="","",RIGHT(db[[#This Row],[QTY/ CTN B]],LEN(db[[#This Row],[QTY/ CTN B]])-SEARCH(" ",db[[#This Row],[QTY/ CTN B]],1)))</f>
        <v>BOX</v>
      </c>
      <c r="W2183" s="87" t="str">
        <f>IF(db[[#This Row],[QTY/ CTN TG]]="",IF(db[[#This Row],[STN TG]]="","",12),LEFT(db[[#This Row],[QTY/ CTN TG]],SEARCH(" ",db[[#This Row],[QTY/ CTN TG]],1)-1))</f>
        <v/>
      </c>
      <c r="X2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3" s="87" t="str">
        <f>IF(db[[#This Row],[STN K]]="","",IF(db[[#This Row],[STN TG]]="LSN",12,""))</f>
        <v/>
      </c>
      <c r="Z2183" s="87" t="str">
        <f>IF(db[[#This Row],[STN TG]]="LSN","PCS","")</f>
        <v/>
      </c>
      <c r="AA2183" s="87">
        <f>db[[#This Row],[QTY B]]*IF(db[[#This Row],[QTY TG]]="",1,db[[#This Row],[QTY TG]])*IF(db[[#This Row],[QTY K]]="",1,db[[#This Row],[QTY K]])</f>
        <v>120</v>
      </c>
      <c r="AB2183" s="87" t="str">
        <f>IF(db[[#This Row],[STN K]]="",IF(db[[#This Row],[STN TG]]="",db[[#This Row],[STN B]],db[[#This Row],[STN TG]]),db[[#This Row],[STN K]])</f>
        <v>BOX</v>
      </c>
      <c r="AC2183" s="87"/>
    </row>
    <row r="2184" spans="1:29" x14ac:dyDescent="0.25">
      <c r="A2184" s="87">
        <f>ROW()-1</f>
        <v>2183</v>
      </c>
      <c r="B2184" s="3" t="str">
        <f>LOWER(SUBSTITUTE(SUBSTITUTE(SUBSTITUTE(SUBSTITUTE(SUBSTITUTE(SUBSTITUTE(db[[#This Row],[NB BM]]," ",),".",""),"-",""),"(",""),")",""),"/",""))</f>
        <v>asahanpayupu851minipermen</v>
      </c>
      <c r="C2184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D2184" s="3" t="str">
        <f>LOWER(SUBSTITUTE(SUBSTITUTE(SUBSTITUTE(SUBSTITUTE(SUBSTITUTE(SUBSTITUTE(SUBSTITUTE(SUBSTITUTE(SUBSTITUTE(db[[#This Row],[NB PAJAK]]," ",""),"-",""),"(",""),")",""),".",""),",",""),"/",""),"""",""),"+",""))</f>
        <v/>
      </c>
      <c r="E2184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asahanpayupu851minipermen120box</v>
      </c>
      <c r="F21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peruncingpayupu851minipermen120boxuntana</v>
      </c>
      <c r="G2184" s="1" t="s">
        <v>3700</v>
      </c>
      <c r="H2184" s="4" t="s">
        <v>3691</v>
      </c>
      <c r="I2184" s="49"/>
      <c r="J2184" s="1" t="s">
        <v>1621</v>
      </c>
      <c r="K2184" s="28" t="e">
        <f>IF(db[[#This Row],[NB NOTA_C]]="","",COUNTIF([2]!B_MSK[concat],db[[#This Row],[NB NOTA_C]]))</f>
        <v>#REF!</v>
      </c>
      <c r="L2184" s="7" t="s">
        <v>1637</v>
      </c>
      <c r="M2184" s="3" t="s">
        <v>3701</v>
      </c>
      <c r="N2184" s="1" t="s">
        <v>2781</v>
      </c>
      <c r="O2184" s="3"/>
      <c r="P2184" s="3" t="str">
        <f>IF(db[[#This Row],[QTY/ CTN]]="","",SUBSTITUTE(SUBSTITUTE(SUBSTITUTE(db[[#This Row],[QTY/ CTN]]," ","_",2),"(",""),")","")&amp;"_")</f>
        <v>120 BOX_</v>
      </c>
      <c r="Q2184" s="3">
        <f>IF(db[[#This Row],[H_QTY/ CTN]]="","",SEARCH("_",db[[#This Row],[H_QTY/ CTN]]))</f>
        <v>8</v>
      </c>
      <c r="R2184" s="3">
        <f>IF(db[[#This Row],[H_QTY/ CTN]]="","",LEN(db[[#This Row],[H_QTY/ CTN]]))</f>
        <v>8</v>
      </c>
      <c r="S2184" s="87" t="str">
        <f>IF(db[[#This Row],[H_QTY/ CTN]]="","",LEFT(db[[#This Row],[H_QTY/ CTN]],db[[#This Row],[H_1]]-1))</f>
        <v>120 BOX</v>
      </c>
      <c r="T2184" s="87" t="str">
        <f>IF(NOT(db[[#This Row],[H_1]]=db[[#This Row],[H_2]]),MID(db[[#This Row],[H_QTY/ CTN]],db[[#This Row],[H_1]]+1,db[[#This Row],[H_2]]-db[[#This Row],[H_1]]-1),"")</f>
        <v/>
      </c>
      <c r="U2184" s="87" t="str">
        <f>IF(db[[#This Row],[QTY/ CTN B]]="","",LEFT(db[[#This Row],[QTY/ CTN B]],SEARCH(" ",db[[#This Row],[QTY/ CTN B]],1)-1))</f>
        <v>120</v>
      </c>
      <c r="V2184" s="87" t="str">
        <f>IF(db[[#This Row],[QTY/ CTN B]]="","",RIGHT(db[[#This Row],[QTY/ CTN B]],LEN(db[[#This Row],[QTY/ CTN B]])-SEARCH(" ",db[[#This Row],[QTY/ CTN B]],1)))</f>
        <v>BOX</v>
      </c>
      <c r="W2184" s="87" t="str">
        <f>IF(db[[#This Row],[QTY/ CTN TG]]="",IF(db[[#This Row],[STN TG]]="","",12),LEFT(db[[#This Row],[QTY/ CTN TG]],SEARCH(" ",db[[#This Row],[QTY/ CTN TG]],1)-1))</f>
        <v/>
      </c>
      <c r="X2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4" s="87" t="str">
        <f>IF(db[[#This Row],[STN K]]="","",IF(db[[#This Row],[STN TG]]="LSN",12,""))</f>
        <v/>
      </c>
      <c r="Z2184" s="87" t="str">
        <f>IF(db[[#This Row],[STN TG]]="LSN","PCS","")</f>
        <v/>
      </c>
      <c r="AA2184" s="87">
        <f>db[[#This Row],[QTY B]]*IF(db[[#This Row],[QTY TG]]="",1,db[[#This Row],[QTY TG]])*IF(db[[#This Row],[QTY K]]="",1,db[[#This Row],[QTY K]])</f>
        <v>120</v>
      </c>
      <c r="AB2184" s="87" t="str">
        <f>IF(db[[#This Row],[STN K]]="",IF(db[[#This Row],[STN TG]]="",db[[#This Row],[STN B]],db[[#This Row],[STN TG]]),db[[#This Row],[STN K]])</f>
        <v>BOX</v>
      </c>
      <c r="AC2184" s="87"/>
    </row>
    <row r="2185" spans="1:29" x14ac:dyDescent="0.25">
      <c r="A2185" s="87">
        <f>ROW()-1</f>
        <v>2184</v>
      </c>
      <c r="B2185" s="14" t="str">
        <f>LOWER(SUBSTITUTE(SUBSTITUTE(SUBSTITUTE(SUBSTITUTE(SUBSTITUTE(SUBSTITUTE(db[[#This Row],[NB BM]]," ",),".",""),"-",""),"(",""),")",""),"/",""))</f>
        <v>asahantr385hippo</v>
      </c>
      <c r="C2185" s="14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D2185" s="14" t="str">
        <f>LOWER(SUBSTITUTE(SUBSTITUTE(SUBSTITUTE(SUBSTITUTE(SUBSTITUTE(SUBSTITUTE(SUBSTITUTE(SUBSTITUTE(SUBSTITUTE(db[[#This Row],[NB PAJAK]]," ",""),"-",""),"(",""),")",""),".",""),",",""),"/",""),"""",""),"+",""))</f>
        <v/>
      </c>
      <c r="E2185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asahantr385hippo60box54pcs</v>
      </c>
      <c r="F21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peruncingtr3851hhippo60box54pcsuntana</v>
      </c>
      <c r="G2185" s="15" t="s">
        <v>3948</v>
      </c>
      <c r="H2185" s="19" t="s">
        <v>3947</v>
      </c>
      <c r="I2185" s="50"/>
      <c r="J2185" s="1" t="s">
        <v>1621</v>
      </c>
      <c r="K2185" s="27" t="e">
        <f>IF(db[[#This Row],[NB NOTA_C]]="","",COUNTIF([2]!B_MSK[concat],db[[#This Row],[NB NOTA_C]]))</f>
        <v>#REF!</v>
      </c>
      <c r="L2185" s="16" t="s">
        <v>1637</v>
      </c>
      <c r="M2185" s="14" t="s">
        <v>3949</v>
      </c>
      <c r="N2185" s="15" t="s">
        <v>2781</v>
      </c>
      <c r="O2185" s="14"/>
      <c r="P2185" s="14" t="str">
        <f>IF(db[[#This Row],[QTY/ CTN]]="","",SUBSTITUTE(SUBSTITUTE(SUBSTITUTE(db[[#This Row],[QTY/ CTN]]," ","_",2),"(",""),")","")&amp;"_")</f>
        <v>60 BOX_54 PCS_</v>
      </c>
      <c r="Q2185" s="14">
        <f>IF(db[[#This Row],[H_QTY/ CTN]]="","",SEARCH("_",db[[#This Row],[H_QTY/ CTN]]))</f>
        <v>7</v>
      </c>
      <c r="R2185" s="14">
        <f>IF(db[[#This Row],[H_QTY/ CTN]]="","",LEN(db[[#This Row],[H_QTY/ CTN]]))</f>
        <v>14</v>
      </c>
      <c r="S2185" s="91" t="str">
        <f>IF(db[[#This Row],[H_QTY/ CTN]]="","",LEFT(db[[#This Row],[H_QTY/ CTN]],db[[#This Row],[H_1]]-1))</f>
        <v>60 BOX</v>
      </c>
      <c r="T2185" s="91" t="str">
        <f>IF(NOT(db[[#This Row],[H_1]]=db[[#This Row],[H_2]]),MID(db[[#This Row],[H_QTY/ CTN]],db[[#This Row],[H_1]]+1,db[[#This Row],[H_2]]-db[[#This Row],[H_1]]-1),"")</f>
        <v>54 PCS</v>
      </c>
      <c r="U2185" s="87" t="str">
        <f>IF(db[[#This Row],[QTY/ CTN B]]="","",LEFT(db[[#This Row],[QTY/ CTN B]],SEARCH(" ",db[[#This Row],[QTY/ CTN B]],1)-1))</f>
        <v>60</v>
      </c>
      <c r="V2185" s="87" t="str">
        <f>IF(db[[#This Row],[QTY/ CTN B]]="","",RIGHT(db[[#This Row],[QTY/ CTN B]],LEN(db[[#This Row],[QTY/ CTN B]])-SEARCH(" ",db[[#This Row],[QTY/ CTN B]],1)))</f>
        <v>BOX</v>
      </c>
      <c r="W2185" s="87" t="str">
        <f>IF(db[[#This Row],[QTY/ CTN TG]]="",IF(db[[#This Row],[STN TG]]="","",12),LEFT(db[[#This Row],[QTY/ CTN TG]],SEARCH(" ",db[[#This Row],[QTY/ CTN TG]],1)-1))</f>
        <v>54</v>
      </c>
      <c r="X2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85" s="87" t="str">
        <f>IF(db[[#This Row],[STN K]]="","",IF(db[[#This Row],[STN TG]]="LSN",12,""))</f>
        <v/>
      </c>
      <c r="Z2185" s="87" t="str">
        <f>IF(db[[#This Row],[STN TG]]="LSN","PCS","")</f>
        <v/>
      </c>
      <c r="AA2185" s="87">
        <f>db[[#This Row],[QTY B]]*IF(db[[#This Row],[QTY TG]]="",1,db[[#This Row],[QTY TG]])*IF(db[[#This Row],[QTY K]]="",1,db[[#This Row],[QTY K]])</f>
        <v>3240</v>
      </c>
      <c r="AB2185" s="87" t="str">
        <f>IF(db[[#This Row],[STN K]]="",IF(db[[#This Row],[STN TG]]="",db[[#This Row],[STN B]],db[[#This Row],[STN TG]]),db[[#This Row],[STN K]])</f>
        <v>PCS</v>
      </c>
      <c r="AC2185" s="87"/>
    </row>
    <row r="2186" spans="1:29" x14ac:dyDescent="0.25">
      <c r="A2186" s="87">
        <f>ROW()-1</f>
        <v>2185</v>
      </c>
      <c r="B2186" s="3" t="str">
        <f>LOWER(SUBSTITUTE(SUBSTITUTE(SUBSTITUTE(SUBSTITUTE(SUBSTITUTE(SUBSTITUTE(db[[#This Row],[NB BM]]," ",),".",""),"-",""),"(",""),")",""),"/",""))</f>
        <v>garisanbt17206besar</v>
      </c>
      <c r="C2186" s="3" t="str">
        <f>LOWER(SUBSTITUTE(SUBSTITUTE(SUBSTITUTE(SUBSTITUTE(SUBSTITUTE(SUBSTITUTE(SUBSTITUTE(SUBSTITUTE(SUBSTITUTE(db[[#This Row],[NB NOTA]]," ",),".",""),"-",""),"(",""),")",""),",",""),"/",""),"""",""),"+",""))</f>
        <v>pgrsbt17206besar</v>
      </c>
      <c r="D2186" s="3" t="str">
        <f>LOWER(SUBSTITUTE(SUBSTITUTE(SUBSTITUTE(SUBSTITUTE(SUBSTITUTE(SUBSTITUTE(SUBSTITUTE(SUBSTITUTE(SUBSTITUTE(db[[#This Row],[NB PAJAK]]," ",""),"-",""),"(",""),")",""),".",""),",",""),"/",""),"""",""),"+",""))</f>
        <v/>
      </c>
      <c r="E2186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garisanbt17206besar20lsn</v>
      </c>
      <c r="F2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pgrsbt17206besar20lsnuntana</v>
      </c>
      <c r="G2186" s="4" t="s">
        <v>6390</v>
      </c>
      <c r="H2186" s="4" t="s">
        <v>6374</v>
      </c>
      <c r="I2186" s="49"/>
      <c r="J2186" s="1" t="s">
        <v>1621</v>
      </c>
      <c r="K2186" s="28" t="e">
        <f>IF(db[[#This Row],[NB NOTA_C]]="","",COUNTIF([2]!B_MSK[concat],db[[#This Row],[NB NOTA_C]]))</f>
        <v>#REF!</v>
      </c>
      <c r="L2186" s="7" t="s">
        <v>1644</v>
      </c>
      <c r="M2186" s="3" t="s">
        <v>1718</v>
      </c>
      <c r="N2186" s="1" t="s">
        <v>2792</v>
      </c>
      <c r="O2186" s="3"/>
      <c r="P2186" s="3" t="str">
        <f>IF(db[[#This Row],[QTY/ CTN]]="","",SUBSTITUTE(SUBSTITUTE(SUBSTITUTE(db[[#This Row],[QTY/ CTN]]," ","_",2),"(",""),")","")&amp;"_")</f>
        <v>20 LSN_</v>
      </c>
      <c r="Q2186" s="3">
        <f>IF(db[[#This Row],[H_QTY/ CTN]]="","",SEARCH("_",db[[#This Row],[H_QTY/ CTN]]))</f>
        <v>7</v>
      </c>
      <c r="R2186" s="3">
        <f>IF(db[[#This Row],[H_QTY/ CTN]]="","",LEN(db[[#This Row],[H_QTY/ CTN]]))</f>
        <v>7</v>
      </c>
      <c r="S2186" s="87" t="str">
        <f>IF(db[[#This Row],[H_QTY/ CTN]]="","",LEFT(db[[#This Row],[H_QTY/ CTN]],db[[#This Row],[H_1]]-1))</f>
        <v>20 LSN</v>
      </c>
      <c r="T2186" s="87" t="str">
        <f>IF(NOT(db[[#This Row],[H_1]]=db[[#This Row],[H_2]]),MID(db[[#This Row],[H_QTY/ CTN]],db[[#This Row],[H_1]]+1,db[[#This Row],[H_2]]-db[[#This Row],[H_1]]-1),"")</f>
        <v/>
      </c>
      <c r="U2186" s="87" t="str">
        <f>IF(db[[#This Row],[QTY/ CTN B]]="","",LEFT(db[[#This Row],[QTY/ CTN B]],SEARCH(" ",db[[#This Row],[QTY/ CTN B]],1)-1))</f>
        <v>20</v>
      </c>
      <c r="V2186" s="87" t="str">
        <f>IF(db[[#This Row],[QTY/ CTN B]]="","",RIGHT(db[[#This Row],[QTY/ CTN B]],LEN(db[[#This Row],[QTY/ CTN B]])-SEARCH(" ",db[[#This Row],[QTY/ CTN B]],1)))</f>
        <v>LSN</v>
      </c>
      <c r="W2186" s="87">
        <f>IF(db[[#This Row],[QTY/ CTN TG]]="",IF(db[[#This Row],[STN TG]]="","",12),LEFT(db[[#This Row],[QTY/ CTN TG]],SEARCH(" ",db[[#This Row],[QTY/ CTN TG]],1)-1))</f>
        <v>12</v>
      </c>
      <c r="X2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186" s="87" t="str">
        <f>IF(db[[#This Row],[STN K]]="","",IF(db[[#This Row],[STN TG]]="LSN",12,""))</f>
        <v/>
      </c>
      <c r="Z2186" s="87" t="str">
        <f>IF(db[[#This Row],[STN TG]]="LSN","PCS","")</f>
        <v/>
      </c>
      <c r="AA2186" s="87">
        <f>db[[#This Row],[QTY B]]*IF(db[[#This Row],[QTY TG]]="",1,db[[#This Row],[QTY TG]])*IF(db[[#This Row],[QTY K]]="",1,db[[#This Row],[QTY K]])</f>
        <v>240</v>
      </c>
      <c r="AB2186" s="87" t="str">
        <f>IF(db[[#This Row],[STN K]]="",IF(db[[#This Row],[STN TG]]="",db[[#This Row],[STN B]],db[[#This Row],[STN TG]]),db[[#This Row],[STN K]])</f>
        <v>PCS</v>
      </c>
      <c r="AC2186" s="87"/>
    </row>
    <row r="2187" spans="1:29" x14ac:dyDescent="0.25">
      <c r="A2187" s="87">
        <f>ROW()-1</f>
        <v>2186</v>
      </c>
      <c r="B2187" s="3" t="str">
        <f>LOWER(SUBSTITUTE(SUBSTITUTE(SUBSTITUTE(SUBSTITUTE(SUBSTITUTE(SUBSTITUTE(db[[#This Row],[NB BM]]," ",),".",""),"-",""),"(",""),")",""),"/",""))</f>
        <v>pianikak2799bbiru</v>
      </c>
      <c r="C2187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D2187" s="3" t="str">
        <f>LOWER(SUBSTITUTE(SUBSTITUTE(SUBSTITUTE(SUBSTITUTE(SUBSTITUTE(SUBSTITUTE(SUBSTITUTE(SUBSTITUTE(SUBSTITUTE(db[[#This Row],[NB PAJAK]]," ",""),"-",""),"(",""),")",""),".",""),",",""),"/",""),"""",""),"+",""))</f>
        <v/>
      </c>
      <c r="E2187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pianikak2799bbiru10set</v>
      </c>
      <c r="F21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pianikabluek2799b10setuntana</v>
      </c>
      <c r="G2187" s="1" t="s">
        <v>4571</v>
      </c>
      <c r="H2187" s="4" t="s">
        <v>4570</v>
      </c>
      <c r="I2187" s="49"/>
      <c r="J2187" s="1" t="s">
        <v>1621</v>
      </c>
      <c r="K2187" s="28" t="e">
        <f>IF(db[[#This Row],[NB NOTA_C]]="","",COUNTIF([2]!B_MSK[concat],db[[#This Row],[NB NOTA_C]]))</f>
        <v>#REF!</v>
      </c>
      <c r="L2187" s="7" t="s">
        <v>4572</v>
      </c>
      <c r="M2187" s="3" t="s">
        <v>2558</v>
      </c>
      <c r="N2187" s="1" t="s">
        <v>2790</v>
      </c>
      <c r="O2187" s="3"/>
      <c r="P2187" s="3" t="str">
        <f>IF(db[[#This Row],[QTY/ CTN]]="","",SUBSTITUTE(SUBSTITUTE(SUBSTITUTE(db[[#This Row],[QTY/ CTN]]," ","_",2),"(",""),")","")&amp;"_")</f>
        <v>10 SET_</v>
      </c>
      <c r="Q2187" s="3">
        <f>IF(db[[#This Row],[H_QTY/ CTN]]="","",SEARCH("_",db[[#This Row],[H_QTY/ CTN]]))</f>
        <v>7</v>
      </c>
      <c r="R2187" s="3">
        <f>IF(db[[#This Row],[H_QTY/ CTN]]="","",LEN(db[[#This Row],[H_QTY/ CTN]]))</f>
        <v>7</v>
      </c>
      <c r="S2187" s="87" t="str">
        <f>IF(db[[#This Row],[H_QTY/ CTN]]="","",LEFT(db[[#This Row],[H_QTY/ CTN]],db[[#This Row],[H_1]]-1))</f>
        <v>10 SET</v>
      </c>
      <c r="T2187" s="87" t="str">
        <f>IF(NOT(db[[#This Row],[H_1]]=db[[#This Row],[H_2]]),MID(db[[#This Row],[H_QTY/ CTN]],db[[#This Row],[H_1]]+1,db[[#This Row],[H_2]]-db[[#This Row],[H_1]]-1),"")</f>
        <v/>
      </c>
      <c r="U2187" s="87" t="str">
        <f>IF(db[[#This Row],[QTY/ CTN B]]="","",LEFT(db[[#This Row],[QTY/ CTN B]],SEARCH(" ",db[[#This Row],[QTY/ CTN B]],1)-1))</f>
        <v>10</v>
      </c>
      <c r="V2187" s="87" t="str">
        <f>IF(db[[#This Row],[QTY/ CTN B]]="","",RIGHT(db[[#This Row],[QTY/ CTN B]],LEN(db[[#This Row],[QTY/ CTN B]])-SEARCH(" ",db[[#This Row],[QTY/ CTN B]],1)))</f>
        <v>SET</v>
      </c>
      <c r="W2187" s="87" t="str">
        <f>IF(db[[#This Row],[QTY/ CTN TG]]="",IF(db[[#This Row],[STN TG]]="","",12),LEFT(db[[#This Row],[QTY/ CTN TG]],SEARCH(" ",db[[#This Row],[QTY/ CTN TG]],1)-1))</f>
        <v/>
      </c>
      <c r="X2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7" s="87" t="str">
        <f>IF(db[[#This Row],[STN K]]="","",IF(db[[#This Row],[STN TG]]="LSN",12,""))</f>
        <v/>
      </c>
      <c r="Z2187" s="87" t="str">
        <f>IF(db[[#This Row],[STN TG]]="LSN","PCS","")</f>
        <v/>
      </c>
      <c r="AA2187" s="87">
        <f>db[[#This Row],[QTY B]]*IF(db[[#This Row],[QTY TG]]="",1,db[[#This Row],[QTY TG]])*IF(db[[#This Row],[QTY K]]="",1,db[[#This Row],[QTY K]])</f>
        <v>10</v>
      </c>
      <c r="AB2187" s="87" t="str">
        <f>IF(db[[#This Row],[STN K]]="",IF(db[[#This Row],[STN TG]]="",db[[#This Row],[STN B]],db[[#This Row],[STN TG]]),db[[#This Row],[STN K]])</f>
        <v>SET</v>
      </c>
      <c r="AC2187" s="87"/>
    </row>
    <row r="2188" spans="1:29" x14ac:dyDescent="0.25">
      <c r="A2188" s="87">
        <f>ROW()-1</f>
        <v>2187</v>
      </c>
      <c r="B2188" s="9" t="str">
        <f>LOWER(SUBSTITUTE(SUBSTITUTE(SUBSTITUTE(SUBSTITUTE(SUBSTITUTE(SUBSTITUTE(db[[#This Row],[NB BM]]," ",),".",""),"-",""),"(",""),")",""),"/",""))</f>
        <v>pianikalovelybiru</v>
      </c>
      <c r="C2188" s="9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D2188" s="9" t="str">
        <f>LOWER(SUBSTITUTE(SUBSTITUTE(SUBSTITUTE(SUBSTITUTE(SUBSTITUTE(SUBSTITUTE(SUBSTITUTE(SUBSTITUTE(SUBSTITUTE(db[[#This Row],[NB PAJAK]]," ",""),"-",""),"(",""),")",""),".",""),",",""),"/",""),"""",""),"+",""))</f>
        <v/>
      </c>
      <c r="E2188" s="9" t="str">
        <f>LOWER(SUBSTITUTE(SUBSTITUTE(SUBSTITUTE(SUBSTITUTE(SUBSTITUTE(SUBSTITUTE(SUBSTITUTE(SUBSTITUTE(SUBSTITUTE(db[[#This Row],[NB BM]]&amp;db[[#This Row],[QTY/ CTN]]," ",),".",""),"-",""),"(",""),")",""),",",""),"/",""),"""",""),"+",""))</f>
        <v>pianikalovelybiru10set</v>
      </c>
      <c r="F218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pianikabluelovely10setuntana</v>
      </c>
      <c r="G2188" s="8" t="s">
        <v>2586</v>
      </c>
      <c r="H2188" s="18" t="s">
        <v>5738</v>
      </c>
      <c r="I2188" s="49"/>
      <c r="J2188" s="1" t="s">
        <v>1621</v>
      </c>
      <c r="K2188" s="26" t="e">
        <f>IF(db[[#This Row],[NB NOTA_C]]="","",COUNTIF([2]!B_MSK[concat],db[[#This Row],[NB NOTA_C]]))</f>
        <v>#REF!</v>
      </c>
      <c r="L2188" s="7" t="s">
        <v>1660</v>
      </c>
      <c r="M2188" s="3" t="s">
        <v>2558</v>
      </c>
      <c r="N2188" s="1" t="s">
        <v>2790</v>
      </c>
      <c r="P2188" s="1" t="str">
        <f>IF(db[[#This Row],[QTY/ CTN]]="","",SUBSTITUTE(SUBSTITUTE(SUBSTITUTE(db[[#This Row],[QTY/ CTN]]," ","_",2),"(",""),")","")&amp;"_")</f>
        <v>10 SET_</v>
      </c>
      <c r="Q2188" s="1">
        <f>IF(db[[#This Row],[H_QTY/ CTN]]="","",SEARCH("_",db[[#This Row],[H_QTY/ CTN]]))</f>
        <v>7</v>
      </c>
      <c r="R2188" s="1">
        <f>IF(db[[#This Row],[H_QTY/ CTN]]="","",LEN(db[[#This Row],[H_QTY/ CTN]]))</f>
        <v>7</v>
      </c>
      <c r="S2188" s="90" t="str">
        <f>IF(db[[#This Row],[H_QTY/ CTN]]="","",LEFT(db[[#This Row],[H_QTY/ CTN]],db[[#This Row],[H_1]]-1))</f>
        <v>10 SET</v>
      </c>
      <c r="T2188" s="87" t="str">
        <f>IF(NOT(db[[#This Row],[H_1]]=db[[#This Row],[H_2]]),MID(db[[#This Row],[H_QTY/ CTN]],db[[#This Row],[H_1]]+1,db[[#This Row],[H_2]]-db[[#This Row],[H_1]]-1),"")</f>
        <v/>
      </c>
      <c r="U2188" s="87" t="str">
        <f>IF(db[[#This Row],[QTY/ CTN B]]="","",LEFT(db[[#This Row],[QTY/ CTN B]],SEARCH(" ",db[[#This Row],[QTY/ CTN B]],1)-1))</f>
        <v>10</v>
      </c>
      <c r="V2188" s="87" t="str">
        <f>IF(db[[#This Row],[QTY/ CTN B]]="","",RIGHT(db[[#This Row],[QTY/ CTN B]],LEN(db[[#This Row],[QTY/ CTN B]])-SEARCH(" ",db[[#This Row],[QTY/ CTN B]],1)))</f>
        <v>SET</v>
      </c>
      <c r="W2188" s="87" t="str">
        <f>IF(db[[#This Row],[QTY/ CTN TG]]="",IF(db[[#This Row],[STN TG]]="","",12),LEFT(db[[#This Row],[QTY/ CTN TG]],SEARCH(" ",db[[#This Row],[QTY/ CTN TG]],1)-1))</f>
        <v/>
      </c>
      <c r="X2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8" s="87" t="str">
        <f>IF(db[[#This Row],[STN K]]="","",IF(db[[#This Row],[STN TG]]="LSN",12,""))</f>
        <v/>
      </c>
      <c r="Z2188" s="87" t="str">
        <f>IF(db[[#This Row],[STN TG]]="LSN","PCS","")</f>
        <v/>
      </c>
      <c r="AA2188" s="87">
        <f>db[[#This Row],[QTY B]]*IF(db[[#This Row],[QTY TG]]="",1,db[[#This Row],[QTY TG]])*IF(db[[#This Row],[QTY K]]="",1,db[[#This Row],[QTY K]])</f>
        <v>10</v>
      </c>
      <c r="AB2188" s="87" t="str">
        <f>IF(db[[#This Row],[STN K]]="",IF(db[[#This Row],[STN TG]]="",db[[#This Row],[STN B]],db[[#This Row],[STN TG]]),db[[#This Row],[STN K]])</f>
        <v>SET</v>
      </c>
      <c r="AC2188" s="87"/>
    </row>
    <row r="2189" spans="1:29" x14ac:dyDescent="0.25">
      <c r="A2189" s="87">
        <f>ROW()-1</f>
        <v>2188</v>
      </c>
      <c r="B2189" s="3" t="str">
        <f>LOWER(SUBSTITUTE(SUBSTITUTE(SUBSTITUTE(SUBSTITUTE(SUBSTITUTE(SUBSTITUTE(db[[#This Row],[NB BM]]," ",),".",""),"-",""),"(",""),")",""),"/",""))</f>
        <v>pianikalovelyk2799b</v>
      </c>
      <c r="C2189" s="3" t="str">
        <f>LOWER(SUBSTITUTE(SUBSTITUTE(SUBSTITUTE(SUBSTITUTE(SUBSTITUTE(SUBSTITUTE(SUBSTITUTE(SUBSTITUTE(SUBSTITUTE(db[[#This Row],[NB NOTA]]," ",),".",""),"-",""),"(",""),")",""),",",""),"/",""),"""",""),"+",""))</f>
        <v>pianikabluelovelyk2799b</v>
      </c>
      <c r="D2189" s="3" t="str">
        <f>LOWER(SUBSTITUTE(SUBSTITUTE(SUBSTITUTE(SUBSTITUTE(SUBSTITUTE(SUBSTITUTE(SUBSTITUTE(SUBSTITUTE(SUBSTITUTE(db[[#This Row],[NB PAJAK]]," ",""),"-",""),"(",""),")",""),".",""),",",""),"/",""),"""",""),"+",""))</f>
        <v/>
      </c>
      <c r="E2189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pianikalovelyk2799b10set</v>
      </c>
      <c r="F2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pianikabluelovelyk2799b10setuntana</v>
      </c>
      <c r="G2189" s="4" t="s">
        <v>6397</v>
      </c>
      <c r="H2189" s="4" t="s">
        <v>6381</v>
      </c>
      <c r="I2189" s="49"/>
      <c r="J2189" s="1" t="s">
        <v>1621</v>
      </c>
      <c r="K2189" s="28" t="e">
        <f>IF(db[[#This Row],[NB NOTA_C]]="","",COUNTIF([2]!B_MSK[concat],db[[#This Row],[NB NOTA_C]]))</f>
        <v>#REF!</v>
      </c>
      <c r="L2189" s="7" t="s">
        <v>1660</v>
      </c>
      <c r="M2189" s="3" t="s">
        <v>2558</v>
      </c>
      <c r="N2189" s="1" t="s">
        <v>2790</v>
      </c>
      <c r="O2189" s="3"/>
      <c r="P2189" s="3" t="str">
        <f>IF(db[[#This Row],[QTY/ CTN]]="","",SUBSTITUTE(SUBSTITUTE(SUBSTITUTE(db[[#This Row],[QTY/ CTN]]," ","_",2),"(",""),")","")&amp;"_")</f>
        <v>10 SET_</v>
      </c>
      <c r="Q2189" s="3">
        <f>IF(db[[#This Row],[H_QTY/ CTN]]="","",SEARCH("_",db[[#This Row],[H_QTY/ CTN]]))</f>
        <v>7</v>
      </c>
      <c r="R2189" s="3">
        <f>IF(db[[#This Row],[H_QTY/ CTN]]="","",LEN(db[[#This Row],[H_QTY/ CTN]]))</f>
        <v>7</v>
      </c>
      <c r="S2189" s="87" t="str">
        <f>IF(db[[#This Row],[H_QTY/ CTN]]="","",LEFT(db[[#This Row],[H_QTY/ CTN]],db[[#This Row],[H_1]]-1))</f>
        <v>10 SET</v>
      </c>
      <c r="T2189" s="87" t="str">
        <f>IF(NOT(db[[#This Row],[H_1]]=db[[#This Row],[H_2]]),MID(db[[#This Row],[H_QTY/ CTN]],db[[#This Row],[H_1]]+1,db[[#This Row],[H_2]]-db[[#This Row],[H_1]]-1),"")</f>
        <v/>
      </c>
      <c r="U2189" s="87" t="str">
        <f>IF(db[[#This Row],[QTY/ CTN B]]="","",LEFT(db[[#This Row],[QTY/ CTN B]],SEARCH(" ",db[[#This Row],[QTY/ CTN B]],1)-1))</f>
        <v>10</v>
      </c>
      <c r="V2189" s="87" t="str">
        <f>IF(db[[#This Row],[QTY/ CTN B]]="","",RIGHT(db[[#This Row],[QTY/ CTN B]],LEN(db[[#This Row],[QTY/ CTN B]])-SEARCH(" ",db[[#This Row],[QTY/ CTN B]],1)))</f>
        <v>SET</v>
      </c>
      <c r="W2189" s="87" t="str">
        <f>IF(db[[#This Row],[QTY/ CTN TG]]="",IF(db[[#This Row],[STN TG]]="","",12),LEFT(db[[#This Row],[QTY/ CTN TG]],SEARCH(" ",db[[#This Row],[QTY/ CTN TG]],1)-1))</f>
        <v/>
      </c>
      <c r="X2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89" s="87" t="str">
        <f>IF(db[[#This Row],[STN K]]="","",IF(db[[#This Row],[STN TG]]="LSN",12,""))</f>
        <v/>
      </c>
      <c r="Z2189" s="87" t="str">
        <f>IF(db[[#This Row],[STN TG]]="LSN","PCS","")</f>
        <v/>
      </c>
      <c r="AA2189" s="87">
        <f>db[[#This Row],[QTY B]]*IF(db[[#This Row],[QTY TG]]="",1,db[[#This Row],[QTY TG]])*IF(db[[#This Row],[QTY K]]="",1,db[[#This Row],[QTY K]])</f>
        <v>10</v>
      </c>
      <c r="AB2189" s="87" t="str">
        <f>IF(db[[#This Row],[STN K]]="",IF(db[[#This Row],[STN TG]]="",db[[#This Row],[STN B]],db[[#This Row],[STN TG]]),db[[#This Row],[STN K]])</f>
        <v>SET</v>
      </c>
      <c r="AC2189" s="87"/>
    </row>
    <row r="2190" spans="1:29" x14ac:dyDescent="0.25">
      <c r="A2190" s="87">
        <f>ROW()-1</f>
        <v>2189</v>
      </c>
      <c r="B2190" s="3" t="str">
        <f>LOWER(SUBSTITUTE(SUBSTITUTE(SUBSTITUTE(SUBSTITUTE(SUBSTITUTE(SUBSTITUTE(db[[#This Row],[NB BM]]," ",),".",""),"-",""),"(",""),")",""),"/",""))</f>
        <v>pianikadhboxpremium</v>
      </c>
      <c r="C2190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D2190" s="3" t="str">
        <f>LOWER(SUBSTITUTE(SUBSTITUTE(SUBSTITUTE(SUBSTITUTE(SUBSTITUTE(SUBSTITUTE(SUBSTITUTE(SUBSTITUTE(SUBSTITUTE(db[[#This Row],[NB PAJAK]]," ",""),"-",""),"(",""),")",""),".",""),",",""),"/",""),"""",""),"+",""))</f>
        <v/>
      </c>
      <c r="E2190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pianikadhboxpremium10pcs</v>
      </c>
      <c r="F2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pianikadhboxpremium10pcsuntana</v>
      </c>
      <c r="G2190" s="4" t="s">
        <v>5181</v>
      </c>
      <c r="H2190" s="4" t="s">
        <v>5180</v>
      </c>
      <c r="I2190" s="49"/>
      <c r="J2190" s="1" t="s">
        <v>1621</v>
      </c>
      <c r="K2190" s="28" t="e">
        <f>IF(db[[#This Row],[NB NOTA_C]]="","",COUNTIF([2]!B_MSK[concat],db[[#This Row],[NB NOTA_C]]))</f>
        <v>#REF!</v>
      </c>
      <c r="L2190" s="7" t="s">
        <v>5182</v>
      </c>
      <c r="M2190" s="3" t="s">
        <v>2082</v>
      </c>
      <c r="N2190" s="1" t="s">
        <v>2790</v>
      </c>
      <c r="O2190" s="3"/>
      <c r="P2190" s="3" t="str">
        <f>IF(db[[#This Row],[QTY/ CTN]]="","",SUBSTITUTE(SUBSTITUTE(SUBSTITUTE(db[[#This Row],[QTY/ CTN]]," ","_",2),"(",""),")","")&amp;"_")</f>
        <v>10 PCS_</v>
      </c>
      <c r="Q2190" s="3">
        <f>IF(db[[#This Row],[H_QTY/ CTN]]="","",SEARCH("_",db[[#This Row],[H_QTY/ CTN]]))</f>
        <v>7</v>
      </c>
      <c r="R2190" s="3">
        <f>IF(db[[#This Row],[H_QTY/ CTN]]="","",LEN(db[[#This Row],[H_QTY/ CTN]]))</f>
        <v>7</v>
      </c>
      <c r="S2190" s="87" t="str">
        <f>IF(db[[#This Row],[H_QTY/ CTN]]="","",LEFT(db[[#This Row],[H_QTY/ CTN]],db[[#This Row],[H_1]]-1))</f>
        <v>10 PCS</v>
      </c>
      <c r="T2190" s="87" t="str">
        <f>IF(NOT(db[[#This Row],[H_1]]=db[[#This Row],[H_2]]),MID(db[[#This Row],[H_QTY/ CTN]],db[[#This Row],[H_1]]+1,db[[#This Row],[H_2]]-db[[#This Row],[H_1]]-1),"")</f>
        <v/>
      </c>
      <c r="U2190" s="87" t="str">
        <f>IF(db[[#This Row],[QTY/ CTN B]]="","",LEFT(db[[#This Row],[QTY/ CTN B]],SEARCH(" ",db[[#This Row],[QTY/ CTN B]],1)-1))</f>
        <v>10</v>
      </c>
      <c r="V2190" s="87" t="str">
        <f>IF(db[[#This Row],[QTY/ CTN B]]="","",RIGHT(db[[#This Row],[QTY/ CTN B]],LEN(db[[#This Row],[QTY/ CTN B]])-SEARCH(" ",db[[#This Row],[QTY/ CTN B]],1)))</f>
        <v>PCS</v>
      </c>
      <c r="W2190" s="87" t="str">
        <f>IF(db[[#This Row],[QTY/ CTN TG]]="",IF(db[[#This Row],[STN TG]]="","",12),LEFT(db[[#This Row],[QTY/ CTN TG]],SEARCH(" ",db[[#This Row],[QTY/ CTN TG]],1)-1))</f>
        <v/>
      </c>
      <c r="X2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0" s="87" t="str">
        <f>IF(db[[#This Row],[STN K]]="","",IF(db[[#This Row],[STN TG]]="LSN",12,""))</f>
        <v/>
      </c>
      <c r="Z2190" s="87" t="str">
        <f>IF(db[[#This Row],[STN TG]]="LSN","PCS","")</f>
        <v/>
      </c>
      <c r="AA2190" s="87">
        <f>db[[#This Row],[QTY B]]*IF(db[[#This Row],[QTY TG]]="",1,db[[#This Row],[QTY TG]])*IF(db[[#This Row],[QTY K]]="",1,db[[#This Row],[QTY K]])</f>
        <v>10</v>
      </c>
      <c r="AB2190" s="87" t="str">
        <f>IF(db[[#This Row],[STN K]]="",IF(db[[#This Row],[STN TG]]="",db[[#This Row],[STN B]],db[[#This Row],[STN TG]]),db[[#This Row],[STN K]])</f>
        <v>PCS</v>
      </c>
      <c r="AC2190" s="87"/>
    </row>
    <row r="2191" spans="1:29" x14ac:dyDescent="0.25">
      <c r="A2191" s="87">
        <f>ROW()-1</f>
        <v>2190</v>
      </c>
      <c r="B2191" s="9" t="str">
        <f>LOWER(SUBSTITUTE(SUBSTITUTE(SUBSTITUTE(SUBSTITUTE(SUBSTITUTE(SUBSTITUTE(db[[#This Row],[NB BM]]," ",),".",""),"-",""),"(",""),")",""),"/",""))</f>
        <v>pianikafluffy+hardcasebiru</v>
      </c>
      <c r="C2191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D2191" s="9" t="str">
        <f>LOWER(SUBSTITUTE(SUBSTITUTE(SUBSTITUTE(SUBSTITUTE(SUBSTITUTE(SUBSTITUTE(SUBSTITUTE(SUBSTITUTE(SUBSTITUTE(db[[#This Row],[NB PAJAK]]," ",""),"-",""),"(",""),")",""),".",""),",",""),"/",""),"""",""),"+",""))</f>
        <v/>
      </c>
      <c r="E2191" s="9" t="str">
        <f>LOWER(SUBSTITUTE(SUBSTITUTE(SUBSTITUTE(SUBSTITUTE(SUBSTITUTE(SUBSTITUTE(SUBSTITUTE(SUBSTITUTE(SUBSTITUTE(db[[#This Row],[NB BM]]&amp;db[[#This Row],[QTY/ CTN]]," ",),".",""),"-",""),"(",""),")",""),",",""),"/",""),"""",""),"+",""))</f>
        <v>pianikafluffyhardcasebiru10pcs</v>
      </c>
      <c r="F219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pianikafluffyhardcaseblue10pcsuntana</v>
      </c>
      <c r="G2191" s="8" t="s">
        <v>3327</v>
      </c>
      <c r="H2191" s="18" t="s">
        <v>3326</v>
      </c>
      <c r="I2191" s="2"/>
      <c r="J2191" s="1" t="s">
        <v>1621</v>
      </c>
      <c r="K2191" s="26" t="e">
        <f>IF(db[[#This Row],[NB NOTA_C]]="","",COUNTIF([2]!B_MSK[concat],db[[#This Row],[NB NOTA_C]]))</f>
        <v>#REF!</v>
      </c>
      <c r="L2191" s="6" t="s">
        <v>1639</v>
      </c>
      <c r="M2191" s="1" t="s">
        <v>2082</v>
      </c>
      <c r="N2191" s="1" t="s">
        <v>2790</v>
      </c>
      <c r="P2191" s="1" t="str">
        <f>IF(db[[#This Row],[QTY/ CTN]]="","",SUBSTITUTE(SUBSTITUTE(SUBSTITUTE(db[[#This Row],[QTY/ CTN]]," ","_",2),"(",""),")","")&amp;"_")</f>
        <v>10 PCS_</v>
      </c>
      <c r="Q2191" s="1">
        <f>IF(db[[#This Row],[H_QTY/ CTN]]="","",SEARCH("_",db[[#This Row],[H_QTY/ CTN]]))</f>
        <v>7</v>
      </c>
      <c r="R2191" s="1">
        <f>IF(db[[#This Row],[H_QTY/ CTN]]="","",LEN(db[[#This Row],[H_QTY/ CTN]]))</f>
        <v>7</v>
      </c>
      <c r="S2191" s="90" t="str">
        <f>IF(db[[#This Row],[H_QTY/ CTN]]="","",LEFT(db[[#This Row],[H_QTY/ CTN]],db[[#This Row],[H_1]]-1))</f>
        <v>10 PCS</v>
      </c>
      <c r="T2191" s="87" t="str">
        <f>IF(NOT(db[[#This Row],[H_1]]=db[[#This Row],[H_2]]),MID(db[[#This Row],[H_QTY/ CTN]],db[[#This Row],[H_1]]+1,db[[#This Row],[H_2]]-db[[#This Row],[H_1]]-1),"")</f>
        <v/>
      </c>
      <c r="U2191" s="87" t="str">
        <f>IF(db[[#This Row],[QTY/ CTN B]]="","",LEFT(db[[#This Row],[QTY/ CTN B]],SEARCH(" ",db[[#This Row],[QTY/ CTN B]],1)-1))</f>
        <v>10</v>
      </c>
      <c r="V2191" s="87" t="str">
        <f>IF(db[[#This Row],[QTY/ CTN B]]="","",RIGHT(db[[#This Row],[QTY/ CTN B]],LEN(db[[#This Row],[QTY/ CTN B]])-SEARCH(" ",db[[#This Row],[QTY/ CTN B]],1)))</f>
        <v>PCS</v>
      </c>
      <c r="W2191" s="87" t="str">
        <f>IF(db[[#This Row],[QTY/ CTN TG]]="",IF(db[[#This Row],[STN TG]]="","",12),LEFT(db[[#This Row],[QTY/ CTN TG]],SEARCH(" ",db[[#This Row],[QTY/ CTN TG]],1)-1))</f>
        <v/>
      </c>
      <c r="X2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1" s="87" t="str">
        <f>IF(db[[#This Row],[STN K]]="","",IF(db[[#This Row],[STN TG]]="LSN",12,""))</f>
        <v/>
      </c>
      <c r="Z2191" s="87" t="str">
        <f>IF(db[[#This Row],[STN TG]]="LSN","PCS","")</f>
        <v/>
      </c>
      <c r="AA2191" s="87">
        <f>db[[#This Row],[QTY B]]*IF(db[[#This Row],[QTY TG]]="",1,db[[#This Row],[QTY TG]])*IF(db[[#This Row],[QTY K]]="",1,db[[#This Row],[QTY K]])</f>
        <v>10</v>
      </c>
      <c r="AB2191" s="87" t="str">
        <f>IF(db[[#This Row],[STN K]]="",IF(db[[#This Row],[STN TG]]="",db[[#This Row],[STN B]],db[[#This Row],[STN TG]]),db[[#This Row],[STN K]])</f>
        <v>PCS</v>
      </c>
      <c r="AC2191" s="87"/>
    </row>
    <row r="2192" spans="1:29" x14ac:dyDescent="0.25">
      <c r="A2192" s="87">
        <f>ROW()-1</f>
        <v>2191</v>
      </c>
      <c r="B2192" s="3" t="str">
        <f>LOWER(SUBSTITUTE(SUBSTITUTE(SUBSTITUTE(SUBSTITUTE(SUBSTITUTE(SUBSTITUTE(db[[#This Row],[NB BM]]," ",),".",""),"-",""),"(",""),")",""),"/",""))</f>
        <v>pianikagambartz32bcowok</v>
      </c>
      <c r="C219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D2192" s="3" t="str">
        <f>LOWER(SUBSTITUTE(SUBSTITUTE(SUBSTITUTE(SUBSTITUTE(SUBSTITUTE(SUBSTITUTE(SUBSTITUTE(SUBSTITUTE(SUBSTITUTE(db[[#This Row],[NB PAJAK]]," ",""),"-",""),"(",""),")",""),".",""),",",""),"/",""),"""",""),"+",""))</f>
        <v/>
      </c>
      <c r="E2192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pianikagambartz32bcowok12pcs</v>
      </c>
      <c r="F2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pianikagbrtz32bcowok12pcsuntana</v>
      </c>
      <c r="G2192" s="1" t="s">
        <v>4255</v>
      </c>
      <c r="H2192" s="4" t="s">
        <v>4253</v>
      </c>
      <c r="I2192" s="49"/>
      <c r="J2192" s="1" t="s">
        <v>1621</v>
      </c>
      <c r="K2192" s="28" t="e">
        <f>IF(db[[#This Row],[NB NOTA_C]]="","",COUNTIF([2]!B_MSK[concat],db[[#This Row],[NB NOTA_C]]))</f>
        <v>#REF!</v>
      </c>
      <c r="L2192" s="7" t="s">
        <v>2156</v>
      </c>
      <c r="M2192" s="3" t="s">
        <v>1792</v>
      </c>
      <c r="N2192" s="1" t="s">
        <v>2790</v>
      </c>
      <c r="O2192" s="3"/>
      <c r="P2192" s="3" t="str">
        <f>IF(db[[#This Row],[QTY/ CTN]]="","",SUBSTITUTE(SUBSTITUTE(SUBSTITUTE(db[[#This Row],[QTY/ CTN]]," ","_",2),"(",""),")","")&amp;"_")</f>
        <v>12 PCS_</v>
      </c>
      <c r="Q2192" s="3">
        <f>IF(db[[#This Row],[H_QTY/ CTN]]="","",SEARCH("_",db[[#This Row],[H_QTY/ CTN]]))</f>
        <v>7</v>
      </c>
      <c r="R2192" s="3">
        <f>IF(db[[#This Row],[H_QTY/ CTN]]="","",LEN(db[[#This Row],[H_QTY/ CTN]]))</f>
        <v>7</v>
      </c>
      <c r="S2192" s="87" t="str">
        <f>IF(db[[#This Row],[H_QTY/ CTN]]="","",LEFT(db[[#This Row],[H_QTY/ CTN]],db[[#This Row],[H_1]]-1))</f>
        <v>12 PCS</v>
      </c>
      <c r="T2192" s="87" t="str">
        <f>IF(NOT(db[[#This Row],[H_1]]=db[[#This Row],[H_2]]),MID(db[[#This Row],[H_QTY/ CTN]],db[[#This Row],[H_1]]+1,db[[#This Row],[H_2]]-db[[#This Row],[H_1]]-1),"")</f>
        <v/>
      </c>
      <c r="U2192" s="87" t="str">
        <f>IF(db[[#This Row],[QTY/ CTN B]]="","",LEFT(db[[#This Row],[QTY/ CTN B]],SEARCH(" ",db[[#This Row],[QTY/ CTN B]],1)-1))</f>
        <v>12</v>
      </c>
      <c r="V2192" s="87" t="str">
        <f>IF(db[[#This Row],[QTY/ CTN B]]="","",RIGHT(db[[#This Row],[QTY/ CTN B]],LEN(db[[#This Row],[QTY/ CTN B]])-SEARCH(" ",db[[#This Row],[QTY/ CTN B]],1)))</f>
        <v>PCS</v>
      </c>
      <c r="W2192" s="87" t="str">
        <f>IF(db[[#This Row],[QTY/ CTN TG]]="",IF(db[[#This Row],[STN TG]]="","",12),LEFT(db[[#This Row],[QTY/ CTN TG]],SEARCH(" ",db[[#This Row],[QTY/ CTN TG]],1)-1))</f>
        <v/>
      </c>
      <c r="X2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2" s="87" t="str">
        <f>IF(db[[#This Row],[STN K]]="","",IF(db[[#This Row],[STN TG]]="LSN",12,""))</f>
        <v/>
      </c>
      <c r="Z2192" s="87" t="str">
        <f>IF(db[[#This Row],[STN TG]]="LSN","PCS","")</f>
        <v/>
      </c>
      <c r="AA2192" s="87">
        <f>db[[#This Row],[QTY B]]*IF(db[[#This Row],[QTY TG]]="",1,db[[#This Row],[QTY TG]])*IF(db[[#This Row],[QTY K]]="",1,db[[#This Row],[QTY K]])</f>
        <v>12</v>
      </c>
      <c r="AB2192" s="87" t="str">
        <f>IF(db[[#This Row],[STN K]]="",IF(db[[#This Row],[STN TG]]="",db[[#This Row],[STN B]],db[[#This Row],[STN TG]]),db[[#This Row],[STN K]])</f>
        <v>PCS</v>
      </c>
      <c r="AC2192" s="87"/>
    </row>
    <row r="2193" spans="1:29" x14ac:dyDescent="0.25">
      <c r="A2193" s="87">
        <f>ROW()-1</f>
        <v>2192</v>
      </c>
      <c r="B2193" s="3" t="str">
        <f>LOWER(SUBSTITUTE(SUBSTITUTE(SUBSTITUTE(SUBSTITUTE(SUBSTITUTE(SUBSTITUTE(db[[#This Row],[NB BM]]," ",),".",""),"-",""),"(",""),")",""),"/",""))</f>
        <v>pianikagambartz32gcewek</v>
      </c>
      <c r="C219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D2193" s="3" t="str">
        <f>LOWER(SUBSTITUTE(SUBSTITUTE(SUBSTITUTE(SUBSTITUTE(SUBSTITUTE(SUBSTITUTE(SUBSTITUTE(SUBSTITUTE(SUBSTITUTE(db[[#This Row],[NB PAJAK]]," ",""),"-",""),"(",""),")",""),".",""),",",""),"/",""),"""",""),"+",""))</f>
        <v/>
      </c>
      <c r="E2193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pianikagambartz32gcewek12pcs</v>
      </c>
      <c r="F21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pianikagbrtz32gcewek12pcsuntana</v>
      </c>
      <c r="G2193" s="1" t="s">
        <v>4256</v>
      </c>
      <c r="H2193" s="4" t="s">
        <v>4254</v>
      </c>
      <c r="I2193" s="49"/>
      <c r="J2193" s="1" t="s">
        <v>1621</v>
      </c>
      <c r="K2193" s="28" t="e">
        <f>IF(db[[#This Row],[NB NOTA_C]]="","",COUNTIF([2]!B_MSK[concat],db[[#This Row],[NB NOTA_C]]))</f>
        <v>#REF!</v>
      </c>
      <c r="L2193" s="7" t="s">
        <v>2156</v>
      </c>
      <c r="M2193" s="3" t="s">
        <v>1792</v>
      </c>
      <c r="N2193" s="1" t="s">
        <v>2790</v>
      </c>
      <c r="O2193" s="3"/>
      <c r="P2193" s="3" t="str">
        <f>IF(db[[#This Row],[QTY/ CTN]]="","",SUBSTITUTE(SUBSTITUTE(SUBSTITUTE(db[[#This Row],[QTY/ CTN]]," ","_",2),"(",""),")","")&amp;"_")</f>
        <v>12 PCS_</v>
      </c>
      <c r="Q2193" s="3">
        <f>IF(db[[#This Row],[H_QTY/ CTN]]="","",SEARCH("_",db[[#This Row],[H_QTY/ CTN]]))</f>
        <v>7</v>
      </c>
      <c r="R2193" s="3">
        <f>IF(db[[#This Row],[H_QTY/ CTN]]="","",LEN(db[[#This Row],[H_QTY/ CTN]]))</f>
        <v>7</v>
      </c>
      <c r="S2193" s="87" t="str">
        <f>IF(db[[#This Row],[H_QTY/ CTN]]="","",LEFT(db[[#This Row],[H_QTY/ CTN]],db[[#This Row],[H_1]]-1))</f>
        <v>12 PCS</v>
      </c>
      <c r="T2193" s="87" t="str">
        <f>IF(NOT(db[[#This Row],[H_1]]=db[[#This Row],[H_2]]),MID(db[[#This Row],[H_QTY/ CTN]],db[[#This Row],[H_1]]+1,db[[#This Row],[H_2]]-db[[#This Row],[H_1]]-1),"")</f>
        <v/>
      </c>
      <c r="U2193" s="87" t="str">
        <f>IF(db[[#This Row],[QTY/ CTN B]]="","",LEFT(db[[#This Row],[QTY/ CTN B]],SEARCH(" ",db[[#This Row],[QTY/ CTN B]],1)-1))</f>
        <v>12</v>
      </c>
      <c r="V2193" s="87" t="str">
        <f>IF(db[[#This Row],[QTY/ CTN B]]="","",RIGHT(db[[#This Row],[QTY/ CTN B]],LEN(db[[#This Row],[QTY/ CTN B]])-SEARCH(" ",db[[#This Row],[QTY/ CTN B]],1)))</f>
        <v>PCS</v>
      </c>
      <c r="W2193" s="87" t="str">
        <f>IF(db[[#This Row],[QTY/ CTN TG]]="",IF(db[[#This Row],[STN TG]]="","",12),LEFT(db[[#This Row],[QTY/ CTN TG]],SEARCH(" ",db[[#This Row],[QTY/ CTN TG]],1)-1))</f>
        <v/>
      </c>
      <c r="X2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3" s="87" t="str">
        <f>IF(db[[#This Row],[STN K]]="","",IF(db[[#This Row],[STN TG]]="LSN",12,""))</f>
        <v/>
      </c>
      <c r="Z2193" s="87" t="str">
        <f>IF(db[[#This Row],[STN TG]]="LSN","PCS","")</f>
        <v/>
      </c>
      <c r="AA2193" s="87">
        <f>db[[#This Row],[QTY B]]*IF(db[[#This Row],[QTY TG]]="",1,db[[#This Row],[QTY TG]])*IF(db[[#This Row],[QTY K]]="",1,db[[#This Row],[QTY K]])</f>
        <v>12</v>
      </c>
      <c r="AB2193" s="87" t="str">
        <f>IF(db[[#This Row],[STN K]]="",IF(db[[#This Row],[STN TG]]="",db[[#This Row],[STN B]],db[[#This Row],[STN TG]]),db[[#This Row],[STN K]])</f>
        <v>PCS</v>
      </c>
      <c r="AC2193" s="87"/>
    </row>
    <row r="2194" spans="1:29" x14ac:dyDescent="0.25">
      <c r="A2194" s="87">
        <f>ROW()-1</f>
        <v>2193</v>
      </c>
      <c r="B2194" s="3" t="str">
        <f>LOWER(SUBSTITUTE(SUBSTITUTE(SUBSTITUTE(SUBSTITUTE(SUBSTITUTE(SUBSTITUTE(db[[#This Row],[NB BM]]," ",),".",""),"-",""),"(",""),")",""),"/",""))</f>
        <v>pianikamarvel32tasmrqm32b</v>
      </c>
      <c r="C219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D2194" s="3" t="str">
        <f>LOWER(SUBSTITUTE(SUBSTITUTE(SUBSTITUTE(SUBSTITUTE(SUBSTITUTE(SUBSTITUTE(SUBSTITUTE(SUBSTITUTE(SUBSTITUTE(db[[#This Row],[NB PAJAK]]," ",""),"-",""),"(",""),")",""),".",""),",",""),"/",""),"""",""),"+",""))</f>
        <v/>
      </c>
      <c r="E2194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pianikamarvel32tasmrqm32b12pcs</v>
      </c>
      <c r="F21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pianikamarvel32tasmrqm32b12pcsuntana</v>
      </c>
      <c r="G2194" s="1" t="s">
        <v>4250</v>
      </c>
      <c r="H2194" s="4" t="s">
        <v>4249</v>
      </c>
      <c r="I2194" s="49"/>
      <c r="J2194" s="1" t="s">
        <v>1621</v>
      </c>
      <c r="K2194" s="28" t="e">
        <f>IF(db[[#This Row],[NB NOTA_C]]="","",COUNTIF([2]!B_MSK[concat],db[[#This Row],[NB NOTA_C]]))</f>
        <v>#REF!</v>
      </c>
      <c r="L2194" s="7" t="s">
        <v>1634</v>
      </c>
      <c r="M2194" s="3" t="s">
        <v>1792</v>
      </c>
      <c r="N2194" s="1" t="s">
        <v>2790</v>
      </c>
      <c r="O2194" s="3"/>
      <c r="P2194" s="3" t="str">
        <f>IF(db[[#This Row],[QTY/ CTN]]="","",SUBSTITUTE(SUBSTITUTE(SUBSTITUTE(db[[#This Row],[QTY/ CTN]]," ","_",2),"(",""),")","")&amp;"_")</f>
        <v>12 PCS_</v>
      </c>
      <c r="Q2194" s="3">
        <f>IF(db[[#This Row],[H_QTY/ CTN]]="","",SEARCH("_",db[[#This Row],[H_QTY/ CTN]]))</f>
        <v>7</v>
      </c>
      <c r="R2194" s="3">
        <f>IF(db[[#This Row],[H_QTY/ CTN]]="","",LEN(db[[#This Row],[H_QTY/ CTN]]))</f>
        <v>7</v>
      </c>
      <c r="S2194" s="87" t="str">
        <f>IF(db[[#This Row],[H_QTY/ CTN]]="","",LEFT(db[[#This Row],[H_QTY/ CTN]],db[[#This Row],[H_1]]-1))</f>
        <v>12 PCS</v>
      </c>
      <c r="T2194" s="87" t="str">
        <f>IF(NOT(db[[#This Row],[H_1]]=db[[#This Row],[H_2]]),MID(db[[#This Row],[H_QTY/ CTN]],db[[#This Row],[H_1]]+1,db[[#This Row],[H_2]]-db[[#This Row],[H_1]]-1),"")</f>
        <v/>
      </c>
      <c r="U2194" s="87" t="str">
        <f>IF(db[[#This Row],[QTY/ CTN B]]="","",LEFT(db[[#This Row],[QTY/ CTN B]],SEARCH(" ",db[[#This Row],[QTY/ CTN B]],1)-1))</f>
        <v>12</v>
      </c>
      <c r="V2194" s="87" t="str">
        <f>IF(db[[#This Row],[QTY/ CTN B]]="","",RIGHT(db[[#This Row],[QTY/ CTN B]],LEN(db[[#This Row],[QTY/ CTN B]])-SEARCH(" ",db[[#This Row],[QTY/ CTN B]],1)))</f>
        <v>PCS</v>
      </c>
      <c r="W2194" s="87" t="str">
        <f>IF(db[[#This Row],[QTY/ CTN TG]]="",IF(db[[#This Row],[STN TG]]="","",12),LEFT(db[[#This Row],[QTY/ CTN TG]],SEARCH(" ",db[[#This Row],[QTY/ CTN TG]],1)-1))</f>
        <v/>
      </c>
      <c r="X2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4" s="87" t="str">
        <f>IF(db[[#This Row],[STN K]]="","",IF(db[[#This Row],[STN TG]]="LSN",12,""))</f>
        <v/>
      </c>
      <c r="Z2194" s="87" t="str">
        <f>IF(db[[#This Row],[STN TG]]="LSN","PCS","")</f>
        <v/>
      </c>
      <c r="AA2194" s="87">
        <f>db[[#This Row],[QTY B]]*IF(db[[#This Row],[QTY TG]]="",1,db[[#This Row],[QTY TG]])*IF(db[[#This Row],[QTY K]]="",1,db[[#This Row],[QTY K]])</f>
        <v>12</v>
      </c>
      <c r="AB2194" s="87" t="str">
        <f>IF(db[[#This Row],[STN K]]="",IF(db[[#This Row],[STN TG]]="",db[[#This Row],[STN B]],db[[#This Row],[STN TG]]),db[[#This Row],[STN K]])</f>
        <v>PCS</v>
      </c>
      <c r="AC2194" s="87"/>
    </row>
    <row r="2195" spans="1:29" x14ac:dyDescent="0.25">
      <c r="A2195" s="87">
        <f>ROW()-1</f>
        <v>2194</v>
      </c>
      <c r="B2195" s="3" t="str">
        <f>LOWER(SUBSTITUTE(SUBSTITUTE(SUBSTITUTE(SUBSTITUTE(SUBSTITUTE(SUBSTITUTE(db[[#This Row],[NB BM]]," ",),".",""),"-",""),"(",""),")",""),"/",""))</f>
        <v>pianikakopermarvel</v>
      </c>
      <c r="C219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D2195" s="3" t="str">
        <f>LOWER(SUBSTITUTE(SUBSTITUTE(SUBSTITUTE(SUBSTITUTE(SUBSTITUTE(SUBSTITUTE(SUBSTITUTE(SUBSTITUTE(SUBSTITUTE(db[[#This Row],[NB PAJAK]]," ",""),"-",""),"(",""),")",""),".",""),",",""),"/",""),"""",""),"+",""))</f>
        <v/>
      </c>
      <c r="E2195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pianikakopermarvel12pcs</v>
      </c>
      <c r="F2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pianikamarvelkoper12pcsuntana</v>
      </c>
      <c r="G2195" s="1" t="s">
        <v>3420</v>
      </c>
      <c r="H2195" s="4" t="s">
        <v>3419</v>
      </c>
      <c r="I2195" s="49"/>
      <c r="J2195" s="1" t="s">
        <v>1621</v>
      </c>
      <c r="K2195" s="28" t="e">
        <f>IF(db[[#This Row],[NB NOTA_C]]="","",COUNTIF([2]!B_MSK[concat],db[[#This Row],[NB NOTA_C]]))</f>
        <v>#REF!</v>
      </c>
      <c r="L2195" s="7" t="s">
        <v>2654</v>
      </c>
      <c r="M2195" s="3" t="s">
        <v>1792</v>
      </c>
      <c r="N2195" s="1" t="s">
        <v>2790</v>
      </c>
      <c r="O2195" s="3"/>
      <c r="P2195" s="3" t="str">
        <f>IF(db[[#This Row],[QTY/ CTN]]="","",SUBSTITUTE(SUBSTITUTE(SUBSTITUTE(db[[#This Row],[QTY/ CTN]]," ","_",2),"(",""),")","")&amp;"_")</f>
        <v>12 PCS_</v>
      </c>
      <c r="Q2195" s="3">
        <f>IF(db[[#This Row],[H_QTY/ CTN]]="","",SEARCH("_",db[[#This Row],[H_QTY/ CTN]]))</f>
        <v>7</v>
      </c>
      <c r="R2195" s="3">
        <f>IF(db[[#This Row],[H_QTY/ CTN]]="","",LEN(db[[#This Row],[H_QTY/ CTN]]))</f>
        <v>7</v>
      </c>
      <c r="S2195" s="87" t="str">
        <f>IF(db[[#This Row],[H_QTY/ CTN]]="","",LEFT(db[[#This Row],[H_QTY/ CTN]],db[[#This Row],[H_1]]-1))</f>
        <v>12 PCS</v>
      </c>
      <c r="T2195" s="87" t="str">
        <f>IF(NOT(db[[#This Row],[H_1]]=db[[#This Row],[H_2]]),MID(db[[#This Row],[H_QTY/ CTN]],db[[#This Row],[H_1]]+1,db[[#This Row],[H_2]]-db[[#This Row],[H_1]]-1),"")</f>
        <v/>
      </c>
      <c r="U2195" s="87" t="str">
        <f>IF(db[[#This Row],[QTY/ CTN B]]="","",LEFT(db[[#This Row],[QTY/ CTN B]],SEARCH(" ",db[[#This Row],[QTY/ CTN B]],1)-1))</f>
        <v>12</v>
      </c>
      <c r="V2195" s="87" t="str">
        <f>IF(db[[#This Row],[QTY/ CTN B]]="","",RIGHT(db[[#This Row],[QTY/ CTN B]],LEN(db[[#This Row],[QTY/ CTN B]])-SEARCH(" ",db[[#This Row],[QTY/ CTN B]],1)))</f>
        <v>PCS</v>
      </c>
      <c r="W2195" s="87" t="str">
        <f>IF(db[[#This Row],[QTY/ CTN TG]]="",IF(db[[#This Row],[STN TG]]="","",12),LEFT(db[[#This Row],[QTY/ CTN TG]],SEARCH(" ",db[[#This Row],[QTY/ CTN TG]],1)-1))</f>
        <v/>
      </c>
      <c r="X2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5" s="87" t="str">
        <f>IF(db[[#This Row],[STN K]]="","",IF(db[[#This Row],[STN TG]]="LSN",12,""))</f>
        <v/>
      </c>
      <c r="Z2195" s="87" t="str">
        <f>IF(db[[#This Row],[STN TG]]="LSN","PCS","")</f>
        <v/>
      </c>
      <c r="AA2195" s="87">
        <f>db[[#This Row],[QTY B]]*IF(db[[#This Row],[QTY TG]]="",1,db[[#This Row],[QTY TG]])*IF(db[[#This Row],[QTY K]]="",1,db[[#This Row],[QTY K]])</f>
        <v>12</v>
      </c>
      <c r="AB2195" s="87" t="str">
        <f>IF(db[[#This Row],[STN K]]="",IF(db[[#This Row],[STN TG]]="",db[[#This Row],[STN B]],db[[#This Row],[STN TG]]),db[[#This Row],[STN K]])</f>
        <v>PCS</v>
      </c>
      <c r="AC2195" s="87"/>
    </row>
    <row r="2196" spans="1:29" x14ac:dyDescent="0.25">
      <c r="A2196" s="87">
        <f>ROW()-1</f>
        <v>2195</v>
      </c>
      <c r="B2196" s="3" t="str">
        <f>LOWER(SUBSTITUTE(SUBSTITUTE(SUBSTITUTE(SUBSTITUTE(SUBSTITUTE(SUBSTITUTE(db[[#This Row],[NB BM]]," ",),".",""),"-",""),"(",""),")",""),"/",""))</f>
        <v>pianikamusikamul32k</v>
      </c>
      <c r="C219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D2196" s="3" t="str">
        <f>LOWER(SUBSTITUTE(SUBSTITUTE(SUBSTITUTE(SUBSTITUTE(SUBSTITUTE(SUBSTITUTE(SUBSTITUTE(SUBSTITUTE(SUBSTITUTE(db[[#This Row],[NB PAJAK]]," ",""),"-",""),"(",""),")",""),".",""),",",""),"/",""),"""",""),"+",""))</f>
        <v/>
      </c>
      <c r="E2196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pianikamusikamul32k12pcs</v>
      </c>
      <c r="F2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pianikamusikamul32k12pcsuntana</v>
      </c>
      <c r="G2196" s="1" t="s">
        <v>3083</v>
      </c>
      <c r="H2196" s="4" t="s">
        <v>3082</v>
      </c>
      <c r="I2196" s="49"/>
      <c r="J2196" s="1" t="s">
        <v>1621</v>
      </c>
      <c r="K2196" s="26" t="e">
        <f>IF(db[[#This Row],[NB NOTA_C]]="","",COUNTIF([2]!B_MSK[concat],db[[#This Row],[NB NOTA_C]]))</f>
        <v>#REF!</v>
      </c>
      <c r="L2196" s="7" t="s">
        <v>2654</v>
      </c>
      <c r="M2196" s="3" t="s">
        <v>1792</v>
      </c>
      <c r="N2196" s="1" t="s">
        <v>2790</v>
      </c>
      <c r="O2196" s="3"/>
      <c r="P2196" s="3" t="str">
        <f>IF(db[[#This Row],[QTY/ CTN]]="","",SUBSTITUTE(SUBSTITUTE(SUBSTITUTE(db[[#This Row],[QTY/ CTN]]," ","_",2),"(",""),")","")&amp;"_")</f>
        <v>12 PCS_</v>
      </c>
      <c r="Q2196" s="3">
        <f>IF(db[[#This Row],[H_QTY/ CTN]]="","",SEARCH("_",db[[#This Row],[H_QTY/ CTN]]))</f>
        <v>7</v>
      </c>
      <c r="R2196" s="3">
        <f>IF(db[[#This Row],[H_QTY/ CTN]]="","",LEN(db[[#This Row],[H_QTY/ CTN]]))</f>
        <v>7</v>
      </c>
      <c r="S2196" s="90" t="str">
        <f>IF(db[[#This Row],[H_QTY/ CTN]]="","",LEFT(db[[#This Row],[H_QTY/ CTN]],db[[#This Row],[H_1]]-1))</f>
        <v>12 PCS</v>
      </c>
      <c r="T2196" s="87" t="str">
        <f>IF(NOT(db[[#This Row],[H_1]]=db[[#This Row],[H_2]]),MID(db[[#This Row],[H_QTY/ CTN]],db[[#This Row],[H_1]]+1,db[[#This Row],[H_2]]-db[[#This Row],[H_1]]-1),"")</f>
        <v/>
      </c>
      <c r="U2196" s="87" t="str">
        <f>IF(db[[#This Row],[QTY/ CTN B]]="","",LEFT(db[[#This Row],[QTY/ CTN B]],SEARCH(" ",db[[#This Row],[QTY/ CTN B]],1)-1))</f>
        <v>12</v>
      </c>
      <c r="V2196" s="87" t="str">
        <f>IF(db[[#This Row],[QTY/ CTN B]]="","",RIGHT(db[[#This Row],[QTY/ CTN B]],LEN(db[[#This Row],[QTY/ CTN B]])-SEARCH(" ",db[[#This Row],[QTY/ CTN B]],1)))</f>
        <v>PCS</v>
      </c>
      <c r="W2196" s="87" t="str">
        <f>IF(db[[#This Row],[QTY/ CTN TG]]="",IF(db[[#This Row],[STN TG]]="","",12),LEFT(db[[#This Row],[QTY/ CTN TG]],SEARCH(" ",db[[#This Row],[QTY/ CTN TG]],1)-1))</f>
        <v/>
      </c>
      <c r="X2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6" s="87" t="str">
        <f>IF(db[[#This Row],[STN K]]="","",IF(db[[#This Row],[STN TG]]="LSN",12,""))</f>
        <v/>
      </c>
      <c r="Z2196" s="87" t="str">
        <f>IF(db[[#This Row],[STN TG]]="LSN","PCS","")</f>
        <v/>
      </c>
      <c r="AA2196" s="87">
        <f>db[[#This Row],[QTY B]]*IF(db[[#This Row],[QTY TG]]="",1,db[[#This Row],[QTY TG]])*IF(db[[#This Row],[QTY K]]="",1,db[[#This Row],[QTY K]])</f>
        <v>12</v>
      </c>
      <c r="AB2196" s="87" t="str">
        <f>IF(db[[#This Row],[STN K]]="",IF(db[[#This Row],[STN TG]]="",db[[#This Row],[STN B]],db[[#This Row],[STN TG]]),db[[#This Row],[STN K]])</f>
        <v>PCS</v>
      </c>
      <c r="AC2196" s="87"/>
    </row>
    <row r="2197" spans="1:29" x14ac:dyDescent="0.25">
      <c r="A2197" s="87">
        <f>ROW()-1</f>
        <v>2196</v>
      </c>
      <c r="B2197" s="3" t="str">
        <f>LOWER(SUBSTITUTE(SUBSTITUTE(SUBSTITUTE(SUBSTITUTE(SUBSTITUTE(SUBSTITUTE(db[[#This Row],[NB BM]]," ",),".",""),"-",""),"(",""),")",""),"/",""))</f>
        <v>pianikatassuperpro</v>
      </c>
      <c r="C2197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D2197" s="3" t="str">
        <f>LOWER(SUBSTITUTE(SUBSTITUTE(SUBSTITUTE(SUBSTITUTE(SUBSTITUTE(SUBSTITUTE(SUBSTITUTE(SUBSTITUTE(SUBSTITUTE(db[[#This Row],[NB PAJAK]]," ",""),"-",""),"(",""),")",""),".",""),",",""),"/",""),"""",""),"+",""))</f>
        <v/>
      </c>
      <c r="E2197" s="3" t="str">
        <f>LOWER(SUBSTITUTE(SUBSTITUTE(SUBSTITUTE(SUBSTITUTE(SUBSTITUTE(SUBSTITUTE(SUBSTITUTE(SUBSTITUTE(SUBSTITUTE(db[[#This Row],[NB BM]]&amp;db[[#This Row],[QTY/ CTN]]," ",),".",""),"-",""),"(",""),")",""),",",""),"/",""),"""",""),"+",""))</f>
        <v>pianikatassuperpro12pcs</v>
      </c>
      <c r="F21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pianikasuperprotas12pcsuntana</v>
      </c>
      <c r="G2197" s="4" t="s">
        <v>5366</v>
      </c>
      <c r="H2197" s="4" t="s">
        <v>5361</v>
      </c>
      <c r="I2197" s="49"/>
      <c r="J2197" s="1" t="s">
        <v>1621</v>
      </c>
      <c r="K2197" s="28" t="e">
        <f>IF(db[[#This Row],[NB NOTA_C]]="","",COUNTIF([2]!B_MSK[concat],db[[#This Row],[NB NOTA_C]]))</f>
        <v>#REF!</v>
      </c>
      <c r="L2197" s="7" t="s">
        <v>5182</v>
      </c>
      <c r="M2197" s="3" t="s">
        <v>1792</v>
      </c>
      <c r="N2197" s="1" t="s">
        <v>2799</v>
      </c>
      <c r="O2197" s="3"/>
      <c r="P2197" s="3" t="str">
        <f>IF(db[[#This Row],[QTY/ CTN]]="","",SUBSTITUTE(SUBSTITUTE(SUBSTITUTE(db[[#This Row],[QTY/ CTN]]," ","_",2),"(",""),")","")&amp;"_")</f>
        <v>12 PCS_</v>
      </c>
      <c r="Q2197" s="3">
        <f>IF(db[[#This Row],[H_QTY/ CTN]]="","",SEARCH("_",db[[#This Row],[H_QTY/ CTN]]))</f>
        <v>7</v>
      </c>
      <c r="R2197" s="3">
        <f>IF(db[[#This Row],[H_QTY/ CTN]]="","",LEN(db[[#This Row],[H_QTY/ CTN]]))</f>
        <v>7</v>
      </c>
      <c r="S2197" s="87" t="str">
        <f>IF(db[[#This Row],[H_QTY/ CTN]]="","",LEFT(db[[#This Row],[H_QTY/ CTN]],db[[#This Row],[H_1]]-1))</f>
        <v>12 PCS</v>
      </c>
      <c r="T2197" s="87" t="str">
        <f>IF(NOT(db[[#This Row],[H_1]]=db[[#This Row],[H_2]]),MID(db[[#This Row],[H_QTY/ CTN]],db[[#This Row],[H_1]]+1,db[[#This Row],[H_2]]-db[[#This Row],[H_1]]-1),"")</f>
        <v/>
      </c>
      <c r="U2197" s="87" t="str">
        <f>IF(db[[#This Row],[QTY/ CTN B]]="","",LEFT(db[[#This Row],[QTY/ CTN B]],SEARCH(" ",db[[#This Row],[QTY/ CTN B]],1)-1))</f>
        <v>12</v>
      </c>
      <c r="V2197" s="87" t="str">
        <f>IF(db[[#This Row],[QTY/ CTN B]]="","",RIGHT(db[[#This Row],[QTY/ CTN B]],LEN(db[[#This Row],[QTY/ CTN B]])-SEARCH(" ",db[[#This Row],[QTY/ CTN B]],1)))</f>
        <v>PCS</v>
      </c>
      <c r="W2197" s="87" t="str">
        <f>IF(db[[#This Row],[QTY/ CTN TG]]="",IF(db[[#This Row],[STN TG]]="","",12),LEFT(db[[#This Row],[QTY/ CTN TG]],SEARCH(" ",db[[#This Row],[QTY/ CTN TG]],1)-1))</f>
        <v/>
      </c>
      <c r="X2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7" s="87" t="str">
        <f>IF(db[[#This Row],[STN K]]="","",IF(db[[#This Row],[STN TG]]="LSN",12,""))</f>
        <v/>
      </c>
      <c r="Z2197" s="87" t="str">
        <f>IF(db[[#This Row],[STN TG]]="LSN","PCS","")</f>
        <v/>
      </c>
      <c r="AA2197" s="87">
        <f>db[[#This Row],[QTY B]]*IF(db[[#This Row],[QTY TG]]="",1,db[[#This Row],[QTY TG]])*IF(db[[#This Row],[QTY K]]="",1,db[[#This Row],[QTY K]])</f>
        <v>12</v>
      </c>
      <c r="AB2197" s="87" t="str">
        <f>IF(db[[#This Row],[STN K]]="",IF(db[[#This Row],[STN TG]]="",db[[#This Row],[STN B]],db[[#This Row],[STN TG]]),db[[#This Row],[STN K]])</f>
        <v>PCS</v>
      </c>
      <c r="AC2197" s="87"/>
    </row>
    <row r="2198" spans="1:29" x14ac:dyDescent="0.25">
      <c r="A2198" s="87">
        <f>ROW()-1</f>
        <v>2197</v>
      </c>
      <c r="B2198" s="3" t="str">
        <f>LOWER(SUBSTITUTE(SUBSTITUTE(SUBSTITUTE(SUBSTITUTE(SUBSTITUTE(SUBSTITUTE(db[[#This Row],[NB BM]]," ",),".",""),"-",""),"(",""),")",""),"/",""))</f>
        <v>pitagold1cm19goldgliter</v>
      </c>
      <c r="C2198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D2198" s="3" t="str">
        <f>LOWER(SUBSTITUTE(SUBSTITUTE(SUBSTITUTE(SUBSTITUTE(SUBSTITUTE(SUBSTITUTE(SUBSTITUTE(SUBSTITUTE(SUBSTITUTE(db[[#This Row],[NB PAJAK]]," ",""),"-",""),"(",""),")",""),".",""),",",""),"/",""),"""",""),"+",""))</f>
        <v/>
      </c>
      <c r="E2198" s="3" t="str">
        <f>LOWER(SUBSTITUTE(SUBSTITUTE(SUBSTITUTE(SUBSTITUTE(SUBSTITUTE(SUBSTITUTE(SUBSTITUTE(SUBSTITUTE(SUBSTITUTE(db[[#This Row],[NB BM]]&amp;db[[#This Row],[QTY/ CTN]]," ",),".",""),"-",""),"(",""),")",""),",",""),"/",""),"""",""),"+",""))</f>
        <v>pitagold1cm19goldgliter120pcs</v>
      </c>
      <c r="F21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pitagold1cm19goldgliter@120120pcsuntana</v>
      </c>
      <c r="G2198" s="1" t="s">
        <v>1988</v>
      </c>
      <c r="H2198" s="4" t="s">
        <v>3267</v>
      </c>
      <c r="I2198" s="21"/>
      <c r="J2198" s="1" t="s">
        <v>1621</v>
      </c>
      <c r="K2198" s="26" t="e">
        <f>IF(db[[#This Row],[NB NOTA_C]]="","",COUNTIF([2]!B_MSK[concat],db[[#This Row],[NB NOTA_C]]))</f>
        <v>#REF!</v>
      </c>
      <c r="L2198" s="7" t="s">
        <v>2160</v>
      </c>
      <c r="M2198" s="3" t="s">
        <v>1667</v>
      </c>
      <c r="N2198" s="1" t="s">
        <v>2790</v>
      </c>
      <c r="P2198" s="1" t="str">
        <f>IF(db[[#This Row],[QTY/ CTN]]="","",SUBSTITUTE(SUBSTITUTE(SUBSTITUTE(db[[#This Row],[QTY/ CTN]]," ","_",2),"(",""),")","")&amp;"_")</f>
        <v>120 PCS_</v>
      </c>
      <c r="Q2198" s="1">
        <f>IF(db[[#This Row],[H_QTY/ CTN]]="","",SEARCH("_",db[[#This Row],[H_QTY/ CTN]]))</f>
        <v>8</v>
      </c>
      <c r="R2198" s="1">
        <f>IF(db[[#This Row],[H_QTY/ CTN]]="","",LEN(db[[#This Row],[H_QTY/ CTN]]))</f>
        <v>8</v>
      </c>
      <c r="S2198" s="90" t="str">
        <f>IF(db[[#This Row],[H_QTY/ CTN]]="","",LEFT(db[[#This Row],[H_QTY/ CTN]],db[[#This Row],[H_1]]-1))</f>
        <v>120 PCS</v>
      </c>
      <c r="T2198" s="87" t="str">
        <f>IF(NOT(db[[#This Row],[H_1]]=db[[#This Row],[H_2]]),MID(db[[#This Row],[H_QTY/ CTN]],db[[#This Row],[H_1]]+1,db[[#This Row],[H_2]]-db[[#This Row],[H_1]]-1),"")</f>
        <v/>
      </c>
      <c r="U2198" s="87" t="str">
        <f>IF(db[[#This Row],[QTY/ CTN B]]="","",LEFT(db[[#This Row],[QTY/ CTN B]],SEARCH(" ",db[[#This Row],[QTY/ CTN B]],1)-1))</f>
        <v>120</v>
      </c>
      <c r="V2198" s="87" t="str">
        <f>IF(db[[#This Row],[QTY/ CTN B]]="","",RIGHT(db[[#This Row],[QTY/ CTN B]],LEN(db[[#This Row],[QTY/ CTN B]])-SEARCH(" ",db[[#This Row],[QTY/ CTN B]],1)))</f>
        <v>PCS</v>
      </c>
      <c r="W2198" s="87" t="str">
        <f>IF(db[[#This Row],[QTY/ CTN TG]]="",IF(db[[#This Row],[STN TG]]="","",12),LEFT(db[[#This Row],[QTY/ CTN TG]],SEARCH(" ",db[[#This Row],[QTY/ CTN TG]],1)-1))</f>
        <v/>
      </c>
      <c r="X2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8" s="87" t="str">
        <f>IF(db[[#This Row],[STN K]]="","",IF(db[[#This Row],[STN TG]]="LSN",12,""))</f>
        <v/>
      </c>
      <c r="Z2198" s="87" t="str">
        <f>IF(db[[#This Row],[STN TG]]="LSN","PCS","")</f>
        <v/>
      </c>
      <c r="AA2198" s="87">
        <f>db[[#This Row],[QTY B]]*IF(db[[#This Row],[QTY TG]]="",1,db[[#This Row],[QTY TG]])*IF(db[[#This Row],[QTY K]]="",1,db[[#This Row],[QTY K]])</f>
        <v>120</v>
      </c>
      <c r="AB2198" s="87" t="str">
        <f>IF(db[[#This Row],[STN K]]="",IF(db[[#This Row],[STN TG]]="",db[[#This Row],[STN B]],db[[#This Row],[STN TG]]),db[[#This Row],[STN K]])</f>
        <v>PCS</v>
      </c>
      <c r="AC2198" s="87"/>
    </row>
    <row r="2199" spans="1:29" x14ac:dyDescent="0.25">
      <c r="A2199" s="87">
        <f>ROW()-1</f>
        <v>2198</v>
      </c>
      <c r="B2199" s="3" t="str">
        <f>LOWER(SUBSTITUTE(SUBSTITUTE(SUBSTITUTE(SUBSTITUTE(SUBSTITUTE(SUBSTITUTE(db[[#This Row],[NB BM]]," ",),".",""),"-",""),"(",""),")",""),"/",""))</f>
        <v>pitagold1cm19silvergliter</v>
      </c>
      <c r="C2199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D2199" s="3" t="str">
        <f>LOWER(SUBSTITUTE(SUBSTITUTE(SUBSTITUTE(SUBSTITUTE(SUBSTITUTE(SUBSTITUTE(SUBSTITUTE(SUBSTITUTE(SUBSTITUTE(db[[#This Row],[NB PAJAK]]," ",""),"-",""),"(",""),")",""),".",""),",",""),"/",""),"""",""),"+",""))</f>
        <v/>
      </c>
      <c r="E2199" s="3" t="str">
        <f>LOWER(SUBSTITUTE(SUBSTITUTE(SUBSTITUTE(SUBSTITUTE(SUBSTITUTE(SUBSTITUTE(SUBSTITUTE(SUBSTITUTE(SUBSTITUTE(db[[#This Row],[NB BM]]&amp;db[[#This Row],[QTY/ CTN]]," ",),".",""),"-",""),"(",""),")",""),",",""),"/",""),"""",""),"+",""))</f>
        <v>pitagold1cm19silvergliter120pcs</v>
      </c>
      <c r="F21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pitagold1cm19silvergliter@120120pcsuntana</v>
      </c>
      <c r="G2199" s="1" t="s">
        <v>1989</v>
      </c>
      <c r="H2199" s="4" t="s">
        <v>3260</v>
      </c>
      <c r="I2199" s="49"/>
      <c r="J2199" s="1" t="s">
        <v>1621</v>
      </c>
      <c r="K2199" s="26" t="e">
        <f>IF(db[[#This Row],[NB NOTA_C]]="","",COUNTIF([2]!B_MSK[concat],db[[#This Row],[NB NOTA_C]]))</f>
        <v>#REF!</v>
      </c>
      <c r="L2199" s="7" t="s">
        <v>2160</v>
      </c>
      <c r="M2199" s="3" t="s">
        <v>1667</v>
      </c>
      <c r="N2199" s="1" t="s">
        <v>2790</v>
      </c>
      <c r="P2199" s="1" t="str">
        <f>IF(db[[#This Row],[QTY/ CTN]]="","",SUBSTITUTE(SUBSTITUTE(SUBSTITUTE(db[[#This Row],[QTY/ CTN]]," ","_",2),"(",""),")","")&amp;"_")</f>
        <v>120 PCS_</v>
      </c>
      <c r="Q2199" s="1">
        <f>IF(db[[#This Row],[H_QTY/ CTN]]="","",SEARCH("_",db[[#This Row],[H_QTY/ CTN]]))</f>
        <v>8</v>
      </c>
      <c r="R2199" s="1">
        <f>IF(db[[#This Row],[H_QTY/ CTN]]="","",LEN(db[[#This Row],[H_QTY/ CTN]]))</f>
        <v>8</v>
      </c>
      <c r="S2199" s="90" t="str">
        <f>IF(db[[#This Row],[H_QTY/ CTN]]="","",LEFT(db[[#This Row],[H_QTY/ CTN]],db[[#This Row],[H_1]]-1))</f>
        <v>120 PCS</v>
      </c>
      <c r="T2199" s="87" t="str">
        <f>IF(NOT(db[[#This Row],[H_1]]=db[[#This Row],[H_2]]),MID(db[[#This Row],[H_QTY/ CTN]],db[[#This Row],[H_1]]+1,db[[#This Row],[H_2]]-db[[#This Row],[H_1]]-1),"")</f>
        <v/>
      </c>
      <c r="U2199" s="87" t="str">
        <f>IF(db[[#This Row],[QTY/ CTN B]]="","",LEFT(db[[#This Row],[QTY/ CTN B]],SEARCH(" ",db[[#This Row],[QTY/ CTN B]],1)-1))</f>
        <v>120</v>
      </c>
      <c r="V2199" s="87" t="str">
        <f>IF(db[[#This Row],[QTY/ CTN B]]="","",RIGHT(db[[#This Row],[QTY/ CTN B]],LEN(db[[#This Row],[QTY/ CTN B]])-SEARCH(" ",db[[#This Row],[QTY/ CTN B]],1)))</f>
        <v>PCS</v>
      </c>
      <c r="W2199" s="87" t="str">
        <f>IF(db[[#This Row],[QTY/ CTN TG]]="",IF(db[[#This Row],[STN TG]]="","",12),LEFT(db[[#This Row],[QTY/ CTN TG]],SEARCH(" ",db[[#This Row],[QTY/ CTN TG]],1)-1))</f>
        <v/>
      </c>
      <c r="X2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199" s="87" t="str">
        <f>IF(db[[#This Row],[STN K]]="","",IF(db[[#This Row],[STN TG]]="LSN",12,""))</f>
        <v/>
      </c>
      <c r="Z2199" s="87" t="str">
        <f>IF(db[[#This Row],[STN TG]]="LSN","PCS","")</f>
        <v/>
      </c>
      <c r="AA2199" s="87">
        <f>db[[#This Row],[QTY B]]*IF(db[[#This Row],[QTY TG]]="",1,db[[#This Row],[QTY TG]])*IF(db[[#This Row],[QTY K]]="",1,db[[#This Row],[QTY K]])</f>
        <v>120</v>
      </c>
      <c r="AB2199" s="87" t="str">
        <f>IF(db[[#This Row],[STN K]]="",IF(db[[#This Row],[STN TG]]="",db[[#This Row],[STN B]],db[[#This Row],[STN TG]]),db[[#This Row],[STN K]])</f>
        <v>PCS</v>
      </c>
      <c r="AC2199" s="87"/>
    </row>
    <row r="2200" spans="1:29" x14ac:dyDescent="0.25">
      <c r="A2200" s="87">
        <f>ROW()-1</f>
        <v>2199</v>
      </c>
      <c r="B2200" s="3" t="str">
        <f>LOWER(SUBSTITUTE(SUBSTITUTE(SUBSTITUTE(SUBSTITUTE(SUBSTITUTE(SUBSTITUTE(db[[#This Row],[NB BM]]," ",),".",""),"-",""),"(",""),")",""),"/",""))</f>
        <v>pitagold2cm20goldgliter</v>
      </c>
      <c r="C2200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D2200" s="3" t="str">
        <f>LOWER(SUBSTITUTE(SUBSTITUTE(SUBSTITUTE(SUBSTITUTE(SUBSTITUTE(SUBSTITUTE(SUBSTITUTE(SUBSTITUTE(SUBSTITUTE(db[[#This Row],[NB PAJAK]]," ",""),"-",""),"(",""),")",""),".",""),",",""),"/",""),"""",""),"+",""))</f>
        <v/>
      </c>
      <c r="E2200" s="3" t="str">
        <f>LOWER(SUBSTITUTE(SUBSTITUTE(SUBSTITUTE(SUBSTITUTE(SUBSTITUTE(SUBSTITUTE(SUBSTITUTE(SUBSTITUTE(SUBSTITUTE(db[[#This Row],[NB BM]]&amp;db[[#This Row],[QTY/ CTN]]," ",),".",""),"-",""),"(",""),")",""),",",""),"/",""),"""",""),"+",""))</f>
        <v>pitagold2cm20goldgliter60pcs</v>
      </c>
      <c r="F22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pitagold2cm20goldgliter@6060pcsuntana</v>
      </c>
      <c r="G2200" s="1" t="s">
        <v>1990</v>
      </c>
      <c r="H2200" s="4" t="s">
        <v>3259</v>
      </c>
      <c r="I2200" s="49"/>
      <c r="J2200" s="1" t="s">
        <v>1621</v>
      </c>
      <c r="K2200" s="26" t="e">
        <f>IF(db[[#This Row],[NB NOTA_C]]="","",COUNTIF([2]!B_MSK[concat],db[[#This Row],[NB NOTA_C]]))</f>
        <v>#REF!</v>
      </c>
      <c r="L2200" s="7" t="s">
        <v>2160</v>
      </c>
      <c r="M2200" s="3" t="s">
        <v>1665</v>
      </c>
      <c r="N2200" s="1" t="s">
        <v>2790</v>
      </c>
      <c r="P2200" s="1" t="str">
        <f>IF(db[[#This Row],[QTY/ CTN]]="","",SUBSTITUTE(SUBSTITUTE(SUBSTITUTE(db[[#This Row],[QTY/ CTN]]," ","_",2),"(",""),")","")&amp;"_")</f>
        <v>60 PCS_</v>
      </c>
      <c r="Q2200" s="1">
        <f>IF(db[[#This Row],[H_QTY/ CTN]]="","",SEARCH("_",db[[#This Row],[H_QTY/ CTN]]))</f>
        <v>7</v>
      </c>
      <c r="R2200" s="1">
        <f>IF(db[[#This Row],[H_QTY/ CTN]]="","",LEN(db[[#This Row],[H_QTY/ CTN]]))</f>
        <v>7</v>
      </c>
      <c r="S2200" s="90" t="str">
        <f>IF(db[[#This Row],[H_QTY/ CTN]]="","",LEFT(db[[#This Row],[H_QTY/ CTN]],db[[#This Row],[H_1]]-1))</f>
        <v>60 PCS</v>
      </c>
      <c r="T2200" s="87" t="str">
        <f>IF(NOT(db[[#This Row],[H_1]]=db[[#This Row],[H_2]]),MID(db[[#This Row],[H_QTY/ CTN]],db[[#This Row],[H_1]]+1,db[[#This Row],[H_2]]-db[[#This Row],[H_1]]-1),"")</f>
        <v/>
      </c>
      <c r="U2200" s="87" t="str">
        <f>IF(db[[#This Row],[QTY/ CTN B]]="","",LEFT(db[[#This Row],[QTY/ CTN B]],SEARCH(" ",db[[#This Row],[QTY/ CTN B]],1)-1))</f>
        <v>60</v>
      </c>
      <c r="V2200" s="87" t="str">
        <f>IF(db[[#This Row],[QTY/ CTN B]]="","",RIGHT(db[[#This Row],[QTY/ CTN B]],LEN(db[[#This Row],[QTY/ CTN B]])-SEARCH(" ",db[[#This Row],[QTY/ CTN B]],1)))</f>
        <v>PCS</v>
      </c>
      <c r="W2200" s="87" t="str">
        <f>IF(db[[#This Row],[QTY/ CTN TG]]="",IF(db[[#This Row],[STN TG]]="","",12),LEFT(db[[#This Row],[QTY/ CTN TG]],SEARCH(" ",db[[#This Row],[QTY/ CTN TG]],1)-1))</f>
        <v/>
      </c>
      <c r="X2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0" s="87" t="str">
        <f>IF(db[[#This Row],[STN K]]="","",IF(db[[#This Row],[STN TG]]="LSN",12,""))</f>
        <v/>
      </c>
      <c r="Z2200" s="87" t="str">
        <f>IF(db[[#This Row],[STN TG]]="LSN","PCS","")</f>
        <v/>
      </c>
      <c r="AA2200" s="87">
        <f>db[[#This Row],[QTY B]]*IF(db[[#This Row],[QTY TG]]="",1,db[[#This Row],[QTY TG]])*IF(db[[#This Row],[QTY K]]="",1,db[[#This Row],[QTY K]])</f>
        <v>60</v>
      </c>
      <c r="AB2200" s="87" t="str">
        <f>IF(db[[#This Row],[STN K]]="",IF(db[[#This Row],[STN TG]]="",db[[#This Row],[STN B]],db[[#This Row],[STN TG]]),db[[#This Row],[STN K]])</f>
        <v>PCS</v>
      </c>
      <c r="AC2200" s="87"/>
    </row>
    <row r="2201" spans="1:29" x14ac:dyDescent="0.25">
      <c r="A2201" s="87">
        <f>ROW()-1</f>
        <v>2200</v>
      </c>
      <c r="B2201" s="3" t="str">
        <f>LOWER(SUBSTITUTE(SUBSTITUTE(SUBSTITUTE(SUBSTITUTE(SUBSTITUTE(SUBSTITUTE(db[[#This Row],[NB BM]]," ",),".",""),"-",""),"(",""),")",""),"/",""))</f>
        <v>pitagold2cm20silverglitter</v>
      </c>
      <c r="C2201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D2201" s="3" t="str">
        <f>LOWER(SUBSTITUTE(SUBSTITUTE(SUBSTITUTE(SUBSTITUTE(SUBSTITUTE(SUBSTITUTE(SUBSTITUTE(SUBSTITUTE(SUBSTITUTE(db[[#This Row],[NB PAJAK]]," ",""),"-",""),"(",""),")",""),".",""),",",""),"/",""),"""",""),"+",""))</f>
        <v/>
      </c>
      <c r="E2201" s="3" t="str">
        <f>LOWER(SUBSTITUTE(SUBSTITUTE(SUBSTITUTE(SUBSTITUTE(SUBSTITUTE(SUBSTITUTE(SUBSTITUTE(SUBSTITUTE(SUBSTITUTE(db[[#This Row],[NB BM]]&amp;db[[#This Row],[QTY/ CTN]]," ",),".",""),"-",""),"(",""),")",""),",",""),"/",""),"""",""),"+",""))</f>
        <v>pitagold2cm20silverglitter60pcs</v>
      </c>
      <c r="F22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pitagold2cm20silverglitter@6060pcsuntana</v>
      </c>
      <c r="G2201" s="1" t="s">
        <v>1991</v>
      </c>
      <c r="H2201" s="4" t="s">
        <v>3258</v>
      </c>
      <c r="I2201" s="49"/>
      <c r="J2201" s="1" t="s">
        <v>1621</v>
      </c>
      <c r="K2201" s="26" t="e">
        <f>IF(db[[#This Row],[NB NOTA_C]]="","",COUNTIF([2]!B_MSK[concat],db[[#This Row],[NB NOTA_C]]))</f>
        <v>#REF!</v>
      </c>
      <c r="L2201" s="7" t="s">
        <v>2160</v>
      </c>
      <c r="M2201" s="3" t="s">
        <v>1665</v>
      </c>
      <c r="N2201" s="1" t="s">
        <v>2790</v>
      </c>
      <c r="P2201" s="1" t="str">
        <f>IF(db[[#This Row],[QTY/ CTN]]="","",SUBSTITUTE(SUBSTITUTE(SUBSTITUTE(db[[#This Row],[QTY/ CTN]]," ","_",2),"(",""),")","")&amp;"_")</f>
        <v>60 PCS_</v>
      </c>
      <c r="Q2201" s="1">
        <f>IF(db[[#This Row],[H_QTY/ CTN]]="","",SEARCH("_",db[[#This Row],[H_QTY/ CTN]]))</f>
        <v>7</v>
      </c>
      <c r="R2201" s="1">
        <f>IF(db[[#This Row],[H_QTY/ CTN]]="","",LEN(db[[#This Row],[H_QTY/ CTN]]))</f>
        <v>7</v>
      </c>
      <c r="S2201" s="90" t="str">
        <f>IF(db[[#This Row],[H_QTY/ CTN]]="","",LEFT(db[[#This Row],[H_QTY/ CTN]],db[[#This Row],[H_1]]-1))</f>
        <v>60 PCS</v>
      </c>
      <c r="T2201" s="87" t="str">
        <f>IF(NOT(db[[#This Row],[H_1]]=db[[#This Row],[H_2]]),MID(db[[#This Row],[H_QTY/ CTN]],db[[#This Row],[H_1]]+1,db[[#This Row],[H_2]]-db[[#This Row],[H_1]]-1),"")</f>
        <v/>
      </c>
      <c r="U2201" s="87" t="str">
        <f>IF(db[[#This Row],[QTY/ CTN B]]="","",LEFT(db[[#This Row],[QTY/ CTN B]],SEARCH(" ",db[[#This Row],[QTY/ CTN B]],1)-1))</f>
        <v>60</v>
      </c>
      <c r="V2201" s="87" t="str">
        <f>IF(db[[#This Row],[QTY/ CTN B]]="","",RIGHT(db[[#This Row],[QTY/ CTN B]],LEN(db[[#This Row],[QTY/ CTN B]])-SEARCH(" ",db[[#This Row],[QTY/ CTN B]],1)))</f>
        <v>PCS</v>
      </c>
      <c r="W2201" s="87" t="str">
        <f>IF(db[[#This Row],[QTY/ CTN TG]]="",IF(db[[#This Row],[STN TG]]="","",12),LEFT(db[[#This Row],[QTY/ CTN TG]],SEARCH(" ",db[[#This Row],[QTY/ CTN TG]],1)-1))</f>
        <v/>
      </c>
      <c r="X2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1" s="87" t="str">
        <f>IF(db[[#This Row],[STN K]]="","",IF(db[[#This Row],[STN TG]]="LSN",12,""))</f>
        <v/>
      </c>
      <c r="Z2201" s="87" t="str">
        <f>IF(db[[#This Row],[STN TG]]="LSN","PCS","")</f>
        <v/>
      </c>
      <c r="AA2201" s="87">
        <f>db[[#This Row],[QTY B]]*IF(db[[#This Row],[QTY TG]]="",1,db[[#This Row],[QTY TG]])*IF(db[[#This Row],[QTY K]]="",1,db[[#This Row],[QTY K]])</f>
        <v>60</v>
      </c>
      <c r="AB2201" s="87" t="str">
        <f>IF(db[[#This Row],[STN K]]="",IF(db[[#This Row],[STN TG]]="",db[[#This Row],[STN B]],db[[#This Row],[STN TG]]),db[[#This Row],[STN K]])</f>
        <v>PCS</v>
      </c>
      <c r="AC2201" s="87"/>
    </row>
    <row r="2202" spans="1:29" x14ac:dyDescent="0.25">
      <c r="A2202" s="87">
        <f>ROW()-1</f>
        <v>2201</v>
      </c>
      <c r="B2202" s="32" t="str">
        <f>LOWER(SUBSTITUTE(SUBSTITUTE(SUBSTITUTE(SUBSTITUTE(SUBSTITUTE(SUBSTITUTE(db[[#This Row],[NB BM]]," ",),".",""),"-",""),"(",""),")",""),"/",""))</f>
        <v>pitajepanglistgoldb040</v>
      </c>
      <c r="C2202" s="32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D2202" s="32" t="str">
        <f>LOWER(SUBSTITUTE(SUBSTITUTE(SUBSTITUTE(SUBSTITUTE(SUBSTITUTE(SUBSTITUTE(SUBSTITUTE(SUBSTITUTE(SUBSTITUTE(db[[#This Row],[NB PAJAK]]," ",""),"-",""),"(",""),")",""),".",""),",",""),"/",""),"""",""),"+",""))</f>
        <v/>
      </c>
      <c r="E2202" s="32" t="str">
        <f>LOWER(SUBSTITUTE(SUBSTITUTE(SUBSTITUTE(SUBSTITUTE(SUBSTITUTE(SUBSTITUTE(SUBSTITUTE(SUBSTITUTE(SUBSTITUTE(db[[#This Row],[NB BM]]&amp;db[[#This Row],[QTY/ CTN]]," ",),".",""),"-",""),"(",""),")",""),",",""),"/",""),"""",""),"+",""))</f>
        <v>pitajepanglistgoldb0401ctn</v>
      </c>
      <c r="F220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pitajpnlistgoldmixb0401ctnuntana</v>
      </c>
      <c r="G2202" s="33" t="s">
        <v>4481</v>
      </c>
      <c r="H2202" s="34" t="s">
        <v>4480</v>
      </c>
      <c r="I2202" s="55"/>
      <c r="J2202" s="1" t="s">
        <v>1621</v>
      </c>
      <c r="K2202" s="35" t="e">
        <f>IF(db[[#This Row],[NB NOTA_C]]="","",COUNTIF([2]!B_MSK[concat],db[[#This Row],[NB NOTA_C]]))</f>
        <v>#REF!</v>
      </c>
      <c r="L2202" s="36" t="s">
        <v>2160</v>
      </c>
      <c r="M2202" s="32" t="s">
        <v>4482</v>
      </c>
      <c r="N2202" s="33" t="s">
        <v>2813</v>
      </c>
      <c r="O2202" s="32"/>
      <c r="P2202" s="32" t="str">
        <f>IF(db[[#This Row],[QTY/ CTN]]="","",SUBSTITUTE(SUBSTITUTE(SUBSTITUTE(db[[#This Row],[QTY/ CTN]]," ","_",2),"(",""),")","")&amp;"_")</f>
        <v>1 CTN_</v>
      </c>
      <c r="Q2202" s="32">
        <f>IF(db[[#This Row],[H_QTY/ CTN]]="","",SEARCH("_",db[[#This Row],[H_QTY/ CTN]]))</f>
        <v>6</v>
      </c>
      <c r="R2202" s="32">
        <f>IF(db[[#This Row],[H_QTY/ CTN]]="","",LEN(db[[#This Row],[H_QTY/ CTN]]))</f>
        <v>6</v>
      </c>
      <c r="S2202" s="92" t="str">
        <f>IF(db[[#This Row],[H_QTY/ CTN]]="","",LEFT(db[[#This Row],[H_QTY/ CTN]],db[[#This Row],[H_1]]-1))</f>
        <v>1 CTN</v>
      </c>
      <c r="T2202" s="92" t="str">
        <f>IF(NOT(db[[#This Row],[H_1]]=db[[#This Row],[H_2]]),MID(db[[#This Row],[H_QTY/ CTN]],db[[#This Row],[H_1]]+1,db[[#This Row],[H_2]]-db[[#This Row],[H_1]]-1),"")</f>
        <v/>
      </c>
      <c r="U2202" s="87" t="str">
        <f>IF(db[[#This Row],[QTY/ CTN B]]="","",LEFT(db[[#This Row],[QTY/ CTN B]],SEARCH(" ",db[[#This Row],[QTY/ CTN B]],1)-1))</f>
        <v>1</v>
      </c>
      <c r="V2202" s="87" t="str">
        <f>IF(db[[#This Row],[QTY/ CTN B]]="","",RIGHT(db[[#This Row],[QTY/ CTN B]],LEN(db[[#This Row],[QTY/ CTN B]])-SEARCH(" ",db[[#This Row],[QTY/ CTN B]],1)))</f>
        <v>CTN</v>
      </c>
      <c r="W2202" s="87" t="str">
        <f>IF(db[[#This Row],[QTY/ CTN TG]]="",IF(db[[#This Row],[STN TG]]="","",12),LEFT(db[[#This Row],[QTY/ CTN TG]],SEARCH(" ",db[[#This Row],[QTY/ CTN TG]],1)-1))</f>
        <v/>
      </c>
      <c r="X2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2" s="87" t="str">
        <f>IF(db[[#This Row],[STN K]]="","",IF(db[[#This Row],[STN TG]]="LSN",12,""))</f>
        <v/>
      </c>
      <c r="Z2202" s="87" t="str">
        <f>IF(db[[#This Row],[STN TG]]="LSN","PCS","")</f>
        <v/>
      </c>
      <c r="AA2202" s="87">
        <f>db[[#This Row],[QTY B]]*IF(db[[#This Row],[QTY TG]]="",1,db[[#This Row],[QTY TG]])*IF(db[[#This Row],[QTY K]]="",1,db[[#This Row],[QTY K]])</f>
        <v>1</v>
      </c>
      <c r="AB2202" s="87" t="str">
        <f>IF(db[[#This Row],[STN K]]="",IF(db[[#This Row],[STN TG]]="",db[[#This Row],[STN B]],db[[#This Row],[STN TG]]),db[[#This Row],[STN K]])</f>
        <v>CTN</v>
      </c>
      <c r="AC2202" s="87"/>
    </row>
    <row r="2203" spans="1:29" x14ac:dyDescent="0.25">
      <c r="A2203" s="87">
        <f>ROW()-1</f>
        <v>2202</v>
      </c>
      <c r="B2203" s="3" t="str">
        <f>LOWER(SUBSTITUTE(SUBSTITUTE(SUBSTITUTE(SUBSTITUTE(SUBSTITUTE(SUBSTITUTE(db[[#This Row],[NB BM]]," ",),".",""),"-",""),"(",""),")",""),"/",""))</f>
        <v>pitajepangmotifpolosmixb</v>
      </c>
      <c r="C2203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D2203" s="3" t="str">
        <f>LOWER(SUBSTITUTE(SUBSTITUTE(SUBSTITUTE(SUBSTITUTE(SUBSTITUTE(SUBSTITUTE(SUBSTITUTE(SUBSTITUTE(SUBSTITUTE(db[[#This Row],[NB PAJAK]]," ",""),"-",""),"(",""),")",""),".",""),",",""),"/",""),"""",""),"+",""))</f>
        <v/>
      </c>
      <c r="E2203" s="3" t="str">
        <f>LOWER(SUBSTITUTE(SUBSTITUTE(SUBSTITUTE(SUBSTITUTE(SUBSTITUTE(SUBSTITUTE(SUBSTITUTE(SUBSTITUTE(SUBSTITUTE(db[[#This Row],[NB BM]]&amp;db[[#This Row],[QTY/ CTN]]," ",),".",""),"-",""),"(",""),")",""),",",""),"/",""),"""",""),"+",""))</f>
        <v>pitajepangmotifpolosmixb1ctn</v>
      </c>
      <c r="F22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pitajpnmotifpolosmixb1ctnuntana</v>
      </c>
      <c r="G2203" s="1" t="s">
        <v>5239</v>
      </c>
      <c r="H2203" s="4" t="s">
        <v>5238</v>
      </c>
      <c r="I2203" s="49"/>
      <c r="J2203" s="1" t="s">
        <v>1621</v>
      </c>
      <c r="K2203" s="26" t="e">
        <f>IF(db[[#This Row],[NB NOTA_C]]="","",COUNTIF([2]!B_MSK[concat],db[[#This Row],[NB NOTA_C]]))</f>
        <v>#REF!</v>
      </c>
      <c r="L2203" s="36" t="s">
        <v>2160</v>
      </c>
      <c r="M2203" s="32" t="s">
        <v>4482</v>
      </c>
      <c r="N2203" s="33" t="s">
        <v>2813</v>
      </c>
      <c r="P2203" s="1" t="str">
        <f>IF(db[[#This Row],[QTY/ CTN]]="","",SUBSTITUTE(SUBSTITUTE(SUBSTITUTE(db[[#This Row],[QTY/ CTN]]," ","_",2),"(",""),")","")&amp;"_")</f>
        <v>1 CTN_</v>
      </c>
      <c r="Q2203" s="1">
        <f>IF(db[[#This Row],[H_QTY/ CTN]]="","",SEARCH("_",db[[#This Row],[H_QTY/ CTN]]))</f>
        <v>6</v>
      </c>
      <c r="R2203" s="1">
        <f>IF(db[[#This Row],[H_QTY/ CTN]]="","",LEN(db[[#This Row],[H_QTY/ CTN]]))</f>
        <v>6</v>
      </c>
      <c r="S2203" s="90" t="str">
        <f>IF(db[[#This Row],[H_QTY/ CTN]]="","",LEFT(db[[#This Row],[H_QTY/ CTN]],db[[#This Row],[H_1]]-1))</f>
        <v>1 CTN</v>
      </c>
      <c r="T2203" s="87" t="str">
        <f>IF(NOT(db[[#This Row],[H_1]]=db[[#This Row],[H_2]]),MID(db[[#This Row],[H_QTY/ CTN]],db[[#This Row],[H_1]]+1,db[[#This Row],[H_2]]-db[[#This Row],[H_1]]-1),"")</f>
        <v/>
      </c>
      <c r="U2203" s="87" t="str">
        <f>IF(db[[#This Row],[QTY/ CTN B]]="","",LEFT(db[[#This Row],[QTY/ CTN B]],SEARCH(" ",db[[#This Row],[QTY/ CTN B]],1)-1))</f>
        <v>1</v>
      </c>
      <c r="V2203" s="87" t="str">
        <f>IF(db[[#This Row],[QTY/ CTN B]]="","",RIGHT(db[[#This Row],[QTY/ CTN B]],LEN(db[[#This Row],[QTY/ CTN B]])-SEARCH(" ",db[[#This Row],[QTY/ CTN B]],1)))</f>
        <v>CTN</v>
      </c>
      <c r="W2203" s="87" t="str">
        <f>IF(db[[#This Row],[QTY/ CTN TG]]="",IF(db[[#This Row],[STN TG]]="","",12),LEFT(db[[#This Row],[QTY/ CTN TG]],SEARCH(" ",db[[#This Row],[QTY/ CTN TG]],1)-1))</f>
        <v/>
      </c>
      <c r="X2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3" s="87" t="str">
        <f>IF(db[[#This Row],[STN K]]="","",IF(db[[#This Row],[STN TG]]="LSN",12,""))</f>
        <v/>
      </c>
      <c r="Z2203" s="87" t="str">
        <f>IF(db[[#This Row],[STN TG]]="LSN","PCS","")</f>
        <v/>
      </c>
      <c r="AA2203" s="87">
        <f>db[[#This Row],[QTY B]]*IF(db[[#This Row],[QTY TG]]="",1,db[[#This Row],[QTY TG]])*IF(db[[#This Row],[QTY K]]="",1,db[[#This Row],[QTY K]])</f>
        <v>1</v>
      </c>
      <c r="AB2203" s="87" t="str">
        <f>IF(db[[#This Row],[STN K]]="",IF(db[[#This Row],[STN TG]]="",db[[#This Row],[STN B]],db[[#This Row],[STN TG]]),db[[#This Row],[STN K]])</f>
        <v>CTN</v>
      </c>
      <c r="AC2203" s="87"/>
    </row>
    <row r="2204" spans="1:29" x14ac:dyDescent="0.25">
      <c r="A2204" s="87">
        <f>ROW()-1</f>
        <v>2203</v>
      </c>
      <c r="B2204" s="3" t="str">
        <f>LOWER(SUBSTITUTE(SUBSTITUTE(SUBSTITUTE(SUBSTITUTE(SUBSTITUTE(SUBSTITUTE(db[[#This Row],[NB BM]]," ",),".",""),"-",""),"(",""),")",""),"/",""))</f>
        <v>pitajepangpolosmixb</v>
      </c>
      <c r="C2204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D2204" s="3" t="str">
        <f>LOWER(SUBSTITUTE(SUBSTITUTE(SUBSTITUTE(SUBSTITUTE(SUBSTITUTE(SUBSTITUTE(SUBSTITUTE(SUBSTITUTE(SUBSTITUTE(db[[#This Row],[NB PAJAK]]," ",""),"-",""),"(",""),")",""),".",""),",",""),"/",""),"""",""),"+",""))</f>
        <v/>
      </c>
      <c r="E2204" s="3" t="str">
        <f>LOWER(SUBSTITUTE(SUBSTITUTE(SUBSTITUTE(SUBSTITUTE(SUBSTITUTE(SUBSTITUTE(SUBSTITUTE(SUBSTITUTE(SUBSTITUTE(db[[#This Row],[NB BM]]&amp;db[[#This Row],[QTY/ CTN]]," ",),".",""),"-",""),"(",""),")",""),",",""),"/",""),"""",""),"+",""))</f>
        <v>pitajepangpolosmixb1ctn</v>
      </c>
      <c r="F22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pitajpnpolosmixb1ctnuntana</v>
      </c>
      <c r="G2204" s="1" t="s">
        <v>5240</v>
      </c>
      <c r="H2204" s="4" t="s">
        <v>5237</v>
      </c>
      <c r="I2204" s="49"/>
      <c r="J2204" s="1" t="s">
        <v>1621</v>
      </c>
      <c r="K2204" s="26" t="e">
        <f>IF(db[[#This Row],[NB NOTA_C]]="","",COUNTIF([2]!B_MSK[concat],db[[#This Row],[NB NOTA_C]]))</f>
        <v>#REF!</v>
      </c>
      <c r="L2204" s="36" t="s">
        <v>2160</v>
      </c>
      <c r="M2204" s="32" t="s">
        <v>4482</v>
      </c>
      <c r="N2204" s="33" t="s">
        <v>2813</v>
      </c>
      <c r="P2204" s="1" t="str">
        <f>IF(db[[#This Row],[QTY/ CTN]]="","",SUBSTITUTE(SUBSTITUTE(SUBSTITUTE(db[[#This Row],[QTY/ CTN]]," ","_",2),"(",""),")","")&amp;"_")</f>
        <v>1 CTN_</v>
      </c>
      <c r="Q2204" s="1">
        <f>IF(db[[#This Row],[H_QTY/ CTN]]="","",SEARCH("_",db[[#This Row],[H_QTY/ CTN]]))</f>
        <v>6</v>
      </c>
      <c r="R2204" s="1">
        <f>IF(db[[#This Row],[H_QTY/ CTN]]="","",LEN(db[[#This Row],[H_QTY/ CTN]]))</f>
        <v>6</v>
      </c>
      <c r="S2204" s="90" t="str">
        <f>IF(db[[#This Row],[H_QTY/ CTN]]="","",LEFT(db[[#This Row],[H_QTY/ CTN]],db[[#This Row],[H_1]]-1))</f>
        <v>1 CTN</v>
      </c>
      <c r="T2204" s="87" t="str">
        <f>IF(NOT(db[[#This Row],[H_1]]=db[[#This Row],[H_2]]),MID(db[[#This Row],[H_QTY/ CTN]],db[[#This Row],[H_1]]+1,db[[#This Row],[H_2]]-db[[#This Row],[H_1]]-1),"")</f>
        <v/>
      </c>
      <c r="U2204" s="87" t="str">
        <f>IF(db[[#This Row],[QTY/ CTN B]]="","",LEFT(db[[#This Row],[QTY/ CTN B]],SEARCH(" ",db[[#This Row],[QTY/ CTN B]],1)-1))</f>
        <v>1</v>
      </c>
      <c r="V2204" s="87" t="str">
        <f>IF(db[[#This Row],[QTY/ CTN B]]="","",RIGHT(db[[#This Row],[QTY/ CTN B]],LEN(db[[#This Row],[QTY/ CTN B]])-SEARCH(" ",db[[#This Row],[QTY/ CTN B]],1)))</f>
        <v>CTN</v>
      </c>
      <c r="W2204" s="87" t="str">
        <f>IF(db[[#This Row],[QTY/ CTN TG]]="",IF(db[[#This Row],[STN TG]]="","",12),LEFT(db[[#This Row],[QTY/ CTN TG]],SEARCH(" ",db[[#This Row],[QTY/ CTN TG]],1)-1))</f>
        <v/>
      </c>
      <c r="X2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4" s="87" t="str">
        <f>IF(db[[#This Row],[STN K]]="","",IF(db[[#This Row],[STN TG]]="LSN",12,""))</f>
        <v/>
      </c>
      <c r="Z2204" s="87" t="str">
        <f>IF(db[[#This Row],[STN TG]]="LSN","PCS","")</f>
        <v/>
      </c>
      <c r="AA2204" s="87">
        <f>db[[#This Row],[QTY B]]*IF(db[[#This Row],[QTY TG]]="",1,db[[#This Row],[QTY TG]])*IF(db[[#This Row],[QTY K]]="",1,db[[#This Row],[QTY K]])</f>
        <v>1</v>
      </c>
      <c r="AB2204" s="87" t="str">
        <f>IF(db[[#This Row],[STN K]]="",IF(db[[#This Row],[STN TG]]="",db[[#This Row],[STN B]],db[[#This Row],[STN TG]]),db[[#This Row],[STN K]])</f>
        <v>CTN</v>
      </c>
      <c r="AC2204" s="87"/>
    </row>
    <row r="2205" spans="1:29" x14ac:dyDescent="0.25">
      <c r="A2205" s="87">
        <f>ROW()-1</f>
        <v>2204</v>
      </c>
      <c r="B2205" s="3" t="str">
        <f>LOWER(SUBSTITUTE(SUBSTITUTE(SUBSTITUTE(SUBSTITUTE(SUBSTITUTE(SUBSTITUTE(db[[#This Row],[NB BM]]," ",),".",""),"-",""),"(",""),")",""),"/",""))</f>
        <v>pitatariklistemas</v>
      </c>
      <c r="C2205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D2205" s="3" t="str">
        <f>LOWER(SUBSTITUTE(SUBSTITUTE(SUBSTITUTE(SUBSTITUTE(SUBSTITUTE(SUBSTITUTE(SUBSTITUTE(SUBSTITUTE(SUBSTITUTE(db[[#This Row],[NB PAJAK]]," ",""),"-",""),"(",""),")",""),".",""),",",""),"/",""),"""",""),"+",""))</f>
        <v/>
      </c>
      <c r="E2205" s="3" t="str">
        <f>LOWER(SUBSTITUTE(SUBSTITUTE(SUBSTITUTE(SUBSTITUTE(SUBSTITUTE(SUBSTITUTE(SUBSTITUTE(SUBSTITUTE(SUBSTITUTE(db[[#This Row],[NB BM]]&amp;db[[#This Row],[QTY/ CTN]]," ",),".",""),"-",""),"(",""),")",""),",",""),"/",""),"""",""),"+",""))</f>
        <v>pitatariklistemas1000pak</v>
      </c>
      <c r="F22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pitatariklistemasgoldlist1000pakuntana</v>
      </c>
      <c r="G2205" s="1" t="s">
        <v>1245</v>
      </c>
      <c r="H2205" s="4" t="s">
        <v>1537</v>
      </c>
      <c r="I2205" s="49"/>
      <c r="J2205" s="1" t="s">
        <v>1621</v>
      </c>
      <c r="K2205" s="26" t="e">
        <f>IF(db[[#This Row],[NB NOTA_C]]="","",COUNTIF([2]!B_MSK[concat],db[[#This Row],[NB NOTA_C]]))</f>
        <v>#REF!</v>
      </c>
      <c r="L2205" s="6" t="s">
        <v>1657</v>
      </c>
      <c r="M2205" s="1" t="s">
        <v>1807</v>
      </c>
      <c r="N2205" s="1" t="s">
        <v>2813</v>
      </c>
      <c r="P2205" s="1" t="str">
        <f>IF(db[[#This Row],[QTY/ CTN]]="","",SUBSTITUTE(SUBSTITUTE(SUBSTITUTE(db[[#This Row],[QTY/ CTN]]," ","_",2),"(",""),")","")&amp;"_")</f>
        <v>1000 PAK_</v>
      </c>
      <c r="Q2205" s="1">
        <f>IF(db[[#This Row],[H_QTY/ CTN]]="","",SEARCH("_",db[[#This Row],[H_QTY/ CTN]]))</f>
        <v>9</v>
      </c>
      <c r="R2205" s="1">
        <f>IF(db[[#This Row],[H_QTY/ CTN]]="","",LEN(db[[#This Row],[H_QTY/ CTN]]))</f>
        <v>9</v>
      </c>
      <c r="S2205" s="90" t="str">
        <f>IF(db[[#This Row],[H_QTY/ CTN]]="","",LEFT(db[[#This Row],[H_QTY/ CTN]],db[[#This Row],[H_1]]-1))</f>
        <v>1000 PAK</v>
      </c>
      <c r="T2205" s="87" t="str">
        <f>IF(NOT(db[[#This Row],[H_1]]=db[[#This Row],[H_2]]),MID(db[[#This Row],[H_QTY/ CTN]],db[[#This Row],[H_1]]+1,db[[#This Row],[H_2]]-db[[#This Row],[H_1]]-1),"")</f>
        <v/>
      </c>
      <c r="U2205" s="87" t="str">
        <f>IF(db[[#This Row],[QTY/ CTN B]]="","",LEFT(db[[#This Row],[QTY/ CTN B]],SEARCH(" ",db[[#This Row],[QTY/ CTN B]],1)-1))</f>
        <v>1000</v>
      </c>
      <c r="V2205" s="87" t="str">
        <f>IF(db[[#This Row],[QTY/ CTN B]]="","",RIGHT(db[[#This Row],[QTY/ CTN B]],LEN(db[[#This Row],[QTY/ CTN B]])-SEARCH(" ",db[[#This Row],[QTY/ CTN B]],1)))</f>
        <v>PAK</v>
      </c>
      <c r="W2205" s="87" t="str">
        <f>IF(db[[#This Row],[QTY/ CTN TG]]="",IF(db[[#This Row],[STN TG]]="","",12),LEFT(db[[#This Row],[QTY/ CTN TG]],SEARCH(" ",db[[#This Row],[QTY/ CTN TG]],1)-1))</f>
        <v/>
      </c>
      <c r="X2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5" s="87" t="str">
        <f>IF(db[[#This Row],[STN K]]="","",IF(db[[#This Row],[STN TG]]="LSN",12,""))</f>
        <v/>
      </c>
      <c r="Z2205" s="87" t="str">
        <f>IF(db[[#This Row],[STN TG]]="LSN","PCS","")</f>
        <v/>
      </c>
      <c r="AA2205" s="87">
        <f>db[[#This Row],[QTY B]]*IF(db[[#This Row],[QTY TG]]="",1,db[[#This Row],[QTY TG]])*IF(db[[#This Row],[QTY K]]="",1,db[[#This Row],[QTY K]])</f>
        <v>1000</v>
      </c>
      <c r="AB2205" s="87" t="str">
        <f>IF(db[[#This Row],[STN K]]="",IF(db[[#This Row],[STN TG]]="",db[[#This Row],[STN B]],db[[#This Row],[STN TG]]),db[[#This Row],[STN K]])</f>
        <v>PAK</v>
      </c>
      <c r="AC2205" s="87"/>
    </row>
    <row r="2206" spans="1:29" x14ac:dyDescent="0.25">
      <c r="A2206" s="87">
        <f>ROW()-1</f>
        <v>2205</v>
      </c>
      <c r="B2206" s="3" t="str">
        <f>LOWER(SUBSTITUTE(SUBSTITUTE(SUBSTITUTE(SUBSTITUTE(SUBSTITUTE(SUBSTITUTE(db[[#This Row],[NB BM]]," ",),".",""),"-",""),"(",""),")",""),"/",""))</f>
        <v>pitatarik30motifmix</v>
      </c>
      <c r="C2206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D2206" s="3" t="str">
        <f>LOWER(SUBSTITUTE(SUBSTITUTE(SUBSTITUTE(SUBSTITUTE(SUBSTITUTE(SUBSTITUTE(SUBSTITUTE(SUBSTITUTE(SUBSTITUTE(db[[#This Row],[NB PAJAK]]," ",""),"-",""),"(",""),")",""),".",""),",",""),"/",""),"""",""),"+",""))</f>
        <v/>
      </c>
      <c r="E2206" s="3" t="str">
        <f>LOWER(SUBSTITUTE(SUBSTITUTE(SUBSTITUTE(SUBSTITUTE(SUBSTITUTE(SUBSTITUTE(SUBSTITUTE(SUBSTITUTE(SUBSTITUTE(db[[#This Row],[NB BM]]&amp;db[[#This Row],[QTY/ CTN]]," ",),".",""),"-",""),"(",""),")",""),",",""),"/",""),"""",""),"+",""))</f>
        <v>pitatarik30motifmix1000pak</v>
      </c>
      <c r="F22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pitatarik30motifmix1000pakuntana</v>
      </c>
      <c r="G2206" s="1" t="s">
        <v>1244</v>
      </c>
      <c r="H2206" s="4" t="s">
        <v>1536</v>
      </c>
      <c r="I2206" s="49"/>
      <c r="J2206" s="1" t="s">
        <v>1621</v>
      </c>
      <c r="K2206" s="26" t="e">
        <f>IF(db[[#This Row],[NB NOTA_C]]="","",COUNTIF([2]!B_MSK[concat],db[[#This Row],[NB NOTA_C]]))</f>
        <v>#REF!</v>
      </c>
      <c r="L2206" s="6" t="s">
        <v>1657</v>
      </c>
      <c r="M2206" s="1" t="s">
        <v>1807</v>
      </c>
      <c r="N2206" s="1" t="s">
        <v>2813</v>
      </c>
      <c r="P2206" s="1" t="str">
        <f>IF(db[[#This Row],[QTY/ CTN]]="","",SUBSTITUTE(SUBSTITUTE(SUBSTITUTE(db[[#This Row],[QTY/ CTN]]," ","_",2),"(",""),")","")&amp;"_")</f>
        <v>1000 PAK_</v>
      </c>
      <c r="Q2206" s="1">
        <f>IF(db[[#This Row],[H_QTY/ CTN]]="","",SEARCH("_",db[[#This Row],[H_QTY/ CTN]]))</f>
        <v>9</v>
      </c>
      <c r="R2206" s="1">
        <f>IF(db[[#This Row],[H_QTY/ CTN]]="","",LEN(db[[#This Row],[H_QTY/ CTN]]))</f>
        <v>9</v>
      </c>
      <c r="S2206" s="90" t="str">
        <f>IF(db[[#This Row],[H_QTY/ CTN]]="","",LEFT(db[[#This Row],[H_QTY/ CTN]],db[[#This Row],[H_1]]-1))</f>
        <v>1000 PAK</v>
      </c>
      <c r="T2206" s="87" t="str">
        <f>IF(NOT(db[[#This Row],[H_1]]=db[[#This Row],[H_2]]),MID(db[[#This Row],[H_QTY/ CTN]],db[[#This Row],[H_1]]+1,db[[#This Row],[H_2]]-db[[#This Row],[H_1]]-1),"")</f>
        <v/>
      </c>
      <c r="U2206" s="87" t="str">
        <f>IF(db[[#This Row],[QTY/ CTN B]]="","",LEFT(db[[#This Row],[QTY/ CTN B]],SEARCH(" ",db[[#This Row],[QTY/ CTN B]],1)-1))</f>
        <v>1000</v>
      </c>
      <c r="V2206" s="87" t="str">
        <f>IF(db[[#This Row],[QTY/ CTN B]]="","",RIGHT(db[[#This Row],[QTY/ CTN B]],LEN(db[[#This Row],[QTY/ CTN B]])-SEARCH(" ",db[[#This Row],[QTY/ CTN B]],1)))</f>
        <v>PAK</v>
      </c>
      <c r="W2206" s="87" t="str">
        <f>IF(db[[#This Row],[QTY/ CTN TG]]="",IF(db[[#This Row],[STN TG]]="","",12),LEFT(db[[#This Row],[QTY/ CTN TG]],SEARCH(" ",db[[#This Row],[QTY/ CTN TG]],1)-1))</f>
        <v/>
      </c>
      <c r="X2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6" s="87" t="str">
        <f>IF(db[[#This Row],[STN K]]="","",IF(db[[#This Row],[STN TG]]="LSN",12,""))</f>
        <v/>
      </c>
      <c r="Z2206" s="87" t="str">
        <f>IF(db[[#This Row],[STN TG]]="LSN","PCS","")</f>
        <v/>
      </c>
      <c r="AA2206" s="87">
        <f>db[[#This Row],[QTY B]]*IF(db[[#This Row],[QTY TG]]="",1,db[[#This Row],[QTY TG]])*IF(db[[#This Row],[QTY K]]="",1,db[[#This Row],[QTY K]])</f>
        <v>1000</v>
      </c>
      <c r="AB2206" s="87" t="str">
        <f>IF(db[[#This Row],[STN K]]="",IF(db[[#This Row],[STN TG]]="",db[[#This Row],[STN B]],db[[#This Row],[STN TG]]),db[[#This Row],[STN K]])</f>
        <v>PAK</v>
      </c>
      <c r="AC2206" s="87"/>
    </row>
    <row r="2207" spans="1:29" x14ac:dyDescent="0.25">
      <c r="A2207" s="87">
        <f>ROW()-1</f>
        <v>2206</v>
      </c>
      <c r="B2207" s="3" t="str">
        <f>LOWER(SUBSTITUTE(SUBSTITUTE(SUBSTITUTE(SUBSTITUTE(SUBSTITUTE(SUBSTITUTE(db[[#This Row],[NB BM]]," ",),".",""),"-",""),"(",""),")",""),"/",""))</f>
        <v>pitatarik30motifpolos</v>
      </c>
      <c r="C2207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D2207" s="3" t="str">
        <f>LOWER(SUBSTITUTE(SUBSTITUTE(SUBSTITUTE(SUBSTITUTE(SUBSTITUTE(SUBSTITUTE(SUBSTITUTE(SUBSTITUTE(SUBSTITUTE(db[[#This Row],[NB PAJAK]]," ",""),"-",""),"(",""),")",""),".",""),",",""),"/",""),"""",""),"+",""))</f>
        <v/>
      </c>
      <c r="E2207" s="3" t="str">
        <f>LOWER(SUBSTITUTE(SUBSTITUTE(SUBSTITUTE(SUBSTITUTE(SUBSTITUTE(SUBSTITUTE(SUBSTITUTE(SUBSTITUTE(SUBSTITUTE(db[[#This Row],[NB BM]]&amp;db[[#This Row],[QTY/ CTN]]," ",),".",""),"-",""),"(",""),")",""),",",""),"/",""),"""",""),"+",""))</f>
        <v>pitatarik30motifpolos1200pcs</v>
      </c>
      <c r="F22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pitatarik30motifpolos1200pcsuntana</v>
      </c>
      <c r="G2207" s="1" t="s">
        <v>1994</v>
      </c>
      <c r="H2207" s="4" t="s">
        <v>3027</v>
      </c>
      <c r="I2207" s="49"/>
      <c r="J2207" s="1" t="s">
        <v>1621</v>
      </c>
      <c r="K2207" s="26" t="e">
        <f>IF(db[[#This Row],[NB NOTA_C]]="","",COUNTIF([2]!B_MSK[concat],db[[#This Row],[NB NOTA_C]]))</f>
        <v>#REF!</v>
      </c>
      <c r="L2207" s="7" t="s">
        <v>2160</v>
      </c>
      <c r="M2207" s="3" t="s">
        <v>2191</v>
      </c>
      <c r="N2207" s="1" t="s">
        <v>2813</v>
      </c>
      <c r="P2207" s="1" t="str">
        <f>IF(db[[#This Row],[QTY/ CTN]]="","",SUBSTITUTE(SUBSTITUTE(SUBSTITUTE(db[[#This Row],[QTY/ CTN]]," ","_",2),"(",""),")","")&amp;"_")</f>
        <v>1200 PCS_</v>
      </c>
      <c r="Q2207" s="1">
        <f>IF(db[[#This Row],[H_QTY/ CTN]]="","",SEARCH("_",db[[#This Row],[H_QTY/ CTN]]))</f>
        <v>9</v>
      </c>
      <c r="R2207" s="1">
        <f>IF(db[[#This Row],[H_QTY/ CTN]]="","",LEN(db[[#This Row],[H_QTY/ CTN]]))</f>
        <v>9</v>
      </c>
      <c r="S2207" s="90" t="str">
        <f>IF(db[[#This Row],[H_QTY/ CTN]]="","",LEFT(db[[#This Row],[H_QTY/ CTN]],db[[#This Row],[H_1]]-1))</f>
        <v>1200 PCS</v>
      </c>
      <c r="T2207" s="87" t="str">
        <f>IF(NOT(db[[#This Row],[H_1]]=db[[#This Row],[H_2]]),MID(db[[#This Row],[H_QTY/ CTN]],db[[#This Row],[H_1]]+1,db[[#This Row],[H_2]]-db[[#This Row],[H_1]]-1),"")</f>
        <v/>
      </c>
      <c r="U2207" s="87" t="str">
        <f>IF(db[[#This Row],[QTY/ CTN B]]="","",LEFT(db[[#This Row],[QTY/ CTN B]],SEARCH(" ",db[[#This Row],[QTY/ CTN B]],1)-1))</f>
        <v>1200</v>
      </c>
      <c r="V2207" s="87" t="str">
        <f>IF(db[[#This Row],[QTY/ CTN B]]="","",RIGHT(db[[#This Row],[QTY/ CTN B]],LEN(db[[#This Row],[QTY/ CTN B]])-SEARCH(" ",db[[#This Row],[QTY/ CTN B]],1)))</f>
        <v>PCS</v>
      </c>
      <c r="W2207" s="87" t="str">
        <f>IF(db[[#This Row],[QTY/ CTN TG]]="",IF(db[[#This Row],[STN TG]]="","",12),LEFT(db[[#This Row],[QTY/ CTN TG]],SEARCH(" ",db[[#This Row],[QTY/ CTN TG]],1)-1))</f>
        <v/>
      </c>
      <c r="X2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07" s="87" t="str">
        <f>IF(db[[#This Row],[STN K]]="","",IF(db[[#This Row],[STN TG]]="LSN",12,""))</f>
        <v/>
      </c>
      <c r="Z2207" s="87" t="str">
        <f>IF(db[[#This Row],[STN TG]]="LSN","PCS","")</f>
        <v/>
      </c>
      <c r="AA2207" s="87">
        <f>db[[#This Row],[QTY B]]*IF(db[[#This Row],[QTY TG]]="",1,db[[#This Row],[QTY TG]])*IF(db[[#This Row],[QTY K]]="",1,db[[#This Row],[QTY K]])</f>
        <v>1200</v>
      </c>
      <c r="AB2207" s="87" t="str">
        <f>IF(db[[#This Row],[STN K]]="",IF(db[[#This Row],[STN TG]]="",db[[#This Row],[STN B]],db[[#This Row],[STN TG]]),db[[#This Row],[STN K]])</f>
        <v>PCS</v>
      </c>
      <c r="AC2207" s="87"/>
    </row>
    <row r="2208" spans="1:29" x14ac:dyDescent="0.25">
      <c r="A2208" s="87">
        <f>ROW()-1</f>
        <v>2207</v>
      </c>
      <c r="B2208" s="3" t="str">
        <f>LOWER(SUBSTITUTE(SUBSTITUTE(SUBSTITUTE(SUBSTITUTE(SUBSTITUTE(SUBSTITUTE(db[[#This Row],[NB BM]]," ",),".",""),"-",""),"(",""),")",""),"/",""))</f>
        <v>guntinggunindopl8</v>
      </c>
      <c r="C2208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D2208" s="3" t="str">
        <f>LOWER(SUBSTITUTE(SUBSTITUTE(SUBSTITUTE(SUBSTITUTE(SUBSTITUTE(SUBSTITUTE(SUBSTITUTE(SUBSTITUTE(SUBSTITUTE(db[[#This Row],[NB PAJAK]]," ",""),"-",""),"(",""),")",""),".",""),",",""),"/",""),"""",""),"+",""))</f>
        <v/>
      </c>
      <c r="E2208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guntinggunindopl820lsn</v>
      </c>
      <c r="F22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pl8gunindo20lsnuntana</v>
      </c>
      <c r="G2208" s="1" t="s">
        <v>6735</v>
      </c>
      <c r="H2208" s="4" t="s">
        <v>4536</v>
      </c>
      <c r="I2208" s="49"/>
      <c r="J2208" s="1" t="s">
        <v>1621</v>
      </c>
      <c r="K2208" s="26" t="e">
        <f>IF(db[[#This Row],[NB NOTA_C]]="","",COUNTIF([2]!B_MSK[concat],db[[#This Row],[NB NOTA_C]]))</f>
        <v>#REF!</v>
      </c>
      <c r="L2208" s="6" t="s">
        <v>1648</v>
      </c>
      <c r="M2208" s="1" t="s">
        <v>1718</v>
      </c>
      <c r="N2208" s="1" t="s">
        <v>2793</v>
      </c>
      <c r="P2208" s="1" t="str">
        <f>IF(db[[#This Row],[QTY/ CTN]]="","",SUBSTITUTE(SUBSTITUTE(SUBSTITUTE(db[[#This Row],[QTY/ CTN]]," ","_",2),"(",""),")","")&amp;"_")</f>
        <v>20 LSN_</v>
      </c>
      <c r="Q2208" s="1">
        <f>IF(db[[#This Row],[H_QTY/ CTN]]="","",SEARCH("_",db[[#This Row],[H_QTY/ CTN]]))</f>
        <v>7</v>
      </c>
      <c r="R2208" s="1">
        <f>IF(db[[#This Row],[H_QTY/ CTN]]="","",LEN(db[[#This Row],[H_QTY/ CTN]]))</f>
        <v>7</v>
      </c>
      <c r="S2208" s="90" t="str">
        <f>IF(db[[#This Row],[H_QTY/ CTN]]="","",LEFT(db[[#This Row],[H_QTY/ CTN]],db[[#This Row],[H_1]]-1))</f>
        <v>20 LSN</v>
      </c>
      <c r="T2208" s="87" t="str">
        <f>IF(NOT(db[[#This Row],[H_1]]=db[[#This Row],[H_2]]),MID(db[[#This Row],[H_QTY/ CTN]],db[[#This Row],[H_1]]+1,db[[#This Row],[H_2]]-db[[#This Row],[H_1]]-1),"")</f>
        <v/>
      </c>
      <c r="U2208" s="87" t="str">
        <f>IF(db[[#This Row],[QTY/ CTN B]]="","",LEFT(db[[#This Row],[QTY/ CTN B]],SEARCH(" ",db[[#This Row],[QTY/ CTN B]],1)-1))</f>
        <v>20</v>
      </c>
      <c r="V2208" s="87" t="str">
        <f>IF(db[[#This Row],[QTY/ CTN B]]="","",RIGHT(db[[#This Row],[QTY/ CTN B]],LEN(db[[#This Row],[QTY/ CTN B]])-SEARCH(" ",db[[#This Row],[QTY/ CTN B]],1)))</f>
        <v>LSN</v>
      </c>
      <c r="W2208" s="87">
        <f>IF(db[[#This Row],[QTY/ CTN TG]]="",IF(db[[#This Row],[STN TG]]="","",12),LEFT(db[[#This Row],[QTY/ CTN TG]],SEARCH(" ",db[[#This Row],[QTY/ CTN TG]],1)-1))</f>
        <v>12</v>
      </c>
      <c r="X2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08" s="87" t="str">
        <f>IF(db[[#This Row],[STN K]]="","",IF(db[[#This Row],[STN TG]]="LSN",12,""))</f>
        <v/>
      </c>
      <c r="Z2208" s="87" t="str">
        <f>IF(db[[#This Row],[STN TG]]="LSN","PCS","")</f>
        <v/>
      </c>
      <c r="AA2208" s="87">
        <f>db[[#This Row],[QTY B]]*IF(db[[#This Row],[QTY TG]]="",1,db[[#This Row],[QTY TG]])*IF(db[[#This Row],[QTY K]]="",1,db[[#This Row],[QTY K]])</f>
        <v>240</v>
      </c>
      <c r="AB2208" s="87" t="str">
        <f>IF(db[[#This Row],[STN K]]="",IF(db[[#This Row],[STN TG]]="",db[[#This Row],[STN B]],db[[#This Row],[STN TG]]),db[[#This Row],[STN K]])</f>
        <v>PCS</v>
      </c>
      <c r="AC2208" s="87"/>
    </row>
    <row r="2209" spans="1:29" x14ac:dyDescent="0.25">
      <c r="A2209" s="87">
        <f>ROW()-1</f>
        <v>2208</v>
      </c>
      <c r="B2209" s="3" t="str">
        <f>LOWER(SUBSTITUTE(SUBSTITUTE(SUBSTITUTE(SUBSTITUTE(SUBSTITUTE(SUBSTITUTE(db[[#This Row],[NB BM]]," ",),".",""),"-",""),"(",""),")",""),"/",""))</f>
        <v>guntinggunindopl8</v>
      </c>
      <c r="C2209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D2209" s="3" t="str">
        <f>LOWER(SUBSTITUTE(SUBSTITUTE(SUBSTITUTE(SUBSTITUTE(SUBSTITUTE(SUBSTITUTE(SUBSTITUTE(SUBSTITUTE(SUBSTITUTE(db[[#This Row],[NB PAJAK]]," ",""),"-",""),"(",""),")",""),".",""),",",""),"/",""),"""",""),"+",""))</f>
        <v/>
      </c>
      <c r="E2209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guntinggunindopl820lsn</v>
      </c>
      <c r="F22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pl8gunindo20dzct20lsnuntana</v>
      </c>
      <c r="G2209" s="1" t="s">
        <v>6735</v>
      </c>
      <c r="H2209" s="4" t="s">
        <v>3331</v>
      </c>
      <c r="I2209" s="49"/>
      <c r="J2209" s="1" t="s">
        <v>1621</v>
      </c>
      <c r="K2209" s="26" t="e">
        <f>IF(db[[#This Row],[NB NOTA_C]]="","",COUNTIF([2]!B_MSK[concat],db[[#This Row],[NB NOTA_C]]))</f>
        <v>#REF!</v>
      </c>
      <c r="L2209" s="6" t="s">
        <v>1648</v>
      </c>
      <c r="M2209" s="1" t="s">
        <v>1718</v>
      </c>
      <c r="N2209" s="1" t="s">
        <v>2793</v>
      </c>
      <c r="P2209" s="1" t="str">
        <f>IF(db[[#This Row],[QTY/ CTN]]="","",SUBSTITUTE(SUBSTITUTE(SUBSTITUTE(db[[#This Row],[QTY/ CTN]]," ","_",2),"(",""),")","")&amp;"_")</f>
        <v>20 LSN_</v>
      </c>
      <c r="Q2209" s="1">
        <f>IF(db[[#This Row],[H_QTY/ CTN]]="","",SEARCH("_",db[[#This Row],[H_QTY/ CTN]]))</f>
        <v>7</v>
      </c>
      <c r="R2209" s="1">
        <f>IF(db[[#This Row],[H_QTY/ CTN]]="","",LEN(db[[#This Row],[H_QTY/ CTN]]))</f>
        <v>7</v>
      </c>
      <c r="S2209" s="90" t="str">
        <f>IF(db[[#This Row],[H_QTY/ CTN]]="","",LEFT(db[[#This Row],[H_QTY/ CTN]],db[[#This Row],[H_1]]-1))</f>
        <v>20 LSN</v>
      </c>
      <c r="T2209" s="87" t="str">
        <f>IF(NOT(db[[#This Row],[H_1]]=db[[#This Row],[H_2]]),MID(db[[#This Row],[H_QTY/ CTN]],db[[#This Row],[H_1]]+1,db[[#This Row],[H_2]]-db[[#This Row],[H_1]]-1),"")</f>
        <v/>
      </c>
      <c r="U2209" s="87" t="str">
        <f>IF(db[[#This Row],[QTY/ CTN B]]="","",LEFT(db[[#This Row],[QTY/ CTN B]],SEARCH(" ",db[[#This Row],[QTY/ CTN B]],1)-1))</f>
        <v>20</v>
      </c>
      <c r="V2209" s="87" t="str">
        <f>IF(db[[#This Row],[QTY/ CTN B]]="","",RIGHT(db[[#This Row],[QTY/ CTN B]],LEN(db[[#This Row],[QTY/ CTN B]])-SEARCH(" ",db[[#This Row],[QTY/ CTN B]],1)))</f>
        <v>LSN</v>
      </c>
      <c r="W2209" s="87">
        <f>IF(db[[#This Row],[QTY/ CTN TG]]="",IF(db[[#This Row],[STN TG]]="","",12),LEFT(db[[#This Row],[QTY/ CTN TG]],SEARCH(" ",db[[#This Row],[QTY/ CTN TG]],1)-1))</f>
        <v>12</v>
      </c>
      <c r="X2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09" s="87" t="str">
        <f>IF(db[[#This Row],[STN K]]="","",IF(db[[#This Row],[STN TG]]="LSN",12,""))</f>
        <v/>
      </c>
      <c r="Z2209" s="87" t="str">
        <f>IF(db[[#This Row],[STN TG]]="LSN","PCS","")</f>
        <v/>
      </c>
      <c r="AA2209" s="87">
        <f>db[[#This Row],[QTY B]]*IF(db[[#This Row],[QTY TG]]="",1,db[[#This Row],[QTY TG]])*IF(db[[#This Row],[QTY K]]="",1,db[[#This Row],[QTY K]])</f>
        <v>240</v>
      </c>
      <c r="AB2209" s="87" t="str">
        <f>IF(db[[#This Row],[STN K]]="",IF(db[[#This Row],[STN TG]]="",db[[#This Row],[STN B]],db[[#This Row],[STN TG]]),db[[#This Row],[STN K]])</f>
        <v>PCS</v>
      </c>
      <c r="AC2209" s="87"/>
    </row>
    <row r="2210" spans="1:29" x14ac:dyDescent="0.25">
      <c r="A2210" s="87">
        <f>ROW()-1</f>
        <v>2209</v>
      </c>
      <c r="B2210" s="103" t="str">
        <f>LOWER(SUBSTITUTE(SUBSTITUTE(SUBSTITUTE(SUBSTITUTE(SUBSTITUTE(SUBSTITUTE(db[[#This Row],[NB BM]]," ",),".",""),"-",""),"(",""),")",""),"/",""))</f>
        <v>dispenserpolarbearmn305</v>
      </c>
      <c r="C2210" s="103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D2210" s="103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E2210" s="103" t="str">
        <f>LOWER(SUBSTITUTE(SUBSTITUTE(SUBSTITUTE(SUBSTITUTE(SUBSTITUTE(SUBSTITUTE(SUBSTITUTE(SUBSTITUTE(SUBSTITUTE(db[[#This Row],[NB BM]]&amp;db[[#This Row],[QTY/ CTN]]," ",),".",""),"-",""),"(",""),")",""),",",""),"/",""),"""",""),"+",""))</f>
        <v>dispenserpolarbearmn30548box12pcs</v>
      </c>
      <c r="F221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polarbearwdispmn30548box12pcsartomoro</v>
      </c>
      <c r="G2210" s="104" t="s">
        <v>5229</v>
      </c>
      <c r="H2210" s="104" t="s">
        <v>5228</v>
      </c>
      <c r="I2210" s="105" t="s">
        <v>5230</v>
      </c>
      <c r="J2210" s="106" t="s">
        <v>1620</v>
      </c>
      <c r="K2210" s="107" t="e">
        <f>IF(db[[#This Row],[NB NOTA_C]]="","",COUNTIF([2]!B_MSK[concat],db[[#This Row],[NB NOTA_C]]))</f>
        <v>#REF!</v>
      </c>
      <c r="L2210" s="108" t="s">
        <v>2151</v>
      </c>
      <c r="M2210" s="3" t="s">
        <v>3155</v>
      </c>
      <c r="N2210" s="106" t="s">
        <v>2795</v>
      </c>
      <c r="O2210" s="3" t="s">
        <v>5324</v>
      </c>
      <c r="P2210" s="103" t="str">
        <f>IF(db[[#This Row],[QTY/ CTN]]="","",SUBSTITUTE(SUBSTITUTE(SUBSTITUTE(db[[#This Row],[QTY/ CTN]]," ","_",2),"(",""),")","")&amp;"_")</f>
        <v>48 BOX_12 PCS_</v>
      </c>
      <c r="Q2210" s="103">
        <f>IF(db[[#This Row],[H_QTY/ CTN]]="","",SEARCH("_",db[[#This Row],[H_QTY/ CTN]]))</f>
        <v>7</v>
      </c>
      <c r="R2210" s="103">
        <f>IF(db[[#This Row],[H_QTY/ CTN]]="","",LEN(db[[#This Row],[H_QTY/ CTN]]))</f>
        <v>14</v>
      </c>
      <c r="S2210" s="109" t="str">
        <f>IF(db[[#This Row],[H_QTY/ CTN]]="","",LEFT(db[[#This Row],[H_QTY/ CTN]],db[[#This Row],[H_1]]-1))</f>
        <v>48 BOX</v>
      </c>
      <c r="T2210" s="109" t="str">
        <f>IF(NOT(db[[#This Row],[H_1]]=db[[#This Row],[H_2]]),MID(db[[#This Row],[H_QTY/ CTN]],db[[#This Row],[H_1]]+1,db[[#This Row],[H_2]]-db[[#This Row],[H_1]]-1),"")</f>
        <v>12 PCS</v>
      </c>
      <c r="U2210" s="109" t="str">
        <f>IF(db[[#This Row],[QTY/ CTN B]]="","",LEFT(db[[#This Row],[QTY/ CTN B]],SEARCH(" ",db[[#This Row],[QTY/ CTN B]],1)-1))</f>
        <v>48</v>
      </c>
      <c r="V2210" s="109" t="str">
        <f>IF(db[[#This Row],[QTY/ CTN B]]="","",RIGHT(db[[#This Row],[QTY/ CTN B]],LEN(db[[#This Row],[QTY/ CTN B]])-SEARCH(" ",db[[#This Row],[QTY/ CTN B]],1)))</f>
        <v>BOX</v>
      </c>
      <c r="W2210" s="109" t="str">
        <f>IF(db[[#This Row],[QTY/ CTN TG]]="",IF(db[[#This Row],[STN TG]]="","",12),LEFT(db[[#This Row],[QTY/ CTN TG]],SEARCH(" ",db[[#This Row],[QTY/ CTN TG]],1)-1))</f>
        <v>12</v>
      </c>
      <c r="X221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0" s="109" t="str">
        <f>IF(db[[#This Row],[STN K]]="","",IF(db[[#This Row],[STN TG]]="LSN",12,""))</f>
        <v/>
      </c>
      <c r="Z2210" s="109" t="str">
        <f>IF(db[[#This Row],[STN TG]]="LSN","PCS","")</f>
        <v/>
      </c>
      <c r="AA2210" s="109">
        <f>db[[#This Row],[QTY B]]*IF(db[[#This Row],[QTY TG]]="",1,db[[#This Row],[QTY TG]])*IF(db[[#This Row],[QTY K]]="",1,db[[#This Row],[QTY K]])</f>
        <v>576</v>
      </c>
      <c r="AB2210" s="109" t="str">
        <f>IF(db[[#This Row],[STN K]]="",IF(db[[#This Row],[STN TG]]="",db[[#This Row],[STN B]],db[[#This Row],[STN TG]]),db[[#This Row],[STN K]])</f>
        <v>PCS</v>
      </c>
      <c r="AC2210" s="87"/>
    </row>
    <row r="2211" spans="1:29" x14ac:dyDescent="0.25">
      <c r="A2211" s="87">
        <f>ROW()-1</f>
        <v>2210</v>
      </c>
      <c r="B2211" s="1" t="str">
        <f>LOWER(SUBSTITUTE(SUBSTITUTE(SUBSTITUTE(SUBSTITUTE(SUBSTITUTE(SUBSTITUTE(db[[#This Row],[NB BM]]," ",),".",""),"-",""),"(",""),")",""),"/",""))</f>
        <v>postercolorpoc10ml12c</v>
      </c>
      <c r="C221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D2211" s="1" t="str">
        <f>LOWER(SUBSTITUTE(SUBSTITUTE(SUBSTITUTE(SUBSTITUTE(SUBSTITUTE(SUBSTITUTE(SUBSTITUTE(SUBSTITUTE(SUBSTITUTE(db[[#This Row],[NB PAJAK]]," ",""),"-",""),"(",""),")",""),".",""),",",""),"/",""),"""",""),"+",""))</f>
        <v/>
      </c>
      <c r="E2211" s="1" t="str">
        <f>LOWER(SUBSTITUTE(SUBSTITUTE(SUBSTITUTE(SUBSTITUTE(SUBSTITUTE(SUBSTITUTE(SUBSTITUTE(SUBSTITUTE(SUBSTITUTE(db[[#This Row],[NB BM]]&amp;db[[#This Row],[QTY/ CTN]]," ",),".",""),"-",""),"(",""),")",""),",",""),"/",""),"""",""),"+",""))</f>
        <v>postercolorpoc10ml12c6lsn</v>
      </c>
      <c r="F22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postercolorpoc10ml12bottlejk6lsnartomoro</v>
      </c>
      <c r="G2211" s="1" t="s">
        <v>775</v>
      </c>
      <c r="H2211" s="4" t="s">
        <v>776</v>
      </c>
      <c r="I2211" s="49"/>
      <c r="J2211" s="1" t="s">
        <v>1620</v>
      </c>
      <c r="K2211" s="26" t="e">
        <f>IF(db[[#This Row],[NB NOTA_C]]="","",COUNTIF([2]!B_MSK[concat],db[[#This Row],[NB NOTA_C]]))</f>
        <v>#REF!</v>
      </c>
      <c r="L2211" s="6" t="s">
        <v>1631</v>
      </c>
      <c r="M2211" s="1" t="s">
        <v>1700</v>
      </c>
      <c r="N2211" s="1" t="s">
        <v>2785</v>
      </c>
      <c r="P2211" s="1" t="str">
        <f>IF(db[[#This Row],[QTY/ CTN]]="","",SUBSTITUTE(SUBSTITUTE(SUBSTITUTE(db[[#This Row],[QTY/ CTN]]," ","_",2),"(",""),")","")&amp;"_")</f>
        <v>6 LSN_</v>
      </c>
      <c r="Q2211" s="1">
        <f>IF(db[[#This Row],[H_QTY/ CTN]]="","",SEARCH("_",db[[#This Row],[H_QTY/ CTN]]))</f>
        <v>6</v>
      </c>
      <c r="R2211" s="1">
        <f>IF(db[[#This Row],[H_QTY/ CTN]]="","",LEN(db[[#This Row],[H_QTY/ CTN]]))</f>
        <v>6</v>
      </c>
      <c r="S2211" s="90" t="str">
        <f>IF(db[[#This Row],[H_QTY/ CTN]]="","",LEFT(db[[#This Row],[H_QTY/ CTN]],db[[#This Row],[H_1]]-1))</f>
        <v>6 LSN</v>
      </c>
      <c r="T2211" s="87" t="str">
        <f>IF(NOT(db[[#This Row],[H_1]]=db[[#This Row],[H_2]]),MID(db[[#This Row],[H_QTY/ CTN]],db[[#This Row],[H_1]]+1,db[[#This Row],[H_2]]-db[[#This Row],[H_1]]-1),"")</f>
        <v/>
      </c>
      <c r="U2211" s="87" t="str">
        <f>IF(db[[#This Row],[QTY/ CTN B]]="","",LEFT(db[[#This Row],[QTY/ CTN B]],SEARCH(" ",db[[#This Row],[QTY/ CTN B]],1)-1))</f>
        <v>6</v>
      </c>
      <c r="V2211" s="87" t="str">
        <f>IF(db[[#This Row],[QTY/ CTN B]]="","",RIGHT(db[[#This Row],[QTY/ CTN B]],LEN(db[[#This Row],[QTY/ CTN B]])-SEARCH(" ",db[[#This Row],[QTY/ CTN B]],1)))</f>
        <v>LSN</v>
      </c>
      <c r="W2211" s="87">
        <f>IF(db[[#This Row],[QTY/ CTN TG]]="",IF(db[[#This Row],[STN TG]]="","",12),LEFT(db[[#This Row],[QTY/ CTN TG]],SEARCH(" ",db[[#This Row],[QTY/ CTN TG]],1)-1))</f>
        <v>12</v>
      </c>
      <c r="X2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1" s="87" t="str">
        <f>IF(db[[#This Row],[STN K]]="","",IF(db[[#This Row],[STN TG]]="LSN",12,""))</f>
        <v/>
      </c>
      <c r="Z2211" s="87" t="str">
        <f>IF(db[[#This Row],[STN TG]]="LSN","PCS","")</f>
        <v/>
      </c>
      <c r="AA2211" s="87">
        <f>db[[#This Row],[QTY B]]*IF(db[[#This Row],[QTY TG]]="",1,db[[#This Row],[QTY TG]])*IF(db[[#This Row],[QTY K]]="",1,db[[#This Row],[QTY K]])</f>
        <v>72</v>
      </c>
      <c r="AB2211" s="87" t="str">
        <f>IF(db[[#This Row],[STN K]]="",IF(db[[#This Row],[STN TG]]="",db[[#This Row],[STN B]],db[[#This Row],[STN TG]]),db[[#This Row],[STN K]])</f>
        <v>PCS</v>
      </c>
      <c r="AC2211" s="87"/>
    </row>
    <row r="2212" spans="1:29" x14ac:dyDescent="0.25">
      <c r="A2212" s="140">
        <f>ROW()-1</f>
        <v>2211</v>
      </c>
      <c r="B2212" s="134" t="str">
        <f>LOWER(SUBSTITUTE(SUBSTITUTE(SUBSTITUTE(SUBSTITUTE(SUBSTITUTE(SUBSTITUTE(db[[#This Row],[NB BM]]," ",),".",""),"-",""),"(",""),")",""),"/",""))</f>
        <v>pwoilcolorpremiumjkcptc12648</v>
      </c>
      <c r="C2212" s="134" t="str">
        <f>LOWER(SUBSTITUTE(SUBSTITUTE(SUBSTITUTE(SUBSTITUTE(SUBSTITUTE(SUBSTITUTE(SUBSTITUTE(SUBSTITUTE(SUBSTITUTE(db[[#This Row],[NB NOTA]]," ",),".",""),"-",""),"(",""),")",""),",",""),"/",""),"""",""),"+",""))</f>
        <v>premiumoilcolorpencilcptc12648jkbonus</v>
      </c>
      <c r="D2212" s="134" t="str">
        <f>LOWER(SUBSTITUTE(SUBSTITUTE(SUBSTITUTE(SUBSTITUTE(SUBSTITUTE(SUBSTITUTE(SUBSTITUTE(SUBSTITUTE(SUBSTITUTE(db[[#This Row],[NB PAJAK]]," ",""),"-",""),"(",""),")",""),".",""),",",""),"/",""),"""",""),"+",""))</f>
        <v>premiumoilcolorpencilcptc12648jkbonus</v>
      </c>
      <c r="E2212" s="134" t="str">
        <f>LOWER(SUBSTITUTE(SUBSTITUTE(SUBSTITUTE(SUBSTITUTE(SUBSTITUTE(SUBSTITUTE(SUBSTITUTE(SUBSTITUTE(SUBSTITUTE(db[[#This Row],[NB BM]]&amp;db[[#This Row],[QTY/ CTN]]," ",),".",""),"-",""),"(",""),")",""),",",""),"/",""),"""",""),"+",""))</f>
        <v>pwoilcolorpremiumjkcptc1264818set</v>
      </c>
      <c r="F221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premiumoilcolorpencilcptc12648jkbonus18setartomoro</v>
      </c>
      <c r="G2212" s="135" t="s">
        <v>5917</v>
      </c>
      <c r="H2212" s="4" t="s">
        <v>5959</v>
      </c>
      <c r="I2212" s="49" t="s">
        <v>5984</v>
      </c>
      <c r="J2212" s="137" t="s">
        <v>1620</v>
      </c>
      <c r="K2212" s="138" t="e">
        <f>IF(db[[#This Row],[NB NOTA_C]]="","",COUNTIF([2]!B_MSK[concat],db[[#This Row],[NB NOTA_C]]))</f>
        <v>#REF!</v>
      </c>
      <c r="L2212" s="139" t="s">
        <v>1631</v>
      </c>
      <c r="M2212" s="3" t="s">
        <v>5985</v>
      </c>
      <c r="N2212" s="137" t="s">
        <v>2815</v>
      </c>
      <c r="O2212" s="134"/>
      <c r="P2212" s="134" t="str">
        <f>IF(db[[#This Row],[QTY/ CTN]]="","",SUBSTITUTE(SUBSTITUTE(SUBSTITUTE(db[[#This Row],[QTY/ CTN]]," ","_",2),"(",""),")","")&amp;"_")</f>
        <v>18 SET_</v>
      </c>
      <c r="Q2212" s="134">
        <f>IF(db[[#This Row],[H_QTY/ CTN]]="","",SEARCH("_",db[[#This Row],[H_QTY/ CTN]]))</f>
        <v>7</v>
      </c>
      <c r="R2212" s="134">
        <f>IF(db[[#This Row],[H_QTY/ CTN]]="","",LEN(db[[#This Row],[H_QTY/ CTN]]))</f>
        <v>7</v>
      </c>
      <c r="S2212" s="140" t="str">
        <f>IF(db[[#This Row],[H_QTY/ CTN]]="","",LEFT(db[[#This Row],[H_QTY/ CTN]],db[[#This Row],[H_1]]-1))</f>
        <v>18 SET</v>
      </c>
      <c r="T2212" s="140" t="str">
        <f>IF(NOT(db[[#This Row],[H_1]]=db[[#This Row],[H_2]]),MID(db[[#This Row],[H_QTY/ CTN]],db[[#This Row],[H_1]]+1,db[[#This Row],[H_2]]-db[[#This Row],[H_1]]-1),"")</f>
        <v/>
      </c>
      <c r="U2212" s="140" t="str">
        <f>IF(db[[#This Row],[QTY/ CTN B]]="","",LEFT(db[[#This Row],[QTY/ CTN B]],SEARCH(" ",db[[#This Row],[QTY/ CTN B]],1)-1))</f>
        <v>18</v>
      </c>
      <c r="V2212" s="140" t="str">
        <f>IF(db[[#This Row],[QTY/ CTN B]]="","",RIGHT(db[[#This Row],[QTY/ CTN B]],LEN(db[[#This Row],[QTY/ CTN B]])-SEARCH(" ",db[[#This Row],[QTY/ CTN B]],1)))</f>
        <v>SET</v>
      </c>
      <c r="W2212" s="140" t="str">
        <f>IF(db[[#This Row],[QTY/ CTN TG]]="",IF(db[[#This Row],[STN TG]]="","",12),LEFT(db[[#This Row],[QTY/ CTN TG]],SEARCH(" ",db[[#This Row],[QTY/ CTN TG]],1)-1))</f>
        <v/>
      </c>
      <c r="X221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12" s="140" t="str">
        <f>IF(db[[#This Row],[STN K]]="","",IF(db[[#This Row],[STN TG]]="LSN",12,""))</f>
        <v/>
      </c>
      <c r="Z2212" s="140" t="str">
        <f>IF(db[[#This Row],[STN TG]]="LSN","PCS","")</f>
        <v/>
      </c>
      <c r="AA2212" s="140">
        <f>db[[#This Row],[QTY B]]*IF(db[[#This Row],[QTY TG]]="",1,db[[#This Row],[QTY TG]])*IF(db[[#This Row],[QTY K]]="",1,db[[#This Row],[QTY K]])</f>
        <v>18</v>
      </c>
      <c r="AB2212" s="140" t="str">
        <f>IF(db[[#This Row],[STN K]]="",IF(db[[#This Row],[STN TG]]="",db[[#This Row],[STN B]],db[[#This Row],[STN TG]]),db[[#This Row],[STN K]])</f>
        <v>SET</v>
      </c>
      <c r="AC2212" s="87" t="s">
        <v>5916</v>
      </c>
    </row>
    <row r="2213" spans="1:29" x14ac:dyDescent="0.25">
      <c r="A2213" s="87">
        <f>ROW()-1</f>
        <v>2212</v>
      </c>
      <c r="B2213" s="3" t="str">
        <f>LOWER(SUBSTITUTE(SUBSTITUTE(SUBSTITUTE(SUBSTITUTE(SUBSTITUTE(SUBSTITUTE(db[[#This Row],[NB BM]]," ",),".",""),"-",""),"(",""),")",""),"/",""))</f>
        <v>pcps002</v>
      </c>
      <c r="C2213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D2213" s="3" t="str">
        <f>LOWER(SUBSTITUTE(SUBSTITUTE(SUBSTITUTE(SUBSTITUTE(SUBSTITUTE(SUBSTITUTE(SUBSTITUTE(SUBSTITUTE(SUBSTITUTE(db[[#This Row],[NB PAJAK]]," ",""),"-",""),"(",""),")",""),".",""),",",""),"/",""),"""",""),"+",""))</f>
        <v/>
      </c>
      <c r="E2213" s="3" t="str">
        <f>LOWER(SUBSTITUTE(SUBSTITUTE(SUBSTITUTE(SUBSTITUTE(SUBSTITUTE(SUBSTITUTE(SUBSTITUTE(SUBSTITUTE(SUBSTITUTE(db[[#This Row],[NB BM]]&amp;db[[#This Row],[QTY/ CTN]]," ",),".",""),"-",""),"(",""),")",""),",",""),"/",""),"""",""),"+",""))</f>
        <v>pcps002120pcs</v>
      </c>
      <c r="F22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ps002pcase120pcsuntana</v>
      </c>
      <c r="G2213" s="1" t="s">
        <v>6600</v>
      </c>
      <c r="H2213" s="4" t="s">
        <v>2945</v>
      </c>
      <c r="I2213" s="49"/>
      <c r="J2213" s="1" t="s">
        <v>1621</v>
      </c>
      <c r="K2213" s="26" t="e">
        <f>IF(db[[#This Row],[NB NOTA_C]]="","",COUNTIF([2]!B_MSK[concat],db[[#This Row],[NB NOTA_C]]))</f>
        <v>#REF!</v>
      </c>
      <c r="L2213" s="7" t="s">
        <v>2156</v>
      </c>
      <c r="M2213" s="3" t="s">
        <v>1667</v>
      </c>
      <c r="N2213" s="1" t="s">
        <v>2810</v>
      </c>
      <c r="P2213" s="1" t="str">
        <f>IF(db[[#This Row],[QTY/ CTN]]="","",SUBSTITUTE(SUBSTITUTE(SUBSTITUTE(db[[#This Row],[QTY/ CTN]]," ","_",2),"(",""),")","")&amp;"_")</f>
        <v>120 PCS_</v>
      </c>
      <c r="Q2213" s="1">
        <f>IF(db[[#This Row],[H_QTY/ CTN]]="","",SEARCH("_",db[[#This Row],[H_QTY/ CTN]]))</f>
        <v>8</v>
      </c>
      <c r="R2213" s="1">
        <f>IF(db[[#This Row],[H_QTY/ CTN]]="","",LEN(db[[#This Row],[H_QTY/ CTN]]))</f>
        <v>8</v>
      </c>
      <c r="S2213" s="90" t="str">
        <f>IF(db[[#This Row],[H_QTY/ CTN]]="","",LEFT(db[[#This Row],[H_QTY/ CTN]],db[[#This Row],[H_1]]-1))</f>
        <v>120 PCS</v>
      </c>
      <c r="T2213" s="87" t="str">
        <f>IF(NOT(db[[#This Row],[H_1]]=db[[#This Row],[H_2]]),MID(db[[#This Row],[H_QTY/ CTN]],db[[#This Row],[H_1]]+1,db[[#This Row],[H_2]]-db[[#This Row],[H_1]]-1),"")</f>
        <v/>
      </c>
      <c r="U2213" s="87" t="str">
        <f>IF(db[[#This Row],[QTY/ CTN B]]="","",LEFT(db[[#This Row],[QTY/ CTN B]],SEARCH(" ",db[[#This Row],[QTY/ CTN B]],1)-1))</f>
        <v>120</v>
      </c>
      <c r="V2213" s="87" t="str">
        <f>IF(db[[#This Row],[QTY/ CTN B]]="","",RIGHT(db[[#This Row],[QTY/ CTN B]],LEN(db[[#This Row],[QTY/ CTN B]])-SEARCH(" ",db[[#This Row],[QTY/ CTN B]],1)))</f>
        <v>PCS</v>
      </c>
      <c r="W2213" s="87" t="str">
        <f>IF(db[[#This Row],[QTY/ CTN TG]]="",IF(db[[#This Row],[STN TG]]="","",12),LEFT(db[[#This Row],[QTY/ CTN TG]],SEARCH(" ",db[[#This Row],[QTY/ CTN TG]],1)-1))</f>
        <v/>
      </c>
      <c r="X2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13" s="87" t="str">
        <f>IF(db[[#This Row],[STN K]]="","",IF(db[[#This Row],[STN TG]]="LSN",12,""))</f>
        <v/>
      </c>
      <c r="Z2213" s="87" t="str">
        <f>IF(db[[#This Row],[STN TG]]="LSN","PCS","")</f>
        <v/>
      </c>
      <c r="AA2213" s="87">
        <f>db[[#This Row],[QTY B]]*IF(db[[#This Row],[QTY TG]]="",1,db[[#This Row],[QTY TG]])*IF(db[[#This Row],[QTY K]]="",1,db[[#This Row],[QTY K]])</f>
        <v>120</v>
      </c>
      <c r="AB2213" s="87" t="str">
        <f>IF(db[[#This Row],[STN K]]="",IF(db[[#This Row],[STN TG]]="",db[[#This Row],[STN B]],db[[#This Row],[STN TG]]),db[[#This Row],[STN K]])</f>
        <v>PCS</v>
      </c>
      <c r="AC2213" s="87"/>
    </row>
    <row r="2214" spans="1:29" x14ac:dyDescent="0.25">
      <c r="A2214" s="87">
        <f>ROW()-1</f>
        <v>2213</v>
      </c>
      <c r="B2214" s="3" t="str">
        <f>LOWER(SUBSTITUTE(SUBSTITUTE(SUBSTITUTE(SUBSTITUTE(SUBSTITUTE(SUBSTITUTE(db[[#This Row],[NB BM]]," ",),".",""),"-",""),"(",""),")",""),"/",""))</f>
        <v>punchjk302t</v>
      </c>
      <c r="C2214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D2214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E2214" s="3" t="str">
        <f>LOWER(SUBSTITUTE(SUBSTITUTE(SUBSTITUTE(SUBSTITUTE(SUBSTITUTE(SUBSTITUTE(SUBSTITUTE(SUBSTITUTE(SUBSTITUTE(db[[#This Row],[NB BM]]&amp;db[[#This Row],[QTY/ CTN]]," ",),".",""),"-",""),"(",""),")",""),",",""),"/",""),"""",""),"+",""))</f>
        <v>punchjk302t10lsn</v>
      </c>
      <c r="F22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punch302tjk10lsnartomoro</v>
      </c>
      <c r="G2214" s="1" t="s">
        <v>777</v>
      </c>
      <c r="H2214" s="4" t="s">
        <v>2074</v>
      </c>
      <c r="I2214" s="49" t="s">
        <v>2100</v>
      </c>
      <c r="J2214" s="1" t="s">
        <v>1620</v>
      </c>
      <c r="K2214" s="26" t="e">
        <f>IF(db[[#This Row],[NB NOTA_C]]="","",COUNTIF([2]!B_MSK[concat],db[[#This Row],[NB NOTA_C]]))</f>
        <v>#REF!</v>
      </c>
      <c r="L2214" s="7" t="s">
        <v>1631</v>
      </c>
      <c r="M2214" s="3" t="s">
        <v>1728</v>
      </c>
      <c r="N2214" s="1" t="s">
        <v>2814</v>
      </c>
      <c r="P2214" s="1" t="str">
        <f>IF(db[[#This Row],[QTY/ CTN]]="","",SUBSTITUTE(SUBSTITUTE(SUBSTITUTE(db[[#This Row],[QTY/ CTN]]," ","_",2),"(",""),")","")&amp;"_")</f>
        <v>10 LSN_</v>
      </c>
      <c r="Q2214" s="1">
        <f>IF(db[[#This Row],[H_QTY/ CTN]]="","",SEARCH("_",db[[#This Row],[H_QTY/ CTN]]))</f>
        <v>7</v>
      </c>
      <c r="R2214" s="1">
        <f>IF(db[[#This Row],[H_QTY/ CTN]]="","",LEN(db[[#This Row],[H_QTY/ CTN]]))</f>
        <v>7</v>
      </c>
      <c r="S2214" s="90" t="str">
        <f>IF(db[[#This Row],[H_QTY/ CTN]]="","",LEFT(db[[#This Row],[H_QTY/ CTN]],db[[#This Row],[H_1]]-1))</f>
        <v>10 LSN</v>
      </c>
      <c r="T2214" s="87" t="str">
        <f>IF(NOT(db[[#This Row],[H_1]]=db[[#This Row],[H_2]]),MID(db[[#This Row],[H_QTY/ CTN]],db[[#This Row],[H_1]]+1,db[[#This Row],[H_2]]-db[[#This Row],[H_1]]-1),"")</f>
        <v/>
      </c>
      <c r="U2214" s="87" t="str">
        <f>IF(db[[#This Row],[QTY/ CTN B]]="","",LEFT(db[[#This Row],[QTY/ CTN B]],SEARCH(" ",db[[#This Row],[QTY/ CTN B]],1)-1))</f>
        <v>10</v>
      </c>
      <c r="V2214" s="87" t="str">
        <f>IF(db[[#This Row],[QTY/ CTN B]]="","",RIGHT(db[[#This Row],[QTY/ CTN B]],LEN(db[[#This Row],[QTY/ CTN B]])-SEARCH(" ",db[[#This Row],[QTY/ CTN B]],1)))</f>
        <v>LSN</v>
      </c>
      <c r="W2214" s="87">
        <f>IF(db[[#This Row],[QTY/ CTN TG]]="",IF(db[[#This Row],[STN TG]]="","",12),LEFT(db[[#This Row],[QTY/ CTN TG]],SEARCH(" ",db[[#This Row],[QTY/ CTN TG]],1)-1))</f>
        <v>12</v>
      </c>
      <c r="X2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4" s="87" t="str">
        <f>IF(db[[#This Row],[STN K]]="","",IF(db[[#This Row],[STN TG]]="LSN",12,""))</f>
        <v/>
      </c>
      <c r="Z2214" s="87" t="str">
        <f>IF(db[[#This Row],[STN TG]]="LSN","PCS","")</f>
        <v/>
      </c>
      <c r="AA2214" s="87">
        <f>db[[#This Row],[QTY B]]*IF(db[[#This Row],[QTY TG]]="",1,db[[#This Row],[QTY TG]])*IF(db[[#This Row],[QTY K]]="",1,db[[#This Row],[QTY K]])</f>
        <v>120</v>
      </c>
      <c r="AB2214" s="87" t="str">
        <f>IF(db[[#This Row],[STN K]]="",IF(db[[#This Row],[STN TG]]="",db[[#This Row],[STN B]],db[[#This Row],[STN TG]]),db[[#This Row],[STN K]])</f>
        <v>PCS</v>
      </c>
      <c r="AC2214" s="87"/>
    </row>
    <row r="2215" spans="1:29" x14ac:dyDescent="0.25">
      <c r="A2215" s="87">
        <f>ROW()-1</f>
        <v>2214</v>
      </c>
      <c r="B2215" s="1" t="str">
        <f>LOWER(SUBSTITUTE(SUBSTITUTE(SUBSTITUTE(SUBSTITUTE(SUBSTITUTE(SUBSTITUTE(db[[#This Row],[NB BM]]," ",),".",""),"-",""),"(",""),")",""),"/",""))</f>
        <v>punchjk30xl</v>
      </c>
      <c r="C2215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D2215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E2215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punchjk30xl10lsn</v>
      </c>
      <c r="F22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punch30xljk10lsnartomoro</v>
      </c>
      <c r="G2215" s="1" t="s">
        <v>778</v>
      </c>
      <c r="H2215" s="4" t="s">
        <v>779</v>
      </c>
      <c r="I2215" s="49" t="s">
        <v>2830</v>
      </c>
      <c r="J2215" s="1" t="s">
        <v>1620</v>
      </c>
      <c r="K2215" s="26" t="e">
        <f>IF(db[[#This Row],[NB NOTA_C]]="","",COUNTIF([2]!B_MSK[concat],db[[#This Row],[NB NOTA_C]]))</f>
        <v>#REF!</v>
      </c>
      <c r="L2215" s="6" t="s">
        <v>1631</v>
      </c>
      <c r="M2215" s="1" t="s">
        <v>1728</v>
      </c>
      <c r="N2215" s="1" t="s">
        <v>2814</v>
      </c>
      <c r="O2215" s="1" t="s">
        <v>5084</v>
      </c>
      <c r="P2215" s="1" t="str">
        <f>IF(db[[#This Row],[QTY/ CTN]]="","",SUBSTITUTE(SUBSTITUTE(SUBSTITUTE(db[[#This Row],[QTY/ CTN]]," ","_",2),"(",""),")","")&amp;"_")</f>
        <v>10 LSN_</v>
      </c>
      <c r="Q2215" s="1">
        <f>IF(db[[#This Row],[H_QTY/ CTN]]="","",SEARCH("_",db[[#This Row],[H_QTY/ CTN]]))</f>
        <v>7</v>
      </c>
      <c r="R2215" s="1">
        <f>IF(db[[#This Row],[H_QTY/ CTN]]="","",LEN(db[[#This Row],[H_QTY/ CTN]]))</f>
        <v>7</v>
      </c>
      <c r="S2215" s="90" t="str">
        <f>IF(db[[#This Row],[H_QTY/ CTN]]="","",LEFT(db[[#This Row],[H_QTY/ CTN]],db[[#This Row],[H_1]]-1))</f>
        <v>10 LSN</v>
      </c>
      <c r="T2215" s="87" t="str">
        <f>IF(NOT(db[[#This Row],[H_1]]=db[[#This Row],[H_2]]),MID(db[[#This Row],[H_QTY/ CTN]],db[[#This Row],[H_1]]+1,db[[#This Row],[H_2]]-db[[#This Row],[H_1]]-1),"")</f>
        <v/>
      </c>
      <c r="U2215" s="87" t="str">
        <f>IF(db[[#This Row],[QTY/ CTN B]]="","",LEFT(db[[#This Row],[QTY/ CTN B]],SEARCH(" ",db[[#This Row],[QTY/ CTN B]],1)-1))</f>
        <v>10</v>
      </c>
      <c r="V2215" s="87" t="str">
        <f>IF(db[[#This Row],[QTY/ CTN B]]="","",RIGHT(db[[#This Row],[QTY/ CTN B]],LEN(db[[#This Row],[QTY/ CTN B]])-SEARCH(" ",db[[#This Row],[QTY/ CTN B]],1)))</f>
        <v>LSN</v>
      </c>
      <c r="W2215" s="87">
        <f>IF(db[[#This Row],[QTY/ CTN TG]]="",IF(db[[#This Row],[STN TG]]="","",12),LEFT(db[[#This Row],[QTY/ CTN TG]],SEARCH(" ",db[[#This Row],[QTY/ CTN TG]],1)-1))</f>
        <v>12</v>
      </c>
      <c r="X2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5" s="87" t="str">
        <f>IF(db[[#This Row],[STN K]]="","",IF(db[[#This Row],[STN TG]]="LSN",12,""))</f>
        <v/>
      </c>
      <c r="Z2215" s="87" t="str">
        <f>IF(db[[#This Row],[STN TG]]="LSN","PCS","")</f>
        <v/>
      </c>
      <c r="AA2215" s="87">
        <f>db[[#This Row],[QTY B]]*IF(db[[#This Row],[QTY TG]]="",1,db[[#This Row],[QTY TG]])*IF(db[[#This Row],[QTY K]]="",1,db[[#This Row],[QTY K]])</f>
        <v>120</v>
      </c>
      <c r="AB2215" s="87" t="str">
        <f>IF(db[[#This Row],[STN K]]="",IF(db[[#This Row],[STN TG]]="",db[[#This Row],[STN B]],db[[#This Row],[STN TG]]),db[[#This Row],[STN K]])</f>
        <v>PCS</v>
      </c>
      <c r="AC2215" s="87"/>
    </row>
    <row r="2216" spans="1:29" x14ac:dyDescent="0.25">
      <c r="A2216" s="87">
        <f>ROW()-1</f>
        <v>2215</v>
      </c>
      <c r="B2216" s="1" t="str">
        <f>LOWER(SUBSTITUTE(SUBSTITUTE(SUBSTITUTE(SUBSTITUTE(SUBSTITUTE(SUBSTITUTE(db[[#This Row],[NB BM]]," ",),".",""),"-",""),"(",""),")",""),"/",""))</f>
        <v>punchjk40xl</v>
      </c>
      <c r="C2216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D2216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E2216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punchjk40xl5lsn</v>
      </c>
      <c r="F22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punch40xljk5lsnartomoro</v>
      </c>
      <c r="G2216" s="1" t="s">
        <v>780</v>
      </c>
      <c r="H2216" s="4" t="s">
        <v>781</v>
      </c>
      <c r="I2216" s="49" t="s">
        <v>4745</v>
      </c>
      <c r="J2216" s="1" t="s">
        <v>1620</v>
      </c>
      <c r="K2216" s="26" t="e">
        <f>IF(db[[#This Row],[NB NOTA_C]]="","",COUNTIF([2]!B_MSK[concat],db[[#This Row],[NB NOTA_C]]))</f>
        <v>#REF!</v>
      </c>
      <c r="L2216" s="6" t="s">
        <v>1631</v>
      </c>
      <c r="M2216" s="1" t="s">
        <v>1704</v>
      </c>
      <c r="N2216" s="1" t="s">
        <v>2814</v>
      </c>
      <c r="O2216" s="1" t="s">
        <v>6070</v>
      </c>
      <c r="P2216" s="1" t="str">
        <f>IF(db[[#This Row],[QTY/ CTN]]="","",SUBSTITUTE(SUBSTITUTE(SUBSTITUTE(db[[#This Row],[QTY/ CTN]]," ","_",2),"(",""),")","")&amp;"_")</f>
        <v>5 LSN_</v>
      </c>
      <c r="Q2216" s="1">
        <f>IF(db[[#This Row],[H_QTY/ CTN]]="","",SEARCH("_",db[[#This Row],[H_QTY/ CTN]]))</f>
        <v>6</v>
      </c>
      <c r="R2216" s="1">
        <f>IF(db[[#This Row],[H_QTY/ CTN]]="","",LEN(db[[#This Row],[H_QTY/ CTN]]))</f>
        <v>6</v>
      </c>
      <c r="S2216" s="90" t="str">
        <f>IF(db[[#This Row],[H_QTY/ CTN]]="","",LEFT(db[[#This Row],[H_QTY/ CTN]],db[[#This Row],[H_1]]-1))</f>
        <v>5 LSN</v>
      </c>
      <c r="T2216" s="87" t="str">
        <f>IF(NOT(db[[#This Row],[H_1]]=db[[#This Row],[H_2]]),MID(db[[#This Row],[H_QTY/ CTN]],db[[#This Row],[H_1]]+1,db[[#This Row],[H_2]]-db[[#This Row],[H_1]]-1),"")</f>
        <v/>
      </c>
      <c r="U2216" s="87" t="str">
        <f>IF(db[[#This Row],[QTY/ CTN B]]="","",LEFT(db[[#This Row],[QTY/ CTN B]],SEARCH(" ",db[[#This Row],[QTY/ CTN B]],1)-1))</f>
        <v>5</v>
      </c>
      <c r="V2216" s="87" t="str">
        <f>IF(db[[#This Row],[QTY/ CTN B]]="","",RIGHT(db[[#This Row],[QTY/ CTN B]],LEN(db[[#This Row],[QTY/ CTN B]])-SEARCH(" ",db[[#This Row],[QTY/ CTN B]],1)))</f>
        <v>LSN</v>
      </c>
      <c r="W2216" s="87">
        <f>IF(db[[#This Row],[QTY/ CTN TG]]="",IF(db[[#This Row],[STN TG]]="","",12),LEFT(db[[#This Row],[QTY/ CTN TG]],SEARCH(" ",db[[#This Row],[QTY/ CTN TG]],1)-1))</f>
        <v>12</v>
      </c>
      <c r="X2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6" s="87" t="str">
        <f>IF(db[[#This Row],[STN K]]="","",IF(db[[#This Row],[STN TG]]="LSN",12,""))</f>
        <v/>
      </c>
      <c r="Z2216" s="87" t="str">
        <f>IF(db[[#This Row],[STN TG]]="LSN","PCS","")</f>
        <v/>
      </c>
      <c r="AA2216" s="87">
        <f>db[[#This Row],[QTY B]]*IF(db[[#This Row],[QTY TG]]="",1,db[[#This Row],[QTY TG]])*IF(db[[#This Row],[QTY K]]="",1,db[[#This Row],[QTY K]])</f>
        <v>60</v>
      </c>
      <c r="AB2216" s="87" t="str">
        <f>IF(db[[#This Row],[STN K]]="",IF(db[[#This Row],[STN TG]]="",db[[#This Row],[STN B]],db[[#This Row],[STN TG]]),db[[#This Row],[STN K]])</f>
        <v>PCS</v>
      </c>
      <c r="AC2216" s="87"/>
    </row>
    <row r="2217" spans="1:29" x14ac:dyDescent="0.25">
      <c r="A2217" s="87">
        <f>ROW()-1</f>
        <v>2216</v>
      </c>
      <c r="B2217" s="1" t="str">
        <f>LOWER(SUBSTITUTE(SUBSTITUTE(SUBSTITUTE(SUBSTITUTE(SUBSTITUTE(SUBSTITUTE(db[[#This Row],[NB BM]]," ",),".",""),"-",""),"(",""),")",""),"/",""))</f>
        <v>punchjk85b</v>
      </c>
      <c r="C2217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D2217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E2217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punchjk85b24pcs</v>
      </c>
      <c r="F22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punch85bjk24pcsartomoro</v>
      </c>
      <c r="G2217" s="1" t="s">
        <v>782</v>
      </c>
      <c r="H2217" s="4" t="s">
        <v>783</v>
      </c>
      <c r="I2217" s="54" t="s">
        <v>784</v>
      </c>
      <c r="J2217" s="1" t="s">
        <v>1620</v>
      </c>
      <c r="K2217" s="26" t="e">
        <f>IF(db[[#This Row],[NB NOTA_C]]="","",COUNTIF([2]!B_MSK[concat],db[[#This Row],[NB NOTA_C]]))</f>
        <v>#REF!</v>
      </c>
      <c r="L2217" s="6" t="s">
        <v>1631</v>
      </c>
      <c r="M2217" s="1" t="s">
        <v>1695</v>
      </c>
      <c r="N2217" s="1" t="s">
        <v>2814</v>
      </c>
      <c r="O2217" s="1" t="s">
        <v>4933</v>
      </c>
      <c r="P2217" s="1" t="str">
        <f>IF(db[[#This Row],[QTY/ CTN]]="","",SUBSTITUTE(SUBSTITUTE(SUBSTITUTE(db[[#This Row],[QTY/ CTN]]," ","_",2),"(",""),")","")&amp;"_")</f>
        <v>24 PCS_</v>
      </c>
      <c r="Q2217" s="1">
        <f>IF(db[[#This Row],[H_QTY/ CTN]]="","",SEARCH("_",db[[#This Row],[H_QTY/ CTN]]))</f>
        <v>7</v>
      </c>
      <c r="R2217" s="1">
        <f>IF(db[[#This Row],[H_QTY/ CTN]]="","",LEN(db[[#This Row],[H_QTY/ CTN]]))</f>
        <v>7</v>
      </c>
      <c r="S2217" s="90" t="str">
        <f>IF(db[[#This Row],[H_QTY/ CTN]]="","",LEFT(db[[#This Row],[H_QTY/ CTN]],db[[#This Row],[H_1]]-1))</f>
        <v>24 PCS</v>
      </c>
      <c r="T2217" s="87" t="str">
        <f>IF(NOT(db[[#This Row],[H_1]]=db[[#This Row],[H_2]]),MID(db[[#This Row],[H_QTY/ CTN]],db[[#This Row],[H_1]]+1,db[[#This Row],[H_2]]-db[[#This Row],[H_1]]-1),"")</f>
        <v/>
      </c>
      <c r="U2217" s="87" t="str">
        <f>IF(db[[#This Row],[QTY/ CTN B]]="","",LEFT(db[[#This Row],[QTY/ CTN B]],SEARCH(" ",db[[#This Row],[QTY/ CTN B]],1)-1))</f>
        <v>24</v>
      </c>
      <c r="V2217" s="87" t="str">
        <f>IF(db[[#This Row],[QTY/ CTN B]]="","",RIGHT(db[[#This Row],[QTY/ CTN B]],LEN(db[[#This Row],[QTY/ CTN B]])-SEARCH(" ",db[[#This Row],[QTY/ CTN B]],1)))</f>
        <v>PCS</v>
      </c>
      <c r="W2217" s="87" t="str">
        <f>IF(db[[#This Row],[QTY/ CTN TG]]="",IF(db[[#This Row],[STN TG]]="","",12),LEFT(db[[#This Row],[QTY/ CTN TG]],SEARCH(" ",db[[#This Row],[QTY/ CTN TG]],1)-1))</f>
        <v/>
      </c>
      <c r="X2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17" s="87" t="str">
        <f>IF(db[[#This Row],[STN K]]="","",IF(db[[#This Row],[STN TG]]="LSN",12,""))</f>
        <v/>
      </c>
      <c r="Z2217" s="87" t="str">
        <f>IF(db[[#This Row],[STN TG]]="LSN","PCS","")</f>
        <v/>
      </c>
      <c r="AA2217" s="87">
        <f>db[[#This Row],[QTY B]]*IF(db[[#This Row],[QTY TG]]="",1,db[[#This Row],[QTY TG]])*IF(db[[#This Row],[QTY K]]="",1,db[[#This Row],[QTY K]])</f>
        <v>24</v>
      </c>
      <c r="AB2217" s="87" t="str">
        <f>IF(db[[#This Row],[STN K]]="",IF(db[[#This Row],[STN TG]]="",db[[#This Row],[STN B]],db[[#This Row],[STN TG]]),db[[#This Row],[STN K]])</f>
        <v>PCS</v>
      </c>
      <c r="AC2217" s="87"/>
    </row>
    <row r="2218" spans="1:29" x14ac:dyDescent="0.25">
      <c r="A2218" s="87">
        <f>ROW()-1</f>
        <v>2217</v>
      </c>
      <c r="B2218" s="3" t="str">
        <f>LOWER(SUBSTITUTE(SUBSTITUTE(SUBSTITUTE(SUBSTITUTE(SUBSTITUTE(SUBSTITUTE(db[[#This Row],[NB BM]]," ",),".",""),"-",""),"(",""),")",""),"/",""))</f>
        <v>punchjkno30</v>
      </c>
      <c r="C2218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D2218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E2218" s="3" t="str">
        <f>LOWER(SUBSTITUTE(SUBSTITUTE(SUBSTITUTE(SUBSTITUTE(SUBSTITUTE(SUBSTITUTE(SUBSTITUTE(SUBSTITUTE(SUBSTITUTE(db[[#This Row],[NB BM]]&amp;db[[#This Row],[QTY/ CTN]]," ",),".",""),"-",""),"(",""),")",""),",",""),"/",""),"""",""),"+",""))</f>
        <v>punchjkno3010lsn</v>
      </c>
      <c r="F22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punchno30jk10lsnartomoro</v>
      </c>
      <c r="G2218" s="1" t="s">
        <v>785</v>
      </c>
      <c r="H2218" s="4" t="s">
        <v>2044</v>
      </c>
      <c r="I2218" s="49" t="s">
        <v>2095</v>
      </c>
      <c r="J2218" s="1" t="s">
        <v>1620</v>
      </c>
      <c r="K2218" s="26" t="e">
        <f>IF(db[[#This Row],[NB NOTA_C]]="","",COUNTIF([2]!B_MSK[concat],db[[#This Row],[NB NOTA_C]]))</f>
        <v>#REF!</v>
      </c>
      <c r="L2218" s="7" t="s">
        <v>1631</v>
      </c>
      <c r="M2218" s="3" t="s">
        <v>1728</v>
      </c>
      <c r="N2218" s="1" t="s">
        <v>2814</v>
      </c>
      <c r="O2218" s="1" t="s">
        <v>5305</v>
      </c>
      <c r="P2218" s="1" t="str">
        <f>IF(db[[#This Row],[QTY/ CTN]]="","",SUBSTITUTE(SUBSTITUTE(SUBSTITUTE(db[[#This Row],[QTY/ CTN]]," ","_",2),"(",""),")","")&amp;"_")</f>
        <v>10 LSN_</v>
      </c>
      <c r="Q2218" s="1">
        <f>IF(db[[#This Row],[H_QTY/ CTN]]="","",SEARCH("_",db[[#This Row],[H_QTY/ CTN]]))</f>
        <v>7</v>
      </c>
      <c r="R2218" s="1">
        <f>IF(db[[#This Row],[H_QTY/ CTN]]="","",LEN(db[[#This Row],[H_QTY/ CTN]]))</f>
        <v>7</v>
      </c>
      <c r="S2218" s="90" t="str">
        <f>IF(db[[#This Row],[H_QTY/ CTN]]="","",LEFT(db[[#This Row],[H_QTY/ CTN]],db[[#This Row],[H_1]]-1))</f>
        <v>10 LSN</v>
      </c>
      <c r="T2218" s="87" t="str">
        <f>IF(NOT(db[[#This Row],[H_1]]=db[[#This Row],[H_2]]),MID(db[[#This Row],[H_QTY/ CTN]],db[[#This Row],[H_1]]+1,db[[#This Row],[H_2]]-db[[#This Row],[H_1]]-1),"")</f>
        <v/>
      </c>
      <c r="U2218" s="87" t="str">
        <f>IF(db[[#This Row],[QTY/ CTN B]]="","",LEFT(db[[#This Row],[QTY/ CTN B]],SEARCH(" ",db[[#This Row],[QTY/ CTN B]],1)-1))</f>
        <v>10</v>
      </c>
      <c r="V2218" s="87" t="str">
        <f>IF(db[[#This Row],[QTY/ CTN B]]="","",RIGHT(db[[#This Row],[QTY/ CTN B]],LEN(db[[#This Row],[QTY/ CTN B]])-SEARCH(" ",db[[#This Row],[QTY/ CTN B]],1)))</f>
        <v>LSN</v>
      </c>
      <c r="W2218" s="87">
        <f>IF(db[[#This Row],[QTY/ CTN TG]]="",IF(db[[#This Row],[STN TG]]="","",12),LEFT(db[[#This Row],[QTY/ CTN TG]],SEARCH(" ",db[[#This Row],[QTY/ CTN TG]],1)-1))</f>
        <v>12</v>
      </c>
      <c r="X2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18" s="87" t="str">
        <f>IF(db[[#This Row],[STN K]]="","",IF(db[[#This Row],[STN TG]]="LSN",12,""))</f>
        <v/>
      </c>
      <c r="Z2218" s="87" t="str">
        <f>IF(db[[#This Row],[STN TG]]="LSN","PCS","")</f>
        <v/>
      </c>
      <c r="AA2218" s="87">
        <f>db[[#This Row],[QTY B]]*IF(db[[#This Row],[QTY TG]]="",1,db[[#This Row],[QTY TG]])*IF(db[[#This Row],[QTY K]]="",1,db[[#This Row],[QTY K]])</f>
        <v>120</v>
      </c>
      <c r="AB2218" s="87" t="str">
        <f>IF(db[[#This Row],[STN K]]="",IF(db[[#This Row],[STN TG]]="",db[[#This Row],[STN B]],db[[#This Row],[STN TG]]),db[[#This Row],[STN K]])</f>
        <v>PCS</v>
      </c>
      <c r="AC2218" s="87"/>
    </row>
    <row r="2219" spans="1:29" x14ac:dyDescent="0.25">
      <c r="A2219" s="87">
        <f>ROW()-1</f>
        <v>2218</v>
      </c>
      <c r="B2219" s="1" t="str">
        <f>LOWER(SUBSTITUTE(SUBSTITUTE(SUBSTITUTE(SUBSTITUTE(SUBSTITUTE(SUBSTITUTE(db[[#This Row],[NB BM]]," ",),".",""),"-",""),"(",""),")",""),"/",""))</f>
        <v>punchjkno85</v>
      </c>
      <c r="C2219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D2219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E2219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punchjkno8524pcs</v>
      </c>
      <c r="F2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punchno85jk24pcsartomoro</v>
      </c>
      <c r="G2219" s="1" t="s">
        <v>786</v>
      </c>
      <c r="H2219" s="4" t="s">
        <v>787</v>
      </c>
      <c r="I2219" s="49" t="s">
        <v>788</v>
      </c>
      <c r="J2219" s="1" t="s">
        <v>1620</v>
      </c>
      <c r="K2219" s="26" t="e">
        <f>IF(db[[#This Row],[NB NOTA_C]]="","",COUNTIF([2]!B_MSK[concat],db[[#This Row],[NB NOTA_C]]))</f>
        <v>#REF!</v>
      </c>
      <c r="L2219" s="6" t="s">
        <v>1631</v>
      </c>
      <c r="M2219" s="1" t="s">
        <v>1695</v>
      </c>
      <c r="N2219" s="1" t="s">
        <v>2814</v>
      </c>
      <c r="O2219" s="1" t="s">
        <v>4928</v>
      </c>
      <c r="P2219" s="1" t="str">
        <f>IF(db[[#This Row],[QTY/ CTN]]="","",SUBSTITUTE(SUBSTITUTE(SUBSTITUTE(db[[#This Row],[QTY/ CTN]]," ","_",2),"(",""),")","")&amp;"_")</f>
        <v>24 PCS_</v>
      </c>
      <c r="Q2219" s="1">
        <f>IF(db[[#This Row],[H_QTY/ CTN]]="","",SEARCH("_",db[[#This Row],[H_QTY/ CTN]]))</f>
        <v>7</v>
      </c>
      <c r="R2219" s="1">
        <f>IF(db[[#This Row],[H_QTY/ CTN]]="","",LEN(db[[#This Row],[H_QTY/ CTN]]))</f>
        <v>7</v>
      </c>
      <c r="S2219" s="90" t="str">
        <f>IF(db[[#This Row],[H_QTY/ CTN]]="","",LEFT(db[[#This Row],[H_QTY/ CTN]],db[[#This Row],[H_1]]-1))</f>
        <v>24 PCS</v>
      </c>
      <c r="T2219" s="87" t="str">
        <f>IF(NOT(db[[#This Row],[H_1]]=db[[#This Row],[H_2]]),MID(db[[#This Row],[H_QTY/ CTN]],db[[#This Row],[H_1]]+1,db[[#This Row],[H_2]]-db[[#This Row],[H_1]]-1),"")</f>
        <v/>
      </c>
      <c r="U2219" s="87" t="str">
        <f>IF(db[[#This Row],[QTY/ CTN B]]="","",LEFT(db[[#This Row],[QTY/ CTN B]],SEARCH(" ",db[[#This Row],[QTY/ CTN B]],1)-1))</f>
        <v>24</v>
      </c>
      <c r="V2219" s="87" t="str">
        <f>IF(db[[#This Row],[QTY/ CTN B]]="","",RIGHT(db[[#This Row],[QTY/ CTN B]],LEN(db[[#This Row],[QTY/ CTN B]])-SEARCH(" ",db[[#This Row],[QTY/ CTN B]],1)))</f>
        <v>PCS</v>
      </c>
      <c r="W2219" s="87" t="str">
        <f>IF(db[[#This Row],[QTY/ CTN TG]]="",IF(db[[#This Row],[STN TG]]="","",12),LEFT(db[[#This Row],[QTY/ CTN TG]],SEARCH(" ",db[[#This Row],[QTY/ CTN TG]],1)-1))</f>
        <v/>
      </c>
      <c r="X2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19" s="87" t="str">
        <f>IF(db[[#This Row],[STN K]]="","",IF(db[[#This Row],[STN TG]]="LSN",12,""))</f>
        <v/>
      </c>
      <c r="Z2219" s="87" t="str">
        <f>IF(db[[#This Row],[STN TG]]="LSN","PCS","")</f>
        <v/>
      </c>
      <c r="AA2219" s="87">
        <f>db[[#This Row],[QTY B]]*IF(db[[#This Row],[QTY TG]]="",1,db[[#This Row],[QTY TG]])*IF(db[[#This Row],[QTY K]]="",1,db[[#This Row],[QTY K]])</f>
        <v>24</v>
      </c>
      <c r="AB2219" s="87" t="str">
        <f>IF(db[[#This Row],[STN K]]="",IF(db[[#This Row],[STN TG]]="",db[[#This Row],[STN B]],db[[#This Row],[STN TG]]),db[[#This Row],[STN K]])</f>
        <v>PCS</v>
      </c>
      <c r="AC2219" s="87"/>
    </row>
    <row r="2220" spans="1:29" x14ac:dyDescent="0.25">
      <c r="A2220" s="87">
        <f>ROW()-1</f>
        <v>2219</v>
      </c>
      <c r="B2220" s="3" t="str">
        <f>LOWER(SUBSTITUTE(SUBSTITUTE(SUBSTITUTE(SUBSTITUTE(SUBSTITUTE(SUBSTITUTE(db[[#This Row],[NB BM]]," ",),".",""),"-",""),"(",""),")",""),"/",""))</f>
        <v>pushpinjkpp30</v>
      </c>
      <c r="C2220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D2220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E2220" s="3" t="str">
        <f>LOWER(SUBSTITUTE(SUBSTITUTE(SUBSTITUTE(SUBSTITUTE(SUBSTITUTE(SUBSTITUTE(SUBSTITUTE(SUBSTITUTE(SUBSTITUTE(db[[#This Row],[NB BM]]&amp;db[[#This Row],[QTY/ CTN]]," ",),".",""),"-",""),"(",""),")",""),",",""),"/",""),"""",""),"+",""))</f>
        <v>pushpinjkpp3048lsn</v>
      </c>
      <c r="F2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pushpinpp30jk48lsnartomoro</v>
      </c>
      <c r="G2220" s="1" t="s">
        <v>789</v>
      </c>
      <c r="H2220" s="4" t="s">
        <v>2092</v>
      </c>
      <c r="I2220" s="49" t="s">
        <v>2091</v>
      </c>
      <c r="J2220" s="1" t="s">
        <v>1620</v>
      </c>
      <c r="K2220" s="26" t="e">
        <f>IF(db[[#This Row],[NB NOTA_C]]="","",COUNTIF([2]!B_MSK[concat],db[[#This Row],[NB NOTA_C]]))</f>
        <v>#REF!</v>
      </c>
      <c r="L2220" s="7" t="s">
        <v>1631</v>
      </c>
      <c r="M2220" s="3" t="s">
        <v>1715</v>
      </c>
      <c r="N2220" s="1" t="s">
        <v>2797</v>
      </c>
      <c r="O2220" s="1" t="s">
        <v>5031</v>
      </c>
      <c r="P2220" s="1" t="str">
        <f>IF(db[[#This Row],[QTY/ CTN]]="","",SUBSTITUTE(SUBSTITUTE(SUBSTITUTE(db[[#This Row],[QTY/ CTN]]," ","_",2),"(",""),")","")&amp;"_")</f>
        <v>48 LSN_</v>
      </c>
      <c r="Q2220" s="1">
        <f>IF(db[[#This Row],[H_QTY/ CTN]]="","",SEARCH("_",db[[#This Row],[H_QTY/ CTN]]))</f>
        <v>7</v>
      </c>
      <c r="R2220" s="1">
        <f>IF(db[[#This Row],[H_QTY/ CTN]]="","",LEN(db[[#This Row],[H_QTY/ CTN]]))</f>
        <v>7</v>
      </c>
      <c r="S2220" s="90" t="str">
        <f>IF(db[[#This Row],[H_QTY/ CTN]]="","",LEFT(db[[#This Row],[H_QTY/ CTN]],db[[#This Row],[H_1]]-1))</f>
        <v>48 LSN</v>
      </c>
      <c r="T2220" s="87" t="str">
        <f>IF(NOT(db[[#This Row],[H_1]]=db[[#This Row],[H_2]]),MID(db[[#This Row],[H_QTY/ CTN]],db[[#This Row],[H_1]]+1,db[[#This Row],[H_2]]-db[[#This Row],[H_1]]-1),"")</f>
        <v/>
      </c>
      <c r="U2220" s="87" t="str">
        <f>IF(db[[#This Row],[QTY/ CTN B]]="","",LEFT(db[[#This Row],[QTY/ CTN B]],SEARCH(" ",db[[#This Row],[QTY/ CTN B]],1)-1))</f>
        <v>48</v>
      </c>
      <c r="V2220" s="87" t="str">
        <f>IF(db[[#This Row],[QTY/ CTN B]]="","",RIGHT(db[[#This Row],[QTY/ CTN B]],LEN(db[[#This Row],[QTY/ CTN B]])-SEARCH(" ",db[[#This Row],[QTY/ CTN B]],1)))</f>
        <v>LSN</v>
      </c>
      <c r="W2220" s="87">
        <f>IF(db[[#This Row],[QTY/ CTN TG]]="",IF(db[[#This Row],[STN TG]]="","",12),LEFT(db[[#This Row],[QTY/ CTN TG]],SEARCH(" ",db[[#This Row],[QTY/ CTN TG]],1)-1))</f>
        <v>12</v>
      </c>
      <c r="X2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20" s="87" t="str">
        <f>IF(db[[#This Row],[STN K]]="","",IF(db[[#This Row],[STN TG]]="LSN",12,""))</f>
        <v/>
      </c>
      <c r="Z2220" s="87" t="str">
        <f>IF(db[[#This Row],[STN TG]]="LSN","PCS","")</f>
        <v/>
      </c>
      <c r="AA2220" s="87">
        <f>db[[#This Row],[QTY B]]*IF(db[[#This Row],[QTY TG]]="",1,db[[#This Row],[QTY TG]])*IF(db[[#This Row],[QTY K]]="",1,db[[#This Row],[QTY K]])</f>
        <v>576</v>
      </c>
      <c r="AB2220" s="87" t="str">
        <f>IF(db[[#This Row],[STN K]]="",IF(db[[#This Row],[STN TG]]="",db[[#This Row],[STN B]],db[[#This Row],[STN TG]]),db[[#This Row],[STN K]])</f>
        <v>PCS</v>
      </c>
      <c r="AC2220" s="87"/>
    </row>
    <row r="2221" spans="1:29" x14ac:dyDescent="0.25">
      <c r="A2221" s="87">
        <f>ROW()-1</f>
        <v>2220</v>
      </c>
      <c r="B2221" s="1" t="str">
        <f>LOWER(SUBSTITUTE(SUBSTITUTE(SUBSTITUTE(SUBSTITUTE(SUBSTITUTE(SUBSTITUTE(db[[#This Row],[NB BM]]," ",),".",""),"-",""),"(",""),")",""),"/",""))</f>
        <v>pushpinjkpp30tr</v>
      </c>
      <c r="C2221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D2221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E2221" s="1" t="str">
        <f>LOWER(SUBSTITUTE(SUBSTITUTE(SUBSTITUTE(SUBSTITUTE(SUBSTITUTE(SUBSTITUTE(SUBSTITUTE(SUBSTITUTE(SUBSTITUTE(db[[#This Row],[NB BM]]&amp;db[[#This Row],[QTY/ CTN]]," ",),".",""),"-",""),"(",""),")",""),",",""),"/",""),"""",""),"+",""))</f>
        <v>pushpinjkpp30tr48lsn</v>
      </c>
      <c r="F22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pushpinpp30trjk48lsnartomoro</v>
      </c>
      <c r="G2221" s="1" t="s">
        <v>790</v>
      </c>
      <c r="H2221" s="4" t="s">
        <v>791</v>
      </c>
      <c r="I2221" s="49" t="s">
        <v>2429</v>
      </c>
      <c r="J2221" s="1" t="s">
        <v>1620</v>
      </c>
      <c r="K2221" s="26" t="e">
        <f>IF(db[[#This Row],[NB NOTA_C]]="","",COUNTIF([2]!B_MSK[concat],db[[#This Row],[NB NOTA_C]]))</f>
        <v>#REF!</v>
      </c>
      <c r="L2221" s="6" t="s">
        <v>1631</v>
      </c>
      <c r="M2221" s="1" t="s">
        <v>1715</v>
      </c>
      <c r="N2221" s="1" t="s">
        <v>2797</v>
      </c>
      <c r="P2221" s="1" t="str">
        <f>IF(db[[#This Row],[QTY/ CTN]]="","",SUBSTITUTE(SUBSTITUTE(SUBSTITUTE(db[[#This Row],[QTY/ CTN]]," ","_",2),"(",""),")","")&amp;"_")</f>
        <v>48 LSN_</v>
      </c>
      <c r="Q2221" s="1">
        <f>IF(db[[#This Row],[H_QTY/ CTN]]="","",SEARCH("_",db[[#This Row],[H_QTY/ CTN]]))</f>
        <v>7</v>
      </c>
      <c r="R2221" s="1">
        <f>IF(db[[#This Row],[H_QTY/ CTN]]="","",LEN(db[[#This Row],[H_QTY/ CTN]]))</f>
        <v>7</v>
      </c>
      <c r="S2221" s="90" t="str">
        <f>IF(db[[#This Row],[H_QTY/ CTN]]="","",LEFT(db[[#This Row],[H_QTY/ CTN]],db[[#This Row],[H_1]]-1))</f>
        <v>48 LSN</v>
      </c>
      <c r="T2221" s="87" t="str">
        <f>IF(NOT(db[[#This Row],[H_1]]=db[[#This Row],[H_2]]),MID(db[[#This Row],[H_QTY/ CTN]],db[[#This Row],[H_1]]+1,db[[#This Row],[H_2]]-db[[#This Row],[H_1]]-1),"")</f>
        <v/>
      </c>
      <c r="U2221" s="87" t="str">
        <f>IF(db[[#This Row],[QTY/ CTN B]]="","",LEFT(db[[#This Row],[QTY/ CTN B]],SEARCH(" ",db[[#This Row],[QTY/ CTN B]],1)-1))</f>
        <v>48</v>
      </c>
      <c r="V2221" s="87" t="str">
        <f>IF(db[[#This Row],[QTY/ CTN B]]="","",RIGHT(db[[#This Row],[QTY/ CTN B]],LEN(db[[#This Row],[QTY/ CTN B]])-SEARCH(" ",db[[#This Row],[QTY/ CTN B]],1)))</f>
        <v>LSN</v>
      </c>
      <c r="W2221" s="87">
        <f>IF(db[[#This Row],[QTY/ CTN TG]]="",IF(db[[#This Row],[STN TG]]="","",12),LEFT(db[[#This Row],[QTY/ CTN TG]],SEARCH(" ",db[[#This Row],[QTY/ CTN TG]],1)-1))</f>
        <v>12</v>
      </c>
      <c r="X2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21" s="87" t="str">
        <f>IF(db[[#This Row],[STN K]]="","",IF(db[[#This Row],[STN TG]]="LSN",12,""))</f>
        <v/>
      </c>
      <c r="Z2221" s="87" t="str">
        <f>IF(db[[#This Row],[STN TG]]="LSN","PCS","")</f>
        <v/>
      </c>
      <c r="AA2221" s="87">
        <f>db[[#This Row],[QTY B]]*IF(db[[#This Row],[QTY TG]]="",1,db[[#This Row],[QTY TG]])*IF(db[[#This Row],[QTY K]]="",1,db[[#This Row],[QTY K]])</f>
        <v>576</v>
      </c>
      <c r="AB2221" s="87" t="str">
        <f>IF(db[[#This Row],[STN K]]="",IF(db[[#This Row],[STN TG]]="",db[[#This Row],[STN B]],db[[#This Row],[STN TG]]),db[[#This Row],[STN K]])</f>
        <v>PCS</v>
      </c>
      <c r="AC2221" s="87"/>
    </row>
    <row r="2222" spans="1:29" x14ac:dyDescent="0.25">
      <c r="A2222" s="87">
        <f>ROW()-1</f>
        <v>2221</v>
      </c>
      <c r="B2222" s="3" t="str">
        <f>LOWER(SUBSTITUTE(SUBSTITUTE(SUBSTITUTE(SUBSTITUTE(SUBSTITUTE(SUBSTITUTE(db[[#This Row],[NB BM]]," ",),".",""),"-",""),"(",""),")",""),"/",""))</f>
        <v>asahanmejakotak18121</v>
      </c>
      <c r="C2222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D2222" s="3" t="str">
        <f>LOWER(SUBSTITUTE(SUBSTITUTE(SUBSTITUTE(SUBSTITUTE(SUBSTITUTE(SUBSTITUTE(SUBSTITUTE(SUBSTITUTE(SUBSTITUTE(db[[#This Row],[NB PAJAK]]," ",""),"-",""),"(",""),")",""),".",""),",",""),"/",""),"""",""),"+",""))</f>
        <v/>
      </c>
      <c r="E2222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asahanmejakotak18121192pcs</v>
      </c>
      <c r="F22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rmejakotak18121192pcsuntana</v>
      </c>
      <c r="G2222" s="1" t="s">
        <v>3025</v>
      </c>
      <c r="H2222" s="4" t="s">
        <v>3022</v>
      </c>
      <c r="I2222" s="49"/>
      <c r="J2222" s="1" t="s">
        <v>1621</v>
      </c>
      <c r="K2222" s="26" t="e">
        <f>IF(db[[#This Row],[NB NOTA_C]]="","",COUNTIF([2]!B_MSK[concat],db[[#This Row],[NB NOTA_C]]))</f>
        <v>#REF!</v>
      </c>
      <c r="L2222" s="7" t="s">
        <v>2654</v>
      </c>
      <c r="M2222" s="3" t="s">
        <v>1767</v>
      </c>
      <c r="N2222" s="1" t="s">
        <v>2781</v>
      </c>
      <c r="O2222" s="3"/>
      <c r="P2222" s="3" t="str">
        <f>IF(db[[#This Row],[QTY/ CTN]]="","",SUBSTITUTE(SUBSTITUTE(SUBSTITUTE(db[[#This Row],[QTY/ CTN]]," ","_",2),"(",""),")","")&amp;"_")</f>
        <v>192 PCS_</v>
      </c>
      <c r="Q2222" s="3">
        <f>IF(db[[#This Row],[H_QTY/ CTN]]="","",SEARCH("_",db[[#This Row],[H_QTY/ CTN]]))</f>
        <v>8</v>
      </c>
      <c r="R2222" s="3">
        <f>IF(db[[#This Row],[H_QTY/ CTN]]="","",LEN(db[[#This Row],[H_QTY/ CTN]]))</f>
        <v>8</v>
      </c>
      <c r="S2222" s="90" t="str">
        <f>IF(db[[#This Row],[H_QTY/ CTN]]="","",LEFT(db[[#This Row],[H_QTY/ CTN]],db[[#This Row],[H_1]]-1))</f>
        <v>192 PCS</v>
      </c>
      <c r="T2222" s="87" t="str">
        <f>IF(NOT(db[[#This Row],[H_1]]=db[[#This Row],[H_2]]),MID(db[[#This Row],[H_QTY/ CTN]],db[[#This Row],[H_1]]+1,db[[#This Row],[H_2]]-db[[#This Row],[H_1]]-1),"")</f>
        <v/>
      </c>
      <c r="U2222" s="87" t="str">
        <f>IF(db[[#This Row],[QTY/ CTN B]]="","",LEFT(db[[#This Row],[QTY/ CTN B]],SEARCH(" ",db[[#This Row],[QTY/ CTN B]],1)-1))</f>
        <v>192</v>
      </c>
      <c r="V2222" s="87" t="str">
        <f>IF(db[[#This Row],[QTY/ CTN B]]="","",RIGHT(db[[#This Row],[QTY/ CTN B]],LEN(db[[#This Row],[QTY/ CTN B]])-SEARCH(" ",db[[#This Row],[QTY/ CTN B]],1)))</f>
        <v>PCS</v>
      </c>
      <c r="W2222" s="87" t="str">
        <f>IF(db[[#This Row],[QTY/ CTN TG]]="",IF(db[[#This Row],[STN TG]]="","",12),LEFT(db[[#This Row],[QTY/ CTN TG]],SEARCH(" ",db[[#This Row],[QTY/ CTN TG]],1)-1))</f>
        <v/>
      </c>
      <c r="X2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2" s="87" t="str">
        <f>IF(db[[#This Row],[STN K]]="","",IF(db[[#This Row],[STN TG]]="LSN",12,""))</f>
        <v/>
      </c>
      <c r="Z2222" s="87" t="str">
        <f>IF(db[[#This Row],[STN TG]]="LSN","PCS","")</f>
        <v/>
      </c>
      <c r="AA2222" s="87">
        <f>db[[#This Row],[QTY B]]*IF(db[[#This Row],[QTY TG]]="",1,db[[#This Row],[QTY TG]])*IF(db[[#This Row],[QTY K]]="",1,db[[#This Row],[QTY K]])</f>
        <v>192</v>
      </c>
      <c r="AB2222" s="87" t="str">
        <f>IF(db[[#This Row],[STN K]]="",IF(db[[#This Row],[STN TG]]="",db[[#This Row],[STN B]],db[[#This Row],[STN TG]]),db[[#This Row],[STN K]])</f>
        <v>PCS</v>
      </c>
      <c r="AC2222" s="87"/>
    </row>
    <row r="2223" spans="1:29" x14ac:dyDescent="0.25">
      <c r="A2223" s="87">
        <f>ROW()-1</f>
        <v>2222</v>
      </c>
      <c r="B2223" s="3" t="str">
        <f>LOWER(SUBSTITUTE(SUBSTITUTE(SUBSTITUTE(SUBSTITUTE(SUBSTITUTE(SUBSTITUTE(db[[#This Row],[NB BM]]," ",),".",""),"-",""),"(",""),")",""),"/",""))</f>
        <v>asahanmejaxlgsx0965l</v>
      </c>
      <c r="C2223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D2223" s="3" t="str">
        <f>LOWER(SUBSTITUTE(SUBSTITUTE(SUBSTITUTE(SUBSTITUTE(SUBSTITUTE(SUBSTITUTE(SUBSTITUTE(SUBSTITUTE(SUBSTITUTE(db[[#This Row],[NB PAJAK]]," ",""),"-",""),"(",""),")",""),".",""),",",""),"/",""),"""",""),"+",""))</f>
        <v/>
      </c>
      <c r="E2223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asahanmejaxlgsx0965l96pcs</v>
      </c>
      <c r="F22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rmejaxlgsx0965l96pcsuntana</v>
      </c>
      <c r="G2223" s="1" t="s">
        <v>3026</v>
      </c>
      <c r="H2223" s="4" t="s">
        <v>3023</v>
      </c>
      <c r="I2223" s="49"/>
      <c r="J2223" s="1" t="s">
        <v>1621</v>
      </c>
      <c r="K2223" s="26" t="e">
        <f>IF(db[[#This Row],[NB NOTA_C]]="","",COUNTIF([2]!B_MSK[concat],db[[#This Row],[NB NOTA_C]]))</f>
        <v>#REF!</v>
      </c>
      <c r="L2223" s="7" t="s">
        <v>2654</v>
      </c>
      <c r="M2223" s="3" t="s">
        <v>1673</v>
      </c>
      <c r="N2223" s="1" t="s">
        <v>2781</v>
      </c>
      <c r="O2223" s="3"/>
      <c r="P2223" s="3" t="str">
        <f>IF(db[[#This Row],[QTY/ CTN]]="","",SUBSTITUTE(SUBSTITUTE(SUBSTITUTE(db[[#This Row],[QTY/ CTN]]," ","_",2),"(",""),")","")&amp;"_")</f>
        <v>96 PCS_</v>
      </c>
      <c r="Q2223" s="3">
        <f>IF(db[[#This Row],[H_QTY/ CTN]]="","",SEARCH("_",db[[#This Row],[H_QTY/ CTN]]))</f>
        <v>7</v>
      </c>
      <c r="R2223" s="3">
        <f>IF(db[[#This Row],[H_QTY/ CTN]]="","",LEN(db[[#This Row],[H_QTY/ CTN]]))</f>
        <v>7</v>
      </c>
      <c r="S2223" s="90" t="str">
        <f>IF(db[[#This Row],[H_QTY/ CTN]]="","",LEFT(db[[#This Row],[H_QTY/ CTN]],db[[#This Row],[H_1]]-1))</f>
        <v>96 PCS</v>
      </c>
      <c r="T2223" s="87" t="str">
        <f>IF(NOT(db[[#This Row],[H_1]]=db[[#This Row],[H_2]]),MID(db[[#This Row],[H_QTY/ CTN]],db[[#This Row],[H_1]]+1,db[[#This Row],[H_2]]-db[[#This Row],[H_1]]-1),"")</f>
        <v/>
      </c>
      <c r="U2223" s="87" t="str">
        <f>IF(db[[#This Row],[QTY/ CTN B]]="","",LEFT(db[[#This Row],[QTY/ CTN B]],SEARCH(" ",db[[#This Row],[QTY/ CTN B]],1)-1))</f>
        <v>96</v>
      </c>
      <c r="V2223" s="87" t="str">
        <f>IF(db[[#This Row],[QTY/ CTN B]]="","",RIGHT(db[[#This Row],[QTY/ CTN B]],LEN(db[[#This Row],[QTY/ CTN B]])-SEARCH(" ",db[[#This Row],[QTY/ CTN B]],1)))</f>
        <v>PCS</v>
      </c>
      <c r="W2223" s="87" t="str">
        <f>IF(db[[#This Row],[QTY/ CTN TG]]="",IF(db[[#This Row],[STN TG]]="","",12),LEFT(db[[#This Row],[QTY/ CTN TG]],SEARCH(" ",db[[#This Row],[QTY/ CTN TG]],1)-1))</f>
        <v/>
      </c>
      <c r="X2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3" s="87" t="str">
        <f>IF(db[[#This Row],[STN K]]="","",IF(db[[#This Row],[STN TG]]="LSN",12,""))</f>
        <v/>
      </c>
      <c r="Z2223" s="87" t="str">
        <f>IF(db[[#This Row],[STN TG]]="LSN","PCS","")</f>
        <v/>
      </c>
      <c r="AA2223" s="87">
        <f>db[[#This Row],[QTY B]]*IF(db[[#This Row],[QTY TG]]="",1,db[[#This Row],[QTY TG]])*IF(db[[#This Row],[QTY K]]="",1,db[[#This Row],[QTY K]])</f>
        <v>96</v>
      </c>
      <c r="AB2223" s="87" t="str">
        <f>IF(db[[#This Row],[STN K]]="",IF(db[[#This Row],[STN TG]]="",db[[#This Row],[STN B]],db[[#This Row],[STN TG]]),db[[#This Row],[STN K]])</f>
        <v>PCS</v>
      </c>
      <c r="AC2223" s="87"/>
    </row>
    <row r="2224" spans="1:29" x14ac:dyDescent="0.25">
      <c r="A2224" s="87">
        <f>ROW()-1</f>
        <v>2223</v>
      </c>
      <c r="B2224" s="3" t="str">
        <f>LOWER(SUBSTITUTE(SUBSTITUTE(SUBSTITUTE(SUBSTITUTE(SUBSTITUTE(SUBSTITUTE(db[[#This Row],[NB BM]]," ",),".",""),"-",""),"(",""),")",""),"/",""))</f>
        <v>asahanmejakotak18109</v>
      </c>
      <c r="C2224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D2224" s="3" t="str">
        <f>LOWER(SUBSTITUTE(SUBSTITUTE(SUBSTITUTE(SUBSTITUTE(SUBSTITUTE(SUBSTITUTE(SUBSTITUTE(SUBSTITUTE(SUBSTITUTE(db[[#This Row],[NB PAJAK]]," ",""),"-",""),"(",""),")",""),".",""),",",""),"/",""),"""",""),"+",""))</f>
        <v/>
      </c>
      <c r="E2224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asahanmejakotak18109192pcs</v>
      </c>
      <c r="F22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rautanmejakotak18109192pcsuntana</v>
      </c>
      <c r="G2224" s="1" t="s">
        <v>3024</v>
      </c>
      <c r="H2224" s="4" t="s">
        <v>3021</v>
      </c>
      <c r="I2224" s="49"/>
      <c r="J2224" s="1" t="s">
        <v>1621</v>
      </c>
      <c r="K2224" s="26" t="e">
        <f>IF(db[[#This Row],[NB NOTA_C]]="","",COUNTIF([2]!B_MSK[concat],db[[#This Row],[NB NOTA_C]]))</f>
        <v>#REF!</v>
      </c>
      <c r="L2224" s="7" t="s">
        <v>2654</v>
      </c>
      <c r="M2224" s="3" t="s">
        <v>1767</v>
      </c>
      <c r="N2224" s="1" t="s">
        <v>2781</v>
      </c>
      <c r="O2224" s="3"/>
      <c r="P2224" s="3" t="str">
        <f>IF(db[[#This Row],[QTY/ CTN]]="","",SUBSTITUTE(SUBSTITUTE(SUBSTITUTE(db[[#This Row],[QTY/ CTN]]," ","_",2),"(",""),")","")&amp;"_")</f>
        <v>192 PCS_</v>
      </c>
      <c r="Q2224" s="3">
        <f>IF(db[[#This Row],[H_QTY/ CTN]]="","",SEARCH("_",db[[#This Row],[H_QTY/ CTN]]))</f>
        <v>8</v>
      </c>
      <c r="R2224" s="3">
        <f>IF(db[[#This Row],[H_QTY/ CTN]]="","",LEN(db[[#This Row],[H_QTY/ CTN]]))</f>
        <v>8</v>
      </c>
      <c r="S2224" s="90" t="str">
        <f>IF(db[[#This Row],[H_QTY/ CTN]]="","",LEFT(db[[#This Row],[H_QTY/ CTN]],db[[#This Row],[H_1]]-1))</f>
        <v>192 PCS</v>
      </c>
      <c r="T2224" s="87" t="str">
        <f>IF(NOT(db[[#This Row],[H_1]]=db[[#This Row],[H_2]]),MID(db[[#This Row],[H_QTY/ CTN]],db[[#This Row],[H_1]]+1,db[[#This Row],[H_2]]-db[[#This Row],[H_1]]-1),"")</f>
        <v/>
      </c>
      <c r="U2224" s="87" t="str">
        <f>IF(db[[#This Row],[QTY/ CTN B]]="","",LEFT(db[[#This Row],[QTY/ CTN B]],SEARCH(" ",db[[#This Row],[QTY/ CTN B]],1)-1))</f>
        <v>192</v>
      </c>
      <c r="V2224" s="87" t="str">
        <f>IF(db[[#This Row],[QTY/ CTN B]]="","",RIGHT(db[[#This Row],[QTY/ CTN B]],LEN(db[[#This Row],[QTY/ CTN B]])-SEARCH(" ",db[[#This Row],[QTY/ CTN B]],1)))</f>
        <v>PCS</v>
      </c>
      <c r="W2224" s="87" t="str">
        <f>IF(db[[#This Row],[QTY/ CTN TG]]="",IF(db[[#This Row],[STN TG]]="","",12),LEFT(db[[#This Row],[QTY/ CTN TG]],SEARCH(" ",db[[#This Row],[QTY/ CTN TG]],1)-1))</f>
        <v/>
      </c>
      <c r="X2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4" s="87" t="str">
        <f>IF(db[[#This Row],[STN K]]="","",IF(db[[#This Row],[STN TG]]="LSN",12,""))</f>
        <v/>
      </c>
      <c r="Z2224" s="87" t="str">
        <f>IF(db[[#This Row],[STN TG]]="LSN","PCS","")</f>
        <v/>
      </c>
      <c r="AA2224" s="87">
        <f>db[[#This Row],[QTY B]]*IF(db[[#This Row],[QTY TG]]="",1,db[[#This Row],[QTY TG]])*IF(db[[#This Row],[QTY K]]="",1,db[[#This Row],[QTY K]])</f>
        <v>192</v>
      </c>
      <c r="AB2224" s="87" t="str">
        <f>IF(db[[#This Row],[STN K]]="",IF(db[[#This Row],[STN TG]]="",db[[#This Row],[STN B]],db[[#This Row],[STN TG]]),db[[#This Row],[STN K]])</f>
        <v>PCS</v>
      </c>
      <c r="AC2224" s="87"/>
    </row>
    <row r="2225" spans="1:29" x14ac:dyDescent="0.25">
      <c r="A2225" s="87">
        <f>ROW()-1</f>
        <v>2224</v>
      </c>
      <c r="B2225" s="3" t="str">
        <f>LOWER(SUBSTITUTE(SUBSTITUTE(SUBSTITUTE(SUBSTITUTE(SUBSTITUTE(SUBSTITUTE(db[[#This Row],[NB BM]]," ",),".",""),"-",""),"(",""),")",""),"/",""))</f>
        <v>asahanmejaxlg18106</v>
      </c>
      <c r="C2225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D2225" s="3" t="str">
        <f>LOWER(SUBSTITUTE(SUBSTITUTE(SUBSTITUTE(SUBSTITUTE(SUBSTITUTE(SUBSTITUTE(SUBSTITUTE(SUBSTITUTE(SUBSTITUTE(db[[#This Row],[NB PAJAK]]," ",""),"-",""),"(",""),")",""),".",""),",",""),"/",""),"""",""),"+",""))</f>
        <v/>
      </c>
      <c r="E2225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asahanmejaxlg1810696pcs</v>
      </c>
      <c r="F22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rautanmejaxlg1810696pcsuntana</v>
      </c>
      <c r="G2225" s="1" t="s">
        <v>991</v>
      </c>
      <c r="H2225" s="4" t="s">
        <v>1295</v>
      </c>
      <c r="I2225" s="49"/>
      <c r="J2225" s="1" t="s">
        <v>1621</v>
      </c>
      <c r="K2225" s="26" t="e">
        <f>IF(db[[#This Row],[NB NOTA_C]]="","",COUNTIF([2]!B_MSK[concat],db[[#This Row],[NB NOTA_C]]))</f>
        <v>#REF!</v>
      </c>
      <c r="L2225" s="6" t="s">
        <v>1634</v>
      </c>
      <c r="M2225" s="1" t="s">
        <v>1673</v>
      </c>
      <c r="N2225" s="1" t="s">
        <v>2781</v>
      </c>
      <c r="P2225" s="1" t="str">
        <f>IF(db[[#This Row],[QTY/ CTN]]="","",SUBSTITUTE(SUBSTITUTE(SUBSTITUTE(db[[#This Row],[QTY/ CTN]]," ","_",2),"(",""),")","")&amp;"_")</f>
        <v>96 PCS_</v>
      </c>
      <c r="Q2225" s="1">
        <f>IF(db[[#This Row],[H_QTY/ CTN]]="","",SEARCH("_",db[[#This Row],[H_QTY/ CTN]]))</f>
        <v>7</v>
      </c>
      <c r="R2225" s="1">
        <f>IF(db[[#This Row],[H_QTY/ CTN]]="","",LEN(db[[#This Row],[H_QTY/ CTN]]))</f>
        <v>7</v>
      </c>
      <c r="S2225" s="90" t="str">
        <f>IF(db[[#This Row],[H_QTY/ CTN]]="","",LEFT(db[[#This Row],[H_QTY/ CTN]],db[[#This Row],[H_1]]-1))</f>
        <v>96 PCS</v>
      </c>
      <c r="T2225" s="87" t="str">
        <f>IF(NOT(db[[#This Row],[H_1]]=db[[#This Row],[H_2]]),MID(db[[#This Row],[H_QTY/ CTN]],db[[#This Row],[H_1]]+1,db[[#This Row],[H_2]]-db[[#This Row],[H_1]]-1),"")</f>
        <v/>
      </c>
      <c r="U2225" s="87" t="str">
        <f>IF(db[[#This Row],[QTY/ CTN B]]="","",LEFT(db[[#This Row],[QTY/ CTN B]],SEARCH(" ",db[[#This Row],[QTY/ CTN B]],1)-1))</f>
        <v>96</v>
      </c>
      <c r="V2225" s="87" t="str">
        <f>IF(db[[#This Row],[QTY/ CTN B]]="","",RIGHT(db[[#This Row],[QTY/ CTN B]],LEN(db[[#This Row],[QTY/ CTN B]])-SEARCH(" ",db[[#This Row],[QTY/ CTN B]],1)))</f>
        <v>PCS</v>
      </c>
      <c r="W2225" s="87" t="str">
        <f>IF(db[[#This Row],[QTY/ CTN TG]]="",IF(db[[#This Row],[STN TG]]="","",12),LEFT(db[[#This Row],[QTY/ CTN TG]],SEARCH(" ",db[[#This Row],[QTY/ CTN TG]],1)-1))</f>
        <v/>
      </c>
      <c r="X2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5" s="87" t="str">
        <f>IF(db[[#This Row],[STN K]]="","",IF(db[[#This Row],[STN TG]]="LSN",12,""))</f>
        <v/>
      </c>
      <c r="Z2225" s="87" t="str">
        <f>IF(db[[#This Row],[STN TG]]="LSN","PCS","")</f>
        <v/>
      </c>
      <c r="AA2225" s="87">
        <f>db[[#This Row],[QTY B]]*IF(db[[#This Row],[QTY TG]]="",1,db[[#This Row],[QTY TG]])*IF(db[[#This Row],[QTY K]]="",1,db[[#This Row],[QTY K]])</f>
        <v>96</v>
      </c>
      <c r="AB2225" s="87" t="str">
        <f>IF(db[[#This Row],[STN K]]="",IF(db[[#This Row],[STN TG]]="",db[[#This Row],[STN B]],db[[#This Row],[STN TG]]),db[[#This Row],[STN K]])</f>
        <v>PCS</v>
      </c>
      <c r="AC2225" s="87"/>
    </row>
    <row r="2226" spans="1:29" x14ac:dyDescent="0.25">
      <c r="A2226" s="87">
        <f>ROW()-1</f>
        <v>2225</v>
      </c>
      <c r="B2226" s="3" t="str">
        <f>LOWER(SUBSTITUTE(SUBSTITUTE(SUBSTITUTE(SUBSTITUTE(SUBSTITUTE(SUBSTITUTE(db[[#This Row],[NB BM]]," ",),".",""),"-",""),"(",""),")",""),"/",""))</f>
        <v>asahanmejaxlg18107</v>
      </c>
      <c r="C2226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D2226" s="3" t="str">
        <f>LOWER(SUBSTITUTE(SUBSTITUTE(SUBSTITUTE(SUBSTITUTE(SUBSTITUTE(SUBSTITUTE(SUBSTITUTE(SUBSTITUTE(SUBSTITUTE(db[[#This Row],[NB PAJAK]]," ",""),"-",""),"(",""),")",""),".",""),",",""),"/",""),"""",""),"+",""))</f>
        <v/>
      </c>
      <c r="E222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asahanmejaxlg1810796pcs</v>
      </c>
      <c r="F22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rautanmejaxlg1810796pcsuntana</v>
      </c>
      <c r="G2226" s="1" t="s">
        <v>992</v>
      </c>
      <c r="H2226" s="4" t="s">
        <v>1296</v>
      </c>
      <c r="I2226" s="2"/>
      <c r="J2226" s="1" t="s">
        <v>1621</v>
      </c>
      <c r="K2226" s="26" t="e">
        <f>IF(db[[#This Row],[NB NOTA_C]]="","",COUNTIF([2]!B_MSK[concat],db[[#This Row],[NB NOTA_C]]))</f>
        <v>#REF!</v>
      </c>
      <c r="L2226" s="6" t="s">
        <v>1634</v>
      </c>
      <c r="M2226" s="1" t="s">
        <v>1673</v>
      </c>
      <c r="N2226" s="1" t="s">
        <v>2781</v>
      </c>
      <c r="P2226" s="1" t="str">
        <f>IF(db[[#This Row],[QTY/ CTN]]="","",SUBSTITUTE(SUBSTITUTE(SUBSTITUTE(db[[#This Row],[QTY/ CTN]]," ","_",2),"(",""),")","")&amp;"_")</f>
        <v>96 PCS_</v>
      </c>
      <c r="Q2226" s="1">
        <f>IF(db[[#This Row],[H_QTY/ CTN]]="","",SEARCH("_",db[[#This Row],[H_QTY/ CTN]]))</f>
        <v>7</v>
      </c>
      <c r="R2226" s="1">
        <f>IF(db[[#This Row],[H_QTY/ CTN]]="","",LEN(db[[#This Row],[H_QTY/ CTN]]))</f>
        <v>7</v>
      </c>
      <c r="S2226" s="90" t="str">
        <f>IF(db[[#This Row],[H_QTY/ CTN]]="","",LEFT(db[[#This Row],[H_QTY/ CTN]],db[[#This Row],[H_1]]-1))</f>
        <v>96 PCS</v>
      </c>
      <c r="T2226" s="87" t="str">
        <f>IF(NOT(db[[#This Row],[H_1]]=db[[#This Row],[H_2]]),MID(db[[#This Row],[H_QTY/ CTN]],db[[#This Row],[H_1]]+1,db[[#This Row],[H_2]]-db[[#This Row],[H_1]]-1),"")</f>
        <v/>
      </c>
      <c r="U2226" s="87" t="str">
        <f>IF(db[[#This Row],[QTY/ CTN B]]="","",LEFT(db[[#This Row],[QTY/ CTN B]],SEARCH(" ",db[[#This Row],[QTY/ CTN B]],1)-1))</f>
        <v>96</v>
      </c>
      <c r="V2226" s="87" t="str">
        <f>IF(db[[#This Row],[QTY/ CTN B]]="","",RIGHT(db[[#This Row],[QTY/ CTN B]],LEN(db[[#This Row],[QTY/ CTN B]])-SEARCH(" ",db[[#This Row],[QTY/ CTN B]],1)))</f>
        <v>PCS</v>
      </c>
      <c r="W2226" s="87" t="str">
        <f>IF(db[[#This Row],[QTY/ CTN TG]]="",IF(db[[#This Row],[STN TG]]="","",12),LEFT(db[[#This Row],[QTY/ CTN TG]],SEARCH(" ",db[[#This Row],[QTY/ CTN TG]],1)-1))</f>
        <v/>
      </c>
      <c r="X2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6" s="87" t="str">
        <f>IF(db[[#This Row],[STN K]]="","",IF(db[[#This Row],[STN TG]]="LSN",12,""))</f>
        <v/>
      </c>
      <c r="Z2226" s="87" t="str">
        <f>IF(db[[#This Row],[STN TG]]="LSN","PCS","")</f>
        <v/>
      </c>
      <c r="AA2226" s="87">
        <f>db[[#This Row],[QTY B]]*IF(db[[#This Row],[QTY TG]]="",1,db[[#This Row],[QTY TG]])*IF(db[[#This Row],[QTY K]]="",1,db[[#This Row],[QTY K]])</f>
        <v>96</v>
      </c>
      <c r="AB2226" s="87" t="str">
        <f>IF(db[[#This Row],[STN K]]="",IF(db[[#This Row],[STN TG]]="",db[[#This Row],[STN B]],db[[#This Row],[STN TG]]),db[[#This Row],[STN K]])</f>
        <v>PCS</v>
      </c>
      <c r="AC2226" s="87"/>
    </row>
    <row r="2227" spans="1:29" x14ac:dyDescent="0.25">
      <c r="A2227" s="87">
        <f>ROW()-1</f>
        <v>2226</v>
      </c>
      <c r="B2227" s="3" t="str">
        <f>LOWER(SUBSTITUTE(SUBSTITUTE(SUBSTITUTE(SUBSTITUTE(SUBSTITUTE(SUBSTITUTE(db[[#This Row],[NB BM]]," ",),".",""),"-",""),"(",""),")",""),"/",""))</f>
        <v>asahantoplesgolden</v>
      </c>
      <c r="C2227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D2227" s="3" t="str">
        <f>LOWER(SUBSTITUTE(SUBSTITUTE(SUBSTITUTE(SUBSTITUTE(SUBSTITUTE(SUBSTITUTE(SUBSTITUTE(SUBSTITUTE(SUBSTITUTE(db[[#This Row],[NB PAJAK]]," ",""),"-",""),"(",""),")",""),".",""),",",""),"/",""),"""",""),"+",""))</f>
        <v/>
      </c>
      <c r="E2227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asahantoplesgolden144box</v>
      </c>
      <c r="F22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rautantoples144boxuntana</v>
      </c>
      <c r="G2227" s="1" t="s">
        <v>993</v>
      </c>
      <c r="H2227" s="4" t="s">
        <v>1297</v>
      </c>
      <c r="I2227" s="49"/>
      <c r="J2227" s="1" t="s">
        <v>1621</v>
      </c>
      <c r="K2227" s="26" t="e">
        <f>IF(db[[#This Row],[NB NOTA_C]]="","",COUNTIF([2]!B_MSK[concat],db[[#This Row],[NB NOTA_C]]))</f>
        <v>#REF!</v>
      </c>
      <c r="L2227" s="6" t="s">
        <v>1635</v>
      </c>
      <c r="M2227" s="1" t="s">
        <v>1674</v>
      </c>
      <c r="N2227" s="1" t="s">
        <v>2781</v>
      </c>
      <c r="P2227" s="1" t="str">
        <f>IF(db[[#This Row],[QTY/ CTN]]="","",SUBSTITUTE(SUBSTITUTE(SUBSTITUTE(db[[#This Row],[QTY/ CTN]]," ","_",2),"(",""),")","")&amp;"_")</f>
        <v>144 BOX_</v>
      </c>
      <c r="Q2227" s="1">
        <f>IF(db[[#This Row],[H_QTY/ CTN]]="","",SEARCH("_",db[[#This Row],[H_QTY/ CTN]]))</f>
        <v>8</v>
      </c>
      <c r="R2227" s="1">
        <f>IF(db[[#This Row],[H_QTY/ CTN]]="","",LEN(db[[#This Row],[H_QTY/ CTN]]))</f>
        <v>8</v>
      </c>
      <c r="S2227" s="90" t="str">
        <f>IF(db[[#This Row],[H_QTY/ CTN]]="","",LEFT(db[[#This Row],[H_QTY/ CTN]],db[[#This Row],[H_1]]-1))</f>
        <v>144 BOX</v>
      </c>
      <c r="T2227" s="87" t="str">
        <f>IF(NOT(db[[#This Row],[H_1]]=db[[#This Row],[H_2]]),MID(db[[#This Row],[H_QTY/ CTN]],db[[#This Row],[H_1]]+1,db[[#This Row],[H_2]]-db[[#This Row],[H_1]]-1),"")</f>
        <v/>
      </c>
      <c r="U2227" s="87" t="str">
        <f>IF(db[[#This Row],[QTY/ CTN B]]="","",LEFT(db[[#This Row],[QTY/ CTN B]],SEARCH(" ",db[[#This Row],[QTY/ CTN B]],1)-1))</f>
        <v>144</v>
      </c>
      <c r="V2227" s="87" t="str">
        <f>IF(db[[#This Row],[QTY/ CTN B]]="","",RIGHT(db[[#This Row],[QTY/ CTN B]],LEN(db[[#This Row],[QTY/ CTN B]])-SEARCH(" ",db[[#This Row],[QTY/ CTN B]],1)))</f>
        <v>BOX</v>
      </c>
      <c r="W2227" s="87" t="str">
        <f>IF(db[[#This Row],[QTY/ CTN TG]]="",IF(db[[#This Row],[STN TG]]="","",12),LEFT(db[[#This Row],[QTY/ CTN TG]],SEARCH(" ",db[[#This Row],[QTY/ CTN TG]],1)-1))</f>
        <v/>
      </c>
      <c r="X2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7" s="87" t="str">
        <f>IF(db[[#This Row],[STN K]]="","",IF(db[[#This Row],[STN TG]]="LSN",12,""))</f>
        <v/>
      </c>
      <c r="Z2227" s="87" t="str">
        <f>IF(db[[#This Row],[STN TG]]="LSN","PCS","")</f>
        <v/>
      </c>
      <c r="AA2227" s="87">
        <f>db[[#This Row],[QTY B]]*IF(db[[#This Row],[QTY TG]]="",1,db[[#This Row],[QTY TG]])*IF(db[[#This Row],[QTY K]]="",1,db[[#This Row],[QTY K]])</f>
        <v>144</v>
      </c>
      <c r="AB2227" s="87" t="str">
        <f>IF(db[[#This Row],[STN K]]="",IF(db[[#This Row],[STN TG]]="",db[[#This Row],[STN B]],db[[#This Row],[STN TG]]),db[[#This Row],[STN K]])</f>
        <v>BOX</v>
      </c>
      <c r="AC2227" s="87"/>
    </row>
    <row r="2228" spans="1:29" x14ac:dyDescent="0.25">
      <c r="A2228" s="87">
        <f>ROW()-1</f>
        <v>2227</v>
      </c>
      <c r="B2228" s="3" t="str">
        <f>LOWER(SUBSTITUTE(SUBSTITUTE(SUBSTITUTE(SUBSTITUTE(SUBSTITUTE(SUBSTITUTE(db[[#This Row],[NB BM]]," ",),".",""),"-",""),"(",""),")",""),"/",""))</f>
        <v>isigelfancyvrg2008bt21b</v>
      </c>
      <c r="C2228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D2228" s="3" t="str">
        <f>LOWER(SUBSTITUTE(SUBSTITUTE(SUBSTITUTE(SUBSTITUTE(SUBSTITUTE(SUBSTITUTE(SUBSTITUTE(SUBSTITUTE(SUBSTITUTE(db[[#This Row],[NB PAJAK]]," ",""),"-",""),"(",""),")",""),".",""),",",""),"/",""),"""",""),"+",""))</f>
        <v/>
      </c>
      <c r="E2228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isigelfancyvrg2008bt21b240box</v>
      </c>
      <c r="F22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refillgelfancyvrg2008bt21b240boxuntana</v>
      </c>
      <c r="G2228" s="1" t="s">
        <v>3754</v>
      </c>
      <c r="H2228" s="4" t="s">
        <v>3722</v>
      </c>
      <c r="I2228" s="49"/>
      <c r="J2228" s="1" t="s">
        <v>1621</v>
      </c>
      <c r="K2228" s="28" t="e">
        <f>IF(db[[#This Row],[NB NOTA_C]]="","",COUNTIF([2]!B_MSK[concat],db[[#This Row],[NB NOTA_C]]))</f>
        <v>#REF!</v>
      </c>
      <c r="L2228" s="7" t="s">
        <v>1654</v>
      </c>
      <c r="M2228" s="3" t="s">
        <v>3067</v>
      </c>
      <c r="N2228" s="1" t="s">
        <v>2794</v>
      </c>
      <c r="O2228" s="3"/>
      <c r="P2228" s="3" t="str">
        <f>IF(db[[#This Row],[QTY/ CTN]]="","",SUBSTITUTE(SUBSTITUTE(SUBSTITUTE(db[[#This Row],[QTY/ CTN]]," ","_",2),"(",""),")","")&amp;"_")</f>
        <v>240 BOX_</v>
      </c>
      <c r="Q2228" s="3">
        <f>IF(db[[#This Row],[H_QTY/ CTN]]="","",SEARCH("_",db[[#This Row],[H_QTY/ CTN]]))</f>
        <v>8</v>
      </c>
      <c r="R2228" s="3">
        <f>IF(db[[#This Row],[H_QTY/ CTN]]="","",LEN(db[[#This Row],[H_QTY/ CTN]]))</f>
        <v>8</v>
      </c>
      <c r="S2228" s="87" t="str">
        <f>IF(db[[#This Row],[H_QTY/ CTN]]="","",LEFT(db[[#This Row],[H_QTY/ CTN]],db[[#This Row],[H_1]]-1))</f>
        <v>240 BOX</v>
      </c>
      <c r="T2228" s="87" t="str">
        <f>IF(NOT(db[[#This Row],[H_1]]=db[[#This Row],[H_2]]),MID(db[[#This Row],[H_QTY/ CTN]],db[[#This Row],[H_1]]+1,db[[#This Row],[H_2]]-db[[#This Row],[H_1]]-1),"")</f>
        <v/>
      </c>
      <c r="U2228" s="87" t="str">
        <f>IF(db[[#This Row],[QTY/ CTN B]]="","",LEFT(db[[#This Row],[QTY/ CTN B]],SEARCH(" ",db[[#This Row],[QTY/ CTN B]],1)-1))</f>
        <v>240</v>
      </c>
      <c r="V2228" s="87" t="str">
        <f>IF(db[[#This Row],[QTY/ CTN B]]="","",RIGHT(db[[#This Row],[QTY/ CTN B]],LEN(db[[#This Row],[QTY/ CTN B]])-SEARCH(" ",db[[#This Row],[QTY/ CTN B]],1)))</f>
        <v>BOX</v>
      </c>
      <c r="W2228" s="87" t="str">
        <f>IF(db[[#This Row],[QTY/ CTN TG]]="",IF(db[[#This Row],[STN TG]]="","",12),LEFT(db[[#This Row],[QTY/ CTN TG]],SEARCH(" ",db[[#This Row],[QTY/ CTN TG]],1)-1))</f>
        <v/>
      </c>
      <c r="X2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8" s="87" t="str">
        <f>IF(db[[#This Row],[STN K]]="","",IF(db[[#This Row],[STN TG]]="LSN",12,""))</f>
        <v/>
      </c>
      <c r="Z2228" s="87" t="str">
        <f>IF(db[[#This Row],[STN TG]]="LSN","PCS","")</f>
        <v/>
      </c>
      <c r="AA2228" s="87">
        <f>db[[#This Row],[QTY B]]*IF(db[[#This Row],[QTY TG]]="",1,db[[#This Row],[QTY TG]])*IF(db[[#This Row],[QTY K]]="",1,db[[#This Row],[QTY K]])</f>
        <v>240</v>
      </c>
      <c r="AB2228" s="87" t="str">
        <f>IF(db[[#This Row],[STN K]]="",IF(db[[#This Row],[STN TG]]="",db[[#This Row],[STN B]],db[[#This Row],[STN TG]]),db[[#This Row],[STN K]])</f>
        <v>BOX</v>
      </c>
      <c r="AC2228" s="87"/>
    </row>
    <row r="2229" spans="1:29" x14ac:dyDescent="0.25">
      <c r="A2229" s="87">
        <f>ROW()-1</f>
        <v>2228</v>
      </c>
      <c r="B2229" s="3" t="str">
        <f>LOWER(SUBSTITUTE(SUBSTITUTE(SUBSTITUTE(SUBSTITUTE(SUBSTITUTE(SUBSTITUTE(db[[#This Row],[NB BM]]," ",),".",""),"-",""),"(",""),")",""),"/",""))</f>
        <v>isigelfancyvrg2013bt21c</v>
      </c>
      <c r="C2229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D2229" s="3" t="str">
        <f>LOWER(SUBSTITUTE(SUBSTITUTE(SUBSTITUTE(SUBSTITUTE(SUBSTITUTE(SUBSTITUTE(SUBSTITUTE(SUBSTITUTE(SUBSTITUTE(db[[#This Row],[NB PAJAK]]," ",""),"-",""),"(",""),")",""),".",""),",",""),"/",""),"""",""),"+",""))</f>
        <v/>
      </c>
      <c r="E2229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isigelfancyvrg2013bt21c240box</v>
      </c>
      <c r="F22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refillgelfancyvrg2013bt21c240boxuntana</v>
      </c>
      <c r="G2229" s="1" t="s">
        <v>3755</v>
      </c>
      <c r="H2229" s="4" t="s">
        <v>3723</v>
      </c>
      <c r="I2229" s="49"/>
      <c r="J2229" s="1" t="s">
        <v>1621</v>
      </c>
      <c r="K2229" s="28" t="e">
        <f>IF(db[[#This Row],[NB NOTA_C]]="","",COUNTIF([2]!B_MSK[concat],db[[#This Row],[NB NOTA_C]]))</f>
        <v>#REF!</v>
      </c>
      <c r="L2229" s="7" t="s">
        <v>1654</v>
      </c>
      <c r="M2229" s="3" t="s">
        <v>3067</v>
      </c>
      <c r="N2229" s="1" t="s">
        <v>2794</v>
      </c>
      <c r="O2229" s="3"/>
      <c r="P2229" s="3" t="str">
        <f>IF(db[[#This Row],[QTY/ CTN]]="","",SUBSTITUTE(SUBSTITUTE(SUBSTITUTE(db[[#This Row],[QTY/ CTN]]," ","_",2),"(",""),")","")&amp;"_")</f>
        <v>240 BOX_</v>
      </c>
      <c r="Q2229" s="3">
        <f>IF(db[[#This Row],[H_QTY/ CTN]]="","",SEARCH("_",db[[#This Row],[H_QTY/ CTN]]))</f>
        <v>8</v>
      </c>
      <c r="R2229" s="3">
        <f>IF(db[[#This Row],[H_QTY/ CTN]]="","",LEN(db[[#This Row],[H_QTY/ CTN]]))</f>
        <v>8</v>
      </c>
      <c r="S2229" s="87" t="str">
        <f>IF(db[[#This Row],[H_QTY/ CTN]]="","",LEFT(db[[#This Row],[H_QTY/ CTN]],db[[#This Row],[H_1]]-1))</f>
        <v>240 BOX</v>
      </c>
      <c r="T2229" s="87" t="str">
        <f>IF(NOT(db[[#This Row],[H_1]]=db[[#This Row],[H_2]]),MID(db[[#This Row],[H_QTY/ CTN]],db[[#This Row],[H_1]]+1,db[[#This Row],[H_2]]-db[[#This Row],[H_1]]-1),"")</f>
        <v/>
      </c>
      <c r="U2229" s="87" t="str">
        <f>IF(db[[#This Row],[QTY/ CTN B]]="","",LEFT(db[[#This Row],[QTY/ CTN B]],SEARCH(" ",db[[#This Row],[QTY/ CTN B]],1)-1))</f>
        <v>240</v>
      </c>
      <c r="V2229" s="87" t="str">
        <f>IF(db[[#This Row],[QTY/ CTN B]]="","",RIGHT(db[[#This Row],[QTY/ CTN B]],LEN(db[[#This Row],[QTY/ CTN B]])-SEARCH(" ",db[[#This Row],[QTY/ CTN B]],1)))</f>
        <v>BOX</v>
      </c>
      <c r="W2229" s="87" t="str">
        <f>IF(db[[#This Row],[QTY/ CTN TG]]="",IF(db[[#This Row],[STN TG]]="","",12),LEFT(db[[#This Row],[QTY/ CTN TG]],SEARCH(" ",db[[#This Row],[QTY/ CTN TG]],1)-1))</f>
        <v/>
      </c>
      <c r="X2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29" s="87" t="str">
        <f>IF(db[[#This Row],[STN K]]="","",IF(db[[#This Row],[STN TG]]="LSN",12,""))</f>
        <v/>
      </c>
      <c r="Z2229" s="87" t="str">
        <f>IF(db[[#This Row],[STN TG]]="LSN","PCS","")</f>
        <v/>
      </c>
      <c r="AA2229" s="87">
        <f>db[[#This Row],[QTY B]]*IF(db[[#This Row],[QTY TG]]="",1,db[[#This Row],[QTY TG]])*IF(db[[#This Row],[QTY K]]="",1,db[[#This Row],[QTY K]])</f>
        <v>240</v>
      </c>
      <c r="AB2229" s="87" t="str">
        <f>IF(db[[#This Row],[STN K]]="",IF(db[[#This Row],[STN TG]]="",db[[#This Row],[STN B]],db[[#This Row],[STN TG]]),db[[#This Row],[STN K]])</f>
        <v>BOX</v>
      </c>
      <c r="AC2229" s="87"/>
    </row>
    <row r="2230" spans="1:29" x14ac:dyDescent="0.25">
      <c r="A2230" s="87">
        <f>ROW()-1</f>
        <v>2229</v>
      </c>
      <c r="B2230" s="3" t="str">
        <f>LOWER(SUBSTITUTE(SUBSTITUTE(SUBSTITUTE(SUBSTITUTE(SUBSTITUTE(SUBSTITUTE(db[[#This Row],[NB BM]]," ",),".",""),"-",""),"(",""),")",""),"/",""))</f>
        <v>isigelfancyvrg2015princess</v>
      </c>
      <c r="C2230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D2230" s="3" t="str">
        <f>LOWER(SUBSTITUTE(SUBSTITUTE(SUBSTITUTE(SUBSTITUTE(SUBSTITUTE(SUBSTITUTE(SUBSTITUTE(SUBSTITUTE(SUBSTITUTE(db[[#This Row],[NB PAJAK]]," ",""),"-",""),"(",""),")",""),".",""),",",""),"/",""),"""",""),"+",""))</f>
        <v/>
      </c>
      <c r="E2230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isigelfancyvrg2015princess240box</v>
      </c>
      <c r="F22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refillgelfancyvrg2015princess240boxartomoro</v>
      </c>
      <c r="G2230" s="1" t="s">
        <v>3065</v>
      </c>
      <c r="H2230" s="4" t="s">
        <v>3063</v>
      </c>
      <c r="I2230" s="49"/>
      <c r="J2230" s="1" t="s">
        <v>1620</v>
      </c>
      <c r="K2230" s="26" t="e">
        <f>IF(db[[#This Row],[NB NOTA_C]]="","",COUNTIF([2]!B_MSK[concat],db[[#This Row],[NB NOTA_C]]))</f>
        <v>#REF!</v>
      </c>
      <c r="L2230" s="7" t="s">
        <v>3068</v>
      </c>
      <c r="M2230" s="3" t="s">
        <v>3067</v>
      </c>
      <c r="N2230" s="1" t="s">
        <v>2794</v>
      </c>
      <c r="O2230" s="3"/>
      <c r="P2230" s="3" t="str">
        <f>IF(db[[#This Row],[QTY/ CTN]]="","",SUBSTITUTE(SUBSTITUTE(SUBSTITUTE(db[[#This Row],[QTY/ CTN]]," ","_",2),"(",""),")","")&amp;"_")</f>
        <v>240 BOX_</v>
      </c>
      <c r="Q2230" s="3">
        <f>IF(db[[#This Row],[H_QTY/ CTN]]="","",SEARCH("_",db[[#This Row],[H_QTY/ CTN]]))</f>
        <v>8</v>
      </c>
      <c r="R2230" s="3">
        <f>IF(db[[#This Row],[H_QTY/ CTN]]="","",LEN(db[[#This Row],[H_QTY/ CTN]]))</f>
        <v>8</v>
      </c>
      <c r="S2230" s="90" t="str">
        <f>IF(db[[#This Row],[H_QTY/ CTN]]="","",LEFT(db[[#This Row],[H_QTY/ CTN]],db[[#This Row],[H_1]]-1))</f>
        <v>240 BOX</v>
      </c>
      <c r="T2230" s="87" t="str">
        <f>IF(NOT(db[[#This Row],[H_1]]=db[[#This Row],[H_2]]),MID(db[[#This Row],[H_QTY/ CTN]],db[[#This Row],[H_1]]+1,db[[#This Row],[H_2]]-db[[#This Row],[H_1]]-1),"")</f>
        <v/>
      </c>
      <c r="U2230" s="87" t="str">
        <f>IF(db[[#This Row],[QTY/ CTN B]]="","",LEFT(db[[#This Row],[QTY/ CTN B]],SEARCH(" ",db[[#This Row],[QTY/ CTN B]],1)-1))</f>
        <v>240</v>
      </c>
      <c r="V2230" s="87" t="str">
        <f>IF(db[[#This Row],[QTY/ CTN B]]="","",RIGHT(db[[#This Row],[QTY/ CTN B]],LEN(db[[#This Row],[QTY/ CTN B]])-SEARCH(" ",db[[#This Row],[QTY/ CTN B]],1)))</f>
        <v>BOX</v>
      </c>
      <c r="W2230" s="87" t="str">
        <f>IF(db[[#This Row],[QTY/ CTN TG]]="",IF(db[[#This Row],[STN TG]]="","",12),LEFT(db[[#This Row],[QTY/ CTN TG]],SEARCH(" ",db[[#This Row],[QTY/ CTN TG]],1)-1))</f>
        <v/>
      </c>
      <c r="X2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0" s="87" t="str">
        <f>IF(db[[#This Row],[STN K]]="","",IF(db[[#This Row],[STN TG]]="LSN",12,""))</f>
        <v/>
      </c>
      <c r="Z2230" s="87" t="str">
        <f>IF(db[[#This Row],[STN TG]]="LSN","PCS","")</f>
        <v/>
      </c>
      <c r="AA2230" s="87">
        <f>db[[#This Row],[QTY B]]*IF(db[[#This Row],[QTY TG]]="",1,db[[#This Row],[QTY TG]])*IF(db[[#This Row],[QTY K]]="",1,db[[#This Row],[QTY K]])</f>
        <v>240</v>
      </c>
      <c r="AB2230" s="87" t="str">
        <f>IF(db[[#This Row],[STN K]]="",IF(db[[#This Row],[STN TG]]="",db[[#This Row],[STN B]],db[[#This Row],[STN TG]]),db[[#This Row],[STN K]])</f>
        <v>BOX</v>
      </c>
      <c r="AC2230" s="87"/>
    </row>
    <row r="2231" spans="1:29" x14ac:dyDescent="0.25">
      <c r="A2231" s="87">
        <f>ROW()-1</f>
        <v>2230</v>
      </c>
      <c r="B2231" s="3" t="str">
        <f>LOWER(SUBSTITUTE(SUBSTITUTE(SUBSTITUTE(SUBSTITUTE(SUBSTITUTE(SUBSTITUTE(db[[#This Row],[NB BM]]," ",),".",""),"-",""),"(",""),")",""),"/",""))</f>
        <v>isigelfancyvrg2016animalcarnival</v>
      </c>
      <c r="C2231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D2231" s="3" t="str">
        <f>LOWER(SUBSTITUTE(SUBSTITUTE(SUBSTITUTE(SUBSTITUTE(SUBSTITUTE(SUBSTITUTE(SUBSTITUTE(SUBSTITUTE(SUBSTITUTE(db[[#This Row],[NB PAJAK]]," ",""),"-",""),"(",""),")",""),".",""),",",""),"/",""),"""",""),"+",""))</f>
        <v/>
      </c>
      <c r="E2231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isigelfancyvrg2016animalcarnival240box</v>
      </c>
      <c r="F22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refillgelfancyvrg2016animalcarnival240boxartomoro</v>
      </c>
      <c r="G2231" s="1" t="s">
        <v>3066</v>
      </c>
      <c r="H2231" s="4" t="s">
        <v>3064</v>
      </c>
      <c r="I2231" s="49"/>
      <c r="J2231" s="1" t="s">
        <v>1620</v>
      </c>
      <c r="K2231" s="26" t="e">
        <f>IF(db[[#This Row],[NB NOTA_C]]="","",COUNTIF([2]!B_MSK[concat],db[[#This Row],[NB NOTA_C]]))</f>
        <v>#REF!</v>
      </c>
      <c r="L2231" s="7" t="s">
        <v>3068</v>
      </c>
      <c r="M2231" s="3" t="s">
        <v>3067</v>
      </c>
      <c r="N2231" s="1" t="s">
        <v>2794</v>
      </c>
      <c r="O2231" s="3"/>
      <c r="P2231" s="3" t="str">
        <f>IF(db[[#This Row],[QTY/ CTN]]="","",SUBSTITUTE(SUBSTITUTE(SUBSTITUTE(db[[#This Row],[QTY/ CTN]]," ","_",2),"(",""),")","")&amp;"_")</f>
        <v>240 BOX_</v>
      </c>
      <c r="Q2231" s="3">
        <f>IF(db[[#This Row],[H_QTY/ CTN]]="","",SEARCH("_",db[[#This Row],[H_QTY/ CTN]]))</f>
        <v>8</v>
      </c>
      <c r="R2231" s="3">
        <f>IF(db[[#This Row],[H_QTY/ CTN]]="","",LEN(db[[#This Row],[H_QTY/ CTN]]))</f>
        <v>8</v>
      </c>
      <c r="S2231" s="90" t="str">
        <f>IF(db[[#This Row],[H_QTY/ CTN]]="","",LEFT(db[[#This Row],[H_QTY/ CTN]],db[[#This Row],[H_1]]-1))</f>
        <v>240 BOX</v>
      </c>
      <c r="T2231" s="87" t="str">
        <f>IF(NOT(db[[#This Row],[H_1]]=db[[#This Row],[H_2]]),MID(db[[#This Row],[H_QTY/ CTN]],db[[#This Row],[H_1]]+1,db[[#This Row],[H_2]]-db[[#This Row],[H_1]]-1),"")</f>
        <v/>
      </c>
      <c r="U2231" s="87" t="str">
        <f>IF(db[[#This Row],[QTY/ CTN B]]="","",LEFT(db[[#This Row],[QTY/ CTN B]],SEARCH(" ",db[[#This Row],[QTY/ CTN B]],1)-1))</f>
        <v>240</v>
      </c>
      <c r="V2231" s="87" t="str">
        <f>IF(db[[#This Row],[QTY/ CTN B]]="","",RIGHT(db[[#This Row],[QTY/ CTN B]],LEN(db[[#This Row],[QTY/ CTN B]])-SEARCH(" ",db[[#This Row],[QTY/ CTN B]],1)))</f>
        <v>BOX</v>
      </c>
      <c r="W2231" s="87" t="str">
        <f>IF(db[[#This Row],[QTY/ CTN TG]]="",IF(db[[#This Row],[STN TG]]="","",12),LEFT(db[[#This Row],[QTY/ CTN TG]],SEARCH(" ",db[[#This Row],[QTY/ CTN TG]],1)-1))</f>
        <v/>
      </c>
      <c r="X2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1" s="87" t="str">
        <f>IF(db[[#This Row],[STN K]]="","",IF(db[[#This Row],[STN TG]]="LSN",12,""))</f>
        <v/>
      </c>
      <c r="Z2231" s="87" t="str">
        <f>IF(db[[#This Row],[STN TG]]="LSN","PCS","")</f>
        <v/>
      </c>
      <c r="AA2231" s="87">
        <f>db[[#This Row],[QTY B]]*IF(db[[#This Row],[QTY TG]]="",1,db[[#This Row],[QTY TG]])*IF(db[[#This Row],[QTY K]]="",1,db[[#This Row],[QTY K]])</f>
        <v>240</v>
      </c>
      <c r="AB2231" s="87" t="str">
        <f>IF(db[[#This Row],[STN K]]="",IF(db[[#This Row],[STN TG]]="",db[[#This Row],[STN B]],db[[#This Row],[STN TG]]),db[[#This Row],[STN K]])</f>
        <v>BOX</v>
      </c>
      <c r="AC2231" s="87"/>
    </row>
    <row r="2232" spans="1:29" x14ac:dyDescent="0.25">
      <c r="A2232" s="87">
        <f>ROW()-1</f>
        <v>2231</v>
      </c>
      <c r="B2232" s="3" t="str">
        <f>LOWER(SUBSTITUTE(SUBSTITUTE(SUBSTITUTE(SUBSTITUTE(SUBSTITUTE(SUBSTITUTE(db[[#This Row],[NB BM]]," ",),".",""),"-",""),"(",""),")",""),"/",""))</f>
        <v>isigelfancyvrg2017superhero</v>
      </c>
      <c r="C2232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D2232" s="3" t="str">
        <f>LOWER(SUBSTITUTE(SUBSTITUTE(SUBSTITUTE(SUBSTITUTE(SUBSTITUTE(SUBSTITUTE(SUBSTITUTE(SUBSTITUTE(SUBSTITUTE(db[[#This Row],[NB PAJAK]]," ",""),"-",""),"(",""),")",""),".",""),",",""),"/",""),"""",""),"+",""))</f>
        <v/>
      </c>
      <c r="E2232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isigelfancyvrg2017superhero240box</v>
      </c>
      <c r="F22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refillgelfancyvrg2017superhero240boxuntana</v>
      </c>
      <c r="G2232" s="1" t="s">
        <v>3756</v>
      </c>
      <c r="H2232" s="4" t="s">
        <v>3724</v>
      </c>
      <c r="I2232" s="49"/>
      <c r="J2232" s="1" t="s">
        <v>1621</v>
      </c>
      <c r="K2232" s="28" t="e">
        <f>IF(db[[#This Row],[NB NOTA_C]]="","",COUNTIF([2]!B_MSK[concat],db[[#This Row],[NB NOTA_C]]))</f>
        <v>#REF!</v>
      </c>
      <c r="L2232" s="7" t="s">
        <v>1654</v>
      </c>
      <c r="M2232" s="3" t="s">
        <v>3067</v>
      </c>
      <c r="N2232" s="1" t="s">
        <v>2794</v>
      </c>
      <c r="O2232" s="3"/>
      <c r="P2232" s="3" t="str">
        <f>IF(db[[#This Row],[QTY/ CTN]]="","",SUBSTITUTE(SUBSTITUTE(SUBSTITUTE(db[[#This Row],[QTY/ CTN]]," ","_",2),"(",""),")","")&amp;"_")</f>
        <v>240 BOX_</v>
      </c>
      <c r="Q2232" s="3">
        <f>IF(db[[#This Row],[H_QTY/ CTN]]="","",SEARCH("_",db[[#This Row],[H_QTY/ CTN]]))</f>
        <v>8</v>
      </c>
      <c r="R2232" s="3">
        <f>IF(db[[#This Row],[H_QTY/ CTN]]="","",LEN(db[[#This Row],[H_QTY/ CTN]]))</f>
        <v>8</v>
      </c>
      <c r="S2232" s="87" t="str">
        <f>IF(db[[#This Row],[H_QTY/ CTN]]="","",LEFT(db[[#This Row],[H_QTY/ CTN]],db[[#This Row],[H_1]]-1))</f>
        <v>240 BOX</v>
      </c>
      <c r="T2232" s="87" t="str">
        <f>IF(NOT(db[[#This Row],[H_1]]=db[[#This Row],[H_2]]),MID(db[[#This Row],[H_QTY/ CTN]],db[[#This Row],[H_1]]+1,db[[#This Row],[H_2]]-db[[#This Row],[H_1]]-1),"")</f>
        <v/>
      </c>
      <c r="U2232" s="87" t="str">
        <f>IF(db[[#This Row],[QTY/ CTN B]]="","",LEFT(db[[#This Row],[QTY/ CTN B]],SEARCH(" ",db[[#This Row],[QTY/ CTN B]],1)-1))</f>
        <v>240</v>
      </c>
      <c r="V2232" s="87" t="str">
        <f>IF(db[[#This Row],[QTY/ CTN B]]="","",RIGHT(db[[#This Row],[QTY/ CTN B]],LEN(db[[#This Row],[QTY/ CTN B]])-SEARCH(" ",db[[#This Row],[QTY/ CTN B]],1)))</f>
        <v>BOX</v>
      </c>
      <c r="W2232" s="87" t="str">
        <f>IF(db[[#This Row],[QTY/ CTN TG]]="",IF(db[[#This Row],[STN TG]]="","",12),LEFT(db[[#This Row],[QTY/ CTN TG]],SEARCH(" ",db[[#This Row],[QTY/ CTN TG]],1)-1))</f>
        <v/>
      </c>
      <c r="X2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2" s="87" t="str">
        <f>IF(db[[#This Row],[STN K]]="","",IF(db[[#This Row],[STN TG]]="LSN",12,""))</f>
        <v/>
      </c>
      <c r="Z2232" s="87" t="str">
        <f>IF(db[[#This Row],[STN TG]]="LSN","PCS","")</f>
        <v/>
      </c>
      <c r="AA2232" s="87">
        <f>db[[#This Row],[QTY B]]*IF(db[[#This Row],[QTY TG]]="",1,db[[#This Row],[QTY TG]])*IF(db[[#This Row],[QTY K]]="",1,db[[#This Row],[QTY K]])</f>
        <v>240</v>
      </c>
      <c r="AB2232" s="87" t="str">
        <f>IF(db[[#This Row],[STN K]]="",IF(db[[#This Row],[STN TG]]="",db[[#This Row],[STN B]],db[[#This Row],[STN TG]]),db[[#This Row],[STN K]])</f>
        <v>BOX</v>
      </c>
      <c r="AC2232" s="87"/>
    </row>
    <row r="2233" spans="1:29" x14ac:dyDescent="0.25">
      <c r="A2233" s="87">
        <f>ROW()-1</f>
        <v>2232</v>
      </c>
      <c r="B2233" s="3" t="str">
        <f>LOWER(SUBSTITUTE(SUBSTITUTE(SUBSTITUTE(SUBSTITUTE(SUBSTITUTE(SUBSTITUTE(db[[#This Row],[NB BM]]," ",),".",""),"-",""),"(",""),")",""),"/",""))</f>
        <v>isigelfancyvrg2018tsumtsum</v>
      </c>
      <c r="C2233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D2233" s="3" t="str">
        <f>LOWER(SUBSTITUTE(SUBSTITUTE(SUBSTITUTE(SUBSTITUTE(SUBSTITUTE(SUBSTITUTE(SUBSTITUTE(SUBSTITUTE(SUBSTITUTE(db[[#This Row],[NB PAJAK]]," ",""),"-",""),"(",""),")",""),".",""),",",""),"/",""),"""",""),"+",""))</f>
        <v/>
      </c>
      <c r="E2233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isigelfancyvrg2018tsumtsum240box</v>
      </c>
      <c r="F22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refillgelfancyvrg2018tsumtsum240boxuntana</v>
      </c>
      <c r="G2233" s="1" t="s">
        <v>3757</v>
      </c>
      <c r="H2233" s="4" t="s">
        <v>3725</v>
      </c>
      <c r="I2233" s="49"/>
      <c r="J2233" s="1" t="s">
        <v>1621</v>
      </c>
      <c r="K2233" s="28" t="e">
        <f>IF(db[[#This Row],[NB NOTA_C]]="","",COUNTIF([2]!B_MSK[concat],db[[#This Row],[NB NOTA_C]]))</f>
        <v>#REF!</v>
      </c>
      <c r="L2233" s="7" t="s">
        <v>1654</v>
      </c>
      <c r="M2233" s="3" t="s">
        <v>3067</v>
      </c>
      <c r="N2233" s="1" t="s">
        <v>2794</v>
      </c>
      <c r="O2233" s="3"/>
      <c r="P2233" s="3" t="str">
        <f>IF(db[[#This Row],[QTY/ CTN]]="","",SUBSTITUTE(SUBSTITUTE(SUBSTITUTE(db[[#This Row],[QTY/ CTN]]," ","_",2),"(",""),")","")&amp;"_")</f>
        <v>240 BOX_</v>
      </c>
      <c r="Q2233" s="3">
        <f>IF(db[[#This Row],[H_QTY/ CTN]]="","",SEARCH("_",db[[#This Row],[H_QTY/ CTN]]))</f>
        <v>8</v>
      </c>
      <c r="R2233" s="3">
        <f>IF(db[[#This Row],[H_QTY/ CTN]]="","",LEN(db[[#This Row],[H_QTY/ CTN]]))</f>
        <v>8</v>
      </c>
      <c r="S2233" s="87" t="str">
        <f>IF(db[[#This Row],[H_QTY/ CTN]]="","",LEFT(db[[#This Row],[H_QTY/ CTN]],db[[#This Row],[H_1]]-1))</f>
        <v>240 BOX</v>
      </c>
      <c r="T2233" s="87" t="str">
        <f>IF(NOT(db[[#This Row],[H_1]]=db[[#This Row],[H_2]]),MID(db[[#This Row],[H_QTY/ CTN]],db[[#This Row],[H_1]]+1,db[[#This Row],[H_2]]-db[[#This Row],[H_1]]-1),"")</f>
        <v/>
      </c>
      <c r="U2233" s="87" t="str">
        <f>IF(db[[#This Row],[QTY/ CTN B]]="","",LEFT(db[[#This Row],[QTY/ CTN B]],SEARCH(" ",db[[#This Row],[QTY/ CTN B]],1)-1))</f>
        <v>240</v>
      </c>
      <c r="V2233" s="87" t="str">
        <f>IF(db[[#This Row],[QTY/ CTN B]]="","",RIGHT(db[[#This Row],[QTY/ CTN B]],LEN(db[[#This Row],[QTY/ CTN B]])-SEARCH(" ",db[[#This Row],[QTY/ CTN B]],1)))</f>
        <v>BOX</v>
      </c>
      <c r="W2233" s="87" t="str">
        <f>IF(db[[#This Row],[QTY/ CTN TG]]="",IF(db[[#This Row],[STN TG]]="","",12),LEFT(db[[#This Row],[QTY/ CTN TG]],SEARCH(" ",db[[#This Row],[QTY/ CTN TG]],1)-1))</f>
        <v/>
      </c>
      <c r="X2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3" s="87" t="str">
        <f>IF(db[[#This Row],[STN K]]="","",IF(db[[#This Row],[STN TG]]="LSN",12,""))</f>
        <v/>
      </c>
      <c r="Z2233" s="87" t="str">
        <f>IF(db[[#This Row],[STN TG]]="LSN","PCS","")</f>
        <v/>
      </c>
      <c r="AA2233" s="87">
        <f>db[[#This Row],[QTY B]]*IF(db[[#This Row],[QTY TG]]="",1,db[[#This Row],[QTY TG]])*IF(db[[#This Row],[QTY K]]="",1,db[[#This Row],[QTY K]])</f>
        <v>240</v>
      </c>
      <c r="AB2233" s="87" t="str">
        <f>IF(db[[#This Row],[STN K]]="",IF(db[[#This Row],[STN TG]]="",db[[#This Row],[STN B]],db[[#This Row],[STN TG]]),db[[#This Row],[STN K]])</f>
        <v>BOX</v>
      </c>
      <c r="AC2233" s="87"/>
    </row>
    <row r="2234" spans="1:29" x14ac:dyDescent="0.25">
      <c r="A2234" s="87">
        <f>ROW()-1</f>
        <v>2233</v>
      </c>
      <c r="B2234" s="3" t="str">
        <f>LOWER(SUBSTITUTE(SUBSTITUTE(SUBSTITUTE(SUBSTITUTE(SUBSTITUTE(SUBSTITUTE(db[[#This Row],[NB BM]]," ",),".",""),"-",""),"(",""),")",""),"/",""))</f>
        <v>isigelfancyvrg2019hellodoraemon</v>
      </c>
      <c r="C2234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D2234" s="3" t="str">
        <f>LOWER(SUBSTITUTE(SUBSTITUTE(SUBSTITUTE(SUBSTITUTE(SUBSTITUTE(SUBSTITUTE(SUBSTITUTE(SUBSTITUTE(SUBSTITUTE(db[[#This Row],[NB PAJAK]]," ",""),"-",""),"(",""),")",""),".",""),",",""),"/",""),"""",""),"+",""))</f>
        <v/>
      </c>
      <c r="E2234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isigelfancyvrg2019hellodoraemon240box</v>
      </c>
      <c r="F22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refillgelfancyvrg2019hellodoraemon240boxuntana</v>
      </c>
      <c r="G2234" s="1" t="s">
        <v>5118</v>
      </c>
      <c r="H2234" s="4" t="s">
        <v>5115</v>
      </c>
      <c r="I2234" s="49"/>
      <c r="J2234" s="1" t="s">
        <v>1621</v>
      </c>
      <c r="K2234" s="28" t="e">
        <f>IF(db[[#This Row],[NB NOTA_C]]="","",COUNTIF([2]!B_MSK[concat],db[[#This Row],[NB NOTA_C]]))</f>
        <v>#REF!</v>
      </c>
      <c r="L2234" s="7" t="s">
        <v>1654</v>
      </c>
      <c r="M2234" s="3" t="s">
        <v>3067</v>
      </c>
      <c r="N2234" s="1" t="s">
        <v>2794</v>
      </c>
      <c r="O2234" s="3"/>
      <c r="P2234" s="3" t="str">
        <f>IF(db[[#This Row],[QTY/ CTN]]="","",SUBSTITUTE(SUBSTITUTE(SUBSTITUTE(db[[#This Row],[QTY/ CTN]]," ","_",2),"(",""),")","")&amp;"_")</f>
        <v>240 BOX_</v>
      </c>
      <c r="Q2234" s="3">
        <f>IF(db[[#This Row],[H_QTY/ CTN]]="","",SEARCH("_",db[[#This Row],[H_QTY/ CTN]]))</f>
        <v>8</v>
      </c>
      <c r="R2234" s="3">
        <f>IF(db[[#This Row],[H_QTY/ CTN]]="","",LEN(db[[#This Row],[H_QTY/ CTN]]))</f>
        <v>8</v>
      </c>
      <c r="S2234" s="87" t="str">
        <f>IF(db[[#This Row],[H_QTY/ CTN]]="","",LEFT(db[[#This Row],[H_QTY/ CTN]],db[[#This Row],[H_1]]-1))</f>
        <v>240 BOX</v>
      </c>
      <c r="T2234" s="87" t="str">
        <f>IF(NOT(db[[#This Row],[H_1]]=db[[#This Row],[H_2]]),MID(db[[#This Row],[H_QTY/ CTN]],db[[#This Row],[H_1]]+1,db[[#This Row],[H_2]]-db[[#This Row],[H_1]]-1),"")</f>
        <v/>
      </c>
      <c r="U2234" s="87" t="str">
        <f>IF(db[[#This Row],[QTY/ CTN B]]="","",LEFT(db[[#This Row],[QTY/ CTN B]],SEARCH(" ",db[[#This Row],[QTY/ CTN B]],1)-1))</f>
        <v>240</v>
      </c>
      <c r="V2234" s="87" t="str">
        <f>IF(db[[#This Row],[QTY/ CTN B]]="","",RIGHT(db[[#This Row],[QTY/ CTN B]],LEN(db[[#This Row],[QTY/ CTN B]])-SEARCH(" ",db[[#This Row],[QTY/ CTN B]],1)))</f>
        <v>BOX</v>
      </c>
      <c r="W2234" s="87" t="str">
        <f>IF(db[[#This Row],[QTY/ CTN TG]]="",IF(db[[#This Row],[STN TG]]="","",12),LEFT(db[[#This Row],[QTY/ CTN TG]],SEARCH(" ",db[[#This Row],[QTY/ CTN TG]],1)-1))</f>
        <v/>
      </c>
      <c r="X2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4" s="87" t="str">
        <f>IF(db[[#This Row],[STN K]]="","",IF(db[[#This Row],[STN TG]]="LSN",12,""))</f>
        <v/>
      </c>
      <c r="Z2234" s="87" t="str">
        <f>IF(db[[#This Row],[STN TG]]="LSN","PCS","")</f>
        <v/>
      </c>
      <c r="AA2234" s="87">
        <f>db[[#This Row],[QTY B]]*IF(db[[#This Row],[QTY TG]]="",1,db[[#This Row],[QTY TG]])*IF(db[[#This Row],[QTY K]]="",1,db[[#This Row],[QTY K]])</f>
        <v>240</v>
      </c>
      <c r="AB2234" s="87" t="str">
        <f>IF(db[[#This Row],[STN K]]="",IF(db[[#This Row],[STN TG]]="",db[[#This Row],[STN B]],db[[#This Row],[STN TG]]),db[[#This Row],[STN K]])</f>
        <v>BOX</v>
      </c>
      <c r="AC2234" s="87"/>
    </row>
    <row r="2235" spans="1:29" x14ac:dyDescent="0.25">
      <c r="A2235" s="87">
        <f>ROW()-1</f>
        <v>2234</v>
      </c>
      <c r="B2235" s="3" t="str">
        <f>LOWER(SUBSTITUTE(SUBSTITUTE(SUBSTITUTE(SUBSTITUTE(SUBSTITUTE(SUBSTITUTE(db[[#This Row],[NB BM]]," ",),".",""),"-",""),"(",""),")",""),"/",""))</f>
        <v>isigelfancyvrg2020hijablove</v>
      </c>
      <c r="C2235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D2235" s="3" t="str">
        <f>LOWER(SUBSTITUTE(SUBSTITUTE(SUBSTITUTE(SUBSTITUTE(SUBSTITUTE(SUBSTITUTE(SUBSTITUTE(SUBSTITUTE(SUBSTITUTE(db[[#This Row],[NB PAJAK]]," ",""),"-",""),"(",""),")",""),".",""),",",""),"/",""),"""",""),"+",""))</f>
        <v/>
      </c>
      <c r="E2235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isigelfancyvrg2020hijablove240box</v>
      </c>
      <c r="F22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refillgelfancyvrg2020hijablove240boxuntana</v>
      </c>
      <c r="G2235" s="1" t="s">
        <v>5117</v>
      </c>
      <c r="H2235" s="4" t="s">
        <v>5116</v>
      </c>
      <c r="I2235" s="49"/>
      <c r="J2235" s="1" t="s">
        <v>1621</v>
      </c>
      <c r="K2235" s="28" t="e">
        <f>IF(db[[#This Row],[NB NOTA_C]]="","",COUNTIF([2]!B_MSK[concat],db[[#This Row],[NB NOTA_C]]))</f>
        <v>#REF!</v>
      </c>
      <c r="L2235" s="7" t="s">
        <v>1654</v>
      </c>
      <c r="M2235" s="3" t="s">
        <v>3067</v>
      </c>
      <c r="N2235" s="1" t="s">
        <v>2794</v>
      </c>
      <c r="O2235" s="3"/>
      <c r="P2235" s="3" t="str">
        <f>IF(db[[#This Row],[QTY/ CTN]]="","",SUBSTITUTE(SUBSTITUTE(SUBSTITUTE(db[[#This Row],[QTY/ CTN]]," ","_",2),"(",""),")","")&amp;"_")</f>
        <v>240 BOX_</v>
      </c>
      <c r="Q2235" s="3">
        <f>IF(db[[#This Row],[H_QTY/ CTN]]="","",SEARCH("_",db[[#This Row],[H_QTY/ CTN]]))</f>
        <v>8</v>
      </c>
      <c r="R2235" s="3">
        <f>IF(db[[#This Row],[H_QTY/ CTN]]="","",LEN(db[[#This Row],[H_QTY/ CTN]]))</f>
        <v>8</v>
      </c>
      <c r="S2235" s="87" t="str">
        <f>IF(db[[#This Row],[H_QTY/ CTN]]="","",LEFT(db[[#This Row],[H_QTY/ CTN]],db[[#This Row],[H_1]]-1))</f>
        <v>240 BOX</v>
      </c>
      <c r="T2235" s="87" t="str">
        <f>IF(NOT(db[[#This Row],[H_1]]=db[[#This Row],[H_2]]),MID(db[[#This Row],[H_QTY/ CTN]],db[[#This Row],[H_1]]+1,db[[#This Row],[H_2]]-db[[#This Row],[H_1]]-1),"")</f>
        <v/>
      </c>
      <c r="U2235" s="87" t="str">
        <f>IF(db[[#This Row],[QTY/ CTN B]]="","",LEFT(db[[#This Row],[QTY/ CTN B]],SEARCH(" ",db[[#This Row],[QTY/ CTN B]],1)-1))</f>
        <v>240</v>
      </c>
      <c r="V2235" s="87" t="str">
        <f>IF(db[[#This Row],[QTY/ CTN B]]="","",RIGHT(db[[#This Row],[QTY/ CTN B]],LEN(db[[#This Row],[QTY/ CTN B]])-SEARCH(" ",db[[#This Row],[QTY/ CTN B]],1)))</f>
        <v>BOX</v>
      </c>
      <c r="W2235" s="87" t="str">
        <f>IF(db[[#This Row],[QTY/ CTN TG]]="",IF(db[[#This Row],[STN TG]]="","",12),LEFT(db[[#This Row],[QTY/ CTN TG]],SEARCH(" ",db[[#This Row],[QTY/ CTN TG]],1)-1))</f>
        <v/>
      </c>
      <c r="X2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5" s="87" t="str">
        <f>IF(db[[#This Row],[STN K]]="","",IF(db[[#This Row],[STN TG]]="LSN",12,""))</f>
        <v/>
      </c>
      <c r="Z2235" s="87" t="str">
        <f>IF(db[[#This Row],[STN TG]]="LSN","PCS","")</f>
        <v/>
      </c>
      <c r="AA2235" s="87">
        <f>db[[#This Row],[QTY B]]*IF(db[[#This Row],[QTY TG]]="",1,db[[#This Row],[QTY TG]])*IF(db[[#This Row],[QTY K]]="",1,db[[#This Row],[QTY K]])</f>
        <v>240</v>
      </c>
      <c r="AB2235" s="87" t="str">
        <f>IF(db[[#This Row],[STN K]]="",IF(db[[#This Row],[STN TG]]="",db[[#This Row],[STN B]],db[[#This Row],[STN TG]]),db[[#This Row],[STN K]])</f>
        <v>BOX</v>
      </c>
      <c r="AC2235" s="87"/>
    </row>
    <row r="2236" spans="1:29" x14ac:dyDescent="0.25">
      <c r="A2236" s="87">
        <f>ROW()-1</f>
        <v>2235</v>
      </c>
      <c r="B2236" s="3" t="str">
        <f>LOWER(SUBSTITUTE(SUBSTITUTE(SUBSTITUTE(SUBSTITUTE(SUBSTITUTE(SUBSTITUTE(db[[#This Row],[NB BM]]," ",),".",""),"-",""),"(",""),")",""),"/",""))</f>
        <v>refillgelpen5051hyrf505</v>
      </c>
      <c r="C2236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D2236" s="3" t="str">
        <f>LOWER(SUBSTITUTE(SUBSTITUTE(SUBSTITUTE(SUBSTITUTE(SUBSTITUTE(SUBSTITUTE(SUBSTITUTE(SUBSTITUTE(SUBSTITUTE(db[[#This Row],[NB PAJAK]]," ",""),"-",""),"(",""),")",""),".",""),",",""),"/",""),"""",""),"+",""))</f>
        <v/>
      </c>
      <c r="E2236" s="3" t="str">
        <f>LOWER(SUBSTITUTE(SUBSTITUTE(SUBSTITUTE(SUBSTITUTE(SUBSTITUTE(SUBSTITUTE(SUBSTITUTE(SUBSTITUTE(SUBSTITUTE(db[[#This Row],[NB BM]]&amp;db[[#This Row],[QTY/ CTN]]," ",),".",""),"-",""),"(",""),")",""),",",""),"/",""),"""",""),"+",""))</f>
        <v>refillgelpen5051hyrf505240box20pcs</v>
      </c>
      <c r="F22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refillgelpen5051hy@20pcsrf505240box20pcsuntana</v>
      </c>
      <c r="G2236" s="1" t="s">
        <v>1246</v>
      </c>
      <c r="H2236" s="4" t="s">
        <v>1538</v>
      </c>
      <c r="I2236" s="49"/>
      <c r="J2236" s="1" t="s">
        <v>1621</v>
      </c>
      <c r="K2236" s="26" t="e">
        <f>IF(db[[#This Row],[NB NOTA_C]]="","",COUNTIF([2]!B_MSK[concat],db[[#This Row],[NB NOTA_C]]))</f>
        <v>#REF!</v>
      </c>
      <c r="L2236" s="6" t="s">
        <v>1658</v>
      </c>
      <c r="M2236" s="1" t="s">
        <v>1815</v>
      </c>
      <c r="N2236" s="1" t="s">
        <v>2794</v>
      </c>
      <c r="P2236" s="1" t="str">
        <f>IF(db[[#This Row],[QTY/ CTN]]="","",SUBSTITUTE(SUBSTITUTE(SUBSTITUTE(db[[#This Row],[QTY/ CTN]]," ","_",2),"(",""),")","")&amp;"_")</f>
        <v>240 BOX_20 PCS_</v>
      </c>
      <c r="Q2236" s="1">
        <f>IF(db[[#This Row],[H_QTY/ CTN]]="","",SEARCH("_",db[[#This Row],[H_QTY/ CTN]]))</f>
        <v>8</v>
      </c>
      <c r="R2236" s="1">
        <f>IF(db[[#This Row],[H_QTY/ CTN]]="","",LEN(db[[#This Row],[H_QTY/ CTN]]))</f>
        <v>15</v>
      </c>
      <c r="S2236" s="90" t="str">
        <f>IF(db[[#This Row],[H_QTY/ CTN]]="","",LEFT(db[[#This Row],[H_QTY/ CTN]],db[[#This Row],[H_1]]-1))</f>
        <v>240 BOX</v>
      </c>
      <c r="T2236" s="87" t="str">
        <f>IF(NOT(db[[#This Row],[H_1]]=db[[#This Row],[H_2]]),MID(db[[#This Row],[H_QTY/ CTN]],db[[#This Row],[H_1]]+1,db[[#This Row],[H_2]]-db[[#This Row],[H_1]]-1),"")</f>
        <v>20 PCS</v>
      </c>
      <c r="U2236" s="87" t="str">
        <f>IF(db[[#This Row],[QTY/ CTN B]]="","",LEFT(db[[#This Row],[QTY/ CTN B]],SEARCH(" ",db[[#This Row],[QTY/ CTN B]],1)-1))</f>
        <v>240</v>
      </c>
      <c r="V2236" s="87" t="str">
        <f>IF(db[[#This Row],[QTY/ CTN B]]="","",RIGHT(db[[#This Row],[QTY/ CTN B]],LEN(db[[#This Row],[QTY/ CTN B]])-SEARCH(" ",db[[#This Row],[QTY/ CTN B]],1)))</f>
        <v>BOX</v>
      </c>
      <c r="W2236" s="87" t="str">
        <f>IF(db[[#This Row],[QTY/ CTN TG]]="",IF(db[[#This Row],[STN TG]]="","",12),LEFT(db[[#This Row],[QTY/ CTN TG]],SEARCH(" ",db[[#This Row],[QTY/ CTN TG]],1)-1))</f>
        <v>20</v>
      </c>
      <c r="X2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36" s="87" t="str">
        <f>IF(db[[#This Row],[STN K]]="","",IF(db[[#This Row],[STN TG]]="LSN",12,""))</f>
        <v/>
      </c>
      <c r="Z2236" s="87" t="str">
        <f>IF(db[[#This Row],[STN TG]]="LSN","PCS","")</f>
        <v/>
      </c>
      <c r="AA2236" s="87">
        <f>db[[#This Row],[QTY B]]*IF(db[[#This Row],[QTY TG]]="",1,db[[#This Row],[QTY TG]])*IF(db[[#This Row],[QTY K]]="",1,db[[#This Row],[QTY K]])</f>
        <v>4800</v>
      </c>
      <c r="AB2236" s="87" t="str">
        <f>IF(db[[#This Row],[STN K]]="",IF(db[[#This Row],[STN TG]]="",db[[#This Row],[STN B]],db[[#This Row],[STN TG]]),db[[#This Row],[STN K]])</f>
        <v>PCS</v>
      </c>
      <c r="AC2236" s="87"/>
    </row>
    <row r="2237" spans="1:29" x14ac:dyDescent="0.25">
      <c r="A2237" s="87">
        <f>ROW()-1</f>
        <v>2236</v>
      </c>
      <c r="B2237" s="3" t="str">
        <f>LOWER(SUBSTITUTE(SUBSTITUTE(SUBSTITUTE(SUBSTITUTE(SUBSTITUTE(SUBSTITUTE(db[[#This Row],[NB BM]]," ",),".",""),"-",""),"(",""),")",""),"/",""))</f>
        <v>refillisibensialantu1132</v>
      </c>
      <c r="C2237" s="3" t="str">
        <f>LOWER(SUBSTITUTE(SUBSTITUTE(SUBSTITUTE(SUBSTITUTE(SUBSTITUTE(SUBSTITUTE(SUBSTITUTE(SUBSTITUTE(SUBSTITUTE(db[[#This Row],[NB NOTA]]," ",),".",""),"-",""),"(",""),")",""),",",""),"/",""),"""",""),"+",""))</f>
        <v>refillisipencilbensialantu1132</v>
      </c>
      <c r="D2237" s="3" t="str">
        <f>LOWER(SUBSTITUTE(SUBSTITUTE(SUBSTITUTE(SUBSTITUTE(SUBSTITUTE(SUBSTITUTE(SUBSTITUTE(SUBSTITUTE(SUBSTITUTE(db[[#This Row],[NB PAJAK]]," ",""),"-",""),"(",""),")",""),".",""),",",""),"/",""),"""",""),"+",""))</f>
        <v/>
      </c>
      <c r="E2237" s="3" t="str">
        <f>LOWER(SUBSTITUTE(SUBSTITUTE(SUBSTITUTE(SUBSTITUTE(SUBSTITUTE(SUBSTITUTE(SUBSTITUTE(SUBSTITUTE(SUBSTITUTE(db[[#This Row],[NB BM]]&amp;db[[#This Row],[QTY/ CTN]]," ",),".",""),"-",""),"(",""),")",""),",",""),"/",""),"""",""),"+",""))</f>
        <v>refillisibensialantu11321600pak</v>
      </c>
      <c r="F2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refillisipencilbensialantu11321600pakuntana</v>
      </c>
      <c r="G2237" s="4" t="s">
        <v>6395</v>
      </c>
      <c r="H2237" s="4" t="s">
        <v>6379</v>
      </c>
      <c r="I2237" s="49"/>
      <c r="J2237" s="1" t="s">
        <v>1621</v>
      </c>
      <c r="K2237" s="28" t="e">
        <f>IF(db[[#This Row],[NB NOTA_C]]="","",COUNTIF([2]!B_MSK[concat],db[[#This Row],[NB NOTA_C]]))</f>
        <v>#REF!</v>
      </c>
      <c r="L2237" s="7" t="s">
        <v>1657</v>
      </c>
      <c r="M2237" s="3" t="s">
        <v>6385</v>
      </c>
      <c r="N2237" s="1" t="s">
        <v>2794</v>
      </c>
      <c r="O2237" s="3"/>
      <c r="P2237" s="3" t="str">
        <f>IF(db[[#This Row],[QTY/ CTN]]="","",SUBSTITUTE(SUBSTITUTE(SUBSTITUTE(db[[#This Row],[QTY/ CTN]]," ","_",2),"(",""),")","")&amp;"_")</f>
        <v>1600 PAK_</v>
      </c>
      <c r="Q2237" s="3">
        <f>IF(db[[#This Row],[H_QTY/ CTN]]="","",SEARCH("_",db[[#This Row],[H_QTY/ CTN]]))</f>
        <v>9</v>
      </c>
      <c r="R2237" s="3">
        <f>IF(db[[#This Row],[H_QTY/ CTN]]="","",LEN(db[[#This Row],[H_QTY/ CTN]]))</f>
        <v>9</v>
      </c>
      <c r="S2237" s="87" t="str">
        <f>IF(db[[#This Row],[H_QTY/ CTN]]="","",LEFT(db[[#This Row],[H_QTY/ CTN]],db[[#This Row],[H_1]]-1))</f>
        <v>1600 PAK</v>
      </c>
      <c r="T2237" s="87" t="str">
        <f>IF(NOT(db[[#This Row],[H_1]]=db[[#This Row],[H_2]]),MID(db[[#This Row],[H_QTY/ CTN]],db[[#This Row],[H_1]]+1,db[[#This Row],[H_2]]-db[[#This Row],[H_1]]-1),"")</f>
        <v/>
      </c>
      <c r="U2237" s="87" t="str">
        <f>IF(db[[#This Row],[QTY/ CTN B]]="","",LEFT(db[[#This Row],[QTY/ CTN B]],SEARCH(" ",db[[#This Row],[QTY/ CTN B]],1)-1))</f>
        <v>1600</v>
      </c>
      <c r="V2237" s="87" t="str">
        <f>IF(db[[#This Row],[QTY/ CTN B]]="","",RIGHT(db[[#This Row],[QTY/ CTN B]],LEN(db[[#This Row],[QTY/ CTN B]])-SEARCH(" ",db[[#This Row],[QTY/ CTN B]],1)))</f>
        <v>PAK</v>
      </c>
      <c r="W2237" s="87" t="str">
        <f>IF(db[[#This Row],[QTY/ CTN TG]]="",IF(db[[#This Row],[STN TG]]="","",12),LEFT(db[[#This Row],[QTY/ CTN TG]],SEARCH(" ",db[[#This Row],[QTY/ CTN TG]],1)-1))</f>
        <v/>
      </c>
      <c r="X2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7" s="87" t="str">
        <f>IF(db[[#This Row],[STN K]]="","",IF(db[[#This Row],[STN TG]]="LSN",12,""))</f>
        <v/>
      </c>
      <c r="Z2237" s="87" t="str">
        <f>IF(db[[#This Row],[STN TG]]="LSN","PCS","")</f>
        <v/>
      </c>
      <c r="AA2237" s="87">
        <f>db[[#This Row],[QTY B]]*IF(db[[#This Row],[QTY TG]]="",1,db[[#This Row],[QTY TG]])*IF(db[[#This Row],[QTY K]]="",1,db[[#This Row],[QTY K]])</f>
        <v>1600</v>
      </c>
      <c r="AB2237" s="87" t="str">
        <f>IF(db[[#This Row],[STN K]]="",IF(db[[#This Row],[STN TG]]="",db[[#This Row],[STN B]],db[[#This Row],[STN TG]]),db[[#This Row],[STN K]])</f>
        <v>PAK</v>
      </c>
      <c r="AC2237" s="87"/>
    </row>
    <row r="2238" spans="1:29" x14ac:dyDescent="0.25">
      <c r="A2238" s="87">
        <f>ROW()-1</f>
        <v>2237</v>
      </c>
      <c r="B2238" s="74" t="str">
        <f>LOWER(SUBSTITUTE(SUBSTITUTE(SUBSTITUTE(SUBSTITUTE(SUBSTITUTE(SUBSTITUTE(db[[#This Row],[NB BM]]," ",),".",""),"-",""),"(",""),")",""),"/",""))</f>
        <v>refilorgihologram</v>
      </c>
      <c r="C2238" s="74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D2238" s="74" t="str">
        <f>LOWER(SUBSTITUTE(SUBSTITUTE(SUBSTITUTE(SUBSTITUTE(SUBSTITUTE(SUBSTITUTE(SUBSTITUTE(SUBSTITUTE(SUBSTITUTE(db[[#This Row],[NB PAJAK]]," ",""),"-",""),"(",""),")",""),".",""),",",""),"/",""),"""",""),"+",""))</f>
        <v/>
      </c>
      <c r="E2238" s="74" t="str">
        <f>LOWER(SUBSTITUTE(SUBSTITUTE(SUBSTITUTE(SUBSTITUTE(SUBSTITUTE(SUBSTITUTE(SUBSTITUTE(SUBSTITUTE(SUBSTITUTE(db[[#This Row],[NB BM]]&amp;db[[#This Row],[QTY/ CTN]]," ",),".",""),"-",""),"(",""),")",""),",",""),"/",""),"""",""),"+",""))</f>
        <v>refilorgihologram225lsn</v>
      </c>
      <c r="F2238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refillorganiserhologram225lsnuntana</v>
      </c>
      <c r="G2238" s="75" t="s">
        <v>4891</v>
      </c>
      <c r="H2238" s="75" t="s">
        <v>4884</v>
      </c>
      <c r="I2238" s="76"/>
      <c r="J2238" s="1" t="s">
        <v>1621</v>
      </c>
      <c r="K2238" s="78" t="e">
        <f>IF(db[[#This Row],[NB NOTA_C]]="","",COUNTIF([2]!B_MSK[concat],db[[#This Row],[NB NOTA_C]]))</f>
        <v>#REF!</v>
      </c>
      <c r="L2238" s="79" t="s">
        <v>2155</v>
      </c>
      <c r="M2238" s="74" t="s">
        <v>4885</v>
      </c>
      <c r="N2238" s="77" t="s">
        <v>2790</v>
      </c>
      <c r="O2238" s="74"/>
      <c r="P2238" s="74" t="str">
        <f>IF(db[[#This Row],[QTY/ CTN]]="","",SUBSTITUTE(SUBSTITUTE(SUBSTITUTE(db[[#This Row],[QTY/ CTN]]," ","_",2),"(",""),")","")&amp;"_")</f>
        <v>225 LSN_</v>
      </c>
      <c r="Q2238" s="74">
        <f>IF(db[[#This Row],[H_QTY/ CTN]]="","",SEARCH("_",db[[#This Row],[H_QTY/ CTN]]))</f>
        <v>8</v>
      </c>
      <c r="R2238" s="74">
        <f>IF(db[[#This Row],[H_QTY/ CTN]]="","",LEN(db[[#This Row],[H_QTY/ CTN]]))</f>
        <v>8</v>
      </c>
      <c r="S2238" s="94" t="str">
        <f>IF(db[[#This Row],[H_QTY/ CTN]]="","",LEFT(db[[#This Row],[H_QTY/ CTN]],db[[#This Row],[H_1]]-1))</f>
        <v>225 LSN</v>
      </c>
      <c r="T2238" s="94" t="str">
        <f>IF(NOT(db[[#This Row],[H_1]]=db[[#This Row],[H_2]]),MID(db[[#This Row],[H_QTY/ CTN]],db[[#This Row],[H_1]]+1,db[[#This Row],[H_2]]-db[[#This Row],[H_1]]-1),"")</f>
        <v/>
      </c>
      <c r="U2238" s="87" t="str">
        <f>IF(db[[#This Row],[QTY/ CTN B]]="","",LEFT(db[[#This Row],[QTY/ CTN B]],SEARCH(" ",db[[#This Row],[QTY/ CTN B]],1)-1))</f>
        <v>225</v>
      </c>
      <c r="V2238" s="87" t="str">
        <f>IF(db[[#This Row],[QTY/ CTN B]]="","",RIGHT(db[[#This Row],[QTY/ CTN B]],LEN(db[[#This Row],[QTY/ CTN B]])-SEARCH(" ",db[[#This Row],[QTY/ CTN B]],1)))</f>
        <v>LSN</v>
      </c>
      <c r="W2238" s="87">
        <f>IF(db[[#This Row],[QTY/ CTN TG]]="",IF(db[[#This Row],[STN TG]]="","",12),LEFT(db[[#This Row],[QTY/ CTN TG]],SEARCH(" ",db[[#This Row],[QTY/ CTN TG]],1)-1))</f>
        <v>12</v>
      </c>
      <c r="X2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38" s="87" t="str">
        <f>IF(db[[#This Row],[STN K]]="","",IF(db[[#This Row],[STN TG]]="LSN",12,""))</f>
        <v/>
      </c>
      <c r="Z2238" s="87" t="str">
        <f>IF(db[[#This Row],[STN TG]]="LSN","PCS","")</f>
        <v/>
      </c>
      <c r="AA2238" s="87">
        <f>db[[#This Row],[QTY B]]*IF(db[[#This Row],[QTY TG]]="",1,db[[#This Row],[QTY TG]])*IF(db[[#This Row],[QTY K]]="",1,db[[#This Row],[QTY K]])</f>
        <v>2700</v>
      </c>
      <c r="AB2238" s="87" t="str">
        <f>IF(db[[#This Row],[STN K]]="",IF(db[[#This Row],[STN TG]]="",db[[#This Row],[STN B]],db[[#This Row],[STN TG]]),db[[#This Row],[STN K]])</f>
        <v>PCS</v>
      </c>
      <c r="AC2238" s="87"/>
    </row>
    <row r="2239" spans="1:29" x14ac:dyDescent="0.25">
      <c r="A2239" s="87">
        <f>ROW()-1</f>
        <v>2238</v>
      </c>
      <c r="B2239" s="3" t="str">
        <f>LOWER(SUBSTITUTE(SUBSTITUTE(SUBSTITUTE(SUBSTITUTE(SUBSTITUTE(SUBSTITUTE(db[[#This Row],[NB BM]]," ",),".",""),"-",""),"(",""),")",""),"/",""))</f>
        <v>isipensillt113240set</v>
      </c>
      <c r="C2239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D2239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E2239" s="3" t="str">
        <f>LOWER(SUBSTITUTE(SUBSTITUTE(SUBSTITUTE(SUBSTITUTE(SUBSTITUTE(SUBSTITUTE(SUBSTITUTE(SUBSTITUTE(SUBSTITUTE(db[[#This Row],[NB BM]]&amp;db[[#This Row],[QTY/ CTN]]," ",),".",""),"-",""),"(",""),")",""),",",""),"/",""),"""",""),"+",""))</f>
        <v>isipensillt113240set1600set</v>
      </c>
      <c r="F2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refillpensillt1132@40set1600setartomoro</v>
      </c>
      <c r="G2239" s="1" t="s">
        <v>4190</v>
      </c>
      <c r="H2239" s="4" t="s">
        <v>4189</v>
      </c>
      <c r="I2239" s="49" t="s">
        <v>4399</v>
      </c>
      <c r="J2239" s="1" t="s">
        <v>1620</v>
      </c>
      <c r="K2239" s="28" t="e">
        <f>IF(db[[#This Row],[NB NOTA_C]]="","",COUNTIF([2]!B_MSK[concat],db[[#This Row],[NB NOTA_C]]))</f>
        <v>#REF!</v>
      </c>
      <c r="L2239" s="7" t="s">
        <v>2151</v>
      </c>
      <c r="M2239" s="3" t="s">
        <v>4191</v>
      </c>
      <c r="N2239" s="1" t="s">
        <v>2794</v>
      </c>
      <c r="O2239" s="3" t="s">
        <v>5532</v>
      </c>
      <c r="P2239" s="3" t="str">
        <f>IF(db[[#This Row],[QTY/ CTN]]="","",SUBSTITUTE(SUBSTITUTE(SUBSTITUTE(db[[#This Row],[QTY/ CTN]]," ","_",2),"(",""),")","")&amp;"_")</f>
        <v>1600 SET_</v>
      </c>
      <c r="Q2239" s="3">
        <f>IF(db[[#This Row],[H_QTY/ CTN]]="","",SEARCH("_",db[[#This Row],[H_QTY/ CTN]]))</f>
        <v>9</v>
      </c>
      <c r="R2239" s="3">
        <f>IF(db[[#This Row],[H_QTY/ CTN]]="","",LEN(db[[#This Row],[H_QTY/ CTN]]))</f>
        <v>9</v>
      </c>
      <c r="S2239" s="87" t="str">
        <f>IF(db[[#This Row],[H_QTY/ CTN]]="","",LEFT(db[[#This Row],[H_QTY/ CTN]],db[[#This Row],[H_1]]-1))</f>
        <v>1600 SET</v>
      </c>
      <c r="T2239" s="87" t="str">
        <f>IF(NOT(db[[#This Row],[H_1]]=db[[#This Row],[H_2]]),MID(db[[#This Row],[H_QTY/ CTN]],db[[#This Row],[H_1]]+1,db[[#This Row],[H_2]]-db[[#This Row],[H_1]]-1),"")</f>
        <v/>
      </c>
      <c r="U2239" s="87" t="str">
        <f>IF(db[[#This Row],[QTY/ CTN B]]="","",LEFT(db[[#This Row],[QTY/ CTN B]],SEARCH(" ",db[[#This Row],[QTY/ CTN B]],1)-1))</f>
        <v>1600</v>
      </c>
      <c r="V2239" s="87" t="str">
        <f>IF(db[[#This Row],[QTY/ CTN B]]="","",RIGHT(db[[#This Row],[QTY/ CTN B]],LEN(db[[#This Row],[QTY/ CTN B]])-SEARCH(" ",db[[#This Row],[QTY/ CTN B]],1)))</f>
        <v>SET</v>
      </c>
      <c r="W2239" s="87" t="str">
        <f>IF(db[[#This Row],[QTY/ CTN TG]]="",IF(db[[#This Row],[STN TG]]="","",12),LEFT(db[[#This Row],[QTY/ CTN TG]],SEARCH(" ",db[[#This Row],[QTY/ CTN TG]],1)-1))</f>
        <v/>
      </c>
      <c r="X2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39" s="87" t="str">
        <f>IF(db[[#This Row],[STN K]]="","",IF(db[[#This Row],[STN TG]]="LSN",12,""))</f>
        <v/>
      </c>
      <c r="Z2239" s="87" t="str">
        <f>IF(db[[#This Row],[STN TG]]="LSN","PCS","")</f>
        <v/>
      </c>
      <c r="AA2239" s="87">
        <f>db[[#This Row],[QTY B]]*IF(db[[#This Row],[QTY TG]]="",1,db[[#This Row],[QTY TG]])*IF(db[[#This Row],[QTY K]]="",1,db[[#This Row],[QTY K]])</f>
        <v>1600</v>
      </c>
      <c r="AB2239" s="87" t="str">
        <f>IF(db[[#This Row],[STN K]]="",IF(db[[#This Row],[STN TG]]="",db[[#This Row],[STN B]],db[[#This Row],[STN TG]]),db[[#This Row],[STN K]])</f>
        <v>SET</v>
      </c>
      <c r="AC2239" s="87"/>
    </row>
    <row r="2240" spans="1:29" x14ac:dyDescent="0.25">
      <c r="A2240" s="87">
        <f>ROW()-1</f>
        <v>2239</v>
      </c>
      <c r="B2240" s="3" t="str">
        <f>LOWER(SUBSTITUTE(SUBSTITUTE(SUBSTITUTE(SUBSTITUTE(SUBSTITUTE(SUBSTITUTE(db[[#This Row],[NB BM]]," ",),".",""),"-",""),"(",""),")",""),"/",""))</f>
        <v>isipenrefilrfgp818js</v>
      </c>
      <c r="C2240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D2240" s="3" t="str">
        <f>LOWER(SUBSTITUTE(SUBSTITUTE(SUBSTITUTE(SUBSTITUTE(SUBSTITUTE(SUBSTITUTE(SUBSTITUTE(SUBSTITUTE(SUBSTITUTE(db[[#This Row],[NB PAJAK]]," ",""),"-",""),"(",""),")",""),".",""),",",""),"/",""),"""",""),"+",""))</f>
        <v/>
      </c>
      <c r="E2240" s="3" t="str">
        <f>LOWER(SUBSTITUTE(SUBSTITUTE(SUBSTITUTE(SUBSTITUTE(SUBSTITUTE(SUBSTITUTE(SUBSTITUTE(SUBSTITUTE(SUBSTITUTE(db[[#This Row],[NB BM]]&amp;db[[#This Row],[QTY/ CTN]]," ",),".",""),"-",""),"(",""),")",""),",",""),"/",""),"""",""),"+",""))</f>
        <v>isipenrefilrfgp818js150ikt100pcs</v>
      </c>
      <c r="F2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rfgp818jsaodmpengganti150ikt100pcsuntana</v>
      </c>
      <c r="G2240" s="1" t="s">
        <v>3363</v>
      </c>
      <c r="H2240" s="4" t="s">
        <v>3361</v>
      </c>
      <c r="I2240" s="49"/>
      <c r="J2240" s="1" t="s">
        <v>1621</v>
      </c>
      <c r="K2240" s="28" t="e">
        <f>IF(db[[#This Row],[NB NOTA_C]]="","",COUNTIF([2]!B_MSK[concat],db[[#This Row],[NB NOTA_C]]))</f>
        <v>#REF!</v>
      </c>
      <c r="L2240" s="7" t="s">
        <v>3362</v>
      </c>
      <c r="M2240" s="3" t="s">
        <v>2161</v>
      </c>
      <c r="N2240" s="1" t="s">
        <v>2794</v>
      </c>
      <c r="O2240" s="3"/>
      <c r="P2240" s="3" t="str">
        <f>IF(db[[#This Row],[QTY/ CTN]]="","",SUBSTITUTE(SUBSTITUTE(SUBSTITUTE(db[[#This Row],[QTY/ CTN]]," ","_",2),"(",""),")","")&amp;"_")</f>
        <v>150 IKT_100 PCS_</v>
      </c>
      <c r="Q2240" s="3">
        <f>IF(db[[#This Row],[H_QTY/ CTN]]="","",SEARCH("_",db[[#This Row],[H_QTY/ CTN]]))</f>
        <v>8</v>
      </c>
      <c r="R2240" s="3">
        <f>IF(db[[#This Row],[H_QTY/ CTN]]="","",LEN(db[[#This Row],[H_QTY/ CTN]]))</f>
        <v>16</v>
      </c>
      <c r="S2240" s="87" t="str">
        <f>IF(db[[#This Row],[H_QTY/ CTN]]="","",LEFT(db[[#This Row],[H_QTY/ CTN]],db[[#This Row],[H_1]]-1))</f>
        <v>150 IKT</v>
      </c>
      <c r="T2240" s="87" t="str">
        <f>IF(NOT(db[[#This Row],[H_1]]=db[[#This Row],[H_2]]),MID(db[[#This Row],[H_QTY/ CTN]],db[[#This Row],[H_1]]+1,db[[#This Row],[H_2]]-db[[#This Row],[H_1]]-1),"")</f>
        <v>100 PCS</v>
      </c>
      <c r="U2240" s="87" t="str">
        <f>IF(db[[#This Row],[QTY/ CTN B]]="","",LEFT(db[[#This Row],[QTY/ CTN B]],SEARCH(" ",db[[#This Row],[QTY/ CTN B]],1)-1))</f>
        <v>150</v>
      </c>
      <c r="V2240" s="87" t="str">
        <f>IF(db[[#This Row],[QTY/ CTN B]]="","",RIGHT(db[[#This Row],[QTY/ CTN B]],LEN(db[[#This Row],[QTY/ CTN B]])-SEARCH(" ",db[[#This Row],[QTY/ CTN B]],1)))</f>
        <v>IKT</v>
      </c>
      <c r="W2240" s="87" t="str">
        <f>IF(db[[#This Row],[QTY/ CTN TG]]="",IF(db[[#This Row],[STN TG]]="","",12),LEFT(db[[#This Row],[QTY/ CTN TG]],SEARCH(" ",db[[#This Row],[QTY/ CTN TG]],1)-1))</f>
        <v>100</v>
      </c>
      <c r="X2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40" s="87" t="str">
        <f>IF(db[[#This Row],[STN K]]="","",IF(db[[#This Row],[STN TG]]="LSN",12,""))</f>
        <v/>
      </c>
      <c r="Z2240" s="87" t="str">
        <f>IF(db[[#This Row],[STN TG]]="LSN","PCS","")</f>
        <v/>
      </c>
      <c r="AA2240" s="87">
        <f>db[[#This Row],[QTY B]]*IF(db[[#This Row],[QTY TG]]="",1,db[[#This Row],[QTY TG]])*IF(db[[#This Row],[QTY K]]="",1,db[[#This Row],[QTY K]])</f>
        <v>15000</v>
      </c>
      <c r="AB2240" s="87" t="str">
        <f>IF(db[[#This Row],[STN K]]="",IF(db[[#This Row],[STN TG]]="",db[[#This Row],[STN B]],db[[#This Row],[STN TG]]),db[[#This Row],[STN K]])</f>
        <v>PCS</v>
      </c>
      <c r="AC2240" s="87"/>
    </row>
    <row r="2241" spans="1:29" x14ac:dyDescent="0.25">
      <c r="A2241" s="87">
        <f>ROW()-1</f>
        <v>2240</v>
      </c>
      <c r="B2241" s="3" t="str">
        <f>LOWER(SUBSTITUTE(SUBSTITUTE(SUBSTITUTE(SUBSTITUTE(SUBSTITUTE(SUBSTITUTE(db[[#This Row],[NB BM]]," ",),".",""),"-",""),"(",""),")",""),"/",""))</f>
        <v>garisan30cmd00824"</v>
      </c>
      <c r="C2241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D2241" s="3" t="str">
        <f>LOWER(SUBSTITUTE(SUBSTITUTE(SUBSTITUTE(SUBSTITUTE(SUBSTITUTE(SUBSTITUTE(SUBSTITUTE(SUBSTITUTE(SUBSTITUTE(db[[#This Row],[NB PAJAK]]," ",""),"-",""),"(",""),")",""),".",""),",",""),"/",""),"""",""),"+",""))</f>
        <v/>
      </c>
      <c r="E224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garisan30cmd0082460box24pcs</v>
      </c>
      <c r="F2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rulerd00830cm2460box24pcsuntana</v>
      </c>
      <c r="G2241" s="1" t="s">
        <v>3761</v>
      </c>
      <c r="H2241" s="4" t="s">
        <v>3729</v>
      </c>
      <c r="I2241" s="49"/>
      <c r="J2241" s="1" t="s">
        <v>1621</v>
      </c>
      <c r="K2241" s="28" t="e">
        <f>IF(db[[#This Row],[NB NOTA_C]]="","",COUNTIF([2]!B_MSK[concat],db[[#This Row],[NB NOTA_C]]))</f>
        <v>#REF!</v>
      </c>
      <c r="L2241" s="7" t="s">
        <v>2160</v>
      </c>
      <c r="M2241" s="3" t="s">
        <v>1671</v>
      </c>
      <c r="N2241" s="1" t="s">
        <v>2792</v>
      </c>
      <c r="O2241" s="3"/>
      <c r="P2241" s="3" t="str">
        <f>IF(db[[#This Row],[QTY/ CTN]]="","",SUBSTITUTE(SUBSTITUTE(SUBSTITUTE(db[[#This Row],[QTY/ CTN]]," ","_",2),"(",""),")","")&amp;"_")</f>
        <v>60 BOX_24 PCS_</v>
      </c>
      <c r="Q2241" s="3">
        <f>IF(db[[#This Row],[H_QTY/ CTN]]="","",SEARCH("_",db[[#This Row],[H_QTY/ CTN]]))</f>
        <v>7</v>
      </c>
      <c r="R2241" s="3">
        <f>IF(db[[#This Row],[H_QTY/ CTN]]="","",LEN(db[[#This Row],[H_QTY/ CTN]]))</f>
        <v>14</v>
      </c>
      <c r="S2241" s="87" t="str">
        <f>IF(db[[#This Row],[H_QTY/ CTN]]="","",LEFT(db[[#This Row],[H_QTY/ CTN]],db[[#This Row],[H_1]]-1))</f>
        <v>60 BOX</v>
      </c>
      <c r="T2241" s="87" t="str">
        <f>IF(NOT(db[[#This Row],[H_1]]=db[[#This Row],[H_2]]),MID(db[[#This Row],[H_QTY/ CTN]],db[[#This Row],[H_1]]+1,db[[#This Row],[H_2]]-db[[#This Row],[H_1]]-1),"")</f>
        <v>24 PCS</v>
      </c>
      <c r="U2241" s="87" t="str">
        <f>IF(db[[#This Row],[QTY/ CTN B]]="","",LEFT(db[[#This Row],[QTY/ CTN B]],SEARCH(" ",db[[#This Row],[QTY/ CTN B]],1)-1))</f>
        <v>60</v>
      </c>
      <c r="V2241" s="87" t="str">
        <f>IF(db[[#This Row],[QTY/ CTN B]]="","",RIGHT(db[[#This Row],[QTY/ CTN B]],LEN(db[[#This Row],[QTY/ CTN B]])-SEARCH(" ",db[[#This Row],[QTY/ CTN B]],1)))</f>
        <v>BOX</v>
      </c>
      <c r="W2241" s="87" t="str">
        <f>IF(db[[#This Row],[QTY/ CTN TG]]="",IF(db[[#This Row],[STN TG]]="","",12),LEFT(db[[#This Row],[QTY/ CTN TG]],SEARCH(" ",db[[#This Row],[QTY/ CTN TG]],1)-1))</f>
        <v>24</v>
      </c>
      <c r="X2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41" s="87" t="str">
        <f>IF(db[[#This Row],[STN K]]="","",IF(db[[#This Row],[STN TG]]="LSN",12,""))</f>
        <v/>
      </c>
      <c r="Z2241" s="87" t="str">
        <f>IF(db[[#This Row],[STN TG]]="LSN","PCS","")</f>
        <v/>
      </c>
      <c r="AA2241" s="87">
        <f>db[[#This Row],[QTY B]]*IF(db[[#This Row],[QTY TG]]="",1,db[[#This Row],[QTY TG]])*IF(db[[#This Row],[QTY K]]="",1,db[[#This Row],[QTY K]])</f>
        <v>1440</v>
      </c>
      <c r="AB2241" s="87" t="str">
        <f>IF(db[[#This Row],[STN K]]="",IF(db[[#This Row],[STN TG]]="",db[[#This Row],[STN B]],db[[#This Row],[STN TG]]),db[[#This Row],[STN K]])</f>
        <v>PCS</v>
      </c>
      <c r="AC2241" s="87"/>
    </row>
    <row r="2242" spans="1:29" x14ac:dyDescent="0.25">
      <c r="A2242" s="87">
        <f>ROW()-1</f>
        <v>2241</v>
      </c>
      <c r="B2242" s="3" t="str">
        <f>LOWER(SUBSTITUTE(SUBSTITUTE(SUBSTITUTE(SUBSTITUTE(SUBSTITUTE(SUBSTITUTE(db[[#This Row],[NB BM]]," ",),".",""),"-",""),"(",""),")",""),"/",""))</f>
        <v>tassbagjkspb30ct29abculture</v>
      </c>
      <c r="C2242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D2242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E2242" s="3" t="str">
        <f>LOWER(SUBSTITUTE(SUBSTITUTE(SUBSTITUTE(SUBSTITUTE(SUBSTITUTE(SUBSTITUTE(SUBSTITUTE(SUBSTITUTE(SUBSTITUTE(db[[#This Row],[NB BM]]&amp;db[[#This Row],[QTY/ CTN]]," ",),".",""),"-",""),"(",""),")",""),",",""),"/",""),"""",""),"+",""))</f>
        <v>tassbagjkspb30ct29abculture100pcs</v>
      </c>
      <c r="F2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sbagspb3029ct29abculturejk100pcsartomoro</v>
      </c>
      <c r="G2242" s="1" t="s">
        <v>792</v>
      </c>
      <c r="H2242" s="4" t="s">
        <v>793</v>
      </c>
      <c r="I2242" s="49" t="s">
        <v>794</v>
      </c>
      <c r="J2242" s="1" t="s">
        <v>1620</v>
      </c>
      <c r="K2242" s="26" t="e">
        <f>IF(db[[#This Row],[NB NOTA_C]]="","",COUNTIF([2]!B_MSK[concat],db[[#This Row],[NB NOTA_C]]))</f>
        <v>#REF!</v>
      </c>
      <c r="L2242" s="6" t="s">
        <v>1631</v>
      </c>
      <c r="M2242" s="1" t="s">
        <v>1666</v>
      </c>
      <c r="N2242" s="1" t="s">
        <v>2820</v>
      </c>
      <c r="P2242" s="1" t="str">
        <f>IF(db[[#This Row],[QTY/ CTN]]="","",SUBSTITUTE(SUBSTITUTE(SUBSTITUTE(db[[#This Row],[QTY/ CTN]]," ","_",2),"(",""),")","")&amp;"_")</f>
        <v>100 PCS_</v>
      </c>
      <c r="Q2242" s="1">
        <f>IF(db[[#This Row],[H_QTY/ CTN]]="","",SEARCH("_",db[[#This Row],[H_QTY/ CTN]]))</f>
        <v>8</v>
      </c>
      <c r="R2242" s="1">
        <f>IF(db[[#This Row],[H_QTY/ CTN]]="","",LEN(db[[#This Row],[H_QTY/ CTN]]))</f>
        <v>8</v>
      </c>
      <c r="S2242" s="90" t="str">
        <f>IF(db[[#This Row],[H_QTY/ CTN]]="","",LEFT(db[[#This Row],[H_QTY/ CTN]],db[[#This Row],[H_1]]-1))</f>
        <v>100 PCS</v>
      </c>
      <c r="T2242" s="87" t="str">
        <f>IF(NOT(db[[#This Row],[H_1]]=db[[#This Row],[H_2]]),MID(db[[#This Row],[H_QTY/ CTN]],db[[#This Row],[H_1]]+1,db[[#This Row],[H_2]]-db[[#This Row],[H_1]]-1),"")</f>
        <v/>
      </c>
      <c r="U2242" s="87" t="str">
        <f>IF(db[[#This Row],[QTY/ CTN B]]="","",LEFT(db[[#This Row],[QTY/ CTN B]],SEARCH(" ",db[[#This Row],[QTY/ CTN B]],1)-1))</f>
        <v>100</v>
      </c>
      <c r="V2242" s="87" t="str">
        <f>IF(db[[#This Row],[QTY/ CTN B]]="","",RIGHT(db[[#This Row],[QTY/ CTN B]],LEN(db[[#This Row],[QTY/ CTN B]])-SEARCH(" ",db[[#This Row],[QTY/ CTN B]],1)))</f>
        <v>PCS</v>
      </c>
      <c r="W2242" s="87" t="str">
        <f>IF(db[[#This Row],[QTY/ CTN TG]]="",IF(db[[#This Row],[STN TG]]="","",12),LEFT(db[[#This Row],[QTY/ CTN TG]],SEARCH(" ",db[[#This Row],[QTY/ CTN TG]],1)-1))</f>
        <v/>
      </c>
      <c r="X2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2" s="87" t="str">
        <f>IF(db[[#This Row],[STN K]]="","",IF(db[[#This Row],[STN TG]]="LSN",12,""))</f>
        <v/>
      </c>
      <c r="Z2242" s="87" t="str">
        <f>IF(db[[#This Row],[STN TG]]="LSN","PCS","")</f>
        <v/>
      </c>
      <c r="AA2242" s="87">
        <f>db[[#This Row],[QTY B]]*IF(db[[#This Row],[QTY TG]]="",1,db[[#This Row],[QTY TG]])*IF(db[[#This Row],[QTY K]]="",1,db[[#This Row],[QTY K]])</f>
        <v>100</v>
      </c>
      <c r="AB2242" s="87" t="str">
        <f>IF(db[[#This Row],[STN K]]="",IF(db[[#This Row],[STN TG]]="",db[[#This Row],[STN B]],db[[#This Row],[STN TG]]),db[[#This Row],[STN K]])</f>
        <v>PCS</v>
      </c>
      <c r="AC2242" s="87"/>
    </row>
    <row r="2243" spans="1:29" x14ac:dyDescent="0.25">
      <c r="A2243" s="87">
        <f>ROW()-1</f>
        <v>2242</v>
      </c>
      <c r="B2243" s="3" t="str">
        <f>LOWER(SUBSTITUTE(SUBSTITUTE(SUBSTITUTE(SUBSTITUTE(SUBSTITUTE(SUBSTITUTE(db[[#This Row],[NB BM]]," ",),".",""),"-",""),"(",""),")",""),"/",""))</f>
        <v>sampuloppalexanderboxy</v>
      </c>
      <c r="C2243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D2243" s="3" t="str">
        <f>LOWER(SUBSTITUTE(SUBSTITUTE(SUBSTITUTE(SUBSTITUTE(SUBSTITUTE(SUBSTITUTE(SUBSTITUTE(SUBSTITUTE(SUBSTITUTE(db[[#This Row],[NB PAJAK]]," ",""),"-",""),"(",""),")",""),".",""),",",""),"/",""),"""",""),"+",""))</f>
        <v/>
      </c>
      <c r="E2243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sampuloppalexanderboxy300pak</v>
      </c>
      <c r="F2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sampuloppalexanderboxy300pakuntana</v>
      </c>
      <c r="G2243" s="1" t="s">
        <v>1248</v>
      </c>
      <c r="H2243" s="4" t="s">
        <v>1540</v>
      </c>
      <c r="I2243" s="49"/>
      <c r="J2243" s="1" t="s">
        <v>1621</v>
      </c>
      <c r="K2243" s="26" t="e">
        <f>IF(db[[#This Row],[NB NOTA_C]]="","",COUNTIF([2]!B_MSK[concat],db[[#This Row],[NB NOTA_C]]))</f>
        <v>#REF!</v>
      </c>
      <c r="L2243" s="6" t="s">
        <v>1649</v>
      </c>
      <c r="M2243" s="1" t="s">
        <v>1762</v>
      </c>
      <c r="N2243" s="1" t="s">
        <v>2801</v>
      </c>
      <c r="P2243" s="1" t="str">
        <f>IF(db[[#This Row],[QTY/ CTN]]="","",SUBSTITUTE(SUBSTITUTE(SUBSTITUTE(db[[#This Row],[QTY/ CTN]]," ","_",2),"(",""),")","")&amp;"_")</f>
        <v>300 PAK_</v>
      </c>
      <c r="Q2243" s="1">
        <f>IF(db[[#This Row],[H_QTY/ CTN]]="","",SEARCH("_",db[[#This Row],[H_QTY/ CTN]]))</f>
        <v>8</v>
      </c>
      <c r="R2243" s="1">
        <f>IF(db[[#This Row],[H_QTY/ CTN]]="","",LEN(db[[#This Row],[H_QTY/ CTN]]))</f>
        <v>8</v>
      </c>
      <c r="S2243" s="90" t="str">
        <f>IF(db[[#This Row],[H_QTY/ CTN]]="","",LEFT(db[[#This Row],[H_QTY/ CTN]],db[[#This Row],[H_1]]-1))</f>
        <v>300 PAK</v>
      </c>
      <c r="T2243" s="87" t="str">
        <f>IF(NOT(db[[#This Row],[H_1]]=db[[#This Row],[H_2]]),MID(db[[#This Row],[H_QTY/ CTN]],db[[#This Row],[H_1]]+1,db[[#This Row],[H_2]]-db[[#This Row],[H_1]]-1),"")</f>
        <v/>
      </c>
      <c r="U2243" s="87" t="str">
        <f>IF(db[[#This Row],[QTY/ CTN B]]="","",LEFT(db[[#This Row],[QTY/ CTN B]],SEARCH(" ",db[[#This Row],[QTY/ CTN B]],1)-1))</f>
        <v>300</v>
      </c>
      <c r="V2243" s="87" t="str">
        <f>IF(db[[#This Row],[QTY/ CTN B]]="","",RIGHT(db[[#This Row],[QTY/ CTN B]],LEN(db[[#This Row],[QTY/ CTN B]])-SEARCH(" ",db[[#This Row],[QTY/ CTN B]],1)))</f>
        <v>PAK</v>
      </c>
      <c r="W2243" s="87" t="str">
        <f>IF(db[[#This Row],[QTY/ CTN TG]]="",IF(db[[#This Row],[STN TG]]="","",12),LEFT(db[[#This Row],[QTY/ CTN TG]],SEARCH(" ",db[[#This Row],[QTY/ CTN TG]],1)-1))</f>
        <v/>
      </c>
      <c r="X2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3" s="87" t="str">
        <f>IF(db[[#This Row],[STN K]]="","",IF(db[[#This Row],[STN TG]]="LSN",12,""))</f>
        <v/>
      </c>
      <c r="Z2243" s="87" t="str">
        <f>IF(db[[#This Row],[STN TG]]="LSN","PCS","")</f>
        <v/>
      </c>
      <c r="AA2243" s="87">
        <f>db[[#This Row],[QTY B]]*IF(db[[#This Row],[QTY TG]]="",1,db[[#This Row],[QTY TG]])*IF(db[[#This Row],[QTY K]]="",1,db[[#This Row],[QTY K]])</f>
        <v>300</v>
      </c>
      <c r="AB2243" s="87" t="str">
        <f>IF(db[[#This Row],[STN K]]="",IF(db[[#This Row],[STN TG]]="",db[[#This Row],[STN B]],db[[#This Row],[STN TG]]),db[[#This Row],[STN K]])</f>
        <v>PAK</v>
      </c>
      <c r="AC2243" s="87"/>
    </row>
    <row r="2244" spans="1:29" x14ac:dyDescent="0.25">
      <c r="A2244" s="87">
        <f>ROW()-1</f>
        <v>2243</v>
      </c>
      <c r="B2244" s="3" t="str">
        <f>LOWER(SUBSTITUTE(SUBSTITUTE(SUBSTITUTE(SUBSTITUTE(SUBSTITUTE(SUBSTITUTE(db[[#This Row],[NB BM]]," ",),".",""),"-",""),"(",""),")",""),"/",""))</f>
        <v>sampuloppalexanderkwarto</v>
      </c>
      <c r="C2244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D2244" s="3" t="str">
        <f>LOWER(SUBSTITUTE(SUBSTITUTE(SUBSTITUTE(SUBSTITUTE(SUBSTITUTE(SUBSTITUTE(SUBSTITUTE(SUBSTITUTE(SUBSTITUTE(db[[#This Row],[NB PAJAK]]," ",""),"-",""),"(",""),")",""),".",""),",",""),"/",""),"""",""),"+",""))</f>
        <v/>
      </c>
      <c r="E2244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sampuloppalexanderkwarto300pak</v>
      </c>
      <c r="F22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sampuloppalexanderkwarto300pakuntana</v>
      </c>
      <c r="G2244" s="1" t="s">
        <v>2656</v>
      </c>
      <c r="H2244" s="4" t="s">
        <v>2655</v>
      </c>
      <c r="I2244" s="49"/>
      <c r="J2244" s="1" t="s">
        <v>1621</v>
      </c>
      <c r="K2244" s="26" t="e">
        <f>IF(db[[#This Row],[NB NOTA_C]]="","",COUNTIF([2]!B_MSK[concat],db[[#This Row],[NB NOTA_C]]))</f>
        <v>#REF!</v>
      </c>
      <c r="L2244" s="7" t="s">
        <v>1649</v>
      </c>
      <c r="M2244" s="3" t="s">
        <v>1762</v>
      </c>
      <c r="N2244" s="1" t="s">
        <v>2801</v>
      </c>
      <c r="P2244" s="1" t="str">
        <f>IF(db[[#This Row],[QTY/ CTN]]="","",SUBSTITUTE(SUBSTITUTE(SUBSTITUTE(db[[#This Row],[QTY/ CTN]]," ","_",2),"(",""),")","")&amp;"_")</f>
        <v>300 PAK_</v>
      </c>
      <c r="Q2244" s="1">
        <f>IF(db[[#This Row],[H_QTY/ CTN]]="","",SEARCH("_",db[[#This Row],[H_QTY/ CTN]]))</f>
        <v>8</v>
      </c>
      <c r="R2244" s="1">
        <f>IF(db[[#This Row],[H_QTY/ CTN]]="","",LEN(db[[#This Row],[H_QTY/ CTN]]))</f>
        <v>8</v>
      </c>
      <c r="S2244" s="90" t="str">
        <f>IF(db[[#This Row],[H_QTY/ CTN]]="","",LEFT(db[[#This Row],[H_QTY/ CTN]],db[[#This Row],[H_1]]-1))</f>
        <v>300 PAK</v>
      </c>
      <c r="T2244" s="87" t="str">
        <f>IF(NOT(db[[#This Row],[H_1]]=db[[#This Row],[H_2]]),MID(db[[#This Row],[H_QTY/ CTN]],db[[#This Row],[H_1]]+1,db[[#This Row],[H_2]]-db[[#This Row],[H_1]]-1),"")</f>
        <v/>
      </c>
      <c r="U2244" s="87" t="str">
        <f>IF(db[[#This Row],[QTY/ CTN B]]="","",LEFT(db[[#This Row],[QTY/ CTN B]],SEARCH(" ",db[[#This Row],[QTY/ CTN B]],1)-1))</f>
        <v>300</v>
      </c>
      <c r="V2244" s="87" t="str">
        <f>IF(db[[#This Row],[QTY/ CTN B]]="","",RIGHT(db[[#This Row],[QTY/ CTN B]],LEN(db[[#This Row],[QTY/ CTN B]])-SEARCH(" ",db[[#This Row],[QTY/ CTN B]],1)))</f>
        <v>PAK</v>
      </c>
      <c r="W2244" s="87" t="str">
        <f>IF(db[[#This Row],[QTY/ CTN TG]]="",IF(db[[#This Row],[STN TG]]="","",12),LEFT(db[[#This Row],[QTY/ CTN TG]],SEARCH(" ",db[[#This Row],[QTY/ CTN TG]],1)-1))</f>
        <v/>
      </c>
      <c r="X2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4" s="87" t="str">
        <f>IF(db[[#This Row],[STN K]]="","",IF(db[[#This Row],[STN TG]]="LSN",12,""))</f>
        <v/>
      </c>
      <c r="Z2244" s="87" t="str">
        <f>IF(db[[#This Row],[STN TG]]="LSN","PCS","")</f>
        <v/>
      </c>
      <c r="AA2244" s="87">
        <f>db[[#This Row],[QTY B]]*IF(db[[#This Row],[QTY TG]]="",1,db[[#This Row],[QTY TG]])*IF(db[[#This Row],[QTY K]]="",1,db[[#This Row],[QTY K]])</f>
        <v>300</v>
      </c>
      <c r="AB2244" s="87" t="str">
        <f>IF(db[[#This Row],[STN K]]="",IF(db[[#This Row],[STN TG]]="",db[[#This Row],[STN B]],db[[#This Row],[STN TG]]),db[[#This Row],[STN K]])</f>
        <v>PAK</v>
      </c>
      <c r="AC2244" s="87"/>
    </row>
    <row r="2245" spans="1:29" x14ac:dyDescent="0.25">
      <c r="A2245" s="87">
        <f>ROW()-1</f>
        <v>2244</v>
      </c>
      <c r="B2245" s="3" t="str">
        <f>LOWER(SUBSTITUTE(SUBSTITUTE(SUBSTITUTE(SUBSTITUTE(SUBSTITUTE(SUBSTITUTE(db[[#This Row],[NB BM]]," ",),".",""),"-",""),"(",""),")",""),"/",""))</f>
        <v>sampulsamsonboxybatik</v>
      </c>
      <c r="C2245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245" s="3" t="str">
        <f>LOWER(SUBSTITUTE(SUBSTITUTE(SUBSTITUTE(SUBSTITUTE(SUBSTITUTE(SUBSTITUTE(SUBSTITUTE(SUBSTITUTE(SUBSTITUTE(db[[#This Row],[NB PAJAK]]," ",""),"-",""),"(",""),")",""),".",""),",",""),"/",""),"""",""),"+",""))</f>
        <v/>
      </c>
      <c r="E2245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sampulsamsonboxybatik180pcs</v>
      </c>
      <c r="F2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sampulsamsonboxybatik180pcsartomoro</v>
      </c>
      <c r="G2245" s="1" t="s">
        <v>2433</v>
      </c>
      <c r="H2245" s="4" t="s">
        <v>2432</v>
      </c>
      <c r="I2245" s="49"/>
      <c r="J2245" s="1" t="s">
        <v>1620</v>
      </c>
      <c r="K2245" s="26" t="e">
        <f>IF(db[[#This Row],[NB NOTA_C]]="","",COUNTIF([2]!B_MSK[concat],db[[#This Row],[NB NOTA_C]]))</f>
        <v>#REF!</v>
      </c>
      <c r="L2245" s="7" t="s">
        <v>2155</v>
      </c>
      <c r="M2245" s="3" t="s">
        <v>1781</v>
      </c>
      <c r="N2245" s="1" t="s">
        <v>2801</v>
      </c>
      <c r="P2245" s="1" t="str">
        <f>IF(db[[#This Row],[QTY/ CTN]]="","",SUBSTITUTE(SUBSTITUTE(SUBSTITUTE(db[[#This Row],[QTY/ CTN]]," ","_",2),"(",""),")","")&amp;"_")</f>
        <v>180 PCS_</v>
      </c>
      <c r="Q2245" s="1">
        <f>IF(db[[#This Row],[H_QTY/ CTN]]="","",SEARCH("_",db[[#This Row],[H_QTY/ CTN]]))</f>
        <v>8</v>
      </c>
      <c r="R2245" s="1">
        <f>IF(db[[#This Row],[H_QTY/ CTN]]="","",LEN(db[[#This Row],[H_QTY/ CTN]]))</f>
        <v>8</v>
      </c>
      <c r="S2245" s="90" t="str">
        <f>IF(db[[#This Row],[H_QTY/ CTN]]="","",LEFT(db[[#This Row],[H_QTY/ CTN]],db[[#This Row],[H_1]]-1))</f>
        <v>180 PCS</v>
      </c>
      <c r="T2245" s="87" t="str">
        <f>IF(NOT(db[[#This Row],[H_1]]=db[[#This Row],[H_2]]),MID(db[[#This Row],[H_QTY/ CTN]],db[[#This Row],[H_1]]+1,db[[#This Row],[H_2]]-db[[#This Row],[H_1]]-1),"")</f>
        <v/>
      </c>
      <c r="U2245" s="87" t="str">
        <f>IF(db[[#This Row],[QTY/ CTN B]]="","",LEFT(db[[#This Row],[QTY/ CTN B]],SEARCH(" ",db[[#This Row],[QTY/ CTN B]],1)-1))</f>
        <v>180</v>
      </c>
      <c r="V2245" s="87" t="str">
        <f>IF(db[[#This Row],[QTY/ CTN B]]="","",RIGHT(db[[#This Row],[QTY/ CTN B]],LEN(db[[#This Row],[QTY/ CTN B]])-SEARCH(" ",db[[#This Row],[QTY/ CTN B]],1)))</f>
        <v>PCS</v>
      </c>
      <c r="W2245" s="87" t="str">
        <f>IF(db[[#This Row],[QTY/ CTN TG]]="",IF(db[[#This Row],[STN TG]]="","",12),LEFT(db[[#This Row],[QTY/ CTN TG]],SEARCH(" ",db[[#This Row],[QTY/ CTN TG]],1)-1))</f>
        <v/>
      </c>
      <c r="X2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5" s="87" t="str">
        <f>IF(db[[#This Row],[STN K]]="","",IF(db[[#This Row],[STN TG]]="LSN",12,""))</f>
        <v/>
      </c>
      <c r="Z2245" s="87" t="str">
        <f>IF(db[[#This Row],[STN TG]]="LSN","PCS","")</f>
        <v/>
      </c>
      <c r="AA2245" s="87">
        <f>db[[#This Row],[QTY B]]*IF(db[[#This Row],[QTY TG]]="",1,db[[#This Row],[QTY TG]])*IF(db[[#This Row],[QTY K]]="",1,db[[#This Row],[QTY K]])</f>
        <v>180</v>
      </c>
      <c r="AB2245" s="87" t="str">
        <f>IF(db[[#This Row],[STN K]]="",IF(db[[#This Row],[STN TG]]="",db[[#This Row],[STN B]],db[[#This Row],[STN TG]]),db[[#This Row],[STN K]])</f>
        <v>PCS</v>
      </c>
      <c r="AC2245" s="87"/>
    </row>
    <row r="2246" spans="1:29" x14ac:dyDescent="0.25">
      <c r="A2246" s="87">
        <f>ROW()-1</f>
        <v>2245</v>
      </c>
      <c r="B2246" s="3" t="str">
        <f>LOWER(SUBSTITUTE(SUBSTITUTE(SUBSTITUTE(SUBSTITUTE(SUBSTITUTE(SUBSTITUTE(db[[#This Row],[NB BM]]," ",),".",""),"-",""),"(",""),")",""),"/",""))</f>
        <v>sampulsamsonboxybatik</v>
      </c>
      <c r="C2246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246" s="3" t="str">
        <f>LOWER(SUBSTITUTE(SUBSTITUTE(SUBSTITUTE(SUBSTITUTE(SUBSTITUTE(SUBSTITUTE(SUBSTITUTE(SUBSTITUTE(SUBSTITUTE(db[[#This Row],[NB PAJAK]]," ",""),"-",""),"(",""),")",""),".",""),",",""),"/",""),"""",""),"+",""))</f>
        <v/>
      </c>
      <c r="E2246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sampulsamsonboxybatik180pcs</v>
      </c>
      <c r="F2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sampulsamsonboxybatik180pcsuntana</v>
      </c>
      <c r="G2246" s="1" t="s">
        <v>2433</v>
      </c>
      <c r="H2246" s="4" t="s">
        <v>2432</v>
      </c>
      <c r="I2246" s="49"/>
      <c r="J2246" s="1" t="s">
        <v>1621</v>
      </c>
      <c r="K2246" s="26" t="e">
        <f>IF(db[[#This Row],[NB NOTA_C]]="","",COUNTIF([2]!B_MSK[concat],db[[#This Row],[NB NOTA_C]]))</f>
        <v>#REF!</v>
      </c>
      <c r="L2246" s="7" t="s">
        <v>2155</v>
      </c>
      <c r="M2246" s="3" t="s">
        <v>1781</v>
      </c>
      <c r="N2246" s="1" t="s">
        <v>2801</v>
      </c>
      <c r="P2246" s="1" t="str">
        <f>IF(db[[#This Row],[QTY/ CTN]]="","",SUBSTITUTE(SUBSTITUTE(SUBSTITUTE(db[[#This Row],[QTY/ CTN]]," ","_",2),"(",""),")","")&amp;"_")</f>
        <v>180 PCS_</v>
      </c>
      <c r="Q2246" s="1">
        <f>IF(db[[#This Row],[H_QTY/ CTN]]="","",SEARCH("_",db[[#This Row],[H_QTY/ CTN]]))</f>
        <v>8</v>
      </c>
      <c r="R2246" s="1">
        <f>IF(db[[#This Row],[H_QTY/ CTN]]="","",LEN(db[[#This Row],[H_QTY/ CTN]]))</f>
        <v>8</v>
      </c>
      <c r="S2246" s="90" t="str">
        <f>IF(db[[#This Row],[H_QTY/ CTN]]="","",LEFT(db[[#This Row],[H_QTY/ CTN]],db[[#This Row],[H_1]]-1))</f>
        <v>180 PCS</v>
      </c>
      <c r="T2246" s="87" t="str">
        <f>IF(NOT(db[[#This Row],[H_1]]=db[[#This Row],[H_2]]),MID(db[[#This Row],[H_QTY/ CTN]],db[[#This Row],[H_1]]+1,db[[#This Row],[H_2]]-db[[#This Row],[H_1]]-1),"")</f>
        <v/>
      </c>
      <c r="U2246" s="87" t="str">
        <f>IF(db[[#This Row],[QTY/ CTN B]]="","",LEFT(db[[#This Row],[QTY/ CTN B]],SEARCH(" ",db[[#This Row],[QTY/ CTN B]],1)-1))</f>
        <v>180</v>
      </c>
      <c r="V2246" s="87" t="str">
        <f>IF(db[[#This Row],[QTY/ CTN B]]="","",RIGHT(db[[#This Row],[QTY/ CTN B]],LEN(db[[#This Row],[QTY/ CTN B]])-SEARCH(" ",db[[#This Row],[QTY/ CTN B]],1)))</f>
        <v>PCS</v>
      </c>
      <c r="W2246" s="87" t="str">
        <f>IF(db[[#This Row],[QTY/ CTN TG]]="",IF(db[[#This Row],[STN TG]]="","",12),LEFT(db[[#This Row],[QTY/ CTN TG]],SEARCH(" ",db[[#This Row],[QTY/ CTN TG]],1)-1))</f>
        <v/>
      </c>
      <c r="X2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6" s="87" t="str">
        <f>IF(db[[#This Row],[STN K]]="","",IF(db[[#This Row],[STN TG]]="LSN",12,""))</f>
        <v/>
      </c>
      <c r="Z2246" s="87" t="str">
        <f>IF(db[[#This Row],[STN TG]]="LSN","PCS","")</f>
        <v/>
      </c>
      <c r="AA2246" s="87">
        <f>db[[#This Row],[QTY B]]*IF(db[[#This Row],[QTY TG]]="",1,db[[#This Row],[QTY TG]])*IF(db[[#This Row],[QTY K]]="",1,db[[#This Row],[QTY K]])</f>
        <v>180</v>
      </c>
      <c r="AB2246" s="87" t="str">
        <f>IF(db[[#This Row],[STN K]]="",IF(db[[#This Row],[STN TG]]="",db[[#This Row],[STN B]],db[[#This Row],[STN TG]]),db[[#This Row],[STN K]])</f>
        <v>PCS</v>
      </c>
      <c r="AC2246" s="87"/>
    </row>
    <row r="2247" spans="1:29" x14ac:dyDescent="0.25">
      <c r="A2247" s="87">
        <f>ROW()-1</f>
        <v>2246</v>
      </c>
      <c r="B2247" s="3" t="str">
        <f>LOWER(SUBSTITUTE(SUBSTITUTE(SUBSTITUTE(SUBSTITUTE(SUBSTITUTE(SUBSTITUTE(db[[#This Row],[NB BM]]," ",),".",""),"-",""),"(",""),")",""),"/",""))</f>
        <v>sampulsamsonboxyfancy</v>
      </c>
      <c r="C2247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D2247" s="3" t="str">
        <f>LOWER(SUBSTITUTE(SUBSTITUTE(SUBSTITUTE(SUBSTITUTE(SUBSTITUTE(SUBSTITUTE(SUBSTITUTE(SUBSTITUTE(SUBSTITUTE(db[[#This Row],[NB PAJAK]]," ",""),"-",""),"(",""),")",""),".",""),",",""),"/",""),"""",""),"+",""))</f>
        <v/>
      </c>
      <c r="E2247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sampulsamsonboxyfancy360pcs</v>
      </c>
      <c r="F2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sampulsamsonboxyfancy360pcsuntana</v>
      </c>
      <c r="G2247" s="1" t="s">
        <v>1999</v>
      </c>
      <c r="H2247" s="4" t="s">
        <v>2378</v>
      </c>
      <c r="I2247" s="49"/>
      <c r="J2247" s="1" t="s">
        <v>1621</v>
      </c>
      <c r="K2247" s="26" t="e">
        <f>IF(db[[#This Row],[NB NOTA_C]]="","",COUNTIF([2]!B_MSK[concat],db[[#This Row],[NB NOTA_C]]))</f>
        <v>#REF!</v>
      </c>
      <c r="L2247" s="7" t="s">
        <v>2155</v>
      </c>
      <c r="M2247" s="3" t="s">
        <v>2176</v>
      </c>
      <c r="N2247" s="1" t="s">
        <v>2801</v>
      </c>
      <c r="P2247" s="1" t="str">
        <f>IF(db[[#This Row],[QTY/ CTN]]="","",SUBSTITUTE(SUBSTITUTE(SUBSTITUTE(db[[#This Row],[QTY/ CTN]]," ","_",2),"(",""),")","")&amp;"_")</f>
        <v>360 PCS_</v>
      </c>
      <c r="Q2247" s="1">
        <f>IF(db[[#This Row],[H_QTY/ CTN]]="","",SEARCH("_",db[[#This Row],[H_QTY/ CTN]]))</f>
        <v>8</v>
      </c>
      <c r="R2247" s="1">
        <f>IF(db[[#This Row],[H_QTY/ CTN]]="","",LEN(db[[#This Row],[H_QTY/ CTN]]))</f>
        <v>8</v>
      </c>
      <c r="S2247" s="90" t="str">
        <f>IF(db[[#This Row],[H_QTY/ CTN]]="","",LEFT(db[[#This Row],[H_QTY/ CTN]],db[[#This Row],[H_1]]-1))</f>
        <v>360 PCS</v>
      </c>
      <c r="T2247" s="87" t="str">
        <f>IF(NOT(db[[#This Row],[H_1]]=db[[#This Row],[H_2]]),MID(db[[#This Row],[H_QTY/ CTN]],db[[#This Row],[H_1]]+1,db[[#This Row],[H_2]]-db[[#This Row],[H_1]]-1),"")</f>
        <v/>
      </c>
      <c r="U2247" s="87" t="str">
        <f>IF(db[[#This Row],[QTY/ CTN B]]="","",LEFT(db[[#This Row],[QTY/ CTN B]],SEARCH(" ",db[[#This Row],[QTY/ CTN B]],1)-1))</f>
        <v>360</v>
      </c>
      <c r="V2247" s="87" t="str">
        <f>IF(db[[#This Row],[QTY/ CTN B]]="","",RIGHT(db[[#This Row],[QTY/ CTN B]],LEN(db[[#This Row],[QTY/ CTN B]])-SEARCH(" ",db[[#This Row],[QTY/ CTN B]],1)))</f>
        <v>PCS</v>
      </c>
      <c r="W2247" s="87" t="str">
        <f>IF(db[[#This Row],[QTY/ CTN TG]]="",IF(db[[#This Row],[STN TG]]="","",12),LEFT(db[[#This Row],[QTY/ CTN TG]],SEARCH(" ",db[[#This Row],[QTY/ CTN TG]],1)-1))</f>
        <v/>
      </c>
      <c r="X2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7" s="87" t="str">
        <f>IF(db[[#This Row],[STN K]]="","",IF(db[[#This Row],[STN TG]]="LSN",12,""))</f>
        <v/>
      </c>
      <c r="Z2247" s="87" t="str">
        <f>IF(db[[#This Row],[STN TG]]="LSN","PCS","")</f>
        <v/>
      </c>
      <c r="AA2247" s="87">
        <f>db[[#This Row],[QTY B]]*IF(db[[#This Row],[QTY TG]]="",1,db[[#This Row],[QTY TG]])*IF(db[[#This Row],[QTY K]]="",1,db[[#This Row],[QTY K]])</f>
        <v>360</v>
      </c>
      <c r="AB2247" s="87" t="str">
        <f>IF(db[[#This Row],[STN K]]="",IF(db[[#This Row],[STN TG]]="",db[[#This Row],[STN B]],db[[#This Row],[STN TG]]),db[[#This Row],[STN K]])</f>
        <v>PCS</v>
      </c>
      <c r="AC2247" s="87"/>
    </row>
    <row r="2248" spans="1:29" x14ac:dyDescent="0.25">
      <c r="A2248" s="87">
        <f>ROW()-1</f>
        <v>2247</v>
      </c>
      <c r="B2248" s="3" t="str">
        <f>LOWER(SUBSTITUTE(SUBSTITUTE(SUBSTITUTE(SUBSTITUTE(SUBSTITUTE(SUBSTITUTE(db[[#This Row],[NB BM]]," ",),".",""),"-",""),"(",""),")",""),"/",""))</f>
        <v>sampulsamsonkwartobatik</v>
      </c>
      <c r="C2248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248" s="3" t="str">
        <f>LOWER(SUBSTITUTE(SUBSTITUTE(SUBSTITUTE(SUBSTITUTE(SUBSTITUTE(SUBSTITUTE(SUBSTITUTE(SUBSTITUTE(SUBSTITUTE(db[[#This Row],[NB PAJAK]]," ",""),"-",""),"(",""),")",""),".",""),",",""),"/",""),"""",""),"+",""))</f>
        <v/>
      </c>
      <c r="E2248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sampulsamsonkwartobatik240pcs</v>
      </c>
      <c r="F22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sampulsamsonkwartobatik240pcsuntana</v>
      </c>
      <c r="G2248" s="1" t="s">
        <v>2630</v>
      </c>
      <c r="H2248" s="4" t="s">
        <v>2629</v>
      </c>
      <c r="I2248" s="49"/>
      <c r="J2248" s="1" t="s">
        <v>1621</v>
      </c>
      <c r="K2248" s="26" t="e">
        <f>IF(db[[#This Row],[NB NOTA_C]]="","",COUNTIF([2]!B_MSK[concat],db[[#This Row],[NB NOTA_C]]))</f>
        <v>#REF!</v>
      </c>
      <c r="L2248" s="7" t="s">
        <v>2155</v>
      </c>
      <c r="M2248" s="3" t="s">
        <v>1698</v>
      </c>
      <c r="N2248" s="1" t="s">
        <v>2801</v>
      </c>
      <c r="P2248" s="1" t="str">
        <f>IF(db[[#This Row],[QTY/ CTN]]="","",SUBSTITUTE(SUBSTITUTE(SUBSTITUTE(db[[#This Row],[QTY/ CTN]]," ","_",2),"(",""),")","")&amp;"_")</f>
        <v>240 PCS_</v>
      </c>
      <c r="Q2248" s="1">
        <f>IF(db[[#This Row],[H_QTY/ CTN]]="","",SEARCH("_",db[[#This Row],[H_QTY/ CTN]]))</f>
        <v>8</v>
      </c>
      <c r="R2248" s="1">
        <f>IF(db[[#This Row],[H_QTY/ CTN]]="","",LEN(db[[#This Row],[H_QTY/ CTN]]))</f>
        <v>8</v>
      </c>
      <c r="S2248" s="90" t="str">
        <f>IF(db[[#This Row],[H_QTY/ CTN]]="","",LEFT(db[[#This Row],[H_QTY/ CTN]],db[[#This Row],[H_1]]-1))</f>
        <v>240 PCS</v>
      </c>
      <c r="T2248" s="87" t="str">
        <f>IF(NOT(db[[#This Row],[H_1]]=db[[#This Row],[H_2]]),MID(db[[#This Row],[H_QTY/ CTN]],db[[#This Row],[H_1]]+1,db[[#This Row],[H_2]]-db[[#This Row],[H_1]]-1),"")</f>
        <v/>
      </c>
      <c r="U2248" s="89" t="str">
        <f>IF(db[[#This Row],[QTY/ CTN B]]="","",LEFT(db[[#This Row],[QTY/ CTN B]],SEARCH(" ",db[[#This Row],[QTY/ CTN B]],1)-1))</f>
        <v>240</v>
      </c>
      <c r="V2248" s="89" t="str">
        <f>IF(db[[#This Row],[QTY/ CTN B]]="","",RIGHT(db[[#This Row],[QTY/ CTN B]],LEN(db[[#This Row],[QTY/ CTN B]])-SEARCH(" ",db[[#This Row],[QTY/ CTN B]],1)))</f>
        <v>PCS</v>
      </c>
      <c r="W2248" s="89" t="str">
        <f>IF(db[[#This Row],[QTY/ CTN TG]]="",IF(db[[#This Row],[STN TG]]="","",12),LEFT(db[[#This Row],[QTY/ CTN TG]],SEARCH(" ",db[[#This Row],[QTY/ CTN TG]],1)-1))</f>
        <v/>
      </c>
      <c r="X22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8" s="89" t="str">
        <f>IF(db[[#This Row],[STN K]]="","",IF(db[[#This Row],[STN TG]]="LSN",12,""))</f>
        <v/>
      </c>
      <c r="Z2248" s="89" t="str">
        <f>IF(db[[#This Row],[STN TG]]="LSN","PCS","")</f>
        <v/>
      </c>
      <c r="AA2248" s="89">
        <f>db[[#This Row],[QTY B]]*IF(db[[#This Row],[QTY TG]]="",1,db[[#This Row],[QTY TG]])*IF(db[[#This Row],[QTY K]]="",1,db[[#This Row],[QTY K]])</f>
        <v>240</v>
      </c>
      <c r="AB2248" s="89" t="str">
        <f>IF(db[[#This Row],[STN K]]="",IF(db[[#This Row],[STN TG]]="",db[[#This Row],[STN B]],db[[#This Row],[STN TG]]),db[[#This Row],[STN K]])</f>
        <v>PCS</v>
      </c>
      <c r="AC2248" s="87"/>
    </row>
    <row r="2249" spans="1:29" x14ac:dyDescent="0.25">
      <c r="A2249" s="87">
        <f>ROW()-1</f>
        <v>2248</v>
      </c>
      <c r="B2249" s="3" t="str">
        <f>LOWER(SUBSTITUTE(SUBSTITUTE(SUBSTITUTE(SUBSTITUTE(SUBSTITUTE(SUBSTITUTE(db[[#This Row],[NB BM]]," ",),".",""),"-",""),"(",""),")",""),"/",""))</f>
        <v>sampulsamsonkwartobatik</v>
      </c>
      <c r="C2249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249" s="3" t="str">
        <f>LOWER(SUBSTITUTE(SUBSTITUTE(SUBSTITUTE(SUBSTITUTE(SUBSTITUTE(SUBSTITUTE(SUBSTITUTE(SUBSTITUTE(SUBSTITUTE(db[[#This Row],[NB PAJAK]]," ",""),"-",""),"(",""),")",""),".",""),",",""),"/",""),"""",""),"+",""))</f>
        <v/>
      </c>
      <c r="E2249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sampulsamsonkwartobatik240pcs</v>
      </c>
      <c r="F2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sampulsamsonkwartobatik240pcsartomoro</v>
      </c>
      <c r="G2249" s="1" t="s">
        <v>2630</v>
      </c>
      <c r="H2249" s="4" t="s">
        <v>2629</v>
      </c>
      <c r="I2249" s="49"/>
      <c r="J2249" s="1" t="s">
        <v>1620</v>
      </c>
      <c r="K2249" s="26" t="e">
        <f>IF(db[[#This Row],[NB NOTA_C]]="","",COUNTIF([2]!B_MSK[concat],db[[#This Row],[NB NOTA_C]]))</f>
        <v>#REF!</v>
      </c>
      <c r="L2249" s="7" t="s">
        <v>2155</v>
      </c>
      <c r="M2249" s="3" t="s">
        <v>1698</v>
      </c>
      <c r="N2249" s="1" t="s">
        <v>2801</v>
      </c>
      <c r="P2249" s="1" t="str">
        <f>IF(db[[#This Row],[QTY/ CTN]]="","",SUBSTITUTE(SUBSTITUTE(SUBSTITUTE(db[[#This Row],[QTY/ CTN]]," ","_",2),"(",""),")","")&amp;"_")</f>
        <v>240 PCS_</v>
      </c>
      <c r="Q2249" s="1">
        <f>IF(db[[#This Row],[H_QTY/ CTN]]="","",SEARCH("_",db[[#This Row],[H_QTY/ CTN]]))</f>
        <v>8</v>
      </c>
      <c r="R2249" s="1">
        <f>IF(db[[#This Row],[H_QTY/ CTN]]="","",LEN(db[[#This Row],[H_QTY/ CTN]]))</f>
        <v>8</v>
      </c>
      <c r="S2249" s="90" t="str">
        <f>IF(db[[#This Row],[H_QTY/ CTN]]="","",LEFT(db[[#This Row],[H_QTY/ CTN]],db[[#This Row],[H_1]]-1))</f>
        <v>240 PCS</v>
      </c>
      <c r="T2249" s="87" t="str">
        <f>IF(NOT(db[[#This Row],[H_1]]=db[[#This Row],[H_2]]),MID(db[[#This Row],[H_QTY/ CTN]],db[[#This Row],[H_1]]+1,db[[#This Row],[H_2]]-db[[#This Row],[H_1]]-1),"")</f>
        <v/>
      </c>
      <c r="U2249" s="89" t="str">
        <f>IF(db[[#This Row],[QTY/ CTN B]]="","",LEFT(db[[#This Row],[QTY/ CTN B]],SEARCH(" ",db[[#This Row],[QTY/ CTN B]],1)-1))</f>
        <v>240</v>
      </c>
      <c r="V2249" s="89" t="str">
        <f>IF(db[[#This Row],[QTY/ CTN B]]="","",RIGHT(db[[#This Row],[QTY/ CTN B]],LEN(db[[#This Row],[QTY/ CTN B]])-SEARCH(" ",db[[#This Row],[QTY/ CTN B]],1)))</f>
        <v>PCS</v>
      </c>
      <c r="W2249" s="89" t="str">
        <f>IF(db[[#This Row],[QTY/ CTN TG]]="",IF(db[[#This Row],[STN TG]]="","",12),LEFT(db[[#This Row],[QTY/ CTN TG]],SEARCH(" ",db[[#This Row],[QTY/ CTN TG]],1)-1))</f>
        <v/>
      </c>
      <c r="X22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49" s="89" t="str">
        <f>IF(db[[#This Row],[STN K]]="","",IF(db[[#This Row],[STN TG]]="LSN",12,""))</f>
        <v/>
      </c>
      <c r="Z2249" s="89" t="str">
        <f>IF(db[[#This Row],[STN TG]]="LSN","PCS","")</f>
        <v/>
      </c>
      <c r="AA2249" s="89">
        <f>db[[#This Row],[QTY B]]*IF(db[[#This Row],[QTY TG]]="",1,db[[#This Row],[QTY TG]])*IF(db[[#This Row],[QTY K]]="",1,db[[#This Row],[QTY K]])</f>
        <v>240</v>
      </c>
      <c r="AB2249" s="89" t="str">
        <f>IF(db[[#This Row],[STN K]]="",IF(db[[#This Row],[STN TG]]="",db[[#This Row],[STN B]],db[[#This Row],[STN TG]]),db[[#This Row],[STN K]])</f>
        <v>PCS</v>
      </c>
      <c r="AC2249" s="87"/>
    </row>
    <row r="2250" spans="1:29" x14ac:dyDescent="0.25">
      <c r="A2250" s="87">
        <f>ROW()-1</f>
        <v>2249</v>
      </c>
      <c r="B2250" s="3" t="str">
        <f>LOWER(SUBSTITUTE(SUBSTITUTE(SUBSTITUTE(SUBSTITUTE(SUBSTITUTE(SUBSTITUTE(db[[#This Row],[NB BM]]," ",),".",""),"-",""),"(",""),")",""),"/",""))</f>
        <v>sampulsamsonkwartofancy</v>
      </c>
      <c r="C2250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D2250" s="3" t="str">
        <f>LOWER(SUBSTITUTE(SUBSTITUTE(SUBSTITUTE(SUBSTITUTE(SUBSTITUTE(SUBSTITUTE(SUBSTITUTE(SUBSTITUTE(SUBSTITUTE(db[[#This Row],[NB PAJAK]]," ",""),"-",""),"(",""),")",""),".",""),",",""),"/",""),"""",""),"+",""))</f>
        <v/>
      </c>
      <c r="E2250" s="3" t="str">
        <f>LOWER(SUBSTITUTE(SUBSTITUTE(SUBSTITUTE(SUBSTITUTE(SUBSTITUTE(SUBSTITUTE(SUBSTITUTE(SUBSTITUTE(SUBSTITUTE(db[[#This Row],[NB BM]]&amp;db[[#This Row],[QTY/ CTN]]," ",),".",""),"-",""),"(",""),")",""),",",""),"/",""),"""",""),"+",""))</f>
        <v>sampulsamsonkwartofancy480pcs</v>
      </c>
      <c r="F2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sampulsamsonkwartofancy480pcsuntana</v>
      </c>
      <c r="G2250" s="1" t="s">
        <v>2000</v>
      </c>
      <c r="H2250" s="4" t="s">
        <v>2377</v>
      </c>
      <c r="I2250" s="49"/>
      <c r="J2250" s="1" t="s">
        <v>1621</v>
      </c>
      <c r="K2250" s="26" t="e">
        <f>IF(db[[#This Row],[NB NOTA_C]]="","",COUNTIF([2]!B_MSK[concat],db[[#This Row],[NB NOTA_C]]))</f>
        <v>#REF!</v>
      </c>
      <c r="L2250" s="7" t="s">
        <v>2155</v>
      </c>
      <c r="M2250" s="3" t="s">
        <v>1783</v>
      </c>
      <c r="N2250" s="1" t="s">
        <v>2801</v>
      </c>
      <c r="P2250" s="1" t="str">
        <f>IF(db[[#This Row],[QTY/ CTN]]="","",SUBSTITUTE(SUBSTITUTE(SUBSTITUTE(db[[#This Row],[QTY/ CTN]]," ","_",2),"(",""),")","")&amp;"_")</f>
        <v>480 PCS_</v>
      </c>
      <c r="Q2250" s="1">
        <f>IF(db[[#This Row],[H_QTY/ CTN]]="","",SEARCH("_",db[[#This Row],[H_QTY/ CTN]]))</f>
        <v>8</v>
      </c>
      <c r="R2250" s="1">
        <f>IF(db[[#This Row],[H_QTY/ CTN]]="","",LEN(db[[#This Row],[H_QTY/ CTN]]))</f>
        <v>8</v>
      </c>
      <c r="S2250" s="90" t="str">
        <f>IF(db[[#This Row],[H_QTY/ CTN]]="","",LEFT(db[[#This Row],[H_QTY/ CTN]],db[[#This Row],[H_1]]-1))</f>
        <v>480 PCS</v>
      </c>
      <c r="T2250" s="87" t="str">
        <f>IF(NOT(db[[#This Row],[H_1]]=db[[#This Row],[H_2]]),MID(db[[#This Row],[H_QTY/ CTN]],db[[#This Row],[H_1]]+1,db[[#This Row],[H_2]]-db[[#This Row],[H_1]]-1),"")</f>
        <v/>
      </c>
      <c r="U2250" s="89" t="str">
        <f>IF(db[[#This Row],[QTY/ CTN B]]="","",LEFT(db[[#This Row],[QTY/ CTN B]],SEARCH(" ",db[[#This Row],[QTY/ CTN B]],1)-1))</f>
        <v>480</v>
      </c>
      <c r="V2250" s="89" t="str">
        <f>IF(db[[#This Row],[QTY/ CTN B]]="","",RIGHT(db[[#This Row],[QTY/ CTN B]],LEN(db[[#This Row],[QTY/ CTN B]])-SEARCH(" ",db[[#This Row],[QTY/ CTN B]],1)))</f>
        <v>PCS</v>
      </c>
      <c r="W2250" s="89" t="str">
        <f>IF(db[[#This Row],[QTY/ CTN TG]]="",IF(db[[#This Row],[STN TG]]="","",12),LEFT(db[[#This Row],[QTY/ CTN TG]],SEARCH(" ",db[[#This Row],[QTY/ CTN TG]],1)-1))</f>
        <v/>
      </c>
      <c r="X22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50" s="89" t="str">
        <f>IF(db[[#This Row],[STN K]]="","",IF(db[[#This Row],[STN TG]]="LSN",12,""))</f>
        <v/>
      </c>
      <c r="Z2250" s="89" t="str">
        <f>IF(db[[#This Row],[STN TG]]="LSN","PCS","")</f>
        <v/>
      </c>
      <c r="AA2250" s="89">
        <f>db[[#This Row],[QTY B]]*IF(db[[#This Row],[QTY TG]]="",1,db[[#This Row],[QTY TG]])*IF(db[[#This Row],[QTY K]]="",1,db[[#This Row],[QTY K]])</f>
        <v>480</v>
      </c>
      <c r="AB2250" s="89" t="str">
        <f>IF(db[[#This Row],[STN K]]="",IF(db[[#This Row],[STN TG]]="",db[[#This Row],[STN B]],db[[#This Row],[STN TG]]),db[[#This Row],[STN K]])</f>
        <v>PCS</v>
      </c>
      <c r="AC2250" s="87"/>
    </row>
    <row r="2251" spans="1:29" x14ac:dyDescent="0.25">
      <c r="A2251" s="87">
        <f>ROW()-1</f>
        <v>2250</v>
      </c>
      <c r="B2251" s="3" t="str">
        <f>LOWER(SUBSTITUTE(SUBSTITUTE(SUBSTITUTE(SUBSTITUTE(SUBSTITUTE(SUBSTITUTE(db[[#This Row],[NB BM]]," ",),".",""),"-",""),"(",""),")",""),"/",""))</f>
        <v>schedulenotejadwalwarnab5</v>
      </c>
      <c r="C2251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D2251" s="3" t="str">
        <f>LOWER(SUBSTITUTE(SUBSTITUTE(SUBSTITUTE(SUBSTITUTE(SUBSTITUTE(SUBSTITUTE(SUBSTITUTE(SUBSTITUTE(SUBSTITUTE(db[[#This Row],[NB PAJAK]]," ",""),"-",""),"(",""),")",""),".",""),",",""),"/",""),"""",""),"+",""))</f>
        <v/>
      </c>
      <c r="E2251" s="3" t="str">
        <f>LOWER(SUBSTITUTE(SUBSTITUTE(SUBSTITUTE(SUBSTITUTE(SUBSTITUTE(SUBSTITUTE(SUBSTITUTE(SUBSTITUTE(SUBSTITUTE(db[[#This Row],[NB BM]]&amp;db[[#This Row],[QTY/ CTN]]," ",),".",""),"-",""),"(",""),")",""),",",""),"/",""),"""",""),"+",""))</f>
        <v>schedulenotejadwalwarnab554pcs</v>
      </c>
      <c r="F2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schedulenotewarnab554pcsuntana</v>
      </c>
      <c r="G2251" s="1" t="s">
        <v>4547</v>
      </c>
      <c r="H2251" s="4" t="s">
        <v>4542</v>
      </c>
      <c r="I2251" s="49"/>
      <c r="J2251" s="1" t="s">
        <v>1621</v>
      </c>
      <c r="K2251" s="28" t="e">
        <f>IF(db[[#This Row],[NB NOTA_C]]="","",COUNTIF([2]!B_MSK[concat],db[[#This Row],[NB NOTA_C]]))</f>
        <v>#REF!</v>
      </c>
      <c r="L2251" s="7" t="s">
        <v>1628</v>
      </c>
      <c r="M2251" s="3" t="s">
        <v>4546</v>
      </c>
      <c r="N2251" s="1" t="s">
        <v>2809</v>
      </c>
      <c r="O2251" s="3"/>
      <c r="P2251" s="3" t="str">
        <f>IF(db[[#This Row],[QTY/ CTN]]="","",SUBSTITUTE(SUBSTITUTE(SUBSTITUTE(db[[#This Row],[QTY/ CTN]]," ","_",2),"(",""),")","")&amp;"_")</f>
        <v>54 PCS_</v>
      </c>
      <c r="Q2251" s="3">
        <f>IF(db[[#This Row],[H_QTY/ CTN]]="","",SEARCH("_",db[[#This Row],[H_QTY/ CTN]]))</f>
        <v>7</v>
      </c>
      <c r="R2251" s="3">
        <f>IF(db[[#This Row],[H_QTY/ CTN]]="","",LEN(db[[#This Row],[H_QTY/ CTN]]))</f>
        <v>7</v>
      </c>
      <c r="S2251" s="87" t="str">
        <f>IF(db[[#This Row],[H_QTY/ CTN]]="","",LEFT(db[[#This Row],[H_QTY/ CTN]],db[[#This Row],[H_1]]-1))</f>
        <v>54 PCS</v>
      </c>
      <c r="T2251" s="87" t="str">
        <f>IF(NOT(db[[#This Row],[H_1]]=db[[#This Row],[H_2]]),MID(db[[#This Row],[H_QTY/ CTN]],db[[#This Row],[H_1]]+1,db[[#This Row],[H_2]]-db[[#This Row],[H_1]]-1),"")</f>
        <v/>
      </c>
      <c r="U2251" s="89" t="str">
        <f>IF(db[[#This Row],[QTY/ CTN B]]="","",LEFT(db[[#This Row],[QTY/ CTN B]],SEARCH(" ",db[[#This Row],[QTY/ CTN B]],1)-1))</f>
        <v>54</v>
      </c>
      <c r="V2251" s="89" t="str">
        <f>IF(db[[#This Row],[QTY/ CTN B]]="","",RIGHT(db[[#This Row],[QTY/ CTN B]],LEN(db[[#This Row],[QTY/ CTN B]])-SEARCH(" ",db[[#This Row],[QTY/ CTN B]],1)))</f>
        <v>PCS</v>
      </c>
      <c r="W2251" s="89" t="str">
        <f>IF(db[[#This Row],[QTY/ CTN TG]]="",IF(db[[#This Row],[STN TG]]="","",12),LEFT(db[[#This Row],[QTY/ CTN TG]],SEARCH(" ",db[[#This Row],[QTY/ CTN TG]],1)-1))</f>
        <v/>
      </c>
      <c r="X22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51" s="89" t="str">
        <f>IF(db[[#This Row],[STN K]]="","",IF(db[[#This Row],[STN TG]]="LSN",12,""))</f>
        <v/>
      </c>
      <c r="Z2251" s="89" t="str">
        <f>IF(db[[#This Row],[STN TG]]="LSN","PCS","")</f>
        <v/>
      </c>
      <c r="AA2251" s="89">
        <f>db[[#This Row],[QTY B]]*IF(db[[#This Row],[QTY TG]]="",1,db[[#This Row],[QTY TG]])*IF(db[[#This Row],[QTY K]]="",1,db[[#This Row],[QTY K]])</f>
        <v>54</v>
      </c>
      <c r="AB2251" s="89" t="str">
        <f>IF(db[[#This Row],[STN K]]="",IF(db[[#This Row],[STN TG]]="",db[[#This Row],[STN B]],db[[#This Row],[STN TG]]),db[[#This Row],[STN K]])</f>
        <v>PCS</v>
      </c>
      <c r="AC2251" s="87"/>
    </row>
    <row r="2252" spans="1:29" x14ac:dyDescent="0.25">
      <c r="A2252" s="87">
        <f>ROW()-1</f>
        <v>2251</v>
      </c>
      <c r="B2252" s="3" t="str">
        <f>LOWER(SUBSTITUTE(SUBSTITUTE(SUBSTITUTE(SUBSTITUTE(SUBSTITUTE(SUBSTITUTE(db[[#This Row],[NB BM]]," ",),".",""),"-",""),"(",""),")",""),"/",""))</f>
        <v>guntingjksc12</v>
      </c>
      <c r="C2252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D2252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E2252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guntingjksc1212lsn</v>
      </c>
      <c r="F22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scissorsc12jk12lsnartomoro</v>
      </c>
      <c r="G2252" s="4" t="s">
        <v>5098</v>
      </c>
      <c r="H2252" s="4" t="s">
        <v>5086</v>
      </c>
      <c r="I2252" s="49" t="s">
        <v>5094</v>
      </c>
      <c r="J2252" s="1" t="s">
        <v>1620</v>
      </c>
      <c r="K2252" s="28" t="e">
        <f>IF(db[[#This Row],[NB NOTA_C]]="","",COUNTIF([2]!B_MSK[concat],db[[#This Row],[NB NOTA_C]]))</f>
        <v>#REF!</v>
      </c>
      <c r="L2252" s="7" t="s">
        <v>1631</v>
      </c>
      <c r="M2252" s="3" t="s">
        <v>1661</v>
      </c>
      <c r="N2252" s="1" t="s">
        <v>2793</v>
      </c>
      <c r="O2252" s="3"/>
      <c r="P2252" s="3" t="str">
        <f>IF(db[[#This Row],[QTY/ CTN]]="","",SUBSTITUTE(SUBSTITUTE(SUBSTITUTE(db[[#This Row],[QTY/ CTN]]," ","_",2),"(",""),")","")&amp;"_")</f>
        <v>12 LSN_</v>
      </c>
      <c r="Q2252" s="3">
        <f>IF(db[[#This Row],[H_QTY/ CTN]]="","",SEARCH("_",db[[#This Row],[H_QTY/ CTN]]))</f>
        <v>7</v>
      </c>
      <c r="R2252" s="3">
        <f>IF(db[[#This Row],[H_QTY/ CTN]]="","",LEN(db[[#This Row],[H_QTY/ CTN]]))</f>
        <v>7</v>
      </c>
      <c r="S2252" s="87" t="str">
        <f>IF(db[[#This Row],[H_QTY/ CTN]]="","",LEFT(db[[#This Row],[H_QTY/ CTN]],db[[#This Row],[H_1]]-1))</f>
        <v>12 LSN</v>
      </c>
      <c r="T2252" s="87" t="str">
        <f>IF(NOT(db[[#This Row],[H_1]]=db[[#This Row],[H_2]]),MID(db[[#This Row],[H_QTY/ CTN]],db[[#This Row],[H_1]]+1,db[[#This Row],[H_2]]-db[[#This Row],[H_1]]-1),"")</f>
        <v/>
      </c>
      <c r="U2252" s="87" t="str">
        <f>IF(db[[#This Row],[QTY/ CTN B]]="","",LEFT(db[[#This Row],[QTY/ CTN B]],SEARCH(" ",db[[#This Row],[QTY/ CTN B]],1)-1))</f>
        <v>12</v>
      </c>
      <c r="V2252" s="87" t="str">
        <f>IF(db[[#This Row],[QTY/ CTN B]]="","",RIGHT(db[[#This Row],[QTY/ CTN B]],LEN(db[[#This Row],[QTY/ CTN B]])-SEARCH(" ",db[[#This Row],[QTY/ CTN B]],1)))</f>
        <v>LSN</v>
      </c>
      <c r="W2252" s="87">
        <f>IF(db[[#This Row],[QTY/ CTN TG]]="",IF(db[[#This Row],[STN TG]]="","",12),LEFT(db[[#This Row],[QTY/ CTN TG]],SEARCH(" ",db[[#This Row],[QTY/ CTN TG]],1)-1))</f>
        <v>12</v>
      </c>
      <c r="X2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2" s="87" t="str">
        <f>IF(db[[#This Row],[STN K]]="","",IF(db[[#This Row],[STN TG]]="LSN",12,""))</f>
        <v/>
      </c>
      <c r="Z2252" s="87" t="str">
        <f>IF(db[[#This Row],[STN TG]]="LSN","PCS","")</f>
        <v/>
      </c>
      <c r="AA2252" s="87">
        <f>db[[#This Row],[QTY B]]*IF(db[[#This Row],[QTY TG]]="",1,db[[#This Row],[QTY TG]])*IF(db[[#This Row],[QTY K]]="",1,db[[#This Row],[QTY K]])</f>
        <v>144</v>
      </c>
      <c r="AB2252" s="87" t="str">
        <f>IF(db[[#This Row],[STN K]]="",IF(db[[#This Row],[STN TG]]="",db[[#This Row],[STN B]],db[[#This Row],[STN TG]]),db[[#This Row],[STN K]])</f>
        <v>PCS</v>
      </c>
      <c r="AC2252" s="87"/>
    </row>
    <row r="2253" spans="1:29" x14ac:dyDescent="0.25">
      <c r="A2253" s="87">
        <f>ROW()-1</f>
        <v>2252</v>
      </c>
      <c r="B2253" s="1" t="str">
        <f>LOWER(SUBSTITUTE(SUBSTITUTE(SUBSTITUTE(SUBSTITUTE(SUBSTITUTE(SUBSTITUTE(db[[#This Row],[NB BM]]," ",),".",""),"-",""),"(",""),")",""),"/",""))</f>
        <v>guntingjksc13</v>
      </c>
      <c r="C2253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D2253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E2253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guntingjksc1312lsn</v>
      </c>
      <c r="F22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scissorsc13jk12lsnartomoro</v>
      </c>
      <c r="G2253" s="1" t="s">
        <v>795</v>
      </c>
      <c r="H2253" s="4" t="s">
        <v>796</v>
      </c>
      <c r="I2253" s="2" t="s">
        <v>797</v>
      </c>
      <c r="J2253" s="1" t="s">
        <v>1620</v>
      </c>
      <c r="K2253" s="26" t="e">
        <f>IF(db[[#This Row],[NB NOTA_C]]="","",COUNTIF([2]!B_MSK[concat],db[[#This Row],[NB NOTA_C]]))</f>
        <v>#REF!</v>
      </c>
      <c r="L2253" s="6" t="s">
        <v>1631</v>
      </c>
      <c r="M2253" s="1" t="s">
        <v>1661</v>
      </c>
      <c r="N2253" s="1" t="s">
        <v>2793</v>
      </c>
      <c r="P2253" s="1" t="str">
        <f>IF(db[[#This Row],[QTY/ CTN]]="","",SUBSTITUTE(SUBSTITUTE(SUBSTITUTE(db[[#This Row],[QTY/ CTN]]," ","_",2),"(",""),")","")&amp;"_")</f>
        <v>12 LSN_</v>
      </c>
      <c r="Q2253" s="1">
        <f>IF(db[[#This Row],[H_QTY/ CTN]]="","",SEARCH("_",db[[#This Row],[H_QTY/ CTN]]))</f>
        <v>7</v>
      </c>
      <c r="R2253" s="1">
        <f>IF(db[[#This Row],[H_QTY/ CTN]]="","",LEN(db[[#This Row],[H_QTY/ CTN]]))</f>
        <v>7</v>
      </c>
      <c r="S2253" s="90" t="str">
        <f>IF(db[[#This Row],[H_QTY/ CTN]]="","",LEFT(db[[#This Row],[H_QTY/ CTN]],db[[#This Row],[H_1]]-1))</f>
        <v>12 LSN</v>
      </c>
      <c r="T2253" s="87" t="str">
        <f>IF(NOT(db[[#This Row],[H_1]]=db[[#This Row],[H_2]]),MID(db[[#This Row],[H_QTY/ CTN]],db[[#This Row],[H_1]]+1,db[[#This Row],[H_2]]-db[[#This Row],[H_1]]-1),"")</f>
        <v/>
      </c>
      <c r="U2253" s="87" t="str">
        <f>IF(db[[#This Row],[QTY/ CTN B]]="","",LEFT(db[[#This Row],[QTY/ CTN B]],SEARCH(" ",db[[#This Row],[QTY/ CTN B]],1)-1))</f>
        <v>12</v>
      </c>
      <c r="V2253" s="87" t="str">
        <f>IF(db[[#This Row],[QTY/ CTN B]]="","",RIGHT(db[[#This Row],[QTY/ CTN B]],LEN(db[[#This Row],[QTY/ CTN B]])-SEARCH(" ",db[[#This Row],[QTY/ CTN B]],1)))</f>
        <v>LSN</v>
      </c>
      <c r="W2253" s="87">
        <f>IF(db[[#This Row],[QTY/ CTN TG]]="",IF(db[[#This Row],[STN TG]]="","",12),LEFT(db[[#This Row],[QTY/ CTN TG]],SEARCH(" ",db[[#This Row],[QTY/ CTN TG]],1)-1))</f>
        <v>12</v>
      </c>
      <c r="X2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3" s="87" t="str">
        <f>IF(db[[#This Row],[STN K]]="","",IF(db[[#This Row],[STN TG]]="LSN",12,""))</f>
        <v/>
      </c>
      <c r="Z2253" s="87" t="str">
        <f>IF(db[[#This Row],[STN TG]]="LSN","PCS","")</f>
        <v/>
      </c>
      <c r="AA2253" s="87">
        <f>db[[#This Row],[QTY B]]*IF(db[[#This Row],[QTY TG]]="",1,db[[#This Row],[QTY TG]])*IF(db[[#This Row],[QTY K]]="",1,db[[#This Row],[QTY K]])</f>
        <v>144</v>
      </c>
      <c r="AB2253" s="87" t="str">
        <f>IF(db[[#This Row],[STN K]]="",IF(db[[#This Row],[STN TG]]="",db[[#This Row],[STN B]],db[[#This Row],[STN TG]]),db[[#This Row],[STN K]])</f>
        <v>PCS</v>
      </c>
      <c r="AC2253" s="87"/>
    </row>
    <row r="2254" spans="1:29" x14ac:dyDescent="0.25">
      <c r="A2254" s="87">
        <f>ROW()-1</f>
        <v>2253</v>
      </c>
      <c r="B2254" s="1" t="str">
        <f>LOWER(SUBSTITUTE(SUBSTITUTE(SUBSTITUTE(SUBSTITUTE(SUBSTITUTE(SUBSTITUTE(db[[#This Row],[NB BM]]," ",),".",""),"-",""),"(",""),")",""),"/",""))</f>
        <v>guntingjksc14</v>
      </c>
      <c r="C2254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D2254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E2254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guntingjksc1412lsn</v>
      </c>
      <c r="F22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scissorsc14jk12lsnartomoro</v>
      </c>
      <c r="G2254" s="1" t="s">
        <v>798</v>
      </c>
      <c r="H2254" s="4" t="s">
        <v>799</v>
      </c>
      <c r="I2254" s="49" t="s">
        <v>800</v>
      </c>
      <c r="J2254" s="1" t="s">
        <v>1620</v>
      </c>
      <c r="K2254" s="26" t="e">
        <f>IF(db[[#This Row],[NB NOTA_C]]="","",COUNTIF([2]!B_MSK[concat],db[[#This Row],[NB NOTA_C]]))</f>
        <v>#REF!</v>
      </c>
      <c r="L2254" s="6" t="s">
        <v>1631</v>
      </c>
      <c r="M2254" s="1" t="s">
        <v>1661</v>
      </c>
      <c r="N2254" s="1" t="s">
        <v>2793</v>
      </c>
      <c r="P2254" s="1" t="str">
        <f>IF(db[[#This Row],[QTY/ CTN]]="","",SUBSTITUTE(SUBSTITUTE(SUBSTITUTE(db[[#This Row],[QTY/ CTN]]," ","_",2),"(",""),")","")&amp;"_")</f>
        <v>12 LSN_</v>
      </c>
      <c r="Q2254" s="1">
        <f>IF(db[[#This Row],[H_QTY/ CTN]]="","",SEARCH("_",db[[#This Row],[H_QTY/ CTN]]))</f>
        <v>7</v>
      </c>
      <c r="R2254" s="1">
        <f>IF(db[[#This Row],[H_QTY/ CTN]]="","",LEN(db[[#This Row],[H_QTY/ CTN]]))</f>
        <v>7</v>
      </c>
      <c r="S2254" s="90" t="str">
        <f>IF(db[[#This Row],[H_QTY/ CTN]]="","",LEFT(db[[#This Row],[H_QTY/ CTN]],db[[#This Row],[H_1]]-1))</f>
        <v>12 LSN</v>
      </c>
      <c r="T2254" s="87" t="str">
        <f>IF(NOT(db[[#This Row],[H_1]]=db[[#This Row],[H_2]]),MID(db[[#This Row],[H_QTY/ CTN]],db[[#This Row],[H_1]]+1,db[[#This Row],[H_2]]-db[[#This Row],[H_1]]-1),"")</f>
        <v/>
      </c>
      <c r="U2254" s="87" t="str">
        <f>IF(db[[#This Row],[QTY/ CTN B]]="","",LEFT(db[[#This Row],[QTY/ CTN B]],SEARCH(" ",db[[#This Row],[QTY/ CTN B]],1)-1))</f>
        <v>12</v>
      </c>
      <c r="V2254" s="87" t="str">
        <f>IF(db[[#This Row],[QTY/ CTN B]]="","",RIGHT(db[[#This Row],[QTY/ CTN B]],LEN(db[[#This Row],[QTY/ CTN B]])-SEARCH(" ",db[[#This Row],[QTY/ CTN B]],1)))</f>
        <v>LSN</v>
      </c>
      <c r="W2254" s="87">
        <f>IF(db[[#This Row],[QTY/ CTN TG]]="",IF(db[[#This Row],[STN TG]]="","",12),LEFT(db[[#This Row],[QTY/ CTN TG]],SEARCH(" ",db[[#This Row],[QTY/ CTN TG]],1)-1))</f>
        <v>12</v>
      </c>
      <c r="X2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4" s="87" t="str">
        <f>IF(db[[#This Row],[STN K]]="","",IF(db[[#This Row],[STN TG]]="LSN",12,""))</f>
        <v/>
      </c>
      <c r="Z2254" s="87" t="str">
        <f>IF(db[[#This Row],[STN TG]]="LSN","PCS","")</f>
        <v/>
      </c>
      <c r="AA2254" s="87">
        <f>db[[#This Row],[QTY B]]*IF(db[[#This Row],[QTY TG]]="",1,db[[#This Row],[QTY TG]])*IF(db[[#This Row],[QTY K]]="",1,db[[#This Row],[QTY K]])</f>
        <v>144</v>
      </c>
      <c r="AB2254" s="87" t="str">
        <f>IF(db[[#This Row],[STN K]]="",IF(db[[#This Row],[STN TG]]="",db[[#This Row],[STN B]],db[[#This Row],[STN TG]]),db[[#This Row],[STN K]])</f>
        <v>PCS</v>
      </c>
      <c r="AC2254" s="87"/>
    </row>
    <row r="2255" spans="1:29" x14ac:dyDescent="0.25">
      <c r="A2255" s="87">
        <f>ROW()-1</f>
        <v>2254</v>
      </c>
      <c r="B2255" s="1" t="str">
        <f>LOWER(SUBSTITUTE(SUBSTITUTE(SUBSTITUTE(SUBSTITUTE(SUBSTITUTE(SUBSTITUTE(db[[#This Row],[NB BM]]," ",),".",""),"-",""),"(",""),")",""),"/",""))</f>
        <v>guntingjksc828</v>
      </c>
      <c r="C2255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D2255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255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guntingjksc82812lsn</v>
      </c>
      <c r="F22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scissorsc828jk12lsnartomoro</v>
      </c>
      <c r="G2255" s="1" t="s">
        <v>801</v>
      </c>
      <c r="H2255" s="4" t="s">
        <v>802</v>
      </c>
      <c r="I2255" s="49" t="s">
        <v>803</v>
      </c>
      <c r="J2255" s="1" t="s">
        <v>1620</v>
      </c>
      <c r="K2255" s="26" t="e">
        <f>IF(db[[#This Row],[NB NOTA_C]]="","",COUNTIF([2]!B_MSK[concat],db[[#This Row],[NB NOTA_C]]))</f>
        <v>#REF!</v>
      </c>
      <c r="L2255" s="6" t="s">
        <v>1631</v>
      </c>
      <c r="M2255" s="1" t="s">
        <v>1661</v>
      </c>
      <c r="N2255" s="1" t="s">
        <v>2793</v>
      </c>
      <c r="O2255" s="1" t="s">
        <v>5040</v>
      </c>
      <c r="P2255" s="1" t="str">
        <f>IF(db[[#This Row],[QTY/ CTN]]="","",SUBSTITUTE(SUBSTITUTE(SUBSTITUTE(db[[#This Row],[QTY/ CTN]]," ","_",2),"(",""),")","")&amp;"_")</f>
        <v>12 LSN_</v>
      </c>
      <c r="Q2255" s="1">
        <f>IF(db[[#This Row],[H_QTY/ CTN]]="","",SEARCH("_",db[[#This Row],[H_QTY/ CTN]]))</f>
        <v>7</v>
      </c>
      <c r="R2255" s="1">
        <f>IF(db[[#This Row],[H_QTY/ CTN]]="","",LEN(db[[#This Row],[H_QTY/ CTN]]))</f>
        <v>7</v>
      </c>
      <c r="S2255" s="90" t="str">
        <f>IF(db[[#This Row],[H_QTY/ CTN]]="","",LEFT(db[[#This Row],[H_QTY/ CTN]],db[[#This Row],[H_1]]-1))</f>
        <v>12 LSN</v>
      </c>
      <c r="T2255" s="87" t="str">
        <f>IF(NOT(db[[#This Row],[H_1]]=db[[#This Row],[H_2]]),MID(db[[#This Row],[H_QTY/ CTN]],db[[#This Row],[H_1]]+1,db[[#This Row],[H_2]]-db[[#This Row],[H_1]]-1),"")</f>
        <v/>
      </c>
      <c r="U2255" s="87" t="str">
        <f>IF(db[[#This Row],[QTY/ CTN B]]="","",LEFT(db[[#This Row],[QTY/ CTN B]],SEARCH(" ",db[[#This Row],[QTY/ CTN B]],1)-1))</f>
        <v>12</v>
      </c>
      <c r="V2255" s="87" t="str">
        <f>IF(db[[#This Row],[QTY/ CTN B]]="","",RIGHT(db[[#This Row],[QTY/ CTN B]],LEN(db[[#This Row],[QTY/ CTN B]])-SEARCH(" ",db[[#This Row],[QTY/ CTN B]],1)))</f>
        <v>LSN</v>
      </c>
      <c r="W2255" s="87">
        <f>IF(db[[#This Row],[QTY/ CTN TG]]="",IF(db[[#This Row],[STN TG]]="","",12),LEFT(db[[#This Row],[QTY/ CTN TG]],SEARCH(" ",db[[#This Row],[QTY/ CTN TG]],1)-1))</f>
        <v>12</v>
      </c>
      <c r="X2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5" s="87" t="str">
        <f>IF(db[[#This Row],[STN K]]="","",IF(db[[#This Row],[STN TG]]="LSN",12,""))</f>
        <v/>
      </c>
      <c r="Z2255" s="87" t="str">
        <f>IF(db[[#This Row],[STN TG]]="LSN","PCS","")</f>
        <v/>
      </c>
      <c r="AA2255" s="87">
        <f>db[[#This Row],[QTY B]]*IF(db[[#This Row],[QTY TG]]="",1,db[[#This Row],[QTY TG]])*IF(db[[#This Row],[QTY K]]="",1,db[[#This Row],[QTY K]])</f>
        <v>144</v>
      </c>
      <c r="AB2255" s="87" t="str">
        <f>IF(db[[#This Row],[STN K]]="",IF(db[[#This Row],[STN TG]]="",db[[#This Row],[STN B]],db[[#This Row],[STN TG]]),db[[#This Row],[STN K]])</f>
        <v>PCS</v>
      </c>
      <c r="AC2255" s="87"/>
    </row>
    <row r="2256" spans="1:29" x14ac:dyDescent="0.25">
      <c r="A2256" s="87">
        <f>ROW()-1</f>
        <v>2255</v>
      </c>
      <c r="B2256" s="3" t="str">
        <f>LOWER(SUBSTITUTE(SUBSTITUTE(SUBSTITUTE(SUBSTITUTE(SUBSTITUTE(SUBSTITUTE(db[[#This Row],[NB BM]]," ",),".",""),"-",""),"(",""),")",""),"/",""))</f>
        <v>guntingjksc828sg</v>
      </c>
      <c r="C2256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D2256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E2256" s="3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guntingjksc828sg12lsn</v>
      </c>
      <c r="F22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scissorsc828sgjk12lsnartomoro</v>
      </c>
      <c r="G2256" s="4" t="s">
        <v>5288</v>
      </c>
      <c r="H2256" s="4" t="s">
        <v>5289</v>
      </c>
      <c r="I2256" s="49" t="s">
        <v>5290</v>
      </c>
      <c r="J2256" s="1" t="s">
        <v>1620</v>
      </c>
      <c r="K2256" s="28" t="e">
        <f>IF(db[[#This Row],[NB NOTA_C]]="","",COUNTIF([2]!B_MSK[concat],db[[#This Row],[NB NOTA_C]]))</f>
        <v>#REF!</v>
      </c>
      <c r="L2256" s="7" t="s">
        <v>1631</v>
      </c>
      <c r="M2256" s="3" t="s">
        <v>1661</v>
      </c>
      <c r="N2256" s="1" t="s">
        <v>2793</v>
      </c>
      <c r="O2256" s="3" t="s">
        <v>5291</v>
      </c>
      <c r="P2256" s="3" t="str">
        <f>IF(db[[#This Row],[QTY/ CTN]]="","",SUBSTITUTE(SUBSTITUTE(SUBSTITUTE(db[[#This Row],[QTY/ CTN]]," ","_",2),"(",""),")","")&amp;"_")</f>
        <v>12 LSN_</v>
      </c>
      <c r="Q2256" s="3">
        <f>IF(db[[#This Row],[H_QTY/ CTN]]="","",SEARCH("_",db[[#This Row],[H_QTY/ CTN]]))</f>
        <v>7</v>
      </c>
      <c r="R2256" s="3">
        <f>IF(db[[#This Row],[H_QTY/ CTN]]="","",LEN(db[[#This Row],[H_QTY/ CTN]]))</f>
        <v>7</v>
      </c>
      <c r="S2256" s="87" t="str">
        <f>IF(db[[#This Row],[H_QTY/ CTN]]="","",LEFT(db[[#This Row],[H_QTY/ CTN]],db[[#This Row],[H_1]]-1))</f>
        <v>12 LSN</v>
      </c>
      <c r="T2256" s="87" t="str">
        <f>IF(NOT(db[[#This Row],[H_1]]=db[[#This Row],[H_2]]),MID(db[[#This Row],[H_QTY/ CTN]],db[[#This Row],[H_1]]+1,db[[#This Row],[H_2]]-db[[#This Row],[H_1]]-1),"")</f>
        <v/>
      </c>
      <c r="U2256" s="87" t="str">
        <f>IF(db[[#This Row],[QTY/ CTN B]]="","",LEFT(db[[#This Row],[QTY/ CTN B]],SEARCH(" ",db[[#This Row],[QTY/ CTN B]],1)-1))</f>
        <v>12</v>
      </c>
      <c r="V2256" s="87" t="str">
        <f>IF(db[[#This Row],[QTY/ CTN B]]="","",RIGHT(db[[#This Row],[QTY/ CTN B]],LEN(db[[#This Row],[QTY/ CTN B]])-SEARCH(" ",db[[#This Row],[QTY/ CTN B]],1)))</f>
        <v>LSN</v>
      </c>
      <c r="W2256" s="87">
        <f>IF(db[[#This Row],[QTY/ CTN TG]]="",IF(db[[#This Row],[STN TG]]="","",12),LEFT(db[[#This Row],[QTY/ CTN TG]],SEARCH(" ",db[[#This Row],[QTY/ CTN TG]],1)-1))</f>
        <v>12</v>
      </c>
      <c r="X2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6" s="87" t="str">
        <f>IF(db[[#This Row],[STN K]]="","",IF(db[[#This Row],[STN TG]]="LSN",12,""))</f>
        <v/>
      </c>
      <c r="Z2256" s="87" t="str">
        <f>IF(db[[#This Row],[STN TG]]="LSN","PCS","")</f>
        <v/>
      </c>
      <c r="AA2256" s="87">
        <f>db[[#This Row],[QTY B]]*IF(db[[#This Row],[QTY TG]]="",1,db[[#This Row],[QTY TG]])*IF(db[[#This Row],[QTY K]]="",1,db[[#This Row],[QTY K]])</f>
        <v>144</v>
      </c>
      <c r="AB2256" s="87" t="str">
        <f>IF(db[[#This Row],[STN K]]="",IF(db[[#This Row],[STN TG]]="",db[[#This Row],[STN B]],db[[#This Row],[STN TG]]),db[[#This Row],[STN K]])</f>
        <v>PCS</v>
      </c>
      <c r="AC2256" s="87"/>
    </row>
    <row r="2257" spans="1:29" x14ac:dyDescent="0.25">
      <c r="A2257" s="87">
        <f>ROW()-1</f>
        <v>2256</v>
      </c>
      <c r="B2257" s="1" t="str">
        <f>LOWER(SUBSTITUTE(SUBSTITUTE(SUBSTITUTE(SUBSTITUTE(SUBSTITUTE(SUBSTITUTE(db[[#This Row],[NB BM]]," ",),".",""),"-",""),"(",""),")",""),"/",""))</f>
        <v>guntingjksc838</v>
      </c>
      <c r="C2257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D2257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257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guntingjksc83812lsn</v>
      </c>
      <c r="F22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scissorsc838jk12lsnartomoro</v>
      </c>
      <c r="G2257" s="1" t="s">
        <v>804</v>
      </c>
      <c r="H2257" s="4" t="s">
        <v>805</v>
      </c>
      <c r="I2257" s="2" t="s">
        <v>806</v>
      </c>
      <c r="J2257" s="1" t="s">
        <v>1620</v>
      </c>
      <c r="K2257" s="26" t="e">
        <f>IF(db[[#This Row],[NB NOTA_C]]="","",COUNTIF([2]!B_MSK[concat],db[[#This Row],[NB NOTA_C]]))</f>
        <v>#REF!</v>
      </c>
      <c r="L2257" s="6" t="s">
        <v>1631</v>
      </c>
      <c r="M2257" s="1" t="s">
        <v>1661</v>
      </c>
      <c r="N2257" s="1" t="s">
        <v>2793</v>
      </c>
      <c r="O2257" s="1" t="s">
        <v>5479</v>
      </c>
      <c r="P2257" s="1" t="str">
        <f>IF(db[[#This Row],[QTY/ CTN]]="","",SUBSTITUTE(SUBSTITUTE(SUBSTITUTE(db[[#This Row],[QTY/ CTN]]," ","_",2),"(",""),")","")&amp;"_")</f>
        <v>12 LSN_</v>
      </c>
      <c r="Q2257" s="1">
        <f>IF(db[[#This Row],[H_QTY/ CTN]]="","",SEARCH("_",db[[#This Row],[H_QTY/ CTN]]))</f>
        <v>7</v>
      </c>
      <c r="R2257" s="1">
        <f>IF(db[[#This Row],[H_QTY/ CTN]]="","",LEN(db[[#This Row],[H_QTY/ CTN]]))</f>
        <v>7</v>
      </c>
      <c r="S2257" s="90" t="str">
        <f>IF(db[[#This Row],[H_QTY/ CTN]]="","",LEFT(db[[#This Row],[H_QTY/ CTN]],db[[#This Row],[H_1]]-1))</f>
        <v>12 LSN</v>
      </c>
      <c r="T2257" s="87" t="str">
        <f>IF(NOT(db[[#This Row],[H_1]]=db[[#This Row],[H_2]]),MID(db[[#This Row],[H_QTY/ CTN]],db[[#This Row],[H_1]]+1,db[[#This Row],[H_2]]-db[[#This Row],[H_1]]-1),"")</f>
        <v/>
      </c>
      <c r="U2257" s="87" t="str">
        <f>IF(db[[#This Row],[QTY/ CTN B]]="","",LEFT(db[[#This Row],[QTY/ CTN B]],SEARCH(" ",db[[#This Row],[QTY/ CTN B]],1)-1))</f>
        <v>12</v>
      </c>
      <c r="V2257" s="87" t="str">
        <f>IF(db[[#This Row],[QTY/ CTN B]]="","",RIGHT(db[[#This Row],[QTY/ CTN B]],LEN(db[[#This Row],[QTY/ CTN B]])-SEARCH(" ",db[[#This Row],[QTY/ CTN B]],1)))</f>
        <v>LSN</v>
      </c>
      <c r="W2257" s="87">
        <f>IF(db[[#This Row],[QTY/ CTN TG]]="",IF(db[[#This Row],[STN TG]]="","",12),LEFT(db[[#This Row],[QTY/ CTN TG]],SEARCH(" ",db[[#This Row],[QTY/ CTN TG]],1)-1))</f>
        <v>12</v>
      </c>
      <c r="X2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7" s="87" t="str">
        <f>IF(db[[#This Row],[STN K]]="","",IF(db[[#This Row],[STN TG]]="LSN",12,""))</f>
        <v/>
      </c>
      <c r="Z2257" s="87" t="str">
        <f>IF(db[[#This Row],[STN TG]]="LSN","PCS","")</f>
        <v/>
      </c>
      <c r="AA2257" s="87">
        <f>db[[#This Row],[QTY B]]*IF(db[[#This Row],[QTY TG]]="",1,db[[#This Row],[QTY TG]])*IF(db[[#This Row],[QTY K]]="",1,db[[#This Row],[QTY K]])</f>
        <v>144</v>
      </c>
      <c r="AB2257" s="87" t="str">
        <f>IF(db[[#This Row],[STN K]]="",IF(db[[#This Row],[STN TG]]="",db[[#This Row],[STN B]],db[[#This Row],[STN TG]]),db[[#This Row],[STN K]])</f>
        <v>PCS</v>
      </c>
      <c r="AC2257" s="87"/>
    </row>
    <row r="2258" spans="1:29" x14ac:dyDescent="0.25">
      <c r="A2258" s="87">
        <f>ROW()-1</f>
        <v>2257</v>
      </c>
      <c r="B2258" s="1" t="str">
        <f>LOWER(SUBSTITUTE(SUBSTITUTE(SUBSTITUTE(SUBSTITUTE(SUBSTITUTE(SUBSTITUTE(db[[#This Row],[NB BM]]," ",),".",""),"-",""),"(",""),")",""),"/",""))</f>
        <v>guntingjksc838sg</v>
      </c>
      <c r="C2258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D2258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258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guntingjksc838sg12lsn</v>
      </c>
      <c r="F22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scissorsc838sgjk12lsnartomoro</v>
      </c>
      <c r="G2258" s="1" t="s">
        <v>807</v>
      </c>
      <c r="H2258" s="4" t="s">
        <v>808</v>
      </c>
      <c r="I2258" s="49" t="s">
        <v>809</v>
      </c>
      <c r="J2258" s="1" t="s">
        <v>1620</v>
      </c>
      <c r="K2258" s="26" t="e">
        <f>IF(db[[#This Row],[NB NOTA_C]]="","",COUNTIF([2]!B_MSK[concat],db[[#This Row],[NB NOTA_C]]))</f>
        <v>#REF!</v>
      </c>
      <c r="L2258" s="6" t="s">
        <v>1631</v>
      </c>
      <c r="M2258" s="1" t="s">
        <v>1661</v>
      </c>
      <c r="N2258" s="1" t="s">
        <v>2793</v>
      </c>
      <c r="P2258" s="1" t="str">
        <f>IF(db[[#This Row],[QTY/ CTN]]="","",SUBSTITUTE(SUBSTITUTE(SUBSTITUTE(db[[#This Row],[QTY/ CTN]]," ","_",2),"(",""),")","")&amp;"_")</f>
        <v>12 LSN_</v>
      </c>
      <c r="Q2258" s="1">
        <f>IF(db[[#This Row],[H_QTY/ CTN]]="","",SEARCH("_",db[[#This Row],[H_QTY/ CTN]]))</f>
        <v>7</v>
      </c>
      <c r="R2258" s="1">
        <f>IF(db[[#This Row],[H_QTY/ CTN]]="","",LEN(db[[#This Row],[H_QTY/ CTN]]))</f>
        <v>7</v>
      </c>
      <c r="S2258" s="90" t="str">
        <f>IF(db[[#This Row],[H_QTY/ CTN]]="","",LEFT(db[[#This Row],[H_QTY/ CTN]],db[[#This Row],[H_1]]-1))</f>
        <v>12 LSN</v>
      </c>
      <c r="T2258" s="87" t="str">
        <f>IF(NOT(db[[#This Row],[H_1]]=db[[#This Row],[H_2]]),MID(db[[#This Row],[H_QTY/ CTN]],db[[#This Row],[H_1]]+1,db[[#This Row],[H_2]]-db[[#This Row],[H_1]]-1),"")</f>
        <v/>
      </c>
      <c r="U2258" s="87" t="str">
        <f>IF(db[[#This Row],[QTY/ CTN B]]="","",LEFT(db[[#This Row],[QTY/ CTN B]],SEARCH(" ",db[[#This Row],[QTY/ CTN B]],1)-1))</f>
        <v>12</v>
      </c>
      <c r="V2258" s="87" t="str">
        <f>IF(db[[#This Row],[QTY/ CTN B]]="","",RIGHT(db[[#This Row],[QTY/ CTN B]],LEN(db[[#This Row],[QTY/ CTN B]])-SEARCH(" ",db[[#This Row],[QTY/ CTN B]],1)))</f>
        <v>LSN</v>
      </c>
      <c r="W2258" s="87">
        <f>IF(db[[#This Row],[QTY/ CTN TG]]="",IF(db[[#This Row],[STN TG]]="","",12),LEFT(db[[#This Row],[QTY/ CTN TG]],SEARCH(" ",db[[#This Row],[QTY/ CTN TG]],1)-1))</f>
        <v>12</v>
      </c>
      <c r="X2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8" s="87" t="str">
        <f>IF(db[[#This Row],[STN K]]="","",IF(db[[#This Row],[STN TG]]="LSN",12,""))</f>
        <v/>
      </c>
      <c r="Z2258" s="87" t="str">
        <f>IF(db[[#This Row],[STN TG]]="LSN","PCS","")</f>
        <v/>
      </c>
      <c r="AA2258" s="87">
        <f>db[[#This Row],[QTY B]]*IF(db[[#This Row],[QTY TG]]="",1,db[[#This Row],[QTY TG]])*IF(db[[#This Row],[QTY K]]="",1,db[[#This Row],[QTY K]])</f>
        <v>144</v>
      </c>
      <c r="AB2258" s="87" t="str">
        <f>IF(db[[#This Row],[STN K]]="",IF(db[[#This Row],[STN TG]]="",db[[#This Row],[STN B]],db[[#This Row],[STN TG]]),db[[#This Row],[STN K]])</f>
        <v>PCS</v>
      </c>
      <c r="AC2258" s="87"/>
    </row>
    <row r="2259" spans="1:29" x14ac:dyDescent="0.25">
      <c r="A2259" s="87">
        <f>ROW()-1</f>
        <v>2258</v>
      </c>
      <c r="B2259" s="1" t="str">
        <f>LOWER(SUBSTITUTE(SUBSTITUTE(SUBSTITUTE(SUBSTITUTE(SUBSTITUTE(SUBSTITUTE(db[[#This Row],[NB BM]]," ",),".",""),"-",""),"(",""),")",""),"/",""))</f>
        <v>guntingjksc848</v>
      </c>
      <c r="C2259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D2259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259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guntingjksc84812lsn</v>
      </c>
      <c r="F22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scissorsc848jk12lsnartomoro</v>
      </c>
      <c r="G2259" s="1" t="s">
        <v>810</v>
      </c>
      <c r="H2259" s="4" t="s">
        <v>811</v>
      </c>
      <c r="I2259" s="49" t="s">
        <v>812</v>
      </c>
      <c r="J2259" s="1" t="s">
        <v>1620</v>
      </c>
      <c r="K2259" s="26" t="e">
        <f>IF(db[[#This Row],[NB NOTA_C]]="","",COUNTIF([2]!B_MSK[concat],db[[#This Row],[NB NOTA_C]]))</f>
        <v>#REF!</v>
      </c>
      <c r="L2259" s="6" t="s">
        <v>1631</v>
      </c>
      <c r="M2259" s="1" t="s">
        <v>1661</v>
      </c>
      <c r="N2259" s="1" t="s">
        <v>2793</v>
      </c>
      <c r="O2259" s="1" t="s">
        <v>5480</v>
      </c>
      <c r="P2259" s="1" t="str">
        <f>IF(db[[#This Row],[QTY/ CTN]]="","",SUBSTITUTE(SUBSTITUTE(SUBSTITUTE(db[[#This Row],[QTY/ CTN]]," ","_",2),"(",""),")","")&amp;"_")</f>
        <v>12 LSN_</v>
      </c>
      <c r="Q2259" s="1">
        <f>IF(db[[#This Row],[H_QTY/ CTN]]="","",SEARCH("_",db[[#This Row],[H_QTY/ CTN]]))</f>
        <v>7</v>
      </c>
      <c r="R2259" s="1">
        <f>IF(db[[#This Row],[H_QTY/ CTN]]="","",LEN(db[[#This Row],[H_QTY/ CTN]]))</f>
        <v>7</v>
      </c>
      <c r="S2259" s="90" t="str">
        <f>IF(db[[#This Row],[H_QTY/ CTN]]="","",LEFT(db[[#This Row],[H_QTY/ CTN]],db[[#This Row],[H_1]]-1))</f>
        <v>12 LSN</v>
      </c>
      <c r="T2259" s="87" t="str">
        <f>IF(NOT(db[[#This Row],[H_1]]=db[[#This Row],[H_2]]),MID(db[[#This Row],[H_QTY/ CTN]],db[[#This Row],[H_1]]+1,db[[#This Row],[H_2]]-db[[#This Row],[H_1]]-1),"")</f>
        <v/>
      </c>
      <c r="U2259" s="87" t="str">
        <f>IF(db[[#This Row],[QTY/ CTN B]]="","",LEFT(db[[#This Row],[QTY/ CTN B]],SEARCH(" ",db[[#This Row],[QTY/ CTN B]],1)-1))</f>
        <v>12</v>
      </c>
      <c r="V2259" s="87" t="str">
        <f>IF(db[[#This Row],[QTY/ CTN B]]="","",RIGHT(db[[#This Row],[QTY/ CTN B]],LEN(db[[#This Row],[QTY/ CTN B]])-SEARCH(" ",db[[#This Row],[QTY/ CTN B]],1)))</f>
        <v>LSN</v>
      </c>
      <c r="W2259" s="87">
        <f>IF(db[[#This Row],[QTY/ CTN TG]]="",IF(db[[#This Row],[STN TG]]="","",12),LEFT(db[[#This Row],[QTY/ CTN TG]],SEARCH(" ",db[[#This Row],[QTY/ CTN TG]],1)-1))</f>
        <v>12</v>
      </c>
      <c r="X2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59" s="87" t="str">
        <f>IF(db[[#This Row],[STN K]]="","",IF(db[[#This Row],[STN TG]]="LSN",12,""))</f>
        <v/>
      </c>
      <c r="Z2259" s="87" t="str">
        <f>IF(db[[#This Row],[STN TG]]="LSN","PCS","")</f>
        <v/>
      </c>
      <c r="AA2259" s="87">
        <f>db[[#This Row],[QTY B]]*IF(db[[#This Row],[QTY TG]]="",1,db[[#This Row],[QTY TG]])*IF(db[[#This Row],[QTY K]]="",1,db[[#This Row],[QTY K]])</f>
        <v>144</v>
      </c>
      <c r="AB2259" s="87" t="str">
        <f>IF(db[[#This Row],[STN K]]="",IF(db[[#This Row],[STN TG]]="",db[[#This Row],[STN B]],db[[#This Row],[STN TG]]),db[[#This Row],[STN K]])</f>
        <v>PCS</v>
      </c>
      <c r="AC2259" s="87"/>
    </row>
    <row r="2260" spans="1:29" x14ac:dyDescent="0.25">
      <c r="A2260" s="87">
        <f>ROW()-1</f>
        <v>2259</v>
      </c>
      <c r="B2260" s="1" t="str">
        <f>LOWER(SUBSTITUTE(SUBSTITUTE(SUBSTITUTE(SUBSTITUTE(SUBSTITUTE(SUBSTITUTE(db[[#This Row],[NB BM]]," ",),".",""),"-",""),"(",""),")",""),"/",""))</f>
        <v>guntingjksc848sg</v>
      </c>
      <c r="C2260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D2260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260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guntingjksc848sg12lsn</v>
      </c>
      <c r="F22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scissorsc848sgjk12lsnartomoro</v>
      </c>
      <c r="G2260" s="1" t="s">
        <v>813</v>
      </c>
      <c r="H2260" s="4" t="s">
        <v>814</v>
      </c>
      <c r="I2260" s="2" t="s">
        <v>815</v>
      </c>
      <c r="J2260" s="1" t="s">
        <v>1620</v>
      </c>
      <c r="K2260" s="26" t="e">
        <f>IF(db[[#This Row],[NB NOTA_C]]="","",COUNTIF([2]!B_MSK[concat],db[[#This Row],[NB NOTA_C]]))</f>
        <v>#REF!</v>
      </c>
      <c r="L2260" s="6" t="s">
        <v>1631</v>
      </c>
      <c r="M2260" s="1" t="s">
        <v>1661</v>
      </c>
      <c r="N2260" s="1" t="s">
        <v>2793</v>
      </c>
      <c r="O2260" s="1" t="s">
        <v>6097</v>
      </c>
      <c r="P2260" s="1" t="str">
        <f>IF(db[[#This Row],[QTY/ CTN]]="","",SUBSTITUTE(SUBSTITUTE(SUBSTITUTE(db[[#This Row],[QTY/ CTN]]," ","_",2),"(",""),")","")&amp;"_")</f>
        <v>12 LSN_</v>
      </c>
      <c r="Q2260" s="1">
        <f>IF(db[[#This Row],[H_QTY/ CTN]]="","",SEARCH("_",db[[#This Row],[H_QTY/ CTN]]))</f>
        <v>7</v>
      </c>
      <c r="R2260" s="1">
        <f>IF(db[[#This Row],[H_QTY/ CTN]]="","",LEN(db[[#This Row],[H_QTY/ CTN]]))</f>
        <v>7</v>
      </c>
      <c r="S2260" s="90" t="str">
        <f>IF(db[[#This Row],[H_QTY/ CTN]]="","",LEFT(db[[#This Row],[H_QTY/ CTN]],db[[#This Row],[H_1]]-1))</f>
        <v>12 LSN</v>
      </c>
      <c r="T2260" s="87" t="str">
        <f>IF(NOT(db[[#This Row],[H_1]]=db[[#This Row],[H_2]]),MID(db[[#This Row],[H_QTY/ CTN]],db[[#This Row],[H_1]]+1,db[[#This Row],[H_2]]-db[[#This Row],[H_1]]-1),"")</f>
        <v/>
      </c>
      <c r="U2260" s="87" t="str">
        <f>IF(db[[#This Row],[QTY/ CTN B]]="","",LEFT(db[[#This Row],[QTY/ CTN B]],SEARCH(" ",db[[#This Row],[QTY/ CTN B]],1)-1))</f>
        <v>12</v>
      </c>
      <c r="V2260" s="87" t="str">
        <f>IF(db[[#This Row],[QTY/ CTN B]]="","",RIGHT(db[[#This Row],[QTY/ CTN B]],LEN(db[[#This Row],[QTY/ CTN B]])-SEARCH(" ",db[[#This Row],[QTY/ CTN B]],1)))</f>
        <v>LSN</v>
      </c>
      <c r="W2260" s="87">
        <f>IF(db[[#This Row],[QTY/ CTN TG]]="",IF(db[[#This Row],[STN TG]]="","",12),LEFT(db[[#This Row],[QTY/ CTN TG]],SEARCH(" ",db[[#This Row],[QTY/ CTN TG]],1)-1))</f>
        <v>12</v>
      </c>
      <c r="X2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0" s="87" t="str">
        <f>IF(db[[#This Row],[STN K]]="","",IF(db[[#This Row],[STN TG]]="LSN",12,""))</f>
        <v/>
      </c>
      <c r="Z2260" s="87" t="str">
        <f>IF(db[[#This Row],[STN TG]]="LSN","PCS","")</f>
        <v/>
      </c>
      <c r="AA2260" s="87">
        <f>db[[#This Row],[QTY B]]*IF(db[[#This Row],[QTY TG]]="",1,db[[#This Row],[QTY TG]])*IF(db[[#This Row],[QTY K]]="",1,db[[#This Row],[QTY K]])</f>
        <v>144</v>
      </c>
      <c r="AB2260" s="87" t="str">
        <f>IF(db[[#This Row],[STN K]]="",IF(db[[#This Row],[STN TG]]="",db[[#This Row],[STN B]],db[[#This Row],[STN TG]]),db[[#This Row],[STN K]])</f>
        <v>PCS</v>
      </c>
      <c r="AC2260" s="87"/>
    </row>
    <row r="2261" spans="1:29" x14ac:dyDescent="0.25">
      <c r="A2261" s="87">
        <f>ROW()-1</f>
        <v>2260</v>
      </c>
      <c r="B2261" s="1" t="str">
        <f>LOWER(SUBSTITUTE(SUBSTITUTE(SUBSTITUTE(SUBSTITUTE(SUBSTITUTE(SUBSTITUTE(db[[#This Row],[NB BM]]," ",),".",""),"-",""),"(",""),")",""),"/",""))</f>
        <v>guntingjksc868</v>
      </c>
      <c r="C2261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D2261" s="1" t="str">
        <f>LOWER(SUBSTITUTE(SUBSTITUTE(SUBSTITUTE(SUBSTITUTE(SUBSTITUTE(SUBSTITUTE(SUBSTITUTE(SUBSTITUTE(SUBSTITUTE(db[[#This Row],[NB PAJAK]]," ",""),"-",""),"(",""),")",""),".",""),",",""),"/",""),"""",""),"+",""))</f>
        <v/>
      </c>
      <c r="E2261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guntingjksc8686lsn</v>
      </c>
      <c r="F22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scissorsc868jk6lsnartomoro</v>
      </c>
      <c r="G2261" s="1" t="s">
        <v>816</v>
      </c>
      <c r="H2261" s="4" t="s">
        <v>817</v>
      </c>
      <c r="I2261" s="49"/>
      <c r="J2261" s="1" t="s">
        <v>1620</v>
      </c>
      <c r="K2261" s="26" t="e">
        <f>IF(db[[#This Row],[NB NOTA_C]]="","",COUNTIF([2]!B_MSK[concat],db[[#This Row],[NB NOTA_C]]))</f>
        <v>#REF!</v>
      </c>
      <c r="L2261" s="6" t="s">
        <v>1631</v>
      </c>
      <c r="M2261" s="1" t="s">
        <v>1700</v>
      </c>
      <c r="N2261" s="1" t="s">
        <v>2793</v>
      </c>
      <c r="P2261" s="1" t="str">
        <f>IF(db[[#This Row],[QTY/ CTN]]="","",SUBSTITUTE(SUBSTITUTE(SUBSTITUTE(db[[#This Row],[QTY/ CTN]]," ","_",2),"(",""),")","")&amp;"_")</f>
        <v>6 LSN_</v>
      </c>
      <c r="Q2261" s="1">
        <f>IF(db[[#This Row],[H_QTY/ CTN]]="","",SEARCH("_",db[[#This Row],[H_QTY/ CTN]]))</f>
        <v>6</v>
      </c>
      <c r="R2261" s="1">
        <f>IF(db[[#This Row],[H_QTY/ CTN]]="","",LEN(db[[#This Row],[H_QTY/ CTN]]))</f>
        <v>6</v>
      </c>
      <c r="S2261" s="90" t="str">
        <f>IF(db[[#This Row],[H_QTY/ CTN]]="","",LEFT(db[[#This Row],[H_QTY/ CTN]],db[[#This Row],[H_1]]-1))</f>
        <v>6 LSN</v>
      </c>
      <c r="T2261" s="87" t="str">
        <f>IF(NOT(db[[#This Row],[H_1]]=db[[#This Row],[H_2]]),MID(db[[#This Row],[H_QTY/ CTN]],db[[#This Row],[H_1]]+1,db[[#This Row],[H_2]]-db[[#This Row],[H_1]]-1),"")</f>
        <v/>
      </c>
      <c r="U2261" s="87" t="str">
        <f>IF(db[[#This Row],[QTY/ CTN B]]="","",LEFT(db[[#This Row],[QTY/ CTN B]],SEARCH(" ",db[[#This Row],[QTY/ CTN B]],1)-1))</f>
        <v>6</v>
      </c>
      <c r="V2261" s="87" t="str">
        <f>IF(db[[#This Row],[QTY/ CTN B]]="","",RIGHT(db[[#This Row],[QTY/ CTN B]],LEN(db[[#This Row],[QTY/ CTN B]])-SEARCH(" ",db[[#This Row],[QTY/ CTN B]],1)))</f>
        <v>LSN</v>
      </c>
      <c r="W2261" s="87">
        <f>IF(db[[#This Row],[QTY/ CTN TG]]="",IF(db[[#This Row],[STN TG]]="","",12),LEFT(db[[#This Row],[QTY/ CTN TG]],SEARCH(" ",db[[#This Row],[QTY/ CTN TG]],1)-1))</f>
        <v>12</v>
      </c>
      <c r="X2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1" s="87" t="str">
        <f>IF(db[[#This Row],[STN K]]="","",IF(db[[#This Row],[STN TG]]="LSN",12,""))</f>
        <v/>
      </c>
      <c r="Z2261" s="87" t="str">
        <f>IF(db[[#This Row],[STN TG]]="LSN","PCS","")</f>
        <v/>
      </c>
      <c r="AA2261" s="87">
        <f>db[[#This Row],[QTY B]]*IF(db[[#This Row],[QTY TG]]="",1,db[[#This Row],[QTY TG]])*IF(db[[#This Row],[QTY K]]="",1,db[[#This Row],[QTY K]])</f>
        <v>72</v>
      </c>
      <c r="AB2261" s="87" t="str">
        <f>IF(db[[#This Row],[STN K]]="",IF(db[[#This Row],[STN TG]]="",db[[#This Row],[STN B]],db[[#This Row],[STN TG]]),db[[#This Row],[STN K]])</f>
        <v>PCS</v>
      </c>
      <c r="AC2261" s="87"/>
    </row>
    <row r="2262" spans="1:29" x14ac:dyDescent="0.25">
      <c r="A2262" s="87">
        <f>ROW()-1</f>
        <v>2261</v>
      </c>
      <c r="B2262" s="14" t="str">
        <f>LOWER(SUBSTITUTE(SUBSTITUTE(SUBSTITUTE(SUBSTITUTE(SUBSTITUTE(SUBSTITUTE(db[[#This Row],[NB BM]]," ",),".",""),"-",""),"(",""),")",""),"/",""))</f>
        <v>guntingjkzz65gerigi</v>
      </c>
      <c r="C2262" s="14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D2262" s="14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E2262" s="14" t="str">
        <f>LOWER(SUBSTITUTE(SUBSTITUTE(SUBSTITUTE(SUBSTITUTE(SUBSTITUTE(SUBSTITUTE(SUBSTITUTE(SUBSTITUTE(SUBSTITUTE(db[[#This Row],[NB BM]]&amp;db[[#This Row],[QTY/ CTN]]," ",),".",""),"-",""),"(",""),")",""),",",""),"/",""),"""",""),"+",""))</f>
        <v>guntingjkzz65gerigi12box12pcs</v>
      </c>
      <c r="F22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scissorzz65jk12box12pcsartomoro</v>
      </c>
      <c r="G2262" s="15" t="s">
        <v>3859</v>
      </c>
      <c r="H2262" s="19" t="s">
        <v>3853</v>
      </c>
      <c r="I2262" s="50" t="s">
        <v>3858</v>
      </c>
      <c r="J2262" s="1" t="s">
        <v>1620</v>
      </c>
      <c r="K2262" s="27" t="e">
        <f>IF(db[[#This Row],[NB NOTA_C]]="","",COUNTIF([2]!B_MSK[concat],db[[#This Row],[NB NOTA_C]]))</f>
        <v>#REF!</v>
      </c>
      <c r="L2262" s="16" t="s">
        <v>1631</v>
      </c>
      <c r="M2262" s="14" t="s">
        <v>3854</v>
      </c>
      <c r="N2262" s="15" t="s">
        <v>2793</v>
      </c>
      <c r="O2262" s="14"/>
      <c r="P2262" s="14" t="str">
        <f>IF(db[[#This Row],[QTY/ CTN]]="","",SUBSTITUTE(SUBSTITUTE(SUBSTITUTE(db[[#This Row],[QTY/ CTN]]," ","_",2),"(",""),")","")&amp;"_")</f>
        <v>12 BOX_12 PCS_</v>
      </c>
      <c r="Q2262" s="14">
        <f>IF(db[[#This Row],[H_QTY/ CTN]]="","",SEARCH("_",db[[#This Row],[H_QTY/ CTN]]))</f>
        <v>7</v>
      </c>
      <c r="R2262" s="14">
        <f>IF(db[[#This Row],[H_QTY/ CTN]]="","",LEN(db[[#This Row],[H_QTY/ CTN]]))</f>
        <v>14</v>
      </c>
      <c r="S2262" s="91" t="str">
        <f>IF(db[[#This Row],[H_QTY/ CTN]]="","",LEFT(db[[#This Row],[H_QTY/ CTN]],db[[#This Row],[H_1]]-1))</f>
        <v>12 BOX</v>
      </c>
      <c r="T2262" s="91" t="str">
        <f>IF(NOT(db[[#This Row],[H_1]]=db[[#This Row],[H_2]]),MID(db[[#This Row],[H_QTY/ CTN]],db[[#This Row],[H_1]]+1,db[[#This Row],[H_2]]-db[[#This Row],[H_1]]-1),"")</f>
        <v>12 PCS</v>
      </c>
      <c r="U2262" s="87" t="str">
        <f>IF(db[[#This Row],[QTY/ CTN B]]="","",LEFT(db[[#This Row],[QTY/ CTN B]],SEARCH(" ",db[[#This Row],[QTY/ CTN B]],1)-1))</f>
        <v>12</v>
      </c>
      <c r="V2262" s="87" t="str">
        <f>IF(db[[#This Row],[QTY/ CTN B]]="","",RIGHT(db[[#This Row],[QTY/ CTN B]],LEN(db[[#This Row],[QTY/ CTN B]])-SEARCH(" ",db[[#This Row],[QTY/ CTN B]],1)))</f>
        <v>BOX</v>
      </c>
      <c r="W2262" s="87" t="str">
        <f>IF(db[[#This Row],[QTY/ CTN TG]]="",IF(db[[#This Row],[STN TG]]="","",12),LEFT(db[[#This Row],[QTY/ CTN TG]],SEARCH(" ",db[[#This Row],[QTY/ CTN TG]],1)-1))</f>
        <v>12</v>
      </c>
      <c r="X2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2" s="87" t="str">
        <f>IF(db[[#This Row],[STN K]]="","",IF(db[[#This Row],[STN TG]]="LSN",12,""))</f>
        <v/>
      </c>
      <c r="Z2262" s="87" t="str">
        <f>IF(db[[#This Row],[STN TG]]="LSN","PCS","")</f>
        <v/>
      </c>
      <c r="AA2262" s="87">
        <f>db[[#This Row],[QTY B]]*IF(db[[#This Row],[QTY TG]]="",1,db[[#This Row],[QTY TG]])*IF(db[[#This Row],[QTY K]]="",1,db[[#This Row],[QTY K]])</f>
        <v>144</v>
      </c>
      <c r="AB2262" s="87" t="str">
        <f>IF(db[[#This Row],[STN K]]="",IF(db[[#This Row],[STN TG]]="",db[[#This Row],[STN B]],db[[#This Row],[STN TG]]),db[[#This Row],[STN K]])</f>
        <v>PCS</v>
      </c>
      <c r="AC2262" s="87"/>
    </row>
    <row r="2263" spans="1:29" x14ac:dyDescent="0.25">
      <c r="A2263" s="87">
        <f>ROW()-1</f>
        <v>2262</v>
      </c>
      <c r="B2263" s="1" t="str">
        <f>LOWER(SUBSTITUTE(SUBSTITUTE(SUBSTITUTE(SUBSTITUTE(SUBSTITUTE(SUBSTITUTE(db[[#This Row],[NB BM]]," ",),".",""),"-",""),"(",""),")",""),"/",""))</f>
        <v>guntingjksc828</v>
      </c>
      <c r="C2263" s="1" t="str">
        <f>LOWER(SUBSTITUTE(SUBSTITUTE(SUBSTITUTE(SUBSTITUTE(SUBSTITUTE(SUBSTITUTE(SUBSTITUTE(SUBSTITUTE(SUBSTITUTE(db[[#This Row],[NB NOTA]]," ",),".",""),"-",""),"(",""),")",""),",",""),"/",""),"""",""),"+",""))</f>
        <v>scissorssc828jk</v>
      </c>
      <c r="D2263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263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guntingjksc82812lsn</v>
      </c>
      <c r="F22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scissorssc828jk12lsnartomoro</v>
      </c>
      <c r="G2263" s="1" t="s">
        <v>801</v>
      </c>
      <c r="H2263" s="4" t="s">
        <v>5818</v>
      </c>
      <c r="I2263" s="49" t="s">
        <v>803</v>
      </c>
      <c r="J2263" s="1" t="s">
        <v>1620</v>
      </c>
      <c r="K2263" s="26" t="e">
        <f>IF(db[[#This Row],[NB NOTA_C]]="","",COUNTIF([2]!B_MSK[concat],db[[#This Row],[NB NOTA_C]]))</f>
        <v>#REF!</v>
      </c>
      <c r="L2263" s="6" t="s">
        <v>1631</v>
      </c>
      <c r="M2263" s="1" t="s">
        <v>1661</v>
      </c>
      <c r="N2263" s="1" t="s">
        <v>2793</v>
      </c>
      <c r="O2263" s="1" t="s">
        <v>5040</v>
      </c>
      <c r="P2263" s="1" t="str">
        <f>IF(db[[#This Row],[QTY/ CTN]]="","",SUBSTITUTE(SUBSTITUTE(SUBSTITUTE(db[[#This Row],[QTY/ CTN]]," ","_",2),"(",""),")","")&amp;"_")</f>
        <v>12 LSN_</v>
      </c>
      <c r="Q2263" s="1">
        <f>IF(db[[#This Row],[H_QTY/ CTN]]="","",SEARCH("_",db[[#This Row],[H_QTY/ CTN]]))</f>
        <v>7</v>
      </c>
      <c r="R2263" s="1">
        <f>IF(db[[#This Row],[H_QTY/ CTN]]="","",LEN(db[[#This Row],[H_QTY/ CTN]]))</f>
        <v>7</v>
      </c>
      <c r="S2263" s="90" t="str">
        <f>IF(db[[#This Row],[H_QTY/ CTN]]="","",LEFT(db[[#This Row],[H_QTY/ CTN]],db[[#This Row],[H_1]]-1))</f>
        <v>12 LSN</v>
      </c>
      <c r="T2263" s="87" t="str">
        <f>IF(NOT(db[[#This Row],[H_1]]=db[[#This Row],[H_2]]),MID(db[[#This Row],[H_QTY/ CTN]],db[[#This Row],[H_1]]+1,db[[#This Row],[H_2]]-db[[#This Row],[H_1]]-1),"")</f>
        <v/>
      </c>
      <c r="U2263" s="87" t="str">
        <f>IF(db[[#This Row],[QTY/ CTN B]]="","",LEFT(db[[#This Row],[QTY/ CTN B]],SEARCH(" ",db[[#This Row],[QTY/ CTN B]],1)-1))</f>
        <v>12</v>
      </c>
      <c r="V2263" s="87" t="str">
        <f>IF(db[[#This Row],[QTY/ CTN B]]="","",RIGHT(db[[#This Row],[QTY/ CTN B]],LEN(db[[#This Row],[QTY/ CTN B]])-SEARCH(" ",db[[#This Row],[QTY/ CTN B]],1)))</f>
        <v>LSN</v>
      </c>
      <c r="W2263" s="87">
        <f>IF(db[[#This Row],[QTY/ CTN TG]]="",IF(db[[#This Row],[STN TG]]="","",12),LEFT(db[[#This Row],[QTY/ CTN TG]],SEARCH(" ",db[[#This Row],[QTY/ CTN TG]],1)-1))</f>
        <v>12</v>
      </c>
      <c r="X2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3" s="87" t="str">
        <f>IF(db[[#This Row],[STN K]]="","",IF(db[[#This Row],[STN TG]]="LSN",12,""))</f>
        <v/>
      </c>
      <c r="Z2263" s="87" t="str">
        <f>IF(db[[#This Row],[STN TG]]="LSN","PCS","")</f>
        <v/>
      </c>
      <c r="AA2263" s="87">
        <f>db[[#This Row],[QTY B]]*IF(db[[#This Row],[QTY TG]]="",1,db[[#This Row],[QTY TG]])*IF(db[[#This Row],[QTY K]]="",1,db[[#This Row],[QTY K]])</f>
        <v>144</v>
      </c>
      <c r="AB2263" s="87" t="str">
        <f>IF(db[[#This Row],[STN K]]="",IF(db[[#This Row],[STN TG]]="",db[[#This Row],[STN B]],db[[#This Row],[STN TG]]),db[[#This Row],[STN K]])</f>
        <v>PCS</v>
      </c>
      <c r="AC2263" s="87"/>
    </row>
    <row r="2264" spans="1:29" x14ac:dyDescent="0.25">
      <c r="A2264" s="87">
        <f>ROW()-1</f>
        <v>2263</v>
      </c>
      <c r="B2264" s="1" t="str">
        <f>LOWER(SUBSTITUTE(SUBSTITUTE(SUBSTITUTE(SUBSTITUTE(SUBSTITUTE(SUBSTITUTE(db[[#This Row],[NB BM]]," ",),".",""),"-",""),"(",""),")",""),"/",""))</f>
        <v>guntingjksc838</v>
      </c>
      <c r="C2264" s="1" t="str">
        <f>LOWER(SUBSTITUTE(SUBSTITUTE(SUBSTITUTE(SUBSTITUTE(SUBSTITUTE(SUBSTITUTE(SUBSTITUTE(SUBSTITUTE(SUBSTITUTE(db[[#This Row],[NB NOTA]]," ",),".",""),"-",""),"(",""),")",""),",",""),"/",""),"""",""),"+",""))</f>
        <v>scissorssc838jk</v>
      </c>
      <c r="D2264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264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guntingjksc83812lsn</v>
      </c>
      <c r="F22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scissorssc838jk12lsnartomoro</v>
      </c>
      <c r="G2264" s="1" t="s">
        <v>804</v>
      </c>
      <c r="H2264" s="4" t="s">
        <v>5819</v>
      </c>
      <c r="I2264" s="2" t="s">
        <v>806</v>
      </c>
      <c r="J2264" s="1" t="s">
        <v>1620</v>
      </c>
      <c r="K2264" s="26" t="e">
        <f>IF(db[[#This Row],[NB NOTA_C]]="","",COUNTIF([2]!B_MSK[concat],db[[#This Row],[NB NOTA_C]]))</f>
        <v>#REF!</v>
      </c>
      <c r="L2264" s="6" t="s">
        <v>1631</v>
      </c>
      <c r="M2264" s="1" t="s">
        <v>1661</v>
      </c>
      <c r="N2264" s="1" t="s">
        <v>2793</v>
      </c>
      <c r="O2264" s="1" t="s">
        <v>5479</v>
      </c>
      <c r="P2264" s="1" t="str">
        <f>IF(db[[#This Row],[QTY/ CTN]]="","",SUBSTITUTE(SUBSTITUTE(SUBSTITUTE(db[[#This Row],[QTY/ CTN]]," ","_",2),"(",""),")","")&amp;"_")</f>
        <v>12 LSN_</v>
      </c>
      <c r="Q2264" s="1">
        <f>IF(db[[#This Row],[H_QTY/ CTN]]="","",SEARCH("_",db[[#This Row],[H_QTY/ CTN]]))</f>
        <v>7</v>
      </c>
      <c r="R2264" s="1">
        <f>IF(db[[#This Row],[H_QTY/ CTN]]="","",LEN(db[[#This Row],[H_QTY/ CTN]]))</f>
        <v>7</v>
      </c>
      <c r="S2264" s="90" t="str">
        <f>IF(db[[#This Row],[H_QTY/ CTN]]="","",LEFT(db[[#This Row],[H_QTY/ CTN]],db[[#This Row],[H_1]]-1))</f>
        <v>12 LSN</v>
      </c>
      <c r="T2264" s="87" t="str">
        <f>IF(NOT(db[[#This Row],[H_1]]=db[[#This Row],[H_2]]),MID(db[[#This Row],[H_QTY/ CTN]],db[[#This Row],[H_1]]+1,db[[#This Row],[H_2]]-db[[#This Row],[H_1]]-1),"")</f>
        <v/>
      </c>
      <c r="U2264" s="87" t="str">
        <f>IF(db[[#This Row],[QTY/ CTN B]]="","",LEFT(db[[#This Row],[QTY/ CTN B]],SEARCH(" ",db[[#This Row],[QTY/ CTN B]],1)-1))</f>
        <v>12</v>
      </c>
      <c r="V2264" s="87" t="str">
        <f>IF(db[[#This Row],[QTY/ CTN B]]="","",RIGHT(db[[#This Row],[QTY/ CTN B]],LEN(db[[#This Row],[QTY/ CTN B]])-SEARCH(" ",db[[#This Row],[QTY/ CTN B]],1)))</f>
        <v>LSN</v>
      </c>
      <c r="W2264" s="87">
        <f>IF(db[[#This Row],[QTY/ CTN TG]]="",IF(db[[#This Row],[STN TG]]="","",12),LEFT(db[[#This Row],[QTY/ CTN TG]],SEARCH(" ",db[[#This Row],[QTY/ CTN TG]],1)-1))</f>
        <v>12</v>
      </c>
      <c r="X2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4" s="87" t="str">
        <f>IF(db[[#This Row],[STN K]]="","",IF(db[[#This Row],[STN TG]]="LSN",12,""))</f>
        <v/>
      </c>
      <c r="Z2264" s="87" t="str">
        <f>IF(db[[#This Row],[STN TG]]="LSN","PCS","")</f>
        <v/>
      </c>
      <c r="AA2264" s="87">
        <f>db[[#This Row],[QTY B]]*IF(db[[#This Row],[QTY TG]]="",1,db[[#This Row],[QTY TG]])*IF(db[[#This Row],[QTY K]]="",1,db[[#This Row],[QTY K]])</f>
        <v>144</v>
      </c>
      <c r="AB2264" s="87" t="str">
        <f>IF(db[[#This Row],[STN K]]="",IF(db[[#This Row],[STN TG]]="",db[[#This Row],[STN B]],db[[#This Row],[STN TG]]),db[[#This Row],[STN K]])</f>
        <v>PCS</v>
      </c>
      <c r="AC2264" s="87"/>
    </row>
    <row r="2265" spans="1:29" x14ac:dyDescent="0.25">
      <c r="A2265" s="87">
        <f>ROW()-1</f>
        <v>2264</v>
      </c>
      <c r="B2265" s="1" t="str">
        <f>LOWER(SUBSTITUTE(SUBSTITUTE(SUBSTITUTE(SUBSTITUTE(SUBSTITUTE(SUBSTITUTE(db[[#This Row],[NB BM]]," ",),".",""),"-",""),"(",""),")",""),"/",""))</f>
        <v>guntingjksc838sg</v>
      </c>
      <c r="C2265" s="1" t="str">
        <f>LOWER(SUBSTITUTE(SUBSTITUTE(SUBSTITUTE(SUBSTITUTE(SUBSTITUTE(SUBSTITUTE(SUBSTITUTE(SUBSTITUTE(SUBSTITUTE(db[[#This Row],[NB NOTA]]," ",),".",""),"-",""),"(",""),")",""),",",""),"/",""),"""",""),"+",""))</f>
        <v>scissorssc838sgjk</v>
      </c>
      <c r="D2265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265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guntingjksc838sg12lsn</v>
      </c>
      <c r="F22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scissorssc838sgjk12lsnartomoro</v>
      </c>
      <c r="G2265" s="1" t="s">
        <v>807</v>
      </c>
      <c r="H2265" s="4" t="s">
        <v>5888</v>
      </c>
      <c r="I2265" s="49" t="s">
        <v>809</v>
      </c>
      <c r="J2265" s="1" t="s">
        <v>1620</v>
      </c>
      <c r="K2265" s="26" t="e">
        <f>IF(db[[#This Row],[NB NOTA_C]]="","",COUNTIF([2]!B_MSK[concat],db[[#This Row],[NB NOTA_C]]))</f>
        <v>#REF!</v>
      </c>
      <c r="L2265" s="6" t="s">
        <v>1631</v>
      </c>
      <c r="M2265" s="1" t="s">
        <v>1661</v>
      </c>
      <c r="N2265" s="1" t="s">
        <v>2793</v>
      </c>
      <c r="O2265" s="1" t="s">
        <v>5889</v>
      </c>
      <c r="P2265" s="1" t="str">
        <f>IF(db[[#This Row],[QTY/ CTN]]="","",SUBSTITUTE(SUBSTITUTE(SUBSTITUTE(db[[#This Row],[QTY/ CTN]]," ","_",2),"(",""),")","")&amp;"_")</f>
        <v>12 LSN_</v>
      </c>
      <c r="Q2265" s="1">
        <f>IF(db[[#This Row],[H_QTY/ CTN]]="","",SEARCH("_",db[[#This Row],[H_QTY/ CTN]]))</f>
        <v>7</v>
      </c>
      <c r="R2265" s="1">
        <f>IF(db[[#This Row],[H_QTY/ CTN]]="","",LEN(db[[#This Row],[H_QTY/ CTN]]))</f>
        <v>7</v>
      </c>
      <c r="S2265" s="90" t="str">
        <f>IF(db[[#This Row],[H_QTY/ CTN]]="","",LEFT(db[[#This Row],[H_QTY/ CTN]],db[[#This Row],[H_1]]-1))</f>
        <v>12 LSN</v>
      </c>
      <c r="T2265" s="87" t="str">
        <f>IF(NOT(db[[#This Row],[H_1]]=db[[#This Row],[H_2]]),MID(db[[#This Row],[H_QTY/ CTN]],db[[#This Row],[H_1]]+1,db[[#This Row],[H_2]]-db[[#This Row],[H_1]]-1),"")</f>
        <v/>
      </c>
      <c r="U2265" s="87" t="str">
        <f>IF(db[[#This Row],[QTY/ CTN B]]="","",LEFT(db[[#This Row],[QTY/ CTN B]],SEARCH(" ",db[[#This Row],[QTY/ CTN B]],1)-1))</f>
        <v>12</v>
      </c>
      <c r="V2265" s="87" t="str">
        <f>IF(db[[#This Row],[QTY/ CTN B]]="","",RIGHT(db[[#This Row],[QTY/ CTN B]],LEN(db[[#This Row],[QTY/ CTN B]])-SEARCH(" ",db[[#This Row],[QTY/ CTN B]],1)))</f>
        <v>LSN</v>
      </c>
      <c r="W2265" s="87">
        <f>IF(db[[#This Row],[QTY/ CTN TG]]="",IF(db[[#This Row],[STN TG]]="","",12),LEFT(db[[#This Row],[QTY/ CTN TG]],SEARCH(" ",db[[#This Row],[QTY/ CTN TG]],1)-1))</f>
        <v>12</v>
      </c>
      <c r="X2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5" s="87" t="str">
        <f>IF(db[[#This Row],[STN K]]="","",IF(db[[#This Row],[STN TG]]="LSN",12,""))</f>
        <v/>
      </c>
      <c r="Z2265" s="87" t="str">
        <f>IF(db[[#This Row],[STN TG]]="LSN","PCS","")</f>
        <v/>
      </c>
      <c r="AA2265" s="87">
        <f>db[[#This Row],[QTY B]]*IF(db[[#This Row],[QTY TG]]="",1,db[[#This Row],[QTY TG]])*IF(db[[#This Row],[QTY K]]="",1,db[[#This Row],[QTY K]])</f>
        <v>144</v>
      </c>
      <c r="AB2265" s="87" t="str">
        <f>IF(db[[#This Row],[STN K]]="",IF(db[[#This Row],[STN TG]]="",db[[#This Row],[STN B]],db[[#This Row],[STN TG]]),db[[#This Row],[STN K]])</f>
        <v>PCS</v>
      </c>
      <c r="AC2265" s="87"/>
    </row>
    <row r="2266" spans="1:29" x14ac:dyDescent="0.25">
      <c r="A2266" s="87">
        <f>ROW()-1</f>
        <v>2265</v>
      </c>
      <c r="B2266" s="1" t="str">
        <f>LOWER(SUBSTITUTE(SUBSTITUTE(SUBSTITUTE(SUBSTITUTE(SUBSTITUTE(SUBSTITUTE(db[[#This Row],[NB BM]]," ",),".",""),"-",""),"(",""),")",""),"/",""))</f>
        <v>guntingjksc848</v>
      </c>
      <c r="C2266" s="1" t="str">
        <f>LOWER(SUBSTITUTE(SUBSTITUTE(SUBSTITUTE(SUBSTITUTE(SUBSTITUTE(SUBSTITUTE(SUBSTITUTE(SUBSTITUTE(SUBSTITUTE(db[[#This Row],[NB NOTA]]," ",),".",""),"-",""),"(",""),")",""),",",""),"/",""),"""",""),"+",""))</f>
        <v>scissorssc848jk</v>
      </c>
      <c r="D2266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266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guntingjksc84812lsn</v>
      </c>
      <c r="F22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scissorssc848jk12lsnartomoro</v>
      </c>
      <c r="G2266" s="1" t="s">
        <v>810</v>
      </c>
      <c r="H2266" s="4" t="s">
        <v>5820</v>
      </c>
      <c r="I2266" s="49" t="s">
        <v>812</v>
      </c>
      <c r="J2266" s="1" t="s">
        <v>1620</v>
      </c>
      <c r="K2266" s="26" t="e">
        <f>IF(db[[#This Row],[NB NOTA_C]]="","",COUNTIF([2]!B_MSK[concat],db[[#This Row],[NB NOTA_C]]))</f>
        <v>#REF!</v>
      </c>
      <c r="L2266" s="6" t="s">
        <v>1631</v>
      </c>
      <c r="M2266" s="1" t="s">
        <v>1661</v>
      </c>
      <c r="N2266" s="1" t="s">
        <v>2793</v>
      </c>
      <c r="O2266" s="1" t="s">
        <v>5480</v>
      </c>
      <c r="P2266" s="1" t="str">
        <f>IF(db[[#This Row],[QTY/ CTN]]="","",SUBSTITUTE(SUBSTITUTE(SUBSTITUTE(db[[#This Row],[QTY/ CTN]]," ","_",2),"(",""),")","")&amp;"_")</f>
        <v>12 LSN_</v>
      </c>
      <c r="Q2266" s="1">
        <f>IF(db[[#This Row],[H_QTY/ CTN]]="","",SEARCH("_",db[[#This Row],[H_QTY/ CTN]]))</f>
        <v>7</v>
      </c>
      <c r="R2266" s="1">
        <f>IF(db[[#This Row],[H_QTY/ CTN]]="","",LEN(db[[#This Row],[H_QTY/ CTN]]))</f>
        <v>7</v>
      </c>
      <c r="S2266" s="90" t="str">
        <f>IF(db[[#This Row],[H_QTY/ CTN]]="","",LEFT(db[[#This Row],[H_QTY/ CTN]],db[[#This Row],[H_1]]-1))</f>
        <v>12 LSN</v>
      </c>
      <c r="T2266" s="87" t="str">
        <f>IF(NOT(db[[#This Row],[H_1]]=db[[#This Row],[H_2]]),MID(db[[#This Row],[H_QTY/ CTN]],db[[#This Row],[H_1]]+1,db[[#This Row],[H_2]]-db[[#This Row],[H_1]]-1),"")</f>
        <v/>
      </c>
      <c r="U2266" s="87" t="str">
        <f>IF(db[[#This Row],[QTY/ CTN B]]="","",LEFT(db[[#This Row],[QTY/ CTN B]],SEARCH(" ",db[[#This Row],[QTY/ CTN B]],1)-1))</f>
        <v>12</v>
      </c>
      <c r="V2266" s="87" t="str">
        <f>IF(db[[#This Row],[QTY/ CTN B]]="","",RIGHT(db[[#This Row],[QTY/ CTN B]],LEN(db[[#This Row],[QTY/ CTN B]])-SEARCH(" ",db[[#This Row],[QTY/ CTN B]],1)))</f>
        <v>LSN</v>
      </c>
      <c r="W2266" s="87">
        <f>IF(db[[#This Row],[QTY/ CTN TG]]="",IF(db[[#This Row],[STN TG]]="","",12),LEFT(db[[#This Row],[QTY/ CTN TG]],SEARCH(" ",db[[#This Row],[QTY/ CTN TG]],1)-1))</f>
        <v>12</v>
      </c>
      <c r="X2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6" s="87" t="str">
        <f>IF(db[[#This Row],[STN K]]="","",IF(db[[#This Row],[STN TG]]="LSN",12,""))</f>
        <v/>
      </c>
      <c r="Z2266" s="87" t="str">
        <f>IF(db[[#This Row],[STN TG]]="LSN","PCS","")</f>
        <v/>
      </c>
      <c r="AA2266" s="87">
        <f>db[[#This Row],[QTY B]]*IF(db[[#This Row],[QTY TG]]="",1,db[[#This Row],[QTY TG]])*IF(db[[#This Row],[QTY K]]="",1,db[[#This Row],[QTY K]])</f>
        <v>144</v>
      </c>
      <c r="AB2266" s="87" t="str">
        <f>IF(db[[#This Row],[STN K]]="",IF(db[[#This Row],[STN TG]]="",db[[#This Row],[STN B]],db[[#This Row],[STN TG]]),db[[#This Row],[STN K]])</f>
        <v>PCS</v>
      </c>
      <c r="AC2266" s="87"/>
    </row>
    <row r="2267" spans="1:29" x14ac:dyDescent="0.25">
      <c r="A2267" s="87">
        <f>ROW()-1</f>
        <v>2266</v>
      </c>
      <c r="B2267" s="1" t="str">
        <f>LOWER(SUBSTITUTE(SUBSTITUTE(SUBSTITUTE(SUBSTITUTE(SUBSTITUTE(SUBSTITUTE(db[[#This Row],[NB BM]]," ",),".",""),"-",""),"(",""),")",""),"/",""))</f>
        <v>guntingjksc848sg</v>
      </c>
      <c r="C2267" s="1" t="str">
        <f>LOWER(SUBSTITUTE(SUBSTITUTE(SUBSTITUTE(SUBSTITUTE(SUBSTITUTE(SUBSTITUTE(SUBSTITUTE(SUBSTITUTE(SUBSTITUTE(db[[#This Row],[NB NOTA]]," ",),".",""),"-",""),"(",""),")",""),",",""),"/",""),"""",""),"+",""))</f>
        <v>scissorssc848sgjk</v>
      </c>
      <c r="D2267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267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guntingjksc848sg12lsn</v>
      </c>
      <c r="F22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scissorssc848sgjk12lsnartomoro</v>
      </c>
      <c r="G2267" s="1" t="s">
        <v>813</v>
      </c>
      <c r="H2267" s="4" t="s">
        <v>6098</v>
      </c>
      <c r="I2267" s="2" t="s">
        <v>815</v>
      </c>
      <c r="J2267" s="1" t="s">
        <v>1620</v>
      </c>
      <c r="K2267" s="26" t="e">
        <f>IF(db[[#This Row],[NB NOTA_C]]="","",COUNTIF([2]!B_MSK[concat],db[[#This Row],[NB NOTA_C]]))</f>
        <v>#REF!</v>
      </c>
      <c r="L2267" s="6" t="s">
        <v>1631</v>
      </c>
      <c r="M2267" s="1" t="s">
        <v>1661</v>
      </c>
      <c r="N2267" s="1" t="s">
        <v>2793</v>
      </c>
      <c r="O2267" s="1" t="s">
        <v>6097</v>
      </c>
      <c r="P2267" s="1" t="str">
        <f>IF(db[[#This Row],[QTY/ CTN]]="","",SUBSTITUTE(SUBSTITUTE(SUBSTITUTE(db[[#This Row],[QTY/ CTN]]," ","_",2),"(",""),")","")&amp;"_")</f>
        <v>12 LSN_</v>
      </c>
      <c r="Q2267" s="1">
        <f>IF(db[[#This Row],[H_QTY/ CTN]]="","",SEARCH("_",db[[#This Row],[H_QTY/ CTN]]))</f>
        <v>7</v>
      </c>
      <c r="R2267" s="1">
        <f>IF(db[[#This Row],[H_QTY/ CTN]]="","",LEN(db[[#This Row],[H_QTY/ CTN]]))</f>
        <v>7</v>
      </c>
      <c r="S2267" s="90" t="str">
        <f>IF(db[[#This Row],[H_QTY/ CTN]]="","",LEFT(db[[#This Row],[H_QTY/ CTN]],db[[#This Row],[H_1]]-1))</f>
        <v>12 LSN</v>
      </c>
      <c r="T2267" s="87" t="str">
        <f>IF(NOT(db[[#This Row],[H_1]]=db[[#This Row],[H_2]]),MID(db[[#This Row],[H_QTY/ CTN]],db[[#This Row],[H_1]]+1,db[[#This Row],[H_2]]-db[[#This Row],[H_1]]-1),"")</f>
        <v/>
      </c>
      <c r="U2267" s="87" t="str">
        <f>IF(db[[#This Row],[QTY/ CTN B]]="","",LEFT(db[[#This Row],[QTY/ CTN B]],SEARCH(" ",db[[#This Row],[QTY/ CTN B]],1)-1))</f>
        <v>12</v>
      </c>
      <c r="V2267" s="87" t="str">
        <f>IF(db[[#This Row],[QTY/ CTN B]]="","",RIGHT(db[[#This Row],[QTY/ CTN B]],LEN(db[[#This Row],[QTY/ CTN B]])-SEARCH(" ",db[[#This Row],[QTY/ CTN B]],1)))</f>
        <v>LSN</v>
      </c>
      <c r="W2267" s="87">
        <f>IF(db[[#This Row],[QTY/ CTN TG]]="",IF(db[[#This Row],[STN TG]]="","",12),LEFT(db[[#This Row],[QTY/ CTN TG]],SEARCH(" ",db[[#This Row],[QTY/ CTN TG]],1)-1))</f>
        <v>12</v>
      </c>
      <c r="X2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7" s="87" t="str">
        <f>IF(db[[#This Row],[STN K]]="","",IF(db[[#This Row],[STN TG]]="LSN",12,""))</f>
        <v/>
      </c>
      <c r="Z2267" s="87" t="str">
        <f>IF(db[[#This Row],[STN TG]]="LSN","PCS","")</f>
        <v/>
      </c>
      <c r="AA2267" s="87">
        <f>db[[#This Row],[QTY B]]*IF(db[[#This Row],[QTY TG]]="",1,db[[#This Row],[QTY TG]])*IF(db[[#This Row],[QTY K]]="",1,db[[#This Row],[QTY K]])</f>
        <v>144</v>
      </c>
      <c r="AB2267" s="87" t="str">
        <f>IF(db[[#This Row],[STN K]]="",IF(db[[#This Row],[STN TG]]="",db[[#This Row],[STN B]],db[[#This Row],[STN TG]]),db[[#This Row],[STN K]])</f>
        <v>PCS</v>
      </c>
      <c r="AC2267" s="87"/>
    </row>
    <row r="2268" spans="1:29" x14ac:dyDescent="0.25">
      <c r="A2268" s="87">
        <f>ROW()-1</f>
        <v>2267</v>
      </c>
      <c r="B2268" s="1" t="str">
        <f>LOWER(SUBSTITUTE(SUBSTITUTE(SUBSTITUTE(SUBSTITUTE(SUBSTITUTE(SUBSTITUTE(db[[#This Row],[NB BM]]," ",),".",""),"-",""),"(",""),")",""),"/",""))</f>
        <v>guntingjksc858</v>
      </c>
      <c r="C2268" s="1" t="str">
        <f>LOWER(SUBSTITUTE(SUBSTITUTE(SUBSTITUTE(SUBSTITUTE(SUBSTITUTE(SUBSTITUTE(SUBSTITUTE(SUBSTITUTE(SUBSTITUTE(db[[#This Row],[NB NOTA]]," ",),".",""),"-",""),"(",""),")",""),",",""),"/",""),"""",""),"+",""))</f>
        <v>scissorssc858jk</v>
      </c>
      <c r="D2268" s="1" t="str">
        <f>LOWER(SUBSTITUTE(SUBSTITUTE(SUBSTITUTE(SUBSTITUTE(SUBSTITUTE(SUBSTITUTE(SUBSTITUTE(SUBSTITUTE(SUBSTITUTE(db[[#This Row],[NB PAJAK]]," ",""),"-",""),"(",""),")",""),".",""),",",""),"/",""),"""",""),"+",""))</f>
        <v>guntingjoykosc858</v>
      </c>
      <c r="E2268" s="1" t="str">
        <f>LOWER(SUBSTITUTE(SUBSTITUTE(SUBSTITUTE(SUBSTITUTE(SUBSTITUTE(SUBSTITUTE(SUBSTITUTE(SUBSTITUTE(SUBSTITUTE(db[[#This Row],[NB BM]]&amp;db[[#This Row],[QTY/ CTN]]," ",),".",""),"-",""),"(",""),")",""),",",""),"/",""),"""",""),"+",""))</f>
        <v>guntingjksc85812lsn</v>
      </c>
      <c r="F22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scissorssc858jk12lsnartomoro</v>
      </c>
      <c r="G2268" s="1" t="s">
        <v>5846</v>
      </c>
      <c r="H2268" s="4" t="s">
        <v>5847</v>
      </c>
      <c r="I2268" s="49" t="s">
        <v>5848</v>
      </c>
      <c r="J2268" s="1" t="s">
        <v>1620</v>
      </c>
      <c r="K2268" s="26" t="e">
        <f>IF(db[[#This Row],[NB NOTA_C]]="","",COUNTIF([2]!B_MSK[concat],db[[#This Row],[NB NOTA_C]]))</f>
        <v>#REF!</v>
      </c>
      <c r="L2268" s="6" t="s">
        <v>1631</v>
      </c>
      <c r="M2268" s="1" t="s">
        <v>1661</v>
      </c>
      <c r="N2268" s="1" t="s">
        <v>2793</v>
      </c>
      <c r="O2268" s="1" t="s">
        <v>5849</v>
      </c>
      <c r="P2268" s="1" t="str">
        <f>IF(db[[#This Row],[QTY/ CTN]]="","",SUBSTITUTE(SUBSTITUTE(SUBSTITUTE(db[[#This Row],[QTY/ CTN]]," ","_",2),"(",""),")","")&amp;"_")</f>
        <v>12 LSN_</v>
      </c>
      <c r="Q2268" s="1">
        <f>IF(db[[#This Row],[H_QTY/ CTN]]="","",SEARCH("_",db[[#This Row],[H_QTY/ CTN]]))</f>
        <v>7</v>
      </c>
      <c r="R2268" s="1">
        <f>IF(db[[#This Row],[H_QTY/ CTN]]="","",LEN(db[[#This Row],[H_QTY/ CTN]]))</f>
        <v>7</v>
      </c>
      <c r="S2268" s="90" t="str">
        <f>IF(db[[#This Row],[H_QTY/ CTN]]="","",LEFT(db[[#This Row],[H_QTY/ CTN]],db[[#This Row],[H_1]]-1))</f>
        <v>12 LSN</v>
      </c>
      <c r="T2268" s="87" t="str">
        <f>IF(NOT(db[[#This Row],[H_1]]=db[[#This Row],[H_2]]),MID(db[[#This Row],[H_QTY/ CTN]],db[[#This Row],[H_1]]+1,db[[#This Row],[H_2]]-db[[#This Row],[H_1]]-1),"")</f>
        <v/>
      </c>
      <c r="U2268" s="87" t="str">
        <f>IF(db[[#This Row],[QTY/ CTN B]]="","",LEFT(db[[#This Row],[QTY/ CTN B]],SEARCH(" ",db[[#This Row],[QTY/ CTN B]],1)-1))</f>
        <v>12</v>
      </c>
      <c r="V2268" s="87" t="str">
        <f>IF(db[[#This Row],[QTY/ CTN B]]="","",RIGHT(db[[#This Row],[QTY/ CTN B]],LEN(db[[#This Row],[QTY/ CTN B]])-SEARCH(" ",db[[#This Row],[QTY/ CTN B]],1)))</f>
        <v>LSN</v>
      </c>
      <c r="W2268" s="87">
        <f>IF(db[[#This Row],[QTY/ CTN TG]]="",IF(db[[#This Row],[STN TG]]="","",12),LEFT(db[[#This Row],[QTY/ CTN TG]],SEARCH(" ",db[[#This Row],[QTY/ CTN TG]],1)-1))</f>
        <v>12</v>
      </c>
      <c r="X2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68" s="87" t="str">
        <f>IF(db[[#This Row],[STN K]]="","",IF(db[[#This Row],[STN TG]]="LSN",12,""))</f>
        <v/>
      </c>
      <c r="Z2268" s="87" t="str">
        <f>IF(db[[#This Row],[STN TG]]="LSN","PCS","")</f>
        <v/>
      </c>
      <c r="AA2268" s="87">
        <f>db[[#This Row],[QTY B]]*IF(db[[#This Row],[QTY TG]]="",1,db[[#This Row],[QTY TG]])*IF(db[[#This Row],[QTY K]]="",1,db[[#This Row],[QTY K]])</f>
        <v>144</v>
      </c>
      <c r="AB2268" s="87" t="str">
        <f>IF(db[[#This Row],[STN K]]="",IF(db[[#This Row],[STN TG]]="",db[[#This Row],[STN B]],db[[#This Row],[STN TG]]),db[[#This Row],[STN K]])</f>
        <v>PCS</v>
      </c>
      <c r="AC2268" s="87"/>
    </row>
    <row r="2269" spans="1:29" x14ac:dyDescent="0.25">
      <c r="A2269" s="87">
        <f>ROW()-1</f>
        <v>2268</v>
      </c>
      <c r="B2269" s="3" t="str">
        <f>LOWER(SUBSTITUTE(SUBSTITUTE(SUBSTITUTE(SUBSTITUTE(SUBSTITUTE(SUBSTITUTE(db[[#This Row],[NB BM]]," ",),".",""),"-",""),"(",""),")",""),"/",""))</f>
        <v>cuttingmatsdi1007a318"x12"</v>
      </c>
      <c r="C226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D2269" s="3" t="str">
        <f>LOWER(SUBSTITUTE(SUBSTITUTE(SUBSTITUTE(SUBSTITUTE(SUBSTITUTE(SUBSTITUTE(SUBSTITUTE(SUBSTITUTE(SUBSTITUTE(db[[#This Row],[NB PAJAK]]," ",""),"-",""),"(",""),")",""),".",""),",",""),"/",""),"""",""),"+",""))</f>
        <v/>
      </c>
      <c r="E2269" s="3" t="str">
        <f>LOWER(SUBSTITUTE(SUBSTITUTE(SUBSTITUTE(SUBSTITUTE(SUBSTITUTE(SUBSTITUTE(SUBSTITUTE(SUBSTITUTE(SUBSTITUTE(db[[#This Row],[NB BM]]&amp;db[[#This Row],[QTY/ CTN]]," ",),".",""),"-",""),"(",""),")",""),",",""),"/",""),"""",""),"+",""))</f>
        <v>cuttingmatsdi1007a318x1248pcs</v>
      </c>
      <c r="F2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sdicuttingmat1007a318x1248pcsartomoro</v>
      </c>
      <c r="G2269" s="1" t="s">
        <v>3544</v>
      </c>
      <c r="H2269" s="4" t="s">
        <v>3542</v>
      </c>
      <c r="I2269" s="49"/>
      <c r="J2269" s="1" t="s">
        <v>1620</v>
      </c>
      <c r="K2269" s="28" t="e">
        <f>IF(db[[#This Row],[NB NOTA_C]]="","",COUNTIF([2]!B_MSK[concat],db[[#This Row],[NB NOTA_C]]))</f>
        <v>#REF!</v>
      </c>
      <c r="L2269" s="7" t="s">
        <v>2158</v>
      </c>
      <c r="M2269" s="3" t="s">
        <v>1669</v>
      </c>
      <c r="N2269" s="1" t="s">
        <v>2790</v>
      </c>
      <c r="O2269" s="3"/>
      <c r="P2269" s="3" t="str">
        <f>IF(db[[#This Row],[QTY/ CTN]]="","",SUBSTITUTE(SUBSTITUTE(SUBSTITUTE(db[[#This Row],[QTY/ CTN]]," ","_",2),"(",""),")","")&amp;"_")</f>
        <v>48 PCS_</v>
      </c>
      <c r="Q2269" s="3">
        <f>IF(db[[#This Row],[H_QTY/ CTN]]="","",SEARCH("_",db[[#This Row],[H_QTY/ CTN]]))</f>
        <v>7</v>
      </c>
      <c r="R2269" s="3">
        <f>IF(db[[#This Row],[H_QTY/ CTN]]="","",LEN(db[[#This Row],[H_QTY/ CTN]]))</f>
        <v>7</v>
      </c>
      <c r="S2269" s="87" t="str">
        <f>IF(db[[#This Row],[H_QTY/ CTN]]="","",LEFT(db[[#This Row],[H_QTY/ CTN]],db[[#This Row],[H_1]]-1))</f>
        <v>48 PCS</v>
      </c>
      <c r="T2269" s="87" t="str">
        <f>IF(NOT(db[[#This Row],[H_1]]=db[[#This Row],[H_2]]),MID(db[[#This Row],[H_QTY/ CTN]],db[[#This Row],[H_1]]+1,db[[#This Row],[H_2]]-db[[#This Row],[H_1]]-1),"")</f>
        <v/>
      </c>
      <c r="U2269" s="87" t="str">
        <f>IF(db[[#This Row],[QTY/ CTN B]]="","",LEFT(db[[#This Row],[QTY/ CTN B]],SEARCH(" ",db[[#This Row],[QTY/ CTN B]],1)-1))</f>
        <v>48</v>
      </c>
      <c r="V2269" s="87" t="str">
        <f>IF(db[[#This Row],[QTY/ CTN B]]="","",RIGHT(db[[#This Row],[QTY/ CTN B]],LEN(db[[#This Row],[QTY/ CTN B]])-SEARCH(" ",db[[#This Row],[QTY/ CTN B]],1)))</f>
        <v>PCS</v>
      </c>
      <c r="W2269" s="87" t="str">
        <f>IF(db[[#This Row],[QTY/ CTN TG]]="",IF(db[[#This Row],[STN TG]]="","",12),LEFT(db[[#This Row],[QTY/ CTN TG]],SEARCH(" ",db[[#This Row],[QTY/ CTN TG]],1)-1))</f>
        <v/>
      </c>
      <c r="X2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69" s="87" t="str">
        <f>IF(db[[#This Row],[STN K]]="","",IF(db[[#This Row],[STN TG]]="LSN",12,""))</f>
        <v/>
      </c>
      <c r="Z2269" s="87" t="str">
        <f>IF(db[[#This Row],[STN TG]]="LSN","PCS","")</f>
        <v/>
      </c>
      <c r="AA2269" s="87">
        <f>db[[#This Row],[QTY B]]*IF(db[[#This Row],[QTY TG]]="",1,db[[#This Row],[QTY TG]])*IF(db[[#This Row],[QTY K]]="",1,db[[#This Row],[QTY K]])</f>
        <v>48</v>
      </c>
      <c r="AB2269" s="87" t="str">
        <f>IF(db[[#This Row],[STN K]]="",IF(db[[#This Row],[STN TG]]="",db[[#This Row],[STN B]],db[[#This Row],[STN TG]]),db[[#This Row],[STN K]])</f>
        <v>PCS</v>
      </c>
      <c r="AC2269" s="87"/>
    </row>
    <row r="2270" spans="1:29" x14ac:dyDescent="0.25">
      <c r="A2270" s="87">
        <f>ROW()-1</f>
        <v>2269</v>
      </c>
      <c r="B2270" s="3" t="str">
        <f>LOWER(SUBSTITUTE(SUBSTITUTE(SUBSTITUTE(SUBSTITUTE(SUBSTITUTE(SUBSTITUTE(db[[#This Row],[NB BM]]," ",),".",""),"-",""),"(",""),")",""),"/",""))</f>
        <v>spidolsdip500vpbiru</v>
      </c>
      <c r="C2270" s="3" t="str">
        <f>LOWER(SUBSTITUTE(SUBSTITUTE(SUBSTITUTE(SUBSTITUTE(SUBSTITUTE(SUBSTITUTE(SUBSTITUTE(SUBSTITUTE(SUBSTITUTE(db[[#This Row],[NB NOTA]]," ",),".",""),"-",""),"(",""),")",""),",",""),"/",""),"""",""),"+",""))</f>
        <v>sdipmarkerp500vpbiru</v>
      </c>
      <c r="D2270" s="3" t="str">
        <f>LOWER(SUBSTITUTE(SUBSTITUTE(SUBSTITUTE(SUBSTITUTE(SUBSTITUTE(SUBSTITUTE(SUBSTITUTE(SUBSTITUTE(SUBSTITUTE(db[[#This Row],[NB PAJAK]]," ",""),"-",""),"(",""),")",""),".",""),",",""),"/",""),"""",""),"+",""))</f>
        <v/>
      </c>
      <c r="E2270" s="3" t="str">
        <f>LOWER(SUBSTITUTE(SUBSTITUTE(SUBSTITUTE(SUBSTITUTE(SUBSTITUTE(SUBSTITUTE(SUBSTITUTE(SUBSTITUTE(SUBSTITUTE(db[[#This Row],[NB BM]]&amp;db[[#This Row],[QTY/ CTN]]," ",),".",""),"-",""),"(",""),")",""),",",""),"/",""),"""",""),"+",""))</f>
        <v>spidolsdip500vpbiru1pak12set</v>
      </c>
      <c r="F2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sdipmarkerp500vpbiru1pak12setartomoro</v>
      </c>
      <c r="G2270" s="4" t="s">
        <v>6703</v>
      </c>
      <c r="H2270" s="4" t="s">
        <v>6702</v>
      </c>
      <c r="I2270" s="49"/>
      <c r="J2270" s="1" t="s">
        <v>1620</v>
      </c>
      <c r="K2270" s="28" t="e">
        <f>IF(db[[#This Row],[NB NOTA_C]]="","",COUNTIF([2]!B_MSK[concat],db[[#This Row],[NB NOTA_C]]))</f>
        <v>#REF!</v>
      </c>
      <c r="L2270" s="7" t="s">
        <v>2158</v>
      </c>
      <c r="M2270" s="3" t="s">
        <v>3540</v>
      </c>
      <c r="N2270" s="1" t="s">
        <v>2790</v>
      </c>
      <c r="O2270" s="3"/>
      <c r="P2270" s="3" t="str">
        <f>IF(db[[#This Row],[QTY/ CTN]]="","",SUBSTITUTE(SUBSTITUTE(SUBSTITUTE(db[[#This Row],[QTY/ CTN]]," ","_",2),"(",""),")","")&amp;"_")</f>
        <v>1 PAK_12 SET_</v>
      </c>
      <c r="Q2270" s="3">
        <f>IF(db[[#This Row],[H_QTY/ CTN]]="","",SEARCH("_",db[[#This Row],[H_QTY/ CTN]]))</f>
        <v>6</v>
      </c>
      <c r="R2270" s="3">
        <f>IF(db[[#This Row],[H_QTY/ CTN]]="","",LEN(db[[#This Row],[H_QTY/ CTN]]))</f>
        <v>13</v>
      </c>
      <c r="S2270" s="87" t="str">
        <f>IF(db[[#This Row],[H_QTY/ CTN]]="","",LEFT(db[[#This Row],[H_QTY/ CTN]],db[[#This Row],[H_1]]-1))</f>
        <v>1 PAK</v>
      </c>
      <c r="T2270" s="87" t="str">
        <f>IF(NOT(db[[#This Row],[H_1]]=db[[#This Row],[H_2]]),MID(db[[#This Row],[H_QTY/ CTN]],db[[#This Row],[H_1]]+1,db[[#This Row],[H_2]]-db[[#This Row],[H_1]]-1),"")</f>
        <v>12 SET</v>
      </c>
      <c r="U2270" s="87" t="str">
        <f>IF(db[[#This Row],[QTY/ CTN B]]="","",LEFT(db[[#This Row],[QTY/ CTN B]],SEARCH(" ",db[[#This Row],[QTY/ CTN B]],1)-1))</f>
        <v>1</v>
      </c>
      <c r="V2270" s="87" t="str">
        <f>IF(db[[#This Row],[QTY/ CTN B]]="","",RIGHT(db[[#This Row],[QTY/ CTN B]],LEN(db[[#This Row],[QTY/ CTN B]])-SEARCH(" ",db[[#This Row],[QTY/ CTN B]],1)))</f>
        <v>PAK</v>
      </c>
      <c r="W2270" s="87" t="str">
        <f>IF(db[[#This Row],[QTY/ CTN TG]]="",IF(db[[#This Row],[STN TG]]="","",12),LEFT(db[[#This Row],[QTY/ CTN TG]],SEARCH(" ",db[[#This Row],[QTY/ CTN TG]],1)-1))</f>
        <v>12</v>
      </c>
      <c r="X2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270" s="87" t="str">
        <f>IF(db[[#This Row],[STN K]]="","",IF(db[[#This Row],[STN TG]]="LSN",12,""))</f>
        <v/>
      </c>
      <c r="Z2270" s="87" t="str">
        <f>IF(db[[#This Row],[STN TG]]="LSN","PCS","")</f>
        <v/>
      </c>
      <c r="AA2270" s="87">
        <f>db[[#This Row],[QTY B]]*IF(db[[#This Row],[QTY TG]]="",1,db[[#This Row],[QTY TG]])*IF(db[[#This Row],[QTY K]]="",1,db[[#This Row],[QTY K]])</f>
        <v>12</v>
      </c>
      <c r="AB2270" s="87" t="str">
        <f>IF(db[[#This Row],[STN K]]="",IF(db[[#This Row],[STN TG]]="",db[[#This Row],[STN B]],db[[#This Row],[STN TG]]),db[[#This Row],[STN K]])</f>
        <v>SET</v>
      </c>
      <c r="AC2270" s="87"/>
    </row>
    <row r="2271" spans="1:29" x14ac:dyDescent="0.25">
      <c r="A2271" s="87">
        <f>ROW()-1</f>
        <v>2270</v>
      </c>
      <c r="B2271" s="3" t="str">
        <f>LOWER(SUBSTITUTE(SUBSTITUTE(SUBSTITUTE(SUBSTITUTE(SUBSTITUTE(SUBSTITUTE(db[[#This Row],[NB BM]]," ",),".",""),"-",""),"(",""),")",""),"/",""))</f>
        <v>removersdi1164</v>
      </c>
      <c r="C2271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D2271" s="3" t="str">
        <f>LOWER(SUBSTITUTE(SUBSTITUTE(SUBSTITUTE(SUBSTITUTE(SUBSTITUTE(SUBSTITUTE(SUBSTITUTE(SUBSTITUTE(SUBSTITUTE(db[[#This Row],[NB PAJAK]]," ",""),"-",""),"(",""),")",""),".",""),",",""),"/",""),"""",""),"+",""))</f>
        <v/>
      </c>
      <c r="E2271" s="3" t="str">
        <f>LOWER(SUBSTITUTE(SUBSTITUTE(SUBSTITUTE(SUBSTITUTE(SUBSTITUTE(SUBSTITUTE(SUBSTITUTE(SUBSTITUTE(SUBSTITUTE(db[[#This Row],[NB BM]]&amp;db[[#This Row],[QTY/ CTN]]," ",),".",""),"-",""),"(",""),")",""),",",""),"/",""),"""",""),"+",""))</f>
        <v>removersdi116430lsn</v>
      </c>
      <c r="F2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sdiremover116430lsnartomoro</v>
      </c>
      <c r="G2271" s="1" t="s">
        <v>3543</v>
      </c>
      <c r="H2271" s="4" t="s">
        <v>3541</v>
      </c>
      <c r="I2271" s="49"/>
      <c r="J2271" s="1" t="s">
        <v>1620</v>
      </c>
      <c r="K2271" s="28" t="e">
        <f>IF(db[[#This Row],[NB NOTA_C]]="","",COUNTIF([2]!B_MSK[concat],db[[#This Row],[NB NOTA_C]]))</f>
        <v>#REF!</v>
      </c>
      <c r="L2271" s="7" t="s">
        <v>2158</v>
      </c>
      <c r="M2271" s="3" t="s">
        <v>1722</v>
      </c>
      <c r="N2271" s="1" t="s">
        <v>2790</v>
      </c>
      <c r="O2271" s="3"/>
      <c r="P2271" s="3" t="str">
        <f>IF(db[[#This Row],[QTY/ CTN]]="","",SUBSTITUTE(SUBSTITUTE(SUBSTITUTE(db[[#This Row],[QTY/ CTN]]," ","_",2),"(",""),")","")&amp;"_")</f>
        <v>30 LSN_</v>
      </c>
      <c r="Q2271" s="3">
        <f>IF(db[[#This Row],[H_QTY/ CTN]]="","",SEARCH("_",db[[#This Row],[H_QTY/ CTN]]))</f>
        <v>7</v>
      </c>
      <c r="R2271" s="3">
        <f>IF(db[[#This Row],[H_QTY/ CTN]]="","",LEN(db[[#This Row],[H_QTY/ CTN]]))</f>
        <v>7</v>
      </c>
      <c r="S2271" s="87" t="str">
        <f>IF(db[[#This Row],[H_QTY/ CTN]]="","",LEFT(db[[#This Row],[H_QTY/ CTN]],db[[#This Row],[H_1]]-1))</f>
        <v>30 LSN</v>
      </c>
      <c r="T2271" s="87" t="str">
        <f>IF(NOT(db[[#This Row],[H_1]]=db[[#This Row],[H_2]]),MID(db[[#This Row],[H_QTY/ CTN]],db[[#This Row],[H_1]]+1,db[[#This Row],[H_2]]-db[[#This Row],[H_1]]-1),"")</f>
        <v/>
      </c>
      <c r="U2271" s="87" t="str">
        <f>IF(db[[#This Row],[QTY/ CTN B]]="","",LEFT(db[[#This Row],[QTY/ CTN B]],SEARCH(" ",db[[#This Row],[QTY/ CTN B]],1)-1))</f>
        <v>30</v>
      </c>
      <c r="V2271" s="87" t="str">
        <f>IF(db[[#This Row],[QTY/ CTN B]]="","",RIGHT(db[[#This Row],[QTY/ CTN B]],LEN(db[[#This Row],[QTY/ CTN B]])-SEARCH(" ",db[[#This Row],[QTY/ CTN B]],1)))</f>
        <v>LSN</v>
      </c>
      <c r="W2271" s="87">
        <f>IF(db[[#This Row],[QTY/ CTN TG]]="",IF(db[[#This Row],[STN TG]]="","",12),LEFT(db[[#This Row],[QTY/ CTN TG]],SEARCH(" ",db[[#This Row],[QTY/ CTN TG]],1)-1))</f>
        <v>12</v>
      </c>
      <c r="X2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71" s="87" t="str">
        <f>IF(db[[#This Row],[STN K]]="","",IF(db[[#This Row],[STN TG]]="LSN",12,""))</f>
        <v/>
      </c>
      <c r="Z2271" s="87" t="str">
        <f>IF(db[[#This Row],[STN TG]]="LSN","PCS","")</f>
        <v/>
      </c>
      <c r="AA2271" s="87">
        <f>db[[#This Row],[QTY B]]*IF(db[[#This Row],[QTY TG]]="",1,db[[#This Row],[QTY TG]])*IF(db[[#This Row],[QTY K]]="",1,db[[#This Row],[QTY K]])</f>
        <v>360</v>
      </c>
      <c r="AB2271" s="87" t="str">
        <f>IF(db[[#This Row],[STN K]]="",IF(db[[#This Row],[STN TG]]="",db[[#This Row],[STN B]],db[[#This Row],[STN TG]]),db[[#This Row],[STN K]])</f>
        <v>PCS</v>
      </c>
      <c r="AC2271" s="87"/>
    </row>
    <row r="2272" spans="1:29" x14ac:dyDescent="0.25">
      <c r="A2272" s="87">
        <f>ROW()-1</f>
        <v>2271</v>
      </c>
      <c r="B2272" s="3" t="str">
        <f>LOWER(SUBSTITUTE(SUBSTITUTE(SUBSTITUTE(SUBSTITUTE(SUBSTITUTE(SUBSTITUTE(db[[#This Row],[NB BM]]," ",),".",""),"-",""),"(",""),")",""),"/",""))</f>
        <v>staplersdi1102</v>
      </c>
      <c r="C2272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D2272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E2272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staplersdi110230lsn</v>
      </c>
      <c r="F2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sdistapler110230lsnartomoro</v>
      </c>
      <c r="G2272" s="1" t="s">
        <v>2010</v>
      </c>
      <c r="H2272" s="4" t="s">
        <v>3069</v>
      </c>
      <c r="I2272" s="49" t="s">
        <v>3545</v>
      </c>
      <c r="J2272" s="1" t="s">
        <v>1620</v>
      </c>
      <c r="K2272" s="26" t="e">
        <f>IF(db[[#This Row],[NB NOTA_C]]="","",COUNTIF([2]!B_MSK[concat],db[[#This Row],[NB NOTA_C]]))</f>
        <v>#REF!</v>
      </c>
      <c r="L2272" s="7" t="s">
        <v>2158</v>
      </c>
      <c r="M2272" s="3" t="s">
        <v>1722</v>
      </c>
      <c r="N2272" s="1" t="s">
        <v>2818</v>
      </c>
      <c r="O2272" s="1" t="s">
        <v>5113</v>
      </c>
      <c r="P2272" s="1" t="str">
        <f>IF(db[[#This Row],[QTY/ CTN]]="","",SUBSTITUTE(SUBSTITUTE(SUBSTITUTE(db[[#This Row],[QTY/ CTN]]," ","_",2),"(",""),")","")&amp;"_")</f>
        <v>30 LSN_</v>
      </c>
      <c r="Q2272" s="1">
        <f>IF(db[[#This Row],[H_QTY/ CTN]]="","",SEARCH("_",db[[#This Row],[H_QTY/ CTN]]))</f>
        <v>7</v>
      </c>
      <c r="R2272" s="1">
        <f>IF(db[[#This Row],[H_QTY/ CTN]]="","",LEN(db[[#This Row],[H_QTY/ CTN]]))</f>
        <v>7</v>
      </c>
      <c r="S2272" s="90" t="str">
        <f>IF(db[[#This Row],[H_QTY/ CTN]]="","",LEFT(db[[#This Row],[H_QTY/ CTN]],db[[#This Row],[H_1]]-1))</f>
        <v>30 LSN</v>
      </c>
      <c r="T2272" s="87" t="str">
        <f>IF(NOT(db[[#This Row],[H_1]]=db[[#This Row],[H_2]]),MID(db[[#This Row],[H_QTY/ CTN]],db[[#This Row],[H_1]]+1,db[[#This Row],[H_2]]-db[[#This Row],[H_1]]-1),"")</f>
        <v/>
      </c>
      <c r="U2272" s="87" t="str">
        <f>IF(db[[#This Row],[QTY/ CTN B]]="","",LEFT(db[[#This Row],[QTY/ CTN B]],SEARCH(" ",db[[#This Row],[QTY/ CTN B]],1)-1))</f>
        <v>30</v>
      </c>
      <c r="V2272" s="87" t="str">
        <f>IF(db[[#This Row],[QTY/ CTN B]]="","",RIGHT(db[[#This Row],[QTY/ CTN B]],LEN(db[[#This Row],[QTY/ CTN B]])-SEARCH(" ",db[[#This Row],[QTY/ CTN B]],1)))</f>
        <v>LSN</v>
      </c>
      <c r="W2272" s="87">
        <f>IF(db[[#This Row],[QTY/ CTN TG]]="",IF(db[[#This Row],[STN TG]]="","",12),LEFT(db[[#This Row],[QTY/ CTN TG]],SEARCH(" ",db[[#This Row],[QTY/ CTN TG]],1)-1))</f>
        <v>12</v>
      </c>
      <c r="X2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72" s="87" t="str">
        <f>IF(db[[#This Row],[STN K]]="","",IF(db[[#This Row],[STN TG]]="LSN",12,""))</f>
        <v/>
      </c>
      <c r="Z2272" s="87" t="str">
        <f>IF(db[[#This Row],[STN TG]]="LSN","PCS","")</f>
        <v/>
      </c>
      <c r="AA2272" s="87">
        <f>db[[#This Row],[QTY B]]*IF(db[[#This Row],[QTY TG]]="",1,db[[#This Row],[QTY TG]])*IF(db[[#This Row],[QTY K]]="",1,db[[#This Row],[QTY K]])</f>
        <v>360</v>
      </c>
      <c r="AB2272" s="87" t="str">
        <f>IF(db[[#This Row],[STN K]]="",IF(db[[#This Row],[STN TG]]="",db[[#This Row],[STN B]],db[[#This Row],[STN TG]]),db[[#This Row],[STN K]])</f>
        <v>PCS</v>
      </c>
      <c r="AC2272" s="87"/>
    </row>
    <row r="2273" spans="1:29" x14ac:dyDescent="0.25">
      <c r="A2273" s="87">
        <f>ROW()-1</f>
        <v>2272</v>
      </c>
      <c r="B2273" s="3" t="str">
        <f>LOWER(SUBSTITUTE(SUBSTITUTE(SUBSTITUTE(SUBSTITUTE(SUBSTITUTE(SUBSTITUTE(db[[#This Row],[NB BM]]," ",),".",""),"-",""),"(",""),")",""),"/",""))</f>
        <v>staplersdi1104</v>
      </c>
      <c r="C2273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D2273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2273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staplersdi110430lsn</v>
      </c>
      <c r="F22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sdistapler110430lsnartomoro</v>
      </c>
      <c r="G2273" s="1" t="s">
        <v>4519</v>
      </c>
      <c r="H2273" s="4" t="s">
        <v>4397</v>
      </c>
      <c r="I2273" s="49" t="s">
        <v>4396</v>
      </c>
      <c r="J2273" s="1" t="s">
        <v>1620</v>
      </c>
      <c r="K2273" s="28" t="e">
        <f>IF(db[[#This Row],[NB NOTA_C]]="","",COUNTIF([2]!B_MSK[concat],db[[#This Row],[NB NOTA_C]]))</f>
        <v>#REF!</v>
      </c>
      <c r="L2273" s="7" t="s">
        <v>2158</v>
      </c>
      <c r="M2273" s="3" t="s">
        <v>1722</v>
      </c>
      <c r="N2273" s="1" t="s">
        <v>2818</v>
      </c>
      <c r="O2273" s="3" t="s">
        <v>5126</v>
      </c>
      <c r="P2273" s="3" t="str">
        <f>IF(db[[#This Row],[QTY/ CTN]]="","",SUBSTITUTE(SUBSTITUTE(SUBSTITUTE(db[[#This Row],[QTY/ CTN]]," ","_",2),"(",""),")","")&amp;"_")</f>
        <v>30 LSN_</v>
      </c>
      <c r="Q2273" s="3">
        <f>IF(db[[#This Row],[H_QTY/ CTN]]="","",SEARCH("_",db[[#This Row],[H_QTY/ CTN]]))</f>
        <v>7</v>
      </c>
      <c r="R2273" s="3">
        <f>IF(db[[#This Row],[H_QTY/ CTN]]="","",LEN(db[[#This Row],[H_QTY/ CTN]]))</f>
        <v>7</v>
      </c>
      <c r="S2273" s="87" t="str">
        <f>IF(db[[#This Row],[H_QTY/ CTN]]="","",LEFT(db[[#This Row],[H_QTY/ CTN]],db[[#This Row],[H_1]]-1))</f>
        <v>30 LSN</v>
      </c>
      <c r="T2273" s="87" t="str">
        <f>IF(NOT(db[[#This Row],[H_1]]=db[[#This Row],[H_2]]),MID(db[[#This Row],[H_QTY/ CTN]],db[[#This Row],[H_1]]+1,db[[#This Row],[H_2]]-db[[#This Row],[H_1]]-1),"")</f>
        <v/>
      </c>
      <c r="U2273" s="87" t="str">
        <f>IF(db[[#This Row],[QTY/ CTN B]]="","",LEFT(db[[#This Row],[QTY/ CTN B]],SEARCH(" ",db[[#This Row],[QTY/ CTN B]],1)-1))</f>
        <v>30</v>
      </c>
      <c r="V2273" s="87" t="str">
        <f>IF(db[[#This Row],[QTY/ CTN B]]="","",RIGHT(db[[#This Row],[QTY/ CTN B]],LEN(db[[#This Row],[QTY/ CTN B]])-SEARCH(" ",db[[#This Row],[QTY/ CTN B]],1)))</f>
        <v>LSN</v>
      </c>
      <c r="W2273" s="87">
        <f>IF(db[[#This Row],[QTY/ CTN TG]]="",IF(db[[#This Row],[STN TG]]="","",12),LEFT(db[[#This Row],[QTY/ CTN TG]],SEARCH(" ",db[[#This Row],[QTY/ CTN TG]],1)-1))</f>
        <v>12</v>
      </c>
      <c r="X2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73" s="87" t="str">
        <f>IF(db[[#This Row],[STN K]]="","",IF(db[[#This Row],[STN TG]]="LSN",12,""))</f>
        <v/>
      </c>
      <c r="Z2273" s="87" t="str">
        <f>IF(db[[#This Row],[STN TG]]="LSN","PCS","")</f>
        <v/>
      </c>
      <c r="AA2273" s="87">
        <f>db[[#This Row],[QTY B]]*IF(db[[#This Row],[QTY TG]]="",1,db[[#This Row],[QTY TG]])*IF(db[[#This Row],[QTY K]]="",1,db[[#This Row],[QTY K]])</f>
        <v>360</v>
      </c>
      <c r="AB2273" s="87" t="str">
        <f>IF(db[[#This Row],[STN K]]="",IF(db[[#This Row],[STN TG]]="",db[[#This Row],[STN B]],db[[#This Row],[STN TG]]),db[[#This Row],[STN K]])</f>
        <v>PCS</v>
      </c>
      <c r="AC2273" s="87"/>
    </row>
    <row r="2274" spans="1:29" x14ac:dyDescent="0.25">
      <c r="A2274" s="87">
        <f>ROW()-1</f>
        <v>2273</v>
      </c>
      <c r="B2274" s="3" t="str">
        <f>LOWER(SUBSTITUTE(SUBSTITUTE(SUBSTITUTE(SUBSTITUTE(SUBSTITUTE(SUBSTITUTE(db[[#This Row],[NB BM]]," ",),".",""),"-",""),"(",""),")",""),"/",""))</f>
        <v>staplersdi1123</v>
      </c>
      <c r="C2274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D2274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E2274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staplersdi112320lsn</v>
      </c>
      <c r="F22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sdistapler112320lsnartomoro</v>
      </c>
      <c r="G2274" s="1" t="s">
        <v>2011</v>
      </c>
      <c r="H2274" s="4" t="s">
        <v>2975</v>
      </c>
      <c r="I2274" s="49" t="s">
        <v>3547</v>
      </c>
      <c r="J2274" s="1" t="s">
        <v>1620</v>
      </c>
      <c r="K2274" s="26" t="e">
        <f>IF(db[[#This Row],[NB NOTA_C]]="","",COUNTIF([2]!B_MSK[concat],db[[#This Row],[NB NOTA_C]]))</f>
        <v>#REF!</v>
      </c>
      <c r="L2274" s="7" t="s">
        <v>2158</v>
      </c>
      <c r="M2274" s="3" t="s">
        <v>1718</v>
      </c>
      <c r="N2274" s="1" t="s">
        <v>2818</v>
      </c>
      <c r="O2274" s="1" t="s">
        <v>5114</v>
      </c>
      <c r="P2274" s="1" t="str">
        <f>IF(db[[#This Row],[QTY/ CTN]]="","",SUBSTITUTE(SUBSTITUTE(SUBSTITUTE(db[[#This Row],[QTY/ CTN]]," ","_",2),"(",""),")","")&amp;"_")</f>
        <v>20 LSN_</v>
      </c>
      <c r="Q2274" s="1">
        <f>IF(db[[#This Row],[H_QTY/ CTN]]="","",SEARCH("_",db[[#This Row],[H_QTY/ CTN]]))</f>
        <v>7</v>
      </c>
      <c r="R2274" s="1">
        <f>IF(db[[#This Row],[H_QTY/ CTN]]="","",LEN(db[[#This Row],[H_QTY/ CTN]]))</f>
        <v>7</v>
      </c>
      <c r="S2274" s="90" t="str">
        <f>IF(db[[#This Row],[H_QTY/ CTN]]="","",LEFT(db[[#This Row],[H_QTY/ CTN]],db[[#This Row],[H_1]]-1))</f>
        <v>20 LSN</v>
      </c>
      <c r="T2274" s="87" t="str">
        <f>IF(NOT(db[[#This Row],[H_1]]=db[[#This Row],[H_2]]),MID(db[[#This Row],[H_QTY/ CTN]],db[[#This Row],[H_1]]+1,db[[#This Row],[H_2]]-db[[#This Row],[H_1]]-1),"")</f>
        <v/>
      </c>
      <c r="U2274" s="87" t="str">
        <f>IF(db[[#This Row],[QTY/ CTN B]]="","",LEFT(db[[#This Row],[QTY/ CTN B]],SEARCH(" ",db[[#This Row],[QTY/ CTN B]],1)-1))</f>
        <v>20</v>
      </c>
      <c r="V2274" s="87" t="str">
        <f>IF(db[[#This Row],[QTY/ CTN B]]="","",RIGHT(db[[#This Row],[QTY/ CTN B]],LEN(db[[#This Row],[QTY/ CTN B]])-SEARCH(" ",db[[#This Row],[QTY/ CTN B]],1)))</f>
        <v>LSN</v>
      </c>
      <c r="W2274" s="87">
        <f>IF(db[[#This Row],[QTY/ CTN TG]]="",IF(db[[#This Row],[STN TG]]="","",12),LEFT(db[[#This Row],[QTY/ CTN TG]],SEARCH(" ",db[[#This Row],[QTY/ CTN TG]],1)-1))</f>
        <v>12</v>
      </c>
      <c r="X2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74" s="87" t="str">
        <f>IF(db[[#This Row],[STN K]]="","",IF(db[[#This Row],[STN TG]]="LSN",12,""))</f>
        <v/>
      </c>
      <c r="Z2274" s="87" t="str">
        <f>IF(db[[#This Row],[STN TG]]="LSN","PCS","")</f>
        <v/>
      </c>
      <c r="AA2274" s="87">
        <f>db[[#This Row],[QTY B]]*IF(db[[#This Row],[QTY TG]]="",1,db[[#This Row],[QTY TG]])*IF(db[[#This Row],[QTY K]]="",1,db[[#This Row],[QTY K]])</f>
        <v>240</v>
      </c>
      <c r="AB2274" s="87" t="str">
        <f>IF(db[[#This Row],[STN K]]="",IF(db[[#This Row],[STN TG]]="",db[[#This Row],[STN B]],db[[#This Row],[STN TG]]),db[[#This Row],[STN K]])</f>
        <v>PCS</v>
      </c>
      <c r="AC2274" s="87"/>
    </row>
    <row r="2275" spans="1:29" x14ac:dyDescent="0.25">
      <c r="A2275" s="87">
        <f>ROW()-1</f>
        <v>2274</v>
      </c>
      <c r="B2275" s="17" t="str">
        <f>LOWER(SUBSTITUTE(SUBSTITUTE(SUBSTITUTE(SUBSTITUTE(SUBSTITUTE(SUBSTITUTE(db[[#This Row],[NB BM]]," ",),".",""),"-",""),"(",""),")",""),"/",""))</f>
        <v>isistaplerstaplessdi1204no3</v>
      </c>
      <c r="C2275" s="17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D2275" s="17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E2275" s="17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isistaplerstaplessdi1204no3500box</v>
      </c>
      <c r="F2275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sdistaples1204no3500boxartomoro</v>
      </c>
      <c r="G2275" s="4" t="s">
        <v>4797</v>
      </c>
      <c r="H2275" s="4" t="s">
        <v>4752</v>
      </c>
      <c r="I2275" s="49" t="s">
        <v>5112</v>
      </c>
      <c r="J2275" s="4" t="s">
        <v>1620</v>
      </c>
      <c r="K2275" s="72" t="e">
        <f>IF(db[[#This Row],[NB NOTA_C]]="","",COUNTIF([2]!B_MSK[concat],db[[#This Row],[NB NOTA_C]]))</f>
        <v>#REF!</v>
      </c>
      <c r="L2275" s="21" t="s">
        <v>2158</v>
      </c>
      <c r="M2275" s="17" t="s">
        <v>1713</v>
      </c>
      <c r="N2275" s="4" t="s">
        <v>2818</v>
      </c>
      <c r="O2275" s="17"/>
      <c r="P2275" s="17" t="str">
        <f>IF(db[[#This Row],[QTY/ CTN]]="","",SUBSTITUTE(SUBSTITUTE(SUBSTITUTE(db[[#This Row],[QTY/ CTN]]," ","_",2),"(",""),")","")&amp;"_")</f>
        <v>500 BOX_</v>
      </c>
      <c r="Q2275" s="17">
        <f>IF(db[[#This Row],[H_QTY/ CTN]]="","",SEARCH("_",db[[#This Row],[H_QTY/ CTN]]))</f>
        <v>8</v>
      </c>
      <c r="R2275" s="17">
        <f>IF(db[[#This Row],[H_QTY/ CTN]]="","",LEN(db[[#This Row],[H_QTY/ CTN]]))</f>
        <v>8</v>
      </c>
      <c r="S2275" s="89" t="str">
        <f>IF(db[[#This Row],[H_QTY/ CTN]]="","",LEFT(db[[#This Row],[H_QTY/ CTN]],db[[#This Row],[H_1]]-1))</f>
        <v>500 BOX</v>
      </c>
      <c r="T2275" s="89" t="str">
        <f>IF(NOT(db[[#This Row],[H_1]]=db[[#This Row],[H_2]]),MID(db[[#This Row],[H_QTY/ CTN]],db[[#This Row],[H_1]]+1,db[[#This Row],[H_2]]-db[[#This Row],[H_1]]-1),"")</f>
        <v/>
      </c>
      <c r="U2275" s="87" t="str">
        <f>IF(db[[#This Row],[QTY/ CTN B]]="","",LEFT(db[[#This Row],[QTY/ CTN B]],SEARCH(" ",db[[#This Row],[QTY/ CTN B]],1)-1))</f>
        <v>500</v>
      </c>
      <c r="V2275" s="87" t="str">
        <f>IF(db[[#This Row],[QTY/ CTN B]]="","",RIGHT(db[[#This Row],[QTY/ CTN B]],LEN(db[[#This Row],[QTY/ CTN B]])-SEARCH(" ",db[[#This Row],[QTY/ CTN B]],1)))</f>
        <v>BOX</v>
      </c>
      <c r="W2275" s="87" t="str">
        <f>IF(db[[#This Row],[QTY/ CTN TG]]="",IF(db[[#This Row],[STN TG]]="","",12),LEFT(db[[#This Row],[QTY/ CTN TG]],SEARCH(" ",db[[#This Row],[QTY/ CTN TG]],1)-1))</f>
        <v/>
      </c>
      <c r="X2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75" s="87" t="str">
        <f>IF(db[[#This Row],[STN K]]="","",IF(db[[#This Row],[STN TG]]="LSN",12,""))</f>
        <v/>
      </c>
      <c r="Z2275" s="87" t="str">
        <f>IF(db[[#This Row],[STN TG]]="LSN","PCS","")</f>
        <v/>
      </c>
      <c r="AA2275" s="87">
        <f>db[[#This Row],[QTY B]]*IF(db[[#This Row],[QTY TG]]="",1,db[[#This Row],[QTY TG]])*IF(db[[#This Row],[QTY K]]="",1,db[[#This Row],[QTY K]])</f>
        <v>500</v>
      </c>
      <c r="AB2275" s="87" t="str">
        <f>IF(db[[#This Row],[STN K]]="",IF(db[[#This Row],[STN TG]]="",db[[#This Row],[STN B]],db[[#This Row],[STN TG]]),db[[#This Row],[STN K]])</f>
        <v>BOX</v>
      </c>
      <c r="AC2275" s="87"/>
    </row>
    <row r="2276" spans="1:29" x14ac:dyDescent="0.25">
      <c r="A2276" s="87">
        <f>ROW()-1</f>
        <v>2275</v>
      </c>
      <c r="B2276" s="17" t="str">
        <f>LOWER(SUBSTITUTE(SUBSTITUTE(SUBSTITUTE(SUBSTITUTE(SUBSTITUTE(SUBSTITUTE(db[[#This Row],[NB BM]]," ",),".",""),"-",""),"(",""),")",""),"/",""))</f>
        <v>isistaplerstaplessdi12102310</v>
      </c>
      <c r="C2276" s="17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D2276" s="17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E2276" s="17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isistaplerstaplessdi12102310200box</v>
      </c>
      <c r="F2276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sdistaples12102310200boxartomoro</v>
      </c>
      <c r="G2276" s="4" t="s">
        <v>4796</v>
      </c>
      <c r="H2276" s="4" t="s">
        <v>4753</v>
      </c>
      <c r="I2276" s="49" t="s">
        <v>3546</v>
      </c>
      <c r="J2276" s="1" t="s">
        <v>1620</v>
      </c>
      <c r="K2276" s="73" t="e">
        <f>IF(db[[#This Row],[NB NOTA_C]]="","",COUNTIF([2]!B_MSK[concat],db[[#This Row],[NB NOTA_C]]))</f>
        <v>#REF!</v>
      </c>
      <c r="L2276" s="21" t="s">
        <v>2158</v>
      </c>
      <c r="M2276" s="17" t="s">
        <v>1711</v>
      </c>
      <c r="N2276" s="4" t="s">
        <v>2818</v>
      </c>
      <c r="O2276" s="4" t="s">
        <v>5996</v>
      </c>
      <c r="P2276" s="4" t="str">
        <f>IF(db[[#This Row],[QTY/ CTN]]="","",SUBSTITUTE(SUBSTITUTE(SUBSTITUTE(db[[#This Row],[QTY/ CTN]]," ","_",2),"(",""),")","")&amp;"_")</f>
        <v>200 BOX_</v>
      </c>
      <c r="Q2276" s="4">
        <f>IF(db[[#This Row],[H_QTY/ CTN]]="","",SEARCH("_",db[[#This Row],[H_QTY/ CTN]]))</f>
        <v>8</v>
      </c>
      <c r="R2276" s="4">
        <f>IF(db[[#This Row],[H_QTY/ CTN]]="","",LEN(db[[#This Row],[H_QTY/ CTN]]))</f>
        <v>8</v>
      </c>
      <c r="S2276" s="101" t="str">
        <f>IF(db[[#This Row],[H_QTY/ CTN]]="","",LEFT(db[[#This Row],[H_QTY/ CTN]],db[[#This Row],[H_1]]-1))</f>
        <v>200 BOX</v>
      </c>
      <c r="T2276" s="89" t="str">
        <f>IF(NOT(db[[#This Row],[H_1]]=db[[#This Row],[H_2]]),MID(db[[#This Row],[H_QTY/ CTN]],db[[#This Row],[H_1]]+1,db[[#This Row],[H_2]]-db[[#This Row],[H_1]]-1),"")</f>
        <v/>
      </c>
      <c r="U2276" s="87" t="str">
        <f>IF(db[[#This Row],[QTY/ CTN B]]="","",LEFT(db[[#This Row],[QTY/ CTN B]],SEARCH(" ",db[[#This Row],[QTY/ CTN B]],1)-1))</f>
        <v>200</v>
      </c>
      <c r="V2276" s="87" t="str">
        <f>IF(db[[#This Row],[QTY/ CTN B]]="","",RIGHT(db[[#This Row],[QTY/ CTN B]],LEN(db[[#This Row],[QTY/ CTN B]])-SEARCH(" ",db[[#This Row],[QTY/ CTN B]],1)))</f>
        <v>BOX</v>
      </c>
      <c r="W2276" s="87" t="str">
        <f>IF(db[[#This Row],[QTY/ CTN TG]]="",IF(db[[#This Row],[STN TG]]="","",12),LEFT(db[[#This Row],[QTY/ CTN TG]],SEARCH(" ",db[[#This Row],[QTY/ CTN TG]],1)-1))</f>
        <v/>
      </c>
      <c r="X2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76" s="87" t="str">
        <f>IF(db[[#This Row],[STN K]]="","",IF(db[[#This Row],[STN TG]]="LSN",12,""))</f>
        <v/>
      </c>
      <c r="Z2276" s="87" t="str">
        <f>IF(db[[#This Row],[STN TG]]="LSN","PCS","")</f>
        <v/>
      </c>
      <c r="AA2276" s="87">
        <f>db[[#This Row],[QTY B]]*IF(db[[#This Row],[QTY TG]]="",1,db[[#This Row],[QTY TG]])*IF(db[[#This Row],[QTY K]]="",1,db[[#This Row],[QTY K]])</f>
        <v>200</v>
      </c>
      <c r="AB2276" s="87" t="str">
        <f>IF(db[[#This Row],[STN K]]="",IF(db[[#This Row],[STN TG]]="",db[[#This Row],[STN B]],db[[#This Row],[STN TG]]),db[[#This Row],[STN K]])</f>
        <v>BOX</v>
      </c>
      <c r="AC2276" s="87"/>
    </row>
    <row r="2277" spans="1:29" x14ac:dyDescent="0.25">
      <c r="A2277" s="87">
        <f>ROW()-1</f>
        <v>2276</v>
      </c>
      <c r="B2277" s="17" t="str">
        <f>LOWER(SUBSTITUTE(SUBSTITUTE(SUBSTITUTE(SUBSTITUTE(SUBSTITUTE(SUBSTITUTE(db[[#This Row],[NB BM]]," ",),".",""),"-",""),"(",""),")",""),"/",""))</f>
        <v>isistaplerstaplessdi12132313</v>
      </c>
      <c r="C2277" s="17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D2277" s="17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E2277" s="17" t="str">
        <f>LOWER(SUBSTITUTE(SUBSTITUTE(SUBSTITUTE(SUBSTITUTE(SUBSTITUTE(SUBSTITUTE(SUBSTITUTE(SUBSTITUTE(SUBSTITUTE(db[[#This Row],[NB BM]]&amp;db[[#This Row],[QTY/ CTN]]," ",),".",""),"-",""),"(",""),")",""),",",""),"/",""),"""",""),"+",""))</f>
        <v>isistaplerstaplessdi12132313200box</v>
      </c>
      <c r="F2277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sdistaples12132313200boxartomoro</v>
      </c>
      <c r="G2277" s="4" t="s">
        <v>4799</v>
      </c>
      <c r="H2277" s="4" t="s">
        <v>4795</v>
      </c>
      <c r="I2277" s="49" t="s">
        <v>4798</v>
      </c>
      <c r="J2277" s="1" t="s">
        <v>1620</v>
      </c>
      <c r="K2277" s="73" t="e">
        <f>IF(db[[#This Row],[NB NOTA_C]]="","",COUNTIF([2]!B_MSK[concat],db[[#This Row],[NB NOTA_C]]))</f>
        <v>#REF!</v>
      </c>
      <c r="L2277" s="21" t="s">
        <v>2158</v>
      </c>
      <c r="M2277" s="17" t="s">
        <v>1711</v>
      </c>
      <c r="N2277" s="4" t="s">
        <v>2818</v>
      </c>
      <c r="O2277" s="4" t="s">
        <v>5997</v>
      </c>
      <c r="P2277" s="4" t="str">
        <f>IF(db[[#This Row],[QTY/ CTN]]="","",SUBSTITUTE(SUBSTITUTE(SUBSTITUTE(db[[#This Row],[QTY/ CTN]]," ","_",2),"(",""),")","")&amp;"_")</f>
        <v>200 BOX_</v>
      </c>
      <c r="Q2277" s="4">
        <f>IF(db[[#This Row],[H_QTY/ CTN]]="","",SEARCH("_",db[[#This Row],[H_QTY/ CTN]]))</f>
        <v>8</v>
      </c>
      <c r="R2277" s="4">
        <f>IF(db[[#This Row],[H_QTY/ CTN]]="","",LEN(db[[#This Row],[H_QTY/ CTN]]))</f>
        <v>8</v>
      </c>
      <c r="S2277" s="101" t="str">
        <f>IF(db[[#This Row],[H_QTY/ CTN]]="","",LEFT(db[[#This Row],[H_QTY/ CTN]],db[[#This Row],[H_1]]-1))</f>
        <v>200 BOX</v>
      </c>
      <c r="T2277" s="89" t="str">
        <f>IF(NOT(db[[#This Row],[H_1]]=db[[#This Row],[H_2]]),MID(db[[#This Row],[H_QTY/ CTN]],db[[#This Row],[H_1]]+1,db[[#This Row],[H_2]]-db[[#This Row],[H_1]]-1),"")</f>
        <v/>
      </c>
      <c r="U2277" s="87" t="str">
        <f>IF(db[[#This Row],[QTY/ CTN B]]="","",LEFT(db[[#This Row],[QTY/ CTN B]],SEARCH(" ",db[[#This Row],[QTY/ CTN B]],1)-1))</f>
        <v>200</v>
      </c>
      <c r="V2277" s="87" t="str">
        <f>IF(db[[#This Row],[QTY/ CTN B]]="","",RIGHT(db[[#This Row],[QTY/ CTN B]],LEN(db[[#This Row],[QTY/ CTN B]])-SEARCH(" ",db[[#This Row],[QTY/ CTN B]],1)))</f>
        <v>BOX</v>
      </c>
      <c r="W2277" s="87" t="str">
        <f>IF(db[[#This Row],[QTY/ CTN TG]]="",IF(db[[#This Row],[STN TG]]="","",12),LEFT(db[[#This Row],[QTY/ CTN TG]],SEARCH(" ",db[[#This Row],[QTY/ CTN TG]],1)-1))</f>
        <v/>
      </c>
      <c r="X2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77" s="87" t="str">
        <f>IF(db[[#This Row],[STN K]]="","",IF(db[[#This Row],[STN TG]]="LSN",12,""))</f>
        <v/>
      </c>
      <c r="Z2277" s="87" t="str">
        <f>IF(db[[#This Row],[STN TG]]="LSN","PCS","")</f>
        <v/>
      </c>
      <c r="AA2277" s="87">
        <f>db[[#This Row],[QTY B]]*IF(db[[#This Row],[QTY TG]]="",1,db[[#This Row],[QTY TG]])*IF(db[[#This Row],[QTY K]]="",1,db[[#This Row],[QTY K]])</f>
        <v>200</v>
      </c>
      <c r="AB2277" s="87" t="str">
        <f>IF(db[[#This Row],[STN K]]="",IF(db[[#This Row],[STN TG]]="",db[[#This Row],[STN B]],db[[#This Row],[STN TG]]),db[[#This Row],[STN K]])</f>
        <v>BOX</v>
      </c>
      <c r="AC2277" s="87"/>
    </row>
    <row r="2278" spans="1:29" x14ac:dyDescent="0.25">
      <c r="A2278" s="87">
        <f>ROW()-1</f>
        <v>2277</v>
      </c>
      <c r="B2278" s="3" t="str">
        <f>LOWER(SUBSTITUTE(SUBSTITUTE(SUBSTITUTE(SUBSTITUTE(SUBSTITUTE(SUBSTITUTE(db[[#This Row],[NB BM]]," ",),".",""),"-",""),"(",""),")",""),"/",""))</f>
        <v>markerwbsdis530vpbiru</v>
      </c>
      <c r="C2278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D2278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E2278" s="3" t="str">
        <f>LOWER(SUBSTITUTE(SUBSTITUTE(SUBSTITUTE(SUBSTITUTE(SUBSTITUTE(SUBSTITUTE(SUBSTITUTE(SUBSTITUTE(SUBSTITUTE(db[[#This Row],[NB BM]]&amp;db[[#This Row],[QTY/ CTN]]," ",),".",""),"-",""),"(",""),")",""),",",""),"/",""),"""",""),"+",""))</f>
        <v>markerwbsdis530vpbiru1pak12set</v>
      </c>
      <c r="F22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sdiwbmarkers530vpbiru1pak12setartomoro</v>
      </c>
      <c r="G2278" s="1" t="s">
        <v>3539</v>
      </c>
      <c r="H2278" s="4" t="s">
        <v>3538</v>
      </c>
      <c r="I2278" s="49" t="s">
        <v>4435</v>
      </c>
      <c r="J2278" s="1" t="s">
        <v>1620</v>
      </c>
      <c r="K2278" s="28" t="e">
        <f>IF(db[[#This Row],[NB NOTA_C]]="","",COUNTIF([2]!B_MSK[concat],db[[#This Row],[NB NOTA_C]]))</f>
        <v>#REF!</v>
      </c>
      <c r="L2278" s="7" t="s">
        <v>2158</v>
      </c>
      <c r="M2278" s="3" t="s">
        <v>3540</v>
      </c>
      <c r="N2278" s="1" t="s">
        <v>2816</v>
      </c>
      <c r="O2278" s="3"/>
      <c r="P2278" s="3" t="str">
        <f>IF(db[[#This Row],[QTY/ CTN]]="","",SUBSTITUTE(SUBSTITUTE(SUBSTITUTE(db[[#This Row],[QTY/ CTN]]," ","_",2),"(",""),")","")&amp;"_")</f>
        <v>1 PAK_12 SET_</v>
      </c>
      <c r="Q2278" s="3">
        <f>IF(db[[#This Row],[H_QTY/ CTN]]="","",SEARCH("_",db[[#This Row],[H_QTY/ CTN]]))</f>
        <v>6</v>
      </c>
      <c r="R2278" s="3">
        <f>IF(db[[#This Row],[H_QTY/ CTN]]="","",LEN(db[[#This Row],[H_QTY/ CTN]]))</f>
        <v>13</v>
      </c>
      <c r="S2278" s="87" t="str">
        <f>IF(db[[#This Row],[H_QTY/ CTN]]="","",LEFT(db[[#This Row],[H_QTY/ CTN]],db[[#This Row],[H_1]]-1))</f>
        <v>1 PAK</v>
      </c>
      <c r="T2278" s="87" t="str">
        <f>IF(NOT(db[[#This Row],[H_1]]=db[[#This Row],[H_2]]),MID(db[[#This Row],[H_QTY/ CTN]],db[[#This Row],[H_1]]+1,db[[#This Row],[H_2]]-db[[#This Row],[H_1]]-1),"")</f>
        <v>12 SET</v>
      </c>
      <c r="U2278" s="87" t="str">
        <f>IF(db[[#This Row],[QTY/ CTN B]]="","",LEFT(db[[#This Row],[QTY/ CTN B]],SEARCH(" ",db[[#This Row],[QTY/ CTN B]],1)-1))</f>
        <v>1</v>
      </c>
      <c r="V2278" s="87" t="str">
        <f>IF(db[[#This Row],[QTY/ CTN B]]="","",RIGHT(db[[#This Row],[QTY/ CTN B]],LEN(db[[#This Row],[QTY/ CTN B]])-SEARCH(" ",db[[#This Row],[QTY/ CTN B]],1)))</f>
        <v>PAK</v>
      </c>
      <c r="W2278" s="87" t="str">
        <f>IF(db[[#This Row],[QTY/ CTN TG]]="",IF(db[[#This Row],[STN TG]]="","",12),LEFT(db[[#This Row],[QTY/ CTN TG]],SEARCH(" ",db[[#This Row],[QTY/ CTN TG]],1)-1))</f>
        <v>12</v>
      </c>
      <c r="X2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278" s="87" t="str">
        <f>IF(db[[#This Row],[STN K]]="","",IF(db[[#This Row],[STN TG]]="LSN",12,""))</f>
        <v/>
      </c>
      <c r="Z2278" s="87" t="str">
        <f>IF(db[[#This Row],[STN TG]]="LSN","PCS","")</f>
        <v/>
      </c>
      <c r="AA2278" s="87">
        <f>db[[#This Row],[QTY B]]*IF(db[[#This Row],[QTY TG]]="",1,db[[#This Row],[QTY TG]])*IF(db[[#This Row],[QTY K]]="",1,db[[#This Row],[QTY K]])</f>
        <v>12</v>
      </c>
      <c r="AB2278" s="87" t="str">
        <f>IF(db[[#This Row],[STN K]]="",IF(db[[#This Row],[STN TG]]="",db[[#This Row],[STN B]],db[[#This Row],[STN TG]]),db[[#This Row],[STN K]])</f>
        <v>SET</v>
      </c>
      <c r="AC2278" s="87"/>
    </row>
    <row r="2279" spans="1:29" x14ac:dyDescent="0.25">
      <c r="A2279" s="87">
        <f>ROW()-1</f>
        <v>2278</v>
      </c>
      <c r="B2279" s="3" t="str">
        <f>LOWER(SUBSTITUTE(SUBSTITUTE(SUBSTITUTE(SUBSTITUTE(SUBSTITUTE(SUBSTITUTE(db[[#This Row],[NB BM]]," ",),".",""),"-",""),"(",""),")",""),"/",""))</f>
        <v>markerwbsdis530vphitam</v>
      </c>
      <c r="C2279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D2279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E2279" s="3" t="str">
        <f>LOWER(SUBSTITUTE(SUBSTITUTE(SUBSTITUTE(SUBSTITUTE(SUBSTITUTE(SUBSTITUTE(SUBSTITUTE(SUBSTITUTE(SUBSTITUTE(db[[#This Row],[NB BM]]&amp;db[[#This Row],[QTY/ CTN]]," ",),".",""),"-",""),"(",""),")",""),",",""),"/",""),"""",""),"+",""))</f>
        <v>markerwbsdis530vphitam</v>
      </c>
      <c r="F22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sdiwbmarkers530vphitamartomoro</v>
      </c>
      <c r="G2279" s="1" t="s">
        <v>4518</v>
      </c>
      <c r="H2279" s="4" t="s">
        <v>4395</v>
      </c>
      <c r="I2279" s="49" t="s">
        <v>4436</v>
      </c>
      <c r="J2279" s="1" t="s">
        <v>1620</v>
      </c>
      <c r="K2279" s="28" t="e">
        <f>IF(db[[#This Row],[NB NOTA_C]]="","",COUNTIF([2]!B_MSK[concat],db[[#This Row],[NB NOTA_C]]))</f>
        <v>#REF!</v>
      </c>
      <c r="L2279" s="7" t="s">
        <v>2158</v>
      </c>
      <c r="M2279" s="3" t="s">
        <v>3362</v>
      </c>
      <c r="N2279" s="1" t="s">
        <v>2816</v>
      </c>
      <c r="O2279" s="3"/>
      <c r="P2279" s="3" t="str">
        <f>IF(db[[#This Row],[QTY/ CTN]]="","",SUBSTITUTE(SUBSTITUTE(SUBSTITUTE(db[[#This Row],[QTY/ CTN]]," ","_",2),"(",""),")","")&amp;"_")</f>
        <v>-_</v>
      </c>
      <c r="Q2279" s="3">
        <f>IF(db[[#This Row],[H_QTY/ CTN]]="","",SEARCH("_",db[[#This Row],[H_QTY/ CTN]]))</f>
        <v>2</v>
      </c>
      <c r="R2279" s="3">
        <f>IF(db[[#This Row],[H_QTY/ CTN]]="","",LEN(db[[#This Row],[H_QTY/ CTN]]))</f>
        <v>2</v>
      </c>
      <c r="S2279" s="87" t="str">
        <f>IF(db[[#This Row],[H_QTY/ CTN]]="","",LEFT(db[[#This Row],[H_QTY/ CTN]],db[[#This Row],[H_1]]-1))</f>
        <v>-</v>
      </c>
      <c r="T2279" s="87" t="str">
        <f>IF(NOT(db[[#This Row],[H_1]]=db[[#This Row],[H_2]]),MID(db[[#This Row],[H_QTY/ CTN]],db[[#This Row],[H_1]]+1,db[[#This Row],[H_2]]-db[[#This Row],[H_1]]-1),"")</f>
        <v/>
      </c>
      <c r="U2279" s="87" t="e">
        <f>IF(db[[#This Row],[QTY/ CTN B]]="","",LEFT(db[[#This Row],[QTY/ CTN B]],SEARCH(" ",db[[#This Row],[QTY/ CTN B]],1)-1))</f>
        <v>#VALUE!</v>
      </c>
      <c r="V2279" s="87" t="e">
        <f>IF(db[[#This Row],[QTY/ CTN B]]="","",RIGHT(db[[#This Row],[QTY/ CTN B]],LEN(db[[#This Row],[QTY/ CTN B]])-SEARCH(" ",db[[#This Row],[QTY/ CTN B]],1)))</f>
        <v>#VALUE!</v>
      </c>
      <c r="W2279" s="87" t="e">
        <f>IF(db[[#This Row],[QTY/ CTN TG]]="",IF(db[[#This Row],[STN TG]]="","",12),LEFT(db[[#This Row],[QTY/ CTN TG]],SEARCH(" ",db[[#This Row],[QTY/ CTN TG]],1)-1))</f>
        <v>#VALUE!</v>
      </c>
      <c r="X2279" s="87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Y2279" s="87" t="e">
        <f>IF(db[[#This Row],[STN K]]="","",IF(db[[#This Row],[STN TG]]="LSN",12,""))</f>
        <v>#VALUE!</v>
      </c>
      <c r="Z2279" s="87" t="e">
        <f>IF(db[[#This Row],[STN TG]]="LSN","PCS","")</f>
        <v>#VALUE!</v>
      </c>
      <c r="AA2279" s="87" t="e">
        <f>db[[#This Row],[QTY B]]*IF(db[[#This Row],[QTY TG]]="",1,db[[#This Row],[QTY TG]])*IF(db[[#This Row],[QTY K]]="",1,db[[#This Row],[QTY K]])</f>
        <v>#VALUE!</v>
      </c>
      <c r="AB2279" s="87" t="e">
        <f>IF(db[[#This Row],[STN K]]="",IF(db[[#This Row],[STN TG]]="",db[[#This Row],[STN B]],db[[#This Row],[STN TG]]),db[[#This Row],[STN K]])</f>
        <v>#VALUE!</v>
      </c>
      <c r="AC2279" s="87"/>
    </row>
    <row r="2280" spans="1:29" x14ac:dyDescent="0.25">
      <c r="A2280" s="87">
        <f>ROW()-1</f>
        <v>2279</v>
      </c>
      <c r="B2280" s="9" t="str">
        <f>LOWER(SUBSTITUTE(SUBSTITUTE(SUBSTITUTE(SUBSTITUTE(SUBSTITUTE(SUBSTITUTE(db[[#This Row],[NB BM]]," ",),".",""),"-",""),"(",""),")",""),"/",""))</f>
        <v>garisansegitigabtno10</v>
      </c>
      <c r="C2280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D2280" s="9" t="str">
        <f>LOWER(SUBSTITUTE(SUBSTITUTE(SUBSTITUTE(SUBSTITUTE(SUBSTITUTE(SUBSTITUTE(SUBSTITUTE(SUBSTITUTE(SUBSTITUTE(db[[#This Row],[NB PAJAK]]," ",""),"-",""),"(",""),")",""),".",""),",",""),"/",""),"""",""),"+",""))</f>
        <v/>
      </c>
      <c r="E2280" s="9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garisansegitigabtno1016lsn</v>
      </c>
      <c r="F228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segitigabtno1016lsnuntana</v>
      </c>
      <c r="G2280" s="8" t="s">
        <v>1089</v>
      </c>
      <c r="H2280" s="18" t="s">
        <v>1390</v>
      </c>
      <c r="I2280" s="49"/>
      <c r="J2280" s="1" t="s">
        <v>1621</v>
      </c>
      <c r="K2280" s="26" t="e">
        <f>IF(db[[#This Row],[NB NOTA_C]]="","",COUNTIF([2]!B_MSK[concat],db[[#This Row],[NB NOTA_C]]))</f>
        <v>#REF!</v>
      </c>
      <c r="L2280" s="6" t="s">
        <v>1644</v>
      </c>
      <c r="M2280" s="1" t="s">
        <v>1737</v>
      </c>
      <c r="N2280" s="1" t="s">
        <v>2792</v>
      </c>
      <c r="P2280" s="1" t="str">
        <f>IF(db[[#This Row],[QTY/ CTN]]="","",SUBSTITUTE(SUBSTITUTE(SUBSTITUTE(db[[#This Row],[QTY/ CTN]]," ","_",2),"(",""),")","")&amp;"_")</f>
        <v>16 LSN_</v>
      </c>
      <c r="Q2280" s="1">
        <f>IF(db[[#This Row],[H_QTY/ CTN]]="","",SEARCH("_",db[[#This Row],[H_QTY/ CTN]]))</f>
        <v>7</v>
      </c>
      <c r="R2280" s="1">
        <f>IF(db[[#This Row],[H_QTY/ CTN]]="","",LEN(db[[#This Row],[H_QTY/ CTN]]))</f>
        <v>7</v>
      </c>
      <c r="S2280" s="90" t="str">
        <f>IF(db[[#This Row],[H_QTY/ CTN]]="","",LEFT(db[[#This Row],[H_QTY/ CTN]],db[[#This Row],[H_1]]-1))</f>
        <v>16 LSN</v>
      </c>
      <c r="T2280" s="87" t="str">
        <f>IF(NOT(db[[#This Row],[H_1]]=db[[#This Row],[H_2]]),MID(db[[#This Row],[H_QTY/ CTN]],db[[#This Row],[H_1]]+1,db[[#This Row],[H_2]]-db[[#This Row],[H_1]]-1),"")</f>
        <v/>
      </c>
      <c r="U2280" s="87" t="str">
        <f>IF(db[[#This Row],[QTY/ CTN B]]="","",LEFT(db[[#This Row],[QTY/ CTN B]],SEARCH(" ",db[[#This Row],[QTY/ CTN B]],1)-1))</f>
        <v>16</v>
      </c>
      <c r="V2280" s="87" t="str">
        <f>IF(db[[#This Row],[QTY/ CTN B]]="","",RIGHT(db[[#This Row],[QTY/ CTN B]],LEN(db[[#This Row],[QTY/ CTN B]])-SEARCH(" ",db[[#This Row],[QTY/ CTN B]],1)))</f>
        <v>LSN</v>
      </c>
      <c r="W2280" s="87">
        <f>IF(db[[#This Row],[QTY/ CTN TG]]="",IF(db[[#This Row],[STN TG]]="","",12),LEFT(db[[#This Row],[QTY/ CTN TG]],SEARCH(" ",db[[#This Row],[QTY/ CTN TG]],1)-1))</f>
        <v>12</v>
      </c>
      <c r="X2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0" s="87" t="str">
        <f>IF(db[[#This Row],[STN K]]="","",IF(db[[#This Row],[STN TG]]="LSN",12,""))</f>
        <v/>
      </c>
      <c r="Z2280" s="87" t="str">
        <f>IF(db[[#This Row],[STN TG]]="LSN","PCS","")</f>
        <v/>
      </c>
      <c r="AA2280" s="87">
        <f>db[[#This Row],[QTY B]]*IF(db[[#This Row],[QTY TG]]="",1,db[[#This Row],[QTY TG]])*IF(db[[#This Row],[QTY K]]="",1,db[[#This Row],[QTY K]])</f>
        <v>192</v>
      </c>
      <c r="AB2280" s="87" t="str">
        <f>IF(db[[#This Row],[STN K]]="",IF(db[[#This Row],[STN TG]]="",db[[#This Row],[STN B]],db[[#This Row],[STN TG]]),db[[#This Row],[STN K]])</f>
        <v>PCS</v>
      </c>
      <c r="AC2280" s="87"/>
    </row>
    <row r="2281" spans="1:29" x14ac:dyDescent="0.25">
      <c r="A2281" s="87">
        <f>ROW()-1</f>
        <v>2280</v>
      </c>
      <c r="B2281" s="3" t="str">
        <f>LOWER(SUBSTITUTE(SUBSTITUTE(SUBSTITUTE(SUBSTITUTE(SUBSTITUTE(SUBSTITUTE(db[[#This Row],[NB BM]]," ",),".",""),"-",""),"(",""),")",""),"/",""))</f>
        <v>garisansegitigabtno12</v>
      </c>
      <c r="C2281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D2281" s="3" t="str">
        <f>LOWER(SUBSTITUTE(SUBSTITUTE(SUBSTITUTE(SUBSTITUTE(SUBSTITUTE(SUBSTITUTE(SUBSTITUTE(SUBSTITUTE(SUBSTITUTE(db[[#This Row],[NB PAJAK]]," ",""),"-",""),"(",""),")",""),".",""),",",""),"/",""),"""",""),"+",""))</f>
        <v/>
      </c>
      <c r="E2281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garisansegitigabtno1216lsn</v>
      </c>
      <c r="F22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segitigabtno1216lsnuntana</v>
      </c>
      <c r="G2281" s="1" t="s">
        <v>1892</v>
      </c>
      <c r="H2281" s="4" t="s">
        <v>3265</v>
      </c>
      <c r="I2281" s="49"/>
      <c r="J2281" s="1" t="s">
        <v>1621</v>
      </c>
      <c r="K2281" s="26" t="e">
        <f>IF(db[[#This Row],[NB NOTA_C]]="","",COUNTIF([2]!B_MSK[concat],db[[#This Row],[NB NOTA_C]]))</f>
        <v>#REF!</v>
      </c>
      <c r="L2281" s="7" t="s">
        <v>1644</v>
      </c>
      <c r="M2281" s="3" t="s">
        <v>1737</v>
      </c>
      <c r="N2281" s="1" t="s">
        <v>2792</v>
      </c>
      <c r="P2281" s="1" t="str">
        <f>IF(db[[#This Row],[QTY/ CTN]]="","",SUBSTITUTE(SUBSTITUTE(SUBSTITUTE(db[[#This Row],[QTY/ CTN]]," ","_",2),"(",""),")","")&amp;"_")</f>
        <v>16 LSN_</v>
      </c>
      <c r="Q2281" s="1">
        <f>IF(db[[#This Row],[H_QTY/ CTN]]="","",SEARCH("_",db[[#This Row],[H_QTY/ CTN]]))</f>
        <v>7</v>
      </c>
      <c r="R2281" s="1">
        <f>IF(db[[#This Row],[H_QTY/ CTN]]="","",LEN(db[[#This Row],[H_QTY/ CTN]]))</f>
        <v>7</v>
      </c>
      <c r="S2281" s="90" t="str">
        <f>IF(db[[#This Row],[H_QTY/ CTN]]="","",LEFT(db[[#This Row],[H_QTY/ CTN]],db[[#This Row],[H_1]]-1))</f>
        <v>16 LSN</v>
      </c>
      <c r="T2281" s="87" t="str">
        <f>IF(NOT(db[[#This Row],[H_1]]=db[[#This Row],[H_2]]),MID(db[[#This Row],[H_QTY/ CTN]],db[[#This Row],[H_1]]+1,db[[#This Row],[H_2]]-db[[#This Row],[H_1]]-1),"")</f>
        <v/>
      </c>
      <c r="U2281" s="87" t="str">
        <f>IF(db[[#This Row],[QTY/ CTN B]]="","",LEFT(db[[#This Row],[QTY/ CTN B]],SEARCH(" ",db[[#This Row],[QTY/ CTN B]],1)-1))</f>
        <v>16</v>
      </c>
      <c r="V2281" s="87" t="str">
        <f>IF(db[[#This Row],[QTY/ CTN B]]="","",RIGHT(db[[#This Row],[QTY/ CTN B]],LEN(db[[#This Row],[QTY/ CTN B]])-SEARCH(" ",db[[#This Row],[QTY/ CTN B]],1)))</f>
        <v>LSN</v>
      </c>
      <c r="W2281" s="87">
        <f>IF(db[[#This Row],[QTY/ CTN TG]]="",IF(db[[#This Row],[STN TG]]="","",12),LEFT(db[[#This Row],[QTY/ CTN TG]],SEARCH(" ",db[[#This Row],[QTY/ CTN TG]],1)-1))</f>
        <v>12</v>
      </c>
      <c r="X2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1" s="87" t="str">
        <f>IF(db[[#This Row],[STN K]]="","",IF(db[[#This Row],[STN TG]]="LSN",12,""))</f>
        <v/>
      </c>
      <c r="Z2281" s="87" t="str">
        <f>IF(db[[#This Row],[STN TG]]="LSN","PCS","")</f>
        <v/>
      </c>
      <c r="AA2281" s="87">
        <f>db[[#This Row],[QTY B]]*IF(db[[#This Row],[QTY TG]]="",1,db[[#This Row],[QTY TG]])*IF(db[[#This Row],[QTY K]]="",1,db[[#This Row],[QTY K]])</f>
        <v>192</v>
      </c>
      <c r="AB2281" s="87" t="str">
        <f>IF(db[[#This Row],[STN K]]="",IF(db[[#This Row],[STN TG]]="",db[[#This Row],[STN B]],db[[#This Row],[STN TG]]),db[[#This Row],[STN K]])</f>
        <v>PCS</v>
      </c>
      <c r="AC2281" s="87"/>
    </row>
    <row r="2282" spans="1:29" x14ac:dyDescent="0.25">
      <c r="A2282" s="87">
        <f>ROW()-1</f>
        <v>2281</v>
      </c>
      <c r="B2282" s="3" t="str">
        <f>LOWER(SUBSTITUTE(SUBSTITUTE(SUBSTITUTE(SUBSTITUTE(SUBSTITUTE(SUBSTITUTE(db[[#This Row],[NB BM]]," ",),".",""),"-",""),"(",""),")",""),"/",""))</f>
        <v>garisansegitigabt15</v>
      </c>
      <c r="C2282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D2282" s="3" t="str">
        <f>LOWER(SUBSTITUTE(SUBSTITUTE(SUBSTITUTE(SUBSTITUTE(SUBSTITUTE(SUBSTITUTE(SUBSTITUTE(SUBSTITUTE(SUBSTITUTE(db[[#This Row],[NB PAJAK]]," ",""),"-",""),"(",""),")",""),".",""),",",""),"/",""),"""",""),"+",""))</f>
        <v/>
      </c>
      <c r="E2282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garisansegitigabt156lsn</v>
      </c>
      <c r="F22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segitigabtno156lsnuntana</v>
      </c>
      <c r="G2282" s="1" t="s">
        <v>1087</v>
      </c>
      <c r="H2282" s="4" t="s">
        <v>1389</v>
      </c>
      <c r="I2282" s="49"/>
      <c r="J2282" s="1" t="s">
        <v>1621</v>
      </c>
      <c r="K2282" s="26" t="e">
        <f>IF(db[[#This Row],[NB NOTA_C]]="","",COUNTIF([2]!B_MSK[concat],db[[#This Row],[NB NOTA_C]]))</f>
        <v>#REF!</v>
      </c>
      <c r="L2282" s="6" t="s">
        <v>1644</v>
      </c>
      <c r="M2282" s="1" t="s">
        <v>1700</v>
      </c>
      <c r="N2282" s="1" t="s">
        <v>2792</v>
      </c>
      <c r="P2282" s="1" t="str">
        <f>IF(db[[#This Row],[QTY/ CTN]]="","",SUBSTITUTE(SUBSTITUTE(SUBSTITUTE(db[[#This Row],[QTY/ CTN]]," ","_",2),"(",""),")","")&amp;"_")</f>
        <v>6 LSN_</v>
      </c>
      <c r="Q2282" s="1">
        <f>IF(db[[#This Row],[H_QTY/ CTN]]="","",SEARCH("_",db[[#This Row],[H_QTY/ CTN]]))</f>
        <v>6</v>
      </c>
      <c r="R2282" s="1">
        <f>IF(db[[#This Row],[H_QTY/ CTN]]="","",LEN(db[[#This Row],[H_QTY/ CTN]]))</f>
        <v>6</v>
      </c>
      <c r="S2282" s="90" t="str">
        <f>IF(db[[#This Row],[H_QTY/ CTN]]="","",LEFT(db[[#This Row],[H_QTY/ CTN]],db[[#This Row],[H_1]]-1))</f>
        <v>6 LSN</v>
      </c>
      <c r="T2282" s="87" t="str">
        <f>IF(NOT(db[[#This Row],[H_1]]=db[[#This Row],[H_2]]),MID(db[[#This Row],[H_QTY/ CTN]],db[[#This Row],[H_1]]+1,db[[#This Row],[H_2]]-db[[#This Row],[H_1]]-1),"")</f>
        <v/>
      </c>
      <c r="U2282" s="87" t="str">
        <f>IF(db[[#This Row],[QTY/ CTN B]]="","",LEFT(db[[#This Row],[QTY/ CTN B]],SEARCH(" ",db[[#This Row],[QTY/ CTN B]],1)-1))</f>
        <v>6</v>
      </c>
      <c r="V2282" s="87" t="str">
        <f>IF(db[[#This Row],[QTY/ CTN B]]="","",RIGHT(db[[#This Row],[QTY/ CTN B]],LEN(db[[#This Row],[QTY/ CTN B]])-SEARCH(" ",db[[#This Row],[QTY/ CTN B]],1)))</f>
        <v>LSN</v>
      </c>
      <c r="W2282" s="87">
        <f>IF(db[[#This Row],[QTY/ CTN TG]]="",IF(db[[#This Row],[STN TG]]="","",12),LEFT(db[[#This Row],[QTY/ CTN TG]],SEARCH(" ",db[[#This Row],[QTY/ CTN TG]],1)-1))</f>
        <v>12</v>
      </c>
      <c r="X2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2" s="87" t="str">
        <f>IF(db[[#This Row],[STN K]]="","",IF(db[[#This Row],[STN TG]]="LSN",12,""))</f>
        <v/>
      </c>
      <c r="Z2282" s="87" t="str">
        <f>IF(db[[#This Row],[STN TG]]="LSN","PCS","")</f>
        <v/>
      </c>
      <c r="AA2282" s="87">
        <f>db[[#This Row],[QTY B]]*IF(db[[#This Row],[QTY TG]]="",1,db[[#This Row],[QTY TG]])*IF(db[[#This Row],[QTY K]]="",1,db[[#This Row],[QTY K]])</f>
        <v>72</v>
      </c>
      <c r="AB2282" s="87" t="str">
        <f>IF(db[[#This Row],[STN K]]="",IF(db[[#This Row],[STN TG]]="",db[[#This Row],[STN B]],db[[#This Row],[STN TG]]),db[[#This Row],[STN K]])</f>
        <v>PCS</v>
      </c>
      <c r="AC2282" s="87"/>
    </row>
    <row r="2283" spans="1:29" x14ac:dyDescent="0.25">
      <c r="A2283" s="87">
        <f>ROW()-1</f>
        <v>2282</v>
      </c>
      <c r="B2283" s="3" t="str">
        <f>LOWER(SUBSTITUTE(SUBSTITUTE(SUBSTITUTE(SUBSTITUTE(SUBSTITUTE(SUBSTITUTE(db[[#This Row],[NB BM]]," ",),".",""),"-",""),"(",""),")",""),"/",""))</f>
        <v>garisansegitigabt18</v>
      </c>
      <c r="C2283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D2283" s="3" t="str">
        <f>LOWER(SUBSTITUTE(SUBSTITUTE(SUBSTITUTE(SUBSTITUTE(SUBSTITUTE(SUBSTITUTE(SUBSTITUTE(SUBSTITUTE(SUBSTITUTE(db[[#This Row],[NB PAJAK]]," ",""),"-",""),"(",""),")",""),".",""),",",""),"/",""),"""",""),"+",""))</f>
        <v/>
      </c>
      <c r="E2283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garisansegitigabt186lsn</v>
      </c>
      <c r="F22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segitigabtno186lsnuntana</v>
      </c>
      <c r="G2283" s="1" t="s">
        <v>1088</v>
      </c>
      <c r="H2283" s="4" t="s">
        <v>1618</v>
      </c>
      <c r="I2283" s="49"/>
      <c r="J2283" s="1" t="s">
        <v>1621</v>
      </c>
      <c r="K2283" s="26" t="e">
        <f>IF(db[[#This Row],[NB NOTA_C]]="","",COUNTIF([2]!B_MSK[concat],db[[#This Row],[NB NOTA_C]]))</f>
        <v>#REF!</v>
      </c>
      <c r="L2283" s="6" t="s">
        <v>1644</v>
      </c>
      <c r="M2283" s="1" t="s">
        <v>1700</v>
      </c>
      <c r="N2283" s="1" t="s">
        <v>2792</v>
      </c>
      <c r="P2283" s="1" t="str">
        <f>IF(db[[#This Row],[QTY/ CTN]]="","",SUBSTITUTE(SUBSTITUTE(SUBSTITUTE(db[[#This Row],[QTY/ CTN]]," ","_",2),"(",""),")","")&amp;"_")</f>
        <v>6 LSN_</v>
      </c>
      <c r="Q2283" s="1">
        <f>IF(db[[#This Row],[H_QTY/ CTN]]="","",SEARCH("_",db[[#This Row],[H_QTY/ CTN]]))</f>
        <v>6</v>
      </c>
      <c r="R2283" s="1">
        <f>IF(db[[#This Row],[H_QTY/ CTN]]="","",LEN(db[[#This Row],[H_QTY/ CTN]]))</f>
        <v>6</v>
      </c>
      <c r="S2283" s="90" t="str">
        <f>IF(db[[#This Row],[H_QTY/ CTN]]="","",LEFT(db[[#This Row],[H_QTY/ CTN]],db[[#This Row],[H_1]]-1))</f>
        <v>6 LSN</v>
      </c>
      <c r="T2283" s="87" t="str">
        <f>IF(NOT(db[[#This Row],[H_1]]=db[[#This Row],[H_2]]),MID(db[[#This Row],[H_QTY/ CTN]],db[[#This Row],[H_1]]+1,db[[#This Row],[H_2]]-db[[#This Row],[H_1]]-1),"")</f>
        <v/>
      </c>
      <c r="U2283" s="87" t="str">
        <f>IF(db[[#This Row],[QTY/ CTN B]]="","",LEFT(db[[#This Row],[QTY/ CTN B]],SEARCH(" ",db[[#This Row],[QTY/ CTN B]],1)-1))</f>
        <v>6</v>
      </c>
      <c r="V2283" s="87" t="str">
        <f>IF(db[[#This Row],[QTY/ CTN B]]="","",RIGHT(db[[#This Row],[QTY/ CTN B]],LEN(db[[#This Row],[QTY/ CTN B]])-SEARCH(" ",db[[#This Row],[QTY/ CTN B]],1)))</f>
        <v>LSN</v>
      </c>
      <c r="W2283" s="87">
        <f>IF(db[[#This Row],[QTY/ CTN TG]]="",IF(db[[#This Row],[STN TG]]="","",12),LEFT(db[[#This Row],[QTY/ CTN TG]],SEARCH(" ",db[[#This Row],[QTY/ CTN TG]],1)-1))</f>
        <v>12</v>
      </c>
      <c r="X2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3" s="87" t="str">
        <f>IF(db[[#This Row],[STN K]]="","",IF(db[[#This Row],[STN TG]]="LSN",12,""))</f>
        <v/>
      </c>
      <c r="Z2283" s="87" t="str">
        <f>IF(db[[#This Row],[STN TG]]="LSN","PCS","")</f>
        <v/>
      </c>
      <c r="AA2283" s="87">
        <f>db[[#This Row],[QTY B]]*IF(db[[#This Row],[QTY TG]]="",1,db[[#This Row],[QTY TG]])*IF(db[[#This Row],[QTY K]]="",1,db[[#This Row],[QTY K]])</f>
        <v>72</v>
      </c>
      <c r="AB2283" s="87" t="str">
        <f>IF(db[[#This Row],[STN K]]="",IF(db[[#This Row],[STN TG]]="",db[[#This Row],[STN B]],db[[#This Row],[STN TG]]),db[[#This Row],[STN K]])</f>
        <v>PCS</v>
      </c>
      <c r="AC2283" s="87"/>
    </row>
    <row r="2284" spans="1:29" x14ac:dyDescent="0.25">
      <c r="A2284" s="87">
        <f>ROW()-1</f>
        <v>2283</v>
      </c>
      <c r="B2284" s="3" t="str">
        <f>LOWER(SUBSTITUTE(SUBSTITUTE(SUBSTITUTE(SUBSTITUTE(SUBSTITUTE(SUBSTITUTE(db[[#This Row],[NB BM]]," ",),".",""),"-",""),"(",""),")",""),"/",""))</f>
        <v>garisansegitigabtno6</v>
      </c>
      <c r="C2284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D2284" s="3" t="str">
        <f>LOWER(SUBSTITUTE(SUBSTITUTE(SUBSTITUTE(SUBSTITUTE(SUBSTITUTE(SUBSTITUTE(SUBSTITUTE(SUBSTITUTE(SUBSTITUTE(db[[#This Row],[NB PAJAK]]," ",""),"-",""),"(",""),")",""),".",""),",",""),"/",""),"""",""),"+",""))</f>
        <v/>
      </c>
      <c r="E2284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garisansegitigabtno616lsn</v>
      </c>
      <c r="F2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segitigabtno616lsnuntana</v>
      </c>
      <c r="G2284" s="1" t="s">
        <v>3351</v>
      </c>
      <c r="H2284" s="4" t="s">
        <v>3350</v>
      </c>
      <c r="I2284" s="49"/>
      <c r="J2284" s="1" t="s">
        <v>1621</v>
      </c>
      <c r="K2284" s="28" t="e">
        <f>IF(db[[#This Row],[NB NOTA_C]]="","",COUNTIF([2]!B_MSK[concat],db[[#This Row],[NB NOTA_C]]))</f>
        <v>#REF!</v>
      </c>
      <c r="L2284" s="7" t="s">
        <v>1644</v>
      </c>
      <c r="M2284" s="3" t="s">
        <v>1737</v>
      </c>
      <c r="N2284" s="1" t="s">
        <v>2792</v>
      </c>
      <c r="O2284" s="3"/>
      <c r="P2284" s="3" t="str">
        <f>IF(db[[#This Row],[QTY/ CTN]]="","",SUBSTITUTE(SUBSTITUTE(SUBSTITUTE(db[[#This Row],[QTY/ CTN]]," ","_",2),"(",""),")","")&amp;"_")</f>
        <v>16 LSN_</v>
      </c>
      <c r="Q2284" s="3">
        <f>IF(db[[#This Row],[H_QTY/ CTN]]="","",SEARCH("_",db[[#This Row],[H_QTY/ CTN]]))</f>
        <v>7</v>
      </c>
      <c r="R2284" s="3">
        <f>IF(db[[#This Row],[H_QTY/ CTN]]="","",LEN(db[[#This Row],[H_QTY/ CTN]]))</f>
        <v>7</v>
      </c>
      <c r="S2284" s="87" t="str">
        <f>IF(db[[#This Row],[H_QTY/ CTN]]="","",LEFT(db[[#This Row],[H_QTY/ CTN]],db[[#This Row],[H_1]]-1))</f>
        <v>16 LSN</v>
      </c>
      <c r="T2284" s="87" t="str">
        <f>IF(NOT(db[[#This Row],[H_1]]=db[[#This Row],[H_2]]),MID(db[[#This Row],[H_QTY/ CTN]],db[[#This Row],[H_1]]+1,db[[#This Row],[H_2]]-db[[#This Row],[H_1]]-1),"")</f>
        <v/>
      </c>
      <c r="U2284" s="87" t="str">
        <f>IF(db[[#This Row],[QTY/ CTN B]]="","",LEFT(db[[#This Row],[QTY/ CTN B]],SEARCH(" ",db[[#This Row],[QTY/ CTN B]],1)-1))</f>
        <v>16</v>
      </c>
      <c r="V2284" s="87" t="str">
        <f>IF(db[[#This Row],[QTY/ CTN B]]="","",RIGHT(db[[#This Row],[QTY/ CTN B]],LEN(db[[#This Row],[QTY/ CTN B]])-SEARCH(" ",db[[#This Row],[QTY/ CTN B]],1)))</f>
        <v>LSN</v>
      </c>
      <c r="W2284" s="87">
        <f>IF(db[[#This Row],[QTY/ CTN TG]]="",IF(db[[#This Row],[STN TG]]="","",12),LEFT(db[[#This Row],[QTY/ CTN TG]],SEARCH(" ",db[[#This Row],[QTY/ CTN TG]],1)-1))</f>
        <v>12</v>
      </c>
      <c r="X2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4" s="87" t="str">
        <f>IF(db[[#This Row],[STN K]]="","",IF(db[[#This Row],[STN TG]]="LSN",12,""))</f>
        <v/>
      </c>
      <c r="Z2284" s="87" t="str">
        <f>IF(db[[#This Row],[STN TG]]="LSN","PCS","")</f>
        <v/>
      </c>
      <c r="AA2284" s="87">
        <f>db[[#This Row],[QTY B]]*IF(db[[#This Row],[QTY TG]]="",1,db[[#This Row],[QTY TG]])*IF(db[[#This Row],[QTY K]]="",1,db[[#This Row],[QTY K]])</f>
        <v>192</v>
      </c>
      <c r="AB2284" s="87" t="str">
        <f>IF(db[[#This Row],[STN K]]="",IF(db[[#This Row],[STN TG]]="",db[[#This Row],[STN B]],db[[#This Row],[STN TG]]),db[[#This Row],[STN K]])</f>
        <v>PCS</v>
      </c>
      <c r="AC2284" s="87"/>
    </row>
    <row r="2285" spans="1:29" x14ac:dyDescent="0.25">
      <c r="A2285" s="87">
        <f>ROW()-1</f>
        <v>2284</v>
      </c>
      <c r="B2285" s="3" t="str">
        <f>LOWER(SUBSTITUTE(SUBSTITUTE(SUBSTITUTE(SUBSTITUTE(SUBSTITUTE(SUBSTITUTE(db[[#This Row],[NB BM]]," ",),".",""),"-",""),"(",""),")",""),"/",""))</f>
        <v>garisansegitigabtno8</v>
      </c>
      <c r="C2285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D2285" s="3" t="str">
        <f>LOWER(SUBSTITUTE(SUBSTITUTE(SUBSTITUTE(SUBSTITUTE(SUBSTITUTE(SUBSTITUTE(SUBSTITUTE(SUBSTITUTE(SUBSTITUTE(db[[#This Row],[NB PAJAK]]," ",""),"-",""),"(",""),")",""),".",""),",",""),"/",""),"""",""),"+",""))</f>
        <v/>
      </c>
      <c r="E2285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garisansegitigabtno816lsn</v>
      </c>
      <c r="F2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segitigabtno816lsnuntana</v>
      </c>
      <c r="G2285" s="1" t="s">
        <v>1090</v>
      </c>
      <c r="H2285" s="4" t="s">
        <v>1391</v>
      </c>
      <c r="I2285" s="49"/>
      <c r="J2285" s="1" t="s">
        <v>1621</v>
      </c>
      <c r="K2285" s="26" t="e">
        <f>IF(db[[#This Row],[NB NOTA_C]]="","",COUNTIF([2]!B_MSK[concat],db[[#This Row],[NB NOTA_C]]))</f>
        <v>#REF!</v>
      </c>
      <c r="L2285" s="6" t="s">
        <v>1644</v>
      </c>
      <c r="M2285" s="1" t="s">
        <v>1737</v>
      </c>
      <c r="N2285" s="1" t="s">
        <v>2792</v>
      </c>
      <c r="P2285" s="1" t="str">
        <f>IF(db[[#This Row],[QTY/ CTN]]="","",SUBSTITUTE(SUBSTITUTE(SUBSTITUTE(db[[#This Row],[QTY/ CTN]]," ","_",2),"(",""),")","")&amp;"_")</f>
        <v>16 LSN_</v>
      </c>
      <c r="Q2285" s="1">
        <f>IF(db[[#This Row],[H_QTY/ CTN]]="","",SEARCH("_",db[[#This Row],[H_QTY/ CTN]]))</f>
        <v>7</v>
      </c>
      <c r="R2285" s="1">
        <f>IF(db[[#This Row],[H_QTY/ CTN]]="","",LEN(db[[#This Row],[H_QTY/ CTN]]))</f>
        <v>7</v>
      </c>
      <c r="S2285" s="90" t="str">
        <f>IF(db[[#This Row],[H_QTY/ CTN]]="","",LEFT(db[[#This Row],[H_QTY/ CTN]],db[[#This Row],[H_1]]-1))</f>
        <v>16 LSN</v>
      </c>
      <c r="T2285" s="87" t="str">
        <f>IF(NOT(db[[#This Row],[H_1]]=db[[#This Row],[H_2]]),MID(db[[#This Row],[H_QTY/ CTN]],db[[#This Row],[H_1]]+1,db[[#This Row],[H_2]]-db[[#This Row],[H_1]]-1),"")</f>
        <v/>
      </c>
      <c r="U2285" s="87" t="str">
        <f>IF(db[[#This Row],[QTY/ CTN B]]="","",LEFT(db[[#This Row],[QTY/ CTN B]],SEARCH(" ",db[[#This Row],[QTY/ CTN B]],1)-1))</f>
        <v>16</v>
      </c>
      <c r="V2285" s="87" t="str">
        <f>IF(db[[#This Row],[QTY/ CTN B]]="","",RIGHT(db[[#This Row],[QTY/ CTN B]],LEN(db[[#This Row],[QTY/ CTN B]])-SEARCH(" ",db[[#This Row],[QTY/ CTN B]],1)))</f>
        <v>LSN</v>
      </c>
      <c r="W2285" s="87">
        <f>IF(db[[#This Row],[QTY/ CTN TG]]="",IF(db[[#This Row],[STN TG]]="","",12),LEFT(db[[#This Row],[QTY/ CTN TG]],SEARCH(" ",db[[#This Row],[QTY/ CTN TG]],1)-1))</f>
        <v>12</v>
      </c>
      <c r="X2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5" s="87" t="str">
        <f>IF(db[[#This Row],[STN K]]="","",IF(db[[#This Row],[STN TG]]="LSN",12,""))</f>
        <v/>
      </c>
      <c r="Z2285" s="87" t="str">
        <f>IF(db[[#This Row],[STN TG]]="LSN","PCS","")</f>
        <v/>
      </c>
      <c r="AA2285" s="87">
        <f>db[[#This Row],[QTY B]]*IF(db[[#This Row],[QTY TG]]="",1,db[[#This Row],[QTY TG]])*IF(db[[#This Row],[QTY K]]="",1,db[[#This Row],[QTY K]])</f>
        <v>192</v>
      </c>
      <c r="AB2285" s="87" t="str">
        <f>IF(db[[#This Row],[STN K]]="",IF(db[[#This Row],[STN TG]]="",db[[#This Row],[STN B]],db[[#This Row],[STN TG]]),db[[#This Row],[STN K]])</f>
        <v>PCS</v>
      </c>
      <c r="AC2285" s="87"/>
    </row>
    <row r="2286" spans="1:29" x14ac:dyDescent="0.25">
      <c r="A2286" s="87">
        <f>ROW()-1</f>
        <v>2285</v>
      </c>
      <c r="B2286" s="3" t="str">
        <f>LOWER(SUBSTITUTE(SUBSTITUTE(SUBSTITUTE(SUBSTITUTE(SUBSTITUTE(SUBSTITUTE(db[[#This Row],[NB BM]]," ",),".",""),"-",""),"(",""),")",""),"/",""))</f>
        <v>selangpianika+tiupanmr32sp</v>
      </c>
      <c r="C2286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D2286" s="3" t="str">
        <f>LOWER(SUBSTITUTE(SUBSTITUTE(SUBSTITUTE(SUBSTITUTE(SUBSTITUTE(SUBSTITUTE(SUBSTITUTE(SUBSTITUTE(SUBSTITUTE(db[[#This Row],[NB PAJAK]]," ",""),"-",""),"(",""),")",""),".",""),",",""),"/",""),"""",""),"+",""))</f>
        <v/>
      </c>
      <c r="E2286" s="3" t="str">
        <f>LOWER(SUBSTITUTE(SUBSTITUTE(SUBSTITUTE(SUBSTITUTE(SUBSTITUTE(SUBSTITUTE(SUBSTITUTE(SUBSTITUTE(SUBSTITUTE(db[[#This Row],[NB BM]]&amp;db[[#This Row],[QTY/ CTN]]," ",),".",""),"-",""),"(",""),")",""),",",""),"/",""),"""",""),"+",""))</f>
        <v>selangpianikatiupanmr32sp250pcs</v>
      </c>
      <c r="F22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selangpianikatiupanmr32sp250pcsuntana</v>
      </c>
      <c r="G2286" s="1" t="s">
        <v>4251</v>
      </c>
      <c r="H2286" s="4" t="s">
        <v>4248</v>
      </c>
      <c r="I2286" s="49"/>
      <c r="J2286" s="1" t="s">
        <v>1621</v>
      </c>
      <c r="K2286" s="28" t="e">
        <f>IF(db[[#This Row],[NB NOTA_C]]="","",COUNTIF([2]!B_MSK[concat],db[[#This Row],[NB NOTA_C]]))</f>
        <v>#REF!</v>
      </c>
      <c r="L2286" s="7" t="s">
        <v>1634</v>
      </c>
      <c r="M2286" s="3" t="s">
        <v>4252</v>
      </c>
      <c r="N2286" s="1" t="s">
        <v>2790</v>
      </c>
      <c r="O2286" s="3"/>
      <c r="P2286" s="3" t="str">
        <f>IF(db[[#This Row],[QTY/ CTN]]="","",SUBSTITUTE(SUBSTITUTE(SUBSTITUTE(db[[#This Row],[QTY/ CTN]]," ","_",2),"(",""),")","")&amp;"_")</f>
        <v>250 PCS_</v>
      </c>
      <c r="Q2286" s="3">
        <f>IF(db[[#This Row],[H_QTY/ CTN]]="","",SEARCH("_",db[[#This Row],[H_QTY/ CTN]]))</f>
        <v>8</v>
      </c>
      <c r="R2286" s="3">
        <f>IF(db[[#This Row],[H_QTY/ CTN]]="","",LEN(db[[#This Row],[H_QTY/ CTN]]))</f>
        <v>8</v>
      </c>
      <c r="S2286" s="87" t="str">
        <f>IF(db[[#This Row],[H_QTY/ CTN]]="","",LEFT(db[[#This Row],[H_QTY/ CTN]],db[[#This Row],[H_1]]-1))</f>
        <v>250 PCS</v>
      </c>
      <c r="T2286" s="87" t="str">
        <f>IF(NOT(db[[#This Row],[H_1]]=db[[#This Row],[H_2]]),MID(db[[#This Row],[H_QTY/ CTN]],db[[#This Row],[H_1]]+1,db[[#This Row],[H_2]]-db[[#This Row],[H_1]]-1),"")</f>
        <v/>
      </c>
      <c r="U2286" s="87" t="str">
        <f>IF(db[[#This Row],[QTY/ CTN B]]="","",LEFT(db[[#This Row],[QTY/ CTN B]],SEARCH(" ",db[[#This Row],[QTY/ CTN B]],1)-1))</f>
        <v>250</v>
      </c>
      <c r="V2286" s="87" t="str">
        <f>IF(db[[#This Row],[QTY/ CTN B]]="","",RIGHT(db[[#This Row],[QTY/ CTN B]],LEN(db[[#This Row],[QTY/ CTN B]])-SEARCH(" ",db[[#This Row],[QTY/ CTN B]],1)))</f>
        <v>PCS</v>
      </c>
      <c r="W2286" s="87" t="str">
        <f>IF(db[[#This Row],[QTY/ CTN TG]]="",IF(db[[#This Row],[STN TG]]="","",12),LEFT(db[[#This Row],[QTY/ CTN TG]],SEARCH(" ",db[[#This Row],[QTY/ CTN TG]],1)-1))</f>
        <v/>
      </c>
      <c r="X2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86" s="87" t="str">
        <f>IF(db[[#This Row],[STN K]]="","",IF(db[[#This Row],[STN TG]]="LSN",12,""))</f>
        <v/>
      </c>
      <c r="Z2286" s="87" t="str">
        <f>IF(db[[#This Row],[STN TG]]="LSN","PCS","")</f>
        <v/>
      </c>
      <c r="AA2286" s="87">
        <f>db[[#This Row],[QTY B]]*IF(db[[#This Row],[QTY TG]]="",1,db[[#This Row],[QTY TG]])*IF(db[[#This Row],[QTY K]]="",1,db[[#This Row],[QTY K]])</f>
        <v>250</v>
      </c>
      <c r="AB2286" s="87" t="str">
        <f>IF(db[[#This Row],[STN K]]="",IF(db[[#This Row],[STN TG]]="",db[[#This Row],[STN B]],db[[#This Row],[STN TG]]),db[[#This Row],[STN K]])</f>
        <v>PCS</v>
      </c>
      <c r="AC2286" s="87"/>
    </row>
    <row r="2287" spans="1:29" x14ac:dyDescent="0.25">
      <c r="A2287" s="87">
        <f>ROW()-1</f>
        <v>2286</v>
      </c>
      <c r="B2287" s="3" t="str">
        <f>LOWER(SUBSTITUTE(SUBSTITUTE(SUBSTITUTE(SUBSTITUTE(SUBSTITUTE(SUBSTITUTE(db[[#This Row],[NB BM]]," ",),".",""),"-",""),"(",""),")",""),"/",""))</f>
        <v>semigeltizotbsg09</v>
      </c>
      <c r="C2287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D2287" s="3" t="str">
        <f>LOWER(SUBSTITUTE(SUBSTITUTE(SUBSTITUTE(SUBSTITUTE(SUBSTITUTE(SUBSTITUTE(SUBSTITUTE(SUBSTITUTE(SUBSTITUTE(db[[#This Row],[NB PAJAK]]," ",""),"-",""),"(",""),")",""),".",""),",",""),"/",""),"""",""),"+",""))</f>
        <v/>
      </c>
      <c r="E2287" s="3" t="str">
        <f>LOWER(SUBSTITUTE(SUBSTITUTE(SUBSTITUTE(SUBSTITUTE(SUBSTITUTE(SUBSTITUTE(SUBSTITUTE(SUBSTITUTE(SUBSTITUTE(db[[#This Row],[NB BM]]&amp;db[[#This Row],[QTY/ CTN]]," ",),".",""),"-",""),"(",""),")",""),",",""),"/",""),"""",""),"+",""))</f>
        <v>semigeltizotbsg09144lsn</v>
      </c>
      <c r="F22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semigeltizotbsg09144lsnuntana</v>
      </c>
      <c r="G2287" s="1" t="s">
        <v>3059</v>
      </c>
      <c r="H2287" s="4" t="s">
        <v>3058</v>
      </c>
      <c r="I2287" s="49"/>
      <c r="J2287" s="1" t="s">
        <v>1621</v>
      </c>
      <c r="K2287" s="26" t="e">
        <f>IF(db[[#This Row],[NB NOTA_C]]="","",COUNTIF([2]!B_MSK[concat],db[[#This Row],[NB NOTA_C]]))</f>
        <v>#REF!</v>
      </c>
      <c r="L2287" s="7" t="s">
        <v>2654</v>
      </c>
      <c r="M2287" s="3" t="s">
        <v>1677</v>
      </c>
      <c r="N2287" s="1" t="s">
        <v>2811</v>
      </c>
      <c r="O2287" s="3"/>
      <c r="P2287" s="3" t="str">
        <f>IF(db[[#This Row],[QTY/ CTN]]="","",SUBSTITUTE(SUBSTITUTE(SUBSTITUTE(db[[#This Row],[QTY/ CTN]]," ","_",2),"(",""),")","")&amp;"_")</f>
        <v>144 LSN_</v>
      </c>
      <c r="Q2287" s="3">
        <f>IF(db[[#This Row],[H_QTY/ CTN]]="","",SEARCH("_",db[[#This Row],[H_QTY/ CTN]]))</f>
        <v>8</v>
      </c>
      <c r="R2287" s="3">
        <f>IF(db[[#This Row],[H_QTY/ CTN]]="","",LEN(db[[#This Row],[H_QTY/ CTN]]))</f>
        <v>8</v>
      </c>
      <c r="S2287" s="90" t="str">
        <f>IF(db[[#This Row],[H_QTY/ CTN]]="","",LEFT(db[[#This Row],[H_QTY/ CTN]],db[[#This Row],[H_1]]-1))</f>
        <v>144 LSN</v>
      </c>
      <c r="T2287" s="87" t="str">
        <f>IF(NOT(db[[#This Row],[H_1]]=db[[#This Row],[H_2]]),MID(db[[#This Row],[H_QTY/ CTN]],db[[#This Row],[H_1]]+1,db[[#This Row],[H_2]]-db[[#This Row],[H_1]]-1),"")</f>
        <v/>
      </c>
      <c r="U2287" s="87" t="str">
        <f>IF(db[[#This Row],[QTY/ CTN B]]="","",LEFT(db[[#This Row],[QTY/ CTN B]],SEARCH(" ",db[[#This Row],[QTY/ CTN B]],1)-1))</f>
        <v>144</v>
      </c>
      <c r="V2287" s="87" t="str">
        <f>IF(db[[#This Row],[QTY/ CTN B]]="","",RIGHT(db[[#This Row],[QTY/ CTN B]],LEN(db[[#This Row],[QTY/ CTN B]])-SEARCH(" ",db[[#This Row],[QTY/ CTN B]],1)))</f>
        <v>LSN</v>
      </c>
      <c r="W2287" s="87">
        <f>IF(db[[#This Row],[QTY/ CTN TG]]="",IF(db[[#This Row],[STN TG]]="","",12),LEFT(db[[#This Row],[QTY/ CTN TG]],SEARCH(" ",db[[#This Row],[QTY/ CTN TG]],1)-1))</f>
        <v>12</v>
      </c>
      <c r="X2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287" s="87" t="str">
        <f>IF(db[[#This Row],[STN K]]="","",IF(db[[#This Row],[STN TG]]="LSN",12,""))</f>
        <v/>
      </c>
      <c r="Z2287" s="87" t="str">
        <f>IF(db[[#This Row],[STN TG]]="LSN","PCS","")</f>
        <v/>
      </c>
      <c r="AA2287" s="87">
        <f>db[[#This Row],[QTY B]]*IF(db[[#This Row],[QTY TG]]="",1,db[[#This Row],[QTY TG]])*IF(db[[#This Row],[QTY K]]="",1,db[[#This Row],[QTY K]])</f>
        <v>1728</v>
      </c>
      <c r="AB2287" s="87" t="str">
        <f>IF(db[[#This Row],[STN K]]="",IF(db[[#This Row],[STN TG]]="",db[[#This Row],[STN B]],db[[#This Row],[STN TG]]),db[[#This Row],[STN K]])</f>
        <v>PCS</v>
      </c>
      <c r="AC2287" s="87"/>
    </row>
    <row r="2288" spans="1:29" x14ac:dyDescent="0.25">
      <c r="A2288" s="87">
        <f>ROW()-1</f>
        <v>2287</v>
      </c>
      <c r="B2288" s="3" t="str">
        <f>LOWER(SUBSTITUTE(SUBSTITUTE(SUBSTITUTE(SUBSTITUTE(SUBSTITUTE(SUBSTITUTE(db[[#This Row],[NB BM]]," ",),".",""),"-",""),"(",""),")",""),"/",""))</f>
        <v>sempoa13tiang</v>
      </c>
      <c r="C2288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D2288" s="3" t="str">
        <f>LOWER(SUBSTITUTE(SUBSTITUTE(SUBSTITUTE(SUBSTITUTE(SUBSTITUTE(SUBSTITUTE(SUBSTITUTE(SUBSTITUTE(SUBSTITUTE(db[[#This Row],[NB PAJAK]]," ",""),"-",""),"(",""),")",""),".",""),",",""),"/",""),"""",""),"+",""))</f>
        <v/>
      </c>
      <c r="E2288" s="3" t="str">
        <f>LOWER(SUBSTITUTE(SUBSTITUTE(SUBSTITUTE(SUBSTITUTE(SUBSTITUTE(SUBSTITUTE(SUBSTITUTE(SUBSTITUTE(SUBSTITUTE(db[[#This Row],[NB BM]]&amp;db[[#This Row],[QTY/ CTN]]," ",),".",""),"-",""),"(",""),")",""),",",""),"/",""),"""",""),"+",""))</f>
        <v>sempoa13tiang300pcs</v>
      </c>
      <c r="F2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sempoa13tiang300pcsuntana</v>
      </c>
      <c r="G2288" s="1" t="s">
        <v>3334</v>
      </c>
      <c r="H2288" s="4" t="s">
        <v>3332</v>
      </c>
      <c r="I2288" s="2"/>
      <c r="J2288" s="1" t="s">
        <v>1621</v>
      </c>
      <c r="K2288" s="28" t="e">
        <f>IF(db[[#This Row],[NB NOTA_C]]="","",COUNTIF([2]!B_MSK[concat],db[[#This Row],[NB NOTA_C]]))</f>
        <v>#REF!</v>
      </c>
      <c r="L2288" s="7" t="s">
        <v>1651</v>
      </c>
      <c r="M2288" s="3" t="s">
        <v>1827</v>
      </c>
      <c r="N2288" s="1" t="s">
        <v>2790</v>
      </c>
      <c r="O2288" s="3"/>
      <c r="P2288" s="3" t="str">
        <f>IF(db[[#This Row],[QTY/ CTN]]="","",SUBSTITUTE(SUBSTITUTE(SUBSTITUTE(db[[#This Row],[QTY/ CTN]]," ","_",2),"(",""),")","")&amp;"_")</f>
        <v>300 PCS_</v>
      </c>
      <c r="Q2288" s="3">
        <f>IF(db[[#This Row],[H_QTY/ CTN]]="","",SEARCH("_",db[[#This Row],[H_QTY/ CTN]]))</f>
        <v>8</v>
      </c>
      <c r="R2288" s="3">
        <f>IF(db[[#This Row],[H_QTY/ CTN]]="","",LEN(db[[#This Row],[H_QTY/ CTN]]))</f>
        <v>8</v>
      </c>
      <c r="S2288" s="87" t="str">
        <f>IF(db[[#This Row],[H_QTY/ CTN]]="","",LEFT(db[[#This Row],[H_QTY/ CTN]],db[[#This Row],[H_1]]-1))</f>
        <v>300 PCS</v>
      </c>
      <c r="T2288" s="87" t="str">
        <f>IF(NOT(db[[#This Row],[H_1]]=db[[#This Row],[H_2]]),MID(db[[#This Row],[H_QTY/ CTN]],db[[#This Row],[H_1]]+1,db[[#This Row],[H_2]]-db[[#This Row],[H_1]]-1),"")</f>
        <v/>
      </c>
      <c r="U2288" s="87" t="str">
        <f>IF(db[[#This Row],[QTY/ CTN B]]="","",LEFT(db[[#This Row],[QTY/ CTN B]],SEARCH(" ",db[[#This Row],[QTY/ CTN B]],1)-1))</f>
        <v>300</v>
      </c>
      <c r="V2288" s="87" t="str">
        <f>IF(db[[#This Row],[QTY/ CTN B]]="","",RIGHT(db[[#This Row],[QTY/ CTN B]],LEN(db[[#This Row],[QTY/ CTN B]])-SEARCH(" ",db[[#This Row],[QTY/ CTN B]],1)))</f>
        <v>PCS</v>
      </c>
      <c r="W2288" s="87" t="str">
        <f>IF(db[[#This Row],[QTY/ CTN TG]]="",IF(db[[#This Row],[STN TG]]="","",12),LEFT(db[[#This Row],[QTY/ CTN TG]],SEARCH(" ",db[[#This Row],[QTY/ CTN TG]],1)-1))</f>
        <v/>
      </c>
      <c r="X2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88" s="87" t="str">
        <f>IF(db[[#This Row],[STN K]]="","",IF(db[[#This Row],[STN TG]]="LSN",12,""))</f>
        <v/>
      </c>
      <c r="Z2288" s="87" t="str">
        <f>IF(db[[#This Row],[STN TG]]="LSN","PCS","")</f>
        <v/>
      </c>
      <c r="AA2288" s="87">
        <f>db[[#This Row],[QTY B]]*IF(db[[#This Row],[QTY TG]]="",1,db[[#This Row],[QTY TG]])*IF(db[[#This Row],[QTY K]]="",1,db[[#This Row],[QTY K]])</f>
        <v>300</v>
      </c>
      <c r="AB2288" s="87" t="str">
        <f>IF(db[[#This Row],[STN K]]="",IF(db[[#This Row],[STN TG]]="",db[[#This Row],[STN B]],db[[#This Row],[STN TG]]),db[[#This Row],[STN K]])</f>
        <v>PCS</v>
      </c>
      <c r="AC2288" s="87"/>
    </row>
    <row r="2289" spans="1:29" x14ac:dyDescent="0.25">
      <c r="A2289" s="87">
        <f>ROW()-1</f>
        <v>2288</v>
      </c>
      <c r="B2289" s="3" t="str">
        <f>LOWER(SUBSTITUTE(SUBSTITUTE(SUBSTITUTE(SUBSTITUTE(SUBSTITUTE(SUBSTITUTE(db[[#This Row],[NB BM]]," ",),".",""),"-",""),"(",""),")",""),"/",""))</f>
        <v>sempoa17tiang</v>
      </c>
      <c r="C2289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D2289" s="3" t="str">
        <f>LOWER(SUBSTITUTE(SUBSTITUTE(SUBSTITUTE(SUBSTITUTE(SUBSTITUTE(SUBSTITUTE(SUBSTITUTE(SUBSTITUTE(SUBSTITUTE(db[[#This Row],[NB PAJAK]]," ",""),"-",""),"(",""),")",""),".",""),",",""),"/",""),"""",""),"+",""))</f>
        <v/>
      </c>
      <c r="E2289" s="3" t="str">
        <f>LOWER(SUBSTITUTE(SUBSTITUTE(SUBSTITUTE(SUBSTITUTE(SUBSTITUTE(SUBSTITUTE(SUBSTITUTE(SUBSTITUTE(SUBSTITUTE(db[[#This Row],[NB BM]]&amp;db[[#This Row],[QTY/ CTN]]," ",),".",""),"-",""),"(",""),")",""),",",""),"/",""),"""",""),"+",""))</f>
        <v>sempoa17tiang300pcs</v>
      </c>
      <c r="F2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sempoa17tiang300pcsuntana</v>
      </c>
      <c r="G2289" s="1" t="s">
        <v>5244</v>
      </c>
      <c r="H2289" s="4" t="s">
        <v>5245</v>
      </c>
      <c r="I2289" s="49"/>
      <c r="J2289" s="1" t="s">
        <v>1621</v>
      </c>
      <c r="K2289" s="28" t="e">
        <f>IF(db[[#This Row],[NB NOTA_C]]="","",COUNTIF([2]!B_MSK[concat],db[[#This Row],[NB NOTA_C]]))</f>
        <v>#REF!</v>
      </c>
      <c r="L2289" s="7" t="s">
        <v>1651</v>
      </c>
      <c r="M2289" s="3" t="s">
        <v>1827</v>
      </c>
      <c r="N2289" s="1" t="s">
        <v>2790</v>
      </c>
      <c r="O2289" s="3"/>
      <c r="P2289" s="3" t="str">
        <f>IF(db[[#This Row],[QTY/ CTN]]="","",SUBSTITUTE(SUBSTITUTE(SUBSTITUTE(db[[#This Row],[QTY/ CTN]]," ","_",2),"(",""),")","")&amp;"_")</f>
        <v>300 PCS_</v>
      </c>
      <c r="Q2289" s="3">
        <f>IF(db[[#This Row],[H_QTY/ CTN]]="","",SEARCH("_",db[[#This Row],[H_QTY/ CTN]]))</f>
        <v>8</v>
      </c>
      <c r="R2289" s="3">
        <f>IF(db[[#This Row],[H_QTY/ CTN]]="","",LEN(db[[#This Row],[H_QTY/ CTN]]))</f>
        <v>8</v>
      </c>
      <c r="S2289" s="87" t="str">
        <f>IF(db[[#This Row],[H_QTY/ CTN]]="","",LEFT(db[[#This Row],[H_QTY/ CTN]],db[[#This Row],[H_1]]-1))</f>
        <v>300 PCS</v>
      </c>
      <c r="T2289" s="87" t="str">
        <f>IF(NOT(db[[#This Row],[H_1]]=db[[#This Row],[H_2]]),MID(db[[#This Row],[H_QTY/ CTN]],db[[#This Row],[H_1]]+1,db[[#This Row],[H_2]]-db[[#This Row],[H_1]]-1),"")</f>
        <v/>
      </c>
      <c r="U2289" s="87" t="str">
        <f>IF(db[[#This Row],[QTY/ CTN B]]="","",LEFT(db[[#This Row],[QTY/ CTN B]],SEARCH(" ",db[[#This Row],[QTY/ CTN B]],1)-1))</f>
        <v>300</v>
      </c>
      <c r="V2289" s="87" t="str">
        <f>IF(db[[#This Row],[QTY/ CTN B]]="","",RIGHT(db[[#This Row],[QTY/ CTN B]],LEN(db[[#This Row],[QTY/ CTN B]])-SEARCH(" ",db[[#This Row],[QTY/ CTN B]],1)))</f>
        <v>PCS</v>
      </c>
      <c r="W2289" s="87" t="str">
        <f>IF(db[[#This Row],[QTY/ CTN TG]]="",IF(db[[#This Row],[STN TG]]="","",12),LEFT(db[[#This Row],[QTY/ CTN TG]],SEARCH(" ",db[[#This Row],[QTY/ CTN TG]],1)-1))</f>
        <v/>
      </c>
      <c r="X2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89" s="87" t="str">
        <f>IF(db[[#This Row],[STN K]]="","",IF(db[[#This Row],[STN TG]]="LSN",12,""))</f>
        <v/>
      </c>
      <c r="Z2289" s="87" t="str">
        <f>IF(db[[#This Row],[STN TG]]="LSN","PCS","")</f>
        <v/>
      </c>
      <c r="AA2289" s="87">
        <f>db[[#This Row],[QTY B]]*IF(db[[#This Row],[QTY TG]]="",1,db[[#This Row],[QTY TG]])*IF(db[[#This Row],[QTY K]]="",1,db[[#This Row],[QTY K]])</f>
        <v>300</v>
      </c>
      <c r="AB2289" s="87" t="str">
        <f>IF(db[[#This Row],[STN K]]="",IF(db[[#This Row],[STN TG]]="",db[[#This Row],[STN B]],db[[#This Row],[STN TG]]),db[[#This Row],[STN K]])</f>
        <v>PCS</v>
      </c>
      <c r="AC2289" s="87"/>
    </row>
    <row r="2290" spans="1:29" x14ac:dyDescent="0.25">
      <c r="A2290" s="87">
        <f>ROW()-1</f>
        <v>2289</v>
      </c>
      <c r="B2290" s="3" t="str">
        <f>LOWER(SUBSTITUTE(SUBSTITUTE(SUBSTITUTE(SUBSTITUTE(SUBSTITUTE(SUBSTITUTE(db[[#This Row],[NB BM]]," ",),".",""),"-",""),"(",""),")",""),"/",""))</f>
        <v>sempoavtro8025kecil</v>
      </c>
      <c r="C2290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D2290" s="3" t="str">
        <f>LOWER(SUBSTITUTE(SUBSTITUTE(SUBSTITUTE(SUBSTITUTE(SUBSTITUTE(SUBSTITUTE(SUBSTITUTE(SUBSTITUTE(SUBSTITUTE(db[[#This Row],[NB PAJAK]]," ",""),"-",""),"(",""),")",""),".",""),",",""),"/",""),"""",""),"+",""))</f>
        <v/>
      </c>
      <c r="E2290" s="3" t="str">
        <f>LOWER(SUBSTITUTE(SUBSTITUTE(SUBSTITUTE(SUBSTITUTE(SUBSTITUTE(SUBSTITUTE(SUBSTITUTE(SUBSTITUTE(SUBSTITUTE(db[[#This Row],[NB BM]]&amp;db[[#This Row],[QTY/ CTN]]," ",),".",""),"-",""),"(",""),")",""),",",""),"/",""),"""",""),"+",""))</f>
        <v>sempoavtro8025kecil360pcs</v>
      </c>
      <c r="F2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sempoa8025smallvtro360pcsartomoro</v>
      </c>
      <c r="G2290" s="1" t="s">
        <v>2001</v>
      </c>
      <c r="H2290" s="4" t="s">
        <v>2955</v>
      </c>
      <c r="I2290" s="49"/>
      <c r="J2290" s="1" t="s">
        <v>1620</v>
      </c>
      <c r="K2290" s="26" t="e">
        <f>IF(db[[#This Row],[NB NOTA_C]]="","",COUNTIF([2]!B_MSK[concat],db[[#This Row],[NB NOTA_C]]))</f>
        <v>#REF!</v>
      </c>
      <c r="L2290" s="7" t="s">
        <v>1657</v>
      </c>
      <c r="M2290" s="3" t="s">
        <v>2176</v>
      </c>
      <c r="N2290" s="1" t="s">
        <v>2790</v>
      </c>
      <c r="P2290" s="1" t="str">
        <f>IF(db[[#This Row],[QTY/ CTN]]="","",SUBSTITUTE(SUBSTITUTE(SUBSTITUTE(db[[#This Row],[QTY/ CTN]]," ","_",2),"(",""),")","")&amp;"_")</f>
        <v>360 PCS_</v>
      </c>
      <c r="Q2290" s="1">
        <f>IF(db[[#This Row],[H_QTY/ CTN]]="","",SEARCH("_",db[[#This Row],[H_QTY/ CTN]]))</f>
        <v>8</v>
      </c>
      <c r="R2290" s="1">
        <f>IF(db[[#This Row],[H_QTY/ CTN]]="","",LEN(db[[#This Row],[H_QTY/ CTN]]))</f>
        <v>8</v>
      </c>
      <c r="S2290" s="90" t="str">
        <f>IF(db[[#This Row],[H_QTY/ CTN]]="","",LEFT(db[[#This Row],[H_QTY/ CTN]],db[[#This Row],[H_1]]-1))</f>
        <v>360 PCS</v>
      </c>
      <c r="T2290" s="87" t="str">
        <f>IF(NOT(db[[#This Row],[H_1]]=db[[#This Row],[H_2]]),MID(db[[#This Row],[H_QTY/ CTN]],db[[#This Row],[H_1]]+1,db[[#This Row],[H_2]]-db[[#This Row],[H_1]]-1),"")</f>
        <v/>
      </c>
      <c r="U2290" s="87" t="str">
        <f>IF(db[[#This Row],[QTY/ CTN B]]="","",LEFT(db[[#This Row],[QTY/ CTN B]],SEARCH(" ",db[[#This Row],[QTY/ CTN B]],1)-1))</f>
        <v>360</v>
      </c>
      <c r="V2290" s="87" t="str">
        <f>IF(db[[#This Row],[QTY/ CTN B]]="","",RIGHT(db[[#This Row],[QTY/ CTN B]],LEN(db[[#This Row],[QTY/ CTN B]])-SEARCH(" ",db[[#This Row],[QTY/ CTN B]],1)))</f>
        <v>PCS</v>
      </c>
      <c r="W2290" s="87" t="str">
        <f>IF(db[[#This Row],[QTY/ CTN TG]]="",IF(db[[#This Row],[STN TG]]="","",12),LEFT(db[[#This Row],[QTY/ CTN TG]],SEARCH(" ",db[[#This Row],[QTY/ CTN TG]],1)-1))</f>
        <v/>
      </c>
      <c r="X2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0" s="87" t="str">
        <f>IF(db[[#This Row],[STN K]]="","",IF(db[[#This Row],[STN TG]]="LSN",12,""))</f>
        <v/>
      </c>
      <c r="Z2290" s="87" t="str">
        <f>IF(db[[#This Row],[STN TG]]="LSN","PCS","")</f>
        <v/>
      </c>
      <c r="AA2290" s="87">
        <f>db[[#This Row],[QTY B]]*IF(db[[#This Row],[QTY TG]]="",1,db[[#This Row],[QTY TG]])*IF(db[[#This Row],[QTY K]]="",1,db[[#This Row],[QTY K]])</f>
        <v>360</v>
      </c>
      <c r="AB2290" s="87" t="str">
        <f>IF(db[[#This Row],[STN K]]="",IF(db[[#This Row],[STN TG]]="",db[[#This Row],[STN B]],db[[#This Row],[STN TG]]),db[[#This Row],[STN K]])</f>
        <v>PCS</v>
      </c>
      <c r="AC2290" s="87"/>
    </row>
    <row r="2291" spans="1:29" x14ac:dyDescent="0.25">
      <c r="A2291" s="87">
        <f>ROW()-1</f>
        <v>2290</v>
      </c>
      <c r="B2291" s="14" t="str">
        <f>LOWER(SUBSTITUTE(SUBSTITUTE(SUBSTITUTE(SUBSTITUTE(SUBSTITUTE(SUBSTITUTE(db[[#This Row],[NB BM]]," ",),".",""),"-",""),"(",""),")",""),"/",""))</f>
        <v>asahan1006rumah</v>
      </c>
      <c r="C2291" s="14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D2291" s="14" t="str">
        <f>LOWER(SUBSTITUTE(SUBSTITUTE(SUBSTITUTE(SUBSTITUTE(SUBSTITUTE(SUBSTITUTE(SUBSTITUTE(SUBSTITUTE(SUBSTITUTE(db[[#This Row],[NB PAJAK]]," ",""),"-",""),"(",""),")",""),".",""),",",""),"/",""),"""",""),"+",""))</f>
        <v/>
      </c>
      <c r="E2291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asahan1006rumah96pcs</v>
      </c>
      <c r="F22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serutan1006rumah96pcsuntana</v>
      </c>
      <c r="G2291" s="15" t="s">
        <v>3953</v>
      </c>
      <c r="H2291" s="19" t="s">
        <v>3951</v>
      </c>
      <c r="I2291" s="50"/>
      <c r="J2291" s="1" t="s">
        <v>1621</v>
      </c>
      <c r="K2291" s="27" t="e">
        <f>IF(db[[#This Row],[NB NOTA_C]]="","",COUNTIF([2]!B_MSK[concat],db[[#This Row],[NB NOTA_C]]))</f>
        <v>#REF!</v>
      </c>
      <c r="L2291" s="16" t="s">
        <v>2150</v>
      </c>
      <c r="M2291" s="14" t="s">
        <v>1673</v>
      </c>
      <c r="N2291" s="15" t="s">
        <v>2781</v>
      </c>
      <c r="O2291" s="14"/>
      <c r="P2291" s="14" t="str">
        <f>IF(db[[#This Row],[QTY/ CTN]]="","",SUBSTITUTE(SUBSTITUTE(SUBSTITUTE(db[[#This Row],[QTY/ CTN]]," ","_",2),"(",""),")","")&amp;"_")</f>
        <v>96 PCS_</v>
      </c>
      <c r="Q2291" s="14">
        <f>IF(db[[#This Row],[H_QTY/ CTN]]="","",SEARCH("_",db[[#This Row],[H_QTY/ CTN]]))</f>
        <v>7</v>
      </c>
      <c r="R2291" s="14">
        <f>IF(db[[#This Row],[H_QTY/ CTN]]="","",LEN(db[[#This Row],[H_QTY/ CTN]]))</f>
        <v>7</v>
      </c>
      <c r="S2291" s="91" t="str">
        <f>IF(db[[#This Row],[H_QTY/ CTN]]="","",LEFT(db[[#This Row],[H_QTY/ CTN]],db[[#This Row],[H_1]]-1))</f>
        <v>96 PCS</v>
      </c>
      <c r="T2291" s="91" t="str">
        <f>IF(NOT(db[[#This Row],[H_1]]=db[[#This Row],[H_2]]),MID(db[[#This Row],[H_QTY/ CTN]],db[[#This Row],[H_1]]+1,db[[#This Row],[H_2]]-db[[#This Row],[H_1]]-1),"")</f>
        <v/>
      </c>
      <c r="U2291" s="87" t="str">
        <f>IF(db[[#This Row],[QTY/ CTN B]]="","",LEFT(db[[#This Row],[QTY/ CTN B]],SEARCH(" ",db[[#This Row],[QTY/ CTN B]],1)-1))</f>
        <v>96</v>
      </c>
      <c r="V2291" s="87" t="str">
        <f>IF(db[[#This Row],[QTY/ CTN B]]="","",RIGHT(db[[#This Row],[QTY/ CTN B]],LEN(db[[#This Row],[QTY/ CTN B]])-SEARCH(" ",db[[#This Row],[QTY/ CTN B]],1)))</f>
        <v>PCS</v>
      </c>
      <c r="W2291" s="87" t="str">
        <f>IF(db[[#This Row],[QTY/ CTN TG]]="",IF(db[[#This Row],[STN TG]]="","",12),LEFT(db[[#This Row],[QTY/ CTN TG]],SEARCH(" ",db[[#This Row],[QTY/ CTN TG]],1)-1))</f>
        <v/>
      </c>
      <c r="X2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1" s="87" t="str">
        <f>IF(db[[#This Row],[STN K]]="","",IF(db[[#This Row],[STN TG]]="LSN",12,""))</f>
        <v/>
      </c>
      <c r="Z2291" s="87" t="str">
        <f>IF(db[[#This Row],[STN TG]]="LSN","PCS","")</f>
        <v/>
      </c>
      <c r="AA2291" s="87">
        <f>db[[#This Row],[QTY B]]*IF(db[[#This Row],[QTY TG]]="",1,db[[#This Row],[QTY TG]])*IF(db[[#This Row],[QTY K]]="",1,db[[#This Row],[QTY K]])</f>
        <v>96</v>
      </c>
      <c r="AB2291" s="87" t="str">
        <f>IF(db[[#This Row],[STN K]]="",IF(db[[#This Row],[STN TG]]="",db[[#This Row],[STN B]],db[[#This Row],[STN TG]]),db[[#This Row],[STN K]])</f>
        <v>PCS</v>
      </c>
      <c r="AC2291" s="87"/>
    </row>
    <row r="2292" spans="1:29" x14ac:dyDescent="0.25">
      <c r="A2292" s="87">
        <f>ROW()-1</f>
        <v>2291</v>
      </c>
      <c r="B2292" s="14" t="str">
        <f>LOWER(SUBSTITUTE(SUBSTITUTE(SUBSTITUTE(SUBSTITUTE(SUBSTITUTE(SUBSTITUTE(db[[#This Row],[NB BM]]," ",),".",""),"-",""),"(",""),")",""),"/",""))</f>
        <v>asahan8003</v>
      </c>
      <c r="C2292" s="14" t="str">
        <f>LOWER(SUBSTITUTE(SUBSTITUTE(SUBSTITUTE(SUBSTITUTE(SUBSTITUTE(SUBSTITUTE(SUBSTITUTE(SUBSTITUTE(SUBSTITUTE(db[[#This Row],[NB NOTA]]," ",),".",""),"-",""),"(",""),")",""),",",""),"/",""),"""",""),"+",""))</f>
        <v>serutan8003</v>
      </c>
      <c r="D2292" s="14" t="str">
        <f>LOWER(SUBSTITUTE(SUBSTITUTE(SUBSTITUTE(SUBSTITUTE(SUBSTITUTE(SUBSTITUTE(SUBSTITUTE(SUBSTITUTE(SUBSTITUTE(db[[#This Row],[NB PAJAK]]," ",""),"-",""),"(",""),")",""),".",""),",",""),"/",""),"""",""),"+",""))</f>
        <v/>
      </c>
      <c r="E2292" s="14" t="str">
        <f>LOWER(SUBSTITUTE(SUBSTITUTE(SUBSTITUTE(SUBSTITUTE(SUBSTITUTE(SUBSTITUTE(SUBSTITUTE(SUBSTITUTE(SUBSTITUTE(db[[#This Row],[NB BM]]&amp;db[[#This Row],[QTY/ CTN]]," ",),".",""),"-",""),"(",""),")",""),",",""),"/",""),"""",""),"+",""))</f>
        <v>asahan800396pcs</v>
      </c>
      <c r="F22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serutan800396pcsuntana</v>
      </c>
      <c r="G2292" s="15" t="s">
        <v>3952</v>
      </c>
      <c r="H2292" s="19" t="s">
        <v>3950</v>
      </c>
      <c r="I2292" s="52"/>
      <c r="J2292" s="1" t="s">
        <v>1621</v>
      </c>
      <c r="K2292" s="27" t="e">
        <f>IF(db[[#This Row],[NB NOTA_C]]="","",COUNTIF([2]!B_MSK[concat],db[[#This Row],[NB NOTA_C]]))</f>
        <v>#REF!</v>
      </c>
      <c r="L2292" s="16" t="s">
        <v>2150</v>
      </c>
      <c r="M2292" s="14" t="s">
        <v>1673</v>
      </c>
      <c r="N2292" s="15" t="s">
        <v>2781</v>
      </c>
      <c r="O2292" s="14"/>
      <c r="P2292" s="14" t="str">
        <f>IF(db[[#This Row],[QTY/ CTN]]="","",SUBSTITUTE(SUBSTITUTE(SUBSTITUTE(db[[#This Row],[QTY/ CTN]]," ","_",2),"(",""),")","")&amp;"_")</f>
        <v>96 PCS_</v>
      </c>
      <c r="Q2292" s="14">
        <f>IF(db[[#This Row],[H_QTY/ CTN]]="","",SEARCH("_",db[[#This Row],[H_QTY/ CTN]]))</f>
        <v>7</v>
      </c>
      <c r="R2292" s="14">
        <f>IF(db[[#This Row],[H_QTY/ CTN]]="","",LEN(db[[#This Row],[H_QTY/ CTN]]))</f>
        <v>7</v>
      </c>
      <c r="S2292" s="91" t="str">
        <f>IF(db[[#This Row],[H_QTY/ CTN]]="","",LEFT(db[[#This Row],[H_QTY/ CTN]],db[[#This Row],[H_1]]-1))</f>
        <v>96 PCS</v>
      </c>
      <c r="T2292" s="91" t="str">
        <f>IF(NOT(db[[#This Row],[H_1]]=db[[#This Row],[H_2]]),MID(db[[#This Row],[H_QTY/ CTN]],db[[#This Row],[H_1]]+1,db[[#This Row],[H_2]]-db[[#This Row],[H_1]]-1),"")</f>
        <v/>
      </c>
      <c r="U2292" s="87" t="str">
        <f>IF(db[[#This Row],[QTY/ CTN B]]="","",LEFT(db[[#This Row],[QTY/ CTN B]],SEARCH(" ",db[[#This Row],[QTY/ CTN B]],1)-1))</f>
        <v>96</v>
      </c>
      <c r="V2292" s="87" t="str">
        <f>IF(db[[#This Row],[QTY/ CTN B]]="","",RIGHT(db[[#This Row],[QTY/ CTN B]],LEN(db[[#This Row],[QTY/ CTN B]])-SEARCH(" ",db[[#This Row],[QTY/ CTN B]],1)))</f>
        <v>PCS</v>
      </c>
      <c r="W2292" s="87" t="str">
        <f>IF(db[[#This Row],[QTY/ CTN TG]]="",IF(db[[#This Row],[STN TG]]="","",12),LEFT(db[[#This Row],[QTY/ CTN TG]],SEARCH(" ",db[[#This Row],[QTY/ CTN TG]],1)-1))</f>
        <v/>
      </c>
      <c r="X2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2" s="87" t="str">
        <f>IF(db[[#This Row],[STN K]]="","",IF(db[[#This Row],[STN TG]]="LSN",12,""))</f>
        <v/>
      </c>
      <c r="Z2292" s="87" t="str">
        <f>IF(db[[#This Row],[STN TG]]="LSN","PCS","")</f>
        <v/>
      </c>
      <c r="AA2292" s="87">
        <f>db[[#This Row],[QTY B]]*IF(db[[#This Row],[QTY TG]]="",1,db[[#This Row],[QTY TG]])*IF(db[[#This Row],[QTY K]]="",1,db[[#This Row],[QTY K]])</f>
        <v>96</v>
      </c>
      <c r="AB2292" s="87" t="str">
        <f>IF(db[[#This Row],[STN K]]="",IF(db[[#This Row],[STN TG]]="",db[[#This Row],[STN B]],db[[#This Row],[STN TG]]),db[[#This Row],[STN K]])</f>
        <v>PCS</v>
      </c>
      <c r="AC2292" s="87"/>
    </row>
    <row r="2293" spans="1:29" x14ac:dyDescent="0.25">
      <c r="A2293" s="87">
        <f>ROW()-1</f>
        <v>2292</v>
      </c>
      <c r="B2293" s="14" t="str">
        <f>LOWER(SUBSTITUTE(SUBSTITUTE(SUBSTITUTE(SUBSTITUTE(SUBSTITUTE(SUBSTITUTE(db[[#This Row],[NB BM]]," ",),".",""),"-",""),"(",""),")",""),"/",""))</f>
        <v>serutan8909</v>
      </c>
      <c r="C2293" s="14" t="str">
        <f>LOWER(SUBSTITUTE(SUBSTITUTE(SUBSTITUTE(SUBSTITUTE(SUBSTITUTE(SUBSTITUTE(SUBSTITUTE(SUBSTITUTE(SUBSTITUTE(db[[#This Row],[NB NOTA]]," ",),".",""),"-",""),"(",""),")",""),",",""),"/",""),"""",""),"+",""))</f>
        <v>serutan8909</v>
      </c>
      <c r="D2293" s="14" t="str">
        <f>LOWER(SUBSTITUTE(SUBSTITUTE(SUBSTITUTE(SUBSTITUTE(SUBSTITUTE(SUBSTITUTE(SUBSTITUTE(SUBSTITUTE(SUBSTITUTE(db[[#This Row],[NB PAJAK]]," ",""),"-",""),"(",""),")",""),".",""),",",""),"/",""),"""",""),"+",""))</f>
        <v/>
      </c>
      <c r="E2293" s="14" t="str">
        <f>LOWER(SUBSTITUTE(SUBSTITUTE(SUBSTITUTE(SUBSTITUTE(SUBSTITUTE(SUBSTITUTE(SUBSTITUTE(SUBSTITUTE(SUBSTITUTE(db[[#This Row],[NB BM]]&amp;db[[#This Row],[QTY/ CTN]]," ",),".",""),"-",""),"(",""),")",""),",",""),"/",""),"""",""),"+",""))</f>
        <v>serutan890996pcs</v>
      </c>
      <c r="F22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serutan890996pcsuntana</v>
      </c>
      <c r="G2293" s="15" t="s">
        <v>4089</v>
      </c>
      <c r="H2293" s="19" t="s">
        <v>4083</v>
      </c>
      <c r="I2293" s="50"/>
      <c r="J2293" s="1" t="s">
        <v>1621</v>
      </c>
      <c r="K2293" s="27" t="e">
        <f>IF(db[[#This Row],[NB NOTA_C]]="","",COUNTIF([2]!B_MSK[concat],db[[#This Row],[NB NOTA_C]]))</f>
        <v>#REF!</v>
      </c>
      <c r="L2293" s="16" t="s">
        <v>2156</v>
      </c>
      <c r="M2293" s="14" t="s">
        <v>1673</v>
      </c>
      <c r="N2293" s="15" t="s">
        <v>2781</v>
      </c>
      <c r="O2293" s="14"/>
      <c r="P2293" s="14" t="str">
        <f>IF(db[[#This Row],[QTY/ CTN]]="","",SUBSTITUTE(SUBSTITUTE(SUBSTITUTE(db[[#This Row],[QTY/ CTN]]," ","_",2),"(",""),")","")&amp;"_")</f>
        <v>96 PCS_</v>
      </c>
      <c r="Q2293" s="14">
        <f>IF(db[[#This Row],[H_QTY/ CTN]]="","",SEARCH("_",db[[#This Row],[H_QTY/ CTN]]))</f>
        <v>7</v>
      </c>
      <c r="R2293" s="14">
        <f>IF(db[[#This Row],[H_QTY/ CTN]]="","",LEN(db[[#This Row],[H_QTY/ CTN]]))</f>
        <v>7</v>
      </c>
      <c r="S2293" s="91" t="str">
        <f>IF(db[[#This Row],[H_QTY/ CTN]]="","",LEFT(db[[#This Row],[H_QTY/ CTN]],db[[#This Row],[H_1]]-1))</f>
        <v>96 PCS</v>
      </c>
      <c r="T2293" s="91" t="str">
        <f>IF(NOT(db[[#This Row],[H_1]]=db[[#This Row],[H_2]]),MID(db[[#This Row],[H_QTY/ CTN]],db[[#This Row],[H_1]]+1,db[[#This Row],[H_2]]-db[[#This Row],[H_1]]-1),"")</f>
        <v/>
      </c>
      <c r="U2293" s="87" t="str">
        <f>IF(db[[#This Row],[QTY/ CTN B]]="","",LEFT(db[[#This Row],[QTY/ CTN B]],SEARCH(" ",db[[#This Row],[QTY/ CTN B]],1)-1))</f>
        <v>96</v>
      </c>
      <c r="V2293" s="87" t="str">
        <f>IF(db[[#This Row],[QTY/ CTN B]]="","",RIGHT(db[[#This Row],[QTY/ CTN B]],LEN(db[[#This Row],[QTY/ CTN B]])-SEARCH(" ",db[[#This Row],[QTY/ CTN B]],1)))</f>
        <v>PCS</v>
      </c>
      <c r="W2293" s="87" t="str">
        <f>IF(db[[#This Row],[QTY/ CTN TG]]="",IF(db[[#This Row],[STN TG]]="","",12),LEFT(db[[#This Row],[QTY/ CTN TG]],SEARCH(" ",db[[#This Row],[QTY/ CTN TG]],1)-1))</f>
        <v/>
      </c>
      <c r="X2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3" s="87" t="str">
        <f>IF(db[[#This Row],[STN K]]="","",IF(db[[#This Row],[STN TG]]="LSN",12,""))</f>
        <v/>
      </c>
      <c r="Z2293" s="87" t="str">
        <f>IF(db[[#This Row],[STN TG]]="LSN","PCS","")</f>
        <v/>
      </c>
      <c r="AA2293" s="87">
        <f>db[[#This Row],[QTY B]]*IF(db[[#This Row],[QTY TG]]="",1,db[[#This Row],[QTY TG]])*IF(db[[#This Row],[QTY K]]="",1,db[[#This Row],[QTY K]])</f>
        <v>96</v>
      </c>
      <c r="AB2293" s="87" t="str">
        <f>IF(db[[#This Row],[STN K]]="",IF(db[[#This Row],[STN TG]]="",db[[#This Row],[STN B]],db[[#This Row],[STN TG]]),db[[#This Row],[STN K]])</f>
        <v>PCS</v>
      </c>
      <c r="AC2293" s="87"/>
    </row>
    <row r="2294" spans="1:29" x14ac:dyDescent="0.25">
      <c r="A2294" s="87">
        <f>ROW()-1</f>
        <v>2293</v>
      </c>
      <c r="B2294" s="3" t="str">
        <f>LOWER(SUBSTITUTE(SUBSTITUTE(SUBSTITUTE(SUBSTITUTE(SUBSTITUTE(SUBSTITUTE(db[[#This Row],[NB BM]]," ",),".",""),"-",""),"(",""),")",""),"/",""))</f>
        <v>asahan9040arumah</v>
      </c>
      <c r="C2294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D2294" s="3" t="str">
        <f>LOWER(SUBSTITUTE(SUBSTITUTE(SUBSTITUTE(SUBSTITUTE(SUBSTITUTE(SUBSTITUTE(SUBSTITUTE(SUBSTITUTE(SUBSTITUTE(db[[#This Row],[NB PAJAK]]," ",""),"-",""),"(",""),")",""),".",""),",",""),"/",""),"""",""),"+",""))</f>
        <v/>
      </c>
      <c r="E2294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asahan9040arumah144pcs</v>
      </c>
      <c r="F22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serutan9040arumah144pcsuntana</v>
      </c>
      <c r="G2294" s="1" t="s">
        <v>2272</v>
      </c>
      <c r="H2294" s="4" t="s">
        <v>2271</v>
      </c>
      <c r="I2294" s="49"/>
      <c r="J2294" s="1" t="s">
        <v>1621</v>
      </c>
      <c r="K2294" s="26" t="e">
        <f>IF(db[[#This Row],[NB NOTA_C]]="","",COUNTIF([2]!B_MSK[concat],db[[#This Row],[NB NOTA_C]]))</f>
        <v>#REF!</v>
      </c>
      <c r="L2294" s="7" t="s">
        <v>2150</v>
      </c>
      <c r="M2294" s="3" t="s">
        <v>1664</v>
      </c>
      <c r="N2294" s="1" t="s">
        <v>2781</v>
      </c>
      <c r="P2294" s="1" t="str">
        <f>IF(db[[#This Row],[QTY/ CTN]]="","",SUBSTITUTE(SUBSTITUTE(SUBSTITUTE(db[[#This Row],[QTY/ CTN]]," ","_",2),"(",""),")","")&amp;"_")</f>
        <v>144 PCS_</v>
      </c>
      <c r="Q2294" s="1">
        <f>IF(db[[#This Row],[H_QTY/ CTN]]="","",SEARCH("_",db[[#This Row],[H_QTY/ CTN]]))</f>
        <v>8</v>
      </c>
      <c r="R2294" s="1">
        <f>IF(db[[#This Row],[H_QTY/ CTN]]="","",LEN(db[[#This Row],[H_QTY/ CTN]]))</f>
        <v>8</v>
      </c>
      <c r="S2294" s="90" t="str">
        <f>IF(db[[#This Row],[H_QTY/ CTN]]="","",LEFT(db[[#This Row],[H_QTY/ CTN]],db[[#This Row],[H_1]]-1))</f>
        <v>144 PCS</v>
      </c>
      <c r="T2294" s="87" t="str">
        <f>IF(NOT(db[[#This Row],[H_1]]=db[[#This Row],[H_2]]),MID(db[[#This Row],[H_QTY/ CTN]],db[[#This Row],[H_1]]+1,db[[#This Row],[H_2]]-db[[#This Row],[H_1]]-1),"")</f>
        <v/>
      </c>
      <c r="U2294" s="87" t="str">
        <f>IF(db[[#This Row],[QTY/ CTN B]]="","",LEFT(db[[#This Row],[QTY/ CTN B]],SEARCH(" ",db[[#This Row],[QTY/ CTN B]],1)-1))</f>
        <v>144</v>
      </c>
      <c r="V2294" s="87" t="str">
        <f>IF(db[[#This Row],[QTY/ CTN B]]="","",RIGHT(db[[#This Row],[QTY/ CTN B]],LEN(db[[#This Row],[QTY/ CTN B]])-SEARCH(" ",db[[#This Row],[QTY/ CTN B]],1)))</f>
        <v>PCS</v>
      </c>
      <c r="W2294" s="87" t="str">
        <f>IF(db[[#This Row],[QTY/ CTN TG]]="",IF(db[[#This Row],[STN TG]]="","",12),LEFT(db[[#This Row],[QTY/ CTN TG]],SEARCH(" ",db[[#This Row],[QTY/ CTN TG]],1)-1))</f>
        <v/>
      </c>
      <c r="X2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4" s="87" t="str">
        <f>IF(db[[#This Row],[STN K]]="","",IF(db[[#This Row],[STN TG]]="LSN",12,""))</f>
        <v/>
      </c>
      <c r="Z2294" s="87" t="str">
        <f>IF(db[[#This Row],[STN TG]]="LSN","PCS","")</f>
        <v/>
      </c>
      <c r="AA2294" s="87">
        <f>db[[#This Row],[QTY B]]*IF(db[[#This Row],[QTY TG]]="",1,db[[#This Row],[QTY TG]])*IF(db[[#This Row],[QTY K]]="",1,db[[#This Row],[QTY K]])</f>
        <v>144</v>
      </c>
      <c r="AB2294" s="87" t="str">
        <f>IF(db[[#This Row],[STN K]]="",IF(db[[#This Row],[STN TG]]="",db[[#This Row],[STN B]],db[[#This Row],[STN TG]]),db[[#This Row],[STN K]])</f>
        <v>PCS</v>
      </c>
      <c r="AC2294" s="87"/>
    </row>
    <row r="2295" spans="1:29" x14ac:dyDescent="0.25">
      <c r="A2295" s="87">
        <f>ROW()-1</f>
        <v>2294</v>
      </c>
      <c r="B2295" s="3" t="str">
        <f>LOWER(SUBSTITUTE(SUBSTITUTE(SUBSTITUTE(SUBSTITUTE(SUBSTITUTE(SUBSTITUTE(db[[#This Row],[NB BM]]," ",),".",""),"-",""),"(",""),")",""),"/",""))</f>
        <v>asahanmeja9233</v>
      </c>
      <c r="C2295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D2295" s="3" t="str">
        <f>LOWER(SUBSTITUTE(SUBSTITUTE(SUBSTITUTE(SUBSTITUTE(SUBSTITUTE(SUBSTITUTE(SUBSTITUTE(SUBSTITUTE(SUBSTITUTE(db[[#This Row],[NB PAJAK]]," ",""),"-",""),"(",""),")",""),".",""),",",""),"/",""),"""",""),"+",""))</f>
        <v/>
      </c>
      <c r="E2295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asahanmeja9233288pcs</v>
      </c>
      <c r="F22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serutanmeja923315rb30%288pcsuntana</v>
      </c>
      <c r="G2295" s="1" t="s">
        <v>989</v>
      </c>
      <c r="H2295" s="4" t="s">
        <v>1293</v>
      </c>
      <c r="I2295" s="49"/>
      <c r="J2295" s="1" t="s">
        <v>1621</v>
      </c>
      <c r="K2295" s="26" t="e">
        <f>IF(db[[#This Row],[NB NOTA_C]]="","",COUNTIF([2]!B_MSK[concat],db[[#This Row],[NB NOTA_C]]))</f>
        <v>#REF!</v>
      </c>
      <c r="L2295" s="6" t="s">
        <v>1632</v>
      </c>
      <c r="M2295" s="1" t="s">
        <v>1672</v>
      </c>
      <c r="N2295" s="1" t="s">
        <v>2781</v>
      </c>
      <c r="P2295" s="1" t="str">
        <f>IF(db[[#This Row],[QTY/ CTN]]="","",SUBSTITUTE(SUBSTITUTE(SUBSTITUTE(db[[#This Row],[QTY/ CTN]]," ","_",2),"(",""),")","")&amp;"_")</f>
        <v>288 PCS_</v>
      </c>
      <c r="Q2295" s="1">
        <f>IF(db[[#This Row],[H_QTY/ CTN]]="","",SEARCH("_",db[[#This Row],[H_QTY/ CTN]]))</f>
        <v>8</v>
      </c>
      <c r="R2295" s="1">
        <f>IF(db[[#This Row],[H_QTY/ CTN]]="","",LEN(db[[#This Row],[H_QTY/ CTN]]))</f>
        <v>8</v>
      </c>
      <c r="S2295" s="90" t="str">
        <f>IF(db[[#This Row],[H_QTY/ CTN]]="","",LEFT(db[[#This Row],[H_QTY/ CTN]],db[[#This Row],[H_1]]-1))</f>
        <v>288 PCS</v>
      </c>
      <c r="T2295" s="87" t="str">
        <f>IF(NOT(db[[#This Row],[H_1]]=db[[#This Row],[H_2]]),MID(db[[#This Row],[H_QTY/ CTN]],db[[#This Row],[H_1]]+1,db[[#This Row],[H_2]]-db[[#This Row],[H_1]]-1),"")</f>
        <v/>
      </c>
      <c r="U2295" s="87" t="str">
        <f>IF(db[[#This Row],[QTY/ CTN B]]="","",LEFT(db[[#This Row],[QTY/ CTN B]],SEARCH(" ",db[[#This Row],[QTY/ CTN B]],1)-1))</f>
        <v>288</v>
      </c>
      <c r="V2295" s="87" t="str">
        <f>IF(db[[#This Row],[QTY/ CTN B]]="","",RIGHT(db[[#This Row],[QTY/ CTN B]],LEN(db[[#This Row],[QTY/ CTN B]])-SEARCH(" ",db[[#This Row],[QTY/ CTN B]],1)))</f>
        <v>PCS</v>
      </c>
      <c r="W2295" s="87" t="str">
        <f>IF(db[[#This Row],[QTY/ CTN TG]]="",IF(db[[#This Row],[STN TG]]="","",12),LEFT(db[[#This Row],[QTY/ CTN TG]],SEARCH(" ",db[[#This Row],[QTY/ CTN TG]],1)-1))</f>
        <v/>
      </c>
      <c r="X2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5" s="87" t="str">
        <f>IF(db[[#This Row],[STN K]]="","",IF(db[[#This Row],[STN TG]]="LSN",12,""))</f>
        <v/>
      </c>
      <c r="Z2295" s="87" t="str">
        <f>IF(db[[#This Row],[STN TG]]="LSN","PCS","")</f>
        <v/>
      </c>
      <c r="AA2295" s="87">
        <f>db[[#This Row],[QTY B]]*IF(db[[#This Row],[QTY TG]]="",1,db[[#This Row],[QTY TG]])*IF(db[[#This Row],[QTY K]]="",1,db[[#This Row],[QTY K]])</f>
        <v>288</v>
      </c>
      <c r="AB2295" s="87" t="str">
        <f>IF(db[[#This Row],[STN K]]="",IF(db[[#This Row],[STN TG]]="",db[[#This Row],[STN B]],db[[#This Row],[STN TG]]),db[[#This Row],[STN K]])</f>
        <v>PCS</v>
      </c>
      <c r="AC2295" s="87"/>
    </row>
    <row r="2296" spans="1:29" x14ac:dyDescent="0.25">
      <c r="A2296" s="87">
        <f>ROW()-1</f>
        <v>2295</v>
      </c>
      <c r="B2296" s="3" t="str">
        <f>LOWER(SUBSTITUTE(SUBSTITUTE(SUBSTITUTE(SUBSTITUTE(SUBSTITUTE(SUBSTITUTE(db[[#This Row],[NB BM]]," ",),".",""),"-",""),"(",""),")",""),"/",""))</f>
        <v>asahanmejaa33</v>
      </c>
      <c r="C2296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D2296" s="3" t="str">
        <f>LOWER(SUBSTITUTE(SUBSTITUTE(SUBSTITUTE(SUBSTITUTE(SUBSTITUTE(SUBSTITUTE(SUBSTITUTE(SUBSTITUTE(SUBSTITUTE(db[[#This Row],[NB PAJAK]]," ",""),"-",""),"(",""),")",""),".",""),",",""),"/",""),"""",""),"+",""))</f>
        <v/>
      </c>
      <c r="E229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asahanmejaa3396pcs</v>
      </c>
      <c r="F22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serutanmejaa3321rb30%96pcsuntana</v>
      </c>
      <c r="G2296" s="1" t="s">
        <v>990</v>
      </c>
      <c r="H2296" s="4" t="s">
        <v>1294</v>
      </c>
      <c r="I2296" s="2"/>
      <c r="J2296" s="1" t="s">
        <v>1621</v>
      </c>
      <c r="K2296" s="26" t="e">
        <f>IF(db[[#This Row],[NB NOTA_C]]="","",COUNTIF([2]!B_MSK[concat],db[[#This Row],[NB NOTA_C]]))</f>
        <v>#REF!</v>
      </c>
      <c r="L2296" s="6" t="s">
        <v>1632</v>
      </c>
      <c r="M2296" s="1" t="s">
        <v>1673</v>
      </c>
      <c r="N2296" s="1" t="s">
        <v>2781</v>
      </c>
      <c r="P2296" s="1" t="str">
        <f>IF(db[[#This Row],[QTY/ CTN]]="","",SUBSTITUTE(SUBSTITUTE(SUBSTITUTE(db[[#This Row],[QTY/ CTN]]," ","_",2),"(",""),")","")&amp;"_")</f>
        <v>96 PCS_</v>
      </c>
      <c r="Q2296" s="1">
        <f>IF(db[[#This Row],[H_QTY/ CTN]]="","",SEARCH("_",db[[#This Row],[H_QTY/ CTN]]))</f>
        <v>7</v>
      </c>
      <c r="R2296" s="1">
        <f>IF(db[[#This Row],[H_QTY/ CTN]]="","",LEN(db[[#This Row],[H_QTY/ CTN]]))</f>
        <v>7</v>
      </c>
      <c r="S2296" s="90" t="str">
        <f>IF(db[[#This Row],[H_QTY/ CTN]]="","",LEFT(db[[#This Row],[H_QTY/ CTN]],db[[#This Row],[H_1]]-1))</f>
        <v>96 PCS</v>
      </c>
      <c r="T2296" s="87" t="str">
        <f>IF(NOT(db[[#This Row],[H_1]]=db[[#This Row],[H_2]]),MID(db[[#This Row],[H_QTY/ CTN]],db[[#This Row],[H_1]]+1,db[[#This Row],[H_2]]-db[[#This Row],[H_1]]-1),"")</f>
        <v/>
      </c>
      <c r="U2296" s="87" t="str">
        <f>IF(db[[#This Row],[QTY/ CTN B]]="","",LEFT(db[[#This Row],[QTY/ CTN B]],SEARCH(" ",db[[#This Row],[QTY/ CTN B]],1)-1))</f>
        <v>96</v>
      </c>
      <c r="V2296" s="87" t="str">
        <f>IF(db[[#This Row],[QTY/ CTN B]]="","",RIGHT(db[[#This Row],[QTY/ CTN B]],LEN(db[[#This Row],[QTY/ CTN B]])-SEARCH(" ",db[[#This Row],[QTY/ CTN B]],1)))</f>
        <v>PCS</v>
      </c>
      <c r="W2296" s="87" t="str">
        <f>IF(db[[#This Row],[QTY/ CTN TG]]="",IF(db[[#This Row],[STN TG]]="","",12),LEFT(db[[#This Row],[QTY/ CTN TG]],SEARCH(" ",db[[#This Row],[QTY/ CTN TG]],1)-1))</f>
        <v/>
      </c>
      <c r="X2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6" s="87" t="str">
        <f>IF(db[[#This Row],[STN K]]="","",IF(db[[#This Row],[STN TG]]="LSN",12,""))</f>
        <v/>
      </c>
      <c r="Z2296" s="87" t="str">
        <f>IF(db[[#This Row],[STN TG]]="LSN","PCS","")</f>
        <v/>
      </c>
      <c r="AA2296" s="87">
        <f>db[[#This Row],[QTY B]]*IF(db[[#This Row],[QTY TG]]="",1,db[[#This Row],[QTY TG]])*IF(db[[#This Row],[QTY K]]="",1,db[[#This Row],[QTY K]])</f>
        <v>96</v>
      </c>
      <c r="AB2296" s="87" t="str">
        <f>IF(db[[#This Row],[STN K]]="",IF(db[[#This Row],[STN TG]]="",db[[#This Row],[STN B]],db[[#This Row],[STN TG]]),db[[#This Row],[STN K]])</f>
        <v>PCS</v>
      </c>
      <c r="AC2296" s="87"/>
    </row>
    <row r="2297" spans="1:29" x14ac:dyDescent="0.25">
      <c r="A2297" s="87">
        <f>ROW()-1</f>
        <v>2296</v>
      </c>
      <c r="B2297" s="103" t="str">
        <f>LOWER(SUBSTITUTE(SUBSTITUTE(SUBSTITUTE(SUBSTITUTE(SUBSTITUTE(SUBSTITUTE(db[[#This Row],[NB BM]]," ",),".",""),"-",""),"(",""),")",""),"/",""))</f>
        <v>asahantabung231</v>
      </c>
      <c r="C2297" s="103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D2297" s="103" t="str">
        <f>LOWER(SUBSTITUTE(SUBSTITUTE(SUBSTITUTE(SUBSTITUTE(SUBSTITUTE(SUBSTITUTE(SUBSTITUTE(SUBSTITUTE(SUBSTITUTE(db[[#This Row],[NB PAJAK]]," ",""),"-",""),"(",""),")",""),".",""),",",""),"/",""),"""",""),"+",""))</f>
        <v/>
      </c>
      <c r="E2297" s="103" t="str">
        <f>LOWER(SUBSTITUTE(SUBSTITUTE(SUBSTITUTE(SUBSTITUTE(SUBSTITUTE(SUBSTITUTE(SUBSTITUTE(SUBSTITUTE(SUBSTITUTE(db[[#This Row],[NB BM]]&amp;db[[#This Row],[QTY/ CTN]]," ",),".",""),"-",""),"(",""),")",""),",",""),"/",""),"""",""),"+",""))</f>
        <v>asahantabung231120pcs</v>
      </c>
      <c r="F229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serutantabung231mixisi24pcs@120120pcsuntana</v>
      </c>
      <c r="G2297" s="104" t="s">
        <v>5262</v>
      </c>
      <c r="H2297" s="104" t="s">
        <v>5261</v>
      </c>
      <c r="I2297" s="105"/>
      <c r="J2297" s="1" t="s">
        <v>1621</v>
      </c>
      <c r="K2297" s="107" t="e">
        <f>IF(db[[#This Row],[NB NOTA_C]]="","",COUNTIF([2]!B_MSK[concat],db[[#This Row],[NB NOTA_C]]))</f>
        <v>#REF!</v>
      </c>
      <c r="L2297" s="108" t="s">
        <v>1654</v>
      </c>
      <c r="M2297" s="103" t="s">
        <v>1667</v>
      </c>
      <c r="N2297" s="106" t="s">
        <v>2781</v>
      </c>
      <c r="O2297" s="103"/>
      <c r="P2297" s="103" t="str">
        <f>IF(db[[#This Row],[QTY/ CTN]]="","",SUBSTITUTE(SUBSTITUTE(SUBSTITUTE(db[[#This Row],[QTY/ CTN]]," ","_",2),"(",""),")","")&amp;"_")</f>
        <v>120 PCS_</v>
      </c>
      <c r="Q2297" s="103">
        <f>IF(db[[#This Row],[H_QTY/ CTN]]="","",SEARCH("_",db[[#This Row],[H_QTY/ CTN]]))</f>
        <v>8</v>
      </c>
      <c r="R2297" s="103">
        <f>IF(db[[#This Row],[H_QTY/ CTN]]="","",LEN(db[[#This Row],[H_QTY/ CTN]]))</f>
        <v>8</v>
      </c>
      <c r="S2297" s="109" t="str">
        <f>IF(db[[#This Row],[H_QTY/ CTN]]="","",LEFT(db[[#This Row],[H_QTY/ CTN]],db[[#This Row],[H_1]]-1))</f>
        <v>120 PCS</v>
      </c>
      <c r="T2297" s="109" t="str">
        <f>IF(NOT(db[[#This Row],[H_1]]=db[[#This Row],[H_2]]),MID(db[[#This Row],[H_QTY/ CTN]],db[[#This Row],[H_1]]+1,db[[#This Row],[H_2]]-db[[#This Row],[H_1]]-1),"")</f>
        <v/>
      </c>
      <c r="U2297" s="109" t="str">
        <f>IF(db[[#This Row],[QTY/ CTN B]]="","",LEFT(db[[#This Row],[QTY/ CTN B]],SEARCH(" ",db[[#This Row],[QTY/ CTN B]],1)-1))</f>
        <v>120</v>
      </c>
      <c r="V2297" s="109" t="str">
        <f>IF(db[[#This Row],[QTY/ CTN B]]="","",RIGHT(db[[#This Row],[QTY/ CTN B]],LEN(db[[#This Row],[QTY/ CTN B]])-SEARCH(" ",db[[#This Row],[QTY/ CTN B]],1)))</f>
        <v>PCS</v>
      </c>
      <c r="W2297" s="109" t="str">
        <f>IF(db[[#This Row],[QTY/ CTN TG]]="",IF(db[[#This Row],[STN TG]]="","",12),LEFT(db[[#This Row],[QTY/ CTN TG]],SEARCH(" ",db[[#This Row],[QTY/ CTN TG]],1)-1))</f>
        <v/>
      </c>
      <c r="X229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7" s="109" t="str">
        <f>IF(db[[#This Row],[STN K]]="","",IF(db[[#This Row],[STN TG]]="LSN",12,""))</f>
        <v/>
      </c>
      <c r="Z2297" s="109" t="str">
        <f>IF(db[[#This Row],[STN TG]]="LSN","PCS","")</f>
        <v/>
      </c>
      <c r="AA2297" s="109">
        <f>db[[#This Row],[QTY B]]*IF(db[[#This Row],[QTY TG]]="",1,db[[#This Row],[QTY TG]])*IF(db[[#This Row],[QTY K]]="",1,db[[#This Row],[QTY K]])</f>
        <v>120</v>
      </c>
      <c r="AB2297" s="109" t="str">
        <f>IF(db[[#This Row],[STN K]]="",IF(db[[#This Row],[STN TG]]="",db[[#This Row],[STN B]],db[[#This Row],[STN TG]]),db[[#This Row],[STN K]])</f>
        <v>PCS</v>
      </c>
      <c r="AC2297" s="87"/>
    </row>
    <row r="2298" spans="1:29" x14ac:dyDescent="0.25">
      <c r="A2298" s="87">
        <f>ROW()-1</f>
        <v>2297</v>
      </c>
      <c r="B2298" s="45" t="str">
        <f>LOWER(SUBSTITUTE(SUBSTITUTE(SUBSTITUTE(SUBSTITUTE(SUBSTITUTE(SUBSTITUTE(db[[#This Row],[NB BM]]," ",),".",""),"-",""),"(",""),")",""),"/",""))</f>
        <v>asahantoples</v>
      </c>
      <c r="C2298" s="45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D2298" s="45" t="str">
        <f>LOWER(SUBSTITUTE(SUBSTITUTE(SUBSTITUTE(SUBSTITUTE(SUBSTITUTE(SUBSTITUTE(SUBSTITUTE(SUBSTITUTE(SUBSTITUTE(db[[#This Row],[NB PAJAK]]," ",""),"-",""),"(",""),")",""),".",""),",",""),"/",""),"""",""),"+",""))</f>
        <v/>
      </c>
      <c r="E2298" s="45" t="str">
        <f>LOWER(SUBSTITUTE(SUBSTITUTE(SUBSTITUTE(SUBSTITUTE(SUBSTITUTE(SUBSTITUTE(SUBSTITUTE(SUBSTITUTE(SUBSTITUTE(db[[#This Row],[NB BM]]&amp;db[[#This Row],[QTY/ CTN]]," ",),".",""),"-",""),"(",""),")",""),",",""),"/",""),"""",""),"+",""))</f>
        <v>asahantoples144pcs</v>
      </c>
      <c r="F229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serutantoples144pcsuntana</v>
      </c>
      <c r="G2298" s="65" t="s">
        <v>4743</v>
      </c>
      <c r="H2298" s="65" t="s">
        <v>4700</v>
      </c>
      <c r="I2298" s="58"/>
      <c r="J2298" s="1" t="s">
        <v>1621</v>
      </c>
      <c r="K2298" s="47" t="e">
        <f>IF(db[[#This Row],[NB NOTA_C]]="","",COUNTIF([2]!B_MSK[concat],db[[#This Row],[NB NOTA_C]]))</f>
        <v>#REF!</v>
      </c>
      <c r="L2298" s="48" t="s">
        <v>1635</v>
      </c>
      <c r="M2298" s="45" t="s">
        <v>1664</v>
      </c>
      <c r="N2298" s="46" t="s">
        <v>2781</v>
      </c>
      <c r="O2298" s="45"/>
      <c r="P2298" s="45" t="str">
        <f>IF(db[[#This Row],[QTY/ CTN]]="","",SUBSTITUTE(SUBSTITUTE(SUBSTITUTE(db[[#This Row],[QTY/ CTN]]," ","_",2),"(",""),")","")&amp;"_")</f>
        <v>144 PCS_</v>
      </c>
      <c r="Q2298" s="45">
        <f>IF(db[[#This Row],[H_QTY/ CTN]]="","",SEARCH("_",db[[#This Row],[H_QTY/ CTN]]))</f>
        <v>8</v>
      </c>
      <c r="R2298" s="45">
        <f>IF(db[[#This Row],[H_QTY/ CTN]]="","",LEN(db[[#This Row],[H_QTY/ CTN]]))</f>
        <v>8</v>
      </c>
      <c r="S2298" s="95" t="str">
        <f>IF(db[[#This Row],[H_QTY/ CTN]]="","",LEFT(db[[#This Row],[H_QTY/ CTN]],db[[#This Row],[H_1]]-1))</f>
        <v>144 PCS</v>
      </c>
      <c r="T2298" s="95" t="str">
        <f>IF(NOT(db[[#This Row],[H_1]]=db[[#This Row],[H_2]]),MID(db[[#This Row],[H_QTY/ CTN]],db[[#This Row],[H_1]]+1,db[[#This Row],[H_2]]-db[[#This Row],[H_1]]-1),"")</f>
        <v/>
      </c>
      <c r="U2298" s="87" t="str">
        <f>IF(db[[#This Row],[QTY/ CTN B]]="","",LEFT(db[[#This Row],[QTY/ CTN B]],SEARCH(" ",db[[#This Row],[QTY/ CTN B]],1)-1))</f>
        <v>144</v>
      </c>
      <c r="V2298" s="87" t="str">
        <f>IF(db[[#This Row],[QTY/ CTN B]]="","",RIGHT(db[[#This Row],[QTY/ CTN B]],LEN(db[[#This Row],[QTY/ CTN B]])-SEARCH(" ",db[[#This Row],[QTY/ CTN B]],1)))</f>
        <v>PCS</v>
      </c>
      <c r="W2298" s="87" t="str">
        <f>IF(db[[#This Row],[QTY/ CTN TG]]="",IF(db[[#This Row],[STN TG]]="","",12),LEFT(db[[#This Row],[QTY/ CTN TG]],SEARCH(" ",db[[#This Row],[QTY/ CTN TG]],1)-1))</f>
        <v/>
      </c>
      <c r="X2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8" s="87" t="str">
        <f>IF(db[[#This Row],[STN K]]="","",IF(db[[#This Row],[STN TG]]="LSN",12,""))</f>
        <v/>
      </c>
      <c r="Z2298" s="87" t="str">
        <f>IF(db[[#This Row],[STN TG]]="LSN","PCS","")</f>
        <v/>
      </c>
      <c r="AA2298" s="87">
        <f>db[[#This Row],[QTY B]]*IF(db[[#This Row],[QTY TG]]="",1,db[[#This Row],[QTY TG]])*IF(db[[#This Row],[QTY K]]="",1,db[[#This Row],[QTY K]])</f>
        <v>144</v>
      </c>
      <c r="AB2298" s="87" t="str">
        <f>IF(db[[#This Row],[STN K]]="",IF(db[[#This Row],[STN TG]]="",db[[#This Row],[STN B]],db[[#This Row],[STN TG]]),db[[#This Row],[STN K]])</f>
        <v>PCS</v>
      </c>
      <c r="AC2298" s="87"/>
    </row>
    <row r="2299" spans="1:29" x14ac:dyDescent="0.25">
      <c r="A2299" s="87">
        <f>ROW()-1</f>
        <v>2298</v>
      </c>
      <c r="B2299" s="3" t="str">
        <f>LOWER(SUBSTITUTE(SUBSTITUTE(SUBSTITUTE(SUBSTITUTE(SUBSTITUTE(SUBSTITUTE(db[[#This Row],[NB BM]]," ",),".",""),"-",""),"(",""),")",""),"/",""))</f>
        <v>asahanjka18penguin</v>
      </c>
      <c r="C2299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D2299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E2299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asahanjka18penguin48pcs</v>
      </c>
      <c r="F22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sharpenera18penguinjk48pcsartomoro</v>
      </c>
      <c r="G2299" s="1" t="s">
        <v>3771</v>
      </c>
      <c r="H2299" s="4" t="s">
        <v>3644</v>
      </c>
      <c r="I2299" s="49" t="s">
        <v>3647</v>
      </c>
      <c r="J2299" s="1" t="s">
        <v>1620</v>
      </c>
      <c r="K2299" s="28" t="e">
        <f>IF(db[[#This Row],[NB NOTA_C]]="","",COUNTIF([2]!B_MSK[concat],db[[#This Row],[NB NOTA_C]]))</f>
        <v>#REF!</v>
      </c>
      <c r="L2299" s="7" t="s">
        <v>1631</v>
      </c>
      <c r="M2299" s="3" t="s">
        <v>1669</v>
      </c>
      <c r="N2299" s="1" t="s">
        <v>2781</v>
      </c>
      <c r="O2299" s="3"/>
      <c r="P2299" s="3" t="str">
        <f>IF(db[[#This Row],[QTY/ CTN]]="","",SUBSTITUTE(SUBSTITUTE(SUBSTITUTE(db[[#This Row],[QTY/ CTN]]," ","_",2),"(",""),")","")&amp;"_")</f>
        <v>48 PCS_</v>
      </c>
      <c r="Q2299" s="3">
        <f>IF(db[[#This Row],[H_QTY/ CTN]]="","",SEARCH("_",db[[#This Row],[H_QTY/ CTN]]))</f>
        <v>7</v>
      </c>
      <c r="R2299" s="3">
        <f>IF(db[[#This Row],[H_QTY/ CTN]]="","",LEN(db[[#This Row],[H_QTY/ CTN]]))</f>
        <v>7</v>
      </c>
      <c r="S2299" s="87" t="str">
        <f>IF(db[[#This Row],[H_QTY/ CTN]]="","",LEFT(db[[#This Row],[H_QTY/ CTN]],db[[#This Row],[H_1]]-1))</f>
        <v>48 PCS</v>
      </c>
      <c r="T2299" s="87" t="str">
        <f>IF(NOT(db[[#This Row],[H_1]]=db[[#This Row],[H_2]]),MID(db[[#This Row],[H_QTY/ CTN]],db[[#This Row],[H_1]]+1,db[[#This Row],[H_2]]-db[[#This Row],[H_1]]-1),"")</f>
        <v/>
      </c>
      <c r="U2299" s="87" t="str">
        <f>IF(db[[#This Row],[QTY/ CTN B]]="","",LEFT(db[[#This Row],[QTY/ CTN B]],SEARCH(" ",db[[#This Row],[QTY/ CTN B]],1)-1))</f>
        <v>48</v>
      </c>
      <c r="V2299" s="87" t="str">
        <f>IF(db[[#This Row],[QTY/ CTN B]]="","",RIGHT(db[[#This Row],[QTY/ CTN B]],LEN(db[[#This Row],[QTY/ CTN B]])-SEARCH(" ",db[[#This Row],[QTY/ CTN B]],1)))</f>
        <v>PCS</v>
      </c>
      <c r="W2299" s="87" t="str">
        <f>IF(db[[#This Row],[QTY/ CTN TG]]="",IF(db[[#This Row],[STN TG]]="","",12),LEFT(db[[#This Row],[QTY/ CTN TG]],SEARCH(" ",db[[#This Row],[QTY/ CTN TG]],1)-1))</f>
        <v/>
      </c>
      <c r="X2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299" s="87" t="str">
        <f>IF(db[[#This Row],[STN K]]="","",IF(db[[#This Row],[STN TG]]="LSN",12,""))</f>
        <v/>
      </c>
      <c r="Z2299" s="87" t="str">
        <f>IF(db[[#This Row],[STN TG]]="LSN","PCS","")</f>
        <v/>
      </c>
      <c r="AA2299" s="87">
        <f>db[[#This Row],[QTY B]]*IF(db[[#This Row],[QTY TG]]="",1,db[[#This Row],[QTY TG]])*IF(db[[#This Row],[QTY K]]="",1,db[[#This Row],[QTY K]])</f>
        <v>48</v>
      </c>
      <c r="AB2299" s="87" t="str">
        <f>IF(db[[#This Row],[STN K]]="",IF(db[[#This Row],[STN TG]]="",db[[#This Row],[STN B]],db[[#This Row],[STN TG]]),db[[#This Row],[STN K]])</f>
        <v>PCS</v>
      </c>
      <c r="AC2299" s="87"/>
    </row>
    <row r="2300" spans="1:29" x14ac:dyDescent="0.25">
      <c r="A2300" s="87">
        <f>ROW()-1</f>
        <v>2299</v>
      </c>
      <c r="B2300" s="1" t="str">
        <f>LOWER(SUBSTITUTE(SUBSTITUTE(SUBSTITUTE(SUBSTITUTE(SUBSTITUTE(SUBSTITUTE(db[[#This Row],[NB BM]]," ",),".",""),"-",""),"(",""),")",""),"/",""))</f>
        <v>asahanjka30kucing</v>
      </c>
      <c r="C2300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D2300" s="1" t="str">
        <f>LOWER(SUBSTITUTE(SUBSTITUTE(SUBSTITUTE(SUBSTITUTE(SUBSTITUTE(SUBSTITUTE(SUBSTITUTE(SUBSTITUTE(SUBSTITUTE(db[[#This Row],[NB PAJAK]]," ",""),"-",""),"(",""),")",""),".",""),",",""),"/",""),"""",""),"+",""))</f>
        <v>asahanjoykoa30penguin</v>
      </c>
      <c r="E2300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asahanjka30kucing48pcs</v>
      </c>
      <c r="F23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sharpenera30kucingjk48pcsartomoro</v>
      </c>
      <c r="G2300" s="1" t="s">
        <v>6130</v>
      </c>
      <c r="H2300" s="4" t="s">
        <v>818</v>
      </c>
      <c r="I2300" s="49" t="s">
        <v>6099</v>
      </c>
      <c r="J2300" s="1" t="s">
        <v>1620</v>
      </c>
      <c r="K2300" s="26" t="e">
        <f>IF(db[[#This Row],[NB NOTA_C]]="","",COUNTIF([2]!B_MSK[concat],db[[#This Row],[NB NOTA_C]]))</f>
        <v>#REF!</v>
      </c>
      <c r="L2300" s="6" t="s">
        <v>1631</v>
      </c>
      <c r="M2300" s="1" t="s">
        <v>1669</v>
      </c>
      <c r="N2300" s="1" t="s">
        <v>2781</v>
      </c>
      <c r="P2300" s="1" t="str">
        <f>IF(db[[#This Row],[QTY/ CTN]]="","",SUBSTITUTE(SUBSTITUTE(SUBSTITUTE(db[[#This Row],[QTY/ CTN]]," ","_",2),"(",""),")","")&amp;"_")</f>
        <v>48 PCS_</v>
      </c>
      <c r="Q2300" s="1">
        <f>IF(db[[#This Row],[H_QTY/ CTN]]="","",SEARCH("_",db[[#This Row],[H_QTY/ CTN]]))</f>
        <v>7</v>
      </c>
      <c r="R2300" s="1">
        <f>IF(db[[#This Row],[H_QTY/ CTN]]="","",LEN(db[[#This Row],[H_QTY/ CTN]]))</f>
        <v>7</v>
      </c>
      <c r="S2300" s="90" t="str">
        <f>IF(db[[#This Row],[H_QTY/ CTN]]="","",LEFT(db[[#This Row],[H_QTY/ CTN]],db[[#This Row],[H_1]]-1))</f>
        <v>48 PCS</v>
      </c>
      <c r="T2300" s="87" t="str">
        <f>IF(NOT(db[[#This Row],[H_1]]=db[[#This Row],[H_2]]),MID(db[[#This Row],[H_QTY/ CTN]],db[[#This Row],[H_1]]+1,db[[#This Row],[H_2]]-db[[#This Row],[H_1]]-1),"")</f>
        <v/>
      </c>
      <c r="U2300" s="87" t="str">
        <f>IF(db[[#This Row],[QTY/ CTN B]]="","",LEFT(db[[#This Row],[QTY/ CTN B]],SEARCH(" ",db[[#This Row],[QTY/ CTN B]],1)-1))</f>
        <v>48</v>
      </c>
      <c r="V2300" s="87" t="str">
        <f>IF(db[[#This Row],[QTY/ CTN B]]="","",RIGHT(db[[#This Row],[QTY/ CTN B]],LEN(db[[#This Row],[QTY/ CTN B]])-SEARCH(" ",db[[#This Row],[QTY/ CTN B]],1)))</f>
        <v>PCS</v>
      </c>
      <c r="W2300" s="87" t="str">
        <f>IF(db[[#This Row],[QTY/ CTN TG]]="",IF(db[[#This Row],[STN TG]]="","",12),LEFT(db[[#This Row],[QTY/ CTN TG]],SEARCH(" ",db[[#This Row],[QTY/ CTN TG]],1)-1))</f>
        <v/>
      </c>
      <c r="X2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00" s="87" t="str">
        <f>IF(db[[#This Row],[STN K]]="","",IF(db[[#This Row],[STN TG]]="LSN",12,""))</f>
        <v/>
      </c>
      <c r="Z2300" s="87" t="str">
        <f>IF(db[[#This Row],[STN TG]]="LSN","PCS","")</f>
        <v/>
      </c>
      <c r="AA2300" s="87">
        <f>db[[#This Row],[QTY B]]*IF(db[[#This Row],[QTY TG]]="",1,db[[#This Row],[QTY TG]])*IF(db[[#This Row],[QTY K]]="",1,db[[#This Row],[QTY K]])</f>
        <v>48</v>
      </c>
      <c r="AB2300" s="87" t="str">
        <f>IF(db[[#This Row],[STN K]]="",IF(db[[#This Row],[STN TG]]="",db[[#This Row],[STN B]],db[[#This Row],[STN TG]]),db[[#This Row],[STN K]])</f>
        <v>PCS</v>
      </c>
      <c r="AC2300" s="87"/>
    </row>
    <row r="2301" spans="1:29" x14ac:dyDescent="0.25">
      <c r="A2301" s="87">
        <f>ROW()-1</f>
        <v>2300</v>
      </c>
      <c r="B2301" s="9" t="str">
        <f>LOWER(SUBSTITUTE(SUBSTITUTE(SUBSTITUTE(SUBSTITUTE(SUBSTITUTE(SUBSTITUTE(db[[#This Row],[NB BM]]," ",),".",""),"-",""),"(",""),")",""),"/",""))</f>
        <v>asahanmejajka5m</v>
      </c>
      <c r="C2301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D2301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E2301" s="9" t="str">
        <f>LOWER(SUBSTITUTE(SUBSTITUTE(SUBSTITUTE(SUBSTITUTE(SUBSTITUTE(SUBSTITUTE(SUBSTITUTE(SUBSTITUTE(SUBSTITUTE(db[[#This Row],[NB BM]]&amp;db[[#This Row],[QTY/ CTN]]," ",),".",""),"-",""),"(",""),")",""),",",""),"/",""),"""",""),"+",""))</f>
        <v>asahanmejajka5m60pcs</v>
      </c>
      <c r="F230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sharpenera5mjk60pcsartomoro</v>
      </c>
      <c r="G2301" s="8" t="s">
        <v>3325</v>
      </c>
      <c r="H2301" s="18" t="s">
        <v>3289</v>
      </c>
      <c r="I2301" s="49" t="s">
        <v>3290</v>
      </c>
      <c r="J2301" s="1" t="s">
        <v>1620</v>
      </c>
      <c r="K2301" s="28" t="e">
        <f>IF(db[[#This Row],[NB NOTA_C]]="","",COUNTIF([2]!B_MSK[concat],db[[#This Row],[NB NOTA_C]]))</f>
        <v>#REF!</v>
      </c>
      <c r="L2301" s="7" t="s">
        <v>1631</v>
      </c>
      <c r="M2301" s="3" t="s">
        <v>1665</v>
      </c>
      <c r="N2301" s="1" t="s">
        <v>2781</v>
      </c>
      <c r="O2301" s="3"/>
      <c r="P2301" s="3" t="str">
        <f>IF(db[[#This Row],[QTY/ CTN]]="","",SUBSTITUTE(SUBSTITUTE(SUBSTITUTE(db[[#This Row],[QTY/ CTN]]," ","_",2),"(",""),")","")&amp;"_")</f>
        <v>60 PCS_</v>
      </c>
      <c r="Q2301" s="3">
        <f>IF(db[[#This Row],[H_QTY/ CTN]]="","",SEARCH("_",db[[#This Row],[H_QTY/ CTN]]))</f>
        <v>7</v>
      </c>
      <c r="R2301" s="3">
        <f>IF(db[[#This Row],[H_QTY/ CTN]]="","",LEN(db[[#This Row],[H_QTY/ CTN]]))</f>
        <v>7</v>
      </c>
      <c r="S2301" s="87" t="str">
        <f>IF(db[[#This Row],[H_QTY/ CTN]]="","",LEFT(db[[#This Row],[H_QTY/ CTN]],db[[#This Row],[H_1]]-1))</f>
        <v>60 PCS</v>
      </c>
      <c r="T2301" s="87" t="str">
        <f>IF(NOT(db[[#This Row],[H_1]]=db[[#This Row],[H_2]]),MID(db[[#This Row],[H_QTY/ CTN]],db[[#This Row],[H_1]]+1,db[[#This Row],[H_2]]-db[[#This Row],[H_1]]-1),"")</f>
        <v/>
      </c>
      <c r="U2301" s="87" t="str">
        <f>IF(db[[#This Row],[QTY/ CTN B]]="","",LEFT(db[[#This Row],[QTY/ CTN B]],SEARCH(" ",db[[#This Row],[QTY/ CTN B]],1)-1))</f>
        <v>60</v>
      </c>
      <c r="V2301" s="87" t="str">
        <f>IF(db[[#This Row],[QTY/ CTN B]]="","",RIGHT(db[[#This Row],[QTY/ CTN B]],LEN(db[[#This Row],[QTY/ CTN B]])-SEARCH(" ",db[[#This Row],[QTY/ CTN B]],1)))</f>
        <v>PCS</v>
      </c>
      <c r="W2301" s="87" t="str">
        <f>IF(db[[#This Row],[QTY/ CTN TG]]="",IF(db[[#This Row],[STN TG]]="","",12),LEFT(db[[#This Row],[QTY/ CTN TG]],SEARCH(" ",db[[#This Row],[QTY/ CTN TG]],1)-1))</f>
        <v/>
      </c>
      <c r="X2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01" s="87" t="str">
        <f>IF(db[[#This Row],[STN K]]="","",IF(db[[#This Row],[STN TG]]="LSN",12,""))</f>
        <v/>
      </c>
      <c r="Z2301" s="87" t="str">
        <f>IF(db[[#This Row],[STN TG]]="LSN","PCS","")</f>
        <v/>
      </c>
      <c r="AA2301" s="87">
        <f>db[[#This Row],[QTY B]]*IF(db[[#This Row],[QTY TG]]="",1,db[[#This Row],[QTY TG]])*IF(db[[#This Row],[QTY K]]="",1,db[[#This Row],[QTY K]])</f>
        <v>60</v>
      </c>
      <c r="AB2301" s="87" t="str">
        <f>IF(db[[#This Row],[STN K]]="",IF(db[[#This Row],[STN TG]]="",db[[#This Row],[STN B]],db[[#This Row],[STN TG]]),db[[#This Row],[STN K]])</f>
        <v>PCS</v>
      </c>
      <c r="AC2301" s="87"/>
    </row>
    <row r="2302" spans="1:29" x14ac:dyDescent="0.25">
      <c r="A2302" s="87">
        <f>ROW()-1</f>
        <v>2301</v>
      </c>
      <c r="B2302" s="1" t="str">
        <f>LOWER(SUBSTITUTE(SUBSTITUTE(SUBSTITUTE(SUBSTITUTE(SUBSTITUTE(SUBSTITUTE(db[[#This Row],[NB BM]]," ",),".",""),"-",""),"(",""),")",""),"/",""))</f>
        <v>asahanjka63robot</v>
      </c>
      <c r="C2302" s="1" t="str">
        <f>LOWER(SUBSTITUTE(SUBSTITUTE(SUBSTITUTE(SUBSTITUTE(SUBSTITUTE(SUBSTITUTE(SUBSTITUTE(SUBSTITUTE(SUBSTITUTE(db[[#This Row],[NB NOTA]]," ",),".",""),"-",""),"(",""),")",""),",",""),"/",""),"""",""),"+",""))</f>
        <v>sharpenera63robotjk</v>
      </c>
      <c r="D2302" s="1" t="str">
        <f>LOWER(SUBSTITUTE(SUBSTITUTE(SUBSTITUTE(SUBSTITUTE(SUBSTITUTE(SUBSTITUTE(SUBSTITUTE(SUBSTITUTE(SUBSTITUTE(db[[#This Row],[NB PAJAK]]," ",""),"-",""),"(",""),")",""),".",""),",",""),"/",""),"""",""),"+",""))</f>
        <v>asahanjoykoa63robot</v>
      </c>
      <c r="E2302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asahanjka63robot72pcs</v>
      </c>
      <c r="F23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sharpenera63robotjk72pcsartomoro</v>
      </c>
      <c r="G2302" s="1" t="s">
        <v>6745</v>
      </c>
      <c r="H2302" s="4" t="s">
        <v>6744</v>
      </c>
      <c r="I2302" s="49" t="s">
        <v>6743</v>
      </c>
      <c r="J2302" s="1" t="s">
        <v>1620</v>
      </c>
      <c r="K2302" s="26" t="e">
        <f>IF(db[[#This Row],[NB NOTA_C]]="","",COUNTIF([2]!B_MSK[concat],db[[#This Row],[NB NOTA_C]]))</f>
        <v>#REF!</v>
      </c>
      <c r="L2302" s="6" t="s">
        <v>1631</v>
      </c>
      <c r="M2302" s="1" t="s">
        <v>1675</v>
      </c>
      <c r="N2302" s="1" t="s">
        <v>2781</v>
      </c>
      <c r="P2302" s="1" t="str">
        <f>IF(db[[#This Row],[QTY/ CTN]]="","",SUBSTITUTE(SUBSTITUTE(SUBSTITUTE(db[[#This Row],[QTY/ CTN]]," ","_",2),"(",""),")","")&amp;"_")</f>
        <v>72 PCS_</v>
      </c>
      <c r="Q2302" s="1">
        <f>IF(db[[#This Row],[H_QTY/ CTN]]="","",SEARCH("_",db[[#This Row],[H_QTY/ CTN]]))</f>
        <v>7</v>
      </c>
      <c r="R2302" s="1">
        <f>IF(db[[#This Row],[H_QTY/ CTN]]="","",LEN(db[[#This Row],[H_QTY/ CTN]]))</f>
        <v>7</v>
      </c>
      <c r="S2302" s="90" t="str">
        <f>IF(db[[#This Row],[H_QTY/ CTN]]="","",LEFT(db[[#This Row],[H_QTY/ CTN]],db[[#This Row],[H_1]]-1))</f>
        <v>72 PCS</v>
      </c>
      <c r="T2302" s="87" t="str">
        <f>IF(NOT(db[[#This Row],[H_1]]=db[[#This Row],[H_2]]),MID(db[[#This Row],[H_QTY/ CTN]],db[[#This Row],[H_1]]+1,db[[#This Row],[H_2]]-db[[#This Row],[H_1]]-1),"")</f>
        <v/>
      </c>
      <c r="U2302" s="87" t="str">
        <f>IF(db[[#This Row],[QTY/ CTN B]]="","",LEFT(db[[#This Row],[QTY/ CTN B]],SEARCH(" ",db[[#This Row],[QTY/ CTN B]],1)-1))</f>
        <v>72</v>
      </c>
      <c r="V2302" s="87" t="str">
        <f>IF(db[[#This Row],[QTY/ CTN B]]="","",RIGHT(db[[#This Row],[QTY/ CTN B]],LEN(db[[#This Row],[QTY/ CTN B]])-SEARCH(" ",db[[#This Row],[QTY/ CTN B]],1)))</f>
        <v>PCS</v>
      </c>
      <c r="W2302" s="87" t="str">
        <f>IF(db[[#This Row],[QTY/ CTN TG]]="",IF(db[[#This Row],[STN TG]]="","",12),LEFT(db[[#This Row],[QTY/ CTN TG]],SEARCH(" ",db[[#This Row],[QTY/ CTN TG]],1)-1))</f>
        <v/>
      </c>
      <c r="X2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02" s="87" t="str">
        <f>IF(db[[#This Row],[STN K]]="","",IF(db[[#This Row],[STN TG]]="LSN",12,""))</f>
        <v/>
      </c>
      <c r="Z2302" s="87" t="str">
        <f>IF(db[[#This Row],[STN TG]]="LSN","PCS","")</f>
        <v/>
      </c>
      <c r="AA2302" s="87">
        <f>db[[#This Row],[QTY B]]*IF(db[[#This Row],[QTY TG]]="",1,db[[#This Row],[QTY TG]])*IF(db[[#This Row],[QTY K]]="",1,db[[#This Row],[QTY K]])</f>
        <v>72</v>
      </c>
      <c r="AB2302" s="87" t="str">
        <f>IF(db[[#This Row],[STN K]]="",IF(db[[#This Row],[STN TG]]="",db[[#This Row],[STN B]],db[[#This Row],[STN TG]]),db[[#This Row],[STN K]])</f>
        <v>PCS</v>
      </c>
      <c r="AC2302" s="87"/>
    </row>
    <row r="2303" spans="1:29" x14ac:dyDescent="0.25">
      <c r="A2303" s="87">
        <f>ROW()-1</f>
        <v>2302</v>
      </c>
      <c r="B2303" s="1" t="str">
        <f>LOWER(SUBSTITUTE(SUBSTITUTE(SUBSTITUTE(SUBSTITUTE(SUBSTITUTE(SUBSTITUTE(db[[#This Row],[NB BM]]," ",),".",""),"-",""),"(",""),")",""),"/",""))</f>
        <v>asahanjka71miring</v>
      </c>
      <c r="C2303" s="1" t="str">
        <f>LOWER(SUBSTITUTE(SUBSTITUTE(SUBSTITUTE(SUBSTITUTE(SUBSTITUTE(SUBSTITUTE(SUBSTITUTE(SUBSTITUTE(SUBSTITUTE(db[[#This Row],[NB NOTA]]," ",),".",""),"-",""),"(",""),")",""),",",""),"/",""),"""",""),"+",""))</f>
        <v>sharpenera71miringjk</v>
      </c>
      <c r="D2303" s="1" t="str">
        <f>LOWER(SUBSTITUTE(SUBSTITUTE(SUBSTITUTE(SUBSTITUTE(SUBSTITUTE(SUBSTITUTE(SUBSTITUTE(SUBSTITUTE(SUBSTITUTE(db[[#This Row],[NB PAJAK]]," ",""),"-",""),"(",""),")",""),".",""),",",""),"/",""),"""",""),"+",""))</f>
        <v>asahanjoykoa71miring</v>
      </c>
      <c r="E2303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asahanjka71miring96pcs</v>
      </c>
      <c r="F2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sharpenera71miringjk96pcsartomoro</v>
      </c>
      <c r="G2303" s="1" t="s">
        <v>6131</v>
      </c>
      <c r="H2303" s="4" t="s">
        <v>6128</v>
      </c>
      <c r="I2303" s="49" t="s">
        <v>6129</v>
      </c>
      <c r="J2303" s="1" t="s">
        <v>1620</v>
      </c>
      <c r="K2303" s="26" t="e">
        <f>IF(db[[#This Row],[NB NOTA_C]]="","",COUNTIF([2]!B_MSK[concat],db[[#This Row],[NB NOTA_C]]))</f>
        <v>#REF!</v>
      </c>
      <c r="L2303" s="6" t="s">
        <v>1631</v>
      </c>
      <c r="M2303" s="1" t="s">
        <v>1673</v>
      </c>
      <c r="N2303" s="1" t="s">
        <v>2781</v>
      </c>
      <c r="P2303" s="1" t="str">
        <f>IF(db[[#This Row],[QTY/ CTN]]="","",SUBSTITUTE(SUBSTITUTE(SUBSTITUTE(db[[#This Row],[QTY/ CTN]]," ","_",2),"(",""),")","")&amp;"_")</f>
        <v>96 PCS_</v>
      </c>
      <c r="Q2303" s="1">
        <f>IF(db[[#This Row],[H_QTY/ CTN]]="","",SEARCH("_",db[[#This Row],[H_QTY/ CTN]]))</f>
        <v>7</v>
      </c>
      <c r="R2303" s="1">
        <f>IF(db[[#This Row],[H_QTY/ CTN]]="","",LEN(db[[#This Row],[H_QTY/ CTN]]))</f>
        <v>7</v>
      </c>
      <c r="S2303" s="90" t="str">
        <f>IF(db[[#This Row],[H_QTY/ CTN]]="","",LEFT(db[[#This Row],[H_QTY/ CTN]],db[[#This Row],[H_1]]-1))</f>
        <v>96 PCS</v>
      </c>
      <c r="T2303" s="87" t="str">
        <f>IF(NOT(db[[#This Row],[H_1]]=db[[#This Row],[H_2]]),MID(db[[#This Row],[H_QTY/ CTN]],db[[#This Row],[H_1]]+1,db[[#This Row],[H_2]]-db[[#This Row],[H_1]]-1),"")</f>
        <v/>
      </c>
      <c r="U2303" s="87" t="str">
        <f>IF(db[[#This Row],[QTY/ CTN B]]="","",LEFT(db[[#This Row],[QTY/ CTN B]],SEARCH(" ",db[[#This Row],[QTY/ CTN B]],1)-1))</f>
        <v>96</v>
      </c>
      <c r="V2303" s="87" t="str">
        <f>IF(db[[#This Row],[QTY/ CTN B]]="","",RIGHT(db[[#This Row],[QTY/ CTN B]],LEN(db[[#This Row],[QTY/ CTN B]])-SEARCH(" ",db[[#This Row],[QTY/ CTN B]],1)))</f>
        <v>PCS</v>
      </c>
      <c r="W2303" s="87" t="str">
        <f>IF(db[[#This Row],[QTY/ CTN TG]]="",IF(db[[#This Row],[STN TG]]="","",12),LEFT(db[[#This Row],[QTY/ CTN TG]],SEARCH(" ",db[[#This Row],[QTY/ CTN TG]],1)-1))</f>
        <v/>
      </c>
      <c r="X2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03" s="87" t="str">
        <f>IF(db[[#This Row],[STN K]]="","",IF(db[[#This Row],[STN TG]]="LSN",12,""))</f>
        <v/>
      </c>
      <c r="Z2303" s="87" t="str">
        <f>IF(db[[#This Row],[STN TG]]="LSN","PCS","")</f>
        <v/>
      </c>
      <c r="AA2303" s="87">
        <f>db[[#This Row],[QTY B]]*IF(db[[#This Row],[QTY TG]]="",1,db[[#This Row],[QTY TG]])*IF(db[[#This Row],[QTY K]]="",1,db[[#This Row],[QTY K]])</f>
        <v>96</v>
      </c>
      <c r="AB2303" s="87" t="str">
        <f>IF(db[[#This Row],[STN K]]="",IF(db[[#This Row],[STN TG]]="",db[[#This Row],[STN B]],db[[#This Row],[STN TG]]),db[[#This Row],[STN K]])</f>
        <v>PCS</v>
      </c>
      <c r="AC2303" s="87"/>
    </row>
    <row r="2304" spans="1:29" x14ac:dyDescent="0.25">
      <c r="A2304" s="87">
        <f>ROW()-1</f>
        <v>2303</v>
      </c>
      <c r="B2304" s="1" t="str">
        <f>LOWER(SUBSTITUTE(SUBSTITUTE(SUBSTITUTE(SUBSTITUTE(SUBSTITUTE(SUBSTITUTE(db[[#This Row],[NB BM]]," ",),".",""),"-",""),"(",""),")",""),"/",""))</f>
        <v>asahanjkb23</v>
      </c>
      <c r="C2304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D2304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E2304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asahanjkb2360lsn</v>
      </c>
      <c r="F2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sharpenerb23jk60lsnartomoro</v>
      </c>
      <c r="G2304" s="1" t="s">
        <v>819</v>
      </c>
      <c r="H2304" s="4" t="s">
        <v>820</v>
      </c>
      <c r="I2304" s="2" t="s">
        <v>4210</v>
      </c>
      <c r="J2304" s="1" t="s">
        <v>1620</v>
      </c>
      <c r="K2304" s="26" t="e">
        <f>IF(db[[#This Row],[NB NOTA_C]]="","",COUNTIF([2]!B_MSK[concat],db[[#This Row],[NB NOTA_C]]))</f>
        <v>#REF!</v>
      </c>
      <c r="L2304" s="6" t="s">
        <v>1631</v>
      </c>
      <c r="M2304" s="1" t="s">
        <v>1670</v>
      </c>
      <c r="N2304" s="1" t="s">
        <v>2781</v>
      </c>
      <c r="O2304" s="1" t="s">
        <v>5141</v>
      </c>
      <c r="P2304" s="1" t="str">
        <f>IF(db[[#This Row],[QTY/ CTN]]="","",SUBSTITUTE(SUBSTITUTE(SUBSTITUTE(db[[#This Row],[QTY/ CTN]]," ","_",2),"(",""),")","")&amp;"_")</f>
        <v>60 LSN_</v>
      </c>
      <c r="Q2304" s="1">
        <f>IF(db[[#This Row],[H_QTY/ CTN]]="","",SEARCH("_",db[[#This Row],[H_QTY/ CTN]]))</f>
        <v>7</v>
      </c>
      <c r="R2304" s="1">
        <f>IF(db[[#This Row],[H_QTY/ CTN]]="","",LEN(db[[#This Row],[H_QTY/ CTN]]))</f>
        <v>7</v>
      </c>
      <c r="S2304" s="90" t="str">
        <f>IF(db[[#This Row],[H_QTY/ CTN]]="","",LEFT(db[[#This Row],[H_QTY/ CTN]],db[[#This Row],[H_1]]-1))</f>
        <v>60 LSN</v>
      </c>
      <c r="T2304" s="87" t="str">
        <f>IF(NOT(db[[#This Row],[H_1]]=db[[#This Row],[H_2]]),MID(db[[#This Row],[H_QTY/ CTN]],db[[#This Row],[H_1]]+1,db[[#This Row],[H_2]]-db[[#This Row],[H_1]]-1),"")</f>
        <v/>
      </c>
      <c r="U2304" s="87" t="str">
        <f>IF(db[[#This Row],[QTY/ CTN B]]="","",LEFT(db[[#This Row],[QTY/ CTN B]],SEARCH(" ",db[[#This Row],[QTY/ CTN B]],1)-1))</f>
        <v>60</v>
      </c>
      <c r="V2304" s="87" t="str">
        <f>IF(db[[#This Row],[QTY/ CTN B]]="","",RIGHT(db[[#This Row],[QTY/ CTN B]],LEN(db[[#This Row],[QTY/ CTN B]])-SEARCH(" ",db[[#This Row],[QTY/ CTN B]],1)))</f>
        <v>LSN</v>
      </c>
      <c r="W2304" s="87">
        <f>IF(db[[#This Row],[QTY/ CTN TG]]="",IF(db[[#This Row],[STN TG]]="","",12),LEFT(db[[#This Row],[QTY/ CTN TG]],SEARCH(" ",db[[#This Row],[QTY/ CTN TG]],1)-1))</f>
        <v>12</v>
      </c>
      <c r="X2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4" s="87" t="str">
        <f>IF(db[[#This Row],[STN K]]="","",IF(db[[#This Row],[STN TG]]="LSN",12,""))</f>
        <v/>
      </c>
      <c r="Z2304" s="87" t="str">
        <f>IF(db[[#This Row],[STN TG]]="LSN","PCS","")</f>
        <v/>
      </c>
      <c r="AA2304" s="87">
        <f>db[[#This Row],[QTY B]]*IF(db[[#This Row],[QTY TG]]="",1,db[[#This Row],[QTY TG]])*IF(db[[#This Row],[QTY K]]="",1,db[[#This Row],[QTY K]])</f>
        <v>720</v>
      </c>
      <c r="AB2304" s="87" t="str">
        <f>IF(db[[#This Row],[STN K]]="",IF(db[[#This Row],[STN TG]]="",db[[#This Row],[STN B]],db[[#This Row],[STN TG]]),db[[#This Row],[STN K]])</f>
        <v>PCS</v>
      </c>
      <c r="AC2304" s="87"/>
    </row>
    <row r="2305" spans="1:29" x14ac:dyDescent="0.25">
      <c r="A2305" s="87">
        <f>ROW()-1</f>
        <v>2304</v>
      </c>
      <c r="B2305" s="1" t="str">
        <f>LOWER(SUBSTITUTE(SUBSTITUTE(SUBSTITUTE(SUBSTITUTE(SUBSTITUTE(SUBSTITUTE(db[[#This Row],[NB BM]]," ",),".",""),"-",""),"(",""),")",""),"/",""))</f>
        <v>asahanjkb24</v>
      </c>
      <c r="C2305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D2305" s="1" t="str">
        <f>LOWER(SUBSTITUTE(SUBSTITUTE(SUBSTITUTE(SUBSTITUTE(SUBSTITUTE(SUBSTITUTE(SUBSTITUTE(SUBSTITUTE(SUBSTITUTE(db[[#This Row],[NB PAJAK]]," ",""),"-",""),"(",""),")",""),".",""),",",""),"/",""),"""",""),"+",""))</f>
        <v/>
      </c>
      <c r="E2305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asahanjkb2460lsn</v>
      </c>
      <c r="F23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sharpenerb24jk60lsnartomoro</v>
      </c>
      <c r="G2305" s="1" t="s">
        <v>821</v>
      </c>
      <c r="H2305" s="4" t="s">
        <v>822</v>
      </c>
      <c r="I2305" s="49"/>
      <c r="J2305" s="1" t="s">
        <v>1620</v>
      </c>
      <c r="K2305" s="26" t="e">
        <f>IF(db[[#This Row],[NB NOTA_C]]="","",COUNTIF([2]!B_MSK[concat],db[[#This Row],[NB NOTA_C]]))</f>
        <v>#REF!</v>
      </c>
      <c r="L2305" s="6" t="s">
        <v>1631</v>
      </c>
      <c r="M2305" s="1" t="s">
        <v>1670</v>
      </c>
      <c r="N2305" s="1" t="s">
        <v>2781</v>
      </c>
      <c r="P2305" s="1" t="str">
        <f>IF(db[[#This Row],[QTY/ CTN]]="","",SUBSTITUTE(SUBSTITUTE(SUBSTITUTE(db[[#This Row],[QTY/ CTN]]," ","_",2),"(",""),")","")&amp;"_")</f>
        <v>60 LSN_</v>
      </c>
      <c r="Q2305" s="1">
        <f>IF(db[[#This Row],[H_QTY/ CTN]]="","",SEARCH("_",db[[#This Row],[H_QTY/ CTN]]))</f>
        <v>7</v>
      </c>
      <c r="R2305" s="1">
        <f>IF(db[[#This Row],[H_QTY/ CTN]]="","",LEN(db[[#This Row],[H_QTY/ CTN]]))</f>
        <v>7</v>
      </c>
      <c r="S2305" s="90" t="str">
        <f>IF(db[[#This Row],[H_QTY/ CTN]]="","",LEFT(db[[#This Row],[H_QTY/ CTN]],db[[#This Row],[H_1]]-1))</f>
        <v>60 LSN</v>
      </c>
      <c r="T2305" s="87" t="str">
        <f>IF(NOT(db[[#This Row],[H_1]]=db[[#This Row],[H_2]]),MID(db[[#This Row],[H_QTY/ CTN]],db[[#This Row],[H_1]]+1,db[[#This Row],[H_2]]-db[[#This Row],[H_1]]-1),"")</f>
        <v/>
      </c>
      <c r="U2305" s="87" t="str">
        <f>IF(db[[#This Row],[QTY/ CTN B]]="","",LEFT(db[[#This Row],[QTY/ CTN B]],SEARCH(" ",db[[#This Row],[QTY/ CTN B]],1)-1))</f>
        <v>60</v>
      </c>
      <c r="V2305" s="87" t="str">
        <f>IF(db[[#This Row],[QTY/ CTN B]]="","",RIGHT(db[[#This Row],[QTY/ CTN B]],LEN(db[[#This Row],[QTY/ CTN B]])-SEARCH(" ",db[[#This Row],[QTY/ CTN B]],1)))</f>
        <v>LSN</v>
      </c>
      <c r="W2305" s="87">
        <f>IF(db[[#This Row],[QTY/ CTN TG]]="",IF(db[[#This Row],[STN TG]]="","",12),LEFT(db[[#This Row],[QTY/ CTN TG]],SEARCH(" ",db[[#This Row],[QTY/ CTN TG]],1)-1))</f>
        <v>12</v>
      </c>
      <c r="X2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5" s="87" t="str">
        <f>IF(db[[#This Row],[STN K]]="","",IF(db[[#This Row],[STN TG]]="LSN",12,""))</f>
        <v/>
      </c>
      <c r="Z2305" s="87" t="str">
        <f>IF(db[[#This Row],[STN TG]]="LSN","PCS","")</f>
        <v/>
      </c>
      <c r="AA2305" s="87">
        <f>db[[#This Row],[QTY B]]*IF(db[[#This Row],[QTY TG]]="",1,db[[#This Row],[QTY TG]])*IF(db[[#This Row],[QTY K]]="",1,db[[#This Row],[QTY K]])</f>
        <v>720</v>
      </c>
      <c r="AB2305" s="87" t="str">
        <f>IF(db[[#This Row],[STN K]]="",IF(db[[#This Row],[STN TG]]="",db[[#This Row],[STN B]],db[[#This Row],[STN TG]]),db[[#This Row],[STN K]])</f>
        <v>PCS</v>
      </c>
      <c r="AC2305" s="87"/>
    </row>
    <row r="2306" spans="1:29" x14ac:dyDescent="0.25">
      <c r="A2306" s="87">
        <f>ROW()-1</f>
        <v>2305</v>
      </c>
      <c r="B2306" s="3" t="str">
        <f>LOWER(SUBSTITUTE(SUBSTITUTE(SUBSTITUTE(SUBSTITUTE(SUBSTITUTE(SUBSTITUTE(db[[#This Row],[NB BM]]," ",),".",""),"-",""),"(",""),")",""),"/",""))</f>
        <v>asahanjkb24ptl</v>
      </c>
      <c r="C2306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D2306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230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asahanjkb24ptl60lsn</v>
      </c>
      <c r="F23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sharpenerb24ptljk60lsnartomoro</v>
      </c>
      <c r="G2306" s="4" t="s">
        <v>5679</v>
      </c>
      <c r="H2306" s="4" t="s">
        <v>5087</v>
      </c>
      <c r="I2306" s="49" t="s">
        <v>5095</v>
      </c>
      <c r="J2306" s="1" t="s">
        <v>1620</v>
      </c>
      <c r="K2306" s="28" t="e">
        <f>IF(db[[#This Row],[NB NOTA_C]]="","",COUNTIF([2]!B_MSK[concat],db[[#This Row],[NB NOTA_C]]))</f>
        <v>#REF!</v>
      </c>
      <c r="L2306" s="7" t="s">
        <v>1631</v>
      </c>
      <c r="M2306" s="3" t="s">
        <v>1670</v>
      </c>
      <c r="N2306" s="1" t="s">
        <v>5090</v>
      </c>
      <c r="O2306" s="3"/>
      <c r="P2306" s="3" t="str">
        <f>IF(db[[#This Row],[QTY/ CTN]]="","",SUBSTITUTE(SUBSTITUTE(SUBSTITUTE(db[[#This Row],[QTY/ CTN]]," ","_",2),"(",""),")","")&amp;"_")</f>
        <v>60 LSN_</v>
      </c>
      <c r="Q2306" s="3">
        <f>IF(db[[#This Row],[H_QTY/ CTN]]="","",SEARCH("_",db[[#This Row],[H_QTY/ CTN]]))</f>
        <v>7</v>
      </c>
      <c r="R2306" s="3">
        <f>IF(db[[#This Row],[H_QTY/ CTN]]="","",LEN(db[[#This Row],[H_QTY/ CTN]]))</f>
        <v>7</v>
      </c>
      <c r="S2306" s="87" t="str">
        <f>IF(db[[#This Row],[H_QTY/ CTN]]="","",LEFT(db[[#This Row],[H_QTY/ CTN]],db[[#This Row],[H_1]]-1))</f>
        <v>60 LSN</v>
      </c>
      <c r="T2306" s="87" t="str">
        <f>IF(NOT(db[[#This Row],[H_1]]=db[[#This Row],[H_2]]),MID(db[[#This Row],[H_QTY/ CTN]],db[[#This Row],[H_1]]+1,db[[#This Row],[H_2]]-db[[#This Row],[H_1]]-1),"")</f>
        <v/>
      </c>
      <c r="U2306" s="87" t="str">
        <f>IF(db[[#This Row],[QTY/ CTN B]]="","",LEFT(db[[#This Row],[QTY/ CTN B]],SEARCH(" ",db[[#This Row],[QTY/ CTN B]],1)-1))</f>
        <v>60</v>
      </c>
      <c r="V2306" s="87" t="str">
        <f>IF(db[[#This Row],[QTY/ CTN B]]="","",RIGHT(db[[#This Row],[QTY/ CTN B]],LEN(db[[#This Row],[QTY/ CTN B]])-SEARCH(" ",db[[#This Row],[QTY/ CTN B]],1)))</f>
        <v>LSN</v>
      </c>
      <c r="W2306" s="87">
        <f>IF(db[[#This Row],[QTY/ CTN TG]]="",IF(db[[#This Row],[STN TG]]="","",12),LEFT(db[[#This Row],[QTY/ CTN TG]],SEARCH(" ",db[[#This Row],[QTY/ CTN TG]],1)-1))</f>
        <v>12</v>
      </c>
      <c r="X2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6" s="87" t="str">
        <f>IF(db[[#This Row],[STN K]]="","",IF(db[[#This Row],[STN TG]]="LSN",12,""))</f>
        <v/>
      </c>
      <c r="Z2306" s="87" t="str">
        <f>IF(db[[#This Row],[STN TG]]="LSN","PCS","")</f>
        <v/>
      </c>
      <c r="AA2306" s="87">
        <f>db[[#This Row],[QTY B]]*IF(db[[#This Row],[QTY TG]]="",1,db[[#This Row],[QTY TG]])*IF(db[[#This Row],[QTY K]]="",1,db[[#This Row],[QTY K]])</f>
        <v>720</v>
      </c>
      <c r="AB2306" s="87" t="str">
        <f>IF(db[[#This Row],[STN K]]="",IF(db[[#This Row],[STN TG]]="",db[[#This Row],[STN B]],db[[#This Row],[STN TG]]),db[[#This Row],[STN K]])</f>
        <v>PCS</v>
      </c>
      <c r="AC2306" s="87"/>
    </row>
    <row r="2307" spans="1:29" x14ac:dyDescent="0.25">
      <c r="A2307" s="87">
        <f>ROW()-1</f>
        <v>2306</v>
      </c>
      <c r="B2307" s="3" t="str">
        <f>LOWER(SUBSTITUTE(SUBSTITUTE(SUBSTITUTE(SUBSTITUTE(SUBSTITUTE(SUBSTITUTE(db[[#This Row],[NB BM]]," ",),".",""),"-",""),"(",""),")",""),"/",""))</f>
        <v>asahanjkb72</v>
      </c>
      <c r="C2307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D2307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E2307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asahanjkb7260box24pcs</v>
      </c>
      <c r="F23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sharpenerb72jk60box24pcsartomoro</v>
      </c>
      <c r="G2307" s="1" t="s">
        <v>5313</v>
      </c>
      <c r="H2307" s="4" t="s">
        <v>3190</v>
      </c>
      <c r="I2307" s="49" t="s">
        <v>3202</v>
      </c>
      <c r="J2307" s="1" t="s">
        <v>1620</v>
      </c>
      <c r="K2307" s="26" t="e">
        <f>IF(db[[#This Row],[NB NOTA_C]]="","",COUNTIF([2]!B_MSK[concat],db[[#This Row],[NB NOTA_C]]))</f>
        <v>#REF!</v>
      </c>
      <c r="L2307" s="7" t="s">
        <v>1631</v>
      </c>
      <c r="M2307" s="3" t="s">
        <v>1671</v>
      </c>
      <c r="N2307" s="1" t="s">
        <v>2781</v>
      </c>
      <c r="O2307" s="3"/>
      <c r="P2307" s="3" t="str">
        <f>IF(db[[#This Row],[QTY/ CTN]]="","",SUBSTITUTE(SUBSTITUTE(SUBSTITUTE(db[[#This Row],[QTY/ CTN]]," ","_",2),"(",""),")","")&amp;"_")</f>
        <v>60 BOX_24 PCS_</v>
      </c>
      <c r="Q2307" s="3">
        <f>IF(db[[#This Row],[H_QTY/ CTN]]="","",SEARCH("_",db[[#This Row],[H_QTY/ CTN]]))</f>
        <v>7</v>
      </c>
      <c r="R2307" s="3">
        <f>IF(db[[#This Row],[H_QTY/ CTN]]="","",LEN(db[[#This Row],[H_QTY/ CTN]]))</f>
        <v>14</v>
      </c>
      <c r="S2307" s="87" t="str">
        <f>IF(db[[#This Row],[H_QTY/ CTN]]="","",LEFT(db[[#This Row],[H_QTY/ CTN]],db[[#This Row],[H_1]]-1))</f>
        <v>60 BOX</v>
      </c>
      <c r="T2307" s="87" t="str">
        <f>IF(NOT(db[[#This Row],[H_1]]=db[[#This Row],[H_2]]),MID(db[[#This Row],[H_QTY/ CTN]],db[[#This Row],[H_1]]+1,db[[#This Row],[H_2]]-db[[#This Row],[H_1]]-1),"")</f>
        <v>24 PCS</v>
      </c>
      <c r="U2307" s="87" t="str">
        <f>IF(db[[#This Row],[QTY/ CTN B]]="","",LEFT(db[[#This Row],[QTY/ CTN B]],SEARCH(" ",db[[#This Row],[QTY/ CTN B]],1)-1))</f>
        <v>60</v>
      </c>
      <c r="V2307" s="87" t="str">
        <f>IF(db[[#This Row],[QTY/ CTN B]]="","",RIGHT(db[[#This Row],[QTY/ CTN B]],LEN(db[[#This Row],[QTY/ CTN B]])-SEARCH(" ",db[[#This Row],[QTY/ CTN B]],1)))</f>
        <v>BOX</v>
      </c>
      <c r="W2307" s="87" t="str">
        <f>IF(db[[#This Row],[QTY/ CTN TG]]="",IF(db[[#This Row],[STN TG]]="","",12),LEFT(db[[#This Row],[QTY/ CTN TG]],SEARCH(" ",db[[#This Row],[QTY/ CTN TG]],1)-1))</f>
        <v>24</v>
      </c>
      <c r="X2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7" s="87" t="str">
        <f>IF(db[[#This Row],[STN K]]="","",IF(db[[#This Row],[STN TG]]="LSN",12,""))</f>
        <v/>
      </c>
      <c r="Z2307" s="87" t="str">
        <f>IF(db[[#This Row],[STN TG]]="LSN","PCS","")</f>
        <v/>
      </c>
      <c r="AA2307" s="87">
        <f>db[[#This Row],[QTY B]]*IF(db[[#This Row],[QTY TG]]="",1,db[[#This Row],[QTY TG]])*IF(db[[#This Row],[QTY K]]="",1,db[[#This Row],[QTY K]])</f>
        <v>1440</v>
      </c>
      <c r="AB2307" s="87" t="str">
        <f>IF(db[[#This Row],[STN K]]="",IF(db[[#This Row],[STN TG]]="",db[[#This Row],[STN B]],db[[#This Row],[STN TG]]),db[[#This Row],[STN K]])</f>
        <v>PCS</v>
      </c>
      <c r="AC2307" s="87"/>
    </row>
    <row r="2308" spans="1:29" x14ac:dyDescent="0.25">
      <c r="A2308" s="87">
        <f>ROW()-1</f>
        <v>2307</v>
      </c>
      <c r="B2308" s="1" t="str">
        <f>LOWER(SUBSTITUTE(SUBSTITUTE(SUBSTITUTE(SUBSTITUTE(SUBSTITUTE(SUBSTITUTE(db[[#This Row],[NB BM]]," ",),".",""),"-",""),"(",""),")",""),"/",""))</f>
        <v>asahanjkb75kapak</v>
      </c>
      <c r="C2308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D2308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E2308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asahanjkb75kapak60box24pcs</v>
      </c>
      <c r="F23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sharpenerb75kapaljk60box24pcsartomoro</v>
      </c>
      <c r="G2308" s="1" t="s">
        <v>5312</v>
      </c>
      <c r="H2308" s="4" t="s">
        <v>2114</v>
      </c>
      <c r="I2308" s="2" t="s">
        <v>2111</v>
      </c>
      <c r="J2308" s="1" t="s">
        <v>1620</v>
      </c>
      <c r="K2308" s="26" t="e">
        <f>IF(db[[#This Row],[NB NOTA_C]]="","",COUNTIF([2]!B_MSK[concat],db[[#This Row],[NB NOTA_C]]))</f>
        <v>#REF!</v>
      </c>
      <c r="L2308" s="6" t="s">
        <v>1631</v>
      </c>
      <c r="M2308" s="1" t="s">
        <v>1671</v>
      </c>
      <c r="N2308" s="1" t="s">
        <v>2781</v>
      </c>
      <c r="P2308" s="1" t="str">
        <f>IF(db[[#This Row],[QTY/ CTN]]="","",SUBSTITUTE(SUBSTITUTE(SUBSTITUTE(db[[#This Row],[QTY/ CTN]]," ","_",2),"(",""),")","")&amp;"_")</f>
        <v>60 BOX_24 PCS_</v>
      </c>
      <c r="Q2308" s="1">
        <f>IF(db[[#This Row],[H_QTY/ CTN]]="","",SEARCH("_",db[[#This Row],[H_QTY/ CTN]]))</f>
        <v>7</v>
      </c>
      <c r="R2308" s="1">
        <f>IF(db[[#This Row],[H_QTY/ CTN]]="","",LEN(db[[#This Row],[H_QTY/ CTN]]))</f>
        <v>14</v>
      </c>
      <c r="S2308" s="90" t="str">
        <f>IF(db[[#This Row],[H_QTY/ CTN]]="","",LEFT(db[[#This Row],[H_QTY/ CTN]],db[[#This Row],[H_1]]-1))</f>
        <v>60 BOX</v>
      </c>
      <c r="T2308" s="87" t="str">
        <f>IF(NOT(db[[#This Row],[H_1]]=db[[#This Row],[H_2]]),MID(db[[#This Row],[H_QTY/ CTN]],db[[#This Row],[H_1]]+1,db[[#This Row],[H_2]]-db[[#This Row],[H_1]]-1),"")</f>
        <v>24 PCS</v>
      </c>
      <c r="U2308" s="87" t="str">
        <f>IF(db[[#This Row],[QTY/ CTN B]]="","",LEFT(db[[#This Row],[QTY/ CTN B]],SEARCH(" ",db[[#This Row],[QTY/ CTN B]],1)-1))</f>
        <v>60</v>
      </c>
      <c r="V2308" s="87" t="str">
        <f>IF(db[[#This Row],[QTY/ CTN B]]="","",RIGHT(db[[#This Row],[QTY/ CTN B]],LEN(db[[#This Row],[QTY/ CTN B]])-SEARCH(" ",db[[#This Row],[QTY/ CTN B]],1)))</f>
        <v>BOX</v>
      </c>
      <c r="W2308" s="87" t="str">
        <f>IF(db[[#This Row],[QTY/ CTN TG]]="",IF(db[[#This Row],[STN TG]]="","",12),LEFT(db[[#This Row],[QTY/ CTN TG]],SEARCH(" ",db[[#This Row],[QTY/ CTN TG]],1)-1))</f>
        <v>24</v>
      </c>
      <c r="X2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8" s="87" t="str">
        <f>IF(db[[#This Row],[STN K]]="","",IF(db[[#This Row],[STN TG]]="LSN",12,""))</f>
        <v/>
      </c>
      <c r="Z2308" s="87" t="str">
        <f>IF(db[[#This Row],[STN TG]]="LSN","PCS","")</f>
        <v/>
      </c>
      <c r="AA2308" s="87">
        <f>db[[#This Row],[QTY B]]*IF(db[[#This Row],[QTY TG]]="",1,db[[#This Row],[QTY TG]])*IF(db[[#This Row],[QTY K]]="",1,db[[#This Row],[QTY K]])</f>
        <v>1440</v>
      </c>
      <c r="AB2308" s="87" t="str">
        <f>IF(db[[#This Row],[STN K]]="",IF(db[[#This Row],[STN TG]]="",db[[#This Row],[STN B]],db[[#This Row],[STN TG]]),db[[#This Row],[STN K]])</f>
        <v>PCS</v>
      </c>
      <c r="AC2308" s="87"/>
    </row>
    <row r="2309" spans="1:29" x14ac:dyDescent="0.25">
      <c r="A2309" s="87">
        <f>ROW()-1</f>
        <v>2308</v>
      </c>
      <c r="B2309" s="1" t="str">
        <f>LOWER(SUBSTITUTE(SUBSTITUTE(SUBSTITUTE(SUBSTITUTE(SUBSTITUTE(SUBSTITUTE(db[[#This Row],[NB BM]]," ",),".",""),"-",""),"(",""),")",""),"/",""))</f>
        <v>asahanjkb82beruang</v>
      </c>
      <c r="C2309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D2309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E2309" s="1" t="str">
        <f>LOWER(SUBSTITUTE(SUBSTITUTE(SUBSTITUTE(SUBSTITUTE(SUBSTITUTE(SUBSTITUTE(SUBSTITUTE(SUBSTITUTE(SUBSTITUTE(db[[#This Row],[NB BM]]&amp;db[[#This Row],[QTY/ CTN]]," ",),".",""),"-",""),"(",""),")",""),",",""),"/",""),"""",""),"+",""))</f>
        <v>asahanjkb82beruang60box24pcs</v>
      </c>
      <c r="F23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sharpenerb82bearjk60box24pcsartomoro</v>
      </c>
      <c r="G2309" s="1" t="s">
        <v>5311</v>
      </c>
      <c r="H2309" s="4" t="s">
        <v>5299</v>
      </c>
      <c r="I2309" s="2" t="s">
        <v>5304</v>
      </c>
      <c r="J2309" s="1" t="s">
        <v>1620</v>
      </c>
      <c r="K2309" s="26" t="e">
        <f>IF(db[[#This Row],[NB NOTA_C]]="","",COUNTIF([2]!B_MSK[concat],db[[#This Row],[NB NOTA_C]]))</f>
        <v>#REF!</v>
      </c>
      <c r="L2309" s="6" t="s">
        <v>1631</v>
      </c>
      <c r="M2309" s="1" t="s">
        <v>1671</v>
      </c>
      <c r="N2309" s="1" t="s">
        <v>2781</v>
      </c>
      <c r="P2309" s="1" t="str">
        <f>IF(db[[#This Row],[QTY/ CTN]]="","",SUBSTITUTE(SUBSTITUTE(SUBSTITUTE(db[[#This Row],[QTY/ CTN]]," ","_",2),"(",""),")","")&amp;"_")</f>
        <v>60 BOX_24 PCS_</v>
      </c>
      <c r="Q2309" s="1">
        <f>IF(db[[#This Row],[H_QTY/ CTN]]="","",SEARCH("_",db[[#This Row],[H_QTY/ CTN]]))</f>
        <v>7</v>
      </c>
      <c r="R2309" s="1">
        <f>IF(db[[#This Row],[H_QTY/ CTN]]="","",LEN(db[[#This Row],[H_QTY/ CTN]]))</f>
        <v>14</v>
      </c>
      <c r="S2309" s="90" t="str">
        <f>IF(db[[#This Row],[H_QTY/ CTN]]="","",LEFT(db[[#This Row],[H_QTY/ CTN]],db[[#This Row],[H_1]]-1))</f>
        <v>60 BOX</v>
      </c>
      <c r="T2309" s="87" t="str">
        <f>IF(NOT(db[[#This Row],[H_1]]=db[[#This Row],[H_2]]),MID(db[[#This Row],[H_QTY/ CTN]],db[[#This Row],[H_1]]+1,db[[#This Row],[H_2]]-db[[#This Row],[H_1]]-1),"")</f>
        <v>24 PCS</v>
      </c>
      <c r="U2309" s="87" t="str">
        <f>IF(db[[#This Row],[QTY/ CTN B]]="","",LEFT(db[[#This Row],[QTY/ CTN B]],SEARCH(" ",db[[#This Row],[QTY/ CTN B]],1)-1))</f>
        <v>60</v>
      </c>
      <c r="V2309" s="87" t="str">
        <f>IF(db[[#This Row],[QTY/ CTN B]]="","",RIGHT(db[[#This Row],[QTY/ CTN B]],LEN(db[[#This Row],[QTY/ CTN B]])-SEARCH(" ",db[[#This Row],[QTY/ CTN B]],1)))</f>
        <v>BOX</v>
      </c>
      <c r="W2309" s="87" t="str">
        <f>IF(db[[#This Row],[QTY/ CTN TG]]="",IF(db[[#This Row],[STN TG]]="","",12),LEFT(db[[#This Row],[QTY/ CTN TG]],SEARCH(" ",db[[#This Row],[QTY/ CTN TG]],1)-1))</f>
        <v>24</v>
      </c>
      <c r="X2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09" s="87" t="str">
        <f>IF(db[[#This Row],[STN K]]="","",IF(db[[#This Row],[STN TG]]="LSN",12,""))</f>
        <v/>
      </c>
      <c r="Z2309" s="87" t="str">
        <f>IF(db[[#This Row],[STN TG]]="LSN","PCS","")</f>
        <v/>
      </c>
      <c r="AA2309" s="87">
        <f>db[[#This Row],[QTY B]]*IF(db[[#This Row],[QTY TG]]="",1,db[[#This Row],[QTY TG]])*IF(db[[#This Row],[QTY K]]="",1,db[[#This Row],[QTY K]])</f>
        <v>1440</v>
      </c>
      <c r="AB2309" s="87" t="str">
        <f>IF(db[[#This Row],[STN K]]="",IF(db[[#This Row],[STN TG]]="",db[[#This Row],[STN B]],db[[#This Row],[STN TG]]),db[[#This Row],[STN K]])</f>
        <v>PCS</v>
      </c>
      <c r="AC2309" s="87"/>
    </row>
    <row r="2310" spans="1:29" x14ac:dyDescent="0.25">
      <c r="A2310" s="87">
        <f>ROW()-1</f>
        <v>2309</v>
      </c>
      <c r="B2310" s="3" t="str">
        <f>LOWER(SUBSTITUTE(SUBSTITUTE(SUBSTITUTE(SUBSTITUTE(SUBSTITUTE(SUBSTITUTE(db[[#This Row],[NB BM]]," ",),".",""),"-",""),"(",""),")",""),"/",""))</f>
        <v>asahanjksp362</v>
      </c>
      <c r="C2310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D2310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E2310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asahanjksp362180box24pcs</v>
      </c>
      <c r="F23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sharpenersp362jk180box24pcsartomoro</v>
      </c>
      <c r="G2310" s="1" t="s">
        <v>4608</v>
      </c>
      <c r="H2310" s="4" t="s">
        <v>4504</v>
      </c>
      <c r="I2310" s="49" t="s">
        <v>4505</v>
      </c>
      <c r="J2310" s="1" t="s">
        <v>1620</v>
      </c>
      <c r="K2310" s="28" t="e">
        <f>IF(db[[#This Row],[NB NOTA_C]]="","",COUNTIF([2]!B_MSK[concat],db[[#This Row],[NB NOTA_C]]))</f>
        <v>#REF!</v>
      </c>
      <c r="L2310" s="7" t="s">
        <v>1631</v>
      </c>
      <c r="M2310" s="3" t="s">
        <v>4506</v>
      </c>
      <c r="N2310" s="1" t="s">
        <v>2781</v>
      </c>
      <c r="O2310" s="3"/>
      <c r="P2310" s="3" t="str">
        <f>IF(db[[#This Row],[QTY/ CTN]]="","",SUBSTITUTE(SUBSTITUTE(SUBSTITUTE(db[[#This Row],[QTY/ CTN]]," ","_",2),"(",""),")","")&amp;"_")</f>
        <v>180 BOX_24 PCS_</v>
      </c>
      <c r="Q2310" s="3">
        <f>IF(db[[#This Row],[H_QTY/ CTN]]="","",SEARCH("_",db[[#This Row],[H_QTY/ CTN]]))</f>
        <v>8</v>
      </c>
      <c r="R2310" s="3">
        <f>IF(db[[#This Row],[H_QTY/ CTN]]="","",LEN(db[[#This Row],[H_QTY/ CTN]]))</f>
        <v>15</v>
      </c>
      <c r="S2310" s="87" t="str">
        <f>IF(db[[#This Row],[H_QTY/ CTN]]="","",LEFT(db[[#This Row],[H_QTY/ CTN]],db[[#This Row],[H_1]]-1))</f>
        <v>180 BOX</v>
      </c>
      <c r="T2310" s="87" t="str">
        <f>IF(NOT(db[[#This Row],[H_1]]=db[[#This Row],[H_2]]),MID(db[[#This Row],[H_QTY/ CTN]],db[[#This Row],[H_1]]+1,db[[#This Row],[H_2]]-db[[#This Row],[H_1]]-1),"")</f>
        <v>24 PCS</v>
      </c>
      <c r="U2310" s="87" t="str">
        <f>IF(db[[#This Row],[QTY/ CTN B]]="","",LEFT(db[[#This Row],[QTY/ CTN B]],SEARCH(" ",db[[#This Row],[QTY/ CTN B]],1)-1))</f>
        <v>180</v>
      </c>
      <c r="V2310" s="87" t="str">
        <f>IF(db[[#This Row],[QTY/ CTN B]]="","",RIGHT(db[[#This Row],[QTY/ CTN B]],LEN(db[[#This Row],[QTY/ CTN B]])-SEARCH(" ",db[[#This Row],[QTY/ CTN B]],1)))</f>
        <v>BOX</v>
      </c>
      <c r="W2310" s="87" t="str">
        <f>IF(db[[#This Row],[QTY/ CTN TG]]="",IF(db[[#This Row],[STN TG]]="","",12),LEFT(db[[#This Row],[QTY/ CTN TG]],SEARCH(" ",db[[#This Row],[QTY/ CTN TG]],1)-1))</f>
        <v>24</v>
      </c>
      <c r="X2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0" s="87" t="str">
        <f>IF(db[[#This Row],[STN K]]="","",IF(db[[#This Row],[STN TG]]="LSN",12,""))</f>
        <v/>
      </c>
      <c r="Z2310" s="87" t="str">
        <f>IF(db[[#This Row],[STN TG]]="LSN","PCS","")</f>
        <v/>
      </c>
      <c r="AA2310" s="87">
        <f>db[[#This Row],[QTY B]]*IF(db[[#This Row],[QTY TG]]="",1,db[[#This Row],[QTY TG]])*IF(db[[#This Row],[QTY K]]="",1,db[[#This Row],[QTY K]])</f>
        <v>4320</v>
      </c>
      <c r="AB2310" s="87" t="str">
        <f>IF(db[[#This Row],[STN K]]="",IF(db[[#This Row],[STN TG]]="",db[[#This Row],[STN B]],db[[#This Row],[STN TG]]),db[[#This Row],[STN K]])</f>
        <v>PCS</v>
      </c>
      <c r="AC2310" s="87"/>
    </row>
    <row r="2311" spans="1:29" x14ac:dyDescent="0.25">
      <c r="A2311" s="87">
        <f>ROW()-1</f>
        <v>2310</v>
      </c>
      <c r="B2311" s="3" t="str">
        <f>LOWER(SUBSTITUTE(SUBSTITUTE(SUBSTITUTE(SUBSTITUTE(SUBSTITUTE(SUBSTITUTE(db[[#This Row],[NB BM]]," ",),".",""),"-",""),"(",""),")",""),"/",""))</f>
        <v>shoppingbagbatikb30x40</v>
      </c>
      <c r="C2311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D2311" s="3" t="str">
        <f>LOWER(SUBSTITUTE(SUBSTITUTE(SUBSTITUTE(SUBSTITUTE(SUBSTITUTE(SUBSTITUTE(SUBSTITUTE(SUBSTITUTE(SUBSTITUTE(db[[#This Row],[NB PAJAK]]," ",""),"-",""),"(",""),")",""),".",""),",",""),"/",""),"""",""),"+",""))</f>
        <v/>
      </c>
      <c r="E2311" s="3" t="str">
        <f>LOWER(SUBSTITUTE(SUBSTITUTE(SUBSTITUTE(SUBSTITUTE(SUBSTITUTE(SUBSTITUTE(SUBSTITUTE(SUBSTITUTE(SUBSTITUTE(db[[#This Row],[NB BM]]&amp;db[[#This Row],[QTY/ CTN]]," ",),".",""),"-",""),"(",""),")",""),",",""),"/",""),"""",""),"+",""))</f>
        <v>shoppingbagbatikb30x4030lsn</v>
      </c>
      <c r="F23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shoopingbagbatikukbesar30x4030lsnuntana</v>
      </c>
      <c r="G2311" s="4" t="s">
        <v>5426</v>
      </c>
      <c r="H2311" s="4" t="s">
        <v>5386</v>
      </c>
      <c r="I2311" s="49"/>
      <c r="J2311" s="1" t="s">
        <v>1621</v>
      </c>
      <c r="K2311" s="28" t="e">
        <f>IF(db[[#This Row],[NB NOTA_C]]="","",COUNTIF([2]!B_MSK[concat],db[[#This Row],[NB NOTA_C]]))</f>
        <v>#REF!</v>
      </c>
      <c r="L2311" s="7" t="s">
        <v>1628</v>
      </c>
      <c r="M2311" s="3" t="s">
        <v>1722</v>
      </c>
      <c r="N2311" s="1" t="s">
        <v>2820</v>
      </c>
      <c r="O2311" s="3"/>
      <c r="P2311" s="3" t="str">
        <f>IF(db[[#This Row],[QTY/ CTN]]="","",SUBSTITUTE(SUBSTITUTE(SUBSTITUTE(db[[#This Row],[QTY/ CTN]]," ","_",2),"(",""),")","")&amp;"_")</f>
        <v>30 LSN_</v>
      </c>
      <c r="Q2311" s="3">
        <f>IF(db[[#This Row],[H_QTY/ CTN]]="","",SEARCH("_",db[[#This Row],[H_QTY/ CTN]]))</f>
        <v>7</v>
      </c>
      <c r="R2311" s="3">
        <f>IF(db[[#This Row],[H_QTY/ CTN]]="","",LEN(db[[#This Row],[H_QTY/ CTN]]))</f>
        <v>7</v>
      </c>
      <c r="S2311" s="87" t="str">
        <f>IF(db[[#This Row],[H_QTY/ CTN]]="","",LEFT(db[[#This Row],[H_QTY/ CTN]],db[[#This Row],[H_1]]-1))</f>
        <v>30 LSN</v>
      </c>
      <c r="T2311" s="87" t="str">
        <f>IF(NOT(db[[#This Row],[H_1]]=db[[#This Row],[H_2]]),MID(db[[#This Row],[H_QTY/ CTN]],db[[#This Row],[H_1]]+1,db[[#This Row],[H_2]]-db[[#This Row],[H_1]]-1),"")</f>
        <v/>
      </c>
      <c r="U2311" s="87" t="str">
        <f>IF(db[[#This Row],[QTY/ CTN B]]="","",LEFT(db[[#This Row],[QTY/ CTN B]],SEARCH(" ",db[[#This Row],[QTY/ CTN B]],1)-1))</f>
        <v>30</v>
      </c>
      <c r="V2311" s="87" t="str">
        <f>IF(db[[#This Row],[QTY/ CTN B]]="","",RIGHT(db[[#This Row],[QTY/ CTN B]],LEN(db[[#This Row],[QTY/ CTN B]])-SEARCH(" ",db[[#This Row],[QTY/ CTN B]],1)))</f>
        <v>LSN</v>
      </c>
      <c r="W2311" s="87">
        <f>IF(db[[#This Row],[QTY/ CTN TG]]="",IF(db[[#This Row],[STN TG]]="","",12),LEFT(db[[#This Row],[QTY/ CTN TG]],SEARCH(" ",db[[#This Row],[QTY/ CTN TG]],1)-1))</f>
        <v>12</v>
      </c>
      <c r="X2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1" s="87" t="str">
        <f>IF(db[[#This Row],[STN K]]="","",IF(db[[#This Row],[STN TG]]="LSN",12,""))</f>
        <v/>
      </c>
      <c r="Z2311" s="87" t="str">
        <f>IF(db[[#This Row],[STN TG]]="LSN","PCS","")</f>
        <v/>
      </c>
      <c r="AA2311" s="87">
        <f>db[[#This Row],[QTY B]]*IF(db[[#This Row],[QTY TG]]="",1,db[[#This Row],[QTY TG]])*IF(db[[#This Row],[QTY K]]="",1,db[[#This Row],[QTY K]])</f>
        <v>360</v>
      </c>
      <c r="AB2311" s="87" t="str">
        <f>IF(db[[#This Row],[STN K]]="",IF(db[[#This Row],[STN TG]]="",db[[#This Row],[STN B]],db[[#This Row],[STN TG]]),db[[#This Row],[STN K]])</f>
        <v>PCS</v>
      </c>
      <c r="AC2311" s="87"/>
    </row>
    <row r="2312" spans="1:29" x14ac:dyDescent="0.25">
      <c r="A2312" s="87">
        <f>ROW()-1</f>
        <v>2311</v>
      </c>
      <c r="B2312" s="3" t="str">
        <f>LOWER(SUBSTITUTE(SUBSTITUTE(SUBSTITUTE(SUBSTITUTE(SUBSTITUTE(SUBSTITUTE(db[[#This Row],[NB BM]]," ",),".",""),"-",""),"(",""),")",""),"/",""))</f>
        <v>shoppingbagbatikk20x25</v>
      </c>
      <c r="C2312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D2312" s="3" t="str">
        <f>LOWER(SUBSTITUTE(SUBSTITUTE(SUBSTITUTE(SUBSTITUTE(SUBSTITUTE(SUBSTITUTE(SUBSTITUTE(SUBSTITUTE(SUBSTITUTE(db[[#This Row],[NB PAJAK]]," ",""),"-",""),"(",""),")",""),".",""),",",""),"/",""),"""",""),"+",""))</f>
        <v/>
      </c>
      <c r="E2312" s="3" t="str">
        <f>LOWER(SUBSTITUTE(SUBSTITUTE(SUBSTITUTE(SUBSTITUTE(SUBSTITUTE(SUBSTITUTE(SUBSTITUTE(SUBSTITUTE(SUBSTITUTE(db[[#This Row],[NB BM]]&amp;db[[#This Row],[QTY/ CTN]]," ",),".",""),"-",""),"(",""),")",""),",",""),"/",""),"""",""),"+",""))</f>
        <v>shoppingbagbatikk20x2550lsn</v>
      </c>
      <c r="F23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shoopingbagukkcl20x2550lsnuntana</v>
      </c>
      <c r="G2312" s="4" t="s">
        <v>5427</v>
      </c>
      <c r="H2312" s="4" t="s">
        <v>5387</v>
      </c>
      <c r="I2312" s="49"/>
      <c r="J2312" s="1" t="s">
        <v>1621</v>
      </c>
      <c r="K2312" s="28" t="e">
        <f>IF(db[[#This Row],[NB NOTA_C]]="","",COUNTIF([2]!B_MSK[concat],db[[#This Row],[NB NOTA_C]]))</f>
        <v>#REF!</v>
      </c>
      <c r="L2312" s="7" t="s">
        <v>1628</v>
      </c>
      <c r="M2312" s="3" t="s">
        <v>1738</v>
      </c>
      <c r="N2312" s="1" t="s">
        <v>2820</v>
      </c>
      <c r="O2312" s="3"/>
      <c r="P2312" s="3" t="str">
        <f>IF(db[[#This Row],[QTY/ CTN]]="","",SUBSTITUTE(SUBSTITUTE(SUBSTITUTE(db[[#This Row],[QTY/ CTN]]," ","_",2),"(",""),")","")&amp;"_")</f>
        <v>50 LSN_</v>
      </c>
      <c r="Q2312" s="3">
        <f>IF(db[[#This Row],[H_QTY/ CTN]]="","",SEARCH("_",db[[#This Row],[H_QTY/ CTN]]))</f>
        <v>7</v>
      </c>
      <c r="R2312" s="3">
        <f>IF(db[[#This Row],[H_QTY/ CTN]]="","",LEN(db[[#This Row],[H_QTY/ CTN]]))</f>
        <v>7</v>
      </c>
      <c r="S2312" s="87" t="str">
        <f>IF(db[[#This Row],[H_QTY/ CTN]]="","",LEFT(db[[#This Row],[H_QTY/ CTN]],db[[#This Row],[H_1]]-1))</f>
        <v>50 LSN</v>
      </c>
      <c r="T2312" s="87" t="str">
        <f>IF(NOT(db[[#This Row],[H_1]]=db[[#This Row],[H_2]]),MID(db[[#This Row],[H_QTY/ CTN]],db[[#This Row],[H_1]]+1,db[[#This Row],[H_2]]-db[[#This Row],[H_1]]-1),"")</f>
        <v/>
      </c>
      <c r="U2312" s="87" t="str">
        <f>IF(db[[#This Row],[QTY/ CTN B]]="","",LEFT(db[[#This Row],[QTY/ CTN B]],SEARCH(" ",db[[#This Row],[QTY/ CTN B]],1)-1))</f>
        <v>50</v>
      </c>
      <c r="V2312" s="87" t="str">
        <f>IF(db[[#This Row],[QTY/ CTN B]]="","",RIGHT(db[[#This Row],[QTY/ CTN B]],LEN(db[[#This Row],[QTY/ CTN B]])-SEARCH(" ",db[[#This Row],[QTY/ CTN B]],1)))</f>
        <v>LSN</v>
      </c>
      <c r="W2312" s="87">
        <f>IF(db[[#This Row],[QTY/ CTN TG]]="",IF(db[[#This Row],[STN TG]]="","",12),LEFT(db[[#This Row],[QTY/ CTN TG]],SEARCH(" ",db[[#This Row],[QTY/ CTN TG]],1)-1))</f>
        <v>12</v>
      </c>
      <c r="X2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2" s="87" t="str">
        <f>IF(db[[#This Row],[STN K]]="","",IF(db[[#This Row],[STN TG]]="LSN",12,""))</f>
        <v/>
      </c>
      <c r="Z2312" s="87" t="str">
        <f>IF(db[[#This Row],[STN TG]]="LSN","PCS","")</f>
        <v/>
      </c>
      <c r="AA2312" s="87">
        <f>db[[#This Row],[QTY B]]*IF(db[[#This Row],[QTY TG]]="",1,db[[#This Row],[QTY TG]])*IF(db[[#This Row],[QTY K]]="",1,db[[#This Row],[QTY K]])</f>
        <v>600</v>
      </c>
      <c r="AB2312" s="87" t="str">
        <f>IF(db[[#This Row],[STN K]]="",IF(db[[#This Row],[STN TG]]="",db[[#This Row],[STN B]],db[[#This Row],[STN TG]]),db[[#This Row],[STN K]])</f>
        <v>PCS</v>
      </c>
      <c r="AC2312" s="87"/>
    </row>
    <row r="2313" spans="1:29" x14ac:dyDescent="0.25">
      <c r="A2313" s="87">
        <f>ROW()-1</f>
        <v>2312</v>
      </c>
      <c r="B2313" s="3" t="str">
        <f>LOWER(SUBSTITUTE(SUBSTITUTE(SUBSTITUTE(SUBSTITUTE(SUBSTITUTE(SUBSTITUTE(db[[#This Row],[NB BM]]," ",),".",""),"-",""),"(",""),")",""),"/",""))</f>
        <v>shoopingbagbatiktg2532</v>
      </c>
      <c r="C2313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D2313" s="3" t="str">
        <f>LOWER(SUBSTITUTE(SUBSTITUTE(SUBSTITUTE(SUBSTITUTE(SUBSTITUTE(SUBSTITUTE(SUBSTITUTE(SUBSTITUTE(SUBSTITUTE(db[[#This Row],[NB PAJAK]]," ",""),"-",""),"(",""),")",""),".",""),",",""),"/",""),"""",""),"+",""))</f>
        <v/>
      </c>
      <c r="E2313" s="3" t="str">
        <f>LOWER(SUBSTITUTE(SUBSTITUTE(SUBSTITUTE(SUBSTITUTE(SUBSTITUTE(SUBSTITUTE(SUBSTITUTE(SUBSTITUTE(SUBSTITUTE(db[[#This Row],[NB BM]]&amp;db[[#This Row],[QTY/ CTN]]," ",),".",""),"-",""),"(",""),")",""),",",""),"/",""),"""",""),"+",""))</f>
        <v>shoopingbagbatiktg253240lsn</v>
      </c>
      <c r="F23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shoopingbaguksedang25x3240lsnuntana</v>
      </c>
      <c r="G2313" s="4" t="s">
        <v>5428</v>
      </c>
      <c r="H2313" s="4" t="s">
        <v>5388</v>
      </c>
      <c r="I2313" s="49"/>
      <c r="J2313" s="1" t="s">
        <v>1621</v>
      </c>
      <c r="K2313" s="28" t="e">
        <f>IF(db[[#This Row],[NB NOTA_C]]="","",COUNTIF([2]!B_MSK[concat],db[[#This Row],[NB NOTA_C]]))</f>
        <v>#REF!</v>
      </c>
      <c r="L2313" s="7" t="s">
        <v>1628</v>
      </c>
      <c r="M2313" s="3" t="s">
        <v>1680</v>
      </c>
      <c r="N2313" s="1" t="s">
        <v>2820</v>
      </c>
      <c r="O2313" s="3"/>
      <c r="P2313" s="3" t="str">
        <f>IF(db[[#This Row],[QTY/ CTN]]="","",SUBSTITUTE(SUBSTITUTE(SUBSTITUTE(db[[#This Row],[QTY/ CTN]]," ","_",2),"(",""),")","")&amp;"_")</f>
        <v>40 LSN_</v>
      </c>
      <c r="Q2313" s="3">
        <f>IF(db[[#This Row],[H_QTY/ CTN]]="","",SEARCH("_",db[[#This Row],[H_QTY/ CTN]]))</f>
        <v>7</v>
      </c>
      <c r="R2313" s="3">
        <f>IF(db[[#This Row],[H_QTY/ CTN]]="","",LEN(db[[#This Row],[H_QTY/ CTN]]))</f>
        <v>7</v>
      </c>
      <c r="S2313" s="87" t="str">
        <f>IF(db[[#This Row],[H_QTY/ CTN]]="","",LEFT(db[[#This Row],[H_QTY/ CTN]],db[[#This Row],[H_1]]-1))</f>
        <v>40 LSN</v>
      </c>
      <c r="T2313" s="87" t="str">
        <f>IF(NOT(db[[#This Row],[H_1]]=db[[#This Row],[H_2]]),MID(db[[#This Row],[H_QTY/ CTN]],db[[#This Row],[H_1]]+1,db[[#This Row],[H_2]]-db[[#This Row],[H_1]]-1),"")</f>
        <v/>
      </c>
      <c r="U2313" s="87" t="str">
        <f>IF(db[[#This Row],[QTY/ CTN B]]="","",LEFT(db[[#This Row],[QTY/ CTN B]],SEARCH(" ",db[[#This Row],[QTY/ CTN B]],1)-1))</f>
        <v>40</v>
      </c>
      <c r="V2313" s="87" t="str">
        <f>IF(db[[#This Row],[QTY/ CTN B]]="","",RIGHT(db[[#This Row],[QTY/ CTN B]],LEN(db[[#This Row],[QTY/ CTN B]])-SEARCH(" ",db[[#This Row],[QTY/ CTN B]],1)))</f>
        <v>LSN</v>
      </c>
      <c r="W2313" s="87">
        <f>IF(db[[#This Row],[QTY/ CTN TG]]="",IF(db[[#This Row],[STN TG]]="","",12),LEFT(db[[#This Row],[QTY/ CTN TG]],SEARCH(" ",db[[#This Row],[QTY/ CTN TG]],1)-1))</f>
        <v>12</v>
      </c>
      <c r="X2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3" s="87" t="str">
        <f>IF(db[[#This Row],[STN K]]="","",IF(db[[#This Row],[STN TG]]="LSN",12,""))</f>
        <v/>
      </c>
      <c r="Z2313" s="87" t="str">
        <f>IF(db[[#This Row],[STN TG]]="LSN","PCS","")</f>
        <v/>
      </c>
      <c r="AA2313" s="87">
        <f>db[[#This Row],[QTY B]]*IF(db[[#This Row],[QTY TG]]="",1,db[[#This Row],[QTY TG]])*IF(db[[#This Row],[QTY K]]="",1,db[[#This Row],[QTY K]])</f>
        <v>480</v>
      </c>
      <c r="AB2313" s="87" t="str">
        <f>IF(db[[#This Row],[STN K]]="",IF(db[[#This Row],[STN TG]]="",db[[#This Row],[STN B]],db[[#This Row],[STN TG]]),db[[#This Row],[STN K]])</f>
        <v>PCS</v>
      </c>
      <c r="AC2313" s="87"/>
    </row>
    <row r="2314" spans="1:29" x14ac:dyDescent="0.25">
      <c r="A2314" s="87">
        <f>ROW()-1</f>
        <v>2313</v>
      </c>
      <c r="B2314" s="3" t="str">
        <f>LOWER(SUBSTITUTE(SUBSTITUTE(SUBSTITUTE(SUBSTITUTE(SUBSTITUTE(SUBSTITUTE(db[[#This Row],[NB BM]]," ",),".",""),"-",""),"(",""),")",""),"/",""))</f>
        <v>tassbagbatikxxlbksamping30x40</v>
      </c>
      <c r="C2314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D2314" s="3" t="str">
        <f>LOWER(SUBSTITUTE(SUBSTITUTE(SUBSTITUTE(SUBSTITUTE(SUBSTITUTE(SUBSTITUTE(SUBSTITUTE(SUBSTITUTE(SUBSTITUTE(db[[#This Row],[NB PAJAK]]," ",""),"-",""),"(",""),")",""),".",""),",",""),"/",""),"""",""),"+",""))</f>
        <v/>
      </c>
      <c r="E2314" s="3" t="str">
        <f>LOWER(SUBSTITUTE(SUBSTITUTE(SUBSTITUTE(SUBSTITUTE(SUBSTITUTE(SUBSTITUTE(SUBSTITUTE(SUBSTITUTE(SUBSTITUTE(db[[#This Row],[NB BM]]&amp;db[[#This Row],[QTY/ CTN]]," ",),".",""),"-",""),"(",""),")",""),",",""),"/",""),"""",""),"+",""))</f>
        <v>tassbagbatikxxlbksamping30x4030lsn</v>
      </c>
      <c r="F23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shoppingbagbatikxxlbksamping30x4030lsnuntana</v>
      </c>
      <c r="G2314" s="1" t="s">
        <v>2033</v>
      </c>
      <c r="H2314" s="4" t="s">
        <v>2051</v>
      </c>
      <c r="I2314" s="49"/>
      <c r="J2314" s="1" t="s">
        <v>1621</v>
      </c>
      <c r="K2314" s="26" t="e">
        <f>IF(db[[#This Row],[NB NOTA_C]]="","",COUNTIF([2]!B_MSK[concat],db[[#This Row],[NB NOTA_C]]))</f>
        <v>#REF!</v>
      </c>
      <c r="L2314" s="7" t="s">
        <v>1628</v>
      </c>
      <c r="M2314" s="3" t="s">
        <v>1722</v>
      </c>
      <c r="N2314" s="1" t="s">
        <v>2820</v>
      </c>
      <c r="P2314" s="1" t="str">
        <f>IF(db[[#This Row],[QTY/ CTN]]="","",SUBSTITUTE(SUBSTITUTE(SUBSTITUTE(db[[#This Row],[QTY/ CTN]]," ","_",2),"(",""),")","")&amp;"_")</f>
        <v>30 LSN_</v>
      </c>
      <c r="Q2314" s="1">
        <f>IF(db[[#This Row],[H_QTY/ CTN]]="","",SEARCH("_",db[[#This Row],[H_QTY/ CTN]]))</f>
        <v>7</v>
      </c>
      <c r="R2314" s="1">
        <f>IF(db[[#This Row],[H_QTY/ CTN]]="","",LEN(db[[#This Row],[H_QTY/ CTN]]))</f>
        <v>7</v>
      </c>
      <c r="S2314" s="90" t="str">
        <f>IF(db[[#This Row],[H_QTY/ CTN]]="","",LEFT(db[[#This Row],[H_QTY/ CTN]],db[[#This Row],[H_1]]-1))</f>
        <v>30 LSN</v>
      </c>
      <c r="T2314" s="87" t="str">
        <f>IF(NOT(db[[#This Row],[H_1]]=db[[#This Row],[H_2]]),MID(db[[#This Row],[H_QTY/ CTN]],db[[#This Row],[H_1]]+1,db[[#This Row],[H_2]]-db[[#This Row],[H_1]]-1),"")</f>
        <v/>
      </c>
      <c r="U2314" s="87" t="str">
        <f>IF(db[[#This Row],[QTY/ CTN B]]="","",LEFT(db[[#This Row],[QTY/ CTN B]],SEARCH(" ",db[[#This Row],[QTY/ CTN B]],1)-1))</f>
        <v>30</v>
      </c>
      <c r="V2314" s="87" t="str">
        <f>IF(db[[#This Row],[QTY/ CTN B]]="","",RIGHT(db[[#This Row],[QTY/ CTN B]],LEN(db[[#This Row],[QTY/ CTN B]])-SEARCH(" ",db[[#This Row],[QTY/ CTN B]],1)))</f>
        <v>LSN</v>
      </c>
      <c r="W2314" s="87">
        <f>IF(db[[#This Row],[QTY/ CTN TG]]="",IF(db[[#This Row],[STN TG]]="","",12),LEFT(db[[#This Row],[QTY/ CTN TG]],SEARCH(" ",db[[#This Row],[QTY/ CTN TG]],1)-1))</f>
        <v>12</v>
      </c>
      <c r="X2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4" s="87" t="str">
        <f>IF(db[[#This Row],[STN K]]="","",IF(db[[#This Row],[STN TG]]="LSN",12,""))</f>
        <v/>
      </c>
      <c r="Z2314" s="87" t="str">
        <f>IF(db[[#This Row],[STN TG]]="LSN","PCS","")</f>
        <v/>
      </c>
      <c r="AA2314" s="87">
        <f>db[[#This Row],[QTY B]]*IF(db[[#This Row],[QTY TG]]="",1,db[[#This Row],[QTY TG]])*IF(db[[#This Row],[QTY K]]="",1,db[[#This Row],[QTY K]])</f>
        <v>360</v>
      </c>
      <c r="AB2314" s="87" t="str">
        <f>IF(db[[#This Row],[STN K]]="",IF(db[[#This Row],[STN TG]]="",db[[#This Row],[STN B]],db[[#This Row],[STN TG]]),db[[#This Row],[STN K]])</f>
        <v>PCS</v>
      </c>
      <c r="AC2314" s="87"/>
    </row>
    <row r="2315" spans="1:29" x14ac:dyDescent="0.25">
      <c r="A2315" s="87">
        <f>ROW()-1</f>
        <v>2314</v>
      </c>
      <c r="B2315" s="3" t="str">
        <f>LOWER(SUBSTITUTE(SUBSTITUTE(SUBSTITUTE(SUBSTITUTE(SUBSTITUTE(SUBSTITUTE(db[[#This Row],[NB BM]]," ",),".",""),"-",""),"(",""),")",""),"/",""))</f>
        <v>shoppingbagbrandedkecil</v>
      </c>
      <c r="C2315" s="3" t="str">
        <f>LOWER(SUBSTITUTE(SUBSTITUTE(SUBSTITUTE(SUBSTITUTE(SUBSTITUTE(SUBSTITUTE(SUBSTITUTE(SUBSTITUTE(SUBSTITUTE(db[[#This Row],[NB NOTA]]," ",),".",""),"-",""),"(",""),")",""),",",""),"/",""),"""",""),"+",""))</f>
        <v>shoppingbagbrandedkecil</v>
      </c>
      <c r="D2315" s="3" t="str">
        <f>LOWER(SUBSTITUTE(SUBSTITUTE(SUBSTITUTE(SUBSTITUTE(SUBSTITUTE(SUBSTITUTE(SUBSTITUTE(SUBSTITUTE(SUBSTITUTE(db[[#This Row],[NB PAJAK]]," ",""),"-",""),"(",""),")",""),".",""),",",""),"/",""),"""",""),"+",""))</f>
        <v/>
      </c>
      <c r="E2315" s="3" t="str">
        <f>LOWER(SUBSTITUTE(SUBSTITUTE(SUBSTITUTE(SUBSTITUTE(SUBSTITUTE(SUBSTITUTE(SUBSTITUTE(SUBSTITUTE(SUBSTITUTE(db[[#This Row],[NB BM]]&amp;db[[#This Row],[QTY/ CTN]]," ",),".",""),"-",""),"(",""),")",""),",",""),"/",""),"""",""),"+",""))</f>
        <v>shoppingbagbrandedkecil50lsn</v>
      </c>
      <c r="F23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shoppingbagbrandedkecil50lsnuntana</v>
      </c>
      <c r="G2315" s="4" t="s">
        <v>6720</v>
      </c>
      <c r="H2315" s="4" t="s">
        <v>6719</v>
      </c>
      <c r="I2315" s="49"/>
      <c r="J2315" s="1" t="s">
        <v>1621</v>
      </c>
      <c r="K2315" s="28" t="e">
        <f>IF(db[[#This Row],[NB NOTA_C]]="","",COUNTIF([2]!B_MSK[concat],db[[#This Row],[NB NOTA_C]]))</f>
        <v>#REF!</v>
      </c>
      <c r="L2315" s="7" t="s">
        <v>1628</v>
      </c>
      <c r="M2315" s="3" t="s">
        <v>1738</v>
      </c>
      <c r="N2315" s="1" t="s">
        <v>2820</v>
      </c>
      <c r="O2315" s="3"/>
      <c r="P2315" s="3" t="str">
        <f>IF(db[[#This Row],[QTY/ CTN]]="","",SUBSTITUTE(SUBSTITUTE(SUBSTITUTE(db[[#This Row],[QTY/ CTN]]," ","_",2),"(",""),")","")&amp;"_")</f>
        <v>50 LSN_</v>
      </c>
      <c r="Q2315" s="3">
        <f>IF(db[[#This Row],[H_QTY/ CTN]]="","",SEARCH("_",db[[#This Row],[H_QTY/ CTN]]))</f>
        <v>7</v>
      </c>
      <c r="R2315" s="3">
        <f>IF(db[[#This Row],[H_QTY/ CTN]]="","",LEN(db[[#This Row],[H_QTY/ CTN]]))</f>
        <v>7</v>
      </c>
      <c r="S2315" s="87" t="str">
        <f>IF(db[[#This Row],[H_QTY/ CTN]]="","",LEFT(db[[#This Row],[H_QTY/ CTN]],db[[#This Row],[H_1]]-1))</f>
        <v>50 LSN</v>
      </c>
      <c r="T2315" s="87" t="str">
        <f>IF(NOT(db[[#This Row],[H_1]]=db[[#This Row],[H_2]]),MID(db[[#This Row],[H_QTY/ CTN]],db[[#This Row],[H_1]]+1,db[[#This Row],[H_2]]-db[[#This Row],[H_1]]-1),"")</f>
        <v/>
      </c>
      <c r="U2315" s="87" t="str">
        <f>IF(db[[#This Row],[QTY/ CTN B]]="","",LEFT(db[[#This Row],[QTY/ CTN B]],SEARCH(" ",db[[#This Row],[QTY/ CTN B]],1)-1))</f>
        <v>50</v>
      </c>
      <c r="V2315" s="87" t="str">
        <f>IF(db[[#This Row],[QTY/ CTN B]]="","",RIGHT(db[[#This Row],[QTY/ CTN B]],LEN(db[[#This Row],[QTY/ CTN B]])-SEARCH(" ",db[[#This Row],[QTY/ CTN B]],1)))</f>
        <v>LSN</v>
      </c>
      <c r="W2315" s="87">
        <f>IF(db[[#This Row],[QTY/ CTN TG]]="",IF(db[[#This Row],[STN TG]]="","",12),LEFT(db[[#This Row],[QTY/ CTN TG]],SEARCH(" ",db[[#This Row],[QTY/ CTN TG]],1)-1))</f>
        <v>12</v>
      </c>
      <c r="X2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5" s="87" t="str">
        <f>IF(db[[#This Row],[STN K]]="","",IF(db[[#This Row],[STN TG]]="LSN",12,""))</f>
        <v/>
      </c>
      <c r="Z2315" s="87" t="str">
        <f>IF(db[[#This Row],[STN TG]]="LSN","PCS","")</f>
        <v/>
      </c>
      <c r="AA2315" s="87">
        <f>db[[#This Row],[QTY B]]*IF(db[[#This Row],[QTY TG]]="",1,db[[#This Row],[QTY TG]])*IF(db[[#This Row],[QTY K]]="",1,db[[#This Row],[QTY K]])</f>
        <v>600</v>
      </c>
      <c r="AB2315" s="87" t="str">
        <f>IF(db[[#This Row],[STN K]]="",IF(db[[#This Row],[STN TG]]="",db[[#This Row],[STN B]],db[[#This Row],[STN TG]]),db[[#This Row],[STN K]])</f>
        <v>PCS</v>
      </c>
      <c r="AC2315" s="87"/>
    </row>
    <row r="2316" spans="1:29" x14ac:dyDescent="0.25">
      <c r="A2316" s="87">
        <f>ROW()-1</f>
        <v>2315</v>
      </c>
      <c r="B2316" s="3" t="str">
        <f>LOWER(SUBSTITUTE(SUBSTITUTE(SUBSTITUTE(SUBSTITUTE(SUBSTITUTE(SUBSTITUTE(db[[#This Row],[NB BM]]," ",),".",""),"-",""),"(",""),")",""),"/",""))</f>
        <v>siletpemesrentengygf2018</v>
      </c>
      <c r="C2316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D2316" s="3" t="str">
        <f>LOWER(SUBSTITUTE(SUBSTITUTE(SUBSTITUTE(SUBSTITUTE(SUBSTITUTE(SUBSTITUTE(SUBSTITUTE(SUBSTITUTE(SUBSTITUTE(db[[#This Row],[NB PAJAK]]," ",""),"-",""),"(",""),")",""),".",""),",",""),"/",""),"""",""),"+",""))</f>
        <v/>
      </c>
      <c r="E2316" s="3" t="str">
        <f>LOWER(SUBSTITUTE(SUBSTITUTE(SUBSTITUTE(SUBSTITUTE(SUBSTITUTE(SUBSTITUTE(SUBSTITUTE(SUBSTITUTE(SUBSTITUTE(db[[#This Row],[NB BM]]&amp;db[[#This Row],[QTY/ CTN]]," ",),".",""),"-",""),"(",""),")",""),",",""),"/",""),"""",""),"+",""))</f>
        <v>siletpemesrentengygf2018240lsn</v>
      </c>
      <c r="F23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siletpemesrentengyg240lsnuntana</v>
      </c>
      <c r="G2316" s="1" t="s">
        <v>2003</v>
      </c>
      <c r="H2316" s="4" t="s">
        <v>3261</v>
      </c>
      <c r="I2316" s="49"/>
      <c r="J2316" s="1" t="s">
        <v>1621</v>
      </c>
      <c r="K2316" s="26" t="e">
        <f>IF(db[[#This Row],[NB NOTA_C]]="","",COUNTIF([2]!B_MSK[concat],db[[#This Row],[NB NOTA_C]]))</f>
        <v>#REF!</v>
      </c>
      <c r="L2316" s="7" t="s">
        <v>1654</v>
      </c>
      <c r="M2316" s="3" t="s">
        <v>2187</v>
      </c>
      <c r="N2316" s="1" t="s">
        <v>2789</v>
      </c>
      <c r="P2316" s="1" t="str">
        <f>IF(db[[#This Row],[QTY/ CTN]]="","",SUBSTITUTE(SUBSTITUTE(SUBSTITUTE(db[[#This Row],[QTY/ CTN]]," ","_",2),"(",""),")","")&amp;"_")</f>
        <v>240 LSN_</v>
      </c>
      <c r="Q2316" s="1">
        <f>IF(db[[#This Row],[H_QTY/ CTN]]="","",SEARCH("_",db[[#This Row],[H_QTY/ CTN]]))</f>
        <v>8</v>
      </c>
      <c r="R2316" s="1">
        <f>IF(db[[#This Row],[H_QTY/ CTN]]="","",LEN(db[[#This Row],[H_QTY/ CTN]]))</f>
        <v>8</v>
      </c>
      <c r="S2316" s="90" t="str">
        <f>IF(db[[#This Row],[H_QTY/ CTN]]="","",LEFT(db[[#This Row],[H_QTY/ CTN]],db[[#This Row],[H_1]]-1))</f>
        <v>240 LSN</v>
      </c>
      <c r="T2316" s="87" t="str">
        <f>IF(NOT(db[[#This Row],[H_1]]=db[[#This Row],[H_2]]),MID(db[[#This Row],[H_QTY/ CTN]],db[[#This Row],[H_1]]+1,db[[#This Row],[H_2]]-db[[#This Row],[H_1]]-1),"")</f>
        <v/>
      </c>
      <c r="U2316" s="87" t="str">
        <f>IF(db[[#This Row],[QTY/ CTN B]]="","",LEFT(db[[#This Row],[QTY/ CTN B]],SEARCH(" ",db[[#This Row],[QTY/ CTN B]],1)-1))</f>
        <v>240</v>
      </c>
      <c r="V2316" s="87" t="str">
        <f>IF(db[[#This Row],[QTY/ CTN B]]="","",RIGHT(db[[#This Row],[QTY/ CTN B]],LEN(db[[#This Row],[QTY/ CTN B]])-SEARCH(" ",db[[#This Row],[QTY/ CTN B]],1)))</f>
        <v>LSN</v>
      </c>
      <c r="W2316" s="87">
        <f>IF(db[[#This Row],[QTY/ CTN TG]]="",IF(db[[#This Row],[STN TG]]="","",12),LEFT(db[[#This Row],[QTY/ CTN TG]],SEARCH(" ",db[[#This Row],[QTY/ CTN TG]],1)-1))</f>
        <v>12</v>
      </c>
      <c r="X2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6" s="87" t="str">
        <f>IF(db[[#This Row],[STN K]]="","",IF(db[[#This Row],[STN TG]]="LSN",12,""))</f>
        <v/>
      </c>
      <c r="Z2316" s="87" t="str">
        <f>IF(db[[#This Row],[STN TG]]="LSN","PCS","")</f>
        <v/>
      </c>
      <c r="AA2316" s="87">
        <f>db[[#This Row],[QTY B]]*IF(db[[#This Row],[QTY TG]]="",1,db[[#This Row],[QTY TG]])*IF(db[[#This Row],[QTY K]]="",1,db[[#This Row],[QTY K]])</f>
        <v>2880</v>
      </c>
      <c r="AB2316" s="87" t="str">
        <f>IF(db[[#This Row],[STN K]]="",IF(db[[#This Row],[STN TG]]="",db[[#This Row],[STN B]],db[[#This Row],[STN TG]]),db[[#This Row],[STN K]])</f>
        <v>PCS</v>
      </c>
      <c r="AC2316" s="87"/>
    </row>
    <row r="2317" spans="1:29" x14ac:dyDescent="0.25">
      <c r="A2317" s="87">
        <f>ROW()-1</f>
        <v>2316</v>
      </c>
      <c r="B2317" s="3" t="str">
        <f>LOWER(SUBSTITUTE(SUBSTITUTE(SUBSTITUTE(SUBSTITUTE(SUBSTITUTE(SUBSTITUTE(db[[#This Row],[NB BM]]," ",),".",""),"-",""),"(",""),")",""),"/",""))</f>
        <v>bksketsaa43557</v>
      </c>
      <c r="C2317" s="3" t="str">
        <f>LOWER(SUBSTITUTE(SUBSTITUTE(SUBSTITUTE(SUBSTITUTE(SUBSTITUTE(SUBSTITUTE(SUBSTITUTE(SUBSTITUTE(SUBSTITUTE(db[[#This Row],[NB NOTA]]," ",),".",""),"-",""),"(",""),")",""),",",""),"/",""),"""",""),"+",""))</f>
        <v>sketchbooka43557</v>
      </c>
      <c r="D2317" s="3" t="str">
        <f>LOWER(SUBSTITUTE(SUBSTITUTE(SUBSTITUTE(SUBSTITUTE(SUBSTITUTE(SUBSTITUTE(SUBSTITUTE(SUBSTITUTE(SUBSTITUTE(db[[#This Row],[NB PAJAK]]," ",""),"-",""),"(",""),")",""),".",""),",",""),"/",""),"""",""),"+",""))</f>
        <v/>
      </c>
      <c r="E2317" s="3" t="str">
        <f>LOWER(SUBSTITUTE(SUBSTITUTE(SUBSTITUTE(SUBSTITUTE(SUBSTITUTE(SUBSTITUTE(SUBSTITUTE(SUBSTITUTE(SUBSTITUTE(db[[#This Row],[NB BM]]&amp;db[[#This Row],[QTY/ CTN]]," ",),".",""),"-",""),"(",""),")",""),",",""),"/",""),"""",""),"+",""))</f>
        <v>bksketsaa4355772pcs</v>
      </c>
      <c r="F23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sketchbooka4355772pcsuntana</v>
      </c>
      <c r="G2317" s="4" t="s">
        <v>6718</v>
      </c>
      <c r="H2317" s="4" t="s">
        <v>6714</v>
      </c>
      <c r="I2317" s="49"/>
      <c r="J2317" s="1" t="s">
        <v>1621</v>
      </c>
      <c r="K2317" s="28" t="e">
        <f>IF(db[[#This Row],[NB NOTA_C]]="","",COUNTIF([2]!B_MSK[concat],db[[#This Row],[NB NOTA_C]]))</f>
        <v>#REF!</v>
      </c>
      <c r="L2317" s="7" t="s">
        <v>1628</v>
      </c>
      <c r="M2317" s="3" t="s">
        <v>1675</v>
      </c>
      <c r="N2317" s="1" t="s">
        <v>2784</v>
      </c>
      <c r="O2317" s="3"/>
      <c r="P2317" s="3" t="str">
        <f>IF(db[[#This Row],[QTY/ CTN]]="","",SUBSTITUTE(SUBSTITUTE(SUBSTITUTE(db[[#This Row],[QTY/ CTN]]," ","_",2),"(",""),")","")&amp;"_")</f>
        <v>72 PCS_</v>
      </c>
      <c r="Q2317" s="3">
        <f>IF(db[[#This Row],[H_QTY/ CTN]]="","",SEARCH("_",db[[#This Row],[H_QTY/ CTN]]))</f>
        <v>7</v>
      </c>
      <c r="R2317" s="3">
        <f>IF(db[[#This Row],[H_QTY/ CTN]]="","",LEN(db[[#This Row],[H_QTY/ CTN]]))</f>
        <v>7</v>
      </c>
      <c r="S2317" s="87" t="str">
        <f>IF(db[[#This Row],[H_QTY/ CTN]]="","",LEFT(db[[#This Row],[H_QTY/ CTN]],db[[#This Row],[H_1]]-1))</f>
        <v>72 PCS</v>
      </c>
      <c r="T2317" s="87" t="str">
        <f>IF(NOT(db[[#This Row],[H_1]]=db[[#This Row],[H_2]]),MID(db[[#This Row],[H_QTY/ CTN]],db[[#This Row],[H_1]]+1,db[[#This Row],[H_2]]-db[[#This Row],[H_1]]-1),"")</f>
        <v/>
      </c>
      <c r="U2317" s="87" t="str">
        <f>IF(db[[#This Row],[QTY/ CTN B]]="","",LEFT(db[[#This Row],[QTY/ CTN B]],SEARCH(" ",db[[#This Row],[QTY/ CTN B]],1)-1))</f>
        <v>72</v>
      </c>
      <c r="V2317" s="87" t="str">
        <f>IF(db[[#This Row],[QTY/ CTN B]]="","",RIGHT(db[[#This Row],[QTY/ CTN B]],LEN(db[[#This Row],[QTY/ CTN B]])-SEARCH(" ",db[[#This Row],[QTY/ CTN B]],1)))</f>
        <v>PCS</v>
      </c>
      <c r="W2317" s="87" t="str">
        <f>IF(db[[#This Row],[QTY/ CTN TG]]="",IF(db[[#This Row],[STN TG]]="","",12),LEFT(db[[#This Row],[QTY/ CTN TG]],SEARCH(" ",db[[#This Row],[QTY/ CTN TG]],1)-1))</f>
        <v/>
      </c>
      <c r="X2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17" s="87" t="str">
        <f>IF(db[[#This Row],[STN K]]="","",IF(db[[#This Row],[STN TG]]="LSN",12,""))</f>
        <v/>
      </c>
      <c r="Z2317" s="87" t="str">
        <f>IF(db[[#This Row],[STN TG]]="LSN","PCS","")</f>
        <v/>
      </c>
      <c r="AA2317" s="87">
        <f>db[[#This Row],[QTY B]]*IF(db[[#This Row],[QTY TG]]="",1,db[[#This Row],[QTY TG]])*IF(db[[#This Row],[QTY K]]="",1,db[[#This Row],[QTY K]])</f>
        <v>72</v>
      </c>
      <c r="AB2317" s="87" t="str">
        <f>IF(db[[#This Row],[STN K]]="",IF(db[[#This Row],[STN TG]]="",db[[#This Row],[STN B]],db[[#This Row],[STN TG]]),db[[#This Row],[STN K]])</f>
        <v>PCS</v>
      </c>
      <c r="AC2317" s="87"/>
    </row>
    <row r="2318" spans="1:29" x14ac:dyDescent="0.25">
      <c r="A2318" s="87">
        <f>ROW()-1</f>
        <v>2317</v>
      </c>
      <c r="B2318" s="3" t="str">
        <f>LOWER(SUBSTITUTE(SUBSTITUTE(SUBSTITUTE(SUBSTITUTE(SUBSTITUTE(SUBSTITUTE(db[[#This Row],[NB BM]]," ",),".",""),"-",""),"(",""),")",""),"/",""))</f>
        <v>tasshoppingbagbesartaliputih</v>
      </c>
      <c r="C231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D2318" s="3" t="str">
        <f>LOWER(SUBSTITUTE(SUBSTITUTE(SUBSTITUTE(SUBSTITUTE(SUBSTITUTE(SUBSTITUTE(SUBSTITUTE(SUBSTITUTE(SUBSTITUTE(db[[#This Row],[NB PAJAK]]," ",""),"-",""),"(",""),")",""),".",""),",",""),"/",""),"""",""),"+",""))</f>
        <v/>
      </c>
      <c r="E2318" s="3" t="str">
        <f>LOWER(SUBSTITUTE(SUBSTITUTE(SUBSTITUTE(SUBSTITUTE(SUBSTITUTE(SUBSTITUTE(SUBSTITUTE(SUBSTITUTE(SUBSTITUTE(db[[#This Row],[NB BM]]&amp;db[[#This Row],[QTY/ CTN]]," ",),".",""),"-",""),"(",""),")",""),",",""),"/",""),"""",""),"+",""))</f>
        <v>tasshoppingbagbesartaliputih50lsn</v>
      </c>
      <c r="F2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spbagbatikbsrtaliputih50lsnuntana</v>
      </c>
      <c r="G2318" s="1" t="s">
        <v>4268</v>
      </c>
      <c r="H2318" s="4" t="s">
        <v>4266</v>
      </c>
      <c r="I2318" s="49"/>
      <c r="J2318" s="1" t="s">
        <v>1621</v>
      </c>
      <c r="K2318" s="28" t="e">
        <f>IF(db[[#This Row],[NB NOTA_C]]="","",COUNTIF([2]!B_MSK[concat],db[[#This Row],[NB NOTA_C]]))</f>
        <v>#REF!</v>
      </c>
      <c r="L2318" s="7" t="s">
        <v>1651</v>
      </c>
      <c r="M2318" s="3" t="s">
        <v>1738</v>
      </c>
      <c r="N2318" s="1" t="s">
        <v>2820</v>
      </c>
      <c r="O2318" s="3"/>
      <c r="P2318" s="3" t="str">
        <f>IF(db[[#This Row],[QTY/ CTN]]="","",SUBSTITUTE(SUBSTITUTE(SUBSTITUTE(db[[#This Row],[QTY/ CTN]]," ","_",2),"(",""),")","")&amp;"_")</f>
        <v>50 LSN_</v>
      </c>
      <c r="Q2318" s="3">
        <f>IF(db[[#This Row],[H_QTY/ CTN]]="","",SEARCH("_",db[[#This Row],[H_QTY/ CTN]]))</f>
        <v>7</v>
      </c>
      <c r="R2318" s="3">
        <f>IF(db[[#This Row],[H_QTY/ CTN]]="","",LEN(db[[#This Row],[H_QTY/ CTN]]))</f>
        <v>7</v>
      </c>
      <c r="S2318" s="87" t="str">
        <f>IF(db[[#This Row],[H_QTY/ CTN]]="","",LEFT(db[[#This Row],[H_QTY/ CTN]],db[[#This Row],[H_1]]-1))</f>
        <v>50 LSN</v>
      </c>
      <c r="T2318" s="87" t="str">
        <f>IF(NOT(db[[#This Row],[H_1]]=db[[#This Row],[H_2]]),MID(db[[#This Row],[H_QTY/ CTN]],db[[#This Row],[H_1]]+1,db[[#This Row],[H_2]]-db[[#This Row],[H_1]]-1),"")</f>
        <v/>
      </c>
      <c r="U2318" s="87" t="str">
        <f>IF(db[[#This Row],[QTY/ CTN B]]="","",LEFT(db[[#This Row],[QTY/ CTN B]],SEARCH(" ",db[[#This Row],[QTY/ CTN B]],1)-1))</f>
        <v>50</v>
      </c>
      <c r="V2318" s="87" t="str">
        <f>IF(db[[#This Row],[QTY/ CTN B]]="","",RIGHT(db[[#This Row],[QTY/ CTN B]],LEN(db[[#This Row],[QTY/ CTN B]])-SEARCH(" ",db[[#This Row],[QTY/ CTN B]],1)))</f>
        <v>LSN</v>
      </c>
      <c r="W2318" s="87">
        <f>IF(db[[#This Row],[QTY/ CTN TG]]="",IF(db[[#This Row],[STN TG]]="","",12),LEFT(db[[#This Row],[QTY/ CTN TG]],SEARCH(" ",db[[#This Row],[QTY/ CTN TG]],1)-1))</f>
        <v>12</v>
      </c>
      <c r="X2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8" s="87" t="str">
        <f>IF(db[[#This Row],[STN K]]="","",IF(db[[#This Row],[STN TG]]="LSN",12,""))</f>
        <v/>
      </c>
      <c r="Z2318" s="87" t="str">
        <f>IF(db[[#This Row],[STN TG]]="LSN","PCS","")</f>
        <v/>
      </c>
      <c r="AA2318" s="87">
        <f>db[[#This Row],[QTY B]]*IF(db[[#This Row],[QTY TG]]="",1,db[[#This Row],[QTY TG]])*IF(db[[#This Row],[QTY K]]="",1,db[[#This Row],[QTY K]])</f>
        <v>600</v>
      </c>
      <c r="AB2318" s="87" t="str">
        <f>IF(db[[#This Row],[STN K]]="",IF(db[[#This Row],[STN TG]]="",db[[#This Row],[STN B]],db[[#This Row],[STN TG]]),db[[#This Row],[STN K]])</f>
        <v>PCS</v>
      </c>
      <c r="AC2318" s="87"/>
    </row>
    <row r="2319" spans="1:29" x14ac:dyDescent="0.25">
      <c r="A2319" s="87">
        <f>ROW()-1</f>
        <v>2318</v>
      </c>
      <c r="B2319" s="3" t="str">
        <f>LOWER(SUBSTITUTE(SUBSTITUTE(SUBSTITUTE(SUBSTITUTE(SUBSTITUTE(SUBSTITUTE(db[[#This Row],[NB BM]]," ",),".",""),"-",""),"(",""),")",""),"/",""))</f>
        <v>tasshoppingbagtaliputih</v>
      </c>
      <c r="C231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D2319" s="3" t="str">
        <f>LOWER(SUBSTITUTE(SUBSTITUTE(SUBSTITUTE(SUBSTITUTE(SUBSTITUTE(SUBSTITUTE(SUBSTITUTE(SUBSTITUTE(SUBSTITUTE(db[[#This Row],[NB PAJAK]]," ",""),"-",""),"(",""),")",""),".",""),",",""),"/",""),"""",""),"+",""))</f>
        <v/>
      </c>
      <c r="E2319" s="3" t="str">
        <f>LOWER(SUBSTITUTE(SUBSTITUTE(SUBSTITUTE(SUBSTITUTE(SUBSTITUTE(SUBSTITUTE(SUBSTITUTE(SUBSTITUTE(SUBSTITUTE(db[[#This Row],[NB BM]]&amp;db[[#This Row],[QTY/ CTN]]," ",),".",""),"-",""),"(",""),")",""),",",""),"/",""),"""",""),"+",""))</f>
        <v>tasshoppingbagtaliputih50lsn</v>
      </c>
      <c r="F23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spbagbatiktaliputih50lsnuntana</v>
      </c>
      <c r="G2319" s="1" t="s">
        <v>3320</v>
      </c>
      <c r="H2319" s="4" t="s">
        <v>3315</v>
      </c>
      <c r="I2319" s="49"/>
      <c r="J2319" s="1" t="s">
        <v>1621</v>
      </c>
      <c r="K2319" s="28" t="e">
        <f>IF(db[[#This Row],[NB NOTA_C]]="","",COUNTIF([2]!B_MSK[concat],db[[#This Row],[NB NOTA_C]]))</f>
        <v>#REF!</v>
      </c>
      <c r="L2319" s="7" t="s">
        <v>1649</v>
      </c>
      <c r="M2319" s="3" t="s">
        <v>1738</v>
      </c>
      <c r="N2319" s="1" t="s">
        <v>2820</v>
      </c>
      <c r="O2319" s="3"/>
      <c r="P2319" s="3" t="str">
        <f>IF(db[[#This Row],[QTY/ CTN]]="","",SUBSTITUTE(SUBSTITUTE(SUBSTITUTE(db[[#This Row],[QTY/ CTN]]," ","_",2),"(",""),")","")&amp;"_")</f>
        <v>50 LSN_</v>
      </c>
      <c r="Q2319" s="3">
        <f>IF(db[[#This Row],[H_QTY/ CTN]]="","",SEARCH("_",db[[#This Row],[H_QTY/ CTN]]))</f>
        <v>7</v>
      </c>
      <c r="R2319" s="3">
        <f>IF(db[[#This Row],[H_QTY/ CTN]]="","",LEN(db[[#This Row],[H_QTY/ CTN]]))</f>
        <v>7</v>
      </c>
      <c r="S2319" s="87" t="str">
        <f>IF(db[[#This Row],[H_QTY/ CTN]]="","",LEFT(db[[#This Row],[H_QTY/ CTN]],db[[#This Row],[H_1]]-1))</f>
        <v>50 LSN</v>
      </c>
      <c r="T2319" s="87" t="str">
        <f>IF(NOT(db[[#This Row],[H_1]]=db[[#This Row],[H_2]]),MID(db[[#This Row],[H_QTY/ CTN]],db[[#This Row],[H_1]]+1,db[[#This Row],[H_2]]-db[[#This Row],[H_1]]-1),"")</f>
        <v/>
      </c>
      <c r="U2319" s="87" t="str">
        <f>IF(db[[#This Row],[QTY/ CTN B]]="","",LEFT(db[[#This Row],[QTY/ CTN B]],SEARCH(" ",db[[#This Row],[QTY/ CTN B]],1)-1))</f>
        <v>50</v>
      </c>
      <c r="V2319" s="87" t="str">
        <f>IF(db[[#This Row],[QTY/ CTN B]]="","",RIGHT(db[[#This Row],[QTY/ CTN B]],LEN(db[[#This Row],[QTY/ CTN B]])-SEARCH(" ",db[[#This Row],[QTY/ CTN B]],1)))</f>
        <v>LSN</v>
      </c>
      <c r="W2319" s="87">
        <f>IF(db[[#This Row],[QTY/ CTN TG]]="",IF(db[[#This Row],[STN TG]]="","",12),LEFT(db[[#This Row],[QTY/ CTN TG]],SEARCH(" ",db[[#This Row],[QTY/ CTN TG]],1)-1))</f>
        <v>12</v>
      </c>
      <c r="X2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19" s="87" t="str">
        <f>IF(db[[#This Row],[STN K]]="","",IF(db[[#This Row],[STN TG]]="LSN",12,""))</f>
        <v/>
      </c>
      <c r="Z2319" s="87" t="str">
        <f>IF(db[[#This Row],[STN TG]]="LSN","PCS","")</f>
        <v/>
      </c>
      <c r="AA2319" s="87">
        <f>db[[#This Row],[QTY B]]*IF(db[[#This Row],[QTY TG]]="",1,db[[#This Row],[QTY TG]])*IF(db[[#This Row],[QTY K]]="",1,db[[#This Row],[QTY K]])</f>
        <v>600</v>
      </c>
      <c r="AB2319" s="87" t="str">
        <f>IF(db[[#This Row],[STN K]]="",IF(db[[#This Row],[STN TG]]="",db[[#This Row],[STN B]],db[[#This Row],[STN TG]]),db[[#This Row],[STN K]])</f>
        <v>PCS</v>
      </c>
      <c r="AC2319" s="87"/>
    </row>
    <row r="2320" spans="1:29" x14ac:dyDescent="0.25">
      <c r="A2320" s="87">
        <f>ROW()-1</f>
        <v>2319</v>
      </c>
      <c r="B2320" s="3" t="str">
        <f>LOWER(SUBSTITUTE(SUBSTITUTE(SUBSTITUTE(SUBSTITUTE(SUBSTITUTE(SUBSTITUTE(db[[#This Row],[NB BM]]," ",),".",""),"-",""),"(",""),")",""),"/",""))</f>
        <v>tasshoppingbagtanggungtaliputih</v>
      </c>
      <c r="C232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D2320" s="3" t="str">
        <f>LOWER(SUBSTITUTE(SUBSTITUTE(SUBSTITUTE(SUBSTITUTE(SUBSTITUTE(SUBSTITUTE(SUBSTITUTE(SUBSTITUTE(SUBSTITUTE(db[[#This Row],[NB PAJAK]]," ",""),"-",""),"(",""),")",""),".",""),",",""),"/",""),"""",""),"+",""))</f>
        <v/>
      </c>
      <c r="E2320" s="3" t="str">
        <f>LOWER(SUBSTITUTE(SUBSTITUTE(SUBSTITUTE(SUBSTITUTE(SUBSTITUTE(SUBSTITUTE(SUBSTITUTE(SUBSTITUTE(SUBSTITUTE(db[[#This Row],[NB BM]]&amp;db[[#This Row],[QTY/ CTN]]," ",),".",""),"-",""),"(",""),")",""),",",""),"/",""),"""",""),"+",""))</f>
        <v>tasshoppingbagtanggungtaliputih50lsn</v>
      </c>
      <c r="F23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spbagbatiktgtaliputih50lsnuntana</v>
      </c>
      <c r="G2320" s="1" t="s">
        <v>4267</v>
      </c>
      <c r="H2320" s="4" t="s">
        <v>4265</v>
      </c>
      <c r="I2320" s="49"/>
      <c r="J2320" s="1" t="s">
        <v>1621</v>
      </c>
      <c r="K2320" s="28" t="e">
        <f>IF(db[[#This Row],[NB NOTA_C]]="","",COUNTIF([2]!B_MSK[concat],db[[#This Row],[NB NOTA_C]]))</f>
        <v>#REF!</v>
      </c>
      <c r="L2320" s="7" t="s">
        <v>1651</v>
      </c>
      <c r="M2320" s="3" t="s">
        <v>1738</v>
      </c>
      <c r="N2320" s="1" t="s">
        <v>2820</v>
      </c>
      <c r="O2320" s="3"/>
      <c r="P2320" s="3" t="str">
        <f>IF(db[[#This Row],[QTY/ CTN]]="","",SUBSTITUTE(SUBSTITUTE(SUBSTITUTE(db[[#This Row],[QTY/ CTN]]," ","_",2),"(",""),")","")&amp;"_")</f>
        <v>50 LSN_</v>
      </c>
      <c r="Q2320" s="3">
        <f>IF(db[[#This Row],[H_QTY/ CTN]]="","",SEARCH("_",db[[#This Row],[H_QTY/ CTN]]))</f>
        <v>7</v>
      </c>
      <c r="R2320" s="3">
        <f>IF(db[[#This Row],[H_QTY/ CTN]]="","",LEN(db[[#This Row],[H_QTY/ CTN]]))</f>
        <v>7</v>
      </c>
      <c r="S2320" s="87" t="str">
        <f>IF(db[[#This Row],[H_QTY/ CTN]]="","",LEFT(db[[#This Row],[H_QTY/ CTN]],db[[#This Row],[H_1]]-1))</f>
        <v>50 LSN</v>
      </c>
      <c r="T2320" s="87" t="str">
        <f>IF(NOT(db[[#This Row],[H_1]]=db[[#This Row],[H_2]]),MID(db[[#This Row],[H_QTY/ CTN]],db[[#This Row],[H_1]]+1,db[[#This Row],[H_2]]-db[[#This Row],[H_1]]-1),"")</f>
        <v/>
      </c>
      <c r="U2320" s="87" t="str">
        <f>IF(db[[#This Row],[QTY/ CTN B]]="","",LEFT(db[[#This Row],[QTY/ CTN B]],SEARCH(" ",db[[#This Row],[QTY/ CTN B]],1)-1))</f>
        <v>50</v>
      </c>
      <c r="V2320" s="87" t="str">
        <f>IF(db[[#This Row],[QTY/ CTN B]]="","",RIGHT(db[[#This Row],[QTY/ CTN B]],LEN(db[[#This Row],[QTY/ CTN B]])-SEARCH(" ",db[[#This Row],[QTY/ CTN B]],1)))</f>
        <v>LSN</v>
      </c>
      <c r="W2320" s="87">
        <f>IF(db[[#This Row],[QTY/ CTN TG]]="",IF(db[[#This Row],[STN TG]]="","",12),LEFT(db[[#This Row],[QTY/ CTN TG]],SEARCH(" ",db[[#This Row],[QTY/ CTN TG]],1)-1))</f>
        <v>12</v>
      </c>
      <c r="X2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0" s="87" t="str">
        <f>IF(db[[#This Row],[STN K]]="","",IF(db[[#This Row],[STN TG]]="LSN",12,""))</f>
        <v/>
      </c>
      <c r="Z2320" s="87" t="str">
        <f>IF(db[[#This Row],[STN TG]]="LSN","PCS","")</f>
        <v/>
      </c>
      <c r="AA2320" s="87">
        <f>db[[#This Row],[QTY B]]*IF(db[[#This Row],[QTY TG]]="",1,db[[#This Row],[QTY TG]])*IF(db[[#This Row],[QTY K]]="",1,db[[#This Row],[QTY K]])</f>
        <v>600</v>
      </c>
      <c r="AB2320" s="87" t="str">
        <f>IF(db[[#This Row],[STN K]]="",IF(db[[#This Row],[STN TG]]="",db[[#This Row],[STN B]],db[[#This Row],[STN TG]]),db[[#This Row],[STN K]])</f>
        <v>PCS</v>
      </c>
      <c r="AC2320" s="87"/>
    </row>
    <row r="2321" spans="1:29" x14ac:dyDescent="0.25">
      <c r="A2321" s="87">
        <f>ROW()-1</f>
        <v>2320</v>
      </c>
      <c r="B2321" s="14" t="str">
        <f>LOWER(SUBSTITUTE(SUBSTITUTE(SUBSTITUTE(SUBSTITUTE(SUBSTITUTE(SUBSTITUTE(db[[#This Row],[NB BM]]," ",),".",""),"-",""),"(",""),")",""),"/",""))</f>
        <v>spidol12w+kuasdb21612</v>
      </c>
      <c r="C2321" s="14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D2321" s="14" t="str">
        <f>LOWER(SUBSTITUTE(SUBSTITUTE(SUBSTITUTE(SUBSTITUTE(SUBSTITUTE(SUBSTITUTE(SUBSTITUTE(SUBSTITUTE(SUBSTITUTE(db[[#This Row],[NB PAJAK]]," ",""),"-",""),"(",""),")",""),".",""),",",""),"/",""),"""",""),"+",""))</f>
        <v/>
      </c>
      <c r="E2321" s="14" t="str">
        <f>LOWER(SUBSTITUTE(SUBSTITUTE(SUBSTITUTE(SUBSTITUTE(SUBSTITUTE(SUBSTITUTE(SUBSTITUTE(SUBSTITUTE(SUBSTITUTE(db[[#This Row],[NB BM]]&amp;db[[#This Row],[QTY/ CTN]]," ",),".",""),"-",""),"(",""),")",""),",",""),"/",""),"""",""),"+",""))</f>
        <v>spidol12wkuasdb21612144box</v>
      </c>
      <c r="F23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spidol12wkuasdb21812144boxuntana</v>
      </c>
      <c r="G2321" s="15" t="s">
        <v>4051</v>
      </c>
      <c r="H2321" s="19" t="s">
        <v>4047</v>
      </c>
      <c r="I2321" s="50"/>
      <c r="J2321" s="1" t="s">
        <v>1621</v>
      </c>
      <c r="K2321" s="27" t="e">
        <f>IF(db[[#This Row],[NB NOTA_C]]="","",COUNTIF([2]!B_MSK[concat],db[[#This Row],[NB NOTA_C]]))</f>
        <v>#REF!</v>
      </c>
      <c r="L2321" s="16" t="s">
        <v>2654</v>
      </c>
      <c r="M2321" s="14" t="s">
        <v>1674</v>
      </c>
      <c r="N2321" s="15" t="s">
        <v>2816</v>
      </c>
      <c r="O2321" s="14"/>
      <c r="P2321" s="14" t="str">
        <f>IF(db[[#This Row],[QTY/ CTN]]="","",SUBSTITUTE(SUBSTITUTE(SUBSTITUTE(db[[#This Row],[QTY/ CTN]]," ","_",2),"(",""),")","")&amp;"_")</f>
        <v>144 BOX_</v>
      </c>
      <c r="Q2321" s="14">
        <f>IF(db[[#This Row],[H_QTY/ CTN]]="","",SEARCH("_",db[[#This Row],[H_QTY/ CTN]]))</f>
        <v>8</v>
      </c>
      <c r="R2321" s="14">
        <f>IF(db[[#This Row],[H_QTY/ CTN]]="","",LEN(db[[#This Row],[H_QTY/ CTN]]))</f>
        <v>8</v>
      </c>
      <c r="S2321" s="91" t="str">
        <f>IF(db[[#This Row],[H_QTY/ CTN]]="","",LEFT(db[[#This Row],[H_QTY/ CTN]],db[[#This Row],[H_1]]-1))</f>
        <v>144 BOX</v>
      </c>
      <c r="T2321" s="91" t="str">
        <f>IF(NOT(db[[#This Row],[H_1]]=db[[#This Row],[H_2]]),MID(db[[#This Row],[H_QTY/ CTN]],db[[#This Row],[H_1]]+1,db[[#This Row],[H_2]]-db[[#This Row],[H_1]]-1),"")</f>
        <v/>
      </c>
      <c r="U2321" s="87" t="str">
        <f>IF(db[[#This Row],[QTY/ CTN B]]="","",LEFT(db[[#This Row],[QTY/ CTN B]],SEARCH(" ",db[[#This Row],[QTY/ CTN B]],1)-1))</f>
        <v>144</v>
      </c>
      <c r="V2321" s="87" t="str">
        <f>IF(db[[#This Row],[QTY/ CTN B]]="","",RIGHT(db[[#This Row],[QTY/ CTN B]],LEN(db[[#This Row],[QTY/ CTN B]])-SEARCH(" ",db[[#This Row],[QTY/ CTN B]],1)))</f>
        <v>BOX</v>
      </c>
      <c r="W2321" s="87" t="str">
        <f>IF(db[[#This Row],[QTY/ CTN TG]]="",IF(db[[#This Row],[STN TG]]="","",12),LEFT(db[[#This Row],[QTY/ CTN TG]],SEARCH(" ",db[[#This Row],[QTY/ CTN TG]],1)-1))</f>
        <v/>
      </c>
      <c r="X2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21" s="87" t="str">
        <f>IF(db[[#This Row],[STN K]]="","",IF(db[[#This Row],[STN TG]]="LSN",12,""))</f>
        <v/>
      </c>
      <c r="Z2321" s="87" t="str">
        <f>IF(db[[#This Row],[STN TG]]="LSN","PCS","")</f>
        <v/>
      </c>
      <c r="AA2321" s="87">
        <f>db[[#This Row],[QTY B]]*IF(db[[#This Row],[QTY TG]]="",1,db[[#This Row],[QTY TG]])*IF(db[[#This Row],[QTY K]]="",1,db[[#This Row],[QTY K]])</f>
        <v>144</v>
      </c>
      <c r="AB2321" s="87" t="str">
        <f>IF(db[[#This Row],[STN K]]="",IF(db[[#This Row],[STN TG]]="",db[[#This Row],[STN B]],db[[#This Row],[STN TG]]),db[[#This Row],[STN K]])</f>
        <v>BOX</v>
      </c>
      <c r="AC2321" s="87"/>
    </row>
    <row r="2322" spans="1:29" x14ac:dyDescent="0.25">
      <c r="A2322" s="87">
        <f>ROW()-1</f>
        <v>2321</v>
      </c>
      <c r="B2322" s="3" t="str">
        <f>LOWER(SUBSTITUTE(SUBSTITUTE(SUBSTITUTE(SUBSTITUTE(SUBSTITUTE(SUBSTITUTE(db[[#This Row],[NB BM]]," ",),".",""),"-",""),"(",""),")",""),"/",""))</f>
        <v>spidol12wtwindbsp701</v>
      </c>
      <c r="C2322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D2322" s="3" t="str">
        <f>LOWER(SUBSTITUTE(SUBSTITUTE(SUBSTITUTE(SUBSTITUTE(SUBSTITUTE(SUBSTITUTE(SUBSTITUTE(SUBSTITUTE(SUBSTITUTE(db[[#This Row],[NB PAJAK]]," ",""),"-",""),"(",""),")",""),".",""),",",""),"/",""),"""",""),"+",""))</f>
        <v/>
      </c>
      <c r="E2322" s="3" t="str">
        <f>LOWER(SUBSTITUTE(SUBSTITUTE(SUBSTITUTE(SUBSTITUTE(SUBSTITUTE(SUBSTITUTE(SUBSTITUTE(SUBSTITUTE(SUBSTITUTE(db[[#This Row],[NB BM]]&amp;db[[#This Row],[QTY/ CTN]]," ",),".",""),"-",""),"(",""),")",""),",",""),"/",""),"""",""),"+",""))</f>
        <v>spidol12wtwindbsp70156set</v>
      </c>
      <c r="F2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spidol12warnatwindbsp70156setuntana</v>
      </c>
      <c r="G2322" s="1" t="s">
        <v>1250</v>
      </c>
      <c r="H2322" s="4" t="s">
        <v>1542</v>
      </c>
      <c r="I2322" s="2"/>
      <c r="J2322" s="1" t="s">
        <v>1621</v>
      </c>
      <c r="K2322" s="26" t="e">
        <f>IF(db[[#This Row],[NB NOTA_C]]="","",COUNTIF([2]!B_MSK[concat],db[[#This Row],[NB NOTA_C]]))</f>
        <v>#REF!</v>
      </c>
      <c r="L2322" s="6" t="s">
        <v>1634</v>
      </c>
      <c r="M2322" s="1" t="s">
        <v>1818</v>
      </c>
      <c r="N2322" s="1" t="s">
        <v>2816</v>
      </c>
      <c r="P2322" s="1" t="str">
        <f>IF(db[[#This Row],[QTY/ CTN]]="","",SUBSTITUTE(SUBSTITUTE(SUBSTITUTE(db[[#This Row],[QTY/ CTN]]," ","_",2),"(",""),")","")&amp;"_")</f>
        <v>56 SET_</v>
      </c>
      <c r="Q2322" s="1">
        <f>IF(db[[#This Row],[H_QTY/ CTN]]="","",SEARCH("_",db[[#This Row],[H_QTY/ CTN]]))</f>
        <v>7</v>
      </c>
      <c r="R2322" s="1">
        <f>IF(db[[#This Row],[H_QTY/ CTN]]="","",LEN(db[[#This Row],[H_QTY/ CTN]]))</f>
        <v>7</v>
      </c>
      <c r="S2322" s="90" t="str">
        <f>IF(db[[#This Row],[H_QTY/ CTN]]="","",LEFT(db[[#This Row],[H_QTY/ CTN]],db[[#This Row],[H_1]]-1))</f>
        <v>56 SET</v>
      </c>
      <c r="T2322" s="87" t="str">
        <f>IF(NOT(db[[#This Row],[H_1]]=db[[#This Row],[H_2]]),MID(db[[#This Row],[H_QTY/ CTN]],db[[#This Row],[H_1]]+1,db[[#This Row],[H_2]]-db[[#This Row],[H_1]]-1),"")</f>
        <v/>
      </c>
      <c r="U2322" s="87" t="str">
        <f>IF(db[[#This Row],[QTY/ CTN B]]="","",LEFT(db[[#This Row],[QTY/ CTN B]],SEARCH(" ",db[[#This Row],[QTY/ CTN B]],1)-1))</f>
        <v>56</v>
      </c>
      <c r="V2322" s="87" t="str">
        <f>IF(db[[#This Row],[QTY/ CTN B]]="","",RIGHT(db[[#This Row],[QTY/ CTN B]],LEN(db[[#This Row],[QTY/ CTN B]])-SEARCH(" ",db[[#This Row],[QTY/ CTN B]],1)))</f>
        <v>SET</v>
      </c>
      <c r="W2322" s="87" t="str">
        <f>IF(db[[#This Row],[QTY/ CTN TG]]="",IF(db[[#This Row],[STN TG]]="","",12),LEFT(db[[#This Row],[QTY/ CTN TG]],SEARCH(" ",db[[#This Row],[QTY/ CTN TG]],1)-1))</f>
        <v/>
      </c>
      <c r="X2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22" s="87" t="str">
        <f>IF(db[[#This Row],[STN K]]="","",IF(db[[#This Row],[STN TG]]="LSN",12,""))</f>
        <v/>
      </c>
      <c r="Z2322" s="87" t="str">
        <f>IF(db[[#This Row],[STN TG]]="LSN","PCS","")</f>
        <v/>
      </c>
      <c r="AA2322" s="87">
        <f>db[[#This Row],[QTY B]]*IF(db[[#This Row],[QTY TG]]="",1,db[[#This Row],[QTY TG]])*IF(db[[#This Row],[QTY K]]="",1,db[[#This Row],[QTY K]])</f>
        <v>56</v>
      </c>
      <c r="AB2322" s="87" t="str">
        <f>IF(db[[#This Row],[STN K]]="",IF(db[[#This Row],[STN TG]]="",db[[#This Row],[STN B]],db[[#This Row],[STN TG]]),db[[#This Row],[STN K]])</f>
        <v>SET</v>
      </c>
      <c r="AC2322" s="87"/>
    </row>
    <row r="2323" spans="1:29" x14ac:dyDescent="0.25">
      <c r="A2323" s="87">
        <f>ROW()-1</f>
        <v>2322</v>
      </c>
      <c r="B2323" s="3" t="str">
        <f>LOWER(SUBSTITUTE(SUBSTITUTE(SUBSTITUTE(SUBSTITUTE(SUBSTITUTE(SUBSTITUTE(db[[#This Row],[NB BM]]," ",),".",""),"-",""),"(",""),")",""),"/",""))</f>
        <v>spidol12w838</v>
      </c>
      <c r="C2323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D2323" s="3" t="str">
        <f>LOWER(SUBSTITUTE(SUBSTITUTE(SUBSTITUTE(SUBSTITUTE(SUBSTITUTE(SUBSTITUTE(SUBSTITUTE(SUBSTITUTE(SUBSTITUTE(db[[#This Row],[NB PAJAK]]," ",""),"-",""),"(",""),")",""),".",""),",",""),"/",""),"""",""),"+",""))</f>
        <v/>
      </c>
      <c r="E2323" s="3" t="str">
        <f>LOWER(SUBSTITUTE(SUBSTITUTE(SUBSTITUTE(SUBSTITUTE(SUBSTITUTE(SUBSTITUTE(SUBSTITUTE(SUBSTITUTE(SUBSTITUTE(db[[#This Row],[NB BM]]&amp;db[[#This Row],[QTY/ CTN]]," ",),".",""),"-",""),"(",""),")",""),",",""),"/",""),"""",""),"+",""))</f>
        <v>spidol12w83824pcs</v>
      </c>
      <c r="F2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spidol83812wrn24pcsuntana</v>
      </c>
      <c r="G2323" s="1" t="s">
        <v>2005</v>
      </c>
      <c r="H2323" s="4" t="s">
        <v>3127</v>
      </c>
      <c r="I2323" s="49"/>
      <c r="J2323" s="1" t="s">
        <v>1621</v>
      </c>
      <c r="K2323" s="26" t="e">
        <f>IF(db[[#This Row],[NB NOTA_C]]="","",COUNTIF([2]!B_MSK[concat],db[[#This Row],[NB NOTA_C]]))</f>
        <v>#REF!</v>
      </c>
      <c r="L2323" s="7" t="s">
        <v>1635</v>
      </c>
      <c r="M2323" s="3" t="s">
        <v>1695</v>
      </c>
      <c r="N2323" s="1" t="s">
        <v>2816</v>
      </c>
      <c r="P2323" s="1" t="str">
        <f>IF(db[[#This Row],[QTY/ CTN]]="","",SUBSTITUTE(SUBSTITUTE(SUBSTITUTE(db[[#This Row],[QTY/ CTN]]," ","_",2),"(",""),")","")&amp;"_")</f>
        <v>24 PCS_</v>
      </c>
      <c r="Q2323" s="1">
        <f>IF(db[[#This Row],[H_QTY/ CTN]]="","",SEARCH("_",db[[#This Row],[H_QTY/ CTN]]))</f>
        <v>7</v>
      </c>
      <c r="R2323" s="1">
        <f>IF(db[[#This Row],[H_QTY/ CTN]]="","",LEN(db[[#This Row],[H_QTY/ CTN]]))</f>
        <v>7</v>
      </c>
      <c r="S2323" s="90" t="str">
        <f>IF(db[[#This Row],[H_QTY/ CTN]]="","",LEFT(db[[#This Row],[H_QTY/ CTN]],db[[#This Row],[H_1]]-1))</f>
        <v>24 PCS</v>
      </c>
      <c r="T2323" s="87" t="str">
        <f>IF(NOT(db[[#This Row],[H_1]]=db[[#This Row],[H_2]]),MID(db[[#This Row],[H_QTY/ CTN]],db[[#This Row],[H_1]]+1,db[[#This Row],[H_2]]-db[[#This Row],[H_1]]-1),"")</f>
        <v/>
      </c>
      <c r="U2323" s="87" t="str">
        <f>IF(db[[#This Row],[QTY/ CTN B]]="","",LEFT(db[[#This Row],[QTY/ CTN B]],SEARCH(" ",db[[#This Row],[QTY/ CTN B]],1)-1))</f>
        <v>24</v>
      </c>
      <c r="V2323" s="87" t="str">
        <f>IF(db[[#This Row],[QTY/ CTN B]]="","",RIGHT(db[[#This Row],[QTY/ CTN B]],LEN(db[[#This Row],[QTY/ CTN B]])-SEARCH(" ",db[[#This Row],[QTY/ CTN B]],1)))</f>
        <v>PCS</v>
      </c>
      <c r="W2323" s="87" t="str">
        <f>IF(db[[#This Row],[QTY/ CTN TG]]="",IF(db[[#This Row],[STN TG]]="","",12),LEFT(db[[#This Row],[QTY/ CTN TG]],SEARCH(" ",db[[#This Row],[QTY/ CTN TG]],1)-1))</f>
        <v/>
      </c>
      <c r="X2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23" s="87" t="str">
        <f>IF(db[[#This Row],[STN K]]="","",IF(db[[#This Row],[STN TG]]="LSN",12,""))</f>
        <v/>
      </c>
      <c r="Z2323" s="87" t="str">
        <f>IF(db[[#This Row],[STN TG]]="LSN","PCS","")</f>
        <v/>
      </c>
      <c r="AA2323" s="87">
        <f>db[[#This Row],[QTY B]]*IF(db[[#This Row],[QTY TG]]="",1,db[[#This Row],[QTY TG]])*IF(db[[#This Row],[QTY K]]="",1,db[[#This Row],[QTY K]])</f>
        <v>24</v>
      </c>
      <c r="AB2323" s="87" t="str">
        <f>IF(db[[#This Row],[STN K]]="",IF(db[[#This Row],[STN TG]]="",db[[#This Row],[STN B]],db[[#This Row],[STN TG]]),db[[#This Row],[STN K]])</f>
        <v>PCS</v>
      </c>
      <c r="AC2323" s="87"/>
    </row>
    <row r="2324" spans="1:29" x14ac:dyDescent="0.25">
      <c r="A2324" s="140">
        <f>ROW()-1</f>
        <v>2323</v>
      </c>
      <c r="B2324" s="134" t="str">
        <f>LOWER(SUBSTITUTE(SUBSTITUTE(SUBSTITUTE(SUBSTITUTE(SUBSTITUTE(SUBSTITUTE(db[[#This Row],[NB BM]]," ",),".",""),"-",""),"(",""),")",""),"/",""))</f>
        <v>stabilloc52002macarontwinhead</v>
      </c>
      <c r="C2324" s="134" t="str">
        <f>LOWER(SUBSTITUTE(SUBSTITUTE(SUBSTITUTE(SUBSTITUTE(SUBSTITUTE(SUBSTITUTE(SUBSTITUTE(SUBSTITUTE(SUBSTITUTE(db[[#This Row],[NB NOTA]]," ",),".",""),"-",""),"(",""),")",""),",",""),"/",""),"""",""),"+",""))</f>
        <v>stabilloc52002macarontwinhead</v>
      </c>
      <c r="D2324" s="134" t="str">
        <f>LOWER(SUBSTITUTE(SUBSTITUTE(SUBSTITUTE(SUBSTITUTE(SUBSTITUTE(SUBSTITUTE(SUBSTITUTE(SUBSTITUTE(SUBSTITUTE(db[[#This Row],[NB PAJAK]]," ",""),"-",""),"(",""),")",""),".",""),",",""),"/",""),"""",""),"+",""))</f>
        <v/>
      </c>
      <c r="E2324" s="134" t="str">
        <f>LOWER(SUBSTITUTE(SUBSTITUTE(SUBSTITUTE(SUBSTITUTE(SUBSTITUTE(SUBSTITUTE(SUBSTITUTE(SUBSTITUTE(SUBSTITUTE(db[[#This Row],[NB BM]]&amp;db[[#This Row],[QTY/ CTN]]," ",),".",""),"-",""),"(",""),")",""),",",""),"/",""),"""",""),"+",""))</f>
        <v>stabilloc52002macarontwinhead216lsn</v>
      </c>
      <c r="F232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stabilloc52002macarontwinhead216lsnuntana</v>
      </c>
      <c r="G2324" s="135" t="s">
        <v>6059</v>
      </c>
      <c r="H2324" s="135" t="s">
        <v>6058</v>
      </c>
      <c r="I2324" s="136"/>
      <c r="J2324" s="137" t="s">
        <v>1621</v>
      </c>
      <c r="K2324" s="138" t="e">
        <f>IF(db[[#This Row],[NB NOTA_C]]="","",COUNTIF([2]!B_MSK[concat],db[[#This Row],[NB NOTA_C]]))</f>
        <v>#REF!</v>
      </c>
      <c r="L2324" s="139" t="s">
        <v>1627</v>
      </c>
      <c r="M2324" s="134" t="s">
        <v>6060</v>
      </c>
      <c r="N2324" s="137" t="s">
        <v>6061</v>
      </c>
      <c r="O2324" s="134"/>
      <c r="P2324" s="134" t="str">
        <f>IF(db[[#This Row],[QTY/ CTN]]="","",SUBSTITUTE(SUBSTITUTE(SUBSTITUTE(db[[#This Row],[QTY/ CTN]]," ","_",2),"(",""),")","")&amp;"_")</f>
        <v>216 LSN_</v>
      </c>
      <c r="Q2324" s="134">
        <f>IF(db[[#This Row],[H_QTY/ CTN]]="","",SEARCH("_",db[[#This Row],[H_QTY/ CTN]]))</f>
        <v>8</v>
      </c>
      <c r="R2324" s="134">
        <f>IF(db[[#This Row],[H_QTY/ CTN]]="","",LEN(db[[#This Row],[H_QTY/ CTN]]))</f>
        <v>8</v>
      </c>
      <c r="S2324" s="140" t="str">
        <f>IF(db[[#This Row],[H_QTY/ CTN]]="","",LEFT(db[[#This Row],[H_QTY/ CTN]],db[[#This Row],[H_1]]-1))</f>
        <v>216 LSN</v>
      </c>
      <c r="T2324" s="140" t="str">
        <f>IF(NOT(db[[#This Row],[H_1]]=db[[#This Row],[H_2]]),MID(db[[#This Row],[H_QTY/ CTN]],db[[#This Row],[H_1]]+1,db[[#This Row],[H_2]]-db[[#This Row],[H_1]]-1),"")</f>
        <v/>
      </c>
      <c r="U2324" s="140" t="str">
        <f>IF(db[[#This Row],[QTY/ CTN B]]="","",LEFT(db[[#This Row],[QTY/ CTN B]],SEARCH(" ",db[[#This Row],[QTY/ CTN B]],1)-1))</f>
        <v>216</v>
      </c>
      <c r="V2324" s="140" t="str">
        <f>IF(db[[#This Row],[QTY/ CTN B]]="","",RIGHT(db[[#This Row],[QTY/ CTN B]],LEN(db[[#This Row],[QTY/ CTN B]])-SEARCH(" ",db[[#This Row],[QTY/ CTN B]],1)))</f>
        <v>LSN</v>
      </c>
      <c r="W2324" s="140">
        <f>IF(db[[#This Row],[QTY/ CTN TG]]="",IF(db[[#This Row],[STN TG]]="","",12),LEFT(db[[#This Row],[QTY/ CTN TG]],SEARCH(" ",db[[#This Row],[QTY/ CTN TG]],1)-1))</f>
        <v>12</v>
      </c>
      <c r="X232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4" s="140" t="str">
        <f>IF(db[[#This Row],[STN K]]="","",IF(db[[#This Row],[STN TG]]="LSN",12,""))</f>
        <v/>
      </c>
      <c r="Z2324" s="140" t="str">
        <f>IF(db[[#This Row],[STN TG]]="LSN","PCS","")</f>
        <v/>
      </c>
      <c r="AA2324" s="140">
        <f>db[[#This Row],[QTY B]]*IF(db[[#This Row],[QTY TG]]="",1,db[[#This Row],[QTY TG]])*IF(db[[#This Row],[QTY K]]="",1,db[[#This Row],[QTY K]])</f>
        <v>2592</v>
      </c>
      <c r="AB2324" s="140" t="str">
        <f>IF(db[[#This Row],[STN K]]="",IF(db[[#This Row],[STN TG]]="",db[[#This Row],[STN B]],db[[#This Row],[STN TG]]),db[[#This Row],[STN K]])</f>
        <v>PCS</v>
      </c>
      <c r="AC2324" s="140"/>
    </row>
    <row r="2325" spans="1:29" x14ac:dyDescent="0.25">
      <c r="A2325" s="87">
        <f>ROW()-1</f>
        <v>2324</v>
      </c>
      <c r="B2325" s="103" t="str">
        <f>LOWER(SUBSTITUTE(SUBSTITUTE(SUBSTITUTE(SUBSTITUTE(SUBSTITUTE(SUBSTITUTE(db[[#This Row],[NB BM]]," ",),".",""),"-",""),"(",""),")",""),"/",""))</f>
        <v>stabillohl520vanco</v>
      </c>
      <c r="C2325" s="103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D2325" s="103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E2325" s="103" t="str">
        <f>LOWER(SUBSTITUTE(SUBSTITUTE(SUBSTITUTE(SUBSTITUTE(SUBSTITUTE(SUBSTITUTE(SUBSTITUTE(SUBSTITUTE(SUBSTITUTE(db[[#This Row],[NB BM]]&amp;db[[#This Row],[QTY/ CTN]]," ",),".",""),"-",""),"(",""),")",""),",",""),"/",""),"""",""),"+",""))</f>
        <v>stabillohl520vanco100lsn</v>
      </c>
      <c r="F232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stabillohl52012vanco100lsnartomoro</v>
      </c>
      <c r="G2325" s="104" t="s">
        <v>5225</v>
      </c>
      <c r="H2325" s="104" t="s">
        <v>5223</v>
      </c>
      <c r="I2325" s="105" t="s">
        <v>5226</v>
      </c>
      <c r="J2325" s="1" t="s">
        <v>1620</v>
      </c>
      <c r="K2325" s="107" t="e">
        <f>IF(db[[#This Row],[NB NOTA_C]]="","",COUNTIF([2]!B_MSK[concat],db[[#This Row],[NB NOTA_C]]))</f>
        <v>#REF!</v>
      </c>
      <c r="L2325" s="108" t="s">
        <v>2157</v>
      </c>
      <c r="M2325" s="103" t="s">
        <v>1780</v>
      </c>
      <c r="N2325" s="106" t="s">
        <v>2816</v>
      </c>
      <c r="O2325" s="3" t="s">
        <v>5780</v>
      </c>
      <c r="P2325" s="103" t="str">
        <f>IF(db[[#This Row],[QTY/ CTN]]="","",SUBSTITUTE(SUBSTITUTE(SUBSTITUTE(db[[#This Row],[QTY/ CTN]]," ","_",2),"(",""),")","")&amp;"_")</f>
        <v>100 LSN_</v>
      </c>
      <c r="Q2325" s="103">
        <f>IF(db[[#This Row],[H_QTY/ CTN]]="","",SEARCH("_",db[[#This Row],[H_QTY/ CTN]]))</f>
        <v>8</v>
      </c>
      <c r="R2325" s="103">
        <f>IF(db[[#This Row],[H_QTY/ CTN]]="","",LEN(db[[#This Row],[H_QTY/ CTN]]))</f>
        <v>8</v>
      </c>
      <c r="S2325" s="109" t="str">
        <f>IF(db[[#This Row],[H_QTY/ CTN]]="","",LEFT(db[[#This Row],[H_QTY/ CTN]],db[[#This Row],[H_1]]-1))</f>
        <v>100 LSN</v>
      </c>
      <c r="T2325" s="109" t="str">
        <f>IF(NOT(db[[#This Row],[H_1]]=db[[#This Row],[H_2]]),MID(db[[#This Row],[H_QTY/ CTN]],db[[#This Row],[H_1]]+1,db[[#This Row],[H_2]]-db[[#This Row],[H_1]]-1),"")</f>
        <v/>
      </c>
      <c r="U2325" s="109" t="str">
        <f>IF(db[[#This Row],[QTY/ CTN B]]="","",LEFT(db[[#This Row],[QTY/ CTN B]],SEARCH(" ",db[[#This Row],[QTY/ CTN B]],1)-1))</f>
        <v>100</v>
      </c>
      <c r="V2325" s="109" t="str">
        <f>IF(db[[#This Row],[QTY/ CTN B]]="","",RIGHT(db[[#This Row],[QTY/ CTN B]],LEN(db[[#This Row],[QTY/ CTN B]])-SEARCH(" ",db[[#This Row],[QTY/ CTN B]],1)))</f>
        <v>LSN</v>
      </c>
      <c r="W2325" s="109">
        <f>IF(db[[#This Row],[QTY/ CTN TG]]="",IF(db[[#This Row],[STN TG]]="","",12),LEFT(db[[#This Row],[QTY/ CTN TG]],SEARCH(" ",db[[#This Row],[QTY/ CTN TG]],1)-1))</f>
        <v>12</v>
      </c>
      <c r="X232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5" s="109" t="str">
        <f>IF(db[[#This Row],[STN K]]="","",IF(db[[#This Row],[STN TG]]="LSN",12,""))</f>
        <v/>
      </c>
      <c r="Z2325" s="109" t="str">
        <f>IF(db[[#This Row],[STN TG]]="LSN","PCS","")</f>
        <v/>
      </c>
      <c r="AA2325" s="109">
        <f>db[[#This Row],[QTY B]]*IF(db[[#This Row],[QTY TG]]="",1,db[[#This Row],[QTY TG]])*IF(db[[#This Row],[QTY K]]="",1,db[[#This Row],[QTY K]])</f>
        <v>1200</v>
      </c>
      <c r="AB2325" s="109" t="str">
        <f>IF(db[[#This Row],[STN K]]="",IF(db[[#This Row],[STN TG]]="",db[[#This Row],[STN B]],db[[#This Row],[STN TG]]),db[[#This Row],[STN K]])</f>
        <v>PCS</v>
      </c>
      <c r="AC2325" s="87"/>
    </row>
    <row r="2326" spans="1:29" x14ac:dyDescent="0.25">
      <c r="A2326" s="87">
        <f>ROW()-1</f>
        <v>2325</v>
      </c>
      <c r="B2326" s="3" t="str">
        <f>LOWER(SUBSTITUTE(SUBSTITUTE(SUBSTITUTE(SUBSTITUTE(SUBSTITUTE(SUBSTITUTE(db[[#This Row],[NB BM]]," ",),".",""),"-",""),"(",""),")",""),"/",""))</f>
        <v>stabillotizo54pctf610</v>
      </c>
      <c r="C2326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D2326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E2326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stabillotizo54pctf61024pak54pcs</v>
      </c>
      <c r="F23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stabillotizo54pctf61024pak54pcsartomoro</v>
      </c>
      <c r="G2326" s="1" t="s">
        <v>1252</v>
      </c>
      <c r="H2326" s="4" t="s">
        <v>5377</v>
      </c>
      <c r="I2326" s="49" t="s">
        <v>5488</v>
      </c>
      <c r="J2326" s="1" t="s">
        <v>1620</v>
      </c>
      <c r="K2326" s="26" t="e">
        <f>IF(db[[#This Row],[NB NOTA_C]]="","",COUNTIF([2]!B_MSK[concat],db[[#This Row],[NB NOTA_C]]))</f>
        <v>#REF!</v>
      </c>
      <c r="L2326" s="6">
        <v>99</v>
      </c>
      <c r="M2326" s="1" t="s">
        <v>5496</v>
      </c>
      <c r="N2326" s="1" t="s">
        <v>2816</v>
      </c>
      <c r="O2326" s="1" t="s">
        <v>5785</v>
      </c>
      <c r="P2326" s="1" t="str">
        <f>IF(db[[#This Row],[QTY/ CTN]]="","",SUBSTITUTE(SUBSTITUTE(SUBSTITUTE(db[[#This Row],[QTY/ CTN]]," ","_",2),"(",""),")","")&amp;"_")</f>
        <v>24 PAK_54 PCS_</v>
      </c>
      <c r="Q2326" s="1">
        <f>IF(db[[#This Row],[H_QTY/ CTN]]="","",SEARCH("_",db[[#This Row],[H_QTY/ CTN]]))</f>
        <v>7</v>
      </c>
      <c r="R2326" s="1">
        <f>IF(db[[#This Row],[H_QTY/ CTN]]="","",LEN(db[[#This Row],[H_QTY/ CTN]]))</f>
        <v>14</v>
      </c>
      <c r="S2326" s="90" t="str">
        <f>IF(db[[#This Row],[H_QTY/ CTN]]="","",LEFT(db[[#This Row],[H_QTY/ CTN]],db[[#This Row],[H_1]]-1))</f>
        <v>24 PAK</v>
      </c>
      <c r="T2326" s="87" t="str">
        <f>IF(NOT(db[[#This Row],[H_1]]=db[[#This Row],[H_2]]),MID(db[[#This Row],[H_QTY/ CTN]],db[[#This Row],[H_1]]+1,db[[#This Row],[H_2]]-db[[#This Row],[H_1]]-1),"")</f>
        <v>54 PCS</v>
      </c>
      <c r="U2326" s="87" t="str">
        <f>IF(db[[#This Row],[QTY/ CTN B]]="","",LEFT(db[[#This Row],[QTY/ CTN B]],SEARCH(" ",db[[#This Row],[QTY/ CTN B]],1)-1))</f>
        <v>24</v>
      </c>
      <c r="V2326" s="87" t="str">
        <f>IF(db[[#This Row],[QTY/ CTN B]]="","",RIGHT(db[[#This Row],[QTY/ CTN B]],LEN(db[[#This Row],[QTY/ CTN B]])-SEARCH(" ",db[[#This Row],[QTY/ CTN B]],1)))</f>
        <v>PAK</v>
      </c>
      <c r="W2326" s="87" t="str">
        <f>IF(db[[#This Row],[QTY/ CTN TG]]="",IF(db[[#This Row],[STN TG]]="","",12),LEFT(db[[#This Row],[QTY/ CTN TG]],SEARCH(" ",db[[#This Row],[QTY/ CTN TG]],1)-1))</f>
        <v>54</v>
      </c>
      <c r="X2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6" s="87" t="str">
        <f>IF(db[[#This Row],[STN K]]="","",IF(db[[#This Row],[STN TG]]="LSN",12,""))</f>
        <v/>
      </c>
      <c r="Z2326" s="87" t="str">
        <f>IF(db[[#This Row],[STN TG]]="LSN","PCS","")</f>
        <v/>
      </c>
      <c r="AA2326" s="87">
        <f>db[[#This Row],[QTY B]]*IF(db[[#This Row],[QTY TG]]="",1,db[[#This Row],[QTY TG]])*IF(db[[#This Row],[QTY K]]="",1,db[[#This Row],[QTY K]])</f>
        <v>1296</v>
      </c>
      <c r="AB2326" s="87" t="str">
        <f>IF(db[[#This Row],[STN K]]="",IF(db[[#This Row],[STN TG]]="",db[[#This Row],[STN B]],db[[#This Row],[STN TG]]),db[[#This Row],[STN K]])</f>
        <v>PCS</v>
      </c>
      <c r="AC2326" s="87"/>
    </row>
    <row r="2327" spans="1:29" x14ac:dyDescent="0.25">
      <c r="A2327" s="87">
        <f>ROW()-1</f>
        <v>2326</v>
      </c>
      <c r="B2327" s="3" t="str">
        <f>LOWER(SUBSTITUTE(SUBSTITUTE(SUBSTITUTE(SUBSTITUTE(SUBSTITUTE(SUBSTITUTE(db[[#This Row],[NB BM]]," ",),".",""),"-",""),"(",""),")",""),"/",""))</f>
        <v>stabillotz8001</v>
      </c>
      <c r="C2327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D2327" s="3" t="str">
        <f>LOWER(SUBSTITUTE(SUBSTITUTE(SUBSTITUTE(SUBSTITUTE(SUBSTITUTE(SUBSTITUTE(SUBSTITUTE(SUBSTITUTE(SUBSTITUTE(db[[#This Row],[NB PAJAK]]," ",""),"-",""),"(",""),")",""),".",""),",",""),"/",""),"""",""),"+",""))</f>
        <v/>
      </c>
      <c r="E2327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stabillotz8001144lsn</v>
      </c>
      <c r="F23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stabillotz8001144lsnuntana</v>
      </c>
      <c r="G2327" s="1" t="s">
        <v>2008</v>
      </c>
      <c r="H2327" s="4" t="s">
        <v>4262</v>
      </c>
      <c r="I2327" s="49"/>
      <c r="J2327" s="1" t="s">
        <v>1621</v>
      </c>
      <c r="K2327" s="26" t="e">
        <f>IF(db[[#This Row],[NB NOTA_C]]="","",COUNTIF([2]!B_MSK[concat],db[[#This Row],[NB NOTA_C]]))</f>
        <v>#REF!</v>
      </c>
      <c r="L2327" s="7" t="s">
        <v>2156</v>
      </c>
      <c r="M2327" s="3" t="s">
        <v>1677</v>
      </c>
      <c r="N2327" s="1" t="s">
        <v>2816</v>
      </c>
      <c r="P2327" s="1" t="str">
        <f>IF(db[[#This Row],[QTY/ CTN]]="","",SUBSTITUTE(SUBSTITUTE(SUBSTITUTE(db[[#This Row],[QTY/ CTN]]," ","_",2),"(",""),")","")&amp;"_")</f>
        <v>144 LSN_</v>
      </c>
      <c r="Q2327" s="1">
        <f>IF(db[[#This Row],[H_QTY/ CTN]]="","",SEARCH("_",db[[#This Row],[H_QTY/ CTN]]))</f>
        <v>8</v>
      </c>
      <c r="R2327" s="1">
        <f>IF(db[[#This Row],[H_QTY/ CTN]]="","",LEN(db[[#This Row],[H_QTY/ CTN]]))</f>
        <v>8</v>
      </c>
      <c r="S2327" s="90" t="str">
        <f>IF(db[[#This Row],[H_QTY/ CTN]]="","",LEFT(db[[#This Row],[H_QTY/ CTN]],db[[#This Row],[H_1]]-1))</f>
        <v>144 LSN</v>
      </c>
      <c r="T2327" s="87" t="str">
        <f>IF(NOT(db[[#This Row],[H_1]]=db[[#This Row],[H_2]]),MID(db[[#This Row],[H_QTY/ CTN]],db[[#This Row],[H_1]]+1,db[[#This Row],[H_2]]-db[[#This Row],[H_1]]-1),"")</f>
        <v/>
      </c>
      <c r="U2327" s="87" t="str">
        <f>IF(db[[#This Row],[QTY/ CTN B]]="","",LEFT(db[[#This Row],[QTY/ CTN B]],SEARCH(" ",db[[#This Row],[QTY/ CTN B]],1)-1))</f>
        <v>144</v>
      </c>
      <c r="V2327" s="87" t="str">
        <f>IF(db[[#This Row],[QTY/ CTN B]]="","",RIGHT(db[[#This Row],[QTY/ CTN B]],LEN(db[[#This Row],[QTY/ CTN B]])-SEARCH(" ",db[[#This Row],[QTY/ CTN B]],1)))</f>
        <v>LSN</v>
      </c>
      <c r="W2327" s="87">
        <f>IF(db[[#This Row],[QTY/ CTN TG]]="",IF(db[[#This Row],[STN TG]]="","",12),LEFT(db[[#This Row],[QTY/ CTN TG]],SEARCH(" ",db[[#This Row],[QTY/ CTN TG]],1)-1))</f>
        <v>12</v>
      </c>
      <c r="X2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7" s="87" t="str">
        <f>IF(db[[#This Row],[STN K]]="","",IF(db[[#This Row],[STN TG]]="LSN",12,""))</f>
        <v/>
      </c>
      <c r="Z2327" s="87" t="str">
        <f>IF(db[[#This Row],[STN TG]]="LSN","PCS","")</f>
        <v/>
      </c>
      <c r="AA2327" s="87">
        <f>db[[#This Row],[QTY B]]*IF(db[[#This Row],[QTY TG]]="",1,db[[#This Row],[QTY TG]])*IF(db[[#This Row],[QTY K]]="",1,db[[#This Row],[QTY K]])</f>
        <v>1728</v>
      </c>
      <c r="AB2327" s="87" t="str">
        <f>IF(db[[#This Row],[STN K]]="",IF(db[[#This Row],[STN TG]]="",db[[#This Row],[STN B]],db[[#This Row],[STN TG]]),db[[#This Row],[STN K]])</f>
        <v>PCS</v>
      </c>
      <c r="AC2327" s="87"/>
    </row>
    <row r="2328" spans="1:29" x14ac:dyDescent="0.25">
      <c r="A2328" s="87">
        <f>ROW()-1</f>
        <v>2327</v>
      </c>
      <c r="B2328" s="3" t="str">
        <f>LOWER(SUBSTITUTE(SUBSTITUTE(SUBSTITUTE(SUBSTITUTE(SUBSTITUTE(SUBSTITUTE(db[[#This Row],[NB BM]]," ",),".",""),"-",""),"(",""),")",""),"/",""))</f>
        <v>stabillotf1145livecolourpastel</v>
      </c>
      <c r="C2328" s="3" t="str">
        <f>LOWER(SUBSTITUTE(SUBSTITUTE(SUBSTITUTE(SUBSTITUTE(SUBSTITUTE(SUBSTITUTE(SUBSTITUTE(SUBSTITUTE(SUBSTITUTE(db[[#This Row],[NB NOTA]]," ",),".",""),"-",""),"(",""),")",""),",",""),"/",""),"""",""),"+",""))</f>
        <v>stabilotf1145livecolourpastel</v>
      </c>
      <c r="D2328" s="3" t="str">
        <f>LOWER(SUBSTITUTE(SUBSTITUTE(SUBSTITUTE(SUBSTITUTE(SUBSTITUTE(SUBSTITUTE(SUBSTITUTE(SUBSTITUTE(SUBSTITUTE(db[[#This Row],[NB PAJAK]]," ",""),"-",""),"(",""),")",""),".",""),",",""),"/",""),"""",""),"+",""))</f>
        <v/>
      </c>
      <c r="E2328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stabillotf1145livecolourpastel60lsn</v>
      </c>
      <c r="F2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stabilotf1145livecolourpastel60lsnuntana</v>
      </c>
      <c r="G2328" s="4" t="s">
        <v>6388</v>
      </c>
      <c r="H2328" s="4" t="s">
        <v>6372</v>
      </c>
      <c r="I2328" s="49"/>
      <c r="J2328" s="1" t="s">
        <v>1621</v>
      </c>
      <c r="K2328" s="28" t="e">
        <f>IF(db[[#This Row],[NB NOTA_C]]="","",COUNTIF([2]!B_MSK[concat],db[[#This Row],[NB NOTA_C]]))</f>
        <v>#REF!</v>
      </c>
      <c r="L2328" s="7" t="s">
        <v>1627</v>
      </c>
      <c r="M2328" s="3" t="s">
        <v>1670</v>
      </c>
      <c r="N2328" s="1" t="s">
        <v>6061</v>
      </c>
      <c r="O2328" s="3"/>
      <c r="P2328" s="3" t="str">
        <f>IF(db[[#This Row],[QTY/ CTN]]="","",SUBSTITUTE(SUBSTITUTE(SUBSTITUTE(db[[#This Row],[QTY/ CTN]]," ","_",2),"(",""),")","")&amp;"_")</f>
        <v>60 LSN_</v>
      </c>
      <c r="Q2328" s="3">
        <f>IF(db[[#This Row],[H_QTY/ CTN]]="","",SEARCH("_",db[[#This Row],[H_QTY/ CTN]]))</f>
        <v>7</v>
      </c>
      <c r="R2328" s="3">
        <f>IF(db[[#This Row],[H_QTY/ CTN]]="","",LEN(db[[#This Row],[H_QTY/ CTN]]))</f>
        <v>7</v>
      </c>
      <c r="S2328" s="87" t="str">
        <f>IF(db[[#This Row],[H_QTY/ CTN]]="","",LEFT(db[[#This Row],[H_QTY/ CTN]],db[[#This Row],[H_1]]-1))</f>
        <v>60 LSN</v>
      </c>
      <c r="T2328" s="87" t="str">
        <f>IF(NOT(db[[#This Row],[H_1]]=db[[#This Row],[H_2]]),MID(db[[#This Row],[H_QTY/ CTN]],db[[#This Row],[H_1]]+1,db[[#This Row],[H_2]]-db[[#This Row],[H_1]]-1),"")</f>
        <v/>
      </c>
      <c r="U2328" s="87" t="str">
        <f>IF(db[[#This Row],[QTY/ CTN B]]="","",LEFT(db[[#This Row],[QTY/ CTN B]],SEARCH(" ",db[[#This Row],[QTY/ CTN B]],1)-1))</f>
        <v>60</v>
      </c>
      <c r="V2328" s="87" t="str">
        <f>IF(db[[#This Row],[QTY/ CTN B]]="","",RIGHT(db[[#This Row],[QTY/ CTN B]],LEN(db[[#This Row],[QTY/ CTN B]])-SEARCH(" ",db[[#This Row],[QTY/ CTN B]],1)))</f>
        <v>LSN</v>
      </c>
      <c r="W2328" s="87">
        <f>IF(db[[#This Row],[QTY/ CTN TG]]="",IF(db[[#This Row],[STN TG]]="","",12),LEFT(db[[#This Row],[QTY/ CTN TG]],SEARCH(" ",db[[#This Row],[QTY/ CTN TG]],1)-1))</f>
        <v>12</v>
      </c>
      <c r="X2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28" s="87" t="str">
        <f>IF(db[[#This Row],[STN K]]="","",IF(db[[#This Row],[STN TG]]="LSN",12,""))</f>
        <v/>
      </c>
      <c r="Z2328" s="87" t="str">
        <f>IF(db[[#This Row],[STN TG]]="LSN","PCS","")</f>
        <v/>
      </c>
      <c r="AA2328" s="87">
        <f>db[[#This Row],[QTY B]]*IF(db[[#This Row],[QTY TG]]="",1,db[[#This Row],[QTY TG]])*IF(db[[#This Row],[QTY K]]="",1,db[[#This Row],[QTY K]])</f>
        <v>720</v>
      </c>
      <c r="AB2328" s="87" t="str">
        <f>IF(db[[#This Row],[STN K]]="",IF(db[[#This Row],[STN TG]]="",db[[#This Row],[STN B]],db[[#This Row],[STN TG]]),db[[#This Row],[STN K]])</f>
        <v>PCS</v>
      </c>
      <c r="AC2328" s="87"/>
    </row>
    <row r="2329" spans="1:29" x14ac:dyDescent="0.25">
      <c r="A2329" s="87">
        <f>ROW()-1</f>
        <v>2328</v>
      </c>
      <c r="B2329" s="3" t="str">
        <f>LOWER(SUBSTITUTE(SUBSTITUTE(SUBSTITUTE(SUBSTITUTE(SUBSTITUTE(SUBSTITUTE(db[[#This Row],[NB BM]]," ",),".",""),"-",""),"(",""),")",""),"/",""))</f>
        <v>stamppadherokecil</v>
      </c>
      <c r="C2329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D2329" s="3" t="str">
        <f>LOWER(SUBSTITUTE(SUBSTITUTE(SUBSTITUTE(SUBSTITUTE(SUBSTITUTE(SUBSTITUTE(SUBSTITUTE(SUBSTITUTE(SUBSTITUTE(db[[#This Row],[NB PAJAK]]," ",""),"-",""),"(",""),")",""),".",""),",",""),"/",""),"""",""),"+",""))</f>
        <v/>
      </c>
      <c r="E2329" s="3" t="str">
        <f>LOWER(SUBSTITUTE(SUBSTITUTE(SUBSTITUTE(SUBSTITUTE(SUBSTITUTE(SUBSTITUTE(SUBSTITUTE(SUBSTITUTE(SUBSTITUTE(db[[#This Row],[NB BM]]&amp;db[[#This Row],[QTY/ CTN]]," ",),".",""),"-",""),"(",""),")",""),",",""),"/",""),"""",""),"+",""))</f>
        <v>stamppadherokecil24dz</v>
      </c>
      <c r="F23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stamppadherok24dzuntana</v>
      </c>
      <c r="G2329" s="1" t="s">
        <v>3751</v>
      </c>
      <c r="H2329" s="4" t="s">
        <v>3719</v>
      </c>
      <c r="I2329" s="49"/>
      <c r="J2329" s="1" t="s">
        <v>1621</v>
      </c>
      <c r="K2329" s="28" t="e">
        <f>IF(db[[#This Row],[NB NOTA_C]]="","",COUNTIF([2]!B_MSK[concat],db[[#This Row],[NB NOTA_C]]))</f>
        <v>#REF!</v>
      </c>
      <c r="L2329" s="7" t="s">
        <v>3033</v>
      </c>
      <c r="M2329" s="3" t="s">
        <v>3764</v>
      </c>
      <c r="N2329" s="1" t="s">
        <v>3765</v>
      </c>
      <c r="O2329" s="3"/>
      <c r="P2329" s="3" t="str">
        <f>IF(db[[#This Row],[QTY/ CTN]]="","",SUBSTITUTE(SUBSTITUTE(SUBSTITUTE(db[[#This Row],[QTY/ CTN]]," ","_",2),"(",""),")","")&amp;"_")</f>
        <v>24 DZ_</v>
      </c>
      <c r="Q2329" s="3">
        <f>IF(db[[#This Row],[H_QTY/ CTN]]="","",SEARCH("_",db[[#This Row],[H_QTY/ CTN]]))</f>
        <v>6</v>
      </c>
      <c r="R2329" s="3">
        <f>IF(db[[#This Row],[H_QTY/ CTN]]="","",LEN(db[[#This Row],[H_QTY/ CTN]]))</f>
        <v>6</v>
      </c>
      <c r="S2329" s="87" t="str">
        <f>IF(db[[#This Row],[H_QTY/ CTN]]="","",LEFT(db[[#This Row],[H_QTY/ CTN]],db[[#This Row],[H_1]]-1))</f>
        <v>24 DZ</v>
      </c>
      <c r="T2329" s="87" t="str">
        <f>IF(NOT(db[[#This Row],[H_1]]=db[[#This Row],[H_2]]),MID(db[[#This Row],[H_QTY/ CTN]],db[[#This Row],[H_1]]+1,db[[#This Row],[H_2]]-db[[#This Row],[H_1]]-1),"")</f>
        <v/>
      </c>
      <c r="U2329" s="87" t="str">
        <f>IF(db[[#This Row],[QTY/ CTN B]]="","",LEFT(db[[#This Row],[QTY/ CTN B]],SEARCH(" ",db[[#This Row],[QTY/ CTN B]],1)-1))</f>
        <v>24</v>
      </c>
      <c r="V2329" s="87" t="str">
        <f>IF(db[[#This Row],[QTY/ CTN B]]="","",RIGHT(db[[#This Row],[QTY/ CTN B]],LEN(db[[#This Row],[QTY/ CTN B]])-SEARCH(" ",db[[#This Row],[QTY/ CTN B]],1)))</f>
        <v>DZ</v>
      </c>
      <c r="W2329" s="87" t="str">
        <f>IF(db[[#This Row],[QTY/ CTN TG]]="",IF(db[[#This Row],[STN TG]]="","",12),LEFT(db[[#This Row],[QTY/ CTN TG]],SEARCH(" ",db[[#This Row],[QTY/ CTN TG]],1)-1))</f>
        <v/>
      </c>
      <c r="X2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29" s="87" t="str">
        <f>IF(db[[#This Row],[STN K]]="","",IF(db[[#This Row],[STN TG]]="LSN",12,""))</f>
        <v/>
      </c>
      <c r="Z2329" s="87" t="str">
        <f>IF(db[[#This Row],[STN TG]]="LSN","PCS","")</f>
        <v/>
      </c>
      <c r="AA2329" s="87">
        <f>db[[#This Row],[QTY B]]*IF(db[[#This Row],[QTY TG]]="",1,db[[#This Row],[QTY TG]])*IF(db[[#This Row],[QTY K]]="",1,db[[#This Row],[QTY K]])</f>
        <v>24</v>
      </c>
      <c r="AB2329" s="87" t="str">
        <f>IF(db[[#This Row],[STN K]]="",IF(db[[#This Row],[STN TG]]="",db[[#This Row],[STN B]],db[[#This Row],[STN TG]]),db[[#This Row],[STN K]])</f>
        <v>DZ</v>
      </c>
      <c r="AC2329" s="87"/>
    </row>
    <row r="2330" spans="1:29" x14ac:dyDescent="0.25">
      <c r="A2330" s="87">
        <f>ROW()-1</f>
        <v>2329</v>
      </c>
      <c r="B2330" s="1" t="str">
        <f>LOWER(SUBSTITUTE(SUBSTITUTE(SUBSTITUTE(SUBSTITUTE(SUBSTITUTE(SUBSTITUTE(db[[#This Row],[NB BM]]," ",),".",""),"-",""),"(",""),")",""),"/",""))</f>
        <v>stamppadjkno0</v>
      </c>
      <c r="C2330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D2330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E2330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stamppadjkno018lsn</v>
      </c>
      <c r="F23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stamppadno0jk18lsnartomoro</v>
      </c>
      <c r="G2330" s="1" t="s">
        <v>823</v>
      </c>
      <c r="H2330" s="4" t="s">
        <v>824</v>
      </c>
      <c r="I2330" s="60" t="s">
        <v>2108</v>
      </c>
      <c r="J2330" s="1" t="s">
        <v>1620</v>
      </c>
      <c r="K2330" s="26" t="e">
        <f>IF(db[[#This Row],[NB NOTA_C]]="","",COUNTIF([2]!B_MSK[concat],db[[#This Row],[NB NOTA_C]]))</f>
        <v>#REF!</v>
      </c>
      <c r="L2330" s="6" t="s">
        <v>1631</v>
      </c>
      <c r="M2330" s="1" t="s">
        <v>1822</v>
      </c>
      <c r="N2330" s="1" t="s">
        <v>2817</v>
      </c>
      <c r="O2330" s="1" t="s">
        <v>5330</v>
      </c>
      <c r="P2330" s="1" t="str">
        <f>IF(db[[#This Row],[QTY/ CTN]]="","",SUBSTITUTE(SUBSTITUTE(SUBSTITUTE(db[[#This Row],[QTY/ CTN]]," ","_",2),"(",""),")","")&amp;"_")</f>
        <v>18 LSN_</v>
      </c>
      <c r="Q2330" s="1">
        <f>IF(db[[#This Row],[H_QTY/ CTN]]="","",SEARCH("_",db[[#This Row],[H_QTY/ CTN]]))</f>
        <v>7</v>
      </c>
      <c r="R2330" s="1">
        <f>IF(db[[#This Row],[H_QTY/ CTN]]="","",LEN(db[[#This Row],[H_QTY/ CTN]]))</f>
        <v>7</v>
      </c>
      <c r="S2330" s="90" t="str">
        <f>IF(db[[#This Row],[H_QTY/ CTN]]="","",LEFT(db[[#This Row],[H_QTY/ CTN]],db[[#This Row],[H_1]]-1))</f>
        <v>18 LSN</v>
      </c>
      <c r="T2330" s="87" t="str">
        <f>IF(NOT(db[[#This Row],[H_1]]=db[[#This Row],[H_2]]),MID(db[[#This Row],[H_QTY/ CTN]],db[[#This Row],[H_1]]+1,db[[#This Row],[H_2]]-db[[#This Row],[H_1]]-1),"")</f>
        <v/>
      </c>
      <c r="U2330" s="87" t="str">
        <f>IF(db[[#This Row],[QTY/ CTN B]]="","",LEFT(db[[#This Row],[QTY/ CTN B]],SEARCH(" ",db[[#This Row],[QTY/ CTN B]],1)-1))</f>
        <v>18</v>
      </c>
      <c r="V2330" s="87" t="str">
        <f>IF(db[[#This Row],[QTY/ CTN B]]="","",RIGHT(db[[#This Row],[QTY/ CTN B]],LEN(db[[#This Row],[QTY/ CTN B]])-SEARCH(" ",db[[#This Row],[QTY/ CTN B]],1)))</f>
        <v>LSN</v>
      </c>
      <c r="W2330" s="87">
        <f>IF(db[[#This Row],[QTY/ CTN TG]]="",IF(db[[#This Row],[STN TG]]="","",12),LEFT(db[[#This Row],[QTY/ CTN TG]],SEARCH(" ",db[[#This Row],[QTY/ CTN TG]],1)-1))</f>
        <v>12</v>
      </c>
      <c r="X2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0" s="87" t="str">
        <f>IF(db[[#This Row],[STN K]]="","",IF(db[[#This Row],[STN TG]]="LSN",12,""))</f>
        <v/>
      </c>
      <c r="Z2330" s="87" t="str">
        <f>IF(db[[#This Row],[STN TG]]="LSN","PCS","")</f>
        <v/>
      </c>
      <c r="AA2330" s="87">
        <f>db[[#This Row],[QTY B]]*IF(db[[#This Row],[QTY TG]]="",1,db[[#This Row],[QTY TG]])*IF(db[[#This Row],[QTY K]]="",1,db[[#This Row],[QTY K]])</f>
        <v>216</v>
      </c>
      <c r="AB2330" s="87" t="str">
        <f>IF(db[[#This Row],[STN K]]="",IF(db[[#This Row],[STN TG]]="",db[[#This Row],[STN B]],db[[#This Row],[STN TG]]),db[[#This Row],[STN K]])</f>
        <v>PCS</v>
      </c>
      <c r="AC2330" s="87"/>
    </row>
    <row r="2331" spans="1:29" x14ac:dyDescent="0.25">
      <c r="A2331" s="87">
        <f>ROW()-1</f>
        <v>2330</v>
      </c>
      <c r="B2331" s="3" t="str">
        <f>LOWER(SUBSTITUTE(SUBSTITUTE(SUBSTITUTE(SUBSTITUTE(SUBSTITUTE(SUBSTITUTE(db[[#This Row],[NB BM]]," ",),".",""),"-",""),"(",""),")",""),"/",""))</f>
        <v>stamppadjkno00</v>
      </c>
      <c r="C2331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D2331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E2331" s="3" t="str">
        <f>LOWER(SUBSTITUTE(SUBSTITUTE(SUBSTITUTE(SUBSTITUTE(SUBSTITUTE(SUBSTITUTE(SUBSTITUTE(SUBSTITUTE(SUBSTITUTE(db[[#This Row],[NB BM]]&amp;db[[#This Row],[QTY/ CTN]]," ",),".",""),"-",""),"(",""),")",""),",",""),"/",""),"""",""),"+",""))</f>
        <v>stamppadjkno0012pak24pcs</v>
      </c>
      <c r="F23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stamppadno00jk12pak24pcsartomoro</v>
      </c>
      <c r="G2331" s="1" t="s">
        <v>2106</v>
      </c>
      <c r="H2331" s="4" t="s">
        <v>2105</v>
      </c>
      <c r="I2331" s="60" t="s">
        <v>2107</v>
      </c>
      <c r="J2331" s="1" t="s">
        <v>1620</v>
      </c>
      <c r="K2331" s="31" t="e">
        <f>IF(db[[#This Row],[NB NOTA_C]]="","",COUNTIF([2]!B_MSK[concat],db[[#This Row],[NB NOTA_C]]))</f>
        <v>#REF!</v>
      </c>
      <c r="L2331" s="7" t="s">
        <v>1631</v>
      </c>
      <c r="M2331" s="3" t="s">
        <v>2194</v>
      </c>
      <c r="N2331" s="1" t="s">
        <v>2817</v>
      </c>
      <c r="P2331" s="1" t="str">
        <f>IF(db[[#This Row],[QTY/ CTN]]="","",SUBSTITUTE(SUBSTITUTE(SUBSTITUTE(db[[#This Row],[QTY/ CTN]]," ","_",2),"(",""),")","")&amp;"_")</f>
        <v>12 PAK_24 PCS_</v>
      </c>
      <c r="Q2331" s="1">
        <f>IF(db[[#This Row],[H_QTY/ CTN]]="","",SEARCH("_",db[[#This Row],[H_QTY/ CTN]]))</f>
        <v>7</v>
      </c>
      <c r="R2331" s="1">
        <f>IF(db[[#This Row],[H_QTY/ CTN]]="","",LEN(db[[#This Row],[H_QTY/ CTN]]))</f>
        <v>14</v>
      </c>
      <c r="S2331" s="90" t="str">
        <f>IF(db[[#This Row],[H_QTY/ CTN]]="","",LEFT(db[[#This Row],[H_QTY/ CTN]],db[[#This Row],[H_1]]-1))</f>
        <v>12 PAK</v>
      </c>
      <c r="T2331" s="87" t="str">
        <f>IF(NOT(db[[#This Row],[H_1]]=db[[#This Row],[H_2]]),MID(db[[#This Row],[H_QTY/ CTN]],db[[#This Row],[H_1]]+1,db[[#This Row],[H_2]]-db[[#This Row],[H_1]]-1),"")</f>
        <v>24 PCS</v>
      </c>
      <c r="U2331" s="87" t="str">
        <f>IF(db[[#This Row],[QTY/ CTN B]]="","",LEFT(db[[#This Row],[QTY/ CTN B]],SEARCH(" ",db[[#This Row],[QTY/ CTN B]],1)-1))</f>
        <v>12</v>
      </c>
      <c r="V2331" s="87" t="str">
        <f>IF(db[[#This Row],[QTY/ CTN B]]="","",RIGHT(db[[#This Row],[QTY/ CTN B]],LEN(db[[#This Row],[QTY/ CTN B]])-SEARCH(" ",db[[#This Row],[QTY/ CTN B]],1)))</f>
        <v>PAK</v>
      </c>
      <c r="W2331" s="87" t="str">
        <f>IF(db[[#This Row],[QTY/ CTN TG]]="",IF(db[[#This Row],[STN TG]]="","",12),LEFT(db[[#This Row],[QTY/ CTN TG]],SEARCH(" ",db[[#This Row],[QTY/ CTN TG]],1)-1))</f>
        <v>24</v>
      </c>
      <c r="X2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1" s="87" t="str">
        <f>IF(db[[#This Row],[STN K]]="","",IF(db[[#This Row],[STN TG]]="LSN",12,""))</f>
        <v/>
      </c>
      <c r="Z2331" s="87" t="str">
        <f>IF(db[[#This Row],[STN TG]]="LSN","PCS","")</f>
        <v/>
      </c>
      <c r="AA2331" s="87">
        <f>db[[#This Row],[QTY B]]*IF(db[[#This Row],[QTY TG]]="",1,db[[#This Row],[QTY TG]])*IF(db[[#This Row],[QTY K]]="",1,db[[#This Row],[QTY K]])</f>
        <v>288</v>
      </c>
      <c r="AB2331" s="87" t="str">
        <f>IF(db[[#This Row],[STN K]]="",IF(db[[#This Row],[STN TG]]="",db[[#This Row],[STN B]],db[[#This Row],[STN TG]]),db[[#This Row],[STN K]])</f>
        <v>PCS</v>
      </c>
      <c r="AC2331" s="87"/>
    </row>
    <row r="2332" spans="1:29" x14ac:dyDescent="0.25">
      <c r="A2332" s="87">
        <f>ROW()-1</f>
        <v>2331</v>
      </c>
      <c r="B2332" s="1" t="str">
        <f>LOWER(SUBSTITUTE(SUBSTITUTE(SUBSTITUTE(SUBSTITUTE(SUBSTITUTE(SUBSTITUTE(db[[#This Row],[NB BM]]," ",),".",""),"-",""),"(",""),")",""),"/",""))</f>
        <v>stamppadjk1</v>
      </c>
      <c r="C2332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D2332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E2332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stamppadjk118lsn</v>
      </c>
      <c r="F23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stamppadno1jk18lsnartomoro</v>
      </c>
      <c r="G2332" s="1" t="s">
        <v>825</v>
      </c>
      <c r="H2332" s="4" t="s">
        <v>826</v>
      </c>
      <c r="I2332" s="60" t="s">
        <v>2109</v>
      </c>
      <c r="J2332" s="1" t="s">
        <v>1620</v>
      </c>
      <c r="K2332" s="26" t="e">
        <f>IF(db[[#This Row],[NB NOTA_C]]="","",COUNTIF([2]!B_MSK[concat],db[[#This Row],[NB NOTA_C]]))</f>
        <v>#REF!</v>
      </c>
      <c r="L2332" s="6" t="s">
        <v>1631</v>
      </c>
      <c r="M2332" s="1" t="s">
        <v>1822</v>
      </c>
      <c r="N2332" s="1" t="s">
        <v>2817</v>
      </c>
      <c r="O2332" s="1" t="s">
        <v>5331</v>
      </c>
      <c r="P2332" s="1" t="str">
        <f>IF(db[[#This Row],[QTY/ CTN]]="","",SUBSTITUTE(SUBSTITUTE(SUBSTITUTE(db[[#This Row],[QTY/ CTN]]," ","_",2),"(",""),")","")&amp;"_")</f>
        <v>18 LSN_</v>
      </c>
      <c r="Q2332" s="1">
        <f>IF(db[[#This Row],[H_QTY/ CTN]]="","",SEARCH("_",db[[#This Row],[H_QTY/ CTN]]))</f>
        <v>7</v>
      </c>
      <c r="R2332" s="1">
        <f>IF(db[[#This Row],[H_QTY/ CTN]]="","",LEN(db[[#This Row],[H_QTY/ CTN]]))</f>
        <v>7</v>
      </c>
      <c r="S2332" s="90" t="str">
        <f>IF(db[[#This Row],[H_QTY/ CTN]]="","",LEFT(db[[#This Row],[H_QTY/ CTN]],db[[#This Row],[H_1]]-1))</f>
        <v>18 LSN</v>
      </c>
      <c r="T2332" s="87" t="str">
        <f>IF(NOT(db[[#This Row],[H_1]]=db[[#This Row],[H_2]]),MID(db[[#This Row],[H_QTY/ CTN]],db[[#This Row],[H_1]]+1,db[[#This Row],[H_2]]-db[[#This Row],[H_1]]-1),"")</f>
        <v/>
      </c>
      <c r="U2332" s="87" t="str">
        <f>IF(db[[#This Row],[QTY/ CTN B]]="","",LEFT(db[[#This Row],[QTY/ CTN B]],SEARCH(" ",db[[#This Row],[QTY/ CTN B]],1)-1))</f>
        <v>18</v>
      </c>
      <c r="V2332" s="87" t="str">
        <f>IF(db[[#This Row],[QTY/ CTN B]]="","",RIGHT(db[[#This Row],[QTY/ CTN B]],LEN(db[[#This Row],[QTY/ CTN B]])-SEARCH(" ",db[[#This Row],[QTY/ CTN B]],1)))</f>
        <v>LSN</v>
      </c>
      <c r="W2332" s="87">
        <f>IF(db[[#This Row],[QTY/ CTN TG]]="",IF(db[[#This Row],[STN TG]]="","",12),LEFT(db[[#This Row],[QTY/ CTN TG]],SEARCH(" ",db[[#This Row],[QTY/ CTN TG]],1)-1))</f>
        <v>12</v>
      </c>
      <c r="X2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2" s="87" t="str">
        <f>IF(db[[#This Row],[STN K]]="","",IF(db[[#This Row],[STN TG]]="LSN",12,""))</f>
        <v/>
      </c>
      <c r="Z2332" s="87" t="str">
        <f>IF(db[[#This Row],[STN TG]]="LSN","PCS","")</f>
        <v/>
      </c>
      <c r="AA2332" s="87">
        <f>db[[#This Row],[QTY B]]*IF(db[[#This Row],[QTY TG]]="",1,db[[#This Row],[QTY TG]])*IF(db[[#This Row],[QTY K]]="",1,db[[#This Row],[QTY K]])</f>
        <v>216</v>
      </c>
      <c r="AB2332" s="87" t="str">
        <f>IF(db[[#This Row],[STN K]]="",IF(db[[#This Row],[STN TG]]="",db[[#This Row],[STN B]],db[[#This Row],[STN TG]]),db[[#This Row],[STN K]])</f>
        <v>PCS</v>
      </c>
      <c r="AC2332" s="87"/>
    </row>
    <row r="2333" spans="1:29" x14ac:dyDescent="0.25">
      <c r="A2333" s="87">
        <f>ROW()-1</f>
        <v>2332</v>
      </c>
      <c r="B2333" s="3" t="str">
        <f>LOWER(SUBSTITUTE(SUBSTITUTE(SUBSTITUTE(SUBSTITUTE(SUBSTITUTE(SUBSTITUTE(db[[#This Row],[NB BM]]," ",),".",""),"-",""),"(",""),")",""),"/",""))</f>
        <v>staplerjkhd10m</v>
      </c>
      <c r="C2333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D2333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E2333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staplerjkhd10m25lsn</v>
      </c>
      <c r="F23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staplerhd10mjk25lsnartomoro</v>
      </c>
      <c r="G2333" s="1" t="s">
        <v>827</v>
      </c>
      <c r="H2333" s="4" t="s">
        <v>2089</v>
      </c>
      <c r="I2333" s="49" t="s">
        <v>2086</v>
      </c>
      <c r="J2333" s="1" t="s">
        <v>1620</v>
      </c>
      <c r="K2333" s="26" t="e">
        <f>IF(db[[#This Row],[NB NOTA_C]]="","",COUNTIF([2]!B_MSK[concat],db[[#This Row],[NB NOTA_C]]))</f>
        <v>#REF!</v>
      </c>
      <c r="L2333" s="7" t="s">
        <v>1631</v>
      </c>
      <c r="M2333" s="3" t="s">
        <v>1729</v>
      </c>
      <c r="N2333" s="1" t="s">
        <v>2818</v>
      </c>
      <c r="P2333" s="1" t="str">
        <f>IF(db[[#This Row],[QTY/ CTN]]="","",SUBSTITUTE(SUBSTITUTE(SUBSTITUTE(db[[#This Row],[QTY/ CTN]]," ","_",2),"(",""),")","")&amp;"_")</f>
        <v>25 LSN_</v>
      </c>
      <c r="Q2333" s="1">
        <f>IF(db[[#This Row],[H_QTY/ CTN]]="","",SEARCH("_",db[[#This Row],[H_QTY/ CTN]]))</f>
        <v>7</v>
      </c>
      <c r="R2333" s="1">
        <f>IF(db[[#This Row],[H_QTY/ CTN]]="","",LEN(db[[#This Row],[H_QTY/ CTN]]))</f>
        <v>7</v>
      </c>
      <c r="S2333" s="90" t="str">
        <f>IF(db[[#This Row],[H_QTY/ CTN]]="","",LEFT(db[[#This Row],[H_QTY/ CTN]],db[[#This Row],[H_1]]-1))</f>
        <v>25 LSN</v>
      </c>
      <c r="T2333" s="87" t="str">
        <f>IF(NOT(db[[#This Row],[H_1]]=db[[#This Row],[H_2]]),MID(db[[#This Row],[H_QTY/ CTN]],db[[#This Row],[H_1]]+1,db[[#This Row],[H_2]]-db[[#This Row],[H_1]]-1),"")</f>
        <v/>
      </c>
      <c r="U2333" s="87" t="str">
        <f>IF(db[[#This Row],[QTY/ CTN B]]="","",LEFT(db[[#This Row],[QTY/ CTN B]],SEARCH(" ",db[[#This Row],[QTY/ CTN B]],1)-1))</f>
        <v>25</v>
      </c>
      <c r="V2333" s="87" t="str">
        <f>IF(db[[#This Row],[QTY/ CTN B]]="","",RIGHT(db[[#This Row],[QTY/ CTN B]],LEN(db[[#This Row],[QTY/ CTN B]])-SEARCH(" ",db[[#This Row],[QTY/ CTN B]],1)))</f>
        <v>LSN</v>
      </c>
      <c r="W2333" s="87">
        <f>IF(db[[#This Row],[QTY/ CTN TG]]="",IF(db[[#This Row],[STN TG]]="","",12),LEFT(db[[#This Row],[QTY/ CTN TG]],SEARCH(" ",db[[#This Row],[QTY/ CTN TG]],1)-1))</f>
        <v>12</v>
      </c>
      <c r="X2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3" s="87" t="str">
        <f>IF(db[[#This Row],[STN K]]="","",IF(db[[#This Row],[STN TG]]="LSN",12,""))</f>
        <v/>
      </c>
      <c r="Z2333" s="87" t="str">
        <f>IF(db[[#This Row],[STN TG]]="LSN","PCS","")</f>
        <v/>
      </c>
      <c r="AA2333" s="87">
        <f>db[[#This Row],[QTY B]]*IF(db[[#This Row],[QTY TG]]="",1,db[[#This Row],[QTY TG]])*IF(db[[#This Row],[QTY K]]="",1,db[[#This Row],[QTY K]])</f>
        <v>300</v>
      </c>
      <c r="AB2333" s="87" t="str">
        <f>IF(db[[#This Row],[STN K]]="",IF(db[[#This Row],[STN TG]]="",db[[#This Row],[STN B]],db[[#This Row],[STN TG]]),db[[#This Row],[STN K]])</f>
        <v>PCS</v>
      </c>
      <c r="AC2333" s="87"/>
    </row>
    <row r="2334" spans="1:29" x14ac:dyDescent="0.25">
      <c r="A2334" s="87">
        <f>ROW()-1</f>
        <v>2333</v>
      </c>
      <c r="B2334" s="3" t="str">
        <f>LOWER(SUBSTITUTE(SUBSTITUTE(SUBSTITUTE(SUBSTITUTE(SUBSTITUTE(SUBSTITUTE(db[[#This Row],[NB BM]]," ",),".",""),"-",""),"(",""),")",""),"/",""))</f>
        <v>staplerjkhd10mp</v>
      </c>
      <c r="C2334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D2334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E2334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staplerjkhd10mp25lsn</v>
      </c>
      <c r="F23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staplerhd10mpjk25lsnartomoro</v>
      </c>
      <c r="G2334" s="1" t="s">
        <v>5292</v>
      </c>
      <c r="H2334" s="4" t="s">
        <v>5293</v>
      </c>
      <c r="I2334" s="49" t="s">
        <v>5294</v>
      </c>
      <c r="J2334" s="1" t="s">
        <v>1620</v>
      </c>
      <c r="K2334" s="26" t="e">
        <f>IF(db[[#This Row],[NB NOTA_C]]="","",COUNTIF([2]!B_MSK[concat],db[[#This Row],[NB NOTA_C]]))</f>
        <v>#REF!</v>
      </c>
      <c r="L2334" s="7" t="s">
        <v>1631</v>
      </c>
      <c r="M2334" s="3" t="s">
        <v>1729</v>
      </c>
      <c r="N2334" s="1" t="s">
        <v>2818</v>
      </c>
      <c r="O2334" s="1" t="s">
        <v>5295</v>
      </c>
      <c r="P2334" s="1" t="str">
        <f>IF(db[[#This Row],[QTY/ CTN]]="","",SUBSTITUTE(SUBSTITUTE(SUBSTITUTE(db[[#This Row],[QTY/ CTN]]," ","_",2),"(",""),")","")&amp;"_")</f>
        <v>25 LSN_</v>
      </c>
      <c r="Q2334" s="1">
        <f>IF(db[[#This Row],[H_QTY/ CTN]]="","",SEARCH("_",db[[#This Row],[H_QTY/ CTN]]))</f>
        <v>7</v>
      </c>
      <c r="R2334" s="1">
        <f>IF(db[[#This Row],[H_QTY/ CTN]]="","",LEN(db[[#This Row],[H_QTY/ CTN]]))</f>
        <v>7</v>
      </c>
      <c r="S2334" s="90" t="str">
        <f>IF(db[[#This Row],[H_QTY/ CTN]]="","",LEFT(db[[#This Row],[H_QTY/ CTN]],db[[#This Row],[H_1]]-1))</f>
        <v>25 LSN</v>
      </c>
      <c r="T2334" s="87" t="str">
        <f>IF(NOT(db[[#This Row],[H_1]]=db[[#This Row],[H_2]]),MID(db[[#This Row],[H_QTY/ CTN]],db[[#This Row],[H_1]]+1,db[[#This Row],[H_2]]-db[[#This Row],[H_1]]-1),"")</f>
        <v/>
      </c>
      <c r="U2334" s="87" t="str">
        <f>IF(db[[#This Row],[QTY/ CTN B]]="","",LEFT(db[[#This Row],[QTY/ CTN B]],SEARCH(" ",db[[#This Row],[QTY/ CTN B]],1)-1))</f>
        <v>25</v>
      </c>
      <c r="V2334" s="87" t="str">
        <f>IF(db[[#This Row],[QTY/ CTN B]]="","",RIGHT(db[[#This Row],[QTY/ CTN B]],LEN(db[[#This Row],[QTY/ CTN B]])-SEARCH(" ",db[[#This Row],[QTY/ CTN B]],1)))</f>
        <v>LSN</v>
      </c>
      <c r="W2334" s="87">
        <f>IF(db[[#This Row],[QTY/ CTN TG]]="",IF(db[[#This Row],[STN TG]]="","",12),LEFT(db[[#This Row],[QTY/ CTN TG]],SEARCH(" ",db[[#This Row],[QTY/ CTN TG]],1)-1))</f>
        <v>12</v>
      </c>
      <c r="X2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4" s="87" t="str">
        <f>IF(db[[#This Row],[STN K]]="","",IF(db[[#This Row],[STN TG]]="LSN",12,""))</f>
        <v/>
      </c>
      <c r="Z2334" s="87" t="str">
        <f>IF(db[[#This Row],[STN TG]]="LSN","PCS","")</f>
        <v/>
      </c>
      <c r="AA2334" s="87">
        <f>db[[#This Row],[QTY B]]*IF(db[[#This Row],[QTY TG]]="",1,db[[#This Row],[QTY TG]])*IF(db[[#This Row],[QTY K]]="",1,db[[#This Row],[QTY K]])</f>
        <v>300</v>
      </c>
      <c r="AB2334" s="87" t="str">
        <f>IF(db[[#This Row],[STN K]]="",IF(db[[#This Row],[STN TG]]="",db[[#This Row],[STN B]],db[[#This Row],[STN TG]]),db[[#This Row],[STN K]])</f>
        <v>PCS</v>
      </c>
      <c r="AC2334" s="87"/>
    </row>
    <row r="2335" spans="1:29" x14ac:dyDescent="0.25">
      <c r="A2335" s="87">
        <f>ROW()-1</f>
        <v>2334</v>
      </c>
      <c r="B2335" s="3" t="str">
        <f>LOWER(SUBSTITUTE(SUBSTITUTE(SUBSTITUTE(SUBSTITUTE(SUBSTITUTE(SUBSTITUTE(db[[#This Row],[NB BM]]," ",),".",""),"-",""),"(",""),")",""),"/",""))</f>
        <v>staplerjkhd10d</v>
      </c>
      <c r="C2335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D2335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E2335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staplerjkhd10d24box10pcs</v>
      </c>
      <c r="F23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staplerhd10djk24box10pcsartomoro</v>
      </c>
      <c r="G2335" s="1" t="s">
        <v>3772</v>
      </c>
      <c r="H2335" s="4" t="s">
        <v>3645</v>
      </c>
      <c r="I2335" s="49" t="s">
        <v>3646</v>
      </c>
      <c r="J2335" s="1" t="s">
        <v>1620</v>
      </c>
      <c r="K2335" s="28" t="e">
        <f>IF(db[[#This Row],[NB NOTA_C]]="","",COUNTIF([2]!B_MSK[concat],db[[#This Row],[NB NOTA_C]]))</f>
        <v>#REF!</v>
      </c>
      <c r="L2335" s="7" t="s">
        <v>1631</v>
      </c>
      <c r="M2335" s="3" t="s">
        <v>3662</v>
      </c>
      <c r="N2335" s="1" t="s">
        <v>2818</v>
      </c>
      <c r="O2335" s="3" t="s">
        <v>6075</v>
      </c>
      <c r="P2335" s="3" t="str">
        <f>IF(db[[#This Row],[QTY/ CTN]]="","",SUBSTITUTE(SUBSTITUTE(SUBSTITUTE(db[[#This Row],[QTY/ CTN]]," ","_",2),"(",""),")","")&amp;"_")</f>
        <v>24 BOX_10 PCS_</v>
      </c>
      <c r="Q2335" s="3">
        <f>IF(db[[#This Row],[H_QTY/ CTN]]="","",SEARCH("_",db[[#This Row],[H_QTY/ CTN]]))</f>
        <v>7</v>
      </c>
      <c r="R2335" s="3">
        <f>IF(db[[#This Row],[H_QTY/ CTN]]="","",LEN(db[[#This Row],[H_QTY/ CTN]]))</f>
        <v>14</v>
      </c>
      <c r="S2335" s="87" t="str">
        <f>IF(db[[#This Row],[H_QTY/ CTN]]="","",LEFT(db[[#This Row],[H_QTY/ CTN]],db[[#This Row],[H_1]]-1))</f>
        <v>24 BOX</v>
      </c>
      <c r="T2335" s="87" t="str">
        <f>IF(NOT(db[[#This Row],[H_1]]=db[[#This Row],[H_2]]),MID(db[[#This Row],[H_QTY/ CTN]],db[[#This Row],[H_1]]+1,db[[#This Row],[H_2]]-db[[#This Row],[H_1]]-1),"")</f>
        <v>10 PCS</v>
      </c>
      <c r="U2335" s="87" t="str">
        <f>IF(db[[#This Row],[QTY/ CTN B]]="","",LEFT(db[[#This Row],[QTY/ CTN B]],SEARCH(" ",db[[#This Row],[QTY/ CTN B]],1)-1))</f>
        <v>24</v>
      </c>
      <c r="V2335" s="87" t="str">
        <f>IF(db[[#This Row],[QTY/ CTN B]]="","",RIGHT(db[[#This Row],[QTY/ CTN B]],LEN(db[[#This Row],[QTY/ CTN B]])-SEARCH(" ",db[[#This Row],[QTY/ CTN B]],1)))</f>
        <v>BOX</v>
      </c>
      <c r="W2335" s="87" t="str">
        <f>IF(db[[#This Row],[QTY/ CTN TG]]="",IF(db[[#This Row],[STN TG]]="","",12),LEFT(db[[#This Row],[QTY/ CTN TG]],SEARCH(" ",db[[#This Row],[QTY/ CTN TG]],1)-1))</f>
        <v>10</v>
      </c>
      <c r="X2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5" s="87" t="str">
        <f>IF(db[[#This Row],[STN K]]="","",IF(db[[#This Row],[STN TG]]="LSN",12,""))</f>
        <v/>
      </c>
      <c r="Z2335" s="87" t="str">
        <f>IF(db[[#This Row],[STN TG]]="LSN","PCS","")</f>
        <v/>
      </c>
      <c r="AA2335" s="87">
        <f>db[[#This Row],[QTY B]]*IF(db[[#This Row],[QTY TG]]="",1,db[[#This Row],[QTY TG]])*IF(db[[#This Row],[QTY K]]="",1,db[[#This Row],[QTY K]])</f>
        <v>240</v>
      </c>
      <c r="AB2335" s="87" t="str">
        <f>IF(db[[#This Row],[STN K]]="",IF(db[[#This Row],[STN TG]]="",db[[#This Row],[STN B]],db[[#This Row],[STN TG]]),db[[#This Row],[STN K]])</f>
        <v>PCS</v>
      </c>
      <c r="AC2335" s="87"/>
    </row>
    <row r="2336" spans="1:29" x14ac:dyDescent="0.25">
      <c r="A2336" s="87">
        <f>ROW()-1</f>
        <v>2335</v>
      </c>
      <c r="B2336" s="1" t="str">
        <f>LOWER(SUBSTITUTE(SUBSTITUTE(SUBSTITUTE(SUBSTITUTE(SUBSTITUTE(SUBSTITUTE(db[[#This Row],[NB BM]]," ",),".",""),"-",""),"(",""),")",""),"/",""))</f>
        <v>staplerjkhd10</v>
      </c>
      <c r="C2336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D2336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E2336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staplerjkhd1020lsn</v>
      </c>
      <c r="F23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staplerhd10jk20lsnartomoro</v>
      </c>
      <c r="G2336" s="1" t="s">
        <v>828</v>
      </c>
      <c r="H2336" s="4" t="s">
        <v>829</v>
      </c>
      <c r="I2336" s="2" t="s">
        <v>830</v>
      </c>
      <c r="J2336" s="1" t="s">
        <v>1620</v>
      </c>
      <c r="K2336" s="26" t="e">
        <f>IF(db[[#This Row],[NB NOTA_C]]="","",COUNTIF([2]!B_MSK[concat],db[[#This Row],[NB NOTA_C]]))</f>
        <v>#REF!</v>
      </c>
      <c r="L2336" s="6" t="s">
        <v>1631</v>
      </c>
      <c r="M2336" s="1" t="s">
        <v>1718</v>
      </c>
      <c r="N2336" s="1" t="s">
        <v>2818</v>
      </c>
      <c r="O2336" s="86" t="s">
        <v>4990</v>
      </c>
      <c r="P2336" s="1" t="str">
        <f>IF(db[[#This Row],[QTY/ CTN]]="","",SUBSTITUTE(SUBSTITUTE(SUBSTITUTE(db[[#This Row],[QTY/ CTN]]," ","_",2),"(",""),")","")&amp;"_")</f>
        <v>20 LSN_</v>
      </c>
      <c r="Q2336" s="1">
        <f>IF(db[[#This Row],[H_QTY/ CTN]]="","",SEARCH("_",db[[#This Row],[H_QTY/ CTN]]))</f>
        <v>7</v>
      </c>
      <c r="R2336" s="1">
        <f>IF(db[[#This Row],[H_QTY/ CTN]]="","",LEN(db[[#This Row],[H_QTY/ CTN]]))</f>
        <v>7</v>
      </c>
      <c r="S2336" s="90" t="str">
        <f>IF(db[[#This Row],[H_QTY/ CTN]]="","",LEFT(db[[#This Row],[H_QTY/ CTN]],db[[#This Row],[H_1]]-1))</f>
        <v>20 LSN</v>
      </c>
      <c r="T2336" s="87" t="str">
        <f>IF(NOT(db[[#This Row],[H_1]]=db[[#This Row],[H_2]]),MID(db[[#This Row],[H_QTY/ CTN]],db[[#This Row],[H_1]]+1,db[[#This Row],[H_2]]-db[[#This Row],[H_1]]-1),"")</f>
        <v/>
      </c>
      <c r="U2336" s="87" t="str">
        <f>IF(db[[#This Row],[QTY/ CTN B]]="","",LEFT(db[[#This Row],[QTY/ CTN B]],SEARCH(" ",db[[#This Row],[QTY/ CTN B]],1)-1))</f>
        <v>20</v>
      </c>
      <c r="V2336" s="87" t="str">
        <f>IF(db[[#This Row],[QTY/ CTN B]]="","",RIGHT(db[[#This Row],[QTY/ CTN B]],LEN(db[[#This Row],[QTY/ CTN B]])-SEARCH(" ",db[[#This Row],[QTY/ CTN B]],1)))</f>
        <v>LSN</v>
      </c>
      <c r="W2336" s="87">
        <f>IF(db[[#This Row],[QTY/ CTN TG]]="",IF(db[[#This Row],[STN TG]]="","",12),LEFT(db[[#This Row],[QTY/ CTN TG]],SEARCH(" ",db[[#This Row],[QTY/ CTN TG]],1)-1))</f>
        <v>12</v>
      </c>
      <c r="X2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6" s="87" t="str">
        <f>IF(db[[#This Row],[STN K]]="","",IF(db[[#This Row],[STN TG]]="LSN",12,""))</f>
        <v/>
      </c>
      <c r="Z2336" s="87" t="str">
        <f>IF(db[[#This Row],[STN TG]]="LSN","PCS","")</f>
        <v/>
      </c>
      <c r="AA2336" s="87">
        <f>db[[#This Row],[QTY B]]*IF(db[[#This Row],[QTY TG]]="",1,db[[#This Row],[QTY TG]])*IF(db[[#This Row],[QTY K]]="",1,db[[#This Row],[QTY K]])</f>
        <v>240</v>
      </c>
      <c r="AB2336" s="87" t="str">
        <f>IF(db[[#This Row],[STN K]]="",IF(db[[#This Row],[STN TG]]="",db[[#This Row],[STN B]],db[[#This Row],[STN TG]]),db[[#This Row],[STN K]])</f>
        <v>PCS</v>
      </c>
      <c r="AC2336" s="87"/>
    </row>
    <row r="2337" spans="1:29" x14ac:dyDescent="0.25">
      <c r="A2337" s="87">
        <f>ROW()-1</f>
        <v>2336</v>
      </c>
      <c r="B2337" s="1" t="str">
        <f>LOWER(SUBSTITUTE(SUBSTITUTE(SUBSTITUTE(SUBSTITUTE(SUBSTITUTE(SUBSTITUTE(db[[#This Row],[NB BM]]," ",),".",""),"-",""),"(",""),")",""),"/",""))</f>
        <v>staplerjkhd10cl</v>
      </c>
      <c r="C2337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D2337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E2337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staplerjkhd10cl20lsn</v>
      </c>
      <c r="F23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staplerhd10cljk20lsnartomoro</v>
      </c>
      <c r="G2337" s="1" t="s">
        <v>831</v>
      </c>
      <c r="H2337" s="4" t="s">
        <v>832</v>
      </c>
      <c r="I2337" s="49" t="s">
        <v>833</v>
      </c>
      <c r="J2337" s="1" t="s">
        <v>1620</v>
      </c>
      <c r="K2337" s="26" t="e">
        <f>IF(db[[#This Row],[NB NOTA_C]]="","",COUNTIF([2]!B_MSK[concat],db[[#This Row],[NB NOTA_C]]))</f>
        <v>#REF!</v>
      </c>
      <c r="L2337" s="6" t="s">
        <v>1631</v>
      </c>
      <c r="M2337" s="1" t="s">
        <v>1718</v>
      </c>
      <c r="N2337" s="1" t="s">
        <v>2818</v>
      </c>
      <c r="O2337" s="1" t="s">
        <v>5122</v>
      </c>
      <c r="P2337" s="1" t="str">
        <f>IF(db[[#This Row],[QTY/ CTN]]="","",SUBSTITUTE(SUBSTITUTE(SUBSTITUTE(db[[#This Row],[QTY/ CTN]]," ","_",2),"(",""),")","")&amp;"_")</f>
        <v>20 LSN_</v>
      </c>
      <c r="Q2337" s="1">
        <f>IF(db[[#This Row],[H_QTY/ CTN]]="","",SEARCH("_",db[[#This Row],[H_QTY/ CTN]]))</f>
        <v>7</v>
      </c>
      <c r="R2337" s="1">
        <f>IF(db[[#This Row],[H_QTY/ CTN]]="","",LEN(db[[#This Row],[H_QTY/ CTN]]))</f>
        <v>7</v>
      </c>
      <c r="S2337" s="90" t="str">
        <f>IF(db[[#This Row],[H_QTY/ CTN]]="","",LEFT(db[[#This Row],[H_QTY/ CTN]],db[[#This Row],[H_1]]-1))</f>
        <v>20 LSN</v>
      </c>
      <c r="T2337" s="87" t="str">
        <f>IF(NOT(db[[#This Row],[H_1]]=db[[#This Row],[H_2]]),MID(db[[#This Row],[H_QTY/ CTN]],db[[#This Row],[H_1]]+1,db[[#This Row],[H_2]]-db[[#This Row],[H_1]]-1),"")</f>
        <v/>
      </c>
      <c r="U2337" s="87" t="str">
        <f>IF(db[[#This Row],[QTY/ CTN B]]="","",LEFT(db[[#This Row],[QTY/ CTN B]],SEARCH(" ",db[[#This Row],[QTY/ CTN B]],1)-1))</f>
        <v>20</v>
      </c>
      <c r="V2337" s="87" t="str">
        <f>IF(db[[#This Row],[QTY/ CTN B]]="","",RIGHT(db[[#This Row],[QTY/ CTN B]],LEN(db[[#This Row],[QTY/ CTN B]])-SEARCH(" ",db[[#This Row],[QTY/ CTN B]],1)))</f>
        <v>LSN</v>
      </c>
      <c r="W2337" s="87">
        <f>IF(db[[#This Row],[QTY/ CTN TG]]="",IF(db[[#This Row],[STN TG]]="","",12),LEFT(db[[#This Row],[QTY/ CTN TG]],SEARCH(" ",db[[#This Row],[QTY/ CTN TG]],1)-1))</f>
        <v>12</v>
      </c>
      <c r="X2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37" s="87" t="str">
        <f>IF(db[[#This Row],[STN K]]="","",IF(db[[#This Row],[STN TG]]="LSN",12,""))</f>
        <v/>
      </c>
      <c r="Z2337" s="87" t="str">
        <f>IF(db[[#This Row],[STN TG]]="LSN","PCS","")</f>
        <v/>
      </c>
      <c r="AA2337" s="87">
        <f>db[[#This Row],[QTY B]]*IF(db[[#This Row],[QTY TG]]="",1,db[[#This Row],[QTY TG]])*IF(db[[#This Row],[QTY K]]="",1,db[[#This Row],[QTY K]])</f>
        <v>240</v>
      </c>
      <c r="AB2337" s="87" t="str">
        <f>IF(db[[#This Row],[STN K]]="",IF(db[[#This Row],[STN TG]]="",db[[#This Row],[STN B]],db[[#This Row],[STN TG]]),db[[#This Row],[STN K]])</f>
        <v>PCS</v>
      </c>
      <c r="AC2337" s="87"/>
    </row>
    <row r="2338" spans="1:29" x14ac:dyDescent="0.25">
      <c r="A2338" s="87">
        <f>ROW()-1</f>
        <v>2337</v>
      </c>
      <c r="B2338" s="1" t="str">
        <f>LOWER(SUBSTITUTE(SUBSTITUTE(SUBSTITUTE(SUBSTITUTE(SUBSTITUTE(SUBSTITUTE(db[[#This Row],[NB BM]]," ",),".",""),"-",""),"(",""),")",""),"/",""))</f>
        <v>staplerjkhd12l24</v>
      </c>
      <c r="C2338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D2338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E2338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staplerjkhd12l246pcs</v>
      </c>
      <c r="F23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staplerhd12l24jk6pcsartomoro</v>
      </c>
      <c r="G2338" s="1" t="s">
        <v>1611</v>
      </c>
      <c r="H2338" s="4" t="s">
        <v>1577</v>
      </c>
      <c r="I2338" s="49" t="s">
        <v>2104</v>
      </c>
      <c r="J2338" s="1" t="s">
        <v>1620</v>
      </c>
      <c r="K2338" s="26" t="e">
        <f>IF(db[[#This Row],[NB NOTA_C]]="","",COUNTIF([2]!B_MSK[concat],db[[#This Row],[NB NOTA_C]]))</f>
        <v>#REF!</v>
      </c>
      <c r="L2338" s="6" t="s">
        <v>1631</v>
      </c>
      <c r="M2338" s="1" t="s">
        <v>1824</v>
      </c>
      <c r="N2338" s="1" t="s">
        <v>2818</v>
      </c>
      <c r="P2338" s="1" t="str">
        <f>IF(db[[#This Row],[QTY/ CTN]]="","",SUBSTITUTE(SUBSTITUTE(SUBSTITUTE(db[[#This Row],[QTY/ CTN]]," ","_",2),"(",""),")","")&amp;"_")</f>
        <v>6 PCS_</v>
      </c>
      <c r="Q2338" s="1">
        <f>IF(db[[#This Row],[H_QTY/ CTN]]="","",SEARCH("_",db[[#This Row],[H_QTY/ CTN]]))</f>
        <v>6</v>
      </c>
      <c r="R2338" s="1">
        <f>IF(db[[#This Row],[H_QTY/ CTN]]="","",LEN(db[[#This Row],[H_QTY/ CTN]]))</f>
        <v>6</v>
      </c>
      <c r="S2338" s="90" t="str">
        <f>IF(db[[#This Row],[H_QTY/ CTN]]="","",LEFT(db[[#This Row],[H_QTY/ CTN]],db[[#This Row],[H_1]]-1))</f>
        <v>6 PCS</v>
      </c>
      <c r="T2338" s="87" t="str">
        <f>IF(NOT(db[[#This Row],[H_1]]=db[[#This Row],[H_2]]),MID(db[[#This Row],[H_QTY/ CTN]],db[[#This Row],[H_1]]+1,db[[#This Row],[H_2]]-db[[#This Row],[H_1]]-1),"")</f>
        <v/>
      </c>
      <c r="U2338" s="87" t="str">
        <f>IF(db[[#This Row],[QTY/ CTN B]]="","",LEFT(db[[#This Row],[QTY/ CTN B]],SEARCH(" ",db[[#This Row],[QTY/ CTN B]],1)-1))</f>
        <v>6</v>
      </c>
      <c r="V2338" s="87" t="str">
        <f>IF(db[[#This Row],[QTY/ CTN B]]="","",RIGHT(db[[#This Row],[QTY/ CTN B]],LEN(db[[#This Row],[QTY/ CTN B]])-SEARCH(" ",db[[#This Row],[QTY/ CTN B]],1)))</f>
        <v>PCS</v>
      </c>
      <c r="W2338" s="87" t="str">
        <f>IF(db[[#This Row],[QTY/ CTN TG]]="",IF(db[[#This Row],[STN TG]]="","",12),LEFT(db[[#This Row],[QTY/ CTN TG]],SEARCH(" ",db[[#This Row],[QTY/ CTN TG]],1)-1))</f>
        <v/>
      </c>
      <c r="X2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38" s="87" t="str">
        <f>IF(db[[#This Row],[STN K]]="","",IF(db[[#This Row],[STN TG]]="LSN",12,""))</f>
        <v/>
      </c>
      <c r="Z2338" s="87" t="str">
        <f>IF(db[[#This Row],[STN TG]]="LSN","PCS","")</f>
        <v/>
      </c>
      <c r="AA2338" s="87">
        <f>db[[#This Row],[QTY B]]*IF(db[[#This Row],[QTY TG]]="",1,db[[#This Row],[QTY TG]])*IF(db[[#This Row],[QTY K]]="",1,db[[#This Row],[QTY K]])</f>
        <v>6</v>
      </c>
      <c r="AB2338" s="87" t="str">
        <f>IF(db[[#This Row],[STN K]]="",IF(db[[#This Row],[STN TG]]="",db[[#This Row],[STN B]],db[[#This Row],[STN TG]]),db[[#This Row],[STN K]])</f>
        <v>PCS</v>
      </c>
      <c r="AC2338" s="87"/>
    </row>
    <row r="2339" spans="1:29" x14ac:dyDescent="0.25">
      <c r="A2339" s="87">
        <f>ROW()-1</f>
        <v>2338</v>
      </c>
      <c r="B2339" s="1" t="str">
        <f>LOWER(SUBSTITUTE(SUBSTITUTE(SUBSTITUTE(SUBSTITUTE(SUBSTITUTE(SUBSTITUTE(db[[#This Row],[NB BM]]," ",),".",""),"-",""),"(",""),")",""),"/",""))</f>
        <v>staplerjkhd12n24</v>
      </c>
      <c r="C2339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D2339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E2339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staplerjkhd12n246pcs</v>
      </c>
      <c r="F23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staplerhd12n24jk6pcsartomoro</v>
      </c>
      <c r="G2339" s="1" t="s">
        <v>834</v>
      </c>
      <c r="H2339" s="4" t="s">
        <v>835</v>
      </c>
      <c r="I2339" s="49" t="s">
        <v>836</v>
      </c>
      <c r="J2339" s="1" t="s">
        <v>1620</v>
      </c>
      <c r="K2339" s="26" t="e">
        <f>IF(db[[#This Row],[NB NOTA_C]]="","",COUNTIF([2]!B_MSK[concat],db[[#This Row],[NB NOTA_C]]))</f>
        <v>#REF!</v>
      </c>
      <c r="L2339" s="6" t="s">
        <v>1631</v>
      </c>
      <c r="M2339" s="1" t="s">
        <v>1824</v>
      </c>
      <c r="N2339" s="1" t="s">
        <v>2818</v>
      </c>
      <c r="O2339" s="1" t="s">
        <v>4852</v>
      </c>
      <c r="P2339" s="1" t="str">
        <f>IF(db[[#This Row],[QTY/ CTN]]="","",SUBSTITUTE(SUBSTITUTE(SUBSTITUTE(db[[#This Row],[QTY/ CTN]]," ","_",2),"(",""),")","")&amp;"_")</f>
        <v>6 PCS_</v>
      </c>
      <c r="Q2339" s="1">
        <f>IF(db[[#This Row],[H_QTY/ CTN]]="","",SEARCH("_",db[[#This Row],[H_QTY/ CTN]]))</f>
        <v>6</v>
      </c>
      <c r="R2339" s="1">
        <f>IF(db[[#This Row],[H_QTY/ CTN]]="","",LEN(db[[#This Row],[H_QTY/ CTN]]))</f>
        <v>6</v>
      </c>
      <c r="S2339" s="90" t="str">
        <f>IF(db[[#This Row],[H_QTY/ CTN]]="","",LEFT(db[[#This Row],[H_QTY/ CTN]],db[[#This Row],[H_1]]-1))</f>
        <v>6 PCS</v>
      </c>
      <c r="T2339" s="87" t="str">
        <f>IF(NOT(db[[#This Row],[H_1]]=db[[#This Row],[H_2]]),MID(db[[#This Row],[H_QTY/ CTN]],db[[#This Row],[H_1]]+1,db[[#This Row],[H_2]]-db[[#This Row],[H_1]]-1),"")</f>
        <v/>
      </c>
      <c r="U2339" s="87" t="str">
        <f>IF(db[[#This Row],[QTY/ CTN B]]="","",LEFT(db[[#This Row],[QTY/ CTN B]],SEARCH(" ",db[[#This Row],[QTY/ CTN B]],1)-1))</f>
        <v>6</v>
      </c>
      <c r="V2339" s="87" t="str">
        <f>IF(db[[#This Row],[QTY/ CTN B]]="","",RIGHT(db[[#This Row],[QTY/ CTN B]],LEN(db[[#This Row],[QTY/ CTN B]])-SEARCH(" ",db[[#This Row],[QTY/ CTN B]],1)))</f>
        <v>PCS</v>
      </c>
      <c r="W2339" s="87" t="str">
        <f>IF(db[[#This Row],[QTY/ CTN TG]]="",IF(db[[#This Row],[STN TG]]="","",12),LEFT(db[[#This Row],[QTY/ CTN TG]],SEARCH(" ",db[[#This Row],[QTY/ CTN TG]],1)-1))</f>
        <v/>
      </c>
      <c r="X2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39" s="87" t="str">
        <f>IF(db[[#This Row],[STN K]]="","",IF(db[[#This Row],[STN TG]]="LSN",12,""))</f>
        <v/>
      </c>
      <c r="Z2339" s="87" t="str">
        <f>IF(db[[#This Row],[STN TG]]="LSN","PCS","")</f>
        <v/>
      </c>
      <c r="AA2339" s="87">
        <f>db[[#This Row],[QTY B]]*IF(db[[#This Row],[QTY TG]]="",1,db[[#This Row],[QTY TG]])*IF(db[[#This Row],[QTY K]]="",1,db[[#This Row],[QTY K]])</f>
        <v>6</v>
      </c>
      <c r="AB2339" s="87" t="str">
        <f>IF(db[[#This Row],[STN K]]="",IF(db[[#This Row],[STN TG]]="",db[[#This Row],[STN B]],db[[#This Row],[STN TG]]),db[[#This Row],[STN K]])</f>
        <v>PCS</v>
      </c>
      <c r="AC2339" s="87"/>
    </row>
    <row r="2340" spans="1:29" x14ac:dyDescent="0.25">
      <c r="A2340" s="87">
        <f>ROW()-1</f>
        <v>2339</v>
      </c>
      <c r="B2340" s="1" t="str">
        <f>LOWER(SUBSTITUTE(SUBSTITUTE(SUBSTITUTE(SUBSTITUTE(SUBSTITUTE(SUBSTITUTE(db[[#This Row],[NB BM]]," ",),".",""),"-",""),"(",""),")",""),"/",""))</f>
        <v>staplerjkhd30</v>
      </c>
      <c r="C2340" s="1" t="str">
        <f>LOWER(SUBSTITUTE(SUBSTITUTE(SUBSTITUTE(SUBSTITUTE(SUBSTITUTE(SUBSTITUTE(SUBSTITUTE(SUBSTITUTE(SUBSTITUTE(db[[#This Row],[NB NOTA]]," ",),".",""),"-",""),"(",""),")",""),",",""),"/",""),"""",""),"+",""))</f>
        <v>staplerhd30jk</v>
      </c>
      <c r="D2340" s="1" t="str">
        <f>LOWER(SUBSTITUTE(SUBSTITUTE(SUBSTITUTE(SUBSTITUTE(SUBSTITUTE(SUBSTITUTE(SUBSTITUTE(SUBSTITUTE(SUBSTITUTE(db[[#This Row],[NB PAJAK]]," ",""),"-",""),"(",""),")",""),".",""),",",""),"/",""),"""",""),"+",""))</f>
        <v>staplerjoykohd30</v>
      </c>
      <c r="E2340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staplerjkhd3010lsn</v>
      </c>
      <c r="F23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staplerhd30jk10lsnartomoro</v>
      </c>
      <c r="G2340" s="1" t="s">
        <v>6164</v>
      </c>
      <c r="H2340" s="4" t="s">
        <v>6165</v>
      </c>
      <c r="I2340" s="2" t="s">
        <v>6166</v>
      </c>
      <c r="J2340" s="1" t="s">
        <v>1620</v>
      </c>
      <c r="K2340" s="26" t="e">
        <f>IF(db[[#This Row],[NB NOTA_C]]="","",COUNTIF([2]!B_MSK[concat],db[[#This Row],[NB NOTA_C]]))</f>
        <v>#REF!</v>
      </c>
      <c r="L2340" s="6" t="s">
        <v>1631</v>
      </c>
      <c r="M2340" s="1" t="s">
        <v>1728</v>
      </c>
      <c r="N2340" s="1" t="s">
        <v>2818</v>
      </c>
      <c r="O2340" s="86" t="s">
        <v>6167</v>
      </c>
      <c r="P2340" s="1" t="str">
        <f>IF(db[[#This Row],[QTY/ CTN]]="","",SUBSTITUTE(SUBSTITUTE(SUBSTITUTE(db[[#This Row],[QTY/ CTN]]," ","_",2),"(",""),")","")&amp;"_")</f>
        <v>10 LSN_</v>
      </c>
      <c r="Q2340" s="1">
        <f>IF(db[[#This Row],[H_QTY/ CTN]]="","",SEARCH("_",db[[#This Row],[H_QTY/ CTN]]))</f>
        <v>7</v>
      </c>
      <c r="R2340" s="1">
        <f>IF(db[[#This Row],[H_QTY/ CTN]]="","",LEN(db[[#This Row],[H_QTY/ CTN]]))</f>
        <v>7</v>
      </c>
      <c r="S2340" s="90" t="str">
        <f>IF(db[[#This Row],[H_QTY/ CTN]]="","",LEFT(db[[#This Row],[H_QTY/ CTN]],db[[#This Row],[H_1]]-1))</f>
        <v>10 LSN</v>
      </c>
      <c r="T2340" s="87" t="str">
        <f>IF(NOT(db[[#This Row],[H_1]]=db[[#This Row],[H_2]]),MID(db[[#This Row],[H_QTY/ CTN]],db[[#This Row],[H_1]]+1,db[[#This Row],[H_2]]-db[[#This Row],[H_1]]-1),"")</f>
        <v/>
      </c>
      <c r="U2340" s="87" t="str">
        <f>IF(db[[#This Row],[QTY/ CTN B]]="","",LEFT(db[[#This Row],[QTY/ CTN B]],SEARCH(" ",db[[#This Row],[QTY/ CTN B]],1)-1))</f>
        <v>10</v>
      </c>
      <c r="V2340" s="87" t="str">
        <f>IF(db[[#This Row],[QTY/ CTN B]]="","",RIGHT(db[[#This Row],[QTY/ CTN B]],LEN(db[[#This Row],[QTY/ CTN B]])-SEARCH(" ",db[[#This Row],[QTY/ CTN B]],1)))</f>
        <v>LSN</v>
      </c>
      <c r="W2340" s="87">
        <f>IF(db[[#This Row],[QTY/ CTN TG]]="",IF(db[[#This Row],[STN TG]]="","",12),LEFT(db[[#This Row],[QTY/ CTN TG]],SEARCH(" ",db[[#This Row],[QTY/ CTN TG]],1)-1))</f>
        <v>12</v>
      </c>
      <c r="X2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40" s="87" t="str">
        <f>IF(db[[#This Row],[STN K]]="","",IF(db[[#This Row],[STN TG]]="LSN",12,""))</f>
        <v/>
      </c>
      <c r="Z2340" s="87" t="str">
        <f>IF(db[[#This Row],[STN TG]]="LSN","PCS","")</f>
        <v/>
      </c>
      <c r="AA2340" s="87">
        <f>db[[#This Row],[QTY B]]*IF(db[[#This Row],[QTY TG]]="",1,db[[#This Row],[QTY TG]])*IF(db[[#This Row],[QTY K]]="",1,db[[#This Row],[QTY K]])</f>
        <v>120</v>
      </c>
      <c r="AB2340" s="87" t="str">
        <f>IF(db[[#This Row],[STN K]]="",IF(db[[#This Row],[STN TG]]="",db[[#This Row],[STN B]],db[[#This Row],[STN TG]]),db[[#This Row],[STN K]])</f>
        <v>PCS</v>
      </c>
      <c r="AC2340" s="87"/>
    </row>
    <row r="2341" spans="1:29" x14ac:dyDescent="0.25">
      <c r="A2341" s="87">
        <f>ROW()-1</f>
        <v>2340</v>
      </c>
      <c r="B2341" s="1" t="str">
        <f>LOWER(SUBSTITUTE(SUBSTITUTE(SUBSTITUTE(SUBSTITUTE(SUBSTITUTE(SUBSTITUTE(db[[#This Row],[NB BM]]," ",),".",""),"-",""),"(",""),")",""),"/",""))</f>
        <v>staplerjkhd50cl</v>
      </c>
      <c r="C2341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D2341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E2341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staplerjkhd50cl20box6pcs</v>
      </c>
      <c r="F23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staplerhd50cljk20box6pcsartomoro</v>
      </c>
      <c r="G2341" s="1" t="s">
        <v>4767</v>
      </c>
      <c r="H2341" s="4" t="s">
        <v>4768</v>
      </c>
      <c r="I2341" s="49" t="s">
        <v>4769</v>
      </c>
      <c r="J2341" s="1" t="s">
        <v>1620</v>
      </c>
      <c r="K2341" s="26" t="e">
        <f>IF(db[[#This Row],[NB NOTA_C]]="","",COUNTIF([2]!B_MSK[concat],db[[#This Row],[NB NOTA_C]]))</f>
        <v>#REF!</v>
      </c>
      <c r="L2341" s="6" t="s">
        <v>1631</v>
      </c>
      <c r="M2341" s="1" t="s">
        <v>1825</v>
      </c>
      <c r="N2341" s="1" t="s">
        <v>2818</v>
      </c>
      <c r="O2341" s="1" t="s">
        <v>5123</v>
      </c>
      <c r="P2341" s="1" t="str">
        <f>IF(db[[#This Row],[QTY/ CTN]]="","",SUBSTITUTE(SUBSTITUTE(SUBSTITUTE(db[[#This Row],[QTY/ CTN]]," ","_",2),"(",""),")","")&amp;"_")</f>
        <v>20 BOX_6 PCS_</v>
      </c>
      <c r="Q2341" s="1">
        <f>IF(db[[#This Row],[H_QTY/ CTN]]="","",SEARCH("_",db[[#This Row],[H_QTY/ CTN]]))</f>
        <v>7</v>
      </c>
      <c r="R2341" s="1">
        <f>IF(db[[#This Row],[H_QTY/ CTN]]="","",LEN(db[[#This Row],[H_QTY/ CTN]]))</f>
        <v>13</v>
      </c>
      <c r="S2341" s="90" t="str">
        <f>IF(db[[#This Row],[H_QTY/ CTN]]="","",LEFT(db[[#This Row],[H_QTY/ CTN]],db[[#This Row],[H_1]]-1))</f>
        <v>20 BOX</v>
      </c>
      <c r="T2341" s="87" t="str">
        <f>IF(NOT(db[[#This Row],[H_1]]=db[[#This Row],[H_2]]),MID(db[[#This Row],[H_QTY/ CTN]],db[[#This Row],[H_1]]+1,db[[#This Row],[H_2]]-db[[#This Row],[H_1]]-1),"")</f>
        <v>6 PCS</v>
      </c>
      <c r="U2341" s="87" t="str">
        <f>IF(db[[#This Row],[QTY/ CTN B]]="","",LEFT(db[[#This Row],[QTY/ CTN B]],SEARCH(" ",db[[#This Row],[QTY/ CTN B]],1)-1))</f>
        <v>20</v>
      </c>
      <c r="V2341" s="87" t="str">
        <f>IF(db[[#This Row],[QTY/ CTN B]]="","",RIGHT(db[[#This Row],[QTY/ CTN B]],LEN(db[[#This Row],[QTY/ CTN B]])-SEARCH(" ",db[[#This Row],[QTY/ CTN B]],1)))</f>
        <v>BOX</v>
      </c>
      <c r="W2341" s="87" t="str">
        <f>IF(db[[#This Row],[QTY/ CTN TG]]="",IF(db[[#This Row],[STN TG]]="","",12),LEFT(db[[#This Row],[QTY/ CTN TG]],SEARCH(" ",db[[#This Row],[QTY/ CTN TG]],1)-1))</f>
        <v>6</v>
      </c>
      <c r="X2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41" s="87" t="str">
        <f>IF(db[[#This Row],[STN K]]="","",IF(db[[#This Row],[STN TG]]="LSN",12,""))</f>
        <v/>
      </c>
      <c r="Z2341" s="87" t="str">
        <f>IF(db[[#This Row],[STN TG]]="LSN","PCS","")</f>
        <v/>
      </c>
      <c r="AA2341" s="87">
        <f>db[[#This Row],[QTY B]]*IF(db[[#This Row],[QTY TG]]="",1,db[[#This Row],[QTY TG]])*IF(db[[#This Row],[QTY K]]="",1,db[[#This Row],[QTY K]])</f>
        <v>120</v>
      </c>
      <c r="AB2341" s="87" t="str">
        <f>IF(db[[#This Row],[STN K]]="",IF(db[[#This Row],[STN TG]]="",db[[#This Row],[STN B]],db[[#This Row],[STN TG]]),db[[#This Row],[STN K]])</f>
        <v>PCS</v>
      </c>
      <c r="AC2341" s="87"/>
    </row>
    <row r="2342" spans="1:29" x14ac:dyDescent="0.25">
      <c r="A2342" s="87">
        <f>ROW()-1</f>
        <v>2341</v>
      </c>
      <c r="B2342" s="1" t="str">
        <f>LOWER(SUBSTITUTE(SUBSTITUTE(SUBSTITUTE(SUBSTITUTE(SUBSTITUTE(SUBSTITUTE(db[[#This Row],[NB BM]]," ",),".",""),"-",""),"(",""),")",""),"/",""))</f>
        <v>staplerjkhd50</v>
      </c>
      <c r="C2342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D2342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E2342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staplerjkhd5020box6pcs</v>
      </c>
      <c r="F23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staplerhd50jk20box6pcsartomoro</v>
      </c>
      <c r="G2342" s="1" t="s">
        <v>837</v>
      </c>
      <c r="H2342" s="4" t="s">
        <v>838</v>
      </c>
      <c r="I2342" s="49" t="s">
        <v>839</v>
      </c>
      <c r="J2342" s="1" t="s">
        <v>1620</v>
      </c>
      <c r="K2342" s="26" t="e">
        <f>IF(db[[#This Row],[NB NOTA_C]]="","",COUNTIF([2]!B_MSK[concat],db[[#This Row],[NB NOTA_C]]))</f>
        <v>#REF!</v>
      </c>
      <c r="L2342" s="6" t="s">
        <v>1631</v>
      </c>
      <c r="M2342" s="1" t="s">
        <v>1825</v>
      </c>
      <c r="N2342" s="1" t="s">
        <v>2818</v>
      </c>
      <c r="O2342" s="1" t="s">
        <v>5708</v>
      </c>
      <c r="P2342" s="1" t="str">
        <f>IF(db[[#This Row],[QTY/ CTN]]="","",SUBSTITUTE(SUBSTITUTE(SUBSTITUTE(db[[#This Row],[QTY/ CTN]]," ","_",2),"(",""),")","")&amp;"_")</f>
        <v>20 BOX_6 PCS_</v>
      </c>
      <c r="Q2342" s="1">
        <f>IF(db[[#This Row],[H_QTY/ CTN]]="","",SEARCH("_",db[[#This Row],[H_QTY/ CTN]]))</f>
        <v>7</v>
      </c>
      <c r="R2342" s="1">
        <f>IF(db[[#This Row],[H_QTY/ CTN]]="","",LEN(db[[#This Row],[H_QTY/ CTN]]))</f>
        <v>13</v>
      </c>
      <c r="S2342" s="90" t="str">
        <f>IF(db[[#This Row],[H_QTY/ CTN]]="","",LEFT(db[[#This Row],[H_QTY/ CTN]],db[[#This Row],[H_1]]-1))</f>
        <v>20 BOX</v>
      </c>
      <c r="T2342" s="87" t="str">
        <f>IF(NOT(db[[#This Row],[H_1]]=db[[#This Row],[H_2]]),MID(db[[#This Row],[H_QTY/ CTN]],db[[#This Row],[H_1]]+1,db[[#This Row],[H_2]]-db[[#This Row],[H_1]]-1),"")</f>
        <v>6 PCS</v>
      </c>
      <c r="U2342" s="87" t="str">
        <f>IF(db[[#This Row],[QTY/ CTN B]]="","",LEFT(db[[#This Row],[QTY/ CTN B]],SEARCH(" ",db[[#This Row],[QTY/ CTN B]],1)-1))</f>
        <v>20</v>
      </c>
      <c r="V2342" s="87" t="str">
        <f>IF(db[[#This Row],[QTY/ CTN B]]="","",RIGHT(db[[#This Row],[QTY/ CTN B]],LEN(db[[#This Row],[QTY/ CTN B]])-SEARCH(" ",db[[#This Row],[QTY/ CTN B]],1)))</f>
        <v>BOX</v>
      </c>
      <c r="W2342" s="87" t="str">
        <f>IF(db[[#This Row],[QTY/ CTN TG]]="",IF(db[[#This Row],[STN TG]]="","",12),LEFT(db[[#This Row],[QTY/ CTN TG]],SEARCH(" ",db[[#This Row],[QTY/ CTN TG]],1)-1))</f>
        <v>6</v>
      </c>
      <c r="X2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42" s="87" t="str">
        <f>IF(db[[#This Row],[STN K]]="","",IF(db[[#This Row],[STN TG]]="LSN",12,""))</f>
        <v/>
      </c>
      <c r="Z2342" s="87" t="str">
        <f>IF(db[[#This Row],[STN TG]]="LSN","PCS","")</f>
        <v/>
      </c>
      <c r="AA2342" s="87">
        <f>db[[#This Row],[QTY B]]*IF(db[[#This Row],[QTY TG]]="",1,db[[#This Row],[QTY TG]])*IF(db[[#This Row],[QTY K]]="",1,db[[#This Row],[QTY K]])</f>
        <v>120</v>
      </c>
      <c r="AB2342" s="87" t="str">
        <f>IF(db[[#This Row],[STN K]]="",IF(db[[#This Row],[STN TG]]="",db[[#This Row],[STN B]],db[[#This Row],[STN TG]]),db[[#This Row],[STN K]])</f>
        <v>PCS</v>
      </c>
      <c r="AC2342" s="87"/>
    </row>
    <row r="2343" spans="1:29" x14ac:dyDescent="0.25">
      <c r="A2343" s="87">
        <f>ROW()-1</f>
        <v>2342</v>
      </c>
      <c r="B2343" s="1" t="str">
        <f>LOWER(SUBSTITUTE(SUBSTITUTE(SUBSTITUTE(SUBSTITUTE(SUBSTITUTE(SUBSTITUTE(db[[#This Row],[NB BM]]," ",),".",""),"-",""),"(",""),")",""),"/",""))</f>
        <v>staplerjkhs6</v>
      </c>
      <c r="C2343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D2343" s="1" t="str">
        <f>LOWER(SUBSTITUTE(SUBSTITUTE(SUBSTITUTE(SUBSTITUTE(SUBSTITUTE(SUBSTITUTE(SUBSTITUTE(SUBSTITUTE(SUBSTITUTE(db[[#This Row],[NB PAJAK]]," ",""),"-",""),"(",""),")",""),".",""),",",""),"/",""),"""",""),"+",""))</f>
        <v/>
      </c>
      <c r="E2343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staplerjkhs612pcs</v>
      </c>
      <c r="F23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staplerhs6jk12pcsartomoro</v>
      </c>
      <c r="G2343" s="1" t="s">
        <v>840</v>
      </c>
      <c r="H2343" s="4" t="s">
        <v>841</v>
      </c>
      <c r="I2343" s="49"/>
      <c r="J2343" s="1" t="s">
        <v>1620</v>
      </c>
      <c r="K2343" s="26" t="e">
        <f>IF(db[[#This Row],[NB NOTA_C]]="","",COUNTIF([2]!B_MSK[concat],db[[#This Row],[NB NOTA_C]]))</f>
        <v>#REF!</v>
      </c>
      <c r="L2343" s="6" t="s">
        <v>1631</v>
      </c>
      <c r="M2343" s="1" t="s">
        <v>1792</v>
      </c>
      <c r="N2343" s="1" t="s">
        <v>2818</v>
      </c>
      <c r="P2343" s="1" t="str">
        <f>IF(db[[#This Row],[QTY/ CTN]]="","",SUBSTITUTE(SUBSTITUTE(SUBSTITUTE(db[[#This Row],[QTY/ CTN]]," ","_",2),"(",""),")","")&amp;"_")</f>
        <v>12 PCS_</v>
      </c>
      <c r="Q2343" s="1">
        <f>IF(db[[#This Row],[H_QTY/ CTN]]="","",SEARCH("_",db[[#This Row],[H_QTY/ CTN]]))</f>
        <v>7</v>
      </c>
      <c r="R2343" s="1">
        <f>IF(db[[#This Row],[H_QTY/ CTN]]="","",LEN(db[[#This Row],[H_QTY/ CTN]]))</f>
        <v>7</v>
      </c>
      <c r="S2343" s="90" t="str">
        <f>IF(db[[#This Row],[H_QTY/ CTN]]="","",LEFT(db[[#This Row],[H_QTY/ CTN]],db[[#This Row],[H_1]]-1))</f>
        <v>12 PCS</v>
      </c>
      <c r="T2343" s="87" t="str">
        <f>IF(NOT(db[[#This Row],[H_1]]=db[[#This Row],[H_2]]),MID(db[[#This Row],[H_QTY/ CTN]],db[[#This Row],[H_1]]+1,db[[#This Row],[H_2]]-db[[#This Row],[H_1]]-1),"")</f>
        <v/>
      </c>
      <c r="U2343" s="87" t="str">
        <f>IF(db[[#This Row],[QTY/ CTN B]]="","",LEFT(db[[#This Row],[QTY/ CTN B]],SEARCH(" ",db[[#This Row],[QTY/ CTN B]],1)-1))</f>
        <v>12</v>
      </c>
      <c r="V2343" s="87" t="str">
        <f>IF(db[[#This Row],[QTY/ CTN B]]="","",RIGHT(db[[#This Row],[QTY/ CTN B]],LEN(db[[#This Row],[QTY/ CTN B]])-SEARCH(" ",db[[#This Row],[QTY/ CTN B]],1)))</f>
        <v>PCS</v>
      </c>
      <c r="W2343" s="87" t="str">
        <f>IF(db[[#This Row],[QTY/ CTN TG]]="",IF(db[[#This Row],[STN TG]]="","",12),LEFT(db[[#This Row],[QTY/ CTN TG]],SEARCH(" ",db[[#This Row],[QTY/ CTN TG]],1)-1))</f>
        <v/>
      </c>
      <c r="X2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3" s="87" t="str">
        <f>IF(db[[#This Row],[STN K]]="","",IF(db[[#This Row],[STN TG]]="LSN",12,""))</f>
        <v/>
      </c>
      <c r="Z2343" s="87" t="str">
        <f>IF(db[[#This Row],[STN TG]]="LSN","PCS","")</f>
        <v/>
      </c>
      <c r="AA2343" s="87">
        <f>db[[#This Row],[QTY B]]*IF(db[[#This Row],[QTY TG]]="",1,db[[#This Row],[QTY TG]])*IF(db[[#This Row],[QTY K]]="",1,db[[#This Row],[QTY K]])</f>
        <v>12</v>
      </c>
      <c r="AB2343" s="87" t="str">
        <f>IF(db[[#This Row],[STN K]]="",IF(db[[#This Row],[STN TG]]="",db[[#This Row],[STN B]],db[[#This Row],[STN TG]]),db[[#This Row],[STN K]])</f>
        <v>PCS</v>
      </c>
      <c r="AC2343" s="87"/>
    </row>
    <row r="2344" spans="1:29" x14ac:dyDescent="0.25">
      <c r="A2344" s="87">
        <f>ROW()-1</f>
        <v>2343</v>
      </c>
      <c r="B2344" s="1" t="str">
        <f>LOWER(SUBSTITUTE(SUBSTITUTE(SUBSTITUTE(SUBSTITUTE(SUBSTITUTE(SUBSTITUTE(db[[#This Row],[NB BM]]," ",),".",""),"-",""),"(",""),")",""),"/",""))</f>
        <v>staplerjkhs7</v>
      </c>
      <c r="C2344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D2344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E2344" s="1" t="str">
        <f>LOWER(SUBSTITUTE(SUBSTITUTE(SUBSTITUTE(SUBSTITUTE(SUBSTITUTE(SUBSTITUTE(SUBSTITUTE(SUBSTITUTE(SUBSTITUTE(db[[#This Row],[NB BM]]&amp;db[[#This Row],[QTY/ CTN]]," ",),".",""),"-",""),"(",""),")",""),",",""),"/",""),"""",""),"+",""))</f>
        <v>staplerjkhs712pcs</v>
      </c>
      <c r="F23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staplerhs7jk12pcsartomoro</v>
      </c>
      <c r="G2344" s="1" t="s">
        <v>4098</v>
      </c>
      <c r="H2344" s="4" t="s">
        <v>3999</v>
      </c>
      <c r="I2344" s="49" t="s">
        <v>4000</v>
      </c>
      <c r="J2344" s="1" t="s">
        <v>1620</v>
      </c>
      <c r="K2344" s="26" t="e">
        <f>IF(db[[#This Row],[NB NOTA_C]]="","",COUNTIF([2]!B_MSK[concat],db[[#This Row],[NB NOTA_C]]))</f>
        <v>#REF!</v>
      </c>
      <c r="L2344" s="6" t="s">
        <v>1631</v>
      </c>
      <c r="M2344" s="1" t="s">
        <v>1792</v>
      </c>
      <c r="N2344" s="1" t="s">
        <v>2818</v>
      </c>
      <c r="P2344" s="1" t="str">
        <f>IF(db[[#This Row],[QTY/ CTN]]="","",SUBSTITUTE(SUBSTITUTE(SUBSTITUTE(db[[#This Row],[QTY/ CTN]]," ","_",2),"(",""),")","")&amp;"_")</f>
        <v>12 PCS_</v>
      </c>
      <c r="Q2344" s="1">
        <f>IF(db[[#This Row],[H_QTY/ CTN]]="","",SEARCH("_",db[[#This Row],[H_QTY/ CTN]]))</f>
        <v>7</v>
      </c>
      <c r="R2344" s="1">
        <f>IF(db[[#This Row],[H_QTY/ CTN]]="","",LEN(db[[#This Row],[H_QTY/ CTN]]))</f>
        <v>7</v>
      </c>
      <c r="S2344" s="90" t="str">
        <f>IF(db[[#This Row],[H_QTY/ CTN]]="","",LEFT(db[[#This Row],[H_QTY/ CTN]],db[[#This Row],[H_1]]-1))</f>
        <v>12 PCS</v>
      </c>
      <c r="T2344" s="87" t="str">
        <f>IF(NOT(db[[#This Row],[H_1]]=db[[#This Row],[H_2]]),MID(db[[#This Row],[H_QTY/ CTN]],db[[#This Row],[H_1]]+1,db[[#This Row],[H_2]]-db[[#This Row],[H_1]]-1),"")</f>
        <v/>
      </c>
      <c r="U2344" s="87" t="str">
        <f>IF(db[[#This Row],[QTY/ CTN B]]="","",LEFT(db[[#This Row],[QTY/ CTN B]],SEARCH(" ",db[[#This Row],[QTY/ CTN B]],1)-1))</f>
        <v>12</v>
      </c>
      <c r="V2344" s="87" t="str">
        <f>IF(db[[#This Row],[QTY/ CTN B]]="","",RIGHT(db[[#This Row],[QTY/ CTN B]],LEN(db[[#This Row],[QTY/ CTN B]])-SEARCH(" ",db[[#This Row],[QTY/ CTN B]],1)))</f>
        <v>PCS</v>
      </c>
      <c r="W2344" s="87" t="str">
        <f>IF(db[[#This Row],[QTY/ CTN TG]]="",IF(db[[#This Row],[STN TG]]="","",12),LEFT(db[[#This Row],[QTY/ CTN TG]],SEARCH(" ",db[[#This Row],[QTY/ CTN TG]],1)-1))</f>
        <v/>
      </c>
      <c r="X2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4" s="87" t="str">
        <f>IF(db[[#This Row],[STN K]]="","",IF(db[[#This Row],[STN TG]]="LSN",12,""))</f>
        <v/>
      </c>
      <c r="Z2344" s="87" t="str">
        <f>IF(db[[#This Row],[STN TG]]="LSN","PCS","")</f>
        <v/>
      </c>
      <c r="AA2344" s="87">
        <f>db[[#This Row],[QTY B]]*IF(db[[#This Row],[QTY TG]]="",1,db[[#This Row],[QTY TG]])*IF(db[[#This Row],[QTY K]]="",1,db[[#This Row],[QTY K]])</f>
        <v>12</v>
      </c>
      <c r="AB2344" s="87" t="str">
        <f>IF(db[[#This Row],[STN K]]="",IF(db[[#This Row],[STN TG]]="",db[[#This Row],[STN B]],db[[#This Row],[STN TG]]),db[[#This Row],[STN K]])</f>
        <v>PCS</v>
      </c>
      <c r="AC2344" s="87"/>
    </row>
    <row r="2345" spans="1:29" x14ac:dyDescent="0.25">
      <c r="A2345" s="87">
        <f>ROW()-1</f>
        <v>2344</v>
      </c>
      <c r="B2345" s="3" t="str">
        <f>LOWER(SUBSTITUTE(SUBSTITUTE(SUBSTITUTE(SUBSTITUTE(SUBSTITUTE(SUBSTITUTE(db[[#This Row],[NB BM]]," ",),".",""),"-",""),"(",""),")",""),"/",""))</f>
        <v>stapleryuanchang414</v>
      </c>
      <c r="C2345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345" s="3" t="str">
        <f>LOWER(SUBSTITUTE(SUBSTITUTE(SUBSTITUTE(SUBSTITUTE(SUBSTITUTE(SUBSTITUTE(SUBSTITUTE(SUBSTITUTE(SUBSTITUTE(db[[#This Row],[NB PAJAK]]," ",""),"-",""),"(",""),")",""),".",""),",",""),"/",""),"""",""),"+",""))</f>
        <v/>
      </c>
      <c r="E2345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stapleryuanchang4145lsn</v>
      </c>
      <c r="F23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stapleryuanchang4145lsnuntana</v>
      </c>
      <c r="G2345" s="1" t="s">
        <v>1255</v>
      </c>
      <c r="H2345" s="4" t="s">
        <v>1545</v>
      </c>
      <c r="I2345" s="2"/>
      <c r="J2345" s="1" t="s">
        <v>1621</v>
      </c>
      <c r="K2345" s="26" t="e">
        <f>IF(db[[#This Row],[NB NOTA_C]]="","",COUNTIF([2]!B_MSK[concat],db[[#This Row],[NB NOTA_C]]))</f>
        <v>#REF!</v>
      </c>
      <c r="L2345" s="6" t="s">
        <v>1658</v>
      </c>
      <c r="M2345" s="1" t="s">
        <v>1704</v>
      </c>
      <c r="N2345" s="1" t="s">
        <v>2818</v>
      </c>
      <c r="P2345" s="1" t="str">
        <f>IF(db[[#This Row],[QTY/ CTN]]="","",SUBSTITUTE(SUBSTITUTE(SUBSTITUTE(db[[#This Row],[QTY/ CTN]]," ","_",2),"(",""),")","")&amp;"_")</f>
        <v>5 LSN_</v>
      </c>
      <c r="Q2345" s="1">
        <f>IF(db[[#This Row],[H_QTY/ CTN]]="","",SEARCH("_",db[[#This Row],[H_QTY/ CTN]]))</f>
        <v>6</v>
      </c>
      <c r="R2345" s="1">
        <f>IF(db[[#This Row],[H_QTY/ CTN]]="","",LEN(db[[#This Row],[H_QTY/ CTN]]))</f>
        <v>6</v>
      </c>
      <c r="S2345" s="90" t="str">
        <f>IF(db[[#This Row],[H_QTY/ CTN]]="","",LEFT(db[[#This Row],[H_QTY/ CTN]],db[[#This Row],[H_1]]-1))</f>
        <v>5 LSN</v>
      </c>
      <c r="T2345" s="87" t="str">
        <f>IF(NOT(db[[#This Row],[H_1]]=db[[#This Row],[H_2]]),MID(db[[#This Row],[H_QTY/ CTN]],db[[#This Row],[H_1]]+1,db[[#This Row],[H_2]]-db[[#This Row],[H_1]]-1),"")</f>
        <v/>
      </c>
      <c r="U2345" s="87" t="str">
        <f>IF(db[[#This Row],[QTY/ CTN B]]="","",LEFT(db[[#This Row],[QTY/ CTN B]],SEARCH(" ",db[[#This Row],[QTY/ CTN B]],1)-1))</f>
        <v>5</v>
      </c>
      <c r="V2345" s="87" t="str">
        <f>IF(db[[#This Row],[QTY/ CTN B]]="","",RIGHT(db[[#This Row],[QTY/ CTN B]],LEN(db[[#This Row],[QTY/ CTN B]])-SEARCH(" ",db[[#This Row],[QTY/ CTN B]],1)))</f>
        <v>LSN</v>
      </c>
      <c r="W2345" s="87">
        <f>IF(db[[#This Row],[QTY/ CTN TG]]="",IF(db[[#This Row],[STN TG]]="","",12),LEFT(db[[#This Row],[QTY/ CTN TG]],SEARCH(" ",db[[#This Row],[QTY/ CTN TG]],1)-1))</f>
        <v>12</v>
      </c>
      <c r="X2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45" s="87" t="str">
        <f>IF(db[[#This Row],[STN K]]="","",IF(db[[#This Row],[STN TG]]="LSN",12,""))</f>
        <v/>
      </c>
      <c r="Z2345" s="87" t="str">
        <f>IF(db[[#This Row],[STN TG]]="LSN","PCS","")</f>
        <v/>
      </c>
      <c r="AA2345" s="87">
        <f>db[[#This Row],[QTY B]]*IF(db[[#This Row],[QTY TG]]="",1,db[[#This Row],[QTY TG]])*IF(db[[#This Row],[QTY K]]="",1,db[[#This Row],[QTY K]])</f>
        <v>60</v>
      </c>
      <c r="AB2345" s="87" t="str">
        <f>IF(db[[#This Row],[STN K]]="",IF(db[[#This Row],[STN TG]]="",db[[#This Row],[STN B]],db[[#This Row],[STN TG]]),db[[#This Row],[STN K]])</f>
        <v>PCS</v>
      </c>
      <c r="AC2345" s="87"/>
    </row>
    <row r="2346" spans="1:29" x14ac:dyDescent="0.25">
      <c r="A2346" s="87">
        <f>ROW()-1</f>
        <v>2345</v>
      </c>
      <c r="B2346" s="3" t="str">
        <f>LOWER(SUBSTITUTE(SUBSTITUTE(SUBSTITUTE(SUBSTITUTE(SUBSTITUTE(SUBSTITUTE(db[[#This Row],[NB BM]]," ",),".",""),"-",""),"(",""),")",""),"/",""))</f>
        <v>sticknotetf024s8c</v>
      </c>
      <c r="C2346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D2346" s="3" t="str">
        <f>LOWER(SUBSTITUTE(SUBSTITUTE(SUBSTITUTE(SUBSTITUTE(SUBSTITUTE(SUBSTITUTE(SUBSTITUTE(SUBSTITUTE(SUBSTITUTE(db[[#This Row],[NB PAJAK]]," ",""),"-",""),"(",""),")",""),".",""),",",""),"/",""),"""",""),"+",""))</f>
        <v/>
      </c>
      <c r="E2346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sticknotetf024s8c108pcs</v>
      </c>
      <c r="F23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sticknotetf02458c400lbr108pcsuntana</v>
      </c>
      <c r="G2346" s="1" t="s">
        <v>1256</v>
      </c>
      <c r="H2346" s="4" t="s">
        <v>1546</v>
      </c>
      <c r="I2346" s="49"/>
      <c r="J2346" s="1" t="s">
        <v>1621</v>
      </c>
      <c r="K2346" s="26" t="e">
        <f>IF(db[[#This Row],[NB NOTA_C]]="","",COUNTIF([2]!B_MSK[concat],db[[#This Row],[NB NOTA_C]]))</f>
        <v>#REF!</v>
      </c>
      <c r="L2346" s="6" t="s">
        <v>1627</v>
      </c>
      <c r="M2346" s="1" t="s">
        <v>1826</v>
      </c>
      <c r="N2346" s="1" t="s">
        <v>2809</v>
      </c>
      <c r="P2346" s="1" t="str">
        <f>IF(db[[#This Row],[QTY/ CTN]]="","",SUBSTITUTE(SUBSTITUTE(SUBSTITUTE(db[[#This Row],[QTY/ CTN]]," ","_",2),"(",""),")","")&amp;"_")</f>
        <v>108 PCS_</v>
      </c>
      <c r="Q2346" s="1">
        <f>IF(db[[#This Row],[H_QTY/ CTN]]="","",SEARCH("_",db[[#This Row],[H_QTY/ CTN]]))</f>
        <v>8</v>
      </c>
      <c r="R2346" s="1">
        <f>IF(db[[#This Row],[H_QTY/ CTN]]="","",LEN(db[[#This Row],[H_QTY/ CTN]]))</f>
        <v>8</v>
      </c>
      <c r="S2346" s="90" t="str">
        <f>IF(db[[#This Row],[H_QTY/ CTN]]="","",LEFT(db[[#This Row],[H_QTY/ CTN]],db[[#This Row],[H_1]]-1))</f>
        <v>108 PCS</v>
      </c>
      <c r="T2346" s="87" t="str">
        <f>IF(NOT(db[[#This Row],[H_1]]=db[[#This Row],[H_2]]),MID(db[[#This Row],[H_QTY/ CTN]],db[[#This Row],[H_1]]+1,db[[#This Row],[H_2]]-db[[#This Row],[H_1]]-1),"")</f>
        <v/>
      </c>
      <c r="U2346" s="87" t="str">
        <f>IF(db[[#This Row],[QTY/ CTN B]]="","",LEFT(db[[#This Row],[QTY/ CTN B]],SEARCH(" ",db[[#This Row],[QTY/ CTN B]],1)-1))</f>
        <v>108</v>
      </c>
      <c r="V2346" s="87" t="str">
        <f>IF(db[[#This Row],[QTY/ CTN B]]="","",RIGHT(db[[#This Row],[QTY/ CTN B]],LEN(db[[#This Row],[QTY/ CTN B]])-SEARCH(" ",db[[#This Row],[QTY/ CTN B]],1)))</f>
        <v>PCS</v>
      </c>
      <c r="W2346" s="87" t="str">
        <f>IF(db[[#This Row],[QTY/ CTN TG]]="",IF(db[[#This Row],[STN TG]]="","",12),LEFT(db[[#This Row],[QTY/ CTN TG]],SEARCH(" ",db[[#This Row],[QTY/ CTN TG]],1)-1))</f>
        <v/>
      </c>
      <c r="X2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6" s="87" t="str">
        <f>IF(db[[#This Row],[STN K]]="","",IF(db[[#This Row],[STN TG]]="LSN",12,""))</f>
        <v/>
      </c>
      <c r="Z2346" s="87" t="str">
        <f>IF(db[[#This Row],[STN TG]]="LSN","PCS","")</f>
        <v/>
      </c>
      <c r="AA2346" s="87">
        <f>db[[#This Row],[QTY B]]*IF(db[[#This Row],[QTY TG]]="",1,db[[#This Row],[QTY TG]])*IF(db[[#This Row],[QTY K]]="",1,db[[#This Row],[QTY K]])</f>
        <v>108</v>
      </c>
      <c r="AB2346" s="87" t="str">
        <f>IF(db[[#This Row],[STN K]]="",IF(db[[#This Row],[STN TG]]="",db[[#This Row],[STN B]],db[[#This Row],[STN TG]]),db[[#This Row],[STN K]])</f>
        <v>PCS</v>
      </c>
      <c r="AC2346" s="87"/>
    </row>
    <row r="2347" spans="1:29" x14ac:dyDescent="0.25">
      <c r="A2347" s="87">
        <f>ROW()-1</f>
        <v>2346</v>
      </c>
      <c r="B2347" s="3" t="str">
        <f>LOWER(SUBSTITUTE(SUBSTITUTE(SUBSTITUTE(SUBSTITUTE(SUBSTITUTE(SUBSTITUTE(db[[#This Row],[NB BM]]," ",),".",""),"-",""),"(",""),")",""),"/",""))</f>
        <v>sticknotetf6548c200lbr</v>
      </c>
      <c r="C2347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D2347" s="3" t="str">
        <f>LOWER(SUBSTITUTE(SUBSTITUTE(SUBSTITUTE(SUBSTITUTE(SUBSTITUTE(SUBSTITUTE(SUBSTITUTE(SUBSTITUTE(SUBSTITUTE(db[[#This Row],[NB PAJAK]]," ",""),"-",""),"(",""),")",""),".",""),",",""),"/",""),"""",""),"+",""))</f>
        <v/>
      </c>
      <c r="E2347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sticknotetf6548c200lbr300pcs</v>
      </c>
      <c r="F23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sticknotetf6548c200lbr300pcsuntana</v>
      </c>
      <c r="G2347" s="1" t="s">
        <v>1257</v>
      </c>
      <c r="H2347" s="4" t="s">
        <v>1547</v>
      </c>
      <c r="I2347" s="49"/>
      <c r="J2347" s="1" t="s">
        <v>1621</v>
      </c>
      <c r="K2347" s="26" t="e">
        <f>IF(db[[#This Row],[NB NOTA_C]]="","",COUNTIF([2]!B_MSK[concat],db[[#This Row],[NB NOTA_C]]))</f>
        <v>#REF!</v>
      </c>
      <c r="L2347" s="6" t="s">
        <v>1627</v>
      </c>
      <c r="M2347" s="1" t="s">
        <v>1827</v>
      </c>
      <c r="N2347" s="1" t="s">
        <v>2809</v>
      </c>
      <c r="P2347" s="1" t="str">
        <f>IF(db[[#This Row],[QTY/ CTN]]="","",SUBSTITUTE(SUBSTITUTE(SUBSTITUTE(db[[#This Row],[QTY/ CTN]]," ","_",2),"(",""),")","")&amp;"_")</f>
        <v>300 PCS_</v>
      </c>
      <c r="Q2347" s="1">
        <f>IF(db[[#This Row],[H_QTY/ CTN]]="","",SEARCH("_",db[[#This Row],[H_QTY/ CTN]]))</f>
        <v>8</v>
      </c>
      <c r="R2347" s="1">
        <f>IF(db[[#This Row],[H_QTY/ CTN]]="","",LEN(db[[#This Row],[H_QTY/ CTN]]))</f>
        <v>8</v>
      </c>
      <c r="S2347" s="90" t="str">
        <f>IF(db[[#This Row],[H_QTY/ CTN]]="","",LEFT(db[[#This Row],[H_QTY/ CTN]],db[[#This Row],[H_1]]-1))</f>
        <v>300 PCS</v>
      </c>
      <c r="T2347" s="87" t="str">
        <f>IF(NOT(db[[#This Row],[H_1]]=db[[#This Row],[H_2]]),MID(db[[#This Row],[H_QTY/ CTN]],db[[#This Row],[H_1]]+1,db[[#This Row],[H_2]]-db[[#This Row],[H_1]]-1),"")</f>
        <v/>
      </c>
      <c r="U2347" s="87" t="str">
        <f>IF(db[[#This Row],[QTY/ CTN B]]="","",LEFT(db[[#This Row],[QTY/ CTN B]],SEARCH(" ",db[[#This Row],[QTY/ CTN B]],1)-1))</f>
        <v>300</v>
      </c>
      <c r="V2347" s="87" t="str">
        <f>IF(db[[#This Row],[QTY/ CTN B]]="","",RIGHT(db[[#This Row],[QTY/ CTN B]],LEN(db[[#This Row],[QTY/ CTN B]])-SEARCH(" ",db[[#This Row],[QTY/ CTN B]],1)))</f>
        <v>PCS</v>
      </c>
      <c r="W2347" s="87" t="str">
        <f>IF(db[[#This Row],[QTY/ CTN TG]]="",IF(db[[#This Row],[STN TG]]="","",12),LEFT(db[[#This Row],[QTY/ CTN TG]],SEARCH(" ",db[[#This Row],[QTY/ CTN TG]],1)-1))</f>
        <v/>
      </c>
      <c r="X2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7" s="87" t="str">
        <f>IF(db[[#This Row],[STN K]]="","",IF(db[[#This Row],[STN TG]]="LSN",12,""))</f>
        <v/>
      </c>
      <c r="Z2347" s="87" t="str">
        <f>IF(db[[#This Row],[STN TG]]="LSN","PCS","")</f>
        <v/>
      </c>
      <c r="AA2347" s="87">
        <f>db[[#This Row],[QTY B]]*IF(db[[#This Row],[QTY TG]]="",1,db[[#This Row],[QTY TG]])*IF(db[[#This Row],[QTY K]]="",1,db[[#This Row],[QTY K]])</f>
        <v>300</v>
      </c>
      <c r="AB2347" s="87" t="str">
        <f>IF(db[[#This Row],[STN K]]="",IF(db[[#This Row],[STN TG]]="",db[[#This Row],[STN B]],db[[#This Row],[STN TG]]),db[[#This Row],[STN K]])</f>
        <v>PCS</v>
      </c>
      <c r="AC2347" s="87"/>
    </row>
    <row r="2348" spans="1:29" x14ac:dyDescent="0.25">
      <c r="A2348" s="87">
        <f>ROW()-1</f>
        <v>2347</v>
      </c>
      <c r="B2348" s="3" t="str">
        <f>LOWER(SUBSTITUTE(SUBSTITUTE(SUBSTITUTE(SUBSTITUTE(SUBSTITUTE(SUBSTITUTE(db[[#This Row],[NB BM]]," ",),".",""),"-",""),"(",""),")",""),"/",""))</f>
        <v>sticknotetfsn02458c</v>
      </c>
      <c r="C2348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D2348" s="3" t="str">
        <f>LOWER(SUBSTITUTE(SUBSTITUTE(SUBSTITUTE(SUBSTITUTE(SUBSTITUTE(SUBSTITUTE(SUBSTITUTE(SUBSTITUTE(SUBSTITUTE(db[[#This Row],[NB PAJAK]]," ",""),"-",""),"(",""),")",""),".",""),",",""),"/",""),"""",""),"+",""))</f>
        <v/>
      </c>
      <c r="E2348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sticknotetfsn02458c100pcs</v>
      </c>
      <c r="F23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sticknotetfsn02458c100pcsuntana</v>
      </c>
      <c r="G2348" s="1" t="s">
        <v>2215</v>
      </c>
      <c r="H2348" s="4" t="s">
        <v>2212</v>
      </c>
      <c r="I2348" s="2"/>
      <c r="J2348" s="1" t="s">
        <v>1621</v>
      </c>
      <c r="K2348" s="26" t="e">
        <f>IF(db[[#This Row],[NB NOTA_C]]="","",COUNTIF([2]!B_MSK[concat],db[[#This Row],[NB NOTA_C]]))</f>
        <v>#REF!</v>
      </c>
      <c r="L2348" s="7" t="s">
        <v>1627</v>
      </c>
      <c r="M2348" s="3" t="s">
        <v>1666</v>
      </c>
      <c r="N2348" s="1" t="s">
        <v>2809</v>
      </c>
      <c r="P2348" s="1" t="str">
        <f>IF(db[[#This Row],[QTY/ CTN]]="","",SUBSTITUTE(SUBSTITUTE(SUBSTITUTE(db[[#This Row],[QTY/ CTN]]," ","_",2),"(",""),")","")&amp;"_")</f>
        <v>100 PCS_</v>
      </c>
      <c r="Q2348" s="1">
        <f>IF(db[[#This Row],[H_QTY/ CTN]]="","",SEARCH("_",db[[#This Row],[H_QTY/ CTN]]))</f>
        <v>8</v>
      </c>
      <c r="R2348" s="1">
        <f>IF(db[[#This Row],[H_QTY/ CTN]]="","",LEN(db[[#This Row],[H_QTY/ CTN]]))</f>
        <v>8</v>
      </c>
      <c r="S2348" s="90" t="str">
        <f>IF(db[[#This Row],[H_QTY/ CTN]]="","",LEFT(db[[#This Row],[H_QTY/ CTN]],db[[#This Row],[H_1]]-1))</f>
        <v>100 PCS</v>
      </c>
      <c r="T2348" s="87" t="str">
        <f>IF(NOT(db[[#This Row],[H_1]]=db[[#This Row],[H_2]]),MID(db[[#This Row],[H_QTY/ CTN]],db[[#This Row],[H_1]]+1,db[[#This Row],[H_2]]-db[[#This Row],[H_1]]-1),"")</f>
        <v/>
      </c>
      <c r="U2348" s="87" t="str">
        <f>IF(db[[#This Row],[QTY/ CTN B]]="","",LEFT(db[[#This Row],[QTY/ CTN B]],SEARCH(" ",db[[#This Row],[QTY/ CTN B]],1)-1))</f>
        <v>100</v>
      </c>
      <c r="V2348" s="87" t="str">
        <f>IF(db[[#This Row],[QTY/ CTN B]]="","",RIGHT(db[[#This Row],[QTY/ CTN B]],LEN(db[[#This Row],[QTY/ CTN B]])-SEARCH(" ",db[[#This Row],[QTY/ CTN B]],1)))</f>
        <v>PCS</v>
      </c>
      <c r="W2348" s="87" t="str">
        <f>IF(db[[#This Row],[QTY/ CTN TG]]="",IF(db[[#This Row],[STN TG]]="","",12),LEFT(db[[#This Row],[QTY/ CTN TG]],SEARCH(" ",db[[#This Row],[QTY/ CTN TG]],1)-1))</f>
        <v/>
      </c>
      <c r="X2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8" s="87" t="str">
        <f>IF(db[[#This Row],[STN K]]="","",IF(db[[#This Row],[STN TG]]="LSN",12,""))</f>
        <v/>
      </c>
      <c r="Z2348" s="87" t="str">
        <f>IF(db[[#This Row],[STN TG]]="LSN","PCS","")</f>
        <v/>
      </c>
      <c r="AA2348" s="87">
        <f>db[[#This Row],[QTY B]]*IF(db[[#This Row],[QTY TG]]="",1,db[[#This Row],[QTY TG]])*IF(db[[#This Row],[QTY K]]="",1,db[[#This Row],[QTY K]])</f>
        <v>100</v>
      </c>
      <c r="AB2348" s="87" t="str">
        <f>IF(db[[#This Row],[STN K]]="",IF(db[[#This Row],[STN TG]]="",db[[#This Row],[STN B]],db[[#This Row],[STN TG]]),db[[#This Row],[STN K]])</f>
        <v>PCS</v>
      </c>
      <c r="AC2348" s="87"/>
    </row>
    <row r="2349" spans="1:29" x14ac:dyDescent="0.25">
      <c r="A2349" s="87">
        <f>ROW()-1</f>
        <v>2348</v>
      </c>
      <c r="B2349" s="3" t="str">
        <f>LOWER(SUBSTITUTE(SUBSTITUTE(SUBSTITUTE(SUBSTITUTE(SUBSTITUTE(SUBSTITUTE(db[[#This Row],[NB BM]]," ",),".",""),"-",""),"(",""),")",""),"/",""))</f>
        <v>sticknotetf010</v>
      </c>
      <c r="C2349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D2349" s="3" t="str">
        <f>LOWER(SUBSTITUTE(SUBSTITUTE(SUBSTITUTE(SUBSTITUTE(SUBSTITUTE(SUBSTITUTE(SUBSTITUTE(SUBSTITUTE(SUBSTITUTE(db[[#This Row],[NB PAJAK]]," ",""),"-",""),"(",""),")",""),".",""),",",""),"/",""),"""",""),"+",""))</f>
        <v/>
      </c>
      <c r="E2349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sticknotetf010600pcs</v>
      </c>
      <c r="F2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sticknotetf010600pcsuntana</v>
      </c>
      <c r="G2349" s="1" t="s">
        <v>4487</v>
      </c>
      <c r="H2349" s="4" t="s">
        <v>4486</v>
      </c>
      <c r="I2349" s="49"/>
      <c r="J2349" s="1" t="s">
        <v>1621</v>
      </c>
      <c r="K2349" s="26" t="e">
        <f>IF(db[[#This Row],[NB NOTA_C]]="","",COUNTIF([2]!B_MSK[concat],db[[#This Row],[NB NOTA_C]]))</f>
        <v>#REF!</v>
      </c>
      <c r="L2349" s="7" t="s">
        <v>1627</v>
      </c>
      <c r="M2349" s="3" t="s">
        <v>1786</v>
      </c>
      <c r="N2349" s="1" t="s">
        <v>2809</v>
      </c>
      <c r="O2349" s="3"/>
      <c r="P2349" s="3" t="str">
        <f>IF(db[[#This Row],[QTY/ CTN]]="","",SUBSTITUTE(SUBSTITUTE(SUBSTITUTE(db[[#This Row],[QTY/ CTN]]," ","_",2),"(",""),")","")&amp;"_")</f>
        <v>600 PCS_</v>
      </c>
      <c r="Q2349" s="3">
        <f>IF(db[[#This Row],[H_QTY/ CTN]]="","",SEARCH("_",db[[#This Row],[H_QTY/ CTN]]))</f>
        <v>8</v>
      </c>
      <c r="R2349" s="3">
        <f>IF(db[[#This Row],[H_QTY/ CTN]]="","",LEN(db[[#This Row],[H_QTY/ CTN]]))</f>
        <v>8</v>
      </c>
      <c r="S2349" s="90" t="str">
        <f>IF(db[[#This Row],[H_QTY/ CTN]]="","",LEFT(db[[#This Row],[H_QTY/ CTN]],db[[#This Row],[H_1]]-1))</f>
        <v>600 PCS</v>
      </c>
      <c r="T2349" s="87" t="str">
        <f>IF(NOT(db[[#This Row],[H_1]]=db[[#This Row],[H_2]]),MID(db[[#This Row],[H_QTY/ CTN]],db[[#This Row],[H_1]]+1,db[[#This Row],[H_2]]-db[[#This Row],[H_1]]-1),"")</f>
        <v/>
      </c>
      <c r="U2349" s="87" t="str">
        <f>IF(db[[#This Row],[QTY/ CTN B]]="","",LEFT(db[[#This Row],[QTY/ CTN B]],SEARCH(" ",db[[#This Row],[QTY/ CTN B]],1)-1))</f>
        <v>600</v>
      </c>
      <c r="V2349" s="87" t="str">
        <f>IF(db[[#This Row],[QTY/ CTN B]]="","",RIGHT(db[[#This Row],[QTY/ CTN B]],LEN(db[[#This Row],[QTY/ CTN B]])-SEARCH(" ",db[[#This Row],[QTY/ CTN B]],1)))</f>
        <v>PCS</v>
      </c>
      <c r="W2349" s="87" t="str">
        <f>IF(db[[#This Row],[QTY/ CTN TG]]="",IF(db[[#This Row],[STN TG]]="","",12),LEFT(db[[#This Row],[QTY/ CTN TG]],SEARCH(" ",db[[#This Row],[QTY/ CTN TG]],1)-1))</f>
        <v/>
      </c>
      <c r="X2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49" s="87" t="str">
        <f>IF(db[[#This Row],[STN K]]="","",IF(db[[#This Row],[STN TG]]="LSN",12,""))</f>
        <v/>
      </c>
      <c r="Z2349" s="87" t="str">
        <f>IF(db[[#This Row],[STN TG]]="LSN","PCS","")</f>
        <v/>
      </c>
      <c r="AA2349" s="87">
        <f>db[[#This Row],[QTY B]]*IF(db[[#This Row],[QTY TG]]="",1,db[[#This Row],[QTY TG]])*IF(db[[#This Row],[QTY K]]="",1,db[[#This Row],[QTY K]])</f>
        <v>600</v>
      </c>
      <c r="AB2349" s="87" t="str">
        <f>IF(db[[#This Row],[STN K]]="",IF(db[[#This Row],[STN TG]]="",db[[#This Row],[STN B]],db[[#This Row],[STN TG]]),db[[#This Row],[STN K]])</f>
        <v>PCS</v>
      </c>
      <c r="AC2349" s="87"/>
    </row>
    <row r="2350" spans="1:29" x14ac:dyDescent="0.25">
      <c r="A2350" s="87">
        <f>ROW()-1</f>
        <v>2349</v>
      </c>
      <c r="B2350" s="3" t="str">
        <f>LOWER(SUBSTITUTE(SUBSTITUTE(SUBSTITUTE(SUBSTITUTE(SUBSTITUTE(SUBSTITUTE(db[[#This Row],[NB BM]]," ",),".",""),"-",""),"(",""),")",""),"/",""))</f>
        <v>sticknotetfpn0244400lb3"</v>
      </c>
      <c r="C2350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D2350" s="3" t="str">
        <f>LOWER(SUBSTITUTE(SUBSTITUTE(SUBSTITUTE(SUBSTITUTE(SUBSTITUTE(SUBSTITUTE(SUBSTITUTE(SUBSTITUTE(SUBSTITUTE(db[[#This Row],[NB PAJAK]]," ",""),"-",""),"(",""),")",""),".",""),",",""),"/",""),"""",""),"+",""))</f>
        <v/>
      </c>
      <c r="E2350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sticknotetfpn0244400lb3108pcs</v>
      </c>
      <c r="F23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sticknotetfpn0244400lbr3108pcsuntana</v>
      </c>
      <c r="G2350" s="1" t="s">
        <v>3091</v>
      </c>
      <c r="H2350" s="4" t="s">
        <v>3084</v>
      </c>
      <c r="I2350" s="49"/>
      <c r="J2350" s="1" t="s">
        <v>1621</v>
      </c>
      <c r="K2350" s="26" t="e">
        <f>IF(db[[#This Row],[NB NOTA_C]]="","",COUNTIF([2]!B_MSK[concat],db[[#This Row],[NB NOTA_C]]))</f>
        <v>#REF!</v>
      </c>
      <c r="L2350" s="7" t="s">
        <v>1627</v>
      </c>
      <c r="M2350" s="3" t="s">
        <v>1826</v>
      </c>
      <c r="N2350" s="1" t="s">
        <v>2809</v>
      </c>
      <c r="O2350" s="3"/>
      <c r="P2350" s="3" t="str">
        <f>IF(db[[#This Row],[QTY/ CTN]]="","",SUBSTITUTE(SUBSTITUTE(SUBSTITUTE(db[[#This Row],[QTY/ CTN]]," ","_",2),"(",""),")","")&amp;"_")</f>
        <v>108 PCS_</v>
      </c>
      <c r="Q2350" s="3">
        <f>IF(db[[#This Row],[H_QTY/ CTN]]="","",SEARCH("_",db[[#This Row],[H_QTY/ CTN]]))</f>
        <v>8</v>
      </c>
      <c r="R2350" s="3">
        <f>IF(db[[#This Row],[H_QTY/ CTN]]="","",LEN(db[[#This Row],[H_QTY/ CTN]]))</f>
        <v>8</v>
      </c>
      <c r="S2350" s="90" t="str">
        <f>IF(db[[#This Row],[H_QTY/ CTN]]="","",LEFT(db[[#This Row],[H_QTY/ CTN]],db[[#This Row],[H_1]]-1))</f>
        <v>108 PCS</v>
      </c>
      <c r="T2350" s="87" t="str">
        <f>IF(NOT(db[[#This Row],[H_1]]=db[[#This Row],[H_2]]),MID(db[[#This Row],[H_QTY/ CTN]],db[[#This Row],[H_1]]+1,db[[#This Row],[H_2]]-db[[#This Row],[H_1]]-1),"")</f>
        <v/>
      </c>
      <c r="U2350" s="87" t="str">
        <f>IF(db[[#This Row],[QTY/ CTN B]]="","",LEFT(db[[#This Row],[QTY/ CTN B]],SEARCH(" ",db[[#This Row],[QTY/ CTN B]],1)-1))</f>
        <v>108</v>
      </c>
      <c r="V2350" s="87" t="str">
        <f>IF(db[[#This Row],[QTY/ CTN B]]="","",RIGHT(db[[#This Row],[QTY/ CTN B]],LEN(db[[#This Row],[QTY/ CTN B]])-SEARCH(" ",db[[#This Row],[QTY/ CTN B]],1)))</f>
        <v>PCS</v>
      </c>
      <c r="W2350" s="87" t="str">
        <f>IF(db[[#This Row],[QTY/ CTN TG]]="",IF(db[[#This Row],[STN TG]]="","",12),LEFT(db[[#This Row],[QTY/ CTN TG]],SEARCH(" ",db[[#This Row],[QTY/ CTN TG]],1)-1))</f>
        <v/>
      </c>
      <c r="X2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0" s="87" t="str">
        <f>IF(db[[#This Row],[STN K]]="","",IF(db[[#This Row],[STN TG]]="LSN",12,""))</f>
        <v/>
      </c>
      <c r="Z2350" s="87" t="str">
        <f>IF(db[[#This Row],[STN TG]]="LSN","PCS","")</f>
        <v/>
      </c>
      <c r="AA2350" s="87">
        <f>db[[#This Row],[QTY B]]*IF(db[[#This Row],[QTY TG]]="",1,db[[#This Row],[QTY TG]])*IF(db[[#This Row],[QTY K]]="",1,db[[#This Row],[QTY K]])</f>
        <v>108</v>
      </c>
      <c r="AB2350" s="87" t="str">
        <f>IF(db[[#This Row],[STN K]]="",IF(db[[#This Row],[STN TG]]="",db[[#This Row],[STN B]],db[[#This Row],[STN TG]]),db[[#This Row],[STN K]])</f>
        <v>PCS</v>
      </c>
      <c r="AC2350" s="87"/>
    </row>
    <row r="2351" spans="1:29" x14ac:dyDescent="0.25">
      <c r="A2351" s="87">
        <f>ROW()-1</f>
        <v>2350</v>
      </c>
      <c r="B2351" s="3" t="str">
        <f>LOWER(SUBSTITUTE(SUBSTITUTE(SUBSTITUTE(SUBSTITUTE(SUBSTITUTE(SUBSTITUTE(db[[#This Row],[NB BM]]," ",),".",""),"-",""),"(",""),")",""),"/",""))</f>
        <v>stickernamafancyholo</v>
      </c>
      <c r="C2351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351" s="3" t="str">
        <f>LOWER(SUBSTITUTE(SUBSTITUTE(SUBSTITUTE(SUBSTITUTE(SUBSTITUTE(SUBSTITUTE(SUBSTITUTE(SUBSTITUTE(SUBSTITUTE(db[[#This Row],[NB PAJAK]]," ",""),"-",""),"(",""),")",""),".",""),",",""),"/",""),"""",""),"+",""))</f>
        <v/>
      </c>
      <c r="E2351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stickernamafancyholo2520pcs</v>
      </c>
      <c r="F2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stickernamafancyholo2520pcsuntana</v>
      </c>
      <c r="G2351" s="4" t="s">
        <v>6350</v>
      </c>
      <c r="H2351" s="4" t="s">
        <v>6343</v>
      </c>
      <c r="I2351" s="49"/>
      <c r="J2351" s="1" t="s">
        <v>1621</v>
      </c>
      <c r="K2351" s="28" t="e">
        <f>IF(db[[#This Row],[NB NOTA_C]]="","",COUNTIF([2]!B_MSK[concat],db[[#This Row],[NB NOTA_C]]))</f>
        <v>#REF!</v>
      </c>
      <c r="L2351" s="7" t="s">
        <v>2777</v>
      </c>
      <c r="M2351" s="3" t="s">
        <v>6353</v>
      </c>
      <c r="N2351" s="1" t="s">
        <v>2790</v>
      </c>
      <c r="O2351" s="3"/>
      <c r="P2351" s="3" t="str">
        <f>IF(db[[#This Row],[QTY/ CTN]]="","",SUBSTITUTE(SUBSTITUTE(SUBSTITUTE(db[[#This Row],[QTY/ CTN]]," ","_",2),"(",""),")","")&amp;"_")</f>
        <v>2520 PCS_</v>
      </c>
      <c r="Q2351" s="3">
        <f>IF(db[[#This Row],[H_QTY/ CTN]]="","",SEARCH("_",db[[#This Row],[H_QTY/ CTN]]))</f>
        <v>9</v>
      </c>
      <c r="R2351" s="3">
        <f>IF(db[[#This Row],[H_QTY/ CTN]]="","",LEN(db[[#This Row],[H_QTY/ CTN]]))</f>
        <v>9</v>
      </c>
      <c r="S2351" s="87" t="str">
        <f>IF(db[[#This Row],[H_QTY/ CTN]]="","",LEFT(db[[#This Row],[H_QTY/ CTN]],db[[#This Row],[H_1]]-1))</f>
        <v>2520 PCS</v>
      </c>
      <c r="T2351" s="87" t="str">
        <f>IF(NOT(db[[#This Row],[H_1]]=db[[#This Row],[H_2]]),MID(db[[#This Row],[H_QTY/ CTN]],db[[#This Row],[H_1]]+1,db[[#This Row],[H_2]]-db[[#This Row],[H_1]]-1),"")</f>
        <v/>
      </c>
      <c r="U2351" s="87" t="str">
        <f>IF(db[[#This Row],[QTY/ CTN B]]="","",LEFT(db[[#This Row],[QTY/ CTN B]],SEARCH(" ",db[[#This Row],[QTY/ CTN B]],1)-1))</f>
        <v>2520</v>
      </c>
      <c r="V2351" s="87" t="str">
        <f>IF(db[[#This Row],[QTY/ CTN B]]="","",RIGHT(db[[#This Row],[QTY/ CTN B]],LEN(db[[#This Row],[QTY/ CTN B]])-SEARCH(" ",db[[#This Row],[QTY/ CTN B]],1)))</f>
        <v>PCS</v>
      </c>
      <c r="W2351" s="87" t="str">
        <f>IF(db[[#This Row],[QTY/ CTN TG]]="",IF(db[[#This Row],[STN TG]]="","",12),LEFT(db[[#This Row],[QTY/ CTN TG]],SEARCH(" ",db[[#This Row],[QTY/ CTN TG]],1)-1))</f>
        <v/>
      </c>
      <c r="X2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1" s="87" t="str">
        <f>IF(db[[#This Row],[STN K]]="","",IF(db[[#This Row],[STN TG]]="LSN",12,""))</f>
        <v/>
      </c>
      <c r="Z2351" s="87" t="str">
        <f>IF(db[[#This Row],[STN TG]]="LSN","PCS","")</f>
        <v/>
      </c>
      <c r="AA2351" s="87">
        <f>db[[#This Row],[QTY B]]*IF(db[[#This Row],[QTY TG]]="",1,db[[#This Row],[QTY TG]])*IF(db[[#This Row],[QTY K]]="",1,db[[#This Row],[QTY K]])</f>
        <v>2520</v>
      </c>
      <c r="AB2351" s="87" t="str">
        <f>IF(db[[#This Row],[STN K]]="",IF(db[[#This Row],[STN TG]]="",db[[#This Row],[STN B]],db[[#This Row],[STN TG]]),db[[#This Row],[STN K]])</f>
        <v>PCS</v>
      </c>
      <c r="AC2351" s="87"/>
    </row>
    <row r="2352" spans="1:29" x14ac:dyDescent="0.25">
      <c r="A2352" s="87">
        <f>ROW()-1</f>
        <v>2351</v>
      </c>
      <c r="B2352" s="3" t="str">
        <f>LOWER(SUBSTITUTE(SUBSTITUTE(SUBSTITUTE(SUBSTITUTE(SUBSTITUTE(SUBSTITUTE(db[[#This Row],[NB BM]]," ",),".",""),"-",""),"(",""),")",""),"/",""))</f>
        <v>stickernamafancyholo</v>
      </c>
      <c r="C2352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352" s="3" t="str">
        <f>LOWER(SUBSTITUTE(SUBSTITUTE(SUBSTITUTE(SUBSTITUTE(SUBSTITUTE(SUBSTITUTE(SUBSTITUTE(SUBSTITUTE(SUBSTITUTE(db[[#This Row],[NB PAJAK]]," ",""),"-",""),"(",""),")",""),".",""),",",""),"/",""),"""",""),"+",""))</f>
        <v/>
      </c>
      <c r="E2352" s="3" t="str">
        <f>LOWER(SUBSTITUTE(SUBSTITUTE(SUBSTITUTE(SUBSTITUTE(SUBSTITUTE(SUBSTITUTE(SUBSTITUTE(SUBSTITUTE(SUBSTITUTE(db[[#This Row],[NB BM]]&amp;db[[#This Row],[QTY/ CTN]]," ",),".",""),"-",""),"(",""),")",""),",",""),"/",""),"""",""),"+",""))</f>
        <v>stickernamafancyholo3780pcs</v>
      </c>
      <c r="F23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stickernamafancyholo3780pcsuntana</v>
      </c>
      <c r="G2352" s="4" t="s">
        <v>6350</v>
      </c>
      <c r="H2352" s="4" t="s">
        <v>6343</v>
      </c>
      <c r="I2352" s="49"/>
      <c r="J2352" s="1" t="s">
        <v>1621</v>
      </c>
      <c r="K2352" s="28" t="e">
        <f>IF(db[[#This Row],[NB NOTA_C]]="","",COUNTIF([2]!B_MSK[concat],db[[#This Row],[NB NOTA_C]]))</f>
        <v>#REF!</v>
      </c>
      <c r="L2352" s="7" t="s">
        <v>2777</v>
      </c>
      <c r="M2352" s="3" t="s">
        <v>6359</v>
      </c>
      <c r="N2352" s="1" t="s">
        <v>2790</v>
      </c>
      <c r="O2352" s="3"/>
      <c r="P2352" s="3" t="str">
        <f>IF(db[[#This Row],[QTY/ CTN]]="","",SUBSTITUTE(SUBSTITUTE(SUBSTITUTE(db[[#This Row],[QTY/ CTN]]," ","_",2),"(",""),")","")&amp;"_")</f>
        <v>3780 PCS_</v>
      </c>
      <c r="Q2352" s="3">
        <f>IF(db[[#This Row],[H_QTY/ CTN]]="","",SEARCH("_",db[[#This Row],[H_QTY/ CTN]]))</f>
        <v>9</v>
      </c>
      <c r="R2352" s="3">
        <f>IF(db[[#This Row],[H_QTY/ CTN]]="","",LEN(db[[#This Row],[H_QTY/ CTN]]))</f>
        <v>9</v>
      </c>
      <c r="S2352" s="87" t="str">
        <f>IF(db[[#This Row],[H_QTY/ CTN]]="","",LEFT(db[[#This Row],[H_QTY/ CTN]],db[[#This Row],[H_1]]-1))</f>
        <v>3780 PCS</v>
      </c>
      <c r="T2352" s="87" t="str">
        <f>IF(NOT(db[[#This Row],[H_1]]=db[[#This Row],[H_2]]),MID(db[[#This Row],[H_QTY/ CTN]],db[[#This Row],[H_1]]+1,db[[#This Row],[H_2]]-db[[#This Row],[H_1]]-1),"")</f>
        <v/>
      </c>
      <c r="U2352" s="87" t="str">
        <f>IF(db[[#This Row],[QTY/ CTN B]]="","",LEFT(db[[#This Row],[QTY/ CTN B]],SEARCH(" ",db[[#This Row],[QTY/ CTN B]],1)-1))</f>
        <v>3780</v>
      </c>
      <c r="V2352" s="87" t="str">
        <f>IF(db[[#This Row],[QTY/ CTN B]]="","",RIGHT(db[[#This Row],[QTY/ CTN B]],LEN(db[[#This Row],[QTY/ CTN B]])-SEARCH(" ",db[[#This Row],[QTY/ CTN B]],1)))</f>
        <v>PCS</v>
      </c>
      <c r="W2352" s="87" t="str">
        <f>IF(db[[#This Row],[QTY/ CTN TG]]="",IF(db[[#This Row],[STN TG]]="","",12),LEFT(db[[#This Row],[QTY/ CTN TG]],SEARCH(" ",db[[#This Row],[QTY/ CTN TG]],1)-1))</f>
        <v/>
      </c>
      <c r="X2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2" s="87" t="str">
        <f>IF(db[[#This Row],[STN K]]="","",IF(db[[#This Row],[STN TG]]="LSN",12,""))</f>
        <v/>
      </c>
      <c r="Z2352" s="87" t="str">
        <f>IF(db[[#This Row],[STN TG]]="LSN","PCS","")</f>
        <v/>
      </c>
      <c r="AA2352" s="87">
        <f>db[[#This Row],[QTY B]]*IF(db[[#This Row],[QTY TG]]="",1,db[[#This Row],[QTY TG]])*IF(db[[#This Row],[QTY K]]="",1,db[[#This Row],[QTY K]])</f>
        <v>3780</v>
      </c>
      <c r="AB2352" s="87" t="str">
        <f>IF(db[[#This Row],[STN K]]="",IF(db[[#This Row],[STN TG]]="",db[[#This Row],[STN B]],db[[#This Row],[STN TG]]),db[[#This Row],[STN K]])</f>
        <v>PCS</v>
      </c>
      <c r="AC2352" s="87"/>
    </row>
    <row r="2353" spans="1:29" x14ac:dyDescent="0.25">
      <c r="A2353" s="87">
        <f>ROW()-1</f>
        <v>2352</v>
      </c>
      <c r="B2353" s="3" t="str">
        <f>LOWER(SUBSTITUTE(SUBSTITUTE(SUBSTITUTE(SUBSTITUTE(SUBSTITUTE(SUBSTITUTE(db[[#This Row],[NB BM]]," ",),".",""),"-",""),"(",""),")",""),"/",""))</f>
        <v>stipb24goztarwarnabesar</v>
      </c>
      <c r="C2353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D2353" s="3" t="str">
        <f>LOWER(SUBSTITUTE(SUBSTITUTE(SUBSTITUTE(SUBSTITUTE(SUBSTITUTE(SUBSTITUTE(SUBSTITUTE(SUBSTITUTE(SUBSTITUTE(db[[#This Row],[NB PAJAK]]," ",""),"-",""),"(",""),")",""),".",""),",",""),"/",""),"""",""),"+",""))</f>
        <v/>
      </c>
      <c r="E2353" s="3" t="str">
        <f>LOWER(SUBSTITUTE(SUBSTITUTE(SUBSTITUTE(SUBSTITUTE(SUBSTITUTE(SUBSTITUTE(SUBSTITUTE(SUBSTITUTE(SUBSTITUTE(db[[#This Row],[NB BM]]&amp;db[[#This Row],[QTY/ CTN]]," ",),".",""),"-",""),"(",""),")",""),",",""),"/",""),"""",""),"+",""))</f>
        <v>stipb24goztarwarnabesar60ktk</v>
      </c>
      <c r="F2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stipb24goztarwarnabesar60ktkuntana</v>
      </c>
      <c r="G2353" s="1" t="s">
        <v>1258</v>
      </c>
      <c r="H2353" s="4" t="s">
        <v>2961</v>
      </c>
      <c r="I2353" s="49"/>
      <c r="J2353" s="1" t="s">
        <v>1621</v>
      </c>
      <c r="K2353" s="26" t="e">
        <f>IF(db[[#This Row],[NB NOTA_C]]="","",COUNTIF([2]!B_MSK[concat],db[[#This Row],[NB NOTA_C]]))</f>
        <v>#REF!</v>
      </c>
      <c r="L2353" s="7" t="s">
        <v>1646</v>
      </c>
      <c r="M2353" s="3" t="s">
        <v>2170</v>
      </c>
      <c r="N2353" s="1" t="s">
        <v>2819</v>
      </c>
      <c r="P2353" s="1" t="str">
        <f>IF(db[[#This Row],[QTY/ CTN]]="","",SUBSTITUTE(SUBSTITUTE(SUBSTITUTE(db[[#This Row],[QTY/ CTN]]," ","_",2),"(",""),")","")&amp;"_")</f>
        <v>60 KTK_</v>
      </c>
      <c r="Q2353" s="1">
        <f>IF(db[[#This Row],[H_QTY/ CTN]]="","",SEARCH("_",db[[#This Row],[H_QTY/ CTN]]))</f>
        <v>7</v>
      </c>
      <c r="R2353" s="1">
        <f>IF(db[[#This Row],[H_QTY/ CTN]]="","",LEN(db[[#This Row],[H_QTY/ CTN]]))</f>
        <v>7</v>
      </c>
      <c r="S2353" s="90" t="str">
        <f>IF(db[[#This Row],[H_QTY/ CTN]]="","",LEFT(db[[#This Row],[H_QTY/ CTN]],db[[#This Row],[H_1]]-1))</f>
        <v>60 KTK</v>
      </c>
      <c r="T2353" s="87" t="str">
        <f>IF(NOT(db[[#This Row],[H_1]]=db[[#This Row],[H_2]]),MID(db[[#This Row],[H_QTY/ CTN]],db[[#This Row],[H_1]]+1,db[[#This Row],[H_2]]-db[[#This Row],[H_1]]-1),"")</f>
        <v/>
      </c>
      <c r="U2353" s="87" t="str">
        <f>IF(db[[#This Row],[QTY/ CTN B]]="","",LEFT(db[[#This Row],[QTY/ CTN B]],SEARCH(" ",db[[#This Row],[QTY/ CTN B]],1)-1))</f>
        <v>60</v>
      </c>
      <c r="V2353" s="87" t="str">
        <f>IF(db[[#This Row],[QTY/ CTN B]]="","",RIGHT(db[[#This Row],[QTY/ CTN B]],LEN(db[[#This Row],[QTY/ CTN B]])-SEARCH(" ",db[[#This Row],[QTY/ CTN B]],1)))</f>
        <v>KTK</v>
      </c>
      <c r="W2353" s="87" t="str">
        <f>IF(db[[#This Row],[QTY/ CTN TG]]="",IF(db[[#This Row],[STN TG]]="","",12),LEFT(db[[#This Row],[QTY/ CTN TG]],SEARCH(" ",db[[#This Row],[QTY/ CTN TG]],1)-1))</f>
        <v/>
      </c>
      <c r="X2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3" s="87" t="str">
        <f>IF(db[[#This Row],[STN K]]="","",IF(db[[#This Row],[STN TG]]="LSN",12,""))</f>
        <v/>
      </c>
      <c r="Z2353" s="87" t="str">
        <f>IF(db[[#This Row],[STN TG]]="LSN","PCS","")</f>
        <v/>
      </c>
      <c r="AA2353" s="87">
        <f>db[[#This Row],[QTY B]]*IF(db[[#This Row],[QTY TG]]="",1,db[[#This Row],[QTY TG]])*IF(db[[#This Row],[QTY K]]="",1,db[[#This Row],[QTY K]])</f>
        <v>60</v>
      </c>
      <c r="AB2353" s="87" t="str">
        <f>IF(db[[#This Row],[STN K]]="",IF(db[[#This Row],[STN TG]]="",db[[#This Row],[STN B]],db[[#This Row],[STN TG]]),db[[#This Row],[STN K]])</f>
        <v>KTK</v>
      </c>
      <c r="AC2353" s="87"/>
    </row>
    <row r="2354" spans="1:29" x14ac:dyDescent="0.25">
      <c r="A2354" s="87">
        <f>ROW()-1</f>
        <v>2353</v>
      </c>
      <c r="B2354" s="3" t="str">
        <f>LOWER(SUBSTITUTE(SUBSTITUTE(SUBSTITUTE(SUBSTITUTE(SUBSTITUTE(SUBSTITUTE(db[[#This Row],[NB BM]]," ",),".",""),"-",""),"(",""),")",""),"/",""))</f>
        <v>sulinggds23solid</v>
      </c>
      <c r="C2354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D2354" s="3" t="str">
        <f>LOWER(SUBSTITUTE(SUBSTITUTE(SUBSTITUTE(SUBSTITUTE(SUBSTITUTE(SUBSTITUTE(SUBSTITUTE(SUBSTITUTE(SUBSTITUTE(db[[#This Row],[NB PAJAK]]," ",""),"-",""),"(",""),")",""),".",""),",",""),"/",""),"""",""),"+",""))</f>
        <v/>
      </c>
      <c r="E2354" s="3" t="str">
        <f>LOWER(SUBSTITUTE(SUBSTITUTE(SUBSTITUTE(SUBSTITUTE(SUBSTITUTE(SUBSTITUTE(SUBSTITUTE(SUBSTITUTE(SUBSTITUTE(db[[#This Row],[NB BM]]&amp;db[[#This Row],[QTY/ CTN]]," ",),".",""),"-",""),"(",""),")",""),",",""),"/",""),"""",""),"+",""))</f>
        <v>sulinggds23solid12lsn</v>
      </c>
      <c r="F2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sulinggds23solid12lsnuntana</v>
      </c>
      <c r="G2354" s="4" t="s">
        <v>5179</v>
      </c>
      <c r="H2354" s="4" t="s">
        <v>5178</v>
      </c>
      <c r="I2354" s="49"/>
      <c r="J2354" s="1" t="s">
        <v>1621</v>
      </c>
      <c r="K2354" s="28" t="e">
        <f>IF(db[[#This Row],[NB NOTA_C]]="","",COUNTIF([2]!B_MSK[concat],db[[#This Row],[NB NOTA_C]]))</f>
        <v>#REF!</v>
      </c>
      <c r="L2354" s="7" t="s">
        <v>1648</v>
      </c>
      <c r="M2354" s="3" t="s">
        <v>1661</v>
      </c>
      <c r="N2354" s="1" t="s">
        <v>2790</v>
      </c>
      <c r="O2354" s="3"/>
      <c r="P2354" s="3" t="str">
        <f>IF(db[[#This Row],[QTY/ CTN]]="","",SUBSTITUTE(SUBSTITUTE(SUBSTITUTE(db[[#This Row],[QTY/ CTN]]," ","_",2),"(",""),")","")&amp;"_")</f>
        <v>12 LSN_</v>
      </c>
      <c r="Q2354" s="3">
        <f>IF(db[[#This Row],[H_QTY/ CTN]]="","",SEARCH("_",db[[#This Row],[H_QTY/ CTN]]))</f>
        <v>7</v>
      </c>
      <c r="R2354" s="3">
        <f>IF(db[[#This Row],[H_QTY/ CTN]]="","",LEN(db[[#This Row],[H_QTY/ CTN]]))</f>
        <v>7</v>
      </c>
      <c r="S2354" s="87" t="str">
        <f>IF(db[[#This Row],[H_QTY/ CTN]]="","",LEFT(db[[#This Row],[H_QTY/ CTN]],db[[#This Row],[H_1]]-1))</f>
        <v>12 LSN</v>
      </c>
      <c r="T2354" s="87" t="str">
        <f>IF(NOT(db[[#This Row],[H_1]]=db[[#This Row],[H_2]]),MID(db[[#This Row],[H_QTY/ CTN]],db[[#This Row],[H_1]]+1,db[[#This Row],[H_2]]-db[[#This Row],[H_1]]-1),"")</f>
        <v/>
      </c>
      <c r="U2354" s="87" t="str">
        <f>IF(db[[#This Row],[QTY/ CTN B]]="","",LEFT(db[[#This Row],[QTY/ CTN B]],SEARCH(" ",db[[#This Row],[QTY/ CTN B]],1)-1))</f>
        <v>12</v>
      </c>
      <c r="V2354" s="87" t="str">
        <f>IF(db[[#This Row],[QTY/ CTN B]]="","",RIGHT(db[[#This Row],[QTY/ CTN B]],LEN(db[[#This Row],[QTY/ CTN B]])-SEARCH(" ",db[[#This Row],[QTY/ CTN B]],1)))</f>
        <v>LSN</v>
      </c>
      <c r="W2354" s="87">
        <f>IF(db[[#This Row],[QTY/ CTN TG]]="",IF(db[[#This Row],[STN TG]]="","",12),LEFT(db[[#This Row],[QTY/ CTN TG]],SEARCH(" ",db[[#This Row],[QTY/ CTN TG]],1)-1))</f>
        <v>12</v>
      </c>
      <c r="X2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54" s="87" t="str">
        <f>IF(db[[#This Row],[STN K]]="","",IF(db[[#This Row],[STN TG]]="LSN",12,""))</f>
        <v/>
      </c>
      <c r="Z2354" s="87" t="str">
        <f>IF(db[[#This Row],[STN TG]]="LSN","PCS","")</f>
        <v/>
      </c>
      <c r="AA2354" s="87">
        <f>db[[#This Row],[QTY B]]*IF(db[[#This Row],[QTY TG]]="",1,db[[#This Row],[QTY TG]])*IF(db[[#This Row],[QTY K]]="",1,db[[#This Row],[QTY K]])</f>
        <v>144</v>
      </c>
      <c r="AB2354" s="87" t="str">
        <f>IF(db[[#This Row],[STN K]]="",IF(db[[#This Row],[STN TG]]="",db[[#This Row],[STN B]],db[[#This Row],[STN TG]]),db[[#This Row],[STN K]])</f>
        <v>PCS</v>
      </c>
      <c r="AC2354" s="87"/>
    </row>
    <row r="2355" spans="1:29" x14ac:dyDescent="0.25">
      <c r="A2355" s="87">
        <f>ROW()-1</f>
        <v>2354</v>
      </c>
      <c r="B2355" s="3" t="str">
        <f>LOWER(SUBSTITUTE(SUBSTITUTE(SUBSTITUTE(SUBSTITUTE(SUBSTITUTE(SUBSTITUTE(db[[#This Row],[NB BM]]," ",),".",""),"-",""),"(",""),")",""),"/",""))</f>
        <v>sulinggds23solid</v>
      </c>
      <c r="C235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D2355" s="3" t="str">
        <f>LOWER(SUBSTITUTE(SUBSTITUTE(SUBSTITUTE(SUBSTITUTE(SUBSTITUTE(SUBSTITUTE(SUBSTITUTE(SUBSTITUTE(SUBSTITUTE(db[[#This Row],[NB PAJAK]]," ",""),"-",""),"(",""),")",""),".",""),",",""),"/",""),"""",""),"+",""))</f>
        <v/>
      </c>
      <c r="E2355" s="3" t="str">
        <f>LOWER(SUBSTITUTE(SUBSTITUTE(SUBSTITUTE(SUBSTITUTE(SUBSTITUTE(SUBSTITUTE(SUBSTITUTE(SUBSTITUTE(SUBSTITUTE(db[[#This Row],[NB BM]]&amp;db[[#This Row],[QTY/ CTN]]," ",),".",""),"-",""),"(",""),")",""),",",""),"/",""),"""",""),"+",""))</f>
        <v>sulinggds23solid12lsn</v>
      </c>
      <c r="F2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sulinggds23solid12dzct12lsnuntana</v>
      </c>
      <c r="G2355" s="1" t="s">
        <v>2013</v>
      </c>
      <c r="H2355" s="4" t="s">
        <v>3124</v>
      </c>
      <c r="I2355" s="49"/>
      <c r="J2355" s="1" t="s">
        <v>1621</v>
      </c>
      <c r="K2355" s="26" t="e">
        <f>IF(db[[#This Row],[NB NOTA_C]]="","",COUNTIF([2]!B_MSK[concat],db[[#This Row],[NB NOTA_C]]))</f>
        <v>#REF!</v>
      </c>
      <c r="L2355" s="7" t="s">
        <v>1648</v>
      </c>
      <c r="M2355" s="3" t="s">
        <v>1661</v>
      </c>
      <c r="N2355" s="1" t="s">
        <v>2790</v>
      </c>
      <c r="P2355" s="1" t="str">
        <f>IF(db[[#This Row],[QTY/ CTN]]="","",SUBSTITUTE(SUBSTITUTE(SUBSTITUTE(db[[#This Row],[QTY/ CTN]]," ","_",2),"(",""),")","")&amp;"_")</f>
        <v>12 LSN_</v>
      </c>
      <c r="Q2355" s="1">
        <f>IF(db[[#This Row],[H_QTY/ CTN]]="","",SEARCH("_",db[[#This Row],[H_QTY/ CTN]]))</f>
        <v>7</v>
      </c>
      <c r="R2355" s="1">
        <f>IF(db[[#This Row],[H_QTY/ CTN]]="","",LEN(db[[#This Row],[H_QTY/ CTN]]))</f>
        <v>7</v>
      </c>
      <c r="S2355" s="90" t="str">
        <f>IF(db[[#This Row],[H_QTY/ CTN]]="","",LEFT(db[[#This Row],[H_QTY/ CTN]],db[[#This Row],[H_1]]-1))</f>
        <v>12 LSN</v>
      </c>
      <c r="T2355" s="87" t="str">
        <f>IF(NOT(db[[#This Row],[H_1]]=db[[#This Row],[H_2]]),MID(db[[#This Row],[H_QTY/ CTN]],db[[#This Row],[H_1]]+1,db[[#This Row],[H_2]]-db[[#This Row],[H_1]]-1),"")</f>
        <v/>
      </c>
      <c r="U2355" s="87" t="str">
        <f>IF(db[[#This Row],[QTY/ CTN B]]="","",LEFT(db[[#This Row],[QTY/ CTN B]],SEARCH(" ",db[[#This Row],[QTY/ CTN B]],1)-1))</f>
        <v>12</v>
      </c>
      <c r="V2355" s="87" t="str">
        <f>IF(db[[#This Row],[QTY/ CTN B]]="","",RIGHT(db[[#This Row],[QTY/ CTN B]],LEN(db[[#This Row],[QTY/ CTN B]])-SEARCH(" ",db[[#This Row],[QTY/ CTN B]],1)))</f>
        <v>LSN</v>
      </c>
      <c r="W2355" s="87">
        <f>IF(db[[#This Row],[QTY/ CTN TG]]="",IF(db[[#This Row],[STN TG]]="","",12),LEFT(db[[#This Row],[QTY/ CTN TG]],SEARCH(" ",db[[#This Row],[QTY/ CTN TG]],1)-1))</f>
        <v>12</v>
      </c>
      <c r="X2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55" s="87" t="str">
        <f>IF(db[[#This Row],[STN K]]="","",IF(db[[#This Row],[STN TG]]="LSN",12,""))</f>
        <v/>
      </c>
      <c r="Z2355" s="87" t="str">
        <f>IF(db[[#This Row],[STN TG]]="LSN","PCS","")</f>
        <v/>
      </c>
      <c r="AA2355" s="87">
        <f>db[[#This Row],[QTY B]]*IF(db[[#This Row],[QTY TG]]="",1,db[[#This Row],[QTY TG]])*IF(db[[#This Row],[QTY K]]="",1,db[[#This Row],[QTY K]])</f>
        <v>144</v>
      </c>
      <c r="AB2355" s="87" t="str">
        <f>IF(db[[#This Row],[STN K]]="",IF(db[[#This Row],[STN TG]]="",db[[#This Row],[STN B]],db[[#This Row],[STN TG]]),db[[#This Row],[STN K]])</f>
        <v>PCS</v>
      </c>
      <c r="AC2355" s="87"/>
    </row>
    <row r="2356" spans="1:29" x14ac:dyDescent="0.25">
      <c r="A2356" s="87">
        <f>ROW()-1</f>
        <v>2355</v>
      </c>
      <c r="B2356" s="3" t="str">
        <f>LOWER(SUBSTITUTE(SUBSTITUTE(SUBSTITUTE(SUBSTITUTE(SUBSTITUTE(SUBSTITUTE(db[[#This Row],[NB BM]]," ",),".",""),"-",""),"(",""),")",""),"/",""))</f>
        <v>sulingyamaha</v>
      </c>
      <c r="C235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D2356" s="3" t="str">
        <f>LOWER(SUBSTITUTE(SUBSTITUTE(SUBSTITUTE(SUBSTITUTE(SUBSTITUTE(SUBSTITUTE(SUBSTITUTE(SUBSTITUTE(SUBSTITUTE(db[[#This Row],[NB PAJAK]]," ",""),"-",""),"(",""),")",""),".",""),",",""),"/",""),"""",""),"+",""))</f>
        <v/>
      </c>
      <c r="E2356" s="3" t="str">
        <f>LOWER(SUBSTITUTE(SUBSTITUTE(SUBSTITUTE(SUBSTITUTE(SUBSTITUTE(SUBSTITUTE(SUBSTITUTE(SUBSTITUTE(SUBSTITUTE(db[[#This Row],[NB BM]]&amp;db[[#This Row],[QTY/ CTN]]," ",),".",""),"-",""),"(",""),")",""),",",""),"/",""),"""",""),"+",""))</f>
        <v>sulingyamaha50pcs</v>
      </c>
      <c r="F23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sulingyamaha50pcsartomoro</v>
      </c>
      <c r="G2356" s="1" t="s">
        <v>2014</v>
      </c>
      <c r="H2356" s="4" t="s">
        <v>3119</v>
      </c>
      <c r="I2356" s="49"/>
      <c r="J2356" s="1" t="s">
        <v>1620</v>
      </c>
      <c r="K2356" s="26" t="e">
        <f>IF(db[[#This Row],[NB NOTA_C]]="","",COUNTIF([2]!B_MSK[concat],db[[#This Row],[NB NOTA_C]]))</f>
        <v>#REF!</v>
      </c>
      <c r="L2356" s="7">
        <v>99</v>
      </c>
      <c r="M2356" s="3" t="s">
        <v>1750</v>
      </c>
      <c r="N2356" s="1" t="s">
        <v>2790</v>
      </c>
      <c r="P2356" s="1" t="str">
        <f>IF(db[[#This Row],[QTY/ CTN]]="","",SUBSTITUTE(SUBSTITUTE(SUBSTITUTE(db[[#This Row],[QTY/ CTN]]," ","_",2),"(",""),")","")&amp;"_")</f>
        <v>50 PCS_</v>
      </c>
      <c r="Q2356" s="1">
        <f>IF(db[[#This Row],[H_QTY/ CTN]]="","",SEARCH("_",db[[#This Row],[H_QTY/ CTN]]))</f>
        <v>7</v>
      </c>
      <c r="R2356" s="1">
        <f>IF(db[[#This Row],[H_QTY/ CTN]]="","",LEN(db[[#This Row],[H_QTY/ CTN]]))</f>
        <v>7</v>
      </c>
      <c r="S2356" s="90" t="str">
        <f>IF(db[[#This Row],[H_QTY/ CTN]]="","",LEFT(db[[#This Row],[H_QTY/ CTN]],db[[#This Row],[H_1]]-1))</f>
        <v>50 PCS</v>
      </c>
      <c r="T2356" s="87" t="str">
        <f>IF(NOT(db[[#This Row],[H_1]]=db[[#This Row],[H_2]]),MID(db[[#This Row],[H_QTY/ CTN]],db[[#This Row],[H_1]]+1,db[[#This Row],[H_2]]-db[[#This Row],[H_1]]-1),"")</f>
        <v/>
      </c>
      <c r="U2356" s="87" t="str">
        <f>IF(db[[#This Row],[QTY/ CTN B]]="","",LEFT(db[[#This Row],[QTY/ CTN B]],SEARCH(" ",db[[#This Row],[QTY/ CTN B]],1)-1))</f>
        <v>50</v>
      </c>
      <c r="V2356" s="87" t="str">
        <f>IF(db[[#This Row],[QTY/ CTN B]]="","",RIGHT(db[[#This Row],[QTY/ CTN B]],LEN(db[[#This Row],[QTY/ CTN B]])-SEARCH(" ",db[[#This Row],[QTY/ CTN B]],1)))</f>
        <v>PCS</v>
      </c>
      <c r="W2356" s="87" t="str">
        <f>IF(db[[#This Row],[QTY/ CTN TG]]="",IF(db[[#This Row],[STN TG]]="","",12),LEFT(db[[#This Row],[QTY/ CTN TG]],SEARCH(" ",db[[#This Row],[QTY/ CTN TG]],1)-1))</f>
        <v/>
      </c>
      <c r="X2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6" s="87" t="str">
        <f>IF(db[[#This Row],[STN K]]="","",IF(db[[#This Row],[STN TG]]="LSN",12,""))</f>
        <v/>
      </c>
      <c r="Z2356" s="87" t="str">
        <f>IF(db[[#This Row],[STN TG]]="LSN","PCS","")</f>
        <v/>
      </c>
      <c r="AA2356" s="87">
        <f>db[[#This Row],[QTY B]]*IF(db[[#This Row],[QTY TG]]="",1,db[[#This Row],[QTY TG]])*IF(db[[#This Row],[QTY K]]="",1,db[[#This Row],[QTY K]])</f>
        <v>50</v>
      </c>
      <c r="AB2356" s="87" t="str">
        <f>IF(db[[#This Row],[STN K]]="",IF(db[[#This Row],[STN TG]]="",db[[#This Row],[STN B]],db[[#This Row],[STN TG]]),db[[#This Row],[STN K]])</f>
        <v>PCS</v>
      </c>
      <c r="AC2356" s="87"/>
    </row>
    <row r="2357" spans="1:29" x14ac:dyDescent="0.25">
      <c r="A2357" s="87">
        <f>ROW()-1</f>
        <v>2356</v>
      </c>
      <c r="B2357" s="14" t="str">
        <f>LOWER(SUBSTITUTE(SUBSTITUTE(SUBSTITUTE(SUBSTITUTE(SUBSTITUTE(SUBSTITUTE(db[[#This Row],[NB BM]]," ",),".",""),"-",""),"(",""),")",""),"/",""))</f>
        <v>sulingyamahayrs23</v>
      </c>
      <c r="C2357" s="14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D2357" s="14" t="str">
        <f>LOWER(SUBSTITUTE(SUBSTITUTE(SUBSTITUTE(SUBSTITUTE(SUBSTITUTE(SUBSTITUTE(SUBSTITUTE(SUBSTITUTE(SUBSTITUTE(db[[#This Row],[NB PAJAK]]," ",""),"-",""),"(",""),")",""),".",""),",",""),"/",""),"""",""),"+",""))</f>
        <v/>
      </c>
      <c r="E2357" s="14" t="str">
        <f>LOWER(SUBSTITUTE(SUBSTITUTE(SUBSTITUTE(SUBSTITUTE(SUBSTITUTE(SUBSTITUTE(SUBSTITUTE(SUBSTITUTE(SUBSTITUTE(db[[#This Row],[NB BM]]&amp;db[[#This Row],[QTY/ CTN]]," ",),".",""),"-",""),"(",""),")",""),",",""),"/",""),"""",""),"+",""))</f>
        <v>sulingyamahayrs2350pcs</v>
      </c>
      <c r="F23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sulingyamahayrs2350pcsuntana</v>
      </c>
      <c r="G2357" s="15" t="s">
        <v>3551</v>
      </c>
      <c r="H2357" s="19" t="s">
        <v>3548</v>
      </c>
      <c r="I2357" s="50"/>
      <c r="J2357" s="1" t="s">
        <v>1621</v>
      </c>
      <c r="K2357" s="27" t="e">
        <f>IF(db[[#This Row],[NB NOTA_C]]="","",COUNTIF([2]!B_MSK[concat],db[[#This Row],[NB NOTA_C]]))</f>
        <v>#REF!</v>
      </c>
      <c r="L2357" s="16" t="s">
        <v>2654</v>
      </c>
      <c r="M2357" s="14" t="s">
        <v>1750</v>
      </c>
      <c r="N2357" s="15" t="s">
        <v>2790</v>
      </c>
      <c r="O2357" s="14"/>
      <c r="P2357" s="14" t="str">
        <f>IF(db[[#This Row],[QTY/ CTN]]="","",SUBSTITUTE(SUBSTITUTE(SUBSTITUTE(db[[#This Row],[QTY/ CTN]]," ","_",2),"(",""),")","")&amp;"_")</f>
        <v>50 PCS_</v>
      </c>
      <c r="Q2357" s="14">
        <f>IF(db[[#This Row],[H_QTY/ CTN]]="","",SEARCH("_",db[[#This Row],[H_QTY/ CTN]]))</f>
        <v>7</v>
      </c>
      <c r="R2357" s="14">
        <f>IF(db[[#This Row],[H_QTY/ CTN]]="","",LEN(db[[#This Row],[H_QTY/ CTN]]))</f>
        <v>7</v>
      </c>
      <c r="S2357" s="91" t="str">
        <f>IF(db[[#This Row],[H_QTY/ CTN]]="","",LEFT(db[[#This Row],[H_QTY/ CTN]],db[[#This Row],[H_1]]-1))</f>
        <v>50 PCS</v>
      </c>
      <c r="T2357" s="91" t="str">
        <f>IF(NOT(db[[#This Row],[H_1]]=db[[#This Row],[H_2]]),MID(db[[#This Row],[H_QTY/ CTN]],db[[#This Row],[H_1]]+1,db[[#This Row],[H_2]]-db[[#This Row],[H_1]]-1),"")</f>
        <v/>
      </c>
      <c r="U2357" s="87" t="str">
        <f>IF(db[[#This Row],[QTY/ CTN B]]="","",LEFT(db[[#This Row],[QTY/ CTN B]],SEARCH(" ",db[[#This Row],[QTY/ CTN B]],1)-1))</f>
        <v>50</v>
      </c>
      <c r="V2357" s="87" t="str">
        <f>IF(db[[#This Row],[QTY/ CTN B]]="","",RIGHT(db[[#This Row],[QTY/ CTN B]],LEN(db[[#This Row],[QTY/ CTN B]])-SEARCH(" ",db[[#This Row],[QTY/ CTN B]],1)))</f>
        <v>PCS</v>
      </c>
      <c r="W2357" s="87" t="str">
        <f>IF(db[[#This Row],[QTY/ CTN TG]]="",IF(db[[#This Row],[STN TG]]="","",12),LEFT(db[[#This Row],[QTY/ CTN TG]],SEARCH(" ",db[[#This Row],[QTY/ CTN TG]],1)-1))</f>
        <v/>
      </c>
      <c r="X2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7" s="87" t="str">
        <f>IF(db[[#This Row],[STN K]]="","",IF(db[[#This Row],[STN TG]]="LSN",12,""))</f>
        <v/>
      </c>
      <c r="Z2357" s="87" t="str">
        <f>IF(db[[#This Row],[STN TG]]="LSN","PCS","")</f>
        <v/>
      </c>
      <c r="AA2357" s="87">
        <f>db[[#This Row],[QTY B]]*IF(db[[#This Row],[QTY TG]]="",1,db[[#This Row],[QTY TG]])*IF(db[[#This Row],[QTY K]]="",1,db[[#This Row],[QTY K]])</f>
        <v>50</v>
      </c>
      <c r="AB2357" s="87" t="str">
        <f>IF(db[[#This Row],[STN K]]="",IF(db[[#This Row],[STN TG]]="",db[[#This Row],[STN B]],db[[#This Row],[STN TG]]),db[[#This Row],[STN K]])</f>
        <v>PCS</v>
      </c>
      <c r="AC2357" s="87"/>
    </row>
    <row r="2358" spans="1:29" x14ac:dyDescent="0.25">
      <c r="A2358" s="87">
        <f>ROW()-1</f>
        <v>2357</v>
      </c>
      <c r="B2358" s="3" t="str">
        <f>LOWER(SUBSTITUTE(SUBSTITUTE(SUBSTITUTE(SUBSTITUTE(SUBSTITUTE(SUBSTITUTE(db[[#This Row],[NB BM]]," ",),".",""),"-",""),"(",""),")",""),"/",""))</f>
        <v>letter2trayjs2001</v>
      </c>
      <c r="C2358" s="3" t="str">
        <f>LOWER(SUBSTITUTE(SUBSTITUTE(SUBSTITUTE(SUBSTITUTE(SUBSTITUTE(SUBSTITUTE(SUBSTITUTE(SUBSTITUTE(SUBSTITUTE(db[[#This Row],[NB NOTA]]," ",),".",""),"-",""),"(",""),")",""),",",""),"/",""),"""",""),"+",""))</f>
        <v>tdokumen2trayjs2001</v>
      </c>
      <c r="D2358" s="3" t="str">
        <f>LOWER(SUBSTITUTE(SUBSTITUTE(SUBSTITUTE(SUBSTITUTE(SUBSTITUTE(SUBSTITUTE(SUBSTITUTE(SUBSTITUTE(SUBSTITUTE(db[[#This Row],[NB PAJAK]]," ",""),"-",""),"(",""),")",""),".",""),",",""),"/",""),"""",""),"+",""))</f>
        <v/>
      </c>
      <c r="E2358" s="3" t="str">
        <f>LOWER(SUBSTITUTE(SUBSTITUTE(SUBSTITUTE(SUBSTITUTE(SUBSTITUTE(SUBSTITUTE(SUBSTITUTE(SUBSTITUTE(SUBSTITUTE(db[[#This Row],[NB BM]]&amp;db[[#This Row],[QTY/ CTN]]," ",),".",""),"-",""),"(",""),")",""),",",""),"/",""),"""",""),"+",""))</f>
        <v>letter2trayjs200112pcs</v>
      </c>
      <c r="F2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tdokumen2trayjs200112pcsuntana</v>
      </c>
      <c r="G2358" s="4" t="s">
        <v>6396</v>
      </c>
      <c r="H2358" s="4" t="s">
        <v>6380</v>
      </c>
      <c r="I2358" s="49"/>
      <c r="J2358" s="1" t="s">
        <v>1621</v>
      </c>
      <c r="K2358" s="28" t="e">
        <f>IF(db[[#This Row],[NB NOTA_C]]="","",COUNTIF([2]!B_MSK[concat],db[[#This Row],[NB NOTA_C]]))</f>
        <v>#REF!</v>
      </c>
      <c r="L2358" s="7" t="s">
        <v>2654</v>
      </c>
      <c r="M2358" s="3" t="s">
        <v>1792</v>
      </c>
      <c r="N2358" s="1" t="s">
        <v>2791</v>
      </c>
      <c r="O2358" s="3"/>
      <c r="P2358" s="3" t="str">
        <f>IF(db[[#This Row],[QTY/ CTN]]="","",SUBSTITUTE(SUBSTITUTE(SUBSTITUTE(db[[#This Row],[QTY/ CTN]]," ","_",2),"(",""),")","")&amp;"_")</f>
        <v>12 PCS_</v>
      </c>
      <c r="Q2358" s="3">
        <f>IF(db[[#This Row],[H_QTY/ CTN]]="","",SEARCH("_",db[[#This Row],[H_QTY/ CTN]]))</f>
        <v>7</v>
      </c>
      <c r="R2358" s="3">
        <f>IF(db[[#This Row],[H_QTY/ CTN]]="","",LEN(db[[#This Row],[H_QTY/ CTN]]))</f>
        <v>7</v>
      </c>
      <c r="S2358" s="87" t="str">
        <f>IF(db[[#This Row],[H_QTY/ CTN]]="","",LEFT(db[[#This Row],[H_QTY/ CTN]],db[[#This Row],[H_1]]-1))</f>
        <v>12 PCS</v>
      </c>
      <c r="T2358" s="87" t="str">
        <f>IF(NOT(db[[#This Row],[H_1]]=db[[#This Row],[H_2]]),MID(db[[#This Row],[H_QTY/ CTN]],db[[#This Row],[H_1]]+1,db[[#This Row],[H_2]]-db[[#This Row],[H_1]]-1),"")</f>
        <v/>
      </c>
      <c r="U2358" s="87" t="str">
        <f>IF(db[[#This Row],[QTY/ CTN B]]="","",LEFT(db[[#This Row],[QTY/ CTN B]],SEARCH(" ",db[[#This Row],[QTY/ CTN B]],1)-1))</f>
        <v>12</v>
      </c>
      <c r="V2358" s="87" t="str">
        <f>IF(db[[#This Row],[QTY/ CTN B]]="","",RIGHT(db[[#This Row],[QTY/ CTN B]],LEN(db[[#This Row],[QTY/ CTN B]])-SEARCH(" ",db[[#This Row],[QTY/ CTN B]],1)))</f>
        <v>PCS</v>
      </c>
      <c r="W2358" s="87" t="str">
        <f>IF(db[[#This Row],[QTY/ CTN TG]]="",IF(db[[#This Row],[STN TG]]="","",12),LEFT(db[[#This Row],[QTY/ CTN TG]],SEARCH(" ",db[[#This Row],[QTY/ CTN TG]],1)-1))</f>
        <v/>
      </c>
      <c r="X2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8" s="87" t="str">
        <f>IF(db[[#This Row],[STN K]]="","",IF(db[[#This Row],[STN TG]]="LSN",12,""))</f>
        <v/>
      </c>
      <c r="Z2358" s="87" t="str">
        <f>IF(db[[#This Row],[STN TG]]="LSN","PCS","")</f>
        <v/>
      </c>
      <c r="AA2358" s="87">
        <f>db[[#This Row],[QTY B]]*IF(db[[#This Row],[QTY TG]]="",1,db[[#This Row],[QTY TG]])*IF(db[[#This Row],[QTY K]]="",1,db[[#This Row],[QTY K]])</f>
        <v>12</v>
      </c>
      <c r="AB2358" s="87" t="str">
        <f>IF(db[[#This Row],[STN K]]="",IF(db[[#This Row],[STN TG]]="",db[[#This Row],[STN B]],db[[#This Row],[STN TG]]),db[[#This Row],[STN K]])</f>
        <v>PCS</v>
      </c>
      <c r="AC2358" s="87"/>
    </row>
    <row r="2359" spans="1:29" x14ac:dyDescent="0.25">
      <c r="A2359" s="150">
        <f>ROW()-1</f>
        <v>2358</v>
      </c>
      <c r="B2359" s="151" t="str">
        <f>LOWER(SUBSTITUTE(SUBSTITUTE(SUBSTITUTE(SUBSTITUTE(SUBSTITUTE(SUBSTITUTE(db[[#This Row],[NB BM]]," ",),".",""),"-",""),"(",""),")",""),"/",""))</f>
        <v>pcbd715</v>
      </c>
      <c r="C2359" s="151" t="str">
        <f>LOWER(SUBSTITUTE(SUBSTITUTE(SUBSTITUTE(SUBSTITUTE(SUBSTITUTE(SUBSTITUTE(SUBSTITUTE(SUBSTITUTE(SUBSTITUTE(db[[#This Row],[NB NOTA]]," ",),".",""),"-",""),"(",""),")",""),",",""),"/",""),"""",""),"+",""))</f>
        <v>tpensilbd715</v>
      </c>
      <c r="D2359" s="151" t="str">
        <f>LOWER(SUBSTITUTE(SUBSTITUTE(SUBSTITUTE(SUBSTITUTE(SUBSTITUTE(SUBSTITUTE(SUBSTITUTE(SUBSTITUTE(SUBSTITUTE(db[[#This Row],[NB PAJAK]]," ",""),"-",""),"(",""),")",""),".",""),",",""),"/",""),"""",""),"+",""))</f>
        <v/>
      </c>
      <c r="E235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pcbd715180pcs</v>
      </c>
      <c r="F235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tpensilbd715180pcsuntana</v>
      </c>
      <c r="G2359" s="152" t="s">
        <v>6601</v>
      </c>
      <c r="H2359" s="152" t="s">
        <v>6301</v>
      </c>
      <c r="I2359" s="153"/>
      <c r="J2359" s="154" t="s">
        <v>1621</v>
      </c>
      <c r="K2359" s="155" t="e">
        <f>IF(db[[#This Row],[NB NOTA_C]]="","",COUNTIF([2]!B_MSK[concat],db[[#This Row],[NB NOTA_C]]))</f>
        <v>#REF!</v>
      </c>
      <c r="L2359" s="156" t="s">
        <v>1637</v>
      </c>
      <c r="M2359" s="151" t="s">
        <v>1781</v>
      </c>
      <c r="N2359" s="154" t="s">
        <v>2810</v>
      </c>
      <c r="O2359" s="151"/>
      <c r="P2359" s="151" t="str">
        <f>IF(db[[#This Row],[QTY/ CTN]]="","",SUBSTITUTE(SUBSTITUTE(SUBSTITUTE(db[[#This Row],[QTY/ CTN]]," ","_",2),"(",""),")","")&amp;"_")</f>
        <v>180 PCS_</v>
      </c>
      <c r="Q2359" s="151">
        <f>IF(db[[#This Row],[H_QTY/ CTN]]="","",SEARCH("_",db[[#This Row],[H_QTY/ CTN]]))</f>
        <v>8</v>
      </c>
      <c r="R2359" s="151">
        <f>IF(db[[#This Row],[H_QTY/ CTN]]="","",LEN(db[[#This Row],[H_QTY/ CTN]]))</f>
        <v>8</v>
      </c>
      <c r="S2359" s="150" t="str">
        <f>IF(db[[#This Row],[H_QTY/ CTN]]="","",LEFT(db[[#This Row],[H_QTY/ CTN]],db[[#This Row],[H_1]]-1))</f>
        <v>180 PCS</v>
      </c>
      <c r="T2359" s="150" t="str">
        <f>IF(NOT(db[[#This Row],[H_1]]=db[[#This Row],[H_2]]),MID(db[[#This Row],[H_QTY/ CTN]],db[[#This Row],[H_1]]+1,db[[#This Row],[H_2]]-db[[#This Row],[H_1]]-1),"")</f>
        <v/>
      </c>
      <c r="U2359" s="150" t="str">
        <f>IF(db[[#This Row],[QTY/ CTN B]]="","",LEFT(db[[#This Row],[QTY/ CTN B]],SEARCH(" ",db[[#This Row],[QTY/ CTN B]],1)-1))</f>
        <v>180</v>
      </c>
      <c r="V2359" s="150" t="str">
        <f>IF(db[[#This Row],[QTY/ CTN B]]="","",RIGHT(db[[#This Row],[QTY/ CTN B]],LEN(db[[#This Row],[QTY/ CTN B]])-SEARCH(" ",db[[#This Row],[QTY/ CTN B]],1)))</f>
        <v>PCS</v>
      </c>
      <c r="W2359" s="150" t="str">
        <f>IF(db[[#This Row],[QTY/ CTN TG]]="",IF(db[[#This Row],[STN TG]]="","",12),LEFT(db[[#This Row],[QTY/ CTN TG]],SEARCH(" ",db[[#This Row],[QTY/ CTN TG]],1)-1))</f>
        <v/>
      </c>
      <c r="X235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59" s="150" t="str">
        <f>IF(db[[#This Row],[STN K]]="","",IF(db[[#This Row],[STN TG]]="LSN",12,""))</f>
        <v/>
      </c>
      <c r="Z2359" s="150" t="str">
        <f>IF(db[[#This Row],[STN TG]]="LSN","PCS","")</f>
        <v/>
      </c>
      <c r="AA2359" s="150">
        <f>db[[#This Row],[QTY B]]*IF(db[[#This Row],[QTY TG]]="",1,db[[#This Row],[QTY TG]])*IF(db[[#This Row],[QTY K]]="",1,db[[#This Row],[QTY K]])</f>
        <v>180</v>
      </c>
      <c r="AB2359" s="150" t="str">
        <f>IF(db[[#This Row],[STN K]]="",IF(db[[#This Row],[STN TG]]="",db[[#This Row],[STN B]],db[[#This Row],[STN TG]]),db[[#This Row],[STN K]])</f>
        <v>PCS</v>
      </c>
      <c r="AC2359" s="150"/>
    </row>
    <row r="2360" spans="1:29" x14ac:dyDescent="0.25">
      <c r="A2360" s="150">
        <f>ROW()-1</f>
        <v>2359</v>
      </c>
      <c r="B2360" s="151" t="str">
        <f>LOWER(SUBSTITUTE(SUBSTITUTE(SUBSTITUTE(SUBSTITUTE(SUBSTITUTE(SUBSTITUTE(db[[#This Row],[NB BM]]," ",),".",""),"-",""),"(",""),")",""),"/",""))</f>
        <v>pcbd715</v>
      </c>
      <c r="C2360" s="151" t="str">
        <f>LOWER(SUBSTITUTE(SUBSTITUTE(SUBSTITUTE(SUBSTITUTE(SUBSTITUTE(SUBSTITUTE(SUBSTITUTE(SUBSTITUTE(SUBSTITUTE(db[[#This Row],[NB NOTA]]," ",),".",""),"-",""),"(",""),")",""),",",""),"/",""),"""",""),"+",""))</f>
        <v>tpensilbdbd715</v>
      </c>
      <c r="D2360" s="151" t="str">
        <f>LOWER(SUBSTITUTE(SUBSTITUTE(SUBSTITUTE(SUBSTITUTE(SUBSTITUTE(SUBSTITUTE(SUBSTITUTE(SUBSTITUTE(SUBSTITUTE(db[[#This Row],[NB PAJAK]]," ",""),"-",""),"(",""),")",""),".",""),",",""),"/",""),"""",""),"+",""))</f>
        <v/>
      </c>
      <c r="E2360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pcbd715180pcs</v>
      </c>
      <c r="F236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tpensilbdbd715180pcsuntana</v>
      </c>
      <c r="G2360" s="152" t="s">
        <v>6601</v>
      </c>
      <c r="H2360" s="152" t="s">
        <v>6274</v>
      </c>
      <c r="I2360" s="153"/>
      <c r="J2360" s="154" t="s">
        <v>1621</v>
      </c>
      <c r="K2360" s="155" t="e">
        <f>IF(db[[#This Row],[NB NOTA_C]]="","",COUNTIF([2]!B_MSK[concat],db[[#This Row],[NB NOTA_C]]))</f>
        <v>#REF!</v>
      </c>
      <c r="L2360" s="156" t="s">
        <v>2654</v>
      </c>
      <c r="M2360" s="151" t="s">
        <v>1781</v>
      </c>
      <c r="N2360" s="154" t="s">
        <v>2810</v>
      </c>
      <c r="O2360" s="151"/>
      <c r="P2360" s="151" t="str">
        <f>IF(db[[#This Row],[QTY/ CTN]]="","",SUBSTITUTE(SUBSTITUTE(SUBSTITUTE(db[[#This Row],[QTY/ CTN]]," ","_",2),"(",""),")","")&amp;"_")</f>
        <v>180 PCS_</v>
      </c>
      <c r="Q2360" s="151">
        <f>IF(db[[#This Row],[H_QTY/ CTN]]="","",SEARCH("_",db[[#This Row],[H_QTY/ CTN]]))</f>
        <v>8</v>
      </c>
      <c r="R2360" s="151">
        <f>IF(db[[#This Row],[H_QTY/ CTN]]="","",LEN(db[[#This Row],[H_QTY/ CTN]]))</f>
        <v>8</v>
      </c>
      <c r="S2360" s="150" t="str">
        <f>IF(db[[#This Row],[H_QTY/ CTN]]="","",LEFT(db[[#This Row],[H_QTY/ CTN]],db[[#This Row],[H_1]]-1))</f>
        <v>180 PCS</v>
      </c>
      <c r="T2360" s="150" t="str">
        <f>IF(NOT(db[[#This Row],[H_1]]=db[[#This Row],[H_2]]),MID(db[[#This Row],[H_QTY/ CTN]],db[[#This Row],[H_1]]+1,db[[#This Row],[H_2]]-db[[#This Row],[H_1]]-1),"")</f>
        <v/>
      </c>
      <c r="U2360" s="150" t="str">
        <f>IF(db[[#This Row],[QTY/ CTN B]]="","",LEFT(db[[#This Row],[QTY/ CTN B]],SEARCH(" ",db[[#This Row],[QTY/ CTN B]],1)-1))</f>
        <v>180</v>
      </c>
      <c r="V2360" s="150" t="str">
        <f>IF(db[[#This Row],[QTY/ CTN B]]="","",RIGHT(db[[#This Row],[QTY/ CTN B]],LEN(db[[#This Row],[QTY/ CTN B]])-SEARCH(" ",db[[#This Row],[QTY/ CTN B]],1)))</f>
        <v>PCS</v>
      </c>
      <c r="W2360" s="150" t="str">
        <f>IF(db[[#This Row],[QTY/ CTN TG]]="",IF(db[[#This Row],[STN TG]]="","",12),LEFT(db[[#This Row],[QTY/ CTN TG]],SEARCH(" ",db[[#This Row],[QTY/ CTN TG]],1)-1))</f>
        <v/>
      </c>
      <c r="X236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0" s="150" t="str">
        <f>IF(db[[#This Row],[STN K]]="","",IF(db[[#This Row],[STN TG]]="LSN",12,""))</f>
        <v/>
      </c>
      <c r="Z2360" s="150" t="str">
        <f>IF(db[[#This Row],[STN TG]]="LSN","PCS","")</f>
        <v/>
      </c>
      <c r="AA2360" s="150">
        <f>db[[#This Row],[QTY B]]*IF(db[[#This Row],[QTY TG]]="",1,db[[#This Row],[QTY TG]])*IF(db[[#This Row],[QTY K]]="",1,db[[#This Row],[QTY K]])</f>
        <v>180</v>
      </c>
      <c r="AB2360" s="150" t="str">
        <f>IF(db[[#This Row],[STN K]]="",IF(db[[#This Row],[STN TG]]="",db[[#This Row],[STN B]],db[[#This Row],[STN TG]]),db[[#This Row],[STN K]])</f>
        <v>PCS</v>
      </c>
      <c r="AC2360" s="150"/>
    </row>
    <row r="2361" spans="1:29" x14ac:dyDescent="0.25">
      <c r="A2361" s="150">
        <f>ROW()-1</f>
        <v>2360</v>
      </c>
      <c r="B2361" s="151" t="str">
        <f>LOWER(SUBSTITUTE(SUBSTITUTE(SUBSTITUTE(SUBSTITUTE(SUBSTITUTE(SUBSTITUTE(db[[#This Row],[NB BM]]," ",),".",""),"-",""),"(",""),")",""),"/",""))</f>
        <v>pcxlgbd691</v>
      </c>
      <c r="C2361" s="151" t="str">
        <f>LOWER(SUBSTITUTE(SUBSTITUTE(SUBSTITUTE(SUBSTITUTE(SUBSTITUTE(SUBSTITUTE(SUBSTITUTE(SUBSTITUTE(SUBSTITUTE(db[[#This Row],[NB NOTA]]," ",),".",""),"-",""),"(",""),")",""),",",""),"/",""),"""",""),"+",""))</f>
        <v>tpensilbdxlg691</v>
      </c>
      <c r="D2361" s="151" t="str">
        <f>LOWER(SUBSTITUTE(SUBSTITUTE(SUBSTITUTE(SUBSTITUTE(SUBSTITUTE(SUBSTITUTE(SUBSTITUTE(SUBSTITUTE(SUBSTITUTE(db[[#This Row],[NB PAJAK]]," ",""),"-",""),"(",""),")",""),".",""),",",""),"/",""),"""",""),"+",""))</f>
        <v/>
      </c>
      <c r="E2361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pcxlgbd691180pcs</v>
      </c>
      <c r="F236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tpensilbdxlg691180pcsuntana</v>
      </c>
      <c r="G2361" s="152" t="s">
        <v>6602</v>
      </c>
      <c r="H2361" s="152" t="s">
        <v>6306</v>
      </c>
      <c r="I2361" s="153"/>
      <c r="J2361" s="154" t="s">
        <v>1621</v>
      </c>
      <c r="K2361" s="155" t="e">
        <f>IF(db[[#This Row],[NB NOTA_C]]="","",COUNTIF([2]!B_MSK[concat],db[[#This Row],[NB NOTA_C]]))</f>
        <v>#REF!</v>
      </c>
      <c r="L2361" s="156" t="s">
        <v>1637</v>
      </c>
      <c r="M2361" s="151" t="s">
        <v>1781</v>
      </c>
      <c r="N2361" s="154" t="s">
        <v>2810</v>
      </c>
      <c r="O2361" s="151"/>
      <c r="P2361" s="151" t="str">
        <f>IF(db[[#This Row],[QTY/ CTN]]="","",SUBSTITUTE(SUBSTITUTE(SUBSTITUTE(db[[#This Row],[QTY/ CTN]]," ","_",2),"(",""),")","")&amp;"_")</f>
        <v>180 PCS_</v>
      </c>
      <c r="Q2361" s="151">
        <f>IF(db[[#This Row],[H_QTY/ CTN]]="","",SEARCH("_",db[[#This Row],[H_QTY/ CTN]]))</f>
        <v>8</v>
      </c>
      <c r="R2361" s="151">
        <f>IF(db[[#This Row],[H_QTY/ CTN]]="","",LEN(db[[#This Row],[H_QTY/ CTN]]))</f>
        <v>8</v>
      </c>
      <c r="S2361" s="150" t="str">
        <f>IF(db[[#This Row],[H_QTY/ CTN]]="","",LEFT(db[[#This Row],[H_QTY/ CTN]],db[[#This Row],[H_1]]-1))</f>
        <v>180 PCS</v>
      </c>
      <c r="T2361" s="150" t="str">
        <f>IF(NOT(db[[#This Row],[H_1]]=db[[#This Row],[H_2]]),MID(db[[#This Row],[H_QTY/ CTN]],db[[#This Row],[H_1]]+1,db[[#This Row],[H_2]]-db[[#This Row],[H_1]]-1),"")</f>
        <v/>
      </c>
      <c r="U2361" s="150" t="str">
        <f>IF(db[[#This Row],[QTY/ CTN B]]="","",LEFT(db[[#This Row],[QTY/ CTN B]],SEARCH(" ",db[[#This Row],[QTY/ CTN B]],1)-1))</f>
        <v>180</v>
      </c>
      <c r="V2361" s="150" t="str">
        <f>IF(db[[#This Row],[QTY/ CTN B]]="","",RIGHT(db[[#This Row],[QTY/ CTN B]],LEN(db[[#This Row],[QTY/ CTN B]])-SEARCH(" ",db[[#This Row],[QTY/ CTN B]],1)))</f>
        <v>PCS</v>
      </c>
      <c r="W2361" s="150" t="str">
        <f>IF(db[[#This Row],[QTY/ CTN TG]]="",IF(db[[#This Row],[STN TG]]="","",12),LEFT(db[[#This Row],[QTY/ CTN TG]],SEARCH(" ",db[[#This Row],[QTY/ CTN TG]],1)-1))</f>
        <v/>
      </c>
      <c r="X236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1" s="150" t="str">
        <f>IF(db[[#This Row],[STN K]]="","",IF(db[[#This Row],[STN TG]]="LSN",12,""))</f>
        <v/>
      </c>
      <c r="Z2361" s="150" t="str">
        <f>IF(db[[#This Row],[STN TG]]="LSN","PCS","")</f>
        <v/>
      </c>
      <c r="AA2361" s="150">
        <f>db[[#This Row],[QTY B]]*IF(db[[#This Row],[QTY TG]]="",1,db[[#This Row],[QTY TG]])*IF(db[[#This Row],[QTY K]]="",1,db[[#This Row],[QTY K]])</f>
        <v>180</v>
      </c>
      <c r="AB2361" s="150" t="str">
        <f>IF(db[[#This Row],[STN K]]="",IF(db[[#This Row],[STN TG]]="",db[[#This Row],[STN B]],db[[#This Row],[STN TG]]),db[[#This Row],[STN K]])</f>
        <v>PCS</v>
      </c>
      <c r="AC2361" s="150"/>
    </row>
    <row r="2362" spans="1:29" x14ac:dyDescent="0.25">
      <c r="A2362" s="150">
        <f>ROW()-1</f>
        <v>2361</v>
      </c>
      <c r="B2362" s="151" t="str">
        <f>LOWER(SUBSTITUTE(SUBSTITUTE(SUBSTITUTE(SUBSTITUTE(SUBSTITUTE(SUBSTITUTE(db[[#This Row],[NB BM]]," ",),".",""),"-",""),"(",""),")",""),"/",""))</f>
        <v>pcxlgbd691</v>
      </c>
      <c r="C2362" s="151" t="str">
        <f>LOWER(SUBSTITUTE(SUBSTITUTE(SUBSTITUTE(SUBSTITUTE(SUBSTITUTE(SUBSTITUTE(SUBSTITUTE(SUBSTITUTE(SUBSTITUTE(db[[#This Row],[NB NOTA]]," ",),".",""),"-",""),"(",""),")",""),",",""),"/",""),"""",""),"+",""))</f>
        <v>tpensilbdxlgbd691</v>
      </c>
      <c r="D2362" s="151" t="str">
        <f>LOWER(SUBSTITUTE(SUBSTITUTE(SUBSTITUTE(SUBSTITUTE(SUBSTITUTE(SUBSTITUTE(SUBSTITUTE(SUBSTITUTE(SUBSTITUTE(db[[#This Row],[NB PAJAK]]," ",""),"-",""),"(",""),")",""),".",""),",",""),"/",""),"""",""),"+",""))</f>
        <v/>
      </c>
      <c r="E2362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pcxlgbd691180pcs</v>
      </c>
      <c r="F236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tpensilbdxlgbd691180pcsuntana</v>
      </c>
      <c r="G2362" s="152" t="s">
        <v>6602</v>
      </c>
      <c r="H2362" s="152" t="s">
        <v>6277</v>
      </c>
      <c r="I2362" s="153"/>
      <c r="J2362" s="154" t="s">
        <v>1621</v>
      </c>
      <c r="K2362" s="155" t="e">
        <f>IF(db[[#This Row],[NB NOTA_C]]="","",COUNTIF([2]!B_MSK[concat],db[[#This Row],[NB NOTA_C]]))</f>
        <v>#REF!</v>
      </c>
      <c r="L2362" s="156" t="s">
        <v>2654</v>
      </c>
      <c r="M2362" s="151" t="s">
        <v>1781</v>
      </c>
      <c r="N2362" s="154" t="s">
        <v>2810</v>
      </c>
      <c r="O2362" s="151"/>
      <c r="P2362" s="151" t="str">
        <f>IF(db[[#This Row],[QTY/ CTN]]="","",SUBSTITUTE(SUBSTITUTE(SUBSTITUTE(db[[#This Row],[QTY/ CTN]]," ","_",2),"(",""),")","")&amp;"_")</f>
        <v>180 PCS_</v>
      </c>
      <c r="Q2362" s="151">
        <f>IF(db[[#This Row],[H_QTY/ CTN]]="","",SEARCH("_",db[[#This Row],[H_QTY/ CTN]]))</f>
        <v>8</v>
      </c>
      <c r="R2362" s="151">
        <f>IF(db[[#This Row],[H_QTY/ CTN]]="","",LEN(db[[#This Row],[H_QTY/ CTN]]))</f>
        <v>8</v>
      </c>
      <c r="S2362" s="150" t="str">
        <f>IF(db[[#This Row],[H_QTY/ CTN]]="","",LEFT(db[[#This Row],[H_QTY/ CTN]],db[[#This Row],[H_1]]-1))</f>
        <v>180 PCS</v>
      </c>
      <c r="T2362" s="150" t="str">
        <f>IF(NOT(db[[#This Row],[H_1]]=db[[#This Row],[H_2]]),MID(db[[#This Row],[H_QTY/ CTN]],db[[#This Row],[H_1]]+1,db[[#This Row],[H_2]]-db[[#This Row],[H_1]]-1),"")</f>
        <v/>
      </c>
      <c r="U2362" s="150" t="str">
        <f>IF(db[[#This Row],[QTY/ CTN B]]="","",LEFT(db[[#This Row],[QTY/ CTN B]],SEARCH(" ",db[[#This Row],[QTY/ CTN B]],1)-1))</f>
        <v>180</v>
      </c>
      <c r="V2362" s="150" t="str">
        <f>IF(db[[#This Row],[QTY/ CTN B]]="","",RIGHT(db[[#This Row],[QTY/ CTN B]],LEN(db[[#This Row],[QTY/ CTN B]])-SEARCH(" ",db[[#This Row],[QTY/ CTN B]],1)))</f>
        <v>PCS</v>
      </c>
      <c r="W2362" s="150" t="str">
        <f>IF(db[[#This Row],[QTY/ CTN TG]]="",IF(db[[#This Row],[STN TG]]="","",12),LEFT(db[[#This Row],[QTY/ CTN TG]],SEARCH(" ",db[[#This Row],[QTY/ CTN TG]],1)-1))</f>
        <v/>
      </c>
      <c r="X236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2" s="150" t="str">
        <f>IF(db[[#This Row],[STN K]]="","",IF(db[[#This Row],[STN TG]]="LSN",12,""))</f>
        <v/>
      </c>
      <c r="Z2362" s="150" t="str">
        <f>IF(db[[#This Row],[STN TG]]="LSN","PCS","")</f>
        <v/>
      </c>
      <c r="AA2362" s="150">
        <f>db[[#This Row],[QTY B]]*IF(db[[#This Row],[QTY TG]]="",1,db[[#This Row],[QTY TG]])*IF(db[[#This Row],[QTY K]]="",1,db[[#This Row],[QTY K]])</f>
        <v>180</v>
      </c>
      <c r="AB2362" s="150" t="str">
        <f>IF(db[[#This Row],[STN K]]="",IF(db[[#This Row],[STN TG]]="",db[[#This Row],[STN B]],db[[#This Row],[STN TG]]),db[[#This Row],[STN K]])</f>
        <v>PCS</v>
      </c>
      <c r="AC2362" s="150"/>
    </row>
    <row r="2363" spans="1:29" x14ac:dyDescent="0.25">
      <c r="A2363" s="150">
        <f>ROW()-1</f>
        <v>2362</v>
      </c>
      <c r="B2363" s="151" t="str">
        <f>LOWER(SUBSTITUTE(SUBSTITUTE(SUBSTITUTE(SUBSTITUTE(SUBSTITUTE(SUBSTITUTE(db[[#This Row],[NB BM]]," ",),".",""),"-",""),"(",""),")",""),"/",""))</f>
        <v>pcmagnitxlgb35182</v>
      </c>
      <c r="C2363" s="151" t="str">
        <f>LOWER(SUBSTITUTE(SUBSTITUTE(SUBSTITUTE(SUBSTITUTE(SUBSTITUTE(SUBSTITUTE(SUBSTITUTE(SUBSTITUTE(SUBSTITUTE(db[[#This Row],[NB NOTA]]," ",),".",""),"-",""),"(",""),")",""),",",""),"/",""),"""",""),"+",""))</f>
        <v>tpensilmagnetxlgb35182</v>
      </c>
      <c r="D2363" s="151" t="str">
        <f>LOWER(SUBSTITUTE(SUBSTITUTE(SUBSTITUTE(SUBSTITUTE(SUBSTITUTE(SUBSTITUTE(SUBSTITUTE(SUBSTITUTE(SUBSTITUTE(db[[#This Row],[NB PAJAK]]," ",""),"-",""),"(",""),")",""),".",""),",",""),"/",""),"""",""),"+",""))</f>
        <v/>
      </c>
      <c r="E2363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pcmagnitxlgb3518296pcs</v>
      </c>
      <c r="F236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tpensilmagnetxlgb3518296pcsuntana</v>
      </c>
      <c r="G2363" s="152" t="s">
        <v>6603</v>
      </c>
      <c r="H2363" s="152" t="s">
        <v>6260</v>
      </c>
      <c r="I2363" s="153"/>
      <c r="J2363" s="154" t="s">
        <v>1621</v>
      </c>
      <c r="K2363" s="155" t="e">
        <f>IF(db[[#This Row],[NB NOTA_C]]="","",COUNTIF([2]!B_MSK[concat],db[[#This Row],[NB NOTA_C]]))</f>
        <v>#REF!</v>
      </c>
      <c r="L2363" s="156" t="s">
        <v>2654</v>
      </c>
      <c r="M2363" s="151" t="s">
        <v>1673</v>
      </c>
      <c r="N2363" s="154" t="s">
        <v>2810</v>
      </c>
      <c r="O2363" s="151"/>
      <c r="P2363" s="151" t="str">
        <f>IF(db[[#This Row],[QTY/ CTN]]="","",SUBSTITUTE(SUBSTITUTE(SUBSTITUTE(db[[#This Row],[QTY/ CTN]]," ","_",2),"(",""),")","")&amp;"_")</f>
        <v>96 PCS_</v>
      </c>
      <c r="Q2363" s="151">
        <f>IF(db[[#This Row],[H_QTY/ CTN]]="","",SEARCH("_",db[[#This Row],[H_QTY/ CTN]]))</f>
        <v>7</v>
      </c>
      <c r="R2363" s="151">
        <f>IF(db[[#This Row],[H_QTY/ CTN]]="","",LEN(db[[#This Row],[H_QTY/ CTN]]))</f>
        <v>7</v>
      </c>
      <c r="S2363" s="150" t="str">
        <f>IF(db[[#This Row],[H_QTY/ CTN]]="","",LEFT(db[[#This Row],[H_QTY/ CTN]],db[[#This Row],[H_1]]-1))</f>
        <v>96 PCS</v>
      </c>
      <c r="T2363" s="150" t="str">
        <f>IF(NOT(db[[#This Row],[H_1]]=db[[#This Row],[H_2]]),MID(db[[#This Row],[H_QTY/ CTN]],db[[#This Row],[H_1]]+1,db[[#This Row],[H_2]]-db[[#This Row],[H_1]]-1),"")</f>
        <v/>
      </c>
      <c r="U2363" s="150" t="str">
        <f>IF(db[[#This Row],[QTY/ CTN B]]="","",LEFT(db[[#This Row],[QTY/ CTN B]],SEARCH(" ",db[[#This Row],[QTY/ CTN B]],1)-1))</f>
        <v>96</v>
      </c>
      <c r="V2363" s="150" t="str">
        <f>IF(db[[#This Row],[QTY/ CTN B]]="","",RIGHT(db[[#This Row],[QTY/ CTN B]],LEN(db[[#This Row],[QTY/ CTN B]])-SEARCH(" ",db[[#This Row],[QTY/ CTN B]],1)))</f>
        <v>PCS</v>
      </c>
      <c r="W2363" s="150" t="str">
        <f>IF(db[[#This Row],[QTY/ CTN TG]]="",IF(db[[#This Row],[STN TG]]="","",12),LEFT(db[[#This Row],[QTY/ CTN TG]],SEARCH(" ",db[[#This Row],[QTY/ CTN TG]],1)-1))</f>
        <v/>
      </c>
      <c r="X236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3" s="150" t="str">
        <f>IF(db[[#This Row],[STN K]]="","",IF(db[[#This Row],[STN TG]]="LSN",12,""))</f>
        <v/>
      </c>
      <c r="Z2363" s="150" t="str">
        <f>IF(db[[#This Row],[STN TG]]="LSN","PCS","")</f>
        <v/>
      </c>
      <c r="AA2363" s="150">
        <f>db[[#This Row],[QTY B]]*IF(db[[#This Row],[QTY TG]]="",1,db[[#This Row],[QTY TG]])*IF(db[[#This Row],[QTY K]]="",1,db[[#This Row],[QTY K]])</f>
        <v>96</v>
      </c>
      <c r="AB2363" s="150" t="str">
        <f>IF(db[[#This Row],[STN K]]="",IF(db[[#This Row],[STN TG]]="",db[[#This Row],[STN B]],db[[#This Row],[STN TG]]),db[[#This Row],[STN K]])</f>
        <v>PCS</v>
      </c>
      <c r="AC2363" s="150"/>
    </row>
    <row r="2364" spans="1:29" x14ac:dyDescent="0.25">
      <c r="A2364" s="150">
        <f>ROW()-1</f>
        <v>2363</v>
      </c>
      <c r="B2364" s="151" t="str">
        <f>LOWER(SUBSTITUTE(SUBSTITUTE(SUBSTITUTE(SUBSTITUTE(SUBSTITUTE(SUBSTITUTE(db[[#This Row],[NB BM]]," ",),".",""),"-",""),"(",""),")",""),"/",""))</f>
        <v>pcplastikb35122</v>
      </c>
      <c r="C2364" s="151" t="str">
        <f>LOWER(SUBSTITUTE(SUBSTITUTE(SUBSTITUTE(SUBSTITUTE(SUBSTITUTE(SUBSTITUTE(SUBSTITUTE(SUBSTITUTE(SUBSTITUTE(db[[#This Row],[NB NOTA]]," ",),".",""),"-",""),"(",""),")",""),",",""),"/",""),"""",""),"+",""))</f>
        <v>tpensilplastikb35122</v>
      </c>
      <c r="D2364" s="151" t="str">
        <f>LOWER(SUBSTITUTE(SUBSTITUTE(SUBSTITUTE(SUBSTITUTE(SUBSTITUTE(SUBSTITUTE(SUBSTITUTE(SUBSTITUTE(SUBSTITUTE(db[[#This Row],[NB PAJAK]]," ",""),"-",""),"(",""),")",""),".",""),",",""),"/",""),"""",""),"+",""))</f>
        <v/>
      </c>
      <c r="E236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pcplastikb3512296pcs</v>
      </c>
      <c r="F236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tpensilplastikb3512296pcsuntana</v>
      </c>
      <c r="G2364" s="152" t="s">
        <v>6604</v>
      </c>
      <c r="H2364" s="152" t="s">
        <v>6259</v>
      </c>
      <c r="I2364" s="153"/>
      <c r="J2364" s="154" t="s">
        <v>1621</v>
      </c>
      <c r="K2364" s="155" t="e">
        <f>IF(db[[#This Row],[NB NOTA_C]]="","",COUNTIF([2]!B_MSK[concat],db[[#This Row],[NB NOTA_C]]))</f>
        <v>#REF!</v>
      </c>
      <c r="L2364" s="156" t="s">
        <v>2654</v>
      </c>
      <c r="M2364" s="151" t="s">
        <v>1673</v>
      </c>
      <c r="N2364" s="154" t="s">
        <v>2810</v>
      </c>
      <c r="O2364" s="151"/>
      <c r="P2364" s="151" t="str">
        <f>IF(db[[#This Row],[QTY/ CTN]]="","",SUBSTITUTE(SUBSTITUTE(SUBSTITUTE(db[[#This Row],[QTY/ CTN]]," ","_",2),"(",""),")","")&amp;"_")</f>
        <v>96 PCS_</v>
      </c>
      <c r="Q2364" s="151">
        <f>IF(db[[#This Row],[H_QTY/ CTN]]="","",SEARCH("_",db[[#This Row],[H_QTY/ CTN]]))</f>
        <v>7</v>
      </c>
      <c r="R2364" s="151">
        <f>IF(db[[#This Row],[H_QTY/ CTN]]="","",LEN(db[[#This Row],[H_QTY/ CTN]]))</f>
        <v>7</v>
      </c>
      <c r="S2364" s="150" t="str">
        <f>IF(db[[#This Row],[H_QTY/ CTN]]="","",LEFT(db[[#This Row],[H_QTY/ CTN]],db[[#This Row],[H_1]]-1))</f>
        <v>96 PCS</v>
      </c>
      <c r="T2364" s="150" t="str">
        <f>IF(NOT(db[[#This Row],[H_1]]=db[[#This Row],[H_2]]),MID(db[[#This Row],[H_QTY/ CTN]],db[[#This Row],[H_1]]+1,db[[#This Row],[H_2]]-db[[#This Row],[H_1]]-1),"")</f>
        <v/>
      </c>
      <c r="U2364" s="150" t="str">
        <f>IF(db[[#This Row],[QTY/ CTN B]]="","",LEFT(db[[#This Row],[QTY/ CTN B]],SEARCH(" ",db[[#This Row],[QTY/ CTN B]],1)-1))</f>
        <v>96</v>
      </c>
      <c r="V2364" s="150" t="str">
        <f>IF(db[[#This Row],[QTY/ CTN B]]="","",RIGHT(db[[#This Row],[QTY/ CTN B]],LEN(db[[#This Row],[QTY/ CTN B]])-SEARCH(" ",db[[#This Row],[QTY/ CTN B]],1)))</f>
        <v>PCS</v>
      </c>
      <c r="W2364" s="150" t="str">
        <f>IF(db[[#This Row],[QTY/ CTN TG]]="",IF(db[[#This Row],[STN TG]]="","",12),LEFT(db[[#This Row],[QTY/ CTN TG]],SEARCH(" ",db[[#This Row],[QTY/ CTN TG]],1)-1))</f>
        <v/>
      </c>
      <c r="X236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4" s="150" t="str">
        <f>IF(db[[#This Row],[STN K]]="","",IF(db[[#This Row],[STN TG]]="LSN",12,""))</f>
        <v/>
      </c>
      <c r="Z2364" s="150" t="str">
        <f>IF(db[[#This Row],[STN TG]]="LSN","PCS","")</f>
        <v/>
      </c>
      <c r="AA2364" s="150">
        <f>db[[#This Row],[QTY B]]*IF(db[[#This Row],[QTY TG]]="",1,db[[#This Row],[QTY TG]])*IF(db[[#This Row],[QTY K]]="",1,db[[#This Row],[QTY K]])</f>
        <v>96</v>
      </c>
      <c r="AB2364" s="150" t="str">
        <f>IF(db[[#This Row],[STN K]]="",IF(db[[#This Row],[STN TG]]="",db[[#This Row],[STN B]],db[[#This Row],[STN TG]]),db[[#This Row],[STN K]])</f>
        <v>PCS</v>
      </c>
      <c r="AC2364" s="150"/>
    </row>
    <row r="2365" spans="1:29" x14ac:dyDescent="0.25">
      <c r="A2365" s="87">
        <f>ROW()-1</f>
        <v>2364</v>
      </c>
      <c r="B2365" s="3" t="str">
        <f>LOWER(SUBSTITUTE(SUBSTITUTE(SUBSTITUTE(SUBSTITUTE(SUBSTITUTE(SUBSTITUTE(db[[#This Row],[NB BM]]," ",),".",""),"-",""),"(",""),")",""),"/",""))</f>
        <v>dokumentray3susundbdt300</v>
      </c>
      <c r="C2365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D2365" s="3" t="str">
        <f>LOWER(SUBSTITUTE(SUBSTITUTE(SUBSTITUTE(SUBSTITUTE(SUBSTITUTE(SUBSTITUTE(SUBSTITUTE(SUBSTITUTE(SUBSTITUTE(db[[#This Row],[NB PAJAK]]," ",""),"-",""),"(",""),")",""),".",""),",",""),"/",""),"""",""),"+",""))</f>
        <v/>
      </c>
      <c r="E2365" s="3" t="str">
        <f>LOWER(SUBSTITUTE(SUBSTITUTE(SUBSTITUTE(SUBSTITUTE(SUBSTITUTE(SUBSTITUTE(SUBSTITUTE(SUBSTITUTE(SUBSTITUTE(db[[#This Row],[NB BM]]&amp;db[[#This Row],[QTY/ CTN]]," ",),".",""),"-",""),"(",""),")",""),",",""),"/",""),"""",""),"+",""))</f>
        <v>dokumentray3susundbdt30012pcs</v>
      </c>
      <c r="F23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tdokumen3traydbdt30012pcsuntana</v>
      </c>
      <c r="G2365" s="1" t="s">
        <v>2579</v>
      </c>
      <c r="H2365" s="4" t="s">
        <v>2574</v>
      </c>
      <c r="I2365" s="49"/>
      <c r="J2365" s="1" t="s">
        <v>1621</v>
      </c>
      <c r="K2365" s="26" t="e">
        <f>IF(db[[#This Row],[NB NOTA_C]]="","",COUNTIF([2]!B_MSK[concat],db[[#This Row],[NB NOTA_C]]))</f>
        <v>#REF!</v>
      </c>
      <c r="L2365" s="7" t="s">
        <v>1634</v>
      </c>
      <c r="M2365" s="3" t="s">
        <v>1792</v>
      </c>
      <c r="N2365" s="1" t="s">
        <v>2791</v>
      </c>
      <c r="P2365" s="1" t="str">
        <f>IF(db[[#This Row],[QTY/ CTN]]="","",SUBSTITUTE(SUBSTITUTE(SUBSTITUTE(db[[#This Row],[QTY/ CTN]]," ","_",2),"(",""),")","")&amp;"_")</f>
        <v>12 PCS_</v>
      </c>
      <c r="Q2365" s="1">
        <f>IF(db[[#This Row],[H_QTY/ CTN]]="","",SEARCH("_",db[[#This Row],[H_QTY/ CTN]]))</f>
        <v>7</v>
      </c>
      <c r="R2365" s="1">
        <f>IF(db[[#This Row],[H_QTY/ CTN]]="","",LEN(db[[#This Row],[H_QTY/ CTN]]))</f>
        <v>7</v>
      </c>
      <c r="S2365" s="90" t="str">
        <f>IF(db[[#This Row],[H_QTY/ CTN]]="","",LEFT(db[[#This Row],[H_QTY/ CTN]],db[[#This Row],[H_1]]-1))</f>
        <v>12 PCS</v>
      </c>
      <c r="T2365" s="87" t="str">
        <f>IF(NOT(db[[#This Row],[H_1]]=db[[#This Row],[H_2]]),MID(db[[#This Row],[H_QTY/ CTN]],db[[#This Row],[H_1]]+1,db[[#This Row],[H_2]]-db[[#This Row],[H_1]]-1),"")</f>
        <v/>
      </c>
      <c r="U2365" s="87" t="str">
        <f>IF(db[[#This Row],[QTY/ CTN B]]="","",LEFT(db[[#This Row],[QTY/ CTN B]],SEARCH(" ",db[[#This Row],[QTY/ CTN B]],1)-1))</f>
        <v>12</v>
      </c>
      <c r="V2365" s="87" t="str">
        <f>IF(db[[#This Row],[QTY/ CTN B]]="","",RIGHT(db[[#This Row],[QTY/ CTN B]],LEN(db[[#This Row],[QTY/ CTN B]])-SEARCH(" ",db[[#This Row],[QTY/ CTN B]],1)))</f>
        <v>PCS</v>
      </c>
      <c r="W2365" s="87" t="str">
        <f>IF(db[[#This Row],[QTY/ CTN TG]]="",IF(db[[#This Row],[STN TG]]="","",12),LEFT(db[[#This Row],[QTY/ CTN TG]],SEARCH(" ",db[[#This Row],[QTY/ CTN TG]],1)-1))</f>
        <v/>
      </c>
      <c r="X2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5" s="87" t="str">
        <f>IF(db[[#This Row],[STN K]]="","",IF(db[[#This Row],[STN TG]]="LSN",12,""))</f>
        <v/>
      </c>
      <c r="Z2365" s="87" t="str">
        <f>IF(db[[#This Row],[STN TG]]="LSN","PCS","")</f>
        <v/>
      </c>
      <c r="AA2365" s="87">
        <f>db[[#This Row],[QTY B]]*IF(db[[#This Row],[QTY TG]]="",1,db[[#This Row],[QTY TG]])*IF(db[[#This Row],[QTY K]]="",1,db[[#This Row],[QTY K]])</f>
        <v>12</v>
      </c>
      <c r="AB2365" s="87" t="str">
        <f>IF(db[[#This Row],[STN K]]="",IF(db[[#This Row],[STN TG]]="",db[[#This Row],[STN B]],db[[#This Row],[STN TG]]),db[[#This Row],[STN K]])</f>
        <v>PCS</v>
      </c>
      <c r="AC2365" s="87"/>
    </row>
    <row r="2366" spans="1:29" x14ac:dyDescent="0.25">
      <c r="A2366" s="87">
        <f>ROW()-1</f>
        <v>2365</v>
      </c>
      <c r="B2366" s="3" t="str">
        <f>LOWER(SUBSTITUTE(SUBSTITUTE(SUBSTITUTE(SUBSTITUTE(SUBSTITUTE(SUBSTITUTE(db[[#This Row],[NB BM]]," ",),".",""),"-",""),"(",""),")",""),"/",""))</f>
        <v>pcbd19326</v>
      </c>
      <c r="C2366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D2366" s="3" t="str">
        <f>LOWER(SUBSTITUTE(SUBSTITUTE(SUBSTITUTE(SUBSTITUTE(SUBSTITUTE(SUBSTITUTE(SUBSTITUTE(SUBSTITUTE(SUBSTITUTE(db[[#This Row],[NB PAJAK]]," ",""),"-",""),"(",""),")",""),".",""),",",""),"/",""),"""",""),"+",""))</f>
        <v/>
      </c>
      <c r="E2366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pcbd19326180pcs</v>
      </c>
      <c r="F23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tpensilbdbd19326180pcsuntana</v>
      </c>
      <c r="G2366" s="1" t="s">
        <v>6605</v>
      </c>
      <c r="H2366" s="4" t="s">
        <v>2705</v>
      </c>
      <c r="I2366" s="49"/>
      <c r="J2366" s="1" t="s">
        <v>1621</v>
      </c>
      <c r="K2366" s="26" t="e">
        <f>IF(db[[#This Row],[NB NOTA_C]]="","",COUNTIF([2]!B_MSK[concat],db[[#This Row],[NB NOTA_C]]))</f>
        <v>#REF!</v>
      </c>
      <c r="L2366" s="7" t="s">
        <v>2654</v>
      </c>
      <c r="M2366" s="3" t="s">
        <v>1781</v>
      </c>
      <c r="N2366" s="1" t="s">
        <v>2810</v>
      </c>
      <c r="P2366" s="1" t="str">
        <f>IF(db[[#This Row],[QTY/ CTN]]="","",SUBSTITUTE(SUBSTITUTE(SUBSTITUTE(db[[#This Row],[QTY/ CTN]]," ","_",2),"(",""),")","")&amp;"_")</f>
        <v>180 PCS_</v>
      </c>
      <c r="Q2366" s="1">
        <f>IF(db[[#This Row],[H_QTY/ CTN]]="","",SEARCH("_",db[[#This Row],[H_QTY/ CTN]]))</f>
        <v>8</v>
      </c>
      <c r="R2366" s="1">
        <f>IF(db[[#This Row],[H_QTY/ CTN]]="","",LEN(db[[#This Row],[H_QTY/ CTN]]))</f>
        <v>8</v>
      </c>
      <c r="S2366" s="90" t="str">
        <f>IF(db[[#This Row],[H_QTY/ CTN]]="","",LEFT(db[[#This Row],[H_QTY/ CTN]],db[[#This Row],[H_1]]-1))</f>
        <v>180 PCS</v>
      </c>
      <c r="T2366" s="87" t="str">
        <f>IF(NOT(db[[#This Row],[H_1]]=db[[#This Row],[H_2]]),MID(db[[#This Row],[H_QTY/ CTN]],db[[#This Row],[H_1]]+1,db[[#This Row],[H_2]]-db[[#This Row],[H_1]]-1),"")</f>
        <v/>
      </c>
      <c r="U2366" s="87" t="str">
        <f>IF(db[[#This Row],[QTY/ CTN B]]="","",LEFT(db[[#This Row],[QTY/ CTN B]],SEARCH(" ",db[[#This Row],[QTY/ CTN B]],1)-1))</f>
        <v>180</v>
      </c>
      <c r="V2366" s="87" t="str">
        <f>IF(db[[#This Row],[QTY/ CTN B]]="","",RIGHT(db[[#This Row],[QTY/ CTN B]],LEN(db[[#This Row],[QTY/ CTN B]])-SEARCH(" ",db[[#This Row],[QTY/ CTN B]],1)))</f>
        <v>PCS</v>
      </c>
      <c r="W2366" s="87" t="str">
        <f>IF(db[[#This Row],[QTY/ CTN TG]]="",IF(db[[#This Row],[STN TG]]="","",12),LEFT(db[[#This Row],[QTY/ CTN TG]],SEARCH(" ",db[[#This Row],[QTY/ CTN TG]],1)-1))</f>
        <v/>
      </c>
      <c r="X2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6" s="87" t="str">
        <f>IF(db[[#This Row],[STN K]]="","",IF(db[[#This Row],[STN TG]]="LSN",12,""))</f>
        <v/>
      </c>
      <c r="Z2366" s="87" t="str">
        <f>IF(db[[#This Row],[STN TG]]="LSN","PCS","")</f>
        <v/>
      </c>
      <c r="AA2366" s="87">
        <f>db[[#This Row],[QTY B]]*IF(db[[#This Row],[QTY TG]]="",1,db[[#This Row],[QTY TG]])*IF(db[[#This Row],[QTY K]]="",1,db[[#This Row],[QTY K]])</f>
        <v>180</v>
      </c>
      <c r="AB2366" s="87" t="str">
        <f>IF(db[[#This Row],[STN K]]="",IF(db[[#This Row],[STN TG]]="",db[[#This Row],[STN B]],db[[#This Row],[STN TG]]),db[[#This Row],[STN K]])</f>
        <v>PCS</v>
      </c>
      <c r="AC2366" s="87"/>
    </row>
    <row r="2367" spans="1:29" x14ac:dyDescent="0.25">
      <c r="A2367" s="87">
        <f>ROW()-1</f>
        <v>2366</v>
      </c>
      <c r="B2367" s="3" t="str">
        <f>LOWER(SUBSTITUTE(SUBSTITUTE(SUBSTITUTE(SUBSTITUTE(SUBSTITUTE(SUBSTITUTE(db[[#This Row],[NB BM]]," ",),".",""),"-",""),"(",""),")",""),"/",""))</f>
        <v>pcbd795</v>
      </c>
      <c r="C2367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D2367" s="3" t="str">
        <f>LOWER(SUBSTITUTE(SUBSTITUTE(SUBSTITUTE(SUBSTITUTE(SUBSTITUTE(SUBSTITUTE(SUBSTITUTE(SUBSTITUTE(SUBSTITUTE(db[[#This Row],[NB PAJAK]]," ",""),"-",""),"(",""),")",""),".",""),",",""),"/",""),"""",""),"+",""))</f>
        <v/>
      </c>
      <c r="E2367" s="3" t="str">
        <f>LOWER(SUBSTITUTE(SUBSTITUTE(SUBSTITUTE(SUBSTITUTE(SUBSTITUTE(SUBSTITUTE(SUBSTITUTE(SUBSTITUTE(SUBSTITUTE(db[[#This Row],[NB BM]]&amp;db[[#This Row],[QTY/ CTN]]," ",),".",""),"-",""),"(",""),")",""),",",""),"/",""),"""",""),"+",""))</f>
        <v>pcbd795144pcs</v>
      </c>
      <c r="F23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tpensilbdbd795144pcsuntana</v>
      </c>
      <c r="G2367" s="1" t="s">
        <v>6606</v>
      </c>
      <c r="H2367" s="4" t="s">
        <v>2228</v>
      </c>
      <c r="I2367" s="49"/>
      <c r="J2367" s="1" t="s">
        <v>1621</v>
      </c>
      <c r="K2367" s="26" t="e">
        <f>IF(db[[#This Row],[NB NOTA_C]]="","",COUNTIF([2]!B_MSK[concat],db[[#This Row],[NB NOTA_C]]))</f>
        <v>#REF!</v>
      </c>
      <c r="L2367" s="7" t="s">
        <v>1637</v>
      </c>
      <c r="M2367" s="3" t="s">
        <v>1664</v>
      </c>
      <c r="N2367" s="1" t="s">
        <v>2810</v>
      </c>
      <c r="P2367" s="1" t="str">
        <f>IF(db[[#This Row],[QTY/ CTN]]="","",SUBSTITUTE(SUBSTITUTE(SUBSTITUTE(db[[#This Row],[QTY/ CTN]]," ","_",2),"(",""),")","")&amp;"_")</f>
        <v>144 PCS_</v>
      </c>
      <c r="Q2367" s="1">
        <f>IF(db[[#This Row],[H_QTY/ CTN]]="","",SEARCH("_",db[[#This Row],[H_QTY/ CTN]]))</f>
        <v>8</v>
      </c>
      <c r="R2367" s="1">
        <f>IF(db[[#This Row],[H_QTY/ CTN]]="","",LEN(db[[#This Row],[H_QTY/ CTN]]))</f>
        <v>8</v>
      </c>
      <c r="S2367" s="90" t="str">
        <f>IF(db[[#This Row],[H_QTY/ CTN]]="","",LEFT(db[[#This Row],[H_QTY/ CTN]],db[[#This Row],[H_1]]-1))</f>
        <v>144 PCS</v>
      </c>
      <c r="T2367" s="87" t="str">
        <f>IF(NOT(db[[#This Row],[H_1]]=db[[#This Row],[H_2]]),MID(db[[#This Row],[H_QTY/ CTN]],db[[#This Row],[H_1]]+1,db[[#This Row],[H_2]]-db[[#This Row],[H_1]]-1),"")</f>
        <v/>
      </c>
      <c r="U2367" s="87" t="str">
        <f>IF(db[[#This Row],[QTY/ CTN B]]="","",LEFT(db[[#This Row],[QTY/ CTN B]],SEARCH(" ",db[[#This Row],[QTY/ CTN B]],1)-1))</f>
        <v>144</v>
      </c>
      <c r="V2367" s="87" t="str">
        <f>IF(db[[#This Row],[QTY/ CTN B]]="","",RIGHT(db[[#This Row],[QTY/ CTN B]],LEN(db[[#This Row],[QTY/ CTN B]])-SEARCH(" ",db[[#This Row],[QTY/ CTN B]],1)))</f>
        <v>PCS</v>
      </c>
      <c r="W2367" s="87" t="str">
        <f>IF(db[[#This Row],[QTY/ CTN TG]]="",IF(db[[#This Row],[STN TG]]="","",12),LEFT(db[[#This Row],[QTY/ CTN TG]],SEARCH(" ",db[[#This Row],[QTY/ CTN TG]],1)-1))</f>
        <v/>
      </c>
      <c r="X2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7" s="87" t="str">
        <f>IF(db[[#This Row],[STN K]]="","",IF(db[[#This Row],[STN TG]]="LSN",12,""))</f>
        <v/>
      </c>
      <c r="Z2367" s="87" t="str">
        <f>IF(db[[#This Row],[STN TG]]="LSN","PCS","")</f>
        <v/>
      </c>
      <c r="AA2367" s="87">
        <f>db[[#This Row],[QTY B]]*IF(db[[#This Row],[QTY TG]]="",1,db[[#This Row],[QTY TG]])*IF(db[[#This Row],[QTY K]]="",1,db[[#This Row],[QTY K]])</f>
        <v>144</v>
      </c>
      <c r="AB2367" s="87" t="str">
        <f>IF(db[[#This Row],[STN K]]="",IF(db[[#This Row],[STN TG]]="",db[[#This Row],[STN B]],db[[#This Row],[STN TG]]),db[[#This Row],[STN K]])</f>
        <v>PCS</v>
      </c>
      <c r="AC2367" s="87"/>
    </row>
    <row r="2368" spans="1:29" x14ac:dyDescent="0.25">
      <c r="A2368" s="87">
        <f>ROW()-1</f>
        <v>2367</v>
      </c>
      <c r="B2368" s="3" t="str">
        <f>LOWER(SUBSTITUTE(SUBSTITUTE(SUBSTITUTE(SUBSTITUTE(SUBSTITUTE(SUBSTITUTE(db[[#This Row],[NB BM]]," ",),".",""),"-",""),"(",""),")",""),"/",""))</f>
        <v>pcbded640</v>
      </c>
      <c r="C2368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D2368" s="3" t="str">
        <f>LOWER(SUBSTITUTE(SUBSTITUTE(SUBSTITUTE(SUBSTITUTE(SUBSTITUTE(SUBSTITUTE(SUBSTITUTE(SUBSTITUTE(SUBSTITUTE(db[[#This Row],[NB PAJAK]]," ",""),"-",""),"(",""),")",""),".",""),",",""),"/",""),"""",""),"+",""))</f>
        <v/>
      </c>
      <c r="E2368" s="3" t="str">
        <f>LOWER(SUBSTITUTE(SUBSTITUTE(SUBSTITUTE(SUBSTITUTE(SUBSTITUTE(SUBSTITUTE(SUBSTITUTE(SUBSTITUTE(SUBSTITUTE(db[[#This Row],[NB BM]]&amp;db[[#This Row],[QTY/ CTN]]," ",),".",""),"-",""),"(",""),")",""),",",""),"/",""),"""",""),"+",""))</f>
        <v>pcbded640180pcs</v>
      </c>
      <c r="F2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tpensilbded640180pcsuntana</v>
      </c>
      <c r="G2368" s="1" t="s">
        <v>6607</v>
      </c>
      <c r="H2368" s="4" t="s">
        <v>2081</v>
      </c>
      <c r="I2368" s="49"/>
      <c r="J2368" s="1" t="s">
        <v>1621</v>
      </c>
      <c r="K2368" s="26" t="e">
        <f>IF(db[[#This Row],[NB NOTA_C]]="","",COUNTIF([2]!B_MSK[concat],db[[#This Row],[NB NOTA_C]]))</f>
        <v>#REF!</v>
      </c>
      <c r="L2368" s="7" t="s">
        <v>1634</v>
      </c>
      <c r="M2368" s="3" t="s">
        <v>1781</v>
      </c>
      <c r="N2368" s="1" t="s">
        <v>2810</v>
      </c>
      <c r="P2368" s="1" t="str">
        <f>IF(db[[#This Row],[QTY/ CTN]]="","",SUBSTITUTE(SUBSTITUTE(SUBSTITUTE(db[[#This Row],[QTY/ CTN]]," ","_",2),"(",""),")","")&amp;"_")</f>
        <v>180 PCS_</v>
      </c>
      <c r="Q2368" s="1">
        <f>IF(db[[#This Row],[H_QTY/ CTN]]="","",SEARCH("_",db[[#This Row],[H_QTY/ CTN]]))</f>
        <v>8</v>
      </c>
      <c r="R2368" s="1">
        <f>IF(db[[#This Row],[H_QTY/ CTN]]="","",LEN(db[[#This Row],[H_QTY/ CTN]]))</f>
        <v>8</v>
      </c>
      <c r="S2368" s="90" t="str">
        <f>IF(db[[#This Row],[H_QTY/ CTN]]="","",LEFT(db[[#This Row],[H_QTY/ CTN]],db[[#This Row],[H_1]]-1))</f>
        <v>180 PCS</v>
      </c>
      <c r="T2368" s="87" t="str">
        <f>IF(NOT(db[[#This Row],[H_1]]=db[[#This Row],[H_2]]),MID(db[[#This Row],[H_QTY/ CTN]],db[[#This Row],[H_1]]+1,db[[#This Row],[H_2]]-db[[#This Row],[H_1]]-1),"")</f>
        <v/>
      </c>
      <c r="U2368" s="87" t="str">
        <f>IF(db[[#This Row],[QTY/ CTN B]]="","",LEFT(db[[#This Row],[QTY/ CTN B]],SEARCH(" ",db[[#This Row],[QTY/ CTN B]],1)-1))</f>
        <v>180</v>
      </c>
      <c r="V2368" s="87" t="str">
        <f>IF(db[[#This Row],[QTY/ CTN B]]="","",RIGHT(db[[#This Row],[QTY/ CTN B]],LEN(db[[#This Row],[QTY/ CTN B]])-SEARCH(" ",db[[#This Row],[QTY/ CTN B]],1)))</f>
        <v>PCS</v>
      </c>
      <c r="W2368" s="87" t="str">
        <f>IF(db[[#This Row],[QTY/ CTN TG]]="",IF(db[[#This Row],[STN TG]]="","",12),LEFT(db[[#This Row],[QTY/ CTN TG]],SEARCH(" ",db[[#This Row],[QTY/ CTN TG]],1)-1))</f>
        <v/>
      </c>
      <c r="X2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8" s="87" t="str">
        <f>IF(db[[#This Row],[STN K]]="","",IF(db[[#This Row],[STN TG]]="LSN",12,""))</f>
        <v/>
      </c>
      <c r="Z2368" s="87" t="str">
        <f>IF(db[[#This Row],[STN TG]]="LSN","PCS","")</f>
        <v/>
      </c>
      <c r="AA2368" s="87">
        <f>db[[#This Row],[QTY B]]*IF(db[[#This Row],[QTY TG]]="",1,db[[#This Row],[QTY TG]])*IF(db[[#This Row],[QTY K]]="",1,db[[#This Row],[QTY K]])</f>
        <v>180</v>
      </c>
      <c r="AB2368" s="87" t="str">
        <f>IF(db[[#This Row],[STN K]]="",IF(db[[#This Row],[STN TG]]="",db[[#This Row],[STN B]],db[[#This Row],[STN TG]]),db[[#This Row],[STN K]])</f>
        <v>PCS</v>
      </c>
      <c r="AC2368" s="87"/>
    </row>
    <row r="2369" spans="1:29" x14ac:dyDescent="0.25">
      <c r="A2369" s="87">
        <f>ROW()-1</f>
        <v>2368</v>
      </c>
      <c r="B2369" s="3" t="str">
        <f>LOWER(SUBSTITUTE(SUBSTITUTE(SUBSTITUTE(SUBSTITUTE(SUBSTITUTE(SUBSTITUTE(db[[#This Row],[NB BM]]," ",),".",""),"-",""),"(",""),")",""),"/",""))</f>
        <v>pcset2bd33024</v>
      </c>
      <c r="C2369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D2369" s="3" t="str">
        <f>LOWER(SUBSTITUTE(SUBSTITUTE(SUBSTITUTE(SUBSTITUTE(SUBSTITUTE(SUBSTITUTE(SUBSTITUTE(SUBSTITUTE(SUBSTITUTE(db[[#This Row],[NB PAJAK]]," ",""),"-",""),"(",""),")",""),".",""),",",""),"/",""),"""",""),"+",""))</f>
        <v/>
      </c>
      <c r="E2369" s="3" t="str">
        <f>LOWER(SUBSTITUTE(SUBSTITUTE(SUBSTITUTE(SUBSTITUTE(SUBSTITUTE(SUBSTITUTE(SUBSTITUTE(SUBSTITUTE(SUBSTITUTE(db[[#This Row],[NB BM]]&amp;db[[#This Row],[QTY/ CTN]]," ",),".",""),"-",""),"(",""),")",""),",",""),"/",""),"""",""),"+",""))</f>
        <v>pcset2bd33024180pcs</v>
      </c>
      <c r="F23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tpensilbdset2bd33024180pcsuntana</v>
      </c>
      <c r="G2369" s="1" t="s">
        <v>6608</v>
      </c>
      <c r="H2369" s="4" t="s">
        <v>3038</v>
      </c>
      <c r="I2369" s="49"/>
      <c r="J2369" s="1" t="s">
        <v>1621</v>
      </c>
      <c r="K2369" s="26" t="e">
        <f>IF(db[[#This Row],[NB NOTA_C]]="","",COUNTIF([2]!B_MSK[concat],db[[#This Row],[NB NOTA_C]]))</f>
        <v>#REF!</v>
      </c>
      <c r="L2369" s="7" t="s">
        <v>2654</v>
      </c>
      <c r="M2369" s="3" t="s">
        <v>1781</v>
      </c>
      <c r="N2369" s="1" t="s">
        <v>2810</v>
      </c>
      <c r="O2369" s="3"/>
      <c r="P2369" s="3" t="str">
        <f>IF(db[[#This Row],[QTY/ CTN]]="","",SUBSTITUTE(SUBSTITUTE(SUBSTITUTE(db[[#This Row],[QTY/ CTN]]," ","_",2),"(",""),")","")&amp;"_")</f>
        <v>180 PCS_</v>
      </c>
      <c r="Q2369" s="3">
        <f>IF(db[[#This Row],[H_QTY/ CTN]]="","",SEARCH("_",db[[#This Row],[H_QTY/ CTN]]))</f>
        <v>8</v>
      </c>
      <c r="R2369" s="3">
        <f>IF(db[[#This Row],[H_QTY/ CTN]]="","",LEN(db[[#This Row],[H_QTY/ CTN]]))</f>
        <v>8</v>
      </c>
      <c r="S2369" s="90" t="str">
        <f>IF(db[[#This Row],[H_QTY/ CTN]]="","",LEFT(db[[#This Row],[H_QTY/ CTN]],db[[#This Row],[H_1]]-1))</f>
        <v>180 PCS</v>
      </c>
      <c r="T2369" s="87" t="str">
        <f>IF(NOT(db[[#This Row],[H_1]]=db[[#This Row],[H_2]]),MID(db[[#This Row],[H_QTY/ CTN]],db[[#This Row],[H_1]]+1,db[[#This Row],[H_2]]-db[[#This Row],[H_1]]-1),"")</f>
        <v/>
      </c>
      <c r="U2369" s="87" t="str">
        <f>IF(db[[#This Row],[QTY/ CTN B]]="","",LEFT(db[[#This Row],[QTY/ CTN B]],SEARCH(" ",db[[#This Row],[QTY/ CTN B]],1)-1))</f>
        <v>180</v>
      </c>
      <c r="V2369" s="87" t="str">
        <f>IF(db[[#This Row],[QTY/ CTN B]]="","",RIGHT(db[[#This Row],[QTY/ CTN B]],LEN(db[[#This Row],[QTY/ CTN B]])-SEARCH(" ",db[[#This Row],[QTY/ CTN B]],1)))</f>
        <v>PCS</v>
      </c>
      <c r="W2369" s="87" t="str">
        <f>IF(db[[#This Row],[QTY/ CTN TG]]="",IF(db[[#This Row],[STN TG]]="","",12),LEFT(db[[#This Row],[QTY/ CTN TG]],SEARCH(" ",db[[#This Row],[QTY/ CTN TG]],1)-1))</f>
        <v/>
      </c>
      <c r="X2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69" s="87" t="str">
        <f>IF(db[[#This Row],[STN K]]="","",IF(db[[#This Row],[STN TG]]="LSN",12,""))</f>
        <v/>
      </c>
      <c r="Z2369" s="87" t="str">
        <f>IF(db[[#This Row],[STN TG]]="LSN","PCS","")</f>
        <v/>
      </c>
      <c r="AA2369" s="87">
        <f>db[[#This Row],[QTY B]]*IF(db[[#This Row],[QTY TG]]="",1,db[[#This Row],[QTY TG]])*IF(db[[#This Row],[QTY K]]="",1,db[[#This Row],[QTY K]])</f>
        <v>180</v>
      </c>
      <c r="AB2369" s="87" t="str">
        <f>IF(db[[#This Row],[STN K]]="",IF(db[[#This Row],[STN TG]]="",db[[#This Row],[STN B]],db[[#This Row],[STN TG]]),db[[#This Row],[STN K]])</f>
        <v>PCS</v>
      </c>
      <c r="AC2369" s="87"/>
    </row>
    <row r="2370" spans="1:29" x14ac:dyDescent="0.25">
      <c r="A2370" s="87">
        <f>ROW()-1</f>
        <v>2369</v>
      </c>
      <c r="B2370" s="3" t="str">
        <f>LOWER(SUBSTITUTE(SUBSTITUTE(SUBSTITUTE(SUBSTITUTE(SUBSTITUTE(SUBSTITUTE(db[[#This Row],[NB BM]]," ",),".",""),"-",""),"(",""),")",""),"/",""))</f>
        <v>pcxlgbd18026</v>
      </c>
      <c r="C2370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D2370" s="3" t="str">
        <f>LOWER(SUBSTITUTE(SUBSTITUTE(SUBSTITUTE(SUBSTITUTE(SUBSTITUTE(SUBSTITUTE(SUBSTITUTE(SUBSTITUTE(SUBSTITUTE(db[[#This Row],[NB PAJAK]]," ",""),"-",""),"(",""),")",""),".",""),",",""),"/",""),"""",""),"+",""))</f>
        <v/>
      </c>
      <c r="E2370" s="3" t="str">
        <f>LOWER(SUBSTITUTE(SUBSTITUTE(SUBSTITUTE(SUBSTITUTE(SUBSTITUTE(SUBSTITUTE(SUBSTITUTE(SUBSTITUTE(SUBSTITUTE(db[[#This Row],[NB BM]]&amp;db[[#This Row],[QTY/ CTN]]," ",),".",""),"-",""),"(",""),")",""),",",""),"/",""),"""",""),"+",""))</f>
        <v>pcxlgbd18026180pcs</v>
      </c>
      <c r="F23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tpensilbdxlgbd18026180pcsuntana</v>
      </c>
      <c r="G2370" s="1" t="s">
        <v>6609</v>
      </c>
      <c r="H2370" s="4" t="s">
        <v>2573</v>
      </c>
      <c r="I2370" s="49"/>
      <c r="J2370" s="1" t="s">
        <v>1621</v>
      </c>
      <c r="K2370" s="26" t="e">
        <f>IF(db[[#This Row],[NB NOTA_C]]="","",COUNTIF([2]!B_MSK[concat],db[[#This Row],[NB NOTA_C]]))</f>
        <v>#REF!</v>
      </c>
      <c r="L2370" s="7" t="s">
        <v>1634</v>
      </c>
      <c r="M2370" s="3" t="s">
        <v>1781</v>
      </c>
      <c r="N2370" s="1" t="s">
        <v>2810</v>
      </c>
      <c r="P2370" s="1" t="str">
        <f>IF(db[[#This Row],[QTY/ CTN]]="","",SUBSTITUTE(SUBSTITUTE(SUBSTITUTE(db[[#This Row],[QTY/ CTN]]," ","_",2),"(",""),")","")&amp;"_")</f>
        <v>180 PCS_</v>
      </c>
      <c r="Q2370" s="1">
        <f>IF(db[[#This Row],[H_QTY/ CTN]]="","",SEARCH("_",db[[#This Row],[H_QTY/ CTN]]))</f>
        <v>8</v>
      </c>
      <c r="R2370" s="1">
        <f>IF(db[[#This Row],[H_QTY/ CTN]]="","",LEN(db[[#This Row],[H_QTY/ CTN]]))</f>
        <v>8</v>
      </c>
      <c r="S2370" s="90" t="str">
        <f>IF(db[[#This Row],[H_QTY/ CTN]]="","",LEFT(db[[#This Row],[H_QTY/ CTN]],db[[#This Row],[H_1]]-1))</f>
        <v>180 PCS</v>
      </c>
      <c r="T2370" s="87" t="str">
        <f>IF(NOT(db[[#This Row],[H_1]]=db[[#This Row],[H_2]]),MID(db[[#This Row],[H_QTY/ CTN]],db[[#This Row],[H_1]]+1,db[[#This Row],[H_2]]-db[[#This Row],[H_1]]-1),"")</f>
        <v/>
      </c>
      <c r="U2370" s="87" t="str">
        <f>IF(db[[#This Row],[QTY/ CTN B]]="","",LEFT(db[[#This Row],[QTY/ CTN B]],SEARCH(" ",db[[#This Row],[QTY/ CTN B]],1)-1))</f>
        <v>180</v>
      </c>
      <c r="V2370" s="87" t="str">
        <f>IF(db[[#This Row],[QTY/ CTN B]]="","",RIGHT(db[[#This Row],[QTY/ CTN B]],LEN(db[[#This Row],[QTY/ CTN B]])-SEARCH(" ",db[[#This Row],[QTY/ CTN B]],1)))</f>
        <v>PCS</v>
      </c>
      <c r="W2370" s="87" t="str">
        <f>IF(db[[#This Row],[QTY/ CTN TG]]="",IF(db[[#This Row],[STN TG]]="","",12),LEFT(db[[#This Row],[QTY/ CTN TG]],SEARCH(" ",db[[#This Row],[QTY/ CTN TG]],1)-1))</f>
        <v/>
      </c>
      <c r="X2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0" s="87" t="str">
        <f>IF(db[[#This Row],[STN K]]="","",IF(db[[#This Row],[STN TG]]="LSN",12,""))</f>
        <v/>
      </c>
      <c r="Z2370" s="87" t="str">
        <f>IF(db[[#This Row],[STN TG]]="LSN","PCS","")</f>
        <v/>
      </c>
      <c r="AA2370" s="87">
        <f>db[[#This Row],[QTY B]]*IF(db[[#This Row],[QTY TG]]="",1,db[[#This Row],[QTY TG]])*IF(db[[#This Row],[QTY K]]="",1,db[[#This Row],[QTY K]])</f>
        <v>180</v>
      </c>
      <c r="AB2370" s="87" t="str">
        <f>IF(db[[#This Row],[STN K]]="",IF(db[[#This Row],[STN TG]]="",db[[#This Row],[STN B]],db[[#This Row],[STN TG]]),db[[#This Row],[STN K]])</f>
        <v>PCS</v>
      </c>
      <c r="AC2370" s="87"/>
    </row>
    <row r="2371" spans="1:29" x14ac:dyDescent="0.25">
      <c r="A2371" s="87">
        <f>ROW()-1</f>
        <v>2370</v>
      </c>
      <c r="B2371" s="3" t="str">
        <f>LOWER(SUBSTITUTE(SUBSTITUTE(SUBSTITUTE(SUBSTITUTE(SUBSTITUTE(SUBSTITUTE(db[[#This Row],[NB BM]]," ",),".",""),"-",""),"(",""),")",""),"/",""))</f>
        <v>pcxlgbd33122</v>
      </c>
      <c r="C2371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D2371" s="3" t="str">
        <f>LOWER(SUBSTITUTE(SUBSTITUTE(SUBSTITUTE(SUBSTITUTE(SUBSTITUTE(SUBSTITUTE(SUBSTITUTE(SUBSTITUTE(SUBSTITUTE(db[[#This Row],[NB PAJAK]]," ",""),"-",""),"(",""),")",""),".",""),",",""),"/",""),"""",""),"+",""))</f>
        <v/>
      </c>
      <c r="E2371" s="3" t="str">
        <f>LOWER(SUBSTITUTE(SUBSTITUTE(SUBSTITUTE(SUBSTITUTE(SUBSTITUTE(SUBSTITUTE(SUBSTITUTE(SUBSTITUTE(SUBSTITUTE(db[[#This Row],[NB BM]]&amp;db[[#This Row],[QTY/ CTN]]," ",),".",""),"-",""),"(",""),")",""),",",""),"/",""),"""",""),"+",""))</f>
        <v>pcxlgbd33122180pcs</v>
      </c>
      <c r="F2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tpensilbdxlgbd33122180pcsuntana</v>
      </c>
      <c r="G2371" s="1" t="s">
        <v>6610</v>
      </c>
      <c r="H2371" s="4" t="s">
        <v>2572</v>
      </c>
      <c r="I2371" s="49"/>
      <c r="J2371" s="1" t="s">
        <v>1621</v>
      </c>
      <c r="K2371" s="26" t="e">
        <f>IF(db[[#This Row],[NB NOTA_C]]="","",COUNTIF([2]!B_MSK[concat],db[[#This Row],[NB NOTA_C]]))</f>
        <v>#REF!</v>
      </c>
      <c r="L2371" s="7" t="s">
        <v>1634</v>
      </c>
      <c r="M2371" s="3" t="s">
        <v>1781</v>
      </c>
      <c r="N2371" s="1" t="s">
        <v>2810</v>
      </c>
      <c r="P2371" s="1" t="str">
        <f>IF(db[[#This Row],[QTY/ CTN]]="","",SUBSTITUTE(SUBSTITUTE(SUBSTITUTE(db[[#This Row],[QTY/ CTN]]," ","_",2),"(",""),")","")&amp;"_")</f>
        <v>180 PCS_</v>
      </c>
      <c r="Q2371" s="1">
        <f>IF(db[[#This Row],[H_QTY/ CTN]]="","",SEARCH("_",db[[#This Row],[H_QTY/ CTN]]))</f>
        <v>8</v>
      </c>
      <c r="R2371" s="1">
        <f>IF(db[[#This Row],[H_QTY/ CTN]]="","",LEN(db[[#This Row],[H_QTY/ CTN]]))</f>
        <v>8</v>
      </c>
      <c r="S2371" s="90" t="str">
        <f>IF(db[[#This Row],[H_QTY/ CTN]]="","",LEFT(db[[#This Row],[H_QTY/ CTN]],db[[#This Row],[H_1]]-1))</f>
        <v>180 PCS</v>
      </c>
      <c r="T2371" s="87" t="str">
        <f>IF(NOT(db[[#This Row],[H_1]]=db[[#This Row],[H_2]]),MID(db[[#This Row],[H_QTY/ CTN]],db[[#This Row],[H_1]]+1,db[[#This Row],[H_2]]-db[[#This Row],[H_1]]-1),"")</f>
        <v/>
      </c>
      <c r="U2371" s="87" t="str">
        <f>IF(db[[#This Row],[QTY/ CTN B]]="","",LEFT(db[[#This Row],[QTY/ CTN B]],SEARCH(" ",db[[#This Row],[QTY/ CTN B]],1)-1))</f>
        <v>180</v>
      </c>
      <c r="V2371" s="87" t="str">
        <f>IF(db[[#This Row],[QTY/ CTN B]]="","",RIGHT(db[[#This Row],[QTY/ CTN B]],LEN(db[[#This Row],[QTY/ CTN B]])-SEARCH(" ",db[[#This Row],[QTY/ CTN B]],1)))</f>
        <v>PCS</v>
      </c>
      <c r="W2371" s="87" t="str">
        <f>IF(db[[#This Row],[QTY/ CTN TG]]="",IF(db[[#This Row],[STN TG]]="","",12),LEFT(db[[#This Row],[QTY/ CTN TG]],SEARCH(" ",db[[#This Row],[QTY/ CTN TG]],1)-1))</f>
        <v/>
      </c>
      <c r="X2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1" s="87" t="str">
        <f>IF(db[[#This Row],[STN K]]="","",IF(db[[#This Row],[STN TG]]="LSN",12,""))</f>
        <v/>
      </c>
      <c r="Z2371" s="87" t="str">
        <f>IF(db[[#This Row],[STN TG]]="LSN","PCS","")</f>
        <v/>
      </c>
      <c r="AA2371" s="87">
        <f>db[[#This Row],[QTY B]]*IF(db[[#This Row],[QTY TG]]="",1,db[[#This Row],[QTY TG]])*IF(db[[#This Row],[QTY K]]="",1,db[[#This Row],[QTY K]])</f>
        <v>180</v>
      </c>
      <c r="AB2371" s="87" t="str">
        <f>IF(db[[#This Row],[STN K]]="",IF(db[[#This Row],[STN TG]]="",db[[#This Row],[STN B]],db[[#This Row],[STN TG]]),db[[#This Row],[STN K]])</f>
        <v>PCS</v>
      </c>
      <c r="AC2371" s="87"/>
    </row>
    <row r="2372" spans="1:29" x14ac:dyDescent="0.25">
      <c r="A2372" s="87">
        <f>ROW()-1</f>
        <v>2371</v>
      </c>
      <c r="B2372" s="3" t="str">
        <f>LOWER(SUBSTITUTE(SUBSTITUTE(SUBSTITUTE(SUBSTITUTE(SUBSTITUTE(SUBSTITUTE(db[[#This Row],[NB BM]]," ",),".",""),"-",""),"(",""),")",""),"/",""))</f>
        <v>pcbd19424</v>
      </c>
      <c r="C2372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D2372" s="3" t="str">
        <f>LOWER(SUBSTITUTE(SUBSTITUTE(SUBSTITUTE(SUBSTITUTE(SUBSTITUTE(SUBSTITUTE(SUBSTITUTE(SUBSTITUTE(SUBSTITUTE(db[[#This Row],[NB PAJAK]]," ",""),"-",""),"(",""),")",""),".",""),",",""),"/",""),"""",""),"+",""))</f>
        <v/>
      </c>
      <c r="E2372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pcbd19424180pcs</v>
      </c>
      <c r="F23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tpensilbd19425180pcsuntana</v>
      </c>
      <c r="G2372" s="1" t="s">
        <v>6611</v>
      </c>
      <c r="H2372" s="4" t="s">
        <v>3225</v>
      </c>
      <c r="I2372" s="49"/>
      <c r="J2372" s="1" t="s">
        <v>1621</v>
      </c>
      <c r="K2372" s="26" t="e">
        <f>IF(db[[#This Row],[NB NOTA_C]]="","",COUNTIF([2]!B_MSK[concat],db[[#This Row],[NB NOTA_C]]))</f>
        <v>#REF!</v>
      </c>
      <c r="L2372" s="7" t="s">
        <v>2654</v>
      </c>
      <c r="M2372" s="3" t="s">
        <v>1781</v>
      </c>
      <c r="N2372" s="1" t="s">
        <v>2810</v>
      </c>
      <c r="O2372" s="3"/>
      <c r="P2372" s="3" t="str">
        <f>IF(db[[#This Row],[QTY/ CTN]]="","",SUBSTITUTE(SUBSTITUTE(SUBSTITUTE(db[[#This Row],[QTY/ CTN]]," ","_",2),"(",""),")","")&amp;"_")</f>
        <v>180 PCS_</v>
      </c>
      <c r="Q2372" s="3">
        <f>IF(db[[#This Row],[H_QTY/ CTN]]="","",SEARCH("_",db[[#This Row],[H_QTY/ CTN]]))</f>
        <v>8</v>
      </c>
      <c r="R2372" s="3">
        <f>IF(db[[#This Row],[H_QTY/ CTN]]="","",LEN(db[[#This Row],[H_QTY/ CTN]]))</f>
        <v>8</v>
      </c>
      <c r="S2372" s="87" t="str">
        <f>IF(db[[#This Row],[H_QTY/ CTN]]="","",LEFT(db[[#This Row],[H_QTY/ CTN]],db[[#This Row],[H_1]]-1))</f>
        <v>180 PCS</v>
      </c>
      <c r="T2372" s="87" t="str">
        <f>IF(NOT(db[[#This Row],[H_1]]=db[[#This Row],[H_2]]),MID(db[[#This Row],[H_QTY/ CTN]],db[[#This Row],[H_1]]+1,db[[#This Row],[H_2]]-db[[#This Row],[H_1]]-1),"")</f>
        <v/>
      </c>
      <c r="U2372" s="87" t="str">
        <f>IF(db[[#This Row],[QTY/ CTN B]]="","",LEFT(db[[#This Row],[QTY/ CTN B]],SEARCH(" ",db[[#This Row],[QTY/ CTN B]],1)-1))</f>
        <v>180</v>
      </c>
      <c r="V2372" s="87" t="str">
        <f>IF(db[[#This Row],[QTY/ CTN B]]="","",RIGHT(db[[#This Row],[QTY/ CTN B]],LEN(db[[#This Row],[QTY/ CTN B]])-SEARCH(" ",db[[#This Row],[QTY/ CTN B]],1)))</f>
        <v>PCS</v>
      </c>
      <c r="W2372" s="87" t="str">
        <f>IF(db[[#This Row],[QTY/ CTN TG]]="",IF(db[[#This Row],[STN TG]]="","",12),LEFT(db[[#This Row],[QTY/ CTN TG]],SEARCH(" ",db[[#This Row],[QTY/ CTN TG]],1)-1))</f>
        <v/>
      </c>
      <c r="X2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2" s="87" t="str">
        <f>IF(db[[#This Row],[STN K]]="","",IF(db[[#This Row],[STN TG]]="LSN",12,""))</f>
        <v/>
      </c>
      <c r="Z2372" s="87" t="str">
        <f>IF(db[[#This Row],[STN TG]]="LSN","PCS","")</f>
        <v/>
      </c>
      <c r="AA2372" s="87">
        <f>db[[#This Row],[QTY B]]*IF(db[[#This Row],[QTY TG]]="",1,db[[#This Row],[QTY TG]])*IF(db[[#This Row],[QTY K]]="",1,db[[#This Row],[QTY K]])</f>
        <v>180</v>
      </c>
      <c r="AB2372" s="87" t="str">
        <f>IF(db[[#This Row],[STN K]]="",IF(db[[#This Row],[STN TG]]="",db[[#This Row],[STN B]],db[[#This Row],[STN TG]]),db[[#This Row],[STN K]])</f>
        <v>PCS</v>
      </c>
      <c r="AC2372" s="87"/>
    </row>
    <row r="2373" spans="1:29" x14ac:dyDescent="0.25">
      <c r="A2373" s="87">
        <f>ROW()-1</f>
        <v>2372</v>
      </c>
      <c r="B2373" s="3" t="str">
        <f>LOWER(SUBSTITUTE(SUBSTITUTE(SUBSTITUTE(SUBSTITUTE(SUBSTITUTE(SUBSTITUTE(db[[#This Row],[NB BM]]," ",),".",""),"-",""),"(",""),")",""),"/",""))</f>
        <v>pcmagnitb35145</v>
      </c>
      <c r="C2373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D237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E2373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pcmagnitb3514596pcs</v>
      </c>
      <c r="F2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tpensilmagnetb3514596pcsartomoro</v>
      </c>
      <c r="G2373" s="1" t="s">
        <v>6612</v>
      </c>
      <c r="H2373" s="4" t="s">
        <v>2534</v>
      </c>
      <c r="I2373" s="49" t="s">
        <v>2737</v>
      </c>
      <c r="J2373" s="1" t="s">
        <v>1620</v>
      </c>
      <c r="K2373" s="26" t="e">
        <f>IF(db[[#This Row],[NB NOTA_C]]="","",COUNTIF([2]!B_MSK[concat],db[[#This Row],[NB NOTA_C]]))</f>
        <v>#REF!</v>
      </c>
      <c r="L2373" s="7">
        <v>99</v>
      </c>
      <c r="M2373" s="3" t="s">
        <v>1673</v>
      </c>
      <c r="N2373" s="1" t="s">
        <v>2810</v>
      </c>
      <c r="O2373" s="1" t="s">
        <v>6073</v>
      </c>
      <c r="P2373" s="1" t="str">
        <f>IF(db[[#This Row],[QTY/ CTN]]="","",SUBSTITUTE(SUBSTITUTE(SUBSTITUTE(db[[#This Row],[QTY/ CTN]]," ","_",2),"(",""),")","")&amp;"_")</f>
        <v>96 PCS_</v>
      </c>
      <c r="Q2373" s="1">
        <f>IF(db[[#This Row],[H_QTY/ CTN]]="","",SEARCH("_",db[[#This Row],[H_QTY/ CTN]]))</f>
        <v>7</v>
      </c>
      <c r="R2373" s="1">
        <f>IF(db[[#This Row],[H_QTY/ CTN]]="","",LEN(db[[#This Row],[H_QTY/ CTN]]))</f>
        <v>7</v>
      </c>
      <c r="S2373" s="90" t="str">
        <f>IF(db[[#This Row],[H_QTY/ CTN]]="","",LEFT(db[[#This Row],[H_QTY/ CTN]],db[[#This Row],[H_1]]-1))</f>
        <v>96 PCS</v>
      </c>
      <c r="T2373" s="87" t="str">
        <f>IF(NOT(db[[#This Row],[H_1]]=db[[#This Row],[H_2]]),MID(db[[#This Row],[H_QTY/ CTN]],db[[#This Row],[H_1]]+1,db[[#This Row],[H_2]]-db[[#This Row],[H_1]]-1),"")</f>
        <v/>
      </c>
      <c r="U2373" s="87" t="str">
        <f>IF(db[[#This Row],[QTY/ CTN B]]="","",LEFT(db[[#This Row],[QTY/ CTN B]],SEARCH(" ",db[[#This Row],[QTY/ CTN B]],1)-1))</f>
        <v>96</v>
      </c>
      <c r="V2373" s="87" t="str">
        <f>IF(db[[#This Row],[QTY/ CTN B]]="","",RIGHT(db[[#This Row],[QTY/ CTN B]],LEN(db[[#This Row],[QTY/ CTN B]])-SEARCH(" ",db[[#This Row],[QTY/ CTN B]],1)))</f>
        <v>PCS</v>
      </c>
      <c r="W2373" s="87" t="str">
        <f>IF(db[[#This Row],[QTY/ CTN TG]]="",IF(db[[#This Row],[STN TG]]="","",12),LEFT(db[[#This Row],[QTY/ CTN TG]],SEARCH(" ",db[[#This Row],[QTY/ CTN TG]],1)-1))</f>
        <v/>
      </c>
      <c r="X2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3" s="87" t="str">
        <f>IF(db[[#This Row],[STN K]]="","",IF(db[[#This Row],[STN TG]]="LSN",12,""))</f>
        <v/>
      </c>
      <c r="Z2373" s="87" t="str">
        <f>IF(db[[#This Row],[STN TG]]="LSN","PCS","")</f>
        <v/>
      </c>
      <c r="AA2373" s="87">
        <f>db[[#This Row],[QTY B]]*IF(db[[#This Row],[QTY TG]]="",1,db[[#This Row],[QTY TG]])*IF(db[[#This Row],[QTY K]]="",1,db[[#This Row],[QTY K]])</f>
        <v>96</v>
      </c>
      <c r="AB2373" s="87" t="str">
        <f>IF(db[[#This Row],[STN K]]="",IF(db[[#This Row],[STN TG]]="",db[[#This Row],[STN B]],db[[#This Row],[STN TG]]),db[[#This Row],[STN K]])</f>
        <v>PCS</v>
      </c>
      <c r="AC2373" s="87"/>
    </row>
    <row r="2374" spans="1:29" x14ac:dyDescent="0.25">
      <c r="A2374" s="87">
        <f>ROW()-1</f>
        <v>2373</v>
      </c>
      <c r="B2374" s="3" t="str">
        <f>LOWER(SUBSTITUTE(SUBSTITUTE(SUBSTITUTE(SUBSTITUTE(SUBSTITUTE(SUBSTITUTE(db[[#This Row],[NB BM]]," ",),".",""),"-",""),"(",""),")",""),"/",""))</f>
        <v>pcmagnitb35145l</v>
      </c>
      <c r="C2374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D2374" s="3" t="str">
        <f>LOWER(SUBSTITUTE(SUBSTITUTE(SUBSTITUTE(SUBSTITUTE(SUBSTITUTE(SUBSTITUTE(SUBSTITUTE(SUBSTITUTE(SUBSTITUTE(db[[#This Row],[NB PAJAK]]," ",""),"-",""),"(",""),")",""),".",""),",",""),"/",""),"""",""),"+",""))</f>
        <v/>
      </c>
      <c r="E237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pcmagnitb35145l84pcs</v>
      </c>
      <c r="F2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tpensilmagnetb35145l84pcsuntana</v>
      </c>
      <c r="G2374" s="1" t="s">
        <v>6613</v>
      </c>
      <c r="H2374" s="4" t="s">
        <v>2590</v>
      </c>
      <c r="I2374" s="49"/>
      <c r="J2374" s="1" t="s">
        <v>1621</v>
      </c>
      <c r="K2374" s="26" t="e">
        <f>IF(db[[#This Row],[NB NOTA_C]]="","",COUNTIF([2]!B_MSK[concat],db[[#This Row],[NB NOTA_C]]))</f>
        <v>#REF!</v>
      </c>
      <c r="L2374" s="7" t="s">
        <v>1634</v>
      </c>
      <c r="M2374" s="3" t="s">
        <v>2592</v>
      </c>
      <c r="N2374" s="1" t="s">
        <v>2810</v>
      </c>
      <c r="P2374" s="1" t="str">
        <f>IF(db[[#This Row],[QTY/ CTN]]="","",SUBSTITUTE(SUBSTITUTE(SUBSTITUTE(db[[#This Row],[QTY/ CTN]]," ","_",2),"(",""),")","")&amp;"_")</f>
        <v>84 PCS_</v>
      </c>
      <c r="Q2374" s="1">
        <f>IF(db[[#This Row],[H_QTY/ CTN]]="","",SEARCH("_",db[[#This Row],[H_QTY/ CTN]]))</f>
        <v>7</v>
      </c>
      <c r="R2374" s="1">
        <f>IF(db[[#This Row],[H_QTY/ CTN]]="","",LEN(db[[#This Row],[H_QTY/ CTN]]))</f>
        <v>7</v>
      </c>
      <c r="S2374" s="90" t="str">
        <f>IF(db[[#This Row],[H_QTY/ CTN]]="","",LEFT(db[[#This Row],[H_QTY/ CTN]],db[[#This Row],[H_1]]-1))</f>
        <v>84 PCS</v>
      </c>
      <c r="T2374" s="87" t="str">
        <f>IF(NOT(db[[#This Row],[H_1]]=db[[#This Row],[H_2]]),MID(db[[#This Row],[H_QTY/ CTN]],db[[#This Row],[H_1]]+1,db[[#This Row],[H_2]]-db[[#This Row],[H_1]]-1),"")</f>
        <v/>
      </c>
      <c r="U2374" s="87" t="str">
        <f>IF(db[[#This Row],[QTY/ CTN B]]="","",LEFT(db[[#This Row],[QTY/ CTN B]],SEARCH(" ",db[[#This Row],[QTY/ CTN B]],1)-1))</f>
        <v>84</v>
      </c>
      <c r="V2374" s="87" t="str">
        <f>IF(db[[#This Row],[QTY/ CTN B]]="","",RIGHT(db[[#This Row],[QTY/ CTN B]],LEN(db[[#This Row],[QTY/ CTN B]])-SEARCH(" ",db[[#This Row],[QTY/ CTN B]],1)))</f>
        <v>PCS</v>
      </c>
      <c r="W2374" s="87" t="str">
        <f>IF(db[[#This Row],[QTY/ CTN TG]]="",IF(db[[#This Row],[STN TG]]="","",12),LEFT(db[[#This Row],[QTY/ CTN TG]],SEARCH(" ",db[[#This Row],[QTY/ CTN TG]],1)-1))</f>
        <v/>
      </c>
      <c r="X2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4" s="87" t="str">
        <f>IF(db[[#This Row],[STN K]]="","",IF(db[[#This Row],[STN TG]]="LSN",12,""))</f>
        <v/>
      </c>
      <c r="Z2374" s="87" t="str">
        <f>IF(db[[#This Row],[STN TG]]="LSN","PCS","")</f>
        <v/>
      </c>
      <c r="AA2374" s="87">
        <f>db[[#This Row],[QTY B]]*IF(db[[#This Row],[QTY TG]]="",1,db[[#This Row],[QTY TG]])*IF(db[[#This Row],[QTY K]]="",1,db[[#This Row],[QTY K]])</f>
        <v>84</v>
      </c>
      <c r="AB2374" s="87" t="str">
        <f>IF(db[[#This Row],[STN K]]="",IF(db[[#This Row],[STN TG]]="",db[[#This Row],[STN B]],db[[#This Row],[STN TG]]),db[[#This Row],[STN K]])</f>
        <v>PCS</v>
      </c>
      <c r="AC2374" s="87"/>
    </row>
    <row r="2375" spans="1:29" x14ac:dyDescent="0.25">
      <c r="A2375" s="87">
        <f>ROW()-1</f>
        <v>2374</v>
      </c>
      <c r="B2375" s="3" t="str">
        <f>LOWER(SUBSTITUTE(SUBSTITUTE(SUBSTITUTE(SUBSTITUTE(SUBSTITUTE(SUBSTITUTE(db[[#This Row],[NB BM]]," ",),".",""),"-",""),"(",""),")",""),"/",""))</f>
        <v>pcmagnitb35165</v>
      </c>
      <c r="C2375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D237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E2375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pcmagnitb3516596pcs</v>
      </c>
      <c r="F2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tpensilmagnetb3516596pcsartomoro</v>
      </c>
      <c r="G2375" s="1" t="s">
        <v>6614</v>
      </c>
      <c r="H2375" s="4" t="s">
        <v>2537</v>
      </c>
      <c r="I2375" s="49" t="s">
        <v>2740</v>
      </c>
      <c r="J2375" s="1" t="s">
        <v>1620</v>
      </c>
      <c r="K2375" s="26" t="e">
        <f>IF(db[[#This Row],[NB NOTA_C]]="","",COUNTIF([2]!B_MSK[concat],db[[#This Row],[NB NOTA_C]]))</f>
        <v>#REF!</v>
      </c>
      <c r="L2375" s="7">
        <v>99</v>
      </c>
      <c r="M2375" s="3" t="s">
        <v>1673</v>
      </c>
      <c r="N2375" s="1" t="s">
        <v>2810</v>
      </c>
      <c r="O2375" s="1" t="s">
        <v>6002</v>
      </c>
      <c r="P2375" s="1" t="str">
        <f>IF(db[[#This Row],[QTY/ CTN]]="","",SUBSTITUTE(SUBSTITUTE(SUBSTITUTE(db[[#This Row],[QTY/ CTN]]," ","_",2),"(",""),")","")&amp;"_")</f>
        <v>96 PCS_</v>
      </c>
      <c r="Q2375" s="1">
        <f>IF(db[[#This Row],[H_QTY/ CTN]]="","",SEARCH("_",db[[#This Row],[H_QTY/ CTN]]))</f>
        <v>7</v>
      </c>
      <c r="R2375" s="1">
        <f>IF(db[[#This Row],[H_QTY/ CTN]]="","",LEN(db[[#This Row],[H_QTY/ CTN]]))</f>
        <v>7</v>
      </c>
      <c r="S2375" s="90" t="str">
        <f>IF(db[[#This Row],[H_QTY/ CTN]]="","",LEFT(db[[#This Row],[H_QTY/ CTN]],db[[#This Row],[H_1]]-1))</f>
        <v>96 PCS</v>
      </c>
      <c r="T2375" s="87" t="str">
        <f>IF(NOT(db[[#This Row],[H_1]]=db[[#This Row],[H_2]]),MID(db[[#This Row],[H_QTY/ CTN]],db[[#This Row],[H_1]]+1,db[[#This Row],[H_2]]-db[[#This Row],[H_1]]-1),"")</f>
        <v/>
      </c>
      <c r="U2375" s="87" t="str">
        <f>IF(db[[#This Row],[QTY/ CTN B]]="","",LEFT(db[[#This Row],[QTY/ CTN B]],SEARCH(" ",db[[#This Row],[QTY/ CTN B]],1)-1))</f>
        <v>96</v>
      </c>
      <c r="V2375" s="87" t="str">
        <f>IF(db[[#This Row],[QTY/ CTN B]]="","",RIGHT(db[[#This Row],[QTY/ CTN B]],LEN(db[[#This Row],[QTY/ CTN B]])-SEARCH(" ",db[[#This Row],[QTY/ CTN B]],1)))</f>
        <v>PCS</v>
      </c>
      <c r="W2375" s="87" t="str">
        <f>IF(db[[#This Row],[QTY/ CTN TG]]="",IF(db[[#This Row],[STN TG]]="","",12),LEFT(db[[#This Row],[QTY/ CTN TG]],SEARCH(" ",db[[#This Row],[QTY/ CTN TG]],1)-1))</f>
        <v/>
      </c>
      <c r="X2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5" s="87" t="str">
        <f>IF(db[[#This Row],[STN K]]="","",IF(db[[#This Row],[STN TG]]="LSN",12,""))</f>
        <v/>
      </c>
      <c r="Z2375" s="87" t="str">
        <f>IF(db[[#This Row],[STN TG]]="LSN","PCS","")</f>
        <v/>
      </c>
      <c r="AA2375" s="87">
        <f>db[[#This Row],[QTY B]]*IF(db[[#This Row],[QTY TG]]="",1,db[[#This Row],[QTY TG]])*IF(db[[#This Row],[QTY K]]="",1,db[[#This Row],[QTY K]])</f>
        <v>96</v>
      </c>
      <c r="AB2375" s="87" t="str">
        <f>IF(db[[#This Row],[STN K]]="",IF(db[[#This Row],[STN TG]]="",db[[#This Row],[STN B]],db[[#This Row],[STN TG]]),db[[#This Row],[STN K]])</f>
        <v>PCS</v>
      </c>
      <c r="AC2375" s="87"/>
    </row>
    <row r="2376" spans="1:29" x14ac:dyDescent="0.25">
      <c r="A2376" s="87">
        <f>ROW()-1</f>
        <v>2375</v>
      </c>
      <c r="B2376" s="3" t="str">
        <f>LOWER(SUBSTITUTE(SUBSTITUTE(SUBSTITUTE(SUBSTITUTE(SUBSTITUTE(SUBSTITUTE(db[[#This Row],[NB BM]]," ",),".",""),"-",""),"(",""),")",""),"/",""))</f>
        <v>idcardholdervertikalt017vclear</v>
      </c>
      <c r="C2376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D2376" s="3" t="str">
        <f>LOWER(SUBSTITUTE(SUBSTITUTE(SUBSTITUTE(SUBSTITUTE(SUBSTITUTE(SUBSTITUTE(SUBSTITUTE(SUBSTITUTE(SUBSTITUTE(db[[#This Row],[NB PAJAK]]," ",""),"-",""),"(",""),")",""),".",""),",",""),"/",""),"""",""),"+",""))</f>
        <v/>
      </c>
      <c r="E2376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idcardholdervertikalt017vclear1600pcs</v>
      </c>
      <c r="F2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t017vidcardholderverticalclear1600@2001600pcsuntana</v>
      </c>
      <c r="G2376" s="1" t="s">
        <v>3673</v>
      </c>
      <c r="H2376" s="4" t="s">
        <v>3670</v>
      </c>
      <c r="I2376" s="49"/>
      <c r="J2376" s="1" t="s">
        <v>1621</v>
      </c>
      <c r="K2376" s="28" t="e">
        <f>IF(db[[#This Row],[NB NOTA_C]]="","",COUNTIF([2]!B_MSK[concat],db[[#This Row],[NB NOTA_C]]))</f>
        <v>#REF!</v>
      </c>
      <c r="L2376" s="7" t="s">
        <v>1639</v>
      </c>
      <c r="M2376" s="3" t="s">
        <v>3672</v>
      </c>
      <c r="N2376" s="1" t="s">
        <v>2800</v>
      </c>
      <c r="O2376" s="3"/>
      <c r="P2376" s="3" t="str">
        <f>IF(db[[#This Row],[QTY/ CTN]]="","",SUBSTITUTE(SUBSTITUTE(SUBSTITUTE(db[[#This Row],[QTY/ CTN]]," ","_",2),"(",""),")","")&amp;"_")</f>
        <v>1600 PCS_</v>
      </c>
      <c r="Q2376" s="3">
        <f>IF(db[[#This Row],[H_QTY/ CTN]]="","",SEARCH("_",db[[#This Row],[H_QTY/ CTN]]))</f>
        <v>9</v>
      </c>
      <c r="R2376" s="3">
        <f>IF(db[[#This Row],[H_QTY/ CTN]]="","",LEN(db[[#This Row],[H_QTY/ CTN]]))</f>
        <v>9</v>
      </c>
      <c r="S2376" s="87" t="str">
        <f>IF(db[[#This Row],[H_QTY/ CTN]]="","",LEFT(db[[#This Row],[H_QTY/ CTN]],db[[#This Row],[H_1]]-1))</f>
        <v>1600 PCS</v>
      </c>
      <c r="T2376" s="87" t="str">
        <f>IF(NOT(db[[#This Row],[H_1]]=db[[#This Row],[H_2]]),MID(db[[#This Row],[H_QTY/ CTN]],db[[#This Row],[H_1]]+1,db[[#This Row],[H_2]]-db[[#This Row],[H_1]]-1),"")</f>
        <v/>
      </c>
      <c r="U2376" s="87" t="str">
        <f>IF(db[[#This Row],[QTY/ CTN B]]="","",LEFT(db[[#This Row],[QTY/ CTN B]],SEARCH(" ",db[[#This Row],[QTY/ CTN B]],1)-1))</f>
        <v>1600</v>
      </c>
      <c r="V2376" s="87" t="str">
        <f>IF(db[[#This Row],[QTY/ CTN B]]="","",RIGHT(db[[#This Row],[QTY/ CTN B]],LEN(db[[#This Row],[QTY/ CTN B]])-SEARCH(" ",db[[#This Row],[QTY/ CTN B]],1)))</f>
        <v>PCS</v>
      </c>
      <c r="W2376" s="87" t="str">
        <f>IF(db[[#This Row],[QTY/ CTN TG]]="",IF(db[[#This Row],[STN TG]]="","",12),LEFT(db[[#This Row],[QTY/ CTN TG]],SEARCH(" ",db[[#This Row],[QTY/ CTN TG]],1)-1))</f>
        <v/>
      </c>
      <c r="X2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76" s="87" t="str">
        <f>IF(db[[#This Row],[STN K]]="","",IF(db[[#This Row],[STN TG]]="LSN",12,""))</f>
        <v/>
      </c>
      <c r="Z2376" s="87" t="str">
        <f>IF(db[[#This Row],[STN TG]]="LSN","PCS","")</f>
        <v/>
      </c>
      <c r="AA2376" s="87">
        <f>db[[#This Row],[QTY B]]*IF(db[[#This Row],[QTY TG]]="",1,db[[#This Row],[QTY TG]])*IF(db[[#This Row],[QTY K]]="",1,db[[#This Row],[QTY K]])</f>
        <v>1600</v>
      </c>
      <c r="AB2376" s="87" t="str">
        <f>IF(db[[#This Row],[STN K]]="",IF(db[[#This Row],[STN TG]]="",db[[#This Row],[STN B]],db[[#This Row],[STN TG]]),db[[#This Row],[STN K]])</f>
        <v>PCS</v>
      </c>
      <c r="AC2376" s="87"/>
    </row>
    <row r="2377" spans="1:29" x14ac:dyDescent="0.25">
      <c r="A2377" s="87">
        <f>ROW()-1</f>
        <v>2376</v>
      </c>
      <c r="B2377" s="14" t="str">
        <f>LOWER(SUBSTITUTE(SUBSTITUTE(SUBSTITUTE(SUBSTITUTE(SUBSTITUTE(SUBSTITUTE(db[[#This Row],[NB BM]]," ",),".",""),"-",""),"(",""),")",""),"/",""))</f>
        <v>talicantolplastik10biru</v>
      </c>
      <c r="C2377" s="14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D2377" s="14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E2377" s="14" t="str">
        <f>LOWER(SUBSTITUTE(SUBSTITUTE(SUBSTITUTE(SUBSTITUTE(SUBSTITUTE(SUBSTITUTE(SUBSTITUTE(SUBSTITUTE(SUBSTITUTE(db[[#This Row],[NB BM]]&amp;db[[#This Row],[QTY/ CTN]]," ",),".",""),"-",""),"(",""),")",""),",",""),"/",""),"""",""),"+",""))</f>
        <v>talicantolplastik10biru50box100pcs</v>
      </c>
      <c r="F23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talicantolplastik10biru50box100pcsartomoro</v>
      </c>
      <c r="G2377" s="15" t="s">
        <v>4101</v>
      </c>
      <c r="H2377" s="19" t="s">
        <v>4002</v>
      </c>
      <c r="I2377" s="50" t="s">
        <v>4002</v>
      </c>
      <c r="J2377" s="1" t="s">
        <v>1620</v>
      </c>
      <c r="K2377" s="27" t="e">
        <f>IF(db[[#This Row],[NB NOTA_C]]="","",COUNTIF([2]!B_MSK[concat],db[[#This Row],[NB NOTA_C]]))</f>
        <v>#REF!</v>
      </c>
      <c r="L2377" s="16" t="s">
        <v>2157</v>
      </c>
      <c r="M2377" s="14" t="s">
        <v>4004</v>
      </c>
      <c r="N2377" s="15" t="s">
        <v>2799</v>
      </c>
      <c r="O2377" s="14"/>
      <c r="P2377" s="14" t="str">
        <f>IF(db[[#This Row],[QTY/ CTN]]="","",SUBSTITUTE(SUBSTITUTE(SUBSTITUTE(db[[#This Row],[QTY/ CTN]]," ","_",2),"(",""),")","")&amp;"_")</f>
        <v>50 BOX_100 PCS_</v>
      </c>
      <c r="Q2377" s="14">
        <f>IF(db[[#This Row],[H_QTY/ CTN]]="","",SEARCH("_",db[[#This Row],[H_QTY/ CTN]]))</f>
        <v>7</v>
      </c>
      <c r="R2377" s="14">
        <f>IF(db[[#This Row],[H_QTY/ CTN]]="","",LEN(db[[#This Row],[H_QTY/ CTN]]))</f>
        <v>15</v>
      </c>
      <c r="S2377" s="91" t="str">
        <f>IF(db[[#This Row],[H_QTY/ CTN]]="","",LEFT(db[[#This Row],[H_QTY/ CTN]],db[[#This Row],[H_1]]-1))</f>
        <v>50 BOX</v>
      </c>
      <c r="T2377" s="91" t="str">
        <f>IF(NOT(db[[#This Row],[H_1]]=db[[#This Row],[H_2]]),MID(db[[#This Row],[H_QTY/ CTN]],db[[#This Row],[H_1]]+1,db[[#This Row],[H_2]]-db[[#This Row],[H_1]]-1),"")</f>
        <v>100 PCS</v>
      </c>
      <c r="U2377" s="87" t="str">
        <f>IF(db[[#This Row],[QTY/ CTN B]]="","",LEFT(db[[#This Row],[QTY/ CTN B]],SEARCH(" ",db[[#This Row],[QTY/ CTN B]],1)-1))</f>
        <v>50</v>
      </c>
      <c r="V2377" s="87" t="str">
        <f>IF(db[[#This Row],[QTY/ CTN B]]="","",RIGHT(db[[#This Row],[QTY/ CTN B]],LEN(db[[#This Row],[QTY/ CTN B]])-SEARCH(" ",db[[#This Row],[QTY/ CTN B]],1)))</f>
        <v>BOX</v>
      </c>
      <c r="W2377" s="87" t="str">
        <f>IF(db[[#This Row],[QTY/ CTN TG]]="",IF(db[[#This Row],[STN TG]]="","",12),LEFT(db[[#This Row],[QTY/ CTN TG]],SEARCH(" ",db[[#This Row],[QTY/ CTN TG]],1)-1))</f>
        <v>100</v>
      </c>
      <c r="X2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77" s="87" t="str">
        <f>IF(db[[#This Row],[STN K]]="","",IF(db[[#This Row],[STN TG]]="LSN",12,""))</f>
        <v/>
      </c>
      <c r="Z2377" s="87" t="str">
        <f>IF(db[[#This Row],[STN TG]]="LSN","PCS","")</f>
        <v/>
      </c>
      <c r="AA2377" s="87">
        <f>db[[#This Row],[QTY B]]*IF(db[[#This Row],[QTY TG]]="",1,db[[#This Row],[QTY TG]])*IF(db[[#This Row],[QTY K]]="",1,db[[#This Row],[QTY K]])</f>
        <v>5000</v>
      </c>
      <c r="AB2377" s="87" t="str">
        <f>IF(db[[#This Row],[STN K]]="",IF(db[[#This Row],[STN TG]]="",db[[#This Row],[STN B]],db[[#This Row],[STN TG]]),db[[#This Row],[STN K]])</f>
        <v>PCS</v>
      </c>
      <c r="AC2377" s="87"/>
    </row>
    <row r="2378" spans="1:29" x14ac:dyDescent="0.25">
      <c r="A2378" s="87">
        <f>ROW()-1</f>
        <v>2377</v>
      </c>
      <c r="B2378" s="14" t="str">
        <f>LOWER(SUBSTITUTE(SUBSTITUTE(SUBSTITUTE(SUBSTITUTE(SUBSTITUTE(SUBSTITUTE(db[[#This Row],[NB BM]]," ",),".",""),"-",""),"(",""),")",""),"/",""))</f>
        <v>talicantolplastik10hijau</v>
      </c>
      <c r="C2378" s="14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D2378" s="14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E2378" s="14" t="str">
        <f>LOWER(SUBSTITUTE(SUBSTITUTE(SUBSTITUTE(SUBSTITUTE(SUBSTITUTE(SUBSTITUTE(SUBSTITUTE(SUBSTITUTE(SUBSTITUTE(db[[#This Row],[NB BM]]&amp;db[[#This Row],[QTY/ CTN]]," ",),".",""),"-",""),"(",""),")",""),",",""),"/",""),"""",""),"+",""))</f>
        <v>talicantolplastik10hijau50box100pcs</v>
      </c>
      <c r="F23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talicantolplastik10hijau50box100pcsartomoro</v>
      </c>
      <c r="G2378" s="15" t="s">
        <v>4102</v>
      </c>
      <c r="H2378" s="19" t="s">
        <v>4003</v>
      </c>
      <c r="I2378" s="50" t="s">
        <v>4003</v>
      </c>
      <c r="J2378" s="1" t="s">
        <v>1620</v>
      </c>
      <c r="K2378" s="27" t="e">
        <f>IF(db[[#This Row],[NB NOTA_C]]="","",COUNTIF([2]!B_MSK[concat],db[[#This Row],[NB NOTA_C]]))</f>
        <v>#REF!</v>
      </c>
      <c r="L2378" s="16" t="s">
        <v>2157</v>
      </c>
      <c r="M2378" s="14" t="s">
        <v>4004</v>
      </c>
      <c r="N2378" s="15" t="s">
        <v>2799</v>
      </c>
      <c r="O2378" s="14"/>
      <c r="P2378" s="14" t="str">
        <f>IF(db[[#This Row],[QTY/ CTN]]="","",SUBSTITUTE(SUBSTITUTE(SUBSTITUTE(db[[#This Row],[QTY/ CTN]]," ","_",2),"(",""),")","")&amp;"_")</f>
        <v>50 BOX_100 PCS_</v>
      </c>
      <c r="Q2378" s="14">
        <f>IF(db[[#This Row],[H_QTY/ CTN]]="","",SEARCH("_",db[[#This Row],[H_QTY/ CTN]]))</f>
        <v>7</v>
      </c>
      <c r="R2378" s="14">
        <f>IF(db[[#This Row],[H_QTY/ CTN]]="","",LEN(db[[#This Row],[H_QTY/ CTN]]))</f>
        <v>15</v>
      </c>
      <c r="S2378" s="91" t="str">
        <f>IF(db[[#This Row],[H_QTY/ CTN]]="","",LEFT(db[[#This Row],[H_QTY/ CTN]],db[[#This Row],[H_1]]-1))</f>
        <v>50 BOX</v>
      </c>
      <c r="T2378" s="91" t="str">
        <f>IF(NOT(db[[#This Row],[H_1]]=db[[#This Row],[H_2]]),MID(db[[#This Row],[H_QTY/ CTN]],db[[#This Row],[H_1]]+1,db[[#This Row],[H_2]]-db[[#This Row],[H_1]]-1),"")</f>
        <v>100 PCS</v>
      </c>
      <c r="U2378" s="87" t="str">
        <f>IF(db[[#This Row],[QTY/ CTN B]]="","",LEFT(db[[#This Row],[QTY/ CTN B]],SEARCH(" ",db[[#This Row],[QTY/ CTN B]],1)-1))</f>
        <v>50</v>
      </c>
      <c r="V2378" s="87" t="str">
        <f>IF(db[[#This Row],[QTY/ CTN B]]="","",RIGHT(db[[#This Row],[QTY/ CTN B]],LEN(db[[#This Row],[QTY/ CTN B]])-SEARCH(" ",db[[#This Row],[QTY/ CTN B]],1)))</f>
        <v>BOX</v>
      </c>
      <c r="W2378" s="87" t="str">
        <f>IF(db[[#This Row],[QTY/ CTN TG]]="",IF(db[[#This Row],[STN TG]]="","",12),LEFT(db[[#This Row],[QTY/ CTN TG]],SEARCH(" ",db[[#This Row],[QTY/ CTN TG]],1)-1))</f>
        <v>100</v>
      </c>
      <c r="X2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78" s="87" t="str">
        <f>IF(db[[#This Row],[STN K]]="","",IF(db[[#This Row],[STN TG]]="LSN",12,""))</f>
        <v/>
      </c>
      <c r="Z2378" s="87" t="str">
        <f>IF(db[[#This Row],[STN TG]]="LSN","PCS","")</f>
        <v/>
      </c>
      <c r="AA2378" s="87">
        <f>db[[#This Row],[QTY B]]*IF(db[[#This Row],[QTY TG]]="",1,db[[#This Row],[QTY TG]])*IF(db[[#This Row],[QTY K]]="",1,db[[#This Row],[QTY K]])</f>
        <v>5000</v>
      </c>
      <c r="AB2378" s="87" t="str">
        <f>IF(db[[#This Row],[STN K]]="",IF(db[[#This Row],[STN TG]]="",db[[#This Row],[STN B]],db[[#This Row],[STN TG]]),db[[#This Row],[STN K]])</f>
        <v>PCS</v>
      </c>
      <c r="AC2378" s="87"/>
    </row>
    <row r="2379" spans="1:29" x14ac:dyDescent="0.25">
      <c r="A2379" s="87">
        <f>ROW()-1</f>
        <v>2378</v>
      </c>
      <c r="B2379" s="14" t="str">
        <f>LOWER(SUBSTITUTE(SUBSTITUTE(SUBSTITUTE(SUBSTITUTE(SUBSTITUTE(SUBSTITUTE(db[[#This Row],[NB BM]]," ",),".",""),"-",""),"(",""),")",""),"/",""))</f>
        <v>talicantolplastik10merah</v>
      </c>
      <c r="C2379" s="14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D2379" s="14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E2379" s="14" t="str">
        <f>LOWER(SUBSTITUTE(SUBSTITUTE(SUBSTITUTE(SUBSTITUTE(SUBSTITUTE(SUBSTITUTE(SUBSTITUTE(SUBSTITUTE(SUBSTITUTE(db[[#This Row],[NB BM]]&amp;db[[#This Row],[QTY/ CTN]]," ",),".",""),"-",""),"(",""),")",""),",",""),"/",""),"""",""),"+",""))</f>
        <v>talicantolplastik10merah50box100pcs</v>
      </c>
      <c r="F23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talicantolplastik10merah50box100pcsartomoro</v>
      </c>
      <c r="G2379" s="15" t="s">
        <v>4103</v>
      </c>
      <c r="H2379" s="19" t="s">
        <v>4001</v>
      </c>
      <c r="I2379" s="50" t="s">
        <v>4001</v>
      </c>
      <c r="J2379" s="1" t="s">
        <v>1620</v>
      </c>
      <c r="K2379" s="27" t="e">
        <f>IF(db[[#This Row],[NB NOTA_C]]="","",COUNTIF([2]!B_MSK[concat],db[[#This Row],[NB NOTA_C]]))</f>
        <v>#REF!</v>
      </c>
      <c r="L2379" s="16" t="s">
        <v>2157</v>
      </c>
      <c r="M2379" s="14" t="s">
        <v>4004</v>
      </c>
      <c r="N2379" s="15" t="s">
        <v>2799</v>
      </c>
      <c r="O2379" s="14"/>
      <c r="P2379" s="14" t="str">
        <f>IF(db[[#This Row],[QTY/ CTN]]="","",SUBSTITUTE(SUBSTITUTE(SUBSTITUTE(db[[#This Row],[QTY/ CTN]]," ","_",2),"(",""),")","")&amp;"_")</f>
        <v>50 BOX_100 PCS_</v>
      </c>
      <c r="Q2379" s="14">
        <f>IF(db[[#This Row],[H_QTY/ CTN]]="","",SEARCH("_",db[[#This Row],[H_QTY/ CTN]]))</f>
        <v>7</v>
      </c>
      <c r="R2379" s="14">
        <f>IF(db[[#This Row],[H_QTY/ CTN]]="","",LEN(db[[#This Row],[H_QTY/ CTN]]))</f>
        <v>15</v>
      </c>
      <c r="S2379" s="91" t="str">
        <f>IF(db[[#This Row],[H_QTY/ CTN]]="","",LEFT(db[[#This Row],[H_QTY/ CTN]],db[[#This Row],[H_1]]-1))</f>
        <v>50 BOX</v>
      </c>
      <c r="T2379" s="91" t="str">
        <f>IF(NOT(db[[#This Row],[H_1]]=db[[#This Row],[H_2]]),MID(db[[#This Row],[H_QTY/ CTN]],db[[#This Row],[H_1]]+1,db[[#This Row],[H_2]]-db[[#This Row],[H_1]]-1),"")</f>
        <v>100 PCS</v>
      </c>
      <c r="U2379" s="87" t="str">
        <f>IF(db[[#This Row],[QTY/ CTN B]]="","",LEFT(db[[#This Row],[QTY/ CTN B]],SEARCH(" ",db[[#This Row],[QTY/ CTN B]],1)-1))</f>
        <v>50</v>
      </c>
      <c r="V2379" s="87" t="str">
        <f>IF(db[[#This Row],[QTY/ CTN B]]="","",RIGHT(db[[#This Row],[QTY/ CTN B]],LEN(db[[#This Row],[QTY/ CTN B]])-SEARCH(" ",db[[#This Row],[QTY/ CTN B]],1)))</f>
        <v>BOX</v>
      </c>
      <c r="W2379" s="87" t="str">
        <f>IF(db[[#This Row],[QTY/ CTN TG]]="",IF(db[[#This Row],[STN TG]]="","",12),LEFT(db[[#This Row],[QTY/ CTN TG]],SEARCH(" ",db[[#This Row],[QTY/ CTN TG]],1)-1))</f>
        <v>100</v>
      </c>
      <c r="X2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79" s="87" t="str">
        <f>IF(db[[#This Row],[STN K]]="","",IF(db[[#This Row],[STN TG]]="LSN",12,""))</f>
        <v/>
      </c>
      <c r="Z2379" s="87" t="str">
        <f>IF(db[[#This Row],[STN TG]]="LSN","PCS","")</f>
        <v/>
      </c>
      <c r="AA2379" s="87">
        <f>db[[#This Row],[QTY B]]*IF(db[[#This Row],[QTY TG]]="",1,db[[#This Row],[QTY TG]])*IF(db[[#This Row],[QTY K]]="",1,db[[#This Row],[QTY K]])</f>
        <v>5000</v>
      </c>
      <c r="AB2379" s="87" t="str">
        <f>IF(db[[#This Row],[STN K]]="",IF(db[[#This Row],[STN TG]]="",db[[#This Row],[STN B]],db[[#This Row],[STN TG]]),db[[#This Row],[STN K]])</f>
        <v>PCS</v>
      </c>
      <c r="AC2379" s="87"/>
    </row>
    <row r="2380" spans="1:29" x14ac:dyDescent="0.25">
      <c r="A2380" s="87">
        <f>ROW()-1</f>
        <v>2379</v>
      </c>
      <c r="B2380" s="1" t="str">
        <f>LOWER(SUBSTITUTE(SUBSTITUTE(SUBSTITUTE(SUBSTITUTE(SUBSTITUTE(SUBSTITUTE(db[[#This Row],[NB BM]]," ",),".",""),"-",""),"(",""),")",""),"/",""))</f>
        <v>tapecutterjktc106</v>
      </c>
      <c r="C2380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D2380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E2380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tapecutterjktc10612pcs</v>
      </c>
      <c r="F23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tapecuttertc106jk12pcsartomoro</v>
      </c>
      <c r="G2380" s="1" t="s">
        <v>3469</v>
      </c>
      <c r="H2380" s="4" t="s">
        <v>3467</v>
      </c>
      <c r="I2380" s="49" t="s">
        <v>3471</v>
      </c>
      <c r="J2380" s="1" t="s">
        <v>1620</v>
      </c>
      <c r="K2380" s="26" t="e">
        <f>IF(db[[#This Row],[NB NOTA_C]]="","",COUNTIF([2]!B_MSK[concat],db[[#This Row],[NB NOTA_C]]))</f>
        <v>#REF!</v>
      </c>
      <c r="L2380" s="6" t="s">
        <v>1631</v>
      </c>
      <c r="M2380" s="1" t="s">
        <v>1792</v>
      </c>
      <c r="N2380" s="1" t="s">
        <v>2795</v>
      </c>
      <c r="P2380" s="1" t="str">
        <f>IF(db[[#This Row],[QTY/ CTN]]="","",SUBSTITUTE(SUBSTITUTE(SUBSTITUTE(db[[#This Row],[QTY/ CTN]]," ","_",2),"(",""),")","")&amp;"_")</f>
        <v>12 PCS_</v>
      </c>
      <c r="Q2380" s="1">
        <f>IF(db[[#This Row],[H_QTY/ CTN]]="","",SEARCH("_",db[[#This Row],[H_QTY/ CTN]]))</f>
        <v>7</v>
      </c>
      <c r="R2380" s="1">
        <f>IF(db[[#This Row],[H_QTY/ CTN]]="","",LEN(db[[#This Row],[H_QTY/ CTN]]))</f>
        <v>7</v>
      </c>
      <c r="S2380" s="90" t="str">
        <f>IF(db[[#This Row],[H_QTY/ CTN]]="","",LEFT(db[[#This Row],[H_QTY/ CTN]],db[[#This Row],[H_1]]-1))</f>
        <v>12 PCS</v>
      </c>
      <c r="T2380" s="87" t="str">
        <f>IF(NOT(db[[#This Row],[H_1]]=db[[#This Row],[H_2]]),MID(db[[#This Row],[H_QTY/ CTN]],db[[#This Row],[H_1]]+1,db[[#This Row],[H_2]]-db[[#This Row],[H_1]]-1),"")</f>
        <v/>
      </c>
      <c r="U2380" s="87" t="str">
        <f>IF(db[[#This Row],[QTY/ CTN B]]="","",LEFT(db[[#This Row],[QTY/ CTN B]],SEARCH(" ",db[[#This Row],[QTY/ CTN B]],1)-1))</f>
        <v>12</v>
      </c>
      <c r="V2380" s="87" t="str">
        <f>IF(db[[#This Row],[QTY/ CTN B]]="","",RIGHT(db[[#This Row],[QTY/ CTN B]],LEN(db[[#This Row],[QTY/ CTN B]])-SEARCH(" ",db[[#This Row],[QTY/ CTN B]],1)))</f>
        <v>PCS</v>
      </c>
      <c r="W2380" s="87" t="str">
        <f>IF(db[[#This Row],[QTY/ CTN TG]]="",IF(db[[#This Row],[STN TG]]="","",12),LEFT(db[[#This Row],[QTY/ CTN TG]],SEARCH(" ",db[[#This Row],[QTY/ CTN TG]],1)-1))</f>
        <v/>
      </c>
      <c r="X2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0" s="87" t="str">
        <f>IF(db[[#This Row],[STN K]]="","",IF(db[[#This Row],[STN TG]]="LSN",12,""))</f>
        <v/>
      </c>
      <c r="Z2380" s="87" t="str">
        <f>IF(db[[#This Row],[STN TG]]="LSN","PCS","")</f>
        <v/>
      </c>
      <c r="AA2380" s="87">
        <f>db[[#This Row],[QTY B]]*IF(db[[#This Row],[QTY TG]]="",1,db[[#This Row],[QTY TG]])*IF(db[[#This Row],[QTY K]]="",1,db[[#This Row],[QTY K]])</f>
        <v>12</v>
      </c>
      <c r="AB2380" s="87" t="str">
        <f>IF(db[[#This Row],[STN K]]="",IF(db[[#This Row],[STN TG]]="",db[[#This Row],[STN B]],db[[#This Row],[STN TG]]),db[[#This Row],[STN K]])</f>
        <v>PCS</v>
      </c>
      <c r="AC2380" s="87"/>
    </row>
    <row r="2381" spans="1:29" x14ac:dyDescent="0.25">
      <c r="A2381" s="87">
        <f>ROW()-1</f>
        <v>2380</v>
      </c>
      <c r="B2381" s="1" t="str">
        <f>LOWER(SUBSTITUTE(SUBSTITUTE(SUBSTITUTE(SUBSTITUTE(SUBSTITUTE(SUBSTITUTE(db[[#This Row],[NB BM]]," ",),".",""),"-",""),"(",""),")",""),"/",""))</f>
        <v>tapecutterjktc107</v>
      </c>
      <c r="C2381" s="1" t="str">
        <f>LOWER(SUBSTITUTE(SUBSTITUTE(SUBSTITUTE(SUBSTITUTE(SUBSTITUTE(SUBSTITUTE(SUBSTITUTE(SUBSTITUTE(SUBSTITUTE(db[[#This Row],[NB NOTA]]," ",),".",""),"-",""),"(",""),")",""),",",""),"/",""),"""",""),"+",""))</f>
        <v>tapecuttertc107jk</v>
      </c>
      <c r="D2381" s="1" t="str">
        <f>LOWER(SUBSTITUTE(SUBSTITUTE(SUBSTITUTE(SUBSTITUTE(SUBSTITUTE(SUBSTITUTE(SUBSTITUTE(SUBSTITUTE(SUBSTITUTE(db[[#This Row],[NB PAJAK]]," ",""),"-",""),"(",""),")",""),".",""),",",""),"/",""),"""",""),"+",""))</f>
        <v>tapecutterjoykotc107</v>
      </c>
      <c r="E2381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tapecutterjktc10712pcs</v>
      </c>
      <c r="F23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tapecuttertc107jk12pcsartomoro</v>
      </c>
      <c r="G2381" s="1" t="s">
        <v>6112</v>
      </c>
      <c r="H2381" s="4" t="s">
        <v>6113</v>
      </c>
      <c r="I2381" s="49" t="s">
        <v>6114</v>
      </c>
      <c r="J2381" s="1" t="s">
        <v>1620</v>
      </c>
      <c r="K2381" s="26" t="e">
        <f>IF(db[[#This Row],[NB NOTA_C]]="","",COUNTIF([2]!B_MSK[concat],db[[#This Row],[NB NOTA_C]]))</f>
        <v>#REF!</v>
      </c>
      <c r="L2381" s="6" t="s">
        <v>1631</v>
      </c>
      <c r="M2381" s="1" t="s">
        <v>1792</v>
      </c>
      <c r="N2381" s="1" t="s">
        <v>2795</v>
      </c>
      <c r="P2381" s="1" t="str">
        <f>IF(db[[#This Row],[QTY/ CTN]]="","",SUBSTITUTE(SUBSTITUTE(SUBSTITUTE(db[[#This Row],[QTY/ CTN]]," ","_",2),"(",""),")","")&amp;"_")</f>
        <v>12 PCS_</v>
      </c>
      <c r="Q2381" s="1">
        <f>IF(db[[#This Row],[H_QTY/ CTN]]="","",SEARCH("_",db[[#This Row],[H_QTY/ CTN]]))</f>
        <v>7</v>
      </c>
      <c r="R2381" s="1">
        <f>IF(db[[#This Row],[H_QTY/ CTN]]="","",LEN(db[[#This Row],[H_QTY/ CTN]]))</f>
        <v>7</v>
      </c>
      <c r="S2381" s="90" t="str">
        <f>IF(db[[#This Row],[H_QTY/ CTN]]="","",LEFT(db[[#This Row],[H_QTY/ CTN]],db[[#This Row],[H_1]]-1))</f>
        <v>12 PCS</v>
      </c>
      <c r="T2381" s="87" t="str">
        <f>IF(NOT(db[[#This Row],[H_1]]=db[[#This Row],[H_2]]),MID(db[[#This Row],[H_QTY/ CTN]],db[[#This Row],[H_1]]+1,db[[#This Row],[H_2]]-db[[#This Row],[H_1]]-1),"")</f>
        <v/>
      </c>
      <c r="U2381" s="87" t="str">
        <f>IF(db[[#This Row],[QTY/ CTN B]]="","",LEFT(db[[#This Row],[QTY/ CTN B]],SEARCH(" ",db[[#This Row],[QTY/ CTN B]],1)-1))</f>
        <v>12</v>
      </c>
      <c r="V2381" s="87" t="str">
        <f>IF(db[[#This Row],[QTY/ CTN B]]="","",RIGHT(db[[#This Row],[QTY/ CTN B]],LEN(db[[#This Row],[QTY/ CTN B]])-SEARCH(" ",db[[#This Row],[QTY/ CTN B]],1)))</f>
        <v>PCS</v>
      </c>
      <c r="W2381" s="87" t="str">
        <f>IF(db[[#This Row],[QTY/ CTN TG]]="",IF(db[[#This Row],[STN TG]]="","",12),LEFT(db[[#This Row],[QTY/ CTN TG]],SEARCH(" ",db[[#This Row],[QTY/ CTN TG]],1)-1))</f>
        <v/>
      </c>
      <c r="X2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1" s="87" t="str">
        <f>IF(db[[#This Row],[STN K]]="","",IF(db[[#This Row],[STN TG]]="LSN",12,""))</f>
        <v/>
      </c>
      <c r="Z2381" s="87" t="str">
        <f>IF(db[[#This Row],[STN TG]]="LSN","PCS","")</f>
        <v/>
      </c>
      <c r="AA2381" s="87">
        <f>db[[#This Row],[QTY B]]*IF(db[[#This Row],[QTY TG]]="",1,db[[#This Row],[QTY TG]])*IF(db[[#This Row],[QTY K]]="",1,db[[#This Row],[QTY K]])</f>
        <v>12</v>
      </c>
      <c r="AB2381" s="87" t="str">
        <f>IF(db[[#This Row],[STN K]]="",IF(db[[#This Row],[STN TG]]="",db[[#This Row],[STN B]],db[[#This Row],[STN TG]]),db[[#This Row],[STN K]])</f>
        <v>PCS</v>
      </c>
      <c r="AC2381" s="87"/>
    </row>
    <row r="2382" spans="1:29" x14ac:dyDescent="0.25">
      <c r="A2382" s="140">
        <f>ROW()-1</f>
        <v>2381</v>
      </c>
      <c r="B2382" s="134" t="str">
        <f>LOWER(SUBSTITUTE(SUBSTITUTE(SUBSTITUTE(SUBSTITUTE(SUBSTITUTE(SUBSTITUTE(db[[#This Row],[NB BM]]," ",),".",""),"-",""),"(",""),")",""),"/",""))</f>
        <v>tapecutterjktc110</v>
      </c>
      <c r="C2382" s="134" t="str">
        <f>LOWER(SUBSTITUTE(SUBSTITUTE(SUBSTITUTE(SUBSTITUTE(SUBSTITUTE(SUBSTITUTE(SUBSTITUTE(SUBSTITUTE(SUBSTITUTE(db[[#This Row],[NB NOTA]]," ",),".",""),"-",""),"(",""),")",""),",",""),"/",""),"""",""),"+",""))</f>
        <v>tapecuttertc110jk</v>
      </c>
      <c r="D2382" s="134" t="str">
        <f>LOWER(SUBSTITUTE(SUBSTITUTE(SUBSTITUTE(SUBSTITUTE(SUBSTITUTE(SUBSTITUTE(SUBSTITUTE(SUBSTITUTE(SUBSTITUTE(db[[#This Row],[NB PAJAK]]," ",""),"-",""),"(",""),")",""),".",""),",",""),"/",""),"""",""),"+",""))</f>
        <v>tapecutterjoykotc110</v>
      </c>
      <c r="E2382" s="134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tapecutterjktc11024pcs</v>
      </c>
      <c r="F238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tapecuttertc110jk24pcsartomoro</v>
      </c>
      <c r="G2382" s="1" t="s">
        <v>5928</v>
      </c>
      <c r="H2382" s="4" t="s">
        <v>5926</v>
      </c>
      <c r="I2382" s="49" t="s">
        <v>5927</v>
      </c>
      <c r="J2382" s="1" t="s">
        <v>1620</v>
      </c>
      <c r="K2382" s="138" t="e">
        <f>IF(db[[#This Row],[NB NOTA_C]]="","",COUNTIF([2]!B_MSK[concat],db[[#This Row],[NB NOTA_C]]))</f>
        <v>#REF!</v>
      </c>
      <c r="L2382" s="7" t="s">
        <v>1631</v>
      </c>
      <c r="M2382" s="3" t="s">
        <v>1695</v>
      </c>
      <c r="N2382" s="1" t="s">
        <v>2795</v>
      </c>
      <c r="O2382" s="3" t="s">
        <v>5929</v>
      </c>
      <c r="P2382" s="134" t="str">
        <f>IF(db[[#This Row],[QTY/ CTN]]="","",SUBSTITUTE(SUBSTITUTE(SUBSTITUTE(db[[#This Row],[QTY/ CTN]]," ","_",2),"(",""),")","")&amp;"_")</f>
        <v>24 PCS_</v>
      </c>
      <c r="Q2382" s="134">
        <f>IF(db[[#This Row],[H_QTY/ CTN]]="","",SEARCH("_",db[[#This Row],[H_QTY/ CTN]]))</f>
        <v>7</v>
      </c>
      <c r="R2382" s="134">
        <f>IF(db[[#This Row],[H_QTY/ CTN]]="","",LEN(db[[#This Row],[H_QTY/ CTN]]))</f>
        <v>7</v>
      </c>
      <c r="S2382" s="140" t="str">
        <f>IF(db[[#This Row],[H_QTY/ CTN]]="","",LEFT(db[[#This Row],[H_QTY/ CTN]],db[[#This Row],[H_1]]-1))</f>
        <v>24 PCS</v>
      </c>
      <c r="T2382" s="140" t="str">
        <f>IF(NOT(db[[#This Row],[H_1]]=db[[#This Row],[H_2]]),MID(db[[#This Row],[H_QTY/ CTN]],db[[#This Row],[H_1]]+1,db[[#This Row],[H_2]]-db[[#This Row],[H_1]]-1),"")</f>
        <v/>
      </c>
      <c r="U2382" s="140" t="str">
        <f>IF(db[[#This Row],[QTY/ CTN B]]="","",LEFT(db[[#This Row],[QTY/ CTN B]],SEARCH(" ",db[[#This Row],[QTY/ CTN B]],1)-1))</f>
        <v>24</v>
      </c>
      <c r="V2382" s="140" t="str">
        <f>IF(db[[#This Row],[QTY/ CTN B]]="","",RIGHT(db[[#This Row],[QTY/ CTN B]],LEN(db[[#This Row],[QTY/ CTN B]])-SEARCH(" ",db[[#This Row],[QTY/ CTN B]],1)))</f>
        <v>PCS</v>
      </c>
      <c r="W2382" s="140" t="str">
        <f>IF(db[[#This Row],[QTY/ CTN TG]]="",IF(db[[#This Row],[STN TG]]="","",12),LEFT(db[[#This Row],[QTY/ CTN TG]],SEARCH(" ",db[[#This Row],[QTY/ CTN TG]],1)-1))</f>
        <v/>
      </c>
      <c r="X238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2" s="140" t="str">
        <f>IF(db[[#This Row],[STN K]]="","",IF(db[[#This Row],[STN TG]]="LSN",12,""))</f>
        <v/>
      </c>
      <c r="Z2382" s="140" t="str">
        <f>IF(db[[#This Row],[STN TG]]="LSN","PCS","")</f>
        <v/>
      </c>
      <c r="AA2382" s="140">
        <f>db[[#This Row],[QTY B]]*IF(db[[#This Row],[QTY TG]]="",1,db[[#This Row],[QTY TG]])*IF(db[[#This Row],[QTY K]]="",1,db[[#This Row],[QTY K]])</f>
        <v>24</v>
      </c>
      <c r="AB2382" s="140" t="str">
        <f>IF(db[[#This Row],[STN K]]="",IF(db[[#This Row],[STN TG]]="",db[[#This Row],[STN B]],db[[#This Row],[STN TG]]),db[[#This Row],[STN K]])</f>
        <v>PCS</v>
      </c>
      <c r="AC2382" s="87"/>
    </row>
    <row r="2383" spans="1:29" x14ac:dyDescent="0.25">
      <c r="A2383" s="87">
        <f>ROW()-1</f>
        <v>2382</v>
      </c>
      <c r="B2383" s="1" t="str">
        <f>LOWER(SUBSTITUTE(SUBSTITUTE(SUBSTITUTE(SUBSTITUTE(SUBSTITUTE(SUBSTITUTE(db[[#This Row],[NB BM]]," ",),".",""),"-",""),"(",""),")",""),"/",""))</f>
        <v>tapecutterjktc111</v>
      </c>
      <c r="C2383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D2383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E2383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tapecutterjktc11124pcs</v>
      </c>
      <c r="F23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tapecuttertc111jk24pcsartomoro</v>
      </c>
      <c r="G2383" s="1" t="s">
        <v>3470</v>
      </c>
      <c r="H2383" s="4" t="s">
        <v>3468</v>
      </c>
      <c r="I2383" s="49" t="s">
        <v>3472</v>
      </c>
      <c r="J2383" s="1" t="s">
        <v>1620</v>
      </c>
      <c r="K2383" s="26" t="e">
        <f>IF(db[[#This Row],[NB NOTA_C]]="","",COUNTIF([2]!B_MSK[concat],db[[#This Row],[NB NOTA_C]]))</f>
        <v>#REF!</v>
      </c>
      <c r="L2383" s="6" t="s">
        <v>1631</v>
      </c>
      <c r="M2383" s="1" t="s">
        <v>1695</v>
      </c>
      <c r="N2383" s="1" t="s">
        <v>2795</v>
      </c>
      <c r="P2383" s="1" t="str">
        <f>IF(db[[#This Row],[QTY/ CTN]]="","",SUBSTITUTE(SUBSTITUTE(SUBSTITUTE(db[[#This Row],[QTY/ CTN]]," ","_",2),"(",""),")","")&amp;"_")</f>
        <v>24 PCS_</v>
      </c>
      <c r="Q2383" s="1">
        <f>IF(db[[#This Row],[H_QTY/ CTN]]="","",SEARCH("_",db[[#This Row],[H_QTY/ CTN]]))</f>
        <v>7</v>
      </c>
      <c r="R2383" s="1">
        <f>IF(db[[#This Row],[H_QTY/ CTN]]="","",LEN(db[[#This Row],[H_QTY/ CTN]]))</f>
        <v>7</v>
      </c>
      <c r="S2383" s="90" t="str">
        <f>IF(db[[#This Row],[H_QTY/ CTN]]="","",LEFT(db[[#This Row],[H_QTY/ CTN]],db[[#This Row],[H_1]]-1))</f>
        <v>24 PCS</v>
      </c>
      <c r="T2383" s="87" t="str">
        <f>IF(NOT(db[[#This Row],[H_1]]=db[[#This Row],[H_2]]),MID(db[[#This Row],[H_QTY/ CTN]],db[[#This Row],[H_1]]+1,db[[#This Row],[H_2]]-db[[#This Row],[H_1]]-1),"")</f>
        <v/>
      </c>
      <c r="U2383" s="87" t="str">
        <f>IF(db[[#This Row],[QTY/ CTN B]]="","",LEFT(db[[#This Row],[QTY/ CTN B]],SEARCH(" ",db[[#This Row],[QTY/ CTN B]],1)-1))</f>
        <v>24</v>
      </c>
      <c r="V2383" s="87" t="str">
        <f>IF(db[[#This Row],[QTY/ CTN B]]="","",RIGHT(db[[#This Row],[QTY/ CTN B]],LEN(db[[#This Row],[QTY/ CTN B]])-SEARCH(" ",db[[#This Row],[QTY/ CTN B]],1)))</f>
        <v>PCS</v>
      </c>
      <c r="W2383" s="87" t="str">
        <f>IF(db[[#This Row],[QTY/ CTN TG]]="",IF(db[[#This Row],[STN TG]]="","",12),LEFT(db[[#This Row],[QTY/ CTN TG]],SEARCH(" ",db[[#This Row],[QTY/ CTN TG]],1)-1))</f>
        <v/>
      </c>
      <c r="X2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3" s="87" t="str">
        <f>IF(db[[#This Row],[STN K]]="","",IF(db[[#This Row],[STN TG]]="LSN",12,""))</f>
        <v/>
      </c>
      <c r="Z2383" s="87" t="str">
        <f>IF(db[[#This Row],[STN TG]]="LSN","PCS","")</f>
        <v/>
      </c>
      <c r="AA2383" s="87">
        <f>db[[#This Row],[QTY B]]*IF(db[[#This Row],[QTY TG]]="",1,db[[#This Row],[QTY TG]])*IF(db[[#This Row],[QTY K]]="",1,db[[#This Row],[QTY K]])</f>
        <v>24</v>
      </c>
      <c r="AB2383" s="87" t="str">
        <f>IF(db[[#This Row],[STN K]]="",IF(db[[#This Row],[STN TG]]="",db[[#This Row],[STN B]],db[[#This Row],[STN TG]]),db[[#This Row],[STN K]])</f>
        <v>PCS</v>
      </c>
      <c r="AC2383" s="87"/>
    </row>
    <row r="2384" spans="1:29" x14ac:dyDescent="0.25">
      <c r="A2384" s="87">
        <f>ROW()-1</f>
        <v>2383</v>
      </c>
      <c r="B2384" s="3" t="str">
        <f>LOWER(SUBSTITUTE(SUBSTITUTE(SUBSTITUTE(SUBSTITUTE(SUBSTITUTE(SUBSTITUTE(db[[#This Row],[NB BM]]," ",),".",""),"-",""),"(",""),")",""),"/",""))</f>
        <v>tapecutterjktc113</v>
      </c>
      <c r="C2384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D2384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E2384" s="3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tapecutterjktc11324pcs</v>
      </c>
      <c r="F23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tapecuttertc113jk24pcsartomoro</v>
      </c>
      <c r="G2384" s="4" t="s">
        <v>5097</v>
      </c>
      <c r="H2384" s="4" t="s">
        <v>5089</v>
      </c>
      <c r="I2384" s="49" t="s">
        <v>5096</v>
      </c>
      <c r="J2384" s="1" t="s">
        <v>1620</v>
      </c>
      <c r="K2384" s="28" t="e">
        <f>IF(db[[#This Row],[NB NOTA_C]]="","",COUNTIF([2]!B_MSK[concat],db[[#This Row],[NB NOTA_C]]))</f>
        <v>#REF!</v>
      </c>
      <c r="L2384" s="7" t="s">
        <v>1631</v>
      </c>
      <c r="M2384" s="3" t="s">
        <v>1695</v>
      </c>
      <c r="N2384" s="1" t="s">
        <v>2795</v>
      </c>
      <c r="O2384" s="3"/>
      <c r="P2384" s="3" t="str">
        <f>IF(db[[#This Row],[QTY/ CTN]]="","",SUBSTITUTE(SUBSTITUTE(SUBSTITUTE(db[[#This Row],[QTY/ CTN]]," ","_",2),"(",""),")","")&amp;"_")</f>
        <v>24 PCS_</v>
      </c>
      <c r="Q2384" s="3">
        <f>IF(db[[#This Row],[H_QTY/ CTN]]="","",SEARCH("_",db[[#This Row],[H_QTY/ CTN]]))</f>
        <v>7</v>
      </c>
      <c r="R2384" s="3">
        <f>IF(db[[#This Row],[H_QTY/ CTN]]="","",LEN(db[[#This Row],[H_QTY/ CTN]]))</f>
        <v>7</v>
      </c>
      <c r="S2384" s="87" t="str">
        <f>IF(db[[#This Row],[H_QTY/ CTN]]="","",LEFT(db[[#This Row],[H_QTY/ CTN]],db[[#This Row],[H_1]]-1))</f>
        <v>24 PCS</v>
      </c>
      <c r="T2384" s="87" t="str">
        <f>IF(NOT(db[[#This Row],[H_1]]=db[[#This Row],[H_2]]),MID(db[[#This Row],[H_QTY/ CTN]],db[[#This Row],[H_1]]+1,db[[#This Row],[H_2]]-db[[#This Row],[H_1]]-1),"")</f>
        <v/>
      </c>
      <c r="U2384" s="87" t="str">
        <f>IF(db[[#This Row],[QTY/ CTN B]]="","",LEFT(db[[#This Row],[QTY/ CTN B]],SEARCH(" ",db[[#This Row],[QTY/ CTN B]],1)-1))</f>
        <v>24</v>
      </c>
      <c r="V2384" s="87" t="str">
        <f>IF(db[[#This Row],[QTY/ CTN B]]="","",RIGHT(db[[#This Row],[QTY/ CTN B]],LEN(db[[#This Row],[QTY/ CTN B]])-SEARCH(" ",db[[#This Row],[QTY/ CTN B]],1)))</f>
        <v>PCS</v>
      </c>
      <c r="W2384" s="87" t="str">
        <f>IF(db[[#This Row],[QTY/ CTN TG]]="",IF(db[[#This Row],[STN TG]]="","",12),LEFT(db[[#This Row],[QTY/ CTN TG]],SEARCH(" ",db[[#This Row],[QTY/ CTN TG]],1)-1))</f>
        <v/>
      </c>
      <c r="X2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4" s="87" t="str">
        <f>IF(db[[#This Row],[STN K]]="","",IF(db[[#This Row],[STN TG]]="LSN",12,""))</f>
        <v/>
      </c>
      <c r="Z2384" s="87" t="str">
        <f>IF(db[[#This Row],[STN TG]]="LSN","PCS","")</f>
        <v/>
      </c>
      <c r="AA2384" s="87">
        <f>db[[#This Row],[QTY B]]*IF(db[[#This Row],[QTY TG]]="",1,db[[#This Row],[QTY TG]])*IF(db[[#This Row],[QTY K]]="",1,db[[#This Row],[QTY K]])</f>
        <v>24</v>
      </c>
      <c r="AB2384" s="87" t="str">
        <f>IF(db[[#This Row],[STN K]]="",IF(db[[#This Row],[STN TG]]="",db[[#This Row],[STN B]],db[[#This Row],[STN TG]]),db[[#This Row],[STN K]])</f>
        <v>PCS</v>
      </c>
      <c r="AC2384" s="87"/>
    </row>
    <row r="2385" spans="1:29" x14ac:dyDescent="0.25">
      <c r="A2385" s="87">
        <f>ROW()-1</f>
        <v>2384</v>
      </c>
      <c r="B2385" s="1" t="str">
        <f>LOWER(SUBSTITUTE(SUBSTITUTE(SUBSTITUTE(SUBSTITUTE(SUBSTITUTE(SUBSTITUTE(db[[#This Row],[NB BM]]," ",),".",""),"-",""),"(",""),")",""),"/",""))</f>
        <v>tapecutterjktc114</v>
      </c>
      <c r="C2385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D2385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E2385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tapecutterjktc11424pcs</v>
      </c>
      <c r="F23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tapecuttertc114jk24pcsartomoro</v>
      </c>
      <c r="G2385" s="1" t="s">
        <v>842</v>
      </c>
      <c r="H2385" s="4" t="s">
        <v>843</v>
      </c>
      <c r="I2385" s="49" t="s">
        <v>844</v>
      </c>
      <c r="J2385" s="1" t="s">
        <v>1620</v>
      </c>
      <c r="K2385" s="26" t="e">
        <f>IF(db[[#This Row],[NB NOTA_C]]="","",COUNTIF([2]!B_MSK[concat],db[[#This Row],[NB NOTA_C]]))</f>
        <v>#REF!</v>
      </c>
      <c r="L2385" s="6" t="s">
        <v>1631</v>
      </c>
      <c r="M2385" s="1" t="s">
        <v>1695</v>
      </c>
      <c r="N2385" s="1" t="s">
        <v>2795</v>
      </c>
      <c r="P2385" s="1" t="str">
        <f>IF(db[[#This Row],[QTY/ CTN]]="","",SUBSTITUTE(SUBSTITUTE(SUBSTITUTE(db[[#This Row],[QTY/ CTN]]," ","_",2),"(",""),")","")&amp;"_")</f>
        <v>24 PCS_</v>
      </c>
      <c r="Q2385" s="1">
        <f>IF(db[[#This Row],[H_QTY/ CTN]]="","",SEARCH("_",db[[#This Row],[H_QTY/ CTN]]))</f>
        <v>7</v>
      </c>
      <c r="R2385" s="1">
        <f>IF(db[[#This Row],[H_QTY/ CTN]]="","",LEN(db[[#This Row],[H_QTY/ CTN]]))</f>
        <v>7</v>
      </c>
      <c r="S2385" s="90" t="str">
        <f>IF(db[[#This Row],[H_QTY/ CTN]]="","",LEFT(db[[#This Row],[H_QTY/ CTN]],db[[#This Row],[H_1]]-1))</f>
        <v>24 PCS</v>
      </c>
      <c r="T2385" s="87" t="str">
        <f>IF(NOT(db[[#This Row],[H_1]]=db[[#This Row],[H_2]]),MID(db[[#This Row],[H_QTY/ CTN]],db[[#This Row],[H_1]]+1,db[[#This Row],[H_2]]-db[[#This Row],[H_1]]-1),"")</f>
        <v/>
      </c>
      <c r="U2385" s="87" t="str">
        <f>IF(db[[#This Row],[QTY/ CTN B]]="","",LEFT(db[[#This Row],[QTY/ CTN B]],SEARCH(" ",db[[#This Row],[QTY/ CTN B]],1)-1))</f>
        <v>24</v>
      </c>
      <c r="V2385" s="87" t="str">
        <f>IF(db[[#This Row],[QTY/ CTN B]]="","",RIGHT(db[[#This Row],[QTY/ CTN B]],LEN(db[[#This Row],[QTY/ CTN B]])-SEARCH(" ",db[[#This Row],[QTY/ CTN B]],1)))</f>
        <v>PCS</v>
      </c>
      <c r="W2385" s="87" t="str">
        <f>IF(db[[#This Row],[QTY/ CTN TG]]="",IF(db[[#This Row],[STN TG]]="","",12),LEFT(db[[#This Row],[QTY/ CTN TG]],SEARCH(" ",db[[#This Row],[QTY/ CTN TG]],1)-1))</f>
        <v/>
      </c>
      <c r="X2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5" s="87" t="str">
        <f>IF(db[[#This Row],[STN K]]="","",IF(db[[#This Row],[STN TG]]="LSN",12,""))</f>
        <v/>
      </c>
      <c r="Z2385" s="87" t="str">
        <f>IF(db[[#This Row],[STN TG]]="LSN","PCS","")</f>
        <v/>
      </c>
      <c r="AA2385" s="87">
        <f>db[[#This Row],[QTY B]]*IF(db[[#This Row],[QTY TG]]="",1,db[[#This Row],[QTY TG]])*IF(db[[#This Row],[QTY K]]="",1,db[[#This Row],[QTY K]])</f>
        <v>24</v>
      </c>
      <c r="AB2385" s="87" t="str">
        <f>IF(db[[#This Row],[STN K]]="",IF(db[[#This Row],[STN TG]]="",db[[#This Row],[STN B]],db[[#This Row],[STN TG]]),db[[#This Row],[STN K]])</f>
        <v>PCS</v>
      </c>
      <c r="AC2385" s="87"/>
    </row>
    <row r="2386" spans="1:29" x14ac:dyDescent="0.25">
      <c r="A2386" s="87">
        <f>ROW()-1</f>
        <v>2385</v>
      </c>
      <c r="B2386" s="3" t="str">
        <f>LOWER(SUBSTITUTE(SUBSTITUTE(SUBSTITUTE(SUBSTITUTE(SUBSTITUTE(SUBSTITUTE(db[[#This Row],[NB BM]]," ",),".",""),"-",""),"(",""),")",""),"/",""))</f>
        <v>tapecutterjktc116</v>
      </c>
      <c r="C2386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D2386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E2386" s="3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tapecutterjktc11612pcs</v>
      </c>
      <c r="F23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tapecuttertc116jk12pcsartomoro</v>
      </c>
      <c r="G2386" s="4" t="s">
        <v>5681</v>
      </c>
      <c r="H2386" s="4" t="s">
        <v>5482</v>
      </c>
      <c r="I2386" s="49" t="s">
        <v>5483</v>
      </c>
      <c r="J2386" s="1" t="s">
        <v>1620</v>
      </c>
      <c r="K2386" s="28" t="e">
        <f>IF(db[[#This Row],[NB NOTA_C]]="","",COUNTIF([2]!B_MSK[concat],db[[#This Row],[NB NOTA_C]]))</f>
        <v>#REF!</v>
      </c>
      <c r="L2386" s="7" t="s">
        <v>1631</v>
      </c>
      <c r="M2386" s="3" t="s">
        <v>1792</v>
      </c>
      <c r="N2386" s="1" t="s">
        <v>2795</v>
      </c>
      <c r="O2386" s="3"/>
      <c r="P2386" s="3" t="str">
        <f>IF(db[[#This Row],[QTY/ CTN]]="","",SUBSTITUTE(SUBSTITUTE(SUBSTITUTE(db[[#This Row],[QTY/ CTN]]," ","_",2),"(",""),")","")&amp;"_")</f>
        <v>12 PCS_</v>
      </c>
      <c r="Q2386" s="3">
        <f>IF(db[[#This Row],[H_QTY/ CTN]]="","",SEARCH("_",db[[#This Row],[H_QTY/ CTN]]))</f>
        <v>7</v>
      </c>
      <c r="R2386" s="3">
        <f>IF(db[[#This Row],[H_QTY/ CTN]]="","",LEN(db[[#This Row],[H_QTY/ CTN]]))</f>
        <v>7</v>
      </c>
      <c r="S2386" s="87" t="str">
        <f>IF(db[[#This Row],[H_QTY/ CTN]]="","",LEFT(db[[#This Row],[H_QTY/ CTN]],db[[#This Row],[H_1]]-1))</f>
        <v>12 PCS</v>
      </c>
      <c r="T2386" s="87" t="str">
        <f>IF(NOT(db[[#This Row],[H_1]]=db[[#This Row],[H_2]]),MID(db[[#This Row],[H_QTY/ CTN]],db[[#This Row],[H_1]]+1,db[[#This Row],[H_2]]-db[[#This Row],[H_1]]-1),"")</f>
        <v/>
      </c>
      <c r="U2386" s="87" t="str">
        <f>IF(db[[#This Row],[QTY/ CTN B]]="","",LEFT(db[[#This Row],[QTY/ CTN B]],SEARCH(" ",db[[#This Row],[QTY/ CTN B]],1)-1))</f>
        <v>12</v>
      </c>
      <c r="V2386" s="87" t="str">
        <f>IF(db[[#This Row],[QTY/ CTN B]]="","",RIGHT(db[[#This Row],[QTY/ CTN B]],LEN(db[[#This Row],[QTY/ CTN B]])-SEARCH(" ",db[[#This Row],[QTY/ CTN B]],1)))</f>
        <v>PCS</v>
      </c>
      <c r="W2386" s="87" t="str">
        <f>IF(db[[#This Row],[QTY/ CTN TG]]="",IF(db[[#This Row],[STN TG]]="","",12),LEFT(db[[#This Row],[QTY/ CTN TG]],SEARCH(" ",db[[#This Row],[QTY/ CTN TG]],1)-1))</f>
        <v/>
      </c>
      <c r="X2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6" s="87" t="str">
        <f>IF(db[[#This Row],[STN K]]="","",IF(db[[#This Row],[STN TG]]="LSN",12,""))</f>
        <v/>
      </c>
      <c r="Z2386" s="87" t="str">
        <f>IF(db[[#This Row],[STN TG]]="LSN","PCS","")</f>
        <v/>
      </c>
      <c r="AA2386" s="87">
        <f>db[[#This Row],[QTY B]]*IF(db[[#This Row],[QTY TG]]="",1,db[[#This Row],[QTY TG]])*IF(db[[#This Row],[QTY K]]="",1,db[[#This Row],[QTY K]])</f>
        <v>12</v>
      </c>
      <c r="AB2386" s="87" t="str">
        <f>IF(db[[#This Row],[STN K]]="",IF(db[[#This Row],[STN TG]]="",db[[#This Row],[STN B]],db[[#This Row],[STN TG]]),db[[#This Row],[STN K]])</f>
        <v>PCS</v>
      </c>
      <c r="AC2386" s="87"/>
    </row>
    <row r="2387" spans="1:29" x14ac:dyDescent="0.25">
      <c r="A2387" s="87">
        <f>ROW()-1</f>
        <v>2386</v>
      </c>
      <c r="B2387" s="14" t="str">
        <f>LOWER(SUBSTITUTE(SUBSTITUTE(SUBSTITUTE(SUBSTITUTE(SUBSTITUTE(SUBSTITUTE(db[[#This Row],[NB BM]]," ",),".",""),"-",""),"(",""),")",""),"/",""))</f>
        <v>tapecutterjktc117</v>
      </c>
      <c r="C2387" s="14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D2387" s="14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E2387" s="14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tapecutterjktc11712box20pcs</v>
      </c>
      <c r="F23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tapecuttertc117jk12box20pcsartomoro</v>
      </c>
      <c r="G2387" s="15" t="s">
        <v>4092</v>
      </c>
      <c r="H2387" s="19" t="s">
        <v>3978</v>
      </c>
      <c r="I2387" s="50" t="s">
        <v>3979</v>
      </c>
      <c r="J2387" s="1" t="s">
        <v>1620</v>
      </c>
      <c r="K2387" s="27" t="e">
        <f>IF(db[[#This Row],[NB NOTA_C]]="","",COUNTIF([2]!B_MSK[concat],db[[#This Row],[NB NOTA_C]]))</f>
        <v>#REF!</v>
      </c>
      <c r="L2387" s="16" t="s">
        <v>1631</v>
      </c>
      <c r="M2387" s="14" t="s">
        <v>3980</v>
      </c>
      <c r="N2387" s="15" t="s">
        <v>2795</v>
      </c>
      <c r="O2387" s="14"/>
      <c r="P2387" s="14" t="str">
        <f>IF(db[[#This Row],[QTY/ CTN]]="","",SUBSTITUTE(SUBSTITUTE(SUBSTITUTE(db[[#This Row],[QTY/ CTN]]," ","_",2),"(",""),")","")&amp;"_")</f>
        <v>12 BOX_20 PCS_</v>
      </c>
      <c r="Q2387" s="14">
        <f>IF(db[[#This Row],[H_QTY/ CTN]]="","",SEARCH("_",db[[#This Row],[H_QTY/ CTN]]))</f>
        <v>7</v>
      </c>
      <c r="R2387" s="14">
        <f>IF(db[[#This Row],[H_QTY/ CTN]]="","",LEN(db[[#This Row],[H_QTY/ CTN]]))</f>
        <v>14</v>
      </c>
      <c r="S2387" s="91" t="str">
        <f>IF(db[[#This Row],[H_QTY/ CTN]]="","",LEFT(db[[#This Row],[H_QTY/ CTN]],db[[#This Row],[H_1]]-1))</f>
        <v>12 BOX</v>
      </c>
      <c r="T2387" s="91" t="str">
        <f>IF(NOT(db[[#This Row],[H_1]]=db[[#This Row],[H_2]]),MID(db[[#This Row],[H_QTY/ CTN]],db[[#This Row],[H_1]]+1,db[[#This Row],[H_2]]-db[[#This Row],[H_1]]-1),"")</f>
        <v>20 PCS</v>
      </c>
      <c r="U2387" s="87" t="str">
        <f>IF(db[[#This Row],[QTY/ CTN B]]="","",LEFT(db[[#This Row],[QTY/ CTN B]],SEARCH(" ",db[[#This Row],[QTY/ CTN B]],1)-1))</f>
        <v>12</v>
      </c>
      <c r="V2387" s="87" t="str">
        <f>IF(db[[#This Row],[QTY/ CTN B]]="","",RIGHT(db[[#This Row],[QTY/ CTN B]],LEN(db[[#This Row],[QTY/ CTN B]])-SEARCH(" ",db[[#This Row],[QTY/ CTN B]],1)))</f>
        <v>BOX</v>
      </c>
      <c r="W2387" s="87" t="str">
        <f>IF(db[[#This Row],[QTY/ CTN TG]]="",IF(db[[#This Row],[STN TG]]="","",12),LEFT(db[[#This Row],[QTY/ CTN TG]],SEARCH(" ",db[[#This Row],[QTY/ CTN TG]],1)-1))</f>
        <v>20</v>
      </c>
      <c r="X2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387" s="87" t="str">
        <f>IF(db[[#This Row],[STN K]]="","",IF(db[[#This Row],[STN TG]]="LSN",12,""))</f>
        <v/>
      </c>
      <c r="Z2387" s="87" t="str">
        <f>IF(db[[#This Row],[STN TG]]="LSN","PCS","")</f>
        <v/>
      </c>
      <c r="AA2387" s="87">
        <f>db[[#This Row],[QTY B]]*IF(db[[#This Row],[QTY TG]]="",1,db[[#This Row],[QTY TG]])*IF(db[[#This Row],[QTY K]]="",1,db[[#This Row],[QTY K]])</f>
        <v>240</v>
      </c>
      <c r="AB2387" s="87" t="str">
        <f>IF(db[[#This Row],[STN K]]="",IF(db[[#This Row],[STN TG]]="",db[[#This Row],[STN B]],db[[#This Row],[STN TG]]),db[[#This Row],[STN K]])</f>
        <v>PCS</v>
      </c>
      <c r="AC2387" s="87"/>
    </row>
    <row r="2388" spans="1:29" x14ac:dyDescent="0.25">
      <c r="A2388" s="87">
        <f>ROW()-1</f>
        <v>2387</v>
      </c>
      <c r="B2388" s="1" t="str">
        <f>LOWER(SUBSTITUTE(SUBSTITUTE(SUBSTITUTE(SUBSTITUTE(SUBSTITUTE(SUBSTITUTE(db[[#This Row],[NB BM]]," ",),".",""),"-",""),"(",""),")",""),"/",""))</f>
        <v>tapecutterjktd09n</v>
      </c>
      <c r="C2388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D2388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E2388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tapecutterjktd09n24pcs</v>
      </c>
      <c r="F23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tapecuttertd09njk24pcsartomoro</v>
      </c>
      <c r="G2388" s="1" t="s">
        <v>845</v>
      </c>
      <c r="H2388" s="4" t="s">
        <v>846</v>
      </c>
      <c r="I2388" s="49" t="s">
        <v>847</v>
      </c>
      <c r="J2388" s="1" t="s">
        <v>1620</v>
      </c>
      <c r="K2388" s="26" t="e">
        <f>IF(db[[#This Row],[NB NOTA_C]]="","",COUNTIF([2]!B_MSK[concat],db[[#This Row],[NB NOTA_C]]))</f>
        <v>#REF!</v>
      </c>
      <c r="L2388" s="6" t="s">
        <v>1631</v>
      </c>
      <c r="M2388" s="1" t="s">
        <v>1695</v>
      </c>
      <c r="N2388" s="1" t="s">
        <v>2795</v>
      </c>
      <c r="P2388" s="1" t="str">
        <f>IF(db[[#This Row],[QTY/ CTN]]="","",SUBSTITUTE(SUBSTITUTE(SUBSTITUTE(db[[#This Row],[QTY/ CTN]]," ","_",2),"(",""),")","")&amp;"_")</f>
        <v>24 PCS_</v>
      </c>
      <c r="Q2388" s="1">
        <f>IF(db[[#This Row],[H_QTY/ CTN]]="","",SEARCH("_",db[[#This Row],[H_QTY/ CTN]]))</f>
        <v>7</v>
      </c>
      <c r="R2388" s="1">
        <f>IF(db[[#This Row],[H_QTY/ CTN]]="","",LEN(db[[#This Row],[H_QTY/ CTN]]))</f>
        <v>7</v>
      </c>
      <c r="S2388" s="90" t="str">
        <f>IF(db[[#This Row],[H_QTY/ CTN]]="","",LEFT(db[[#This Row],[H_QTY/ CTN]],db[[#This Row],[H_1]]-1))</f>
        <v>24 PCS</v>
      </c>
      <c r="T2388" s="87" t="str">
        <f>IF(NOT(db[[#This Row],[H_1]]=db[[#This Row],[H_2]]),MID(db[[#This Row],[H_QTY/ CTN]],db[[#This Row],[H_1]]+1,db[[#This Row],[H_2]]-db[[#This Row],[H_1]]-1),"")</f>
        <v/>
      </c>
      <c r="U2388" s="87" t="str">
        <f>IF(db[[#This Row],[QTY/ CTN B]]="","",LEFT(db[[#This Row],[QTY/ CTN B]],SEARCH(" ",db[[#This Row],[QTY/ CTN B]],1)-1))</f>
        <v>24</v>
      </c>
      <c r="V2388" s="87" t="str">
        <f>IF(db[[#This Row],[QTY/ CTN B]]="","",RIGHT(db[[#This Row],[QTY/ CTN B]],LEN(db[[#This Row],[QTY/ CTN B]])-SEARCH(" ",db[[#This Row],[QTY/ CTN B]],1)))</f>
        <v>PCS</v>
      </c>
      <c r="W2388" s="87" t="str">
        <f>IF(db[[#This Row],[QTY/ CTN TG]]="",IF(db[[#This Row],[STN TG]]="","",12),LEFT(db[[#This Row],[QTY/ CTN TG]],SEARCH(" ",db[[#This Row],[QTY/ CTN TG]],1)-1))</f>
        <v/>
      </c>
      <c r="X2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8" s="87" t="str">
        <f>IF(db[[#This Row],[STN K]]="","",IF(db[[#This Row],[STN TG]]="LSN",12,""))</f>
        <v/>
      </c>
      <c r="Z2388" s="87" t="str">
        <f>IF(db[[#This Row],[STN TG]]="LSN","PCS","")</f>
        <v/>
      </c>
      <c r="AA2388" s="87">
        <f>db[[#This Row],[QTY B]]*IF(db[[#This Row],[QTY TG]]="",1,db[[#This Row],[QTY TG]])*IF(db[[#This Row],[QTY K]]="",1,db[[#This Row],[QTY K]])</f>
        <v>24</v>
      </c>
      <c r="AB2388" s="87" t="str">
        <f>IF(db[[#This Row],[STN K]]="",IF(db[[#This Row],[STN TG]]="",db[[#This Row],[STN B]],db[[#This Row],[STN TG]]),db[[#This Row],[STN K]])</f>
        <v>PCS</v>
      </c>
      <c r="AC2388" s="87"/>
    </row>
    <row r="2389" spans="1:29" x14ac:dyDescent="0.25">
      <c r="A2389" s="87">
        <f>ROW()-1</f>
        <v>2388</v>
      </c>
      <c r="B2389" s="3" t="str">
        <f>LOWER(SUBSTITUTE(SUBSTITUTE(SUBSTITUTE(SUBSTITUTE(SUBSTITUTE(SUBSTITUTE(db[[#This Row],[NB BM]]," ",),".",""),"-",""),"(",""),")",""),"/",""))</f>
        <v>tapecutterjktd101</v>
      </c>
      <c r="C2389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D2389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E2389" s="3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tapecutterjktd10124pcs</v>
      </c>
      <c r="F23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tapecuttertd101jk24pcsartomoro</v>
      </c>
      <c r="G2389" s="1" t="s">
        <v>848</v>
      </c>
      <c r="H2389" s="4" t="s">
        <v>2073</v>
      </c>
      <c r="I2389" s="49" t="s">
        <v>2099</v>
      </c>
      <c r="J2389" s="1" t="s">
        <v>1620</v>
      </c>
      <c r="K2389" s="26" t="e">
        <f>IF(db[[#This Row],[NB NOTA_C]]="","",COUNTIF([2]!B_MSK[concat],db[[#This Row],[NB NOTA_C]]))</f>
        <v>#REF!</v>
      </c>
      <c r="L2389" s="7" t="s">
        <v>1631</v>
      </c>
      <c r="M2389" s="3" t="s">
        <v>1695</v>
      </c>
      <c r="N2389" s="1" t="s">
        <v>2795</v>
      </c>
      <c r="P2389" s="1" t="str">
        <f>IF(db[[#This Row],[QTY/ CTN]]="","",SUBSTITUTE(SUBSTITUTE(SUBSTITUTE(db[[#This Row],[QTY/ CTN]]," ","_",2),"(",""),")","")&amp;"_")</f>
        <v>24 PCS_</v>
      </c>
      <c r="Q2389" s="1">
        <f>IF(db[[#This Row],[H_QTY/ CTN]]="","",SEARCH("_",db[[#This Row],[H_QTY/ CTN]]))</f>
        <v>7</v>
      </c>
      <c r="R2389" s="1">
        <f>IF(db[[#This Row],[H_QTY/ CTN]]="","",LEN(db[[#This Row],[H_QTY/ CTN]]))</f>
        <v>7</v>
      </c>
      <c r="S2389" s="90" t="str">
        <f>IF(db[[#This Row],[H_QTY/ CTN]]="","",LEFT(db[[#This Row],[H_QTY/ CTN]],db[[#This Row],[H_1]]-1))</f>
        <v>24 PCS</v>
      </c>
      <c r="T2389" s="87" t="str">
        <f>IF(NOT(db[[#This Row],[H_1]]=db[[#This Row],[H_2]]),MID(db[[#This Row],[H_QTY/ CTN]],db[[#This Row],[H_1]]+1,db[[#This Row],[H_2]]-db[[#This Row],[H_1]]-1),"")</f>
        <v/>
      </c>
      <c r="U2389" s="87" t="str">
        <f>IF(db[[#This Row],[QTY/ CTN B]]="","",LEFT(db[[#This Row],[QTY/ CTN B]],SEARCH(" ",db[[#This Row],[QTY/ CTN B]],1)-1))</f>
        <v>24</v>
      </c>
      <c r="V2389" s="87" t="str">
        <f>IF(db[[#This Row],[QTY/ CTN B]]="","",RIGHT(db[[#This Row],[QTY/ CTN B]],LEN(db[[#This Row],[QTY/ CTN B]])-SEARCH(" ",db[[#This Row],[QTY/ CTN B]],1)))</f>
        <v>PCS</v>
      </c>
      <c r="W2389" s="87" t="str">
        <f>IF(db[[#This Row],[QTY/ CTN TG]]="",IF(db[[#This Row],[STN TG]]="","",12),LEFT(db[[#This Row],[QTY/ CTN TG]],SEARCH(" ",db[[#This Row],[QTY/ CTN TG]],1)-1))</f>
        <v/>
      </c>
      <c r="X2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89" s="87" t="str">
        <f>IF(db[[#This Row],[STN K]]="","",IF(db[[#This Row],[STN TG]]="LSN",12,""))</f>
        <v/>
      </c>
      <c r="Z2389" s="87" t="str">
        <f>IF(db[[#This Row],[STN TG]]="LSN","PCS","")</f>
        <v/>
      </c>
      <c r="AA2389" s="87">
        <f>db[[#This Row],[QTY B]]*IF(db[[#This Row],[QTY TG]]="",1,db[[#This Row],[QTY TG]])*IF(db[[#This Row],[QTY K]]="",1,db[[#This Row],[QTY K]])</f>
        <v>24</v>
      </c>
      <c r="AB2389" s="87" t="str">
        <f>IF(db[[#This Row],[STN K]]="",IF(db[[#This Row],[STN TG]]="",db[[#This Row],[STN B]],db[[#This Row],[STN TG]]),db[[#This Row],[STN K]])</f>
        <v>PCS</v>
      </c>
      <c r="AC2389" s="87"/>
    </row>
    <row r="2390" spans="1:29" x14ac:dyDescent="0.25">
      <c r="A2390" s="87">
        <f>ROW()-1</f>
        <v>2389</v>
      </c>
      <c r="B2390" s="1" t="str">
        <f>LOWER(SUBSTITUTE(SUBSTITUTE(SUBSTITUTE(SUBSTITUTE(SUBSTITUTE(SUBSTITUTE(db[[#This Row],[NB BM]]," ",),".",""),"-",""),"(",""),")",""),"/",""))</f>
        <v>tapecutterjktd102</v>
      </c>
      <c r="C2390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D2390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E2390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tapecutterjktd10224pcs</v>
      </c>
      <c r="F23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tapecuttertd102jk24pcsartomoro</v>
      </c>
      <c r="G2390" s="1" t="s">
        <v>849</v>
      </c>
      <c r="H2390" s="4" t="s">
        <v>850</v>
      </c>
      <c r="I2390" s="49" t="s">
        <v>851</v>
      </c>
      <c r="J2390" s="1" t="s">
        <v>1620</v>
      </c>
      <c r="K2390" s="26" t="e">
        <f>IF(db[[#This Row],[NB NOTA_C]]="","",COUNTIF([2]!B_MSK[concat],db[[#This Row],[NB NOTA_C]]))</f>
        <v>#REF!</v>
      </c>
      <c r="L2390" s="6" t="s">
        <v>1631</v>
      </c>
      <c r="M2390" s="1" t="s">
        <v>1695</v>
      </c>
      <c r="N2390" s="1" t="s">
        <v>2795</v>
      </c>
      <c r="O2390" s="1" t="s">
        <v>5221</v>
      </c>
      <c r="P2390" s="1" t="str">
        <f>IF(db[[#This Row],[QTY/ CTN]]="","",SUBSTITUTE(SUBSTITUTE(SUBSTITUTE(db[[#This Row],[QTY/ CTN]]," ","_",2),"(",""),")","")&amp;"_")</f>
        <v>24 PCS_</v>
      </c>
      <c r="Q2390" s="1">
        <f>IF(db[[#This Row],[H_QTY/ CTN]]="","",SEARCH("_",db[[#This Row],[H_QTY/ CTN]]))</f>
        <v>7</v>
      </c>
      <c r="R2390" s="1">
        <f>IF(db[[#This Row],[H_QTY/ CTN]]="","",LEN(db[[#This Row],[H_QTY/ CTN]]))</f>
        <v>7</v>
      </c>
      <c r="S2390" s="90" t="str">
        <f>IF(db[[#This Row],[H_QTY/ CTN]]="","",LEFT(db[[#This Row],[H_QTY/ CTN]],db[[#This Row],[H_1]]-1))</f>
        <v>24 PCS</v>
      </c>
      <c r="T2390" s="87" t="str">
        <f>IF(NOT(db[[#This Row],[H_1]]=db[[#This Row],[H_2]]),MID(db[[#This Row],[H_QTY/ CTN]],db[[#This Row],[H_1]]+1,db[[#This Row],[H_2]]-db[[#This Row],[H_1]]-1),"")</f>
        <v/>
      </c>
      <c r="U2390" s="87" t="str">
        <f>IF(db[[#This Row],[QTY/ CTN B]]="","",LEFT(db[[#This Row],[QTY/ CTN B]],SEARCH(" ",db[[#This Row],[QTY/ CTN B]],1)-1))</f>
        <v>24</v>
      </c>
      <c r="V2390" s="87" t="str">
        <f>IF(db[[#This Row],[QTY/ CTN B]]="","",RIGHT(db[[#This Row],[QTY/ CTN B]],LEN(db[[#This Row],[QTY/ CTN B]])-SEARCH(" ",db[[#This Row],[QTY/ CTN B]],1)))</f>
        <v>PCS</v>
      </c>
      <c r="W2390" s="87" t="str">
        <f>IF(db[[#This Row],[QTY/ CTN TG]]="",IF(db[[#This Row],[STN TG]]="","",12),LEFT(db[[#This Row],[QTY/ CTN TG]],SEARCH(" ",db[[#This Row],[QTY/ CTN TG]],1)-1))</f>
        <v/>
      </c>
      <c r="X2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0" s="87" t="str">
        <f>IF(db[[#This Row],[STN K]]="","",IF(db[[#This Row],[STN TG]]="LSN",12,""))</f>
        <v/>
      </c>
      <c r="Z2390" s="87" t="str">
        <f>IF(db[[#This Row],[STN TG]]="LSN","PCS","")</f>
        <v/>
      </c>
      <c r="AA2390" s="87">
        <f>db[[#This Row],[QTY B]]*IF(db[[#This Row],[QTY TG]]="",1,db[[#This Row],[QTY TG]])*IF(db[[#This Row],[QTY K]]="",1,db[[#This Row],[QTY K]])</f>
        <v>24</v>
      </c>
      <c r="AB2390" s="87" t="str">
        <f>IF(db[[#This Row],[STN K]]="",IF(db[[#This Row],[STN TG]]="",db[[#This Row],[STN B]],db[[#This Row],[STN TG]]),db[[#This Row],[STN K]])</f>
        <v>PCS</v>
      </c>
      <c r="AC2390" s="87"/>
    </row>
    <row r="2391" spans="1:29" x14ac:dyDescent="0.25">
      <c r="A2391" s="87">
        <f>ROW()-1</f>
        <v>2390</v>
      </c>
      <c r="B2391" s="1" t="str">
        <f>LOWER(SUBSTITUTE(SUBSTITUTE(SUBSTITUTE(SUBSTITUTE(SUBSTITUTE(SUBSTITUTE(db[[#This Row],[NB BM]]," ",),".",""),"-",""),"(",""),")",""),"/",""))</f>
        <v>tapecutterjktd103</v>
      </c>
      <c r="C2391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D2391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E2391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tapecutterjktd10324pcs</v>
      </c>
      <c r="F23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tapecuttertd103jk24pcsartomoro</v>
      </c>
      <c r="G2391" s="1" t="s">
        <v>852</v>
      </c>
      <c r="H2391" s="4" t="s">
        <v>853</v>
      </c>
      <c r="I2391" s="49" t="s">
        <v>854</v>
      </c>
      <c r="J2391" s="1" t="s">
        <v>1620</v>
      </c>
      <c r="K2391" s="26" t="e">
        <f>IF(db[[#This Row],[NB NOTA_C]]="","",COUNTIF([2]!B_MSK[concat],db[[#This Row],[NB NOTA_C]]))</f>
        <v>#REF!</v>
      </c>
      <c r="L2391" s="6" t="s">
        <v>1631</v>
      </c>
      <c r="M2391" s="1" t="s">
        <v>1695</v>
      </c>
      <c r="N2391" s="1" t="s">
        <v>2795</v>
      </c>
      <c r="O2391" s="1" t="s">
        <v>6080</v>
      </c>
      <c r="P2391" s="1" t="str">
        <f>IF(db[[#This Row],[QTY/ CTN]]="","",SUBSTITUTE(SUBSTITUTE(SUBSTITUTE(db[[#This Row],[QTY/ CTN]]," ","_",2),"(",""),")","")&amp;"_")</f>
        <v>24 PCS_</v>
      </c>
      <c r="Q2391" s="1">
        <f>IF(db[[#This Row],[H_QTY/ CTN]]="","",SEARCH("_",db[[#This Row],[H_QTY/ CTN]]))</f>
        <v>7</v>
      </c>
      <c r="R2391" s="1">
        <f>IF(db[[#This Row],[H_QTY/ CTN]]="","",LEN(db[[#This Row],[H_QTY/ CTN]]))</f>
        <v>7</v>
      </c>
      <c r="S2391" s="90" t="str">
        <f>IF(db[[#This Row],[H_QTY/ CTN]]="","",LEFT(db[[#This Row],[H_QTY/ CTN]],db[[#This Row],[H_1]]-1))</f>
        <v>24 PCS</v>
      </c>
      <c r="T2391" s="87" t="str">
        <f>IF(NOT(db[[#This Row],[H_1]]=db[[#This Row],[H_2]]),MID(db[[#This Row],[H_QTY/ CTN]],db[[#This Row],[H_1]]+1,db[[#This Row],[H_2]]-db[[#This Row],[H_1]]-1),"")</f>
        <v/>
      </c>
      <c r="U2391" s="87" t="str">
        <f>IF(db[[#This Row],[QTY/ CTN B]]="","",LEFT(db[[#This Row],[QTY/ CTN B]],SEARCH(" ",db[[#This Row],[QTY/ CTN B]],1)-1))</f>
        <v>24</v>
      </c>
      <c r="V2391" s="87" t="str">
        <f>IF(db[[#This Row],[QTY/ CTN B]]="","",RIGHT(db[[#This Row],[QTY/ CTN B]],LEN(db[[#This Row],[QTY/ CTN B]])-SEARCH(" ",db[[#This Row],[QTY/ CTN B]],1)))</f>
        <v>PCS</v>
      </c>
      <c r="W2391" s="87" t="str">
        <f>IF(db[[#This Row],[QTY/ CTN TG]]="",IF(db[[#This Row],[STN TG]]="","",12),LEFT(db[[#This Row],[QTY/ CTN TG]],SEARCH(" ",db[[#This Row],[QTY/ CTN TG]],1)-1))</f>
        <v/>
      </c>
      <c r="X2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1" s="87" t="str">
        <f>IF(db[[#This Row],[STN K]]="","",IF(db[[#This Row],[STN TG]]="LSN",12,""))</f>
        <v/>
      </c>
      <c r="Z2391" s="87" t="str">
        <f>IF(db[[#This Row],[STN TG]]="LSN","PCS","")</f>
        <v/>
      </c>
      <c r="AA2391" s="87">
        <f>db[[#This Row],[QTY B]]*IF(db[[#This Row],[QTY TG]]="",1,db[[#This Row],[QTY TG]])*IF(db[[#This Row],[QTY K]]="",1,db[[#This Row],[QTY K]])</f>
        <v>24</v>
      </c>
      <c r="AB2391" s="87" t="str">
        <f>IF(db[[#This Row],[STN K]]="",IF(db[[#This Row],[STN TG]]="",db[[#This Row],[STN B]],db[[#This Row],[STN TG]]),db[[#This Row],[STN K]])</f>
        <v>PCS</v>
      </c>
      <c r="AC2391" s="87"/>
    </row>
    <row r="2392" spans="1:29" x14ac:dyDescent="0.25">
      <c r="A2392" s="87">
        <f>ROW()-1</f>
        <v>2391</v>
      </c>
      <c r="B2392" s="8" t="str">
        <f>LOWER(SUBSTITUTE(SUBSTITUTE(SUBSTITUTE(SUBSTITUTE(SUBSTITUTE(SUBSTITUTE(db[[#This Row],[NB BM]]," ",),".",""),"-",""),"(",""),")",""),"/",""))</f>
        <v>tapecutterjktd2</v>
      </c>
      <c r="C2392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D2392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E2392" s="8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tapecutterjktd296pcs</v>
      </c>
      <c r="F2392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tapecuttertd2jk96pcsartomoro</v>
      </c>
      <c r="G2392" s="8" t="s">
        <v>855</v>
      </c>
      <c r="H2392" s="18" t="s">
        <v>856</v>
      </c>
      <c r="I2392" s="49" t="s">
        <v>857</v>
      </c>
      <c r="J2392" s="1" t="s">
        <v>1620</v>
      </c>
      <c r="K2392" s="26" t="e">
        <f>IF(db[[#This Row],[NB NOTA_C]]="","",COUNTIF([2]!B_MSK[concat],db[[#This Row],[NB NOTA_C]]))</f>
        <v>#REF!</v>
      </c>
      <c r="L2392" s="6" t="s">
        <v>1631</v>
      </c>
      <c r="M2392" s="1" t="s">
        <v>1673</v>
      </c>
      <c r="N2392" s="1" t="s">
        <v>2795</v>
      </c>
      <c r="P2392" s="1" t="str">
        <f>IF(db[[#This Row],[QTY/ CTN]]="","",SUBSTITUTE(SUBSTITUTE(SUBSTITUTE(db[[#This Row],[QTY/ CTN]]," ","_",2),"(",""),")","")&amp;"_")</f>
        <v>96 PCS_</v>
      </c>
      <c r="Q2392" s="1">
        <f>IF(db[[#This Row],[H_QTY/ CTN]]="","",SEARCH("_",db[[#This Row],[H_QTY/ CTN]]))</f>
        <v>7</v>
      </c>
      <c r="R2392" s="1">
        <f>IF(db[[#This Row],[H_QTY/ CTN]]="","",LEN(db[[#This Row],[H_QTY/ CTN]]))</f>
        <v>7</v>
      </c>
      <c r="S2392" s="90" t="str">
        <f>IF(db[[#This Row],[H_QTY/ CTN]]="","",LEFT(db[[#This Row],[H_QTY/ CTN]],db[[#This Row],[H_1]]-1))</f>
        <v>96 PCS</v>
      </c>
      <c r="T2392" s="87" t="str">
        <f>IF(NOT(db[[#This Row],[H_1]]=db[[#This Row],[H_2]]),MID(db[[#This Row],[H_QTY/ CTN]],db[[#This Row],[H_1]]+1,db[[#This Row],[H_2]]-db[[#This Row],[H_1]]-1),"")</f>
        <v/>
      </c>
      <c r="U2392" s="87" t="str">
        <f>IF(db[[#This Row],[QTY/ CTN B]]="","",LEFT(db[[#This Row],[QTY/ CTN B]],SEARCH(" ",db[[#This Row],[QTY/ CTN B]],1)-1))</f>
        <v>96</v>
      </c>
      <c r="V2392" s="87" t="str">
        <f>IF(db[[#This Row],[QTY/ CTN B]]="","",RIGHT(db[[#This Row],[QTY/ CTN B]],LEN(db[[#This Row],[QTY/ CTN B]])-SEARCH(" ",db[[#This Row],[QTY/ CTN B]],1)))</f>
        <v>PCS</v>
      </c>
      <c r="W2392" s="87" t="str">
        <f>IF(db[[#This Row],[QTY/ CTN TG]]="",IF(db[[#This Row],[STN TG]]="","",12),LEFT(db[[#This Row],[QTY/ CTN TG]],SEARCH(" ",db[[#This Row],[QTY/ CTN TG]],1)-1))</f>
        <v/>
      </c>
      <c r="X2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2" s="87" t="str">
        <f>IF(db[[#This Row],[STN K]]="","",IF(db[[#This Row],[STN TG]]="LSN",12,""))</f>
        <v/>
      </c>
      <c r="Z2392" s="87" t="str">
        <f>IF(db[[#This Row],[STN TG]]="LSN","PCS","")</f>
        <v/>
      </c>
      <c r="AA2392" s="87">
        <f>db[[#This Row],[QTY B]]*IF(db[[#This Row],[QTY TG]]="",1,db[[#This Row],[QTY TG]])*IF(db[[#This Row],[QTY K]]="",1,db[[#This Row],[QTY K]])</f>
        <v>96</v>
      </c>
      <c r="AB2392" s="87" t="str">
        <f>IF(db[[#This Row],[STN K]]="",IF(db[[#This Row],[STN TG]]="",db[[#This Row],[STN B]],db[[#This Row],[STN TG]]),db[[#This Row],[STN K]])</f>
        <v>PCS</v>
      </c>
      <c r="AC2392" s="87"/>
    </row>
    <row r="2393" spans="1:29" x14ac:dyDescent="0.25">
      <c r="A2393" s="87">
        <f>ROW()-1</f>
        <v>2392</v>
      </c>
      <c r="B2393" s="3" t="str">
        <f>LOWER(SUBSTITUTE(SUBSTITUTE(SUBSTITUTE(SUBSTITUTE(SUBSTITUTE(SUBSTITUTE(db[[#This Row],[NB BM]]," ",),".",""),"-",""),"(",""),")",""),"/",""))</f>
        <v>tapecutterjktd2hhandle</v>
      </c>
      <c r="C2393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393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393" s="3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tapecutterjktd2hhandle24pcs</v>
      </c>
      <c r="F23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G2393" s="1" t="s">
        <v>2200</v>
      </c>
      <c r="H2393" s="4" t="s">
        <v>2115</v>
      </c>
      <c r="I2393" s="49" t="s">
        <v>860</v>
      </c>
      <c r="J2393" s="1" t="s">
        <v>1620</v>
      </c>
      <c r="K2393" s="26" t="e">
        <f>IF(db[[#This Row],[NB NOTA_C]]="","",COUNTIF([2]!B_MSK[concat],db[[#This Row],[NB NOTA_C]]))</f>
        <v>#REF!</v>
      </c>
      <c r="L2393" s="7" t="s">
        <v>1631</v>
      </c>
      <c r="M2393" s="3" t="s">
        <v>1695</v>
      </c>
      <c r="N2393" s="1" t="s">
        <v>2795</v>
      </c>
      <c r="P2393" s="1" t="str">
        <f>IF(db[[#This Row],[QTY/ CTN]]="","",SUBSTITUTE(SUBSTITUTE(SUBSTITUTE(db[[#This Row],[QTY/ CTN]]," ","_",2),"(",""),")","")&amp;"_")</f>
        <v>24 PCS_</v>
      </c>
      <c r="Q2393" s="1">
        <f>IF(db[[#This Row],[H_QTY/ CTN]]="","",SEARCH("_",db[[#This Row],[H_QTY/ CTN]]))</f>
        <v>7</v>
      </c>
      <c r="R2393" s="1">
        <f>IF(db[[#This Row],[H_QTY/ CTN]]="","",LEN(db[[#This Row],[H_QTY/ CTN]]))</f>
        <v>7</v>
      </c>
      <c r="S2393" s="90" t="str">
        <f>IF(db[[#This Row],[H_QTY/ CTN]]="","",LEFT(db[[#This Row],[H_QTY/ CTN]],db[[#This Row],[H_1]]-1))</f>
        <v>24 PCS</v>
      </c>
      <c r="T2393" s="87" t="str">
        <f>IF(NOT(db[[#This Row],[H_1]]=db[[#This Row],[H_2]]),MID(db[[#This Row],[H_QTY/ CTN]],db[[#This Row],[H_1]]+1,db[[#This Row],[H_2]]-db[[#This Row],[H_1]]-1),"")</f>
        <v/>
      </c>
      <c r="U2393" s="87" t="str">
        <f>IF(db[[#This Row],[QTY/ CTN B]]="","",LEFT(db[[#This Row],[QTY/ CTN B]],SEARCH(" ",db[[#This Row],[QTY/ CTN B]],1)-1))</f>
        <v>24</v>
      </c>
      <c r="V2393" s="87" t="str">
        <f>IF(db[[#This Row],[QTY/ CTN B]]="","",RIGHT(db[[#This Row],[QTY/ CTN B]],LEN(db[[#This Row],[QTY/ CTN B]])-SEARCH(" ",db[[#This Row],[QTY/ CTN B]],1)))</f>
        <v>PCS</v>
      </c>
      <c r="W2393" s="87" t="str">
        <f>IF(db[[#This Row],[QTY/ CTN TG]]="",IF(db[[#This Row],[STN TG]]="","",12),LEFT(db[[#This Row],[QTY/ CTN TG]],SEARCH(" ",db[[#This Row],[QTY/ CTN TG]],1)-1))</f>
        <v/>
      </c>
      <c r="X2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3" s="87" t="str">
        <f>IF(db[[#This Row],[STN K]]="","",IF(db[[#This Row],[STN TG]]="LSN",12,""))</f>
        <v/>
      </c>
      <c r="Z2393" s="87" t="str">
        <f>IF(db[[#This Row],[STN TG]]="LSN","PCS","")</f>
        <v/>
      </c>
      <c r="AA2393" s="87">
        <f>db[[#This Row],[QTY B]]*IF(db[[#This Row],[QTY TG]]="",1,db[[#This Row],[QTY TG]])*IF(db[[#This Row],[QTY K]]="",1,db[[#This Row],[QTY K]])</f>
        <v>24</v>
      </c>
      <c r="AB2393" s="87" t="str">
        <f>IF(db[[#This Row],[STN K]]="",IF(db[[#This Row],[STN TG]]="",db[[#This Row],[STN B]],db[[#This Row],[STN TG]]),db[[#This Row],[STN K]])</f>
        <v>PCS</v>
      </c>
      <c r="AC2393" s="87"/>
    </row>
    <row r="2394" spans="1:29" x14ac:dyDescent="0.25">
      <c r="A2394" s="87">
        <f>ROW()-1</f>
        <v>2393</v>
      </c>
      <c r="B2394" s="1" t="str">
        <f>LOWER(SUBSTITUTE(SUBSTITUTE(SUBSTITUTE(SUBSTITUTE(SUBSTITUTE(SUBSTITUTE(db[[#This Row],[NB BM]]," ",),".",""),"-",""),"(",""),")",""),"/",""))</f>
        <v>tapecutterjktd2h</v>
      </c>
      <c r="C2394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394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394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tapecutterjktd2h24pcs</v>
      </c>
      <c r="F23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G2394" s="1" t="s">
        <v>858</v>
      </c>
      <c r="H2394" s="4" t="s">
        <v>859</v>
      </c>
      <c r="I2394" s="2" t="s">
        <v>860</v>
      </c>
      <c r="J2394" s="1" t="s">
        <v>1620</v>
      </c>
      <c r="K2394" s="26" t="e">
        <f>IF(db[[#This Row],[NB NOTA_C]]="","",COUNTIF([2]!B_MSK[concat],db[[#This Row],[NB NOTA_C]]))</f>
        <v>#REF!</v>
      </c>
      <c r="L2394" s="6" t="s">
        <v>1631</v>
      </c>
      <c r="M2394" s="1" t="s">
        <v>1695</v>
      </c>
      <c r="N2394" s="1" t="s">
        <v>2795</v>
      </c>
      <c r="P2394" s="1" t="str">
        <f>IF(db[[#This Row],[QTY/ CTN]]="","",SUBSTITUTE(SUBSTITUTE(SUBSTITUTE(db[[#This Row],[QTY/ CTN]]," ","_",2),"(",""),")","")&amp;"_")</f>
        <v>24 PCS_</v>
      </c>
      <c r="Q2394" s="1">
        <f>IF(db[[#This Row],[H_QTY/ CTN]]="","",SEARCH("_",db[[#This Row],[H_QTY/ CTN]]))</f>
        <v>7</v>
      </c>
      <c r="R2394" s="1">
        <f>IF(db[[#This Row],[H_QTY/ CTN]]="","",LEN(db[[#This Row],[H_QTY/ CTN]]))</f>
        <v>7</v>
      </c>
      <c r="S2394" s="90" t="str">
        <f>IF(db[[#This Row],[H_QTY/ CTN]]="","",LEFT(db[[#This Row],[H_QTY/ CTN]],db[[#This Row],[H_1]]-1))</f>
        <v>24 PCS</v>
      </c>
      <c r="T2394" s="87" t="str">
        <f>IF(NOT(db[[#This Row],[H_1]]=db[[#This Row],[H_2]]),MID(db[[#This Row],[H_QTY/ CTN]],db[[#This Row],[H_1]]+1,db[[#This Row],[H_2]]-db[[#This Row],[H_1]]-1),"")</f>
        <v/>
      </c>
      <c r="U2394" s="87" t="str">
        <f>IF(db[[#This Row],[QTY/ CTN B]]="","",LEFT(db[[#This Row],[QTY/ CTN B]],SEARCH(" ",db[[#This Row],[QTY/ CTN B]],1)-1))</f>
        <v>24</v>
      </c>
      <c r="V2394" s="87" t="str">
        <f>IF(db[[#This Row],[QTY/ CTN B]]="","",RIGHT(db[[#This Row],[QTY/ CTN B]],LEN(db[[#This Row],[QTY/ CTN B]])-SEARCH(" ",db[[#This Row],[QTY/ CTN B]],1)))</f>
        <v>PCS</v>
      </c>
      <c r="W2394" s="87" t="str">
        <f>IF(db[[#This Row],[QTY/ CTN TG]]="",IF(db[[#This Row],[STN TG]]="","",12),LEFT(db[[#This Row],[QTY/ CTN TG]],SEARCH(" ",db[[#This Row],[QTY/ CTN TG]],1)-1))</f>
        <v/>
      </c>
      <c r="X2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4" s="87" t="str">
        <f>IF(db[[#This Row],[STN K]]="","",IF(db[[#This Row],[STN TG]]="LSN",12,""))</f>
        <v/>
      </c>
      <c r="Z2394" s="87" t="str">
        <f>IF(db[[#This Row],[STN TG]]="LSN","PCS","")</f>
        <v/>
      </c>
      <c r="AA2394" s="87">
        <f>db[[#This Row],[QTY B]]*IF(db[[#This Row],[QTY TG]]="",1,db[[#This Row],[QTY TG]])*IF(db[[#This Row],[QTY K]]="",1,db[[#This Row],[QTY K]])</f>
        <v>24</v>
      </c>
      <c r="AB2394" s="87" t="str">
        <f>IF(db[[#This Row],[STN K]]="",IF(db[[#This Row],[STN TG]]="",db[[#This Row],[STN B]],db[[#This Row],[STN TG]]),db[[#This Row],[STN K]])</f>
        <v>PCS</v>
      </c>
      <c r="AC2394" s="87"/>
    </row>
    <row r="2395" spans="1:29" x14ac:dyDescent="0.25">
      <c r="A2395" s="87">
        <f>ROW()-1</f>
        <v>2394</v>
      </c>
      <c r="B2395" s="1" t="str">
        <f>LOWER(SUBSTITUTE(SUBSTITUTE(SUBSTITUTE(SUBSTITUTE(SUBSTITUTE(SUBSTITUTE(db[[#This Row],[NB BM]]," ",),".",""),"-",""),"(",""),")",""),"/",""))</f>
        <v>tapecutterjktd2s</v>
      </c>
      <c r="C2395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D2395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E2395" s="1" t="str">
        <f>LOWER(SUBSTITUTE(SUBSTITUTE(SUBSTITUTE(SUBSTITUTE(SUBSTITUTE(SUBSTITUTE(SUBSTITUTE(SUBSTITUTE(SUBSTITUTE(db[[#This Row],[NB BM]]&amp;db[[#This Row],[QTY/ CTN]]," ",),".",""),"-",""),"(",""),")",""),",",""),"/",""),"""",""),"+",""))</f>
        <v>tapecutterjktd2s100pcs</v>
      </c>
      <c r="F23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tapecuttertd2sjk100pcsartomoro</v>
      </c>
      <c r="G2395" s="1" t="s">
        <v>861</v>
      </c>
      <c r="H2395" s="4" t="s">
        <v>862</v>
      </c>
      <c r="I2395" s="49" t="s">
        <v>863</v>
      </c>
      <c r="J2395" s="1" t="s">
        <v>1620</v>
      </c>
      <c r="K2395" s="26" t="e">
        <f>IF(db[[#This Row],[NB NOTA_C]]="","",COUNTIF([2]!B_MSK[concat],db[[#This Row],[NB NOTA_C]]))</f>
        <v>#REF!</v>
      </c>
      <c r="L2395" s="6" t="s">
        <v>1631</v>
      </c>
      <c r="M2395" s="1" t="s">
        <v>1666</v>
      </c>
      <c r="N2395" s="1" t="s">
        <v>2795</v>
      </c>
      <c r="P2395" s="1" t="str">
        <f>IF(db[[#This Row],[QTY/ CTN]]="","",SUBSTITUTE(SUBSTITUTE(SUBSTITUTE(db[[#This Row],[QTY/ CTN]]," ","_",2),"(",""),")","")&amp;"_")</f>
        <v>100 PCS_</v>
      </c>
      <c r="Q2395" s="1">
        <f>IF(db[[#This Row],[H_QTY/ CTN]]="","",SEARCH("_",db[[#This Row],[H_QTY/ CTN]]))</f>
        <v>8</v>
      </c>
      <c r="R2395" s="1">
        <f>IF(db[[#This Row],[H_QTY/ CTN]]="","",LEN(db[[#This Row],[H_QTY/ CTN]]))</f>
        <v>8</v>
      </c>
      <c r="S2395" s="90" t="str">
        <f>IF(db[[#This Row],[H_QTY/ CTN]]="","",LEFT(db[[#This Row],[H_QTY/ CTN]],db[[#This Row],[H_1]]-1))</f>
        <v>100 PCS</v>
      </c>
      <c r="T2395" s="87" t="str">
        <f>IF(NOT(db[[#This Row],[H_1]]=db[[#This Row],[H_2]]),MID(db[[#This Row],[H_QTY/ CTN]],db[[#This Row],[H_1]]+1,db[[#This Row],[H_2]]-db[[#This Row],[H_1]]-1),"")</f>
        <v/>
      </c>
      <c r="U2395" s="87" t="str">
        <f>IF(db[[#This Row],[QTY/ CTN B]]="","",LEFT(db[[#This Row],[QTY/ CTN B]],SEARCH(" ",db[[#This Row],[QTY/ CTN B]],1)-1))</f>
        <v>100</v>
      </c>
      <c r="V2395" s="87" t="str">
        <f>IF(db[[#This Row],[QTY/ CTN B]]="","",RIGHT(db[[#This Row],[QTY/ CTN B]],LEN(db[[#This Row],[QTY/ CTN B]])-SEARCH(" ",db[[#This Row],[QTY/ CTN B]],1)))</f>
        <v>PCS</v>
      </c>
      <c r="W2395" s="87" t="str">
        <f>IF(db[[#This Row],[QTY/ CTN TG]]="",IF(db[[#This Row],[STN TG]]="","",12),LEFT(db[[#This Row],[QTY/ CTN TG]],SEARCH(" ",db[[#This Row],[QTY/ CTN TG]],1)-1))</f>
        <v/>
      </c>
      <c r="X2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5" s="87" t="str">
        <f>IF(db[[#This Row],[STN K]]="","",IF(db[[#This Row],[STN TG]]="LSN",12,""))</f>
        <v/>
      </c>
      <c r="Z2395" s="87" t="str">
        <f>IF(db[[#This Row],[STN TG]]="LSN","PCS","")</f>
        <v/>
      </c>
      <c r="AA2395" s="87">
        <f>db[[#This Row],[QTY B]]*IF(db[[#This Row],[QTY TG]]="",1,db[[#This Row],[QTY TG]])*IF(db[[#This Row],[QTY K]]="",1,db[[#This Row],[QTY K]])</f>
        <v>100</v>
      </c>
      <c r="AB2395" s="87" t="str">
        <f>IF(db[[#This Row],[STN K]]="",IF(db[[#This Row],[STN TG]]="",db[[#This Row],[STN B]],db[[#This Row],[STN TG]]),db[[#This Row],[STN K]])</f>
        <v>PCS</v>
      </c>
      <c r="AC2395" s="87"/>
    </row>
    <row r="2396" spans="1:29" x14ac:dyDescent="0.25">
      <c r="A2396" s="87">
        <f>ROW()-1</f>
        <v>2395</v>
      </c>
      <c r="B2396" s="3" t="str">
        <f>LOWER(SUBSTITUTE(SUBSTITUTE(SUBSTITUTE(SUBSTITUTE(SUBSTITUTE(SUBSTITUTE(db[[#This Row],[NB BM]]," ",),".",""),"-",""),"(",""),")",""),"/",""))</f>
        <v>tapedispenser801biru</v>
      </c>
      <c r="C2396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D2396" s="3" t="str">
        <f>LOWER(SUBSTITUTE(SUBSTITUTE(SUBSTITUTE(SUBSTITUTE(SUBSTITUTE(SUBSTITUTE(SUBSTITUTE(SUBSTITUTE(SUBSTITUTE(db[[#This Row],[NB PAJAK]]," ",""),"-",""),"(",""),")",""),".",""),",",""),"/",""),"""",""),"+",""))</f>
        <v/>
      </c>
      <c r="E2396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tapedispenser801biru24pcs</v>
      </c>
      <c r="F2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tapedispenser801biru24pcsuntana</v>
      </c>
      <c r="G2396" s="1" t="s">
        <v>1260</v>
      </c>
      <c r="H2396" s="4" t="s">
        <v>1549</v>
      </c>
      <c r="I2396" s="49"/>
      <c r="J2396" s="1" t="s">
        <v>1621</v>
      </c>
      <c r="K2396" s="26" t="e">
        <f>IF(db[[#This Row],[NB NOTA_C]]="","",COUNTIF([2]!B_MSK[concat],db[[#This Row],[NB NOTA_C]]))</f>
        <v>#REF!</v>
      </c>
      <c r="L2396" s="6" t="s">
        <v>1659</v>
      </c>
      <c r="M2396" s="1" t="s">
        <v>1695</v>
      </c>
      <c r="N2396" s="1" t="s">
        <v>2795</v>
      </c>
      <c r="P2396" s="1" t="str">
        <f>IF(db[[#This Row],[QTY/ CTN]]="","",SUBSTITUTE(SUBSTITUTE(SUBSTITUTE(db[[#This Row],[QTY/ CTN]]," ","_",2),"(",""),")","")&amp;"_")</f>
        <v>24 PCS_</v>
      </c>
      <c r="Q2396" s="1">
        <f>IF(db[[#This Row],[H_QTY/ CTN]]="","",SEARCH("_",db[[#This Row],[H_QTY/ CTN]]))</f>
        <v>7</v>
      </c>
      <c r="R2396" s="1">
        <f>IF(db[[#This Row],[H_QTY/ CTN]]="","",LEN(db[[#This Row],[H_QTY/ CTN]]))</f>
        <v>7</v>
      </c>
      <c r="S2396" s="90" t="str">
        <f>IF(db[[#This Row],[H_QTY/ CTN]]="","",LEFT(db[[#This Row],[H_QTY/ CTN]],db[[#This Row],[H_1]]-1))</f>
        <v>24 PCS</v>
      </c>
      <c r="T2396" s="87" t="str">
        <f>IF(NOT(db[[#This Row],[H_1]]=db[[#This Row],[H_2]]),MID(db[[#This Row],[H_QTY/ CTN]],db[[#This Row],[H_1]]+1,db[[#This Row],[H_2]]-db[[#This Row],[H_1]]-1),"")</f>
        <v/>
      </c>
      <c r="U2396" s="87" t="str">
        <f>IF(db[[#This Row],[QTY/ CTN B]]="","",LEFT(db[[#This Row],[QTY/ CTN B]],SEARCH(" ",db[[#This Row],[QTY/ CTN B]],1)-1))</f>
        <v>24</v>
      </c>
      <c r="V2396" s="87" t="str">
        <f>IF(db[[#This Row],[QTY/ CTN B]]="","",RIGHT(db[[#This Row],[QTY/ CTN B]],LEN(db[[#This Row],[QTY/ CTN B]])-SEARCH(" ",db[[#This Row],[QTY/ CTN B]],1)))</f>
        <v>PCS</v>
      </c>
      <c r="W2396" s="87" t="str">
        <f>IF(db[[#This Row],[QTY/ CTN TG]]="",IF(db[[#This Row],[STN TG]]="","",12),LEFT(db[[#This Row],[QTY/ CTN TG]],SEARCH(" ",db[[#This Row],[QTY/ CTN TG]],1)-1))</f>
        <v/>
      </c>
      <c r="X2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6" s="87" t="str">
        <f>IF(db[[#This Row],[STN K]]="","",IF(db[[#This Row],[STN TG]]="LSN",12,""))</f>
        <v/>
      </c>
      <c r="Z2396" s="87" t="str">
        <f>IF(db[[#This Row],[STN TG]]="LSN","PCS","")</f>
        <v/>
      </c>
      <c r="AA2396" s="87">
        <f>db[[#This Row],[QTY B]]*IF(db[[#This Row],[QTY TG]]="",1,db[[#This Row],[QTY TG]])*IF(db[[#This Row],[QTY K]]="",1,db[[#This Row],[QTY K]])</f>
        <v>24</v>
      </c>
      <c r="AB2396" s="87" t="str">
        <f>IF(db[[#This Row],[STN K]]="",IF(db[[#This Row],[STN TG]]="",db[[#This Row],[STN B]],db[[#This Row],[STN TG]]),db[[#This Row],[STN K]])</f>
        <v>PCS</v>
      </c>
      <c r="AC2396" s="87"/>
    </row>
    <row r="2397" spans="1:29" x14ac:dyDescent="0.25">
      <c r="A2397" s="87">
        <f>ROW()-1</f>
        <v>2396</v>
      </c>
      <c r="B2397" s="3" t="str">
        <f>LOWER(SUBSTITUTE(SUBSTITUTE(SUBSTITUTE(SUBSTITUTE(SUBSTITUTE(SUBSTITUTE(db[[#This Row],[NB BM]]," ",),".",""),"-",""),"(",""),")",""),"/",""))</f>
        <v>tapedispenser801hijau</v>
      </c>
      <c r="C2397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D2397" s="3" t="str">
        <f>LOWER(SUBSTITUTE(SUBSTITUTE(SUBSTITUTE(SUBSTITUTE(SUBSTITUTE(SUBSTITUTE(SUBSTITUTE(SUBSTITUTE(SUBSTITUTE(db[[#This Row],[NB PAJAK]]," ",""),"-",""),"(",""),")",""),".",""),",",""),"/",""),"""",""),"+",""))</f>
        <v/>
      </c>
      <c r="E2397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tapedispenser801hijau24pcs</v>
      </c>
      <c r="F2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tapedispenser801hijau24pcsuntana</v>
      </c>
      <c r="G2397" s="1" t="s">
        <v>1261</v>
      </c>
      <c r="H2397" s="4" t="s">
        <v>1550</v>
      </c>
      <c r="I2397" s="49"/>
      <c r="J2397" s="1" t="s">
        <v>1621</v>
      </c>
      <c r="K2397" s="26" t="e">
        <f>IF(db[[#This Row],[NB NOTA_C]]="","",COUNTIF([2]!B_MSK[concat],db[[#This Row],[NB NOTA_C]]))</f>
        <v>#REF!</v>
      </c>
      <c r="L2397" s="6" t="s">
        <v>1659</v>
      </c>
      <c r="M2397" s="1" t="s">
        <v>1695</v>
      </c>
      <c r="N2397" s="1" t="s">
        <v>2795</v>
      </c>
      <c r="P2397" s="1" t="str">
        <f>IF(db[[#This Row],[QTY/ CTN]]="","",SUBSTITUTE(SUBSTITUTE(SUBSTITUTE(db[[#This Row],[QTY/ CTN]]," ","_",2),"(",""),")","")&amp;"_")</f>
        <v>24 PCS_</v>
      </c>
      <c r="Q2397" s="1">
        <f>IF(db[[#This Row],[H_QTY/ CTN]]="","",SEARCH("_",db[[#This Row],[H_QTY/ CTN]]))</f>
        <v>7</v>
      </c>
      <c r="R2397" s="1">
        <f>IF(db[[#This Row],[H_QTY/ CTN]]="","",LEN(db[[#This Row],[H_QTY/ CTN]]))</f>
        <v>7</v>
      </c>
      <c r="S2397" s="90" t="str">
        <f>IF(db[[#This Row],[H_QTY/ CTN]]="","",LEFT(db[[#This Row],[H_QTY/ CTN]],db[[#This Row],[H_1]]-1))</f>
        <v>24 PCS</v>
      </c>
      <c r="T2397" s="87" t="str">
        <f>IF(NOT(db[[#This Row],[H_1]]=db[[#This Row],[H_2]]),MID(db[[#This Row],[H_QTY/ CTN]],db[[#This Row],[H_1]]+1,db[[#This Row],[H_2]]-db[[#This Row],[H_1]]-1),"")</f>
        <v/>
      </c>
      <c r="U2397" s="87" t="str">
        <f>IF(db[[#This Row],[QTY/ CTN B]]="","",LEFT(db[[#This Row],[QTY/ CTN B]],SEARCH(" ",db[[#This Row],[QTY/ CTN B]],1)-1))</f>
        <v>24</v>
      </c>
      <c r="V2397" s="87" t="str">
        <f>IF(db[[#This Row],[QTY/ CTN B]]="","",RIGHT(db[[#This Row],[QTY/ CTN B]],LEN(db[[#This Row],[QTY/ CTN B]])-SEARCH(" ",db[[#This Row],[QTY/ CTN B]],1)))</f>
        <v>PCS</v>
      </c>
      <c r="W2397" s="87" t="str">
        <f>IF(db[[#This Row],[QTY/ CTN TG]]="",IF(db[[#This Row],[STN TG]]="","",12),LEFT(db[[#This Row],[QTY/ CTN TG]],SEARCH(" ",db[[#This Row],[QTY/ CTN TG]],1)-1))</f>
        <v/>
      </c>
      <c r="X2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7" s="87" t="str">
        <f>IF(db[[#This Row],[STN K]]="","",IF(db[[#This Row],[STN TG]]="LSN",12,""))</f>
        <v/>
      </c>
      <c r="Z2397" s="87" t="str">
        <f>IF(db[[#This Row],[STN TG]]="LSN","PCS","")</f>
        <v/>
      </c>
      <c r="AA2397" s="87">
        <f>db[[#This Row],[QTY B]]*IF(db[[#This Row],[QTY TG]]="",1,db[[#This Row],[QTY TG]])*IF(db[[#This Row],[QTY K]]="",1,db[[#This Row],[QTY K]])</f>
        <v>24</v>
      </c>
      <c r="AB2397" s="87" t="str">
        <f>IF(db[[#This Row],[STN K]]="",IF(db[[#This Row],[STN TG]]="",db[[#This Row],[STN B]],db[[#This Row],[STN TG]]),db[[#This Row],[STN K]])</f>
        <v>PCS</v>
      </c>
      <c r="AC2397" s="87"/>
    </row>
    <row r="2398" spans="1:29" x14ac:dyDescent="0.25">
      <c r="A2398" s="87">
        <f>ROW()-1</f>
        <v>2397</v>
      </c>
      <c r="B2398" s="3" t="str">
        <f>LOWER(SUBSTITUTE(SUBSTITUTE(SUBSTITUTE(SUBSTITUTE(SUBSTITUTE(SUBSTITUTE(db[[#This Row],[NB BM]]," ",),".",""),"-",""),"(",""),")",""),"/",""))</f>
        <v>tapedispenser801merah</v>
      </c>
      <c r="C2398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D2398" s="3" t="str">
        <f>LOWER(SUBSTITUTE(SUBSTITUTE(SUBSTITUTE(SUBSTITUTE(SUBSTITUTE(SUBSTITUTE(SUBSTITUTE(SUBSTITUTE(SUBSTITUTE(db[[#This Row],[NB PAJAK]]," ",""),"-",""),"(",""),")",""),".",""),",",""),"/",""),"""",""),"+",""))</f>
        <v/>
      </c>
      <c r="E2398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tapedispenser801merah24pcs</v>
      </c>
      <c r="F23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tapedispenser801merah24pcsuntana</v>
      </c>
      <c r="G2398" s="1" t="s">
        <v>1262</v>
      </c>
      <c r="H2398" s="4" t="s">
        <v>1551</v>
      </c>
      <c r="I2398" s="2"/>
      <c r="J2398" s="1" t="s">
        <v>1621</v>
      </c>
      <c r="K2398" s="26" t="e">
        <f>IF(db[[#This Row],[NB NOTA_C]]="","",COUNTIF([2]!B_MSK[concat],db[[#This Row],[NB NOTA_C]]))</f>
        <v>#REF!</v>
      </c>
      <c r="L2398" s="6" t="s">
        <v>1659</v>
      </c>
      <c r="M2398" s="1" t="s">
        <v>1695</v>
      </c>
      <c r="N2398" s="1" t="s">
        <v>2795</v>
      </c>
      <c r="P2398" s="1" t="str">
        <f>IF(db[[#This Row],[QTY/ CTN]]="","",SUBSTITUTE(SUBSTITUTE(SUBSTITUTE(db[[#This Row],[QTY/ CTN]]," ","_",2),"(",""),")","")&amp;"_")</f>
        <v>24 PCS_</v>
      </c>
      <c r="Q2398" s="1">
        <f>IF(db[[#This Row],[H_QTY/ CTN]]="","",SEARCH("_",db[[#This Row],[H_QTY/ CTN]]))</f>
        <v>7</v>
      </c>
      <c r="R2398" s="1">
        <f>IF(db[[#This Row],[H_QTY/ CTN]]="","",LEN(db[[#This Row],[H_QTY/ CTN]]))</f>
        <v>7</v>
      </c>
      <c r="S2398" s="90" t="str">
        <f>IF(db[[#This Row],[H_QTY/ CTN]]="","",LEFT(db[[#This Row],[H_QTY/ CTN]],db[[#This Row],[H_1]]-1))</f>
        <v>24 PCS</v>
      </c>
      <c r="T2398" s="87" t="str">
        <f>IF(NOT(db[[#This Row],[H_1]]=db[[#This Row],[H_2]]),MID(db[[#This Row],[H_QTY/ CTN]],db[[#This Row],[H_1]]+1,db[[#This Row],[H_2]]-db[[#This Row],[H_1]]-1),"")</f>
        <v/>
      </c>
      <c r="U2398" s="87" t="str">
        <f>IF(db[[#This Row],[QTY/ CTN B]]="","",LEFT(db[[#This Row],[QTY/ CTN B]],SEARCH(" ",db[[#This Row],[QTY/ CTN B]],1)-1))</f>
        <v>24</v>
      </c>
      <c r="V2398" s="87" t="str">
        <f>IF(db[[#This Row],[QTY/ CTN B]]="","",RIGHT(db[[#This Row],[QTY/ CTN B]],LEN(db[[#This Row],[QTY/ CTN B]])-SEARCH(" ",db[[#This Row],[QTY/ CTN B]],1)))</f>
        <v>PCS</v>
      </c>
      <c r="W2398" s="87" t="str">
        <f>IF(db[[#This Row],[QTY/ CTN TG]]="",IF(db[[#This Row],[STN TG]]="","",12),LEFT(db[[#This Row],[QTY/ CTN TG]],SEARCH(" ",db[[#This Row],[QTY/ CTN TG]],1)-1))</f>
        <v/>
      </c>
      <c r="X2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8" s="87" t="str">
        <f>IF(db[[#This Row],[STN K]]="","",IF(db[[#This Row],[STN TG]]="LSN",12,""))</f>
        <v/>
      </c>
      <c r="Z2398" s="87" t="str">
        <f>IF(db[[#This Row],[STN TG]]="LSN","PCS","")</f>
        <v/>
      </c>
      <c r="AA2398" s="87">
        <f>db[[#This Row],[QTY B]]*IF(db[[#This Row],[QTY TG]]="",1,db[[#This Row],[QTY TG]])*IF(db[[#This Row],[QTY K]]="",1,db[[#This Row],[QTY K]])</f>
        <v>24</v>
      </c>
      <c r="AB2398" s="87" t="str">
        <f>IF(db[[#This Row],[STN K]]="",IF(db[[#This Row],[STN TG]]="",db[[#This Row],[STN B]],db[[#This Row],[STN TG]]),db[[#This Row],[STN K]])</f>
        <v>PCS</v>
      </c>
      <c r="AC2398" s="87"/>
    </row>
    <row r="2399" spans="1:29" x14ac:dyDescent="0.25">
      <c r="A2399" s="87">
        <f>ROW()-1</f>
        <v>2398</v>
      </c>
      <c r="B2399" s="3" t="str">
        <f>LOWER(SUBSTITUTE(SUBSTITUTE(SUBSTITUTE(SUBSTITUTE(SUBSTITUTE(SUBSTITUTE(db[[#This Row],[NB BM]]," ",),".",""),"-",""),"(",""),")",""),"/",""))</f>
        <v>tapedispenser801ungu</v>
      </c>
      <c r="C2399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D2399" s="3" t="str">
        <f>LOWER(SUBSTITUTE(SUBSTITUTE(SUBSTITUTE(SUBSTITUTE(SUBSTITUTE(SUBSTITUTE(SUBSTITUTE(SUBSTITUTE(SUBSTITUTE(db[[#This Row],[NB PAJAK]]," ",""),"-",""),"(",""),")",""),".",""),",",""),"/",""),"""",""),"+",""))</f>
        <v/>
      </c>
      <c r="E2399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tapedispenser801ungu24pcs</v>
      </c>
      <c r="F23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tapedispenser801ungu24pcsuntana</v>
      </c>
      <c r="G2399" s="1" t="s">
        <v>1263</v>
      </c>
      <c r="H2399" s="4" t="s">
        <v>1552</v>
      </c>
      <c r="I2399" s="49"/>
      <c r="J2399" s="1" t="s">
        <v>1621</v>
      </c>
      <c r="K2399" s="26" t="e">
        <f>IF(db[[#This Row],[NB NOTA_C]]="","",COUNTIF([2]!B_MSK[concat],db[[#This Row],[NB NOTA_C]]))</f>
        <v>#REF!</v>
      </c>
      <c r="L2399" s="6" t="s">
        <v>1659</v>
      </c>
      <c r="M2399" s="1" t="s">
        <v>1695</v>
      </c>
      <c r="N2399" s="1" t="s">
        <v>2795</v>
      </c>
      <c r="P2399" s="1" t="str">
        <f>IF(db[[#This Row],[QTY/ CTN]]="","",SUBSTITUTE(SUBSTITUTE(SUBSTITUTE(db[[#This Row],[QTY/ CTN]]," ","_",2),"(",""),")","")&amp;"_")</f>
        <v>24 PCS_</v>
      </c>
      <c r="Q2399" s="1">
        <f>IF(db[[#This Row],[H_QTY/ CTN]]="","",SEARCH("_",db[[#This Row],[H_QTY/ CTN]]))</f>
        <v>7</v>
      </c>
      <c r="R2399" s="1">
        <f>IF(db[[#This Row],[H_QTY/ CTN]]="","",LEN(db[[#This Row],[H_QTY/ CTN]]))</f>
        <v>7</v>
      </c>
      <c r="S2399" s="90" t="str">
        <f>IF(db[[#This Row],[H_QTY/ CTN]]="","",LEFT(db[[#This Row],[H_QTY/ CTN]],db[[#This Row],[H_1]]-1))</f>
        <v>24 PCS</v>
      </c>
      <c r="T2399" s="87" t="str">
        <f>IF(NOT(db[[#This Row],[H_1]]=db[[#This Row],[H_2]]),MID(db[[#This Row],[H_QTY/ CTN]],db[[#This Row],[H_1]]+1,db[[#This Row],[H_2]]-db[[#This Row],[H_1]]-1),"")</f>
        <v/>
      </c>
      <c r="U2399" s="87" t="str">
        <f>IF(db[[#This Row],[QTY/ CTN B]]="","",LEFT(db[[#This Row],[QTY/ CTN B]],SEARCH(" ",db[[#This Row],[QTY/ CTN B]],1)-1))</f>
        <v>24</v>
      </c>
      <c r="V2399" s="87" t="str">
        <f>IF(db[[#This Row],[QTY/ CTN B]]="","",RIGHT(db[[#This Row],[QTY/ CTN B]],LEN(db[[#This Row],[QTY/ CTN B]])-SEARCH(" ",db[[#This Row],[QTY/ CTN B]],1)))</f>
        <v>PCS</v>
      </c>
      <c r="W2399" s="87" t="str">
        <f>IF(db[[#This Row],[QTY/ CTN TG]]="",IF(db[[#This Row],[STN TG]]="","",12),LEFT(db[[#This Row],[QTY/ CTN TG]],SEARCH(" ",db[[#This Row],[QTY/ CTN TG]],1)-1))</f>
        <v/>
      </c>
      <c r="X2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399" s="87" t="str">
        <f>IF(db[[#This Row],[STN K]]="","",IF(db[[#This Row],[STN TG]]="LSN",12,""))</f>
        <v/>
      </c>
      <c r="Z2399" s="87" t="str">
        <f>IF(db[[#This Row],[STN TG]]="LSN","PCS","")</f>
        <v/>
      </c>
      <c r="AA2399" s="87">
        <f>db[[#This Row],[QTY B]]*IF(db[[#This Row],[QTY TG]]="",1,db[[#This Row],[QTY TG]])*IF(db[[#This Row],[QTY K]]="",1,db[[#This Row],[QTY K]])</f>
        <v>24</v>
      </c>
      <c r="AB2399" s="87" t="str">
        <f>IF(db[[#This Row],[STN K]]="",IF(db[[#This Row],[STN TG]]="",db[[#This Row],[STN B]],db[[#This Row],[STN TG]]),db[[#This Row],[STN K]])</f>
        <v>PCS</v>
      </c>
      <c r="AC2399" s="87"/>
    </row>
    <row r="2400" spans="1:29" x14ac:dyDescent="0.25">
      <c r="A2400" s="87">
        <f>ROW()-1</f>
        <v>2399</v>
      </c>
      <c r="B2400" s="3" t="str">
        <f>LOWER(SUBSTITUTE(SUBSTITUTE(SUBSTITUTE(SUBSTITUTE(SUBSTITUTE(SUBSTITUTE(db[[#This Row],[NB BM]]," ",),".",""),"-",""),"(",""),")",""),"/",""))</f>
        <v>tapedispenser805biru</v>
      </c>
      <c r="C2400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D2400" s="3" t="str">
        <f>LOWER(SUBSTITUTE(SUBSTITUTE(SUBSTITUTE(SUBSTITUTE(SUBSTITUTE(SUBSTITUTE(SUBSTITUTE(SUBSTITUTE(SUBSTITUTE(db[[#This Row],[NB PAJAK]]," ",""),"-",""),"(",""),")",""),".",""),",",""),"/",""),"""",""),"+",""))</f>
        <v/>
      </c>
      <c r="E2400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tapedispenser805biru36pcs</v>
      </c>
      <c r="F24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tapedispenser805biru36pcsuntana</v>
      </c>
      <c r="G2400" s="1" t="s">
        <v>1264</v>
      </c>
      <c r="H2400" s="4" t="s">
        <v>1553</v>
      </c>
      <c r="I2400" s="49"/>
      <c r="J2400" s="1" t="s">
        <v>1621</v>
      </c>
      <c r="K2400" s="26" t="e">
        <f>IF(db[[#This Row],[NB NOTA_C]]="","",COUNTIF([2]!B_MSK[concat],db[[#This Row],[NB NOTA_C]]))</f>
        <v>#REF!</v>
      </c>
      <c r="L2400" s="6" t="s">
        <v>1659</v>
      </c>
      <c r="M2400" s="1" t="s">
        <v>1832</v>
      </c>
      <c r="N2400" s="1" t="s">
        <v>2795</v>
      </c>
      <c r="P2400" s="1" t="str">
        <f>IF(db[[#This Row],[QTY/ CTN]]="","",SUBSTITUTE(SUBSTITUTE(SUBSTITUTE(db[[#This Row],[QTY/ CTN]]," ","_",2),"(",""),")","")&amp;"_")</f>
        <v>36 PCS_</v>
      </c>
      <c r="Q2400" s="1">
        <f>IF(db[[#This Row],[H_QTY/ CTN]]="","",SEARCH("_",db[[#This Row],[H_QTY/ CTN]]))</f>
        <v>7</v>
      </c>
      <c r="R2400" s="1">
        <f>IF(db[[#This Row],[H_QTY/ CTN]]="","",LEN(db[[#This Row],[H_QTY/ CTN]]))</f>
        <v>7</v>
      </c>
      <c r="S2400" s="90" t="str">
        <f>IF(db[[#This Row],[H_QTY/ CTN]]="","",LEFT(db[[#This Row],[H_QTY/ CTN]],db[[#This Row],[H_1]]-1))</f>
        <v>36 PCS</v>
      </c>
      <c r="T2400" s="87" t="str">
        <f>IF(NOT(db[[#This Row],[H_1]]=db[[#This Row],[H_2]]),MID(db[[#This Row],[H_QTY/ CTN]],db[[#This Row],[H_1]]+1,db[[#This Row],[H_2]]-db[[#This Row],[H_1]]-1),"")</f>
        <v/>
      </c>
      <c r="U2400" s="87" t="str">
        <f>IF(db[[#This Row],[QTY/ CTN B]]="","",LEFT(db[[#This Row],[QTY/ CTN B]],SEARCH(" ",db[[#This Row],[QTY/ CTN B]],1)-1))</f>
        <v>36</v>
      </c>
      <c r="V2400" s="87" t="str">
        <f>IF(db[[#This Row],[QTY/ CTN B]]="","",RIGHT(db[[#This Row],[QTY/ CTN B]],LEN(db[[#This Row],[QTY/ CTN B]])-SEARCH(" ",db[[#This Row],[QTY/ CTN B]],1)))</f>
        <v>PCS</v>
      </c>
      <c r="W2400" s="87" t="str">
        <f>IF(db[[#This Row],[QTY/ CTN TG]]="",IF(db[[#This Row],[STN TG]]="","",12),LEFT(db[[#This Row],[QTY/ CTN TG]],SEARCH(" ",db[[#This Row],[QTY/ CTN TG]],1)-1))</f>
        <v/>
      </c>
      <c r="X2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00" s="87" t="str">
        <f>IF(db[[#This Row],[STN K]]="","",IF(db[[#This Row],[STN TG]]="LSN",12,""))</f>
        <v/>
      </c>
      <c r="Z2400" s="87" t="str">
        <f>IF(db[[#This Row],[STN TG]]="LSN","PCS","")</f>
        <v/>
      </c>
      <c r="AA2400" s="87">
        <f>db[[#This Row],[QTY B]]*IF(db[[#This Row],[QTY TG]]="",1,db[[#This Row],[QTY TG]])*IF(db[[#This Row],[QTY K]]="",1,db[[#This Row],[QTY K]])</f>
        <v>36</v>
      </c>
      <c r="AB2400" s="87" t="str">
        <f>IF(db[[#This Row],[STN K]]="",IF(db[[#This Row],[STN TG]]="",db[[#This Row],[STN B]],db[[#This Row],[STN TG]]),db[[#This Row],[STN K]])</f>
        <v>PCS</v>
      </c>
      <c r="AC2400" s="87"/>
    </row>
    <row r="2401" spans="1:29" x14ac:dyDescent="0.25">
      <c r="A2401" s="87">
        <f>ROW()-1</f>
        <v>2400</v>
      </c>
      <c r="B2401" s="3" t="str">
        <f>LOWER(SUBSTITUTE(SUBSTITUTE(SUBSTITUTE(SUBSTITUTE(SUBSTITUTE(SUBSTITUTE(db[[#This Row],[NB BM]]," ",),".",""),"-",""),"(",""),")",""),"/",""))</f>
        <v>tapedispenser805hijau</v>
      </c>
      <c r="C2401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D2401" s="3" t="str">
        <f>LOWER(SUBSTITUTE(SUBSTITUTE(SUBSTITUTE(SUBSTITUTE(SUBSTITUTE(SUBSTITUTE(SUBSTITUTE(SUBSTITUTE(SUBSTITUTE(db[[#This Row],[NB PAJAK]]," ",""),"-",""),"(",""),")",""),".",""),",",""),"/",""),"""",""),"+",""))</f>
        <v/>
      </c>
      <c r="E2401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tapedispenser805hijau36pcs</v>
      </c>
      <c r="F24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tapedispenser805hijau36pcsuntana</v>
      </c>
      <c r="G2401" s="1" t="s">
        <v>1265</v>
      </c>
      <c r="H2401" s="4" t="s">
        <v>1554</v>
      </c>
      <c r="I2401" s="2"/>
      <c r="J2401" s="1" t="s">
        <v>1621</v>
      </c>
      <c r="K2401" s="26" t="e">
        <f>IF(db[[#This Row],[NB NOTA_C]]="","",COUNTIF([2]!B_MSK[concat],db[[#This Row],[NB NOTA_C]]))</f>
        <v>#REF!</v>
      </c>
      <c r="L2401" s="6" t="s">
        <v>1659</v>
      </c>
      <c r="M2401" s="1" t="s">
        <v>1832</v>
      </c>
      <c r="N2401" s="1" t="s">
        <v>2795</v>
      </c>
      <c r="P2401" s="1" t="str">
        <f>IF(db[[#This Row],[QTY/ CTN]]="","",SUBSTITUTE(SUBSTITUTE(SUBSTITUTE(db[[#This Row],[QTY/ CTN]]," ","_",2),"(",""),")","")&amp;"_")</f>
        <v>36 PCS_</v>
      </c>
      <c r="Q2401" s="1">
        <f>IF(db[[#This Row],[H_QTY/ CTN]]="","",SEARCH("_",db[[#This Row],[H_QTY/ CTN]]))</f>
        <v>7</v>
      </c>
      <c r="R2401" s="1">
        <f>IF(db[[#This Row],[H_QTY/ CTN]]="","",LEN(db[[#This Row],[H_QTY/ CTN]]))</f>
        <v>7</v>
      </c>
      <c r="S2401" s="90" t="str">
        <f>IF(db[[#This Row],[H_QTY/ CTN]]="","",LEFT(db[[#This Row],[H_QTY/ CTN]],db[[#This Row],[H_1]]-1))</f>
        <v>36 PCS</v>
      </c>
      <c r="T2401" s="87" t="str">
        <f>IF(NOT(db[[#This Row],[H_1]]=db[[#This Row],[H_2]]),MID(db[[#This Row],[H_QTY/ CTN]],db[[#This Row],[H_1]]+1,db[[#This Row],[H_2]]-db[[#This Row],[H_1]]-1),"")</f>
        <v/>
      </c>
      <c r="U2401" s="87" t="str">
        <f>IF(db[[#This Row],[QTY/ CTN B]]="","",LEFT(db[[#This Row],[QTY/ CTN B]],SEARCH(" ",db[[#This Row],[QTY/ CTN B]],1)-1))</f>
        <v>36</v>
      </c>
      <c r="V2401" s="87" t="str">
        <f>IF(db[[#This Row],[QTY/ CTN B]]="","",RIGHT(db[[#This Row],[QTY/ CTN B]],LEN(db[[#This Row],[QTY/ CTN B]])-SEARCH(" ",db[[#This Row],[QTY/ CTN B]],1)))</f>
        <v>PCS</v>
      </c>
      <c r="W2401" s="87" t="str">
        <f>IF(db[[#This Row],[QTY/ CTN TG]]="",IF(db[[#This Row],[STN TG]]="","",12),LEFT(db[[#This Row],[QTY/ CTN TG]],SEARCH(" ",db[[#This Row],[QTY/ CTN TG]],1)-1))</f>
        <v/>
      </c>
      <c r="X2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01" s="87" t="str">
        <f>IF(db[[#This Row],[STN K]]="","",IF(db[[#This Row],[STN TG]]="LSN",12,""))</f>
        <v/>
      </c>
      <c r="Z2401" s="87" t="str">
        <f>IF(db[[#This Row],[STN TG]]="LSN","PCS","")</f>
        <v/>
      </c>
      <c r="AA2401" s="87">
        <f>db[[#This Row],[QTY B]]*IF(db[[#This Row],[QTY TG]]="",1,db[[#This Row],[QTY TG]])*IF(db[[#This Row],[QTY K]]="",1,db[[#This Row],[QTY K]])</f>
        <v>36</v>
      </c>
      <c r="AB2401" s="87" t="str">
        <f>IF(db[[#This Row],[STN K]]="",IF(db[[#This Row],[STN TG]]="",db[[#This Row],[STN B]],db[[#This Row],[STN TG]]),db[[#This Row],[STN K]])</f>
        <v>PCS</v>
      </c>
      <c r="AC2401" s="87"/>
    </row>
    <row r="2402" spans="1:29" x14ac:dyDescent="0.25">
      <c r="A2402" s="87">
        <f>ROW()-1</f>
        <v>2401</v>
      </c>
      <c r="B2402" s="3" t="str">
        <f>LOWER(SUBSTITUTE(SUBSTITUTE(SUBSTITUTE(SUBSTITUTE(SUBSTITUTE(SUBSTITUTE(db[[#This Row],[NB BM]]," ",),".",""),"-",""),"(",""),")",""),"/",""))</f>
        <v>tapedispenser805merah</v>
      </c>
      <c r="C2402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D2402" s="3" t="str">
        <f>LOWER(SUBSTITUTE(SUBSTITUTE(SUBSTITUTE(SUBSTITUTE(SUBSTITUTE(SUBSTITUTE(SUBSTITUTE(SUBSTITUTE(SUBSTITUTE(db[[#This Row],[NB PAJAK]]," ",""),"-",""),"(",""),")",""),".",""),",",""),"/",""),"""",""),"+",""))</f>
        <v/>
      </c>
      <c r="E2402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tapedispenser805merah36pcs</v>
      </c>
      <c r="F24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tapedispenser805merah36pcsuntana</v>
      </c>
      <c r="G2402" s="1" t="s">
        <v>1266</v>
      </c>
      <c r="H2402" s="4" t="s">
        <v>1555</v>
      </c>
      <c r="I2402" s="49"/>
      <c r="J2402" s="1" t="s">
        <v>1621</v>
      </c>
      <c r="K2402" s="26" t="e">
        <f>IF(db[[#This Row],[NB NOTA_C]]="","",COUNTIF([2]!B_MSK[concat],db[[#This Row],[NB NOTA_C]]))</f>
        <v>#REF!</v>
      </c>
      <c r="L2402" s="6" t="s">
        <v>1659</v>
      </c>
      <c r="M2402" s="1" t="s">
        <v>1832</v>
      </c>
      <c r="N2402" s="1" t="s">
        <v>2795</v>
      </c>
      <c r="P2402" s="1" t="str">
        <f>IF(db[[#This Row],[QTY/ CTN]]="","",SUBSTITUTE(SUBSTITUTE(SUBSTITUTE(db[[#This Row],[QTY/ CTN]]," ","_",2),"(",""),")","")&amp;"_")</f>
        <v>36 PCS_</v>
      </c>
      <c r="Q2402" s="1">
        <f>IF(db[[#This Row],[H_QTY/ CTN]]="","",SEARCH("_",db[[#This Row],[H_QTY/ CTN]]))</f>
        <v>7</v>
      </c>
      <c r="R2402" s="1">
        <f>IF(db[[#This Row],[H_QTY/ CTN]]="","",LEN(db[[#This Row],[H_QTY/ CTN]]))</f>
        <v>7</v>
      </c>
      <c r="S2402" s="90" t="str">
        <f>IF(db[[#This Row],[H_QTY/ CTN]]="","",LEFT(db[[#This Row],[H_QTY/ CTN]],db[[#This Row],[H_1]]-1))</f>
        <v>36 PCS</v>
      </c>
      <c r="T2402" s="87" t="str">
        <f>IF(NOT(db[[#This Row],[H_1]]=db[[#This Row],[H_2]]),MID(db[[#This Row],[H_QTY/ CTN]],db[[#This Row],[H_1]]+1,db[[#This Row],[H_2]]-db[[#This Row],[H_1]]-1),"")</f>
        <v/>
      </c>
      <c r="U2402" s="87" t="str">
        <f>IF(db[[#This Row],[QTY/ CTN B]]="","",LEFT(db[[#This Row],[QTY/ CTN B]],SEARCH(" ",db[[#This Row],[QTY/ CTN B]],1)-1))</f>
        <v>36</v>
      </c>
      <c r="V2402" s="87" t="str">
        <f>IF(db[[#This Row],[QTY/ CTN B]]="","",RIGHT(db[[#This Row],[QTY/ CTN B]],LEN(db[[#This Row],[QTY/ CTN B]])-SEARCH(" ",db[[#This Row],[QTY/ CTN B]],1)))</f>
        <v>PCS</v>
      </c>
      <c r="W2402" s="87" t="str">
        <f>IF(db[[#This Row],[QTY/ CTN TG]]="",IF(db[[#This Row],[STN TG]]="","",12),LEFT(db[[#This Row],[QTY/ CTN TG]],SEARCH(" ",db[[#This Row],[QTY/ CTN TG]],1)-1))</f>
        <v/>
      </c>
      <c r="X2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02" s="87" t="str">
        <f>IF(db[[#This Row],[STN K]]="","",IF(db[[#This Row],[STN TG]]="LSN",12,""))</f>
        <v/>
      </c>
      <c r="Z2402" s="87" t="str">
        <f>IF(db[[#This Row],[STN TG]]="LSN","PCS","")</f>
        <v/>
      </c>
      <c r="AA2402" s="87">
        <f>db[[#This Row],[QTY B]]*IF(db[[#This Row],[QTY TG]]="",1,db[[#This Row],[QTY TG]])*IF(db[[#This Row],[QTY K]]="",1,db[[#This Row],[QTY K]])</f>
        <v>36</v>
      </c>
      <c r="AB2402" s="87" t="str">
        <f>IF(db[[#This Row],[STN K]]="",IF(db[[#This Row],[STN TG]]="",db[[#This Row],[STN B]],db[[#This Row],[STN TG]]),db[[#This Row],[STN K]])</f>
        <v>PCS</v>
      </c>
      <c r="AC2402" s="87"/>
    </row>
    <row r="2403" spans="1:29" x14ac:dyDescent="0.25">
      <c r="A2403" s="87">
        <f>ROW()-1</f>
        <v>2402</v>
      </c>
      <c r="B2403" s="3" t="str">
        <f>LOWER(SUBSTITUTE(SUBSTITUTE(SUBSTITUTE(SUBSTITUTE(SUBSTITUTE(SUBSTITUTE(db[[#This Row],[NB BM]]," ",),".",""),"-",""),"(",""),")",""),"/",""))</f>
        <v>tapedispenser805ungu</v>
      </c>
      <c r="C2403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D2403" s="3" t="str">
        <f>LOWER(SUBSTITUTE(SUBSTITUTE(SUBSTITUTE(SUBSTITUTE(SUBSTITUTE(SUBSTITUTE(SUBSTITUTE(SUBSTITUTE(SUBSTITUTE(db[[#This Row],[NB PAJAK]]," ",""),"-",""),"(",""),")",""),".",""),",",""),"/",""),"""",""),"+",""))</f>
        <v/>
      </c>
      <c r="E2403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tapedispenser805ungu36pcs</v>
      </c>
      <c r="F24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tapedispenser805ungu36pcsuntana</v>
      </c>
      <c r="G2403" s="1" t="s">
        <v>4531</v>
      </c>
      <c r="H2403" s="4" t="s">
        <v>4530</v>
      </c>
      <c r="I2403" s="49"/>
      <c r="J2403" s="1" t="s">
        <v>1621</v>
      </c>
      <c r="K2403" s="26" t="e">
        <f>IF(db[[#This Row],[NB NOTA_C]]="","",COUNTIF([2]!B_MSK[concat],db[[#This Row],[NB NOTA_C]]))</f>
        <v>#REF!</v>
      </c>
      <c r="L2403" s="6" t="s">
        <v>1659</v>
      </c>
      <c r="M2403" s="1" t="s">
        <v>1832</v>
      </c>
      <c r="N2403" s="1" t="s">
        <v>2795</v>
      </c>
      <c r="P2403" s="1" t="str">
        <f>IF(db[[#This Row],[QTY/ CTN]]="","",SUBSTITUTE(SUBSTITUTE(SUBSTITUTE(db[[#This Row],[QTY/ CTN]]," ","_",2),"(",""),")","")&amp;"_")</f>
        <v>36 PCS_</v>
      </c>
      <c r="Q2403" s="1">
        <f>IF(db[[#This Row],[H_QTY/ CTN]]="","",SEARCH("_",db[[#This Row],[H_QTY/ CTN]]))</f>
        <v>7</v>
      </c>
      <c r="R2403" s="1">
        <f>IF(db[[#This Row],[H_QTY/ CTN]]="","",LEN(db[[#This Row],[H_QTY/ CTN]]))</f>
        <v>7</v>
      </c>
      <c r="S2403" s="90" t="str">
        <f>IF(db[[#This Row],[H_QTY/ CTN]]="","",LEFT(db[[#This Row],[H_QTY/ CTN]],db[[#This Row],[H_1]]-1))</f>
        <v>36 PCS</v>
      </c>
      <c r="T2403" s="87" t="str">
        <f>IF(NOT(db[[#This Row],[H_1]]=db[[#This Row],[H_2]]),MID(db[[#This Row],[H_QTY/ CTN]],db[[#This Row],[H_1]]+1,db[[#This Row],[H_2]]-db[[#This Row],[H_1]]-1),"")</f>
        <v/>
      </c>
      <c r="U2403" s="87" t="str">
        <f>IF(db[[#This Row],[QTY/ CTN B]]="","",LEFT(db[[#This Row],[QTY/ CTN B]],SEARCH(" ",db[[#This Row],[QTY/ CTN B]],1)-1))</f>
        <v>36</v>
      </c>
      <c r="V2403" s="87" t="str">
        <f>IF(db[[#This Row],[QTY/ CTN B]]="","",RIGHT(db[[#This Row],[QTY/ CTN B]],LEN(db[[#This Row],[QTY/ CTN B]])-SEARCH(" ",db[[#This Row],[QTY/ CTN B]],1)))</f>
        <v>PCS</v>
      </c>
      <c r="W2403" s="87" t="str">
        <f>IF(db[[#This Row],[QTY/ CTN TG]]="",IF(db[[#This Row],[STN TG]]="","",12),LEFT(db[[#This Row],[QTY/ CTN TG]],SEARCH(" ",db[[#This Row],[QTY/ CTN TG]],1)-1))</f>
        <v/>
      </c>
      <c r="X2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03" s="87" t="str">
        <f>IF(db[[#This Row],[STN K]]="","",IF(db[[#This Row],[STN TG]]="LSN",12,""))</f>
        <v/>
      </c>
      <c r="Z2403" s="87" t="str">
        <f>IF(db[[#This Row],[STN TG]]="LSN","PCS","")</f>
        <v/>
      </c>
      <c r="AA2403" s="87">
        <f>db[[#This Row],[QTY B]]*IF(db[[#This Row],[QTY TG]]="",1,db[[#This Row],[QTY TG]])*IF(db[[#This Row],[QTY K]]="",1,db[[#This Row],[QTY K]])</f>
        <v>36</v>
      </c>
      <c r="AB2403" s="87" t="str">
        <f>IF(db[[#This Row],[STN K]]="",IF(db[[#This Row],[STN TG]]="",db[[#This Row],[STN B]],db[[#This Row],[STN TG]]),db[[#This Row],[STN K]])</f>
        <v>PCS</v>
      </c>
      <c r="AC2403" s="87"/>
    </row>
    <row r="2404" spans="1:29" x14ac:dyDescent="0.25">
      <c r="A2404" s="87">
        <f>ROW()-1</f>
        <v>2403</v>
      </c>
      <c r="B2404" s="117" t="str">
        <f>LOWER(SUBSTITUTE(SUBSTITUTE(SUBSTITUTE(SUBSTITUTE(SUBSTITUTE(SUBSTITUTE(db[[#This Row],[NB BM]]," ",),".",""),"-",""),"(",""),")",""),"/",""))</f>
        <v>tasidulfitri30x40x8hjstabillowsg</v>
      </c>
      <c r="C2404" s="117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D2404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4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tasidulfitri30x40x8hjstabillowsg40lsn</v>
      </c>
      <c r="F240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tasidulfitri30x40x8hjstabillowsg40lsnuntana</v>
      </c>
      <c r="G2404" s="4" t="s">
        <v>5650</v>
      </c>
      <c r="H2404" s="10" t="s">
        <v>5605</v>
      </c>
      <c r="I2404" s="119"/>
      <c r="J2404" s="1" t="s">
        <v>1621</v>
      </c>
      <c r="K2404" s="121" t="e">
        <f>IF(db[[#This Row],[NB NOTA_C]]="","",COUNTIF([2]!B_MSK[concat],db[[#This Row],[NB NOTA_C]]))</f>
        <v>#REF!</v>
      </c>
      <c r="L2404" s="7" t="s">
        <v>5656</v>
      </c>
      <c r="M2404" s="3" t="s">
        <v>1680</v>
      </c>
      <c r="N2404" s="1" t="s">
        <v>2820</v>
      </c>
      <c r="O2404" s="117"/>
      <c r="P2404" s="117" t="str">
        <f>IF(db[[#This Row],[QTY/ CTN]]="","",SUBSTITUTE(SUBSTITUTE(SUBSTITUTE(db[[#This Row],[QTY/ CTN]]," ","_",2),"(",""),")","")&amp;"_")</f>
        <v>40 LSN_</v>
      </c>
      <c r="Q2404" s="117">
        <f>IF(db[[#This Row],[H_QTY/ CTN]]="","",SEARCH("_",db[[#This Row],[H_QTY/ CTN]]))</f>
        <v>7</v>
      </c>
      <c r="R2404" s="117">
        <f>IF(db[[#This Row],[H_QTY/ CTN]]="","",LEN(db[[#This Row],[H_QTY/ CTN]]))</f>
        <v>7</v>
      </c>
      <c r="S2404" s="123" t="str">
        <f>IF(db[[#This Row],[H_QTY/ CTN]]="","",LEFT(db[[#This Row],[H_QTY/ CTN]],db[[#This Row],[H_1]]-1))</f>
        <v>40 LSN</v>
      </c>
      <c r="T2404" s="123" t="str">
        <f>IF(NOT(db[[#This Row],[H_1]]=db[[#This Row],[H_2]]),MID(db[[#This Row],[H_QTY/ CTN]],db[[#This Row],[H_1]]+1,db[[#This Row],[H_2]]-db[[#This Row],[H_1]]-1),"")</f>
        <v/>
      </c>
      <c r="U2404" s="123" t="str">
        <f>IF(db[[#This Row],[QTY/ CTN B]]="","",LEFT(db[[#This Row],[QTY/ CTN B]],SEARCH(" ",db[[#This Row],[QTY/ CTN B]],1)-1))</f>
        <v>40</v>
      </c>
      <c r="V2404" s="123" t="str">
        <f>IF(db[[#This Row],[QTY/ CTN B]]="","",RIGHT(db[[#This Row],[QTY/ CTN B]],LEN(db[[#This Row],[QTY/ CTN B]])-SEARCH(" ",db[[#This Row],[QTY/ CTN B]],1)))</f>
        <v>LSN</v>
      </c>
      <c r="W2404" s="123">
        <f>IF(db[[#This Row],[QTY/ CTN TG]]="",IF(db[[#This Row],[STN TG]]="","",12),LEFT(db[[#This Row],[QTY/ CTN TG]],SEARCH(" ",db[[#This Row],[QTY/ CTN TG]],1)-1))</f>
        <v>12</v>
      </c>
      <c r="X240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4" s="123" t="str">
        <f>IF(db[[#This Row],[STN K]]="","",IF(db[[#This Row],[STN TG]]="LSN",12,""))</f>
        <v/>
      </c>
      <c r="Z2404" s="123" t="str">
        <f>IF(db[[#This Row],[STN TG]]="LSN","PCS","")</f>
        <v/>
      </c>
      <c r="AA2404" s="123">
        <f>db[[#This Row],[QTY B]]*IF(db[[#This Row],[QTY TG]]="",1,db[[#This Row],[QTY TG]])*IF(db[[#This Row],[QTY K]]="",1,db[[#This Row],[QTY K]])</f>
        <v>480</v>
      </c>
      <c r="AB2404" s="123" t="str">
        <f>IF(db[[#This Row],[STN K]]="",IF(db[[#This Row],[STN TG]]="",db[[#This Row],[STN B]],db[[#This Row],[STN TG]]),db[[#This Row],[STN K]])</f>
        <v>PCS</v>
      </c>
      <c r="AC2404" s="87"/>
    </row>
    <row r="2405" spans="1:29" x14ac:dyDescent="0.25">
      <c r="A2405" s="87">
        <f>ROW()-1</f>
        <v>2404</v>
      </c>
      <c r="B2405" s="117" t="str">
        <f>LOWER(SUBSTITUTE(SUBSTITUTE(SUBSTITUTE(SUBSTITUTE(SUBSTITUTE(SUBSTITUTE(db[[#This Row],[NB BM]]," ",),".",""),"-",""),"(",""),")",""),"/",""))</f>
        <v>tasidulfitri30x40x8kngwby</v>
      </c>
      <c r="C2405" s="117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D2405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5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tasidulfitri30x40x8kngwby40lsn</v>
      </c>
      <c r="F240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tasidulfitri30x40x8kngwby40lsnuntana</v>
      </c>
      <c r="G2405" s="4" t="s">
        <v>5654</v>
      </c>
      <c r="H2405" s="10" t="s">
        <v>5604</v>
      </c>
      <c r="I2405" s="119"/>
      <c r="J2405" s="1" t="s">
        <v>1621</v>
      </c>
      <c r="K2405" s="121" t="e">
        <f>IF(db[[#This Row],[NB NOTA_C]]="","",COUNTIF([2]!B_MSK[concat],db[[#This Row],[NB NOTA_C]]))</f>
        <v>#REF!</v>
      </c>
      <c r="L2405" s="7" t="s">
        <v>5656</v>
      </c>
      <c r="M2405" s="3" t="s">
        <v>1680</v>
      </c>
      <c r="N2405" s="1" t="s">
        <v>2820</v>
      </c>
      <c r="O2405" s="117"/>
      <c r="P2405" s="117" t="str">
        <f>IF(db[[#This Row],[QTY/ CTN]]="","",SUBSTITUTE(SUBSTITUTE(SUBSTITUTE(db[[#This Row],[QTY/ CTN]]," ","_",2),"(",""),")","")&amp;"_")</f>
        <v>40 LSN_</v>
      </c>
      <c r="Q2405" s="117">
        <f>IF(db[[#This Row],[H_QTY/ CTN]]="","",SEARCH("_",db[[#This Row],[H_QTY/ CTN]]))</f>
        <v>7</v>
      </c>
      <c r="R2405" s="117">
        <f>IF(db[[#This Row],[H_QTY/ CTN]]="","",LEN(db[[#This Row],[H_QTY/ CTN]]))</f>
        <v>7</v>
      </c>
      <c r="S2405" s="123" t="str">
        <f>IF(db[[#This Row],[H_QTY/ CTN]]="","",LEFT(db[[#This Row],[H_QTY/ CTN]],db[[#This Row],[H_1]]-1))</f>
        <v>40 LSN</v>
      </c>
      <c r="T2405" s="123" t="str">
        <f>IF(NOT(db[[#This Row],[H_1]]=db[[#This Row],[H_2]]),MID(db[[#This Row],[H_QTY/ CTN]],db[[#This Row],[H_1]]+1,db[[#This Row],[H_2]]-db[[#This Row],[H_1]]-1),"")</f>
        <v/>
      </c>
      <c r="U2405" s="123" t="str">
        <f>IF(db[[#This Row],[QTY/ CTN B]]="","",LEFT(db[[#This Row],[QTY/ CTN B]],SEARCH(" ",db[[#This Row],[QTY/ CTN B]],1)-1))</f>
        <v>40</v>
      </c>
      <c r="V2405" s="123" t="str">
        <f>IF(db[[#This Row],[QTY/ CTN B]]="","",RIGHT(db[[#This Row],[QTY/ CTN B]],LEN(db[[#This Row],[QTY/ CTN B]])-SEARCH(" ",db[[#This Row],[QTY/ CTN B]],1)))</f>
        <v>LSN</v>
      </c>
      <c r="W2405" s="123">
        <f>IF(db[[#This Row],[QTY/ CTN TG]]="",IF(db[[#This Row],[STN TG]]="","",12),LEFT(db[[#This Row],[QTY/ CTN TG]],SEARCH(" ",db[[#This Row],[QTY/ CTN TG]],1)-1))</f>
        <v>12</v>
      </c>
      <c r="X240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5" s="123" t="str">
        <f>IF(db[[#This Row],[STN K]]="","",IF(db[[#This Row],[STN TG]]="LSN",12,""))</f>
        <v/>
      </c>
      <c r="Z2405" s="123" t="str">
        <f>IF(db[[#This Row],[STN TG]]="LSN","PCS","")</f>
        <v/>
      </c>
      <c r="AA2405" s="123">
        <f>db[[#This Row],[QTY B]]*IF(db[[#This Row],[QTY TG]]="",1,db[[#This Row],[QTY TG]])*IF(db[[#This Row],[QTY K]]="",1,db[[#This Row],[QTY K]])</f>
        <v>480</v>
      </c>
      <c r="AB2405" s="123" t="str">
        <f>IF(db[[#This Row],[STN K]]="",IF(db[[#This Row],[STN TG]]="",db[[#This Row],[STN B]],db[[#This Row],[STN TG]]),db[[#This Row],[STN K]])</f>
        <v>PCS</v>
      </c>
      <c r="AC2405" s="87"/>
    </row>
    <row r="2406" spans="1:29" x14ac:dyDescent="0.25">
      <c r="A2406" s="87">
        <f>ROW()-1</f>
        <v>2405</v>
      </c>
      <c r="B2406" s="117" t="str">
        <f>LOWER(SUBSTITUTE(SUBSTITUTE(SUBSTITUTE(SUBSTITUTE(SUBSTITUTE(SUBSTITUTE(db[[#This Row],[NB BM]]," ",),".",""),"-",""),"(",""),")",""),"/",""))</f>
        <v>tasidulfitri35x4640x12hjstabillowsg</v>
      </c>
      <c r="C2406" s="117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D2406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6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tasidulfitri35x4640x12hjstabillowsg50lsn</v>
      </c>
      <c r="F240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tasidulfitri35x4640x12hjstabillowsg50lsnuntana</v>
      </c>
      <c r="G2406" s="4" t="s">
        <v>5651</v>
      </c>
      <c r="H2406" s="10" t="s">
        <v>5603</v>
      </c>
      <c r="I2406" s="119"/>
      <c r="J2406" s="1" t="s">
        <v>1621</v>
      </c>
      <c r="K2406" s="121" t="e">
        <f>IF(db[[#This Row],[NB NOTA_C]]="","",COUNTIF([2]!B_MSK[concat],db[[#This Row],[NB NOTA_C]]))</f>
        <v>#REF!</v>
      </c>
      <c r="L2406" s="7" t="s">
        <v>5656</v>
      </c>
      <c r="M2406" s="3" t="s">
        <v>1738</v>
      </c>
      <c r="N2406" s="1" t="s">
        <v>2820</v>
      </c>
      <c r="O2406" s="117"/>
      <c r="P2406" s="117" t="str">
        <f>IF(db[[#This Row],[QTY/ CTN]]="","",SUBSTITUTE(SUBSTITUTE(SUBSTITUTE(db[[#This Row],[QTY/ CTN]]," ","_",2),"(",""),")","")&amp;"_")</f>
        <v>50 LSN_</v>
      </c>
      <c r="Q2406" s="117">
        <f>IF(db[[#This Row],[H_QTY/ CTN]]="","",SEARCH("_",db[[#This Row],[H_QTY/ CTN]]))</f>
        <v>7</v>
      </c>
      <c r="R2406" s="117">
        <f>IF(db[[#This Row],[H_QTY/ CTN]]="","",LEN(db[[#This Row],[H_QTY/ CTN]]))</f>
        <v>7</v>
      </c>
      <c r="S2406" s="123" t="str">
        <f>IF(db[[#This Row],[H_QTY/ CTN]]="","",LEFT(db[[#This Row],[H_QTY/ CTN]],db[[#This Row],[H_1]]-1))</f>
        <v>50 LSN</v>
      </c>
      <c r="T2406" s="123" t="str">
        <f>IF(NOT(db[[#This Row],[H_1]]=db[[#This Row],[H_2]]),MID(db[[#This Row],[H_QTY/ CTN]],db[[#This Row],[H_1]]+1,db[[#This Row],[H_2]]-db[[#This Row],[H_1]]-1),"")</f>
        <v/>
      </c>
      <c r="U2406" s="123" t="str">
        <f>IF(db[[#This Row],[QTY/ CTN B]]="","",LEFT(db[[#This Row],[QTY/ CTN B]],SEARCH(" ",db[[#This Row],[QTY/ CTN B]],1)-1))</f>
        <v>50</v>
      </c>
      <c r="V2406" s="123" t="str">
        <f>IF(db[[#This Row],[QTY/ CTN B]]="","",RIGHT(db[[#This Row],[QTY/ CTN B]],LEN(db[[#This Row],[QTY/ CTN B]])-SEARCH(" ",db[[#This Row],[QTY/ CTN B]],1)))</f>
        <v>LSN</v>
      </c>
      <c r="W2406" s="123">
        <f>IF(db[[#This Row],[QTY/ CTN TG]]="",IF(db[[#This Row],[STN TG]]="","",12),LEFT(db[[#This Row],[QTY/ CTN TG]],SEARCH(" ",db[[#This Row],[QTY/ CTN TG]],1)-1))</f>
        <v>12</v>
      </c>
      <c r="X240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6" s="123" t="str">
        <f>IF(db[[#This Row],[STN K]]="","",IF(db[[#This Row],[STN TG]]="LSN",12,""))</f>
        <v/>
      </c>
      <c r="Z2406" s="123" t="str">
        <f>IF(db[[#This Row],[STN TG]]="LSN","PCS","")</f>
        <v/>
      </c>
      <c r="AA2406" s="123">
        <f>db[[#This Row],[QTY B]]*IF(db[[#This Row],[QTY TG]]="",1,db[[#This Row],[QTY TG]])*IF(db[[#This Row],[QTY K]]="",1,db[[#This Row],[QTY K]])</f>
        <v>600</v>
      </c>
      <c r="AB2406" s="123" t="str">
        <f>IF(db[[#This Row],[STN K]]="",IF(db[[#This Row],[STN TG]]="",db[[#This Row],[STN B]],db[[#This Row],[STN TG]]),db[[#This Row],[STN K]])</f>
        <v>PCS</v>
      </c>
      <c r="AC2406" s="87"/>
    </row>
    <row r="2407" spans="1:29" x14ac:dyDescent="0.25">
      <c r="A2407" s="87">
        <f>ROW()-1</f>
        <v>2406</v>
      </c>
      <c r="B2407" s="117" t="str">
        <f>LOWER(SUBSTITUTE(SUBSTITUTE(SUBSTITUTE(SUBSTITUTE(SUBSTITUTE(SUBSTITUTE(db[[#This Row],[NB BM]]," ",),".",""),"-",""),"(",""),")",""),"/",""))</f>
        <v>tasidulfitri35x4640x12kngwby</v>
      </c>
      <c r="C2407" s="117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D2407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7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tasidulfitri35x4640x12kngwby50lsn</v>
      </c>
      <c r="F240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tasidulfitri35x4640x12kngwby50lsnuntana</v>
      </c>
      <c r="G2407" s="4" t="s">
        <v>5655</v>
      </c>
      <c r="H2407" s="10" t="s">
        <v>5602</v>
      </c>
      <c r="I2407" s="119"/>
      <c r="J2407" s="1" t="s">
        <v>1621</v>
      </c>
      <c r="K2407" s="121" t="e">
        <f>IF(db[[#This Row],[NB NOTA_C]]="","",COUNTIF([2]!B_MSK[concat],db[[#This Row],[NB NOTA_C]]))</f>
        <v>#REF!</v>
      </c>
      <c r="L2407" s="7" t="s">
        <v>5656</v>
      </c>
      <c r="M2407" s="3" t="s">
        <v>1738</v>
      </c>
      <c r="N2407" s="1" t="s">
        <v>2820</v>
      </c>
      <c r="O2407" s="117"/>
      <c r="P2407" s="117" t="str">
        <f>IF(db[[#This Row],[QTY/ CTN]]="","",SUBSTITUTE(SUBSTITUTE(SUBSTITUTE(db[[#This Row],[QTY/ CTN]]," ","_",2),"(",""),")","")&amp;"_")</f>
        <v>50 LSN_</v>
      </c>
      <c r="Q2407" s="117">
        <f>IF(db[[#This Row],[H_QTY/ CTN]]="","",SEARCH("_",db[[#This Row],[H_QTY/ CTN]]))</f>
        <v>7</v>
      </c>
      <c r="R2407" s="117">
        <f>IF(db[[#This Row],[H_QTY/ CTN]]="","",LEN(db[[#This Row],[H_QTY/ CTN]]))</f>
        <v>7</v>
      </c>
      <c r="S2407" s="123" t="str">
        <f>IF(db[[#This Row],[H_QTY/ CTN]]="","",LEFT(db[[#This Row],[H_QTY/ CTN]],db[[#This Row],[H_1]]-1))</f>
        <v>50 LSN</v>
      </c>
      <c r="T2407" s="123" t="str">
        <f>IF(NOT(db[[#This Row],[H_1]]=db[[#This Row],[H_2]]),MID(db[[#This Row],[H_QTY/ CTN]],db[[#This Row],[H_1]]+1,db[[#This Row],[H_2]]-db[[#This Row],[H_1]]-1),"")</f>
        <v/>
      </c>
      <c r="U2407" s="123" t="str">
        <f>IF(db[[#This Row],[QTY/ CTN B]]="","",LEFT(db[[#This Row],[QTY/ CTN B]],SEARCH(" ",db[[#This Row],[QTY/ CTN B]],1)-1))</f>
        <v>50</v>
      </c>
      <c r="V2407" s="123" t="str">
        <f>IF(db[[#This Row],[QTY/ CTN B]]="","",RIGHT(db[[#This Row],[QTY/ CTN B]],LEN(db[[#This Row],[QTY/ CTN B]])-SEARCH(" ",db[[#This Row],[QTY/ CTN B]],1)))</f>
        <v>LSN</v>
      </c>
      <c r="W2407" s="123">
        <f>IF(db[[#This Row],[QTY/ CTN TG]]="",IF(db[[#This Row],[STN TG]]="","",12),LEFT(db[[#This Row],[QTY/ CTN TG]],SEARCH(" ",db[[#This Row],[QTY/ CTN TG]],1)-1))</f>
        <v>12</v>
      </c>
      <c r="X240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7" s="123" t="str">
        <f>IF(db[[#This Row],[STN K]]="","",IF(db[[#This Row],[STN TG]]="LSN",12,""))</f>
        <v/>
      </c>
      <c r="Z2407" s="123" t="str">
        <f>IF(db[[#This Row],[STN TG]]="LSN","PCS","")</f>
        <v/>
      </c>
      <c r="AA2407" s="123">
        <f>db[[#This Row],[QTY B]]*IF(db[[#This Row],[QTY TG]]="",1,db[[#This Row],[QTY TG]])*IF(db[[#This Row],[QTY K]]="",1,db[[#This Row],[QTY K]])</f>
        <v>600</v>
      </c>
      <c r="AB2407" s="123" t="str">
        <f>IF(db[[#This Row],[STN K]]="",IF(db[[#This Row],[STN TG]]="",db[[#This Row],[STN B]],db[[#This Row],[STN TG]]),db[[#This Row],[STN K]])</f>
        <v>PCS</v>
      </c>
      <c r="AC2407" s="87"/>
    </row>
    <row r="2408" spans="1:29" x14ac:dyDescent="0.25">
      <c r="A2408" s="87">
        <f>ROW()-1</f>
        <v>2407</v>
      </c>
      <c r="B2408" s="117" t="str">
        <f>LOWER(SUBSTITUTE(SUBSTITUTE(SUBSTITUTE(SUBSTITUTE(SUBSTITUTE(SUBSTITUTE(db[[#This Row],[NB BM]]," ",),".",""),"-",""),"(",""),")",""),"/",""))</f>
        <v>tasidulfitri38x45x8hjstabillowsg</v>
      </c>
      <c r="C2408" s="117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D2408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8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tasidulfitri38x45x8hjstabillowsg50lsn</v>
      </c>
      <c r="F240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tasidulfitri38x45x8hjstabillowsg50lsnuntana</v>
      </c>
      <c r="G2408" s="4" t="s">
        <v>5652</v>
      </c>
      <c r="H2408" s="10" t="s">
        <v>5607</v>
      </c>
      <c r="I2408" s="119"/>
      <c r="J2408" s="1" t="s">
        <v>1621</v>
      </c>
      <c r="K2408" s="121" t="e">
        <f>IF(db[[#This Row],[NB NOTA_C]]="","",COUNTIF([2]!B_MSK[concat],db[[#This Row],[NB NOTA_C]]))</f>
        <v>#REF!</v>
      </c>
      <c r="L2408" s="7" t="s">
        <v>5656</v>
      </c>
      <c r="M2408" s="3" t="s">
        <v>1738</v>
      </c>
      <c r="N2408" s="1" t="s">
        <v>2820</v>
      </c>
      <c r="O2408" s="117"/>
      <c r="P2408" s="117" t="str">
        <f>IF(db[[#This Row],[QTY/ CTN]]="","",SUBSTITUTE(SUBSTITUTE(SUBSTITUTE(db[[#This Row],[QTY/ CTN]]," ","_",2),"(",""),")","")&amp;"_")</f>
        <v>50 LSN_</v>
      </c>
      <c r="Q2408" s="117">
        <f>IF(db[[#This Row],[H_QTY/ CTN]]="","",SEARCH("_",db[[#This Row],[H_QTY/ CTN]]))</f>
        <v>7</v>
      </c>
      <c r="R2408" s="117">
        <f>IF(db[[#This Row],[H_QTY/ CTN]]="","",LEN(db[[#This Row],[H_QTY/ CTN]]))</f>
        <v>7</v>
      </c>
      <c r="S2408" s="123" t="str">
        <f>IF(db[[#This Row],[H_QTY/ CTN]]="","",LEFT(db[[#This Row],[H_QTY/ CTN]],db[[#This Row],[H_1]]-1))</f>
        <v>50 LSN</v>
      </c>
      <c r="T2408" s="123" t="str">
        <f>IF(NOT(db[[#This Row],[H_1]]=db[[#This Row],[H_2]]),MID(db[[#This Row],[H_QTY/ CTN]],db[[#This Row],[H_1]]+1,db[[#This Row],[H_2]]-db[[#This Row],[H_1]]-1),"")</f>
        <v/>
      </c>
      <c r="U2408" s="123" t="str">
        <f>IF(db[[#This Row],[QTY/ CTN B]]="","",LEFT(db[[#This Row],[QTY/ CTN B]],SEARCH(" ",db[[#This Row],[QTY/ CTN B]],1)-1))</f>
        <v>50</v>
      </c>
      <c r="V2408" s="123" t="str">
        <f>IF(db[[#This Row],[QTY/ CTN B]]="","",RIGHT(db[[#This Row],[QTY/ CTN B]],LEN(db[[#This Row],[QTY/ CTN B]])-SEARCH(" ",db[[#This Row],[QTY/ CTN B]],1)))</f>
        <v>LSN</v>
      </c>
      <c r="W2408" s="123">
        <f>IF(db[[#This Row],[QTY/ CTN TG]]="",IF(db[[#This Row],[STN TG]]="","",12),LEFT(db[[#This Row],[QTY/ CTN TG]],SEARCH(" ",db[[#This Row],[QTY/ CTN TG]],1)-1))</f>
        <v>12</v>
      </c>
      <c r="X240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8" s="123" t="str">
        <f>IF(db[[#This Row],[STN K]]="","",IF(db[[#This Row],[STN TG]]="LSN",12,""))</f>
        <v/>
      </c>
      <c r="Z2408" s="123" t="str">
        <f>IF(db[[#This Row],[STN TG]]="LSN","PCS","")</f>
        <v/>
      </c>
      <c r="AA2408" s="123">
        <f>db[[#This Row],[QTY B]]*IF(db[[#This Row],[QTY TG]]="",1,db[[#This Row],[QTY TG]])*IF(db[[#This Row],[QTY K]]="",1,db[[#This Row],[QTY K]])</f>
        <v>600</v>
      </c>
      <c r="AB2408" s="123" t="str">
        <f>IF(db[[#This Row],[STN K]]="",IF(db[[#This Row],[STN TG]]="",db[[#This Row],[STN B]],db[[#This Row],[STN TG]]),db[[#This Row],[STN K]])</f>
        <v>PCS</v>
      </c>
      <c r="AC2408" s="87"/>
    </row>
    <row r="2409" spans="1:29" x14ac:dyDescent="0.25">
      <c r="A2409" s="87">
        <f>ROW()-1</f>
        <v>2408</v>
      </c>
      <c r="B2409" s="117" t="str">
        <f>LOWER(SUBSTITUTE(SUBSTITUTE(SUBSTITUTE(SUBSTITUTE(SUBSTITUTE(SUBSTITUTE(db[[#This Row],[NB BM]]," ",),".",""),"-",""),"(",""),")",""),"/",""))</f>
        <v>tasidulfitri38x45x8kngwby</v>
      </c>
      <c r="C2409" s="117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D2409" s="117" t="str">
        <f>LOWER(SUBSTITUTE(SUBSTITUTE(SUBSTITUTE(SUBSTITUTE(SUBSTITUTE(SUBSTITUTE(SUBSTITUTE(SUBSTITUTE(SUBSTITUTE(db[[#This Row],[NB PAJAK]]," ",""),"-",""),"(",""),")",""),".",""),",",""),"/",""),"""",""),"+",""))</f>
        <v/>
      </c>
      <c r="E2409" s="117" t="str">
        <f>LOWER(SUBSTITUTE(SUBSTITUTE(SUBSTITUTE(SUBSTITUTE(SUBSTITUTE(SUBSTITUTE(SUBSTITUTE(SUBSTITUTE(SUBSTITUTE(db[[#This Row],[NB BM]]&amp;db[[#This Row],[QTY/ CTN]]," ",),".",""),"-",""),"(",""),")",""),",",""),"/",""),"""",""),"+",""))</f>
        <v>tasidulfitri38x45x8kngwby50lsn</v>
      </c>
      <c r="F240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tasidulfitri38x45x8kngwby50lsnuntana</v>
      </c>
      <c r="G2409" s="4" t="s">
        <v>5653</v>
      </c>
      <c r="H2409" s="10" t="s">
        <v>5606</v>
      </c>
      <c r="I2409" s="119"/>
      <c r="J2409" s="1" t="s">
        <v>1621</v>
      </c>
      <c r="K2409" s="121" t="e">
        <f>IF(db[[#This Row],[NB NOTA_C]]="","",COUNTIF([2]!B_MSK[concat],db[[#This Row],[NB NOTA_C]]))</f>
        <v>#REF!</v>
      </c>
      <c r="L2409" s="7" t="s">
        <v>5656</v>
      </c>
      <c r="M2409" s="3" t="s">
        <v>1738</v>
      </c>
      <c r="N2409" s="1" t="s">
        <v>2820</v>
      </c>
      <c r="O2409" s="117"/>
      <c r="P2409" s="117" t="str">
        <f>IF(db[[#This Row],[QTY/ CTN]]="","",SUBSTITUTE(SUBSTITUTE(SUBSTITUTE(db[[#This Row],[QTY/ CTN]]," ","_",2),"(",""),")","")&amp;"_")</f>
        <v>50 LSN_</v>
      </c>
      <c r="Q2409" s="117">
        <f>IF(db[[#This Row],[H_QTY/ CTN]]="","",SEARCH("_",db[[#This Row],[H_QTY/ CTN]]))</f>
        <v>7</v>
      </c>
      <c r="R2409" s="117">
        <f>IF(db[[#This Row],[H_QTY/ CTN]]="","",LEN(db[[#This Row],[H_QTY/ CTN]]))</f>
        <v>7</v>
      </c>
      <c r="S2409" s="123" t="str">
        <f>IF(db[[#This Row],[H_QTY/ CTN]]="","",LEFT(db[[#This Row],[H_QTY/ CTN]],db[[#This Row],[H_1]]-1))</f>
        <v>50 LSN</v>
      </c>
      <c r="T2409" s="123" t="str">
        <f>IF(NOT(db[[#This Row],[H_1]]=db[[#This Row],[H_2]]),MID(db[[#This Row],[H_QTY/ CTN]],db[[#This Row],[H_1]]+1,db[[#This Row],[H_2]]-db[[#This Row],[H_1]]-1),"")</f>
        <v/>
      </c>
      <c r="U2409" s="123" t="str">
        <f>IF(db[[#This Row],[QTY/ CTN B]]="","",LEFT(db[[#This Row],[QTY/ CTN B]],SEARCH(" ",db[[#This Row],[QTY/ CTN B]],1)-1))</f>
        <v>50</v>
      </c>
      <c r="V2409" s="123" t="str">
        <f>IF(db[[#This Row],[QTY/ CTN B]]="","",RIGHT(db[[#This Row],[QTY/ CTN B]],LEN(db[[#This Row],[QTY/ CTN B]])-SEARCH(" ",db[[#This Row],[QTY/ CTN B]],1)))</f>
        <v>LSN</v>
      </c>
      <c r="W2409" s="123">
        <f>IF(db[[#This Row],[QTY/ CTN TG]]="",IF(db[[#This Row],[STN TG]]="","",12),LEFT(db[[#This Row],[QTY/ CTN TG]],SEARCH(" ",db[[#This Row],[QTY/ CTN TG]],1)-1))</f>
        <v>12</v>
      </c>
      <c r="X240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09" s="123" t="str">
        <f>IF(db[[#This Row],[STN K]]="","",IF(db[[#This Row],[STN TG]]="LSN",12,""))</f>
        <v/>
      </c>
      <c r="Z2409" s="123" t="str">
        <f>IF(db[[#This Row],[STN TG]]="LSN","PCS","")</f>
        <v/>
      </c>
      <c r="AA2409" s="123">
        <f>db[[#This Row],[QTY B]]*IF(db[[#This Row],[QTY TG]]="",1,db[[#This Row],[QTY TG]])*IF(db[[#This Row],[QTY K]]="",1,db[[#This Row],[QTY K]])</f>
        <v>600</v>
      </c>
      <c r="AB2409" s="123" t="str">
        <f>IF(db[[#This Row],[STN K]]="",IF(db[[#This Row],[STN TG]]="",db[[#This Row],[STN B]],db[[#This Row],[STN TG]]),db[[#This Row],[STN K]])</f>
        <v>PCS</v>
      </c>
      <c r="AC2409" s="87"/>
    </row>
    <row r="2410" spans="1:29" x14ac:dyDescent="0.25">
      <c r="A2410" s="87">
        <f>ROW()-1</f>
        <v>2409</v>
      </c>
      <c r="B2410" s="3" t="str">
        <f>LOWER(SUBSTITUTE(SUBSTITUTE(SUBSTITUTE(SUBSTITUTE(SUBSTITUTE(SUBSTITUTE(db[[#This Row],[NB BM]]," ",),".",""),"-",""),"(",""),")",""),"/",""))</f>
        <v>tasif38x45x10</v>
      </c>
      <c r="C241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D2410" s="3" t="str">
        <f>LOWER(SUBSTITUTE(SUBSTITUTE(SUBSTITUTE(SUBSTITUTE(SUBSTITUTE(SUBSTITUTE(SUBSTITUTE(SUBSTITUTE(SUBSTITUTE(db[[#This Row],[NB PAJAK]]," ",""),"-",""),"(",""),")",""),".",""),",",""),"/",""),"""",""),"+",""))</f>
        <v/>
      </c>
      <c r="E2410" s="3" t="str">
        <f>LOWER(SUBSTITUTE(SUBSTITUTE(SUBSTITUTE(SUBSTITUTE(SUBSTITUTE(SUBSTITUTE(SUBSTITUTE(SUBSTITUTE(SUBSTITUTE(db[[#This Row],[NB BM]]&amp;db[[#This Row],[QTY/ CTN]]," ",),".",""),"-",""),"(",""),")",""),",",""),"/",""),"""",""),"+",""))</f>
        <v>tasif38x45x1075lsn</v>
      </c>
      <c r="F2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tasif38x45x1075lsnuntana</v>
      </c>
      <c r="G2410" s="1" t="s">
        <v>2025</v>
      </c>
      <c r="H2410" s="4" t="s">
        <v>2957</v>
      </c>
      <c r="I2410" s="49"/>
      <c r="J2410" s="1" t="s">
        <v>1621</v>
      </c>
      <c r="K2410" s="26" t="e">
        <f>IF(db[[#This Row],[NB NOTA_C]]="","",COUNTIF([2]!B_MSK[concat],db[[#This Row],[NB NOTA_C]]))</f>
        <v>#REF!</v>
      </c>
      <c r="L2410" s="7" t="s">
        <v>2154</v>
      </c>
      <c r="M2410" s="3" t="s">
        <v>2177</v>
      </c>
      <c r="N2410" s="1" t="s">
        <v>2820</v>
      </c>
      <c r="P2410" s="1" t="str">
        <f>IF(db[[#This Row],[QTY/ CTN]]="","",SUBSTITUTE(SUBSTITUTE(SUBSTITUTE(db[[#This Row],[QTY/ CTN]]," ","_",2),"(",""),")","")&amp;"_")</f>
        <v>75 LSN_</v>
      </c>
      <c r="Q2410" s="1">
        <f>IF(db[[#This Row],[H_QTY/ CTN]]="","",SEARCH("_",db[[#This Row],[H_QTY/ CTN]]))</f>
        <v>7</v>
      </c>
      <c r="R2410" s="1">
        <f>IF(db[[#This Row],[H_QTY/ CTN]]="","",LEN(db[[#This Row],[H_QTY/ CTN]]))</f>
        <v>7</v>
      </c>
      <c r="S2410" s="90" t="str">
        <f>IF(db[[#This Row],[H_QTY/ CTN]]="","",LEFT(db[[#This Row],[H_QTY/ CTN]],db[[#This Row],[H_1]]-1))</f>
        <v>75 LSN</v>
      </c>
      <c r="T2410" s="87" t="str">
        <f>IF(NOT(db[[#This Row],[H_1]]=db[[#This Row],[H_2]]),MID(db[[#This Row],[H_QTY/ CTN]],db[[#This Row],[H_1]]+1,db[[#This Row],[H_2]]-db[[#This Row],[H_1]]-1),"")</f>
        <v/>
      </c>
      <c r="U2410" s="87" t="str">
        <f>IF(db[[#This Row],[QTY/ CTN B]]="","",LEFT(db[[#This Row],[QTY/ CTN B]],SEARCH(" ",db[[#This Row],[QTY/ CTN B]],1)-1))</f>
        <v>75</v>
      </c>
      <c r="V2410" s="87" t="str">
        <f>IF(db[[#This Row],[QTY/ CTN B]]="","",RIGHT(db[[#This Row],[QTY/ CTN B]],LEN(db[[#This Row],[QTY/ CTN B]])-SEARCH(" ",db[[#This Row],[QTY/ CTN B]],1)))</f>
        <v>LSN</v>
      </c>
      <c r="W2410" s="87">
        <f>IF(db[[#This Row],[QTY/ CTN TG]]="",IF(db[[#This Row],[STN TG]]="","",12),LEFT(db[[#This Row],[QTY/ CTN TG]],SEARCH(" ",db[[#This Row],[QTY/ CTN TG]],1)-1))</f>
        <v>12</v>
      </c>
      <c r="X2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10" s="87" t="str">
        <f>IF(db[[#This Row],[STN K]]="","",IF(db[[#This Row],[STN TG]]="LSN",12,""))</f>
        <v/>
      </c>
      <c r="Z2410" s="87" t="str">
        <f>IF(db[[#This Row],[STN TG]]="LSN","PCS","")</f>
        <v/>
      </c>
      <c r="AA2410" s="87">
        <f>db[[#This Row],[QTY B]]*IF(db[[#This Row],[QTY TG]]="",1,db[[#This Row],[QTY TG]])*IF(db[[#This Row],[QTY K]]="",1,db[[#This Row],[QTY K]])</f>
        <v>900</v>
      </c>
      <c r="AB2410" s="87" t="str">
        <f>IF(db[[#This Row],[STN K]]="",IF(db[[#This Row],[STN TG]]="",db[[#This Row],[STN B]],db[[#This Row],[STN TG]]),db[[#This Row],[STN K]])</f>
        <v>PCS</v>
      </c>
      <c r="AC2410" s="87"/>
    </row>
    <row r="2411" spans="1:29" x14ac:dyDescent="0.25">
      <c r="A2411" s="87">
        <f>ROW()-1</f>
        <v>2410</v>
      </c>
      <c r="B2411" s="3" t="str">
        <f>LOWER(SUBSTITUTE(SUBSTITUTE(SUBSTITUTE(SUBSTITUTE(SUBSTITUTE(SUBSTITUTE(db[[#This Row],[NB BM]]," ",),".",""),"-",""),"(",""),")",""),"/",""))</f>
        <v>tasif38x45x10h</v>
      </c>
      <c r="C241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D2411" s="3" t="str">
        <f>LOWER(SUBSTITUTE(SUBSTITUTE(SUBSTITUTE(SUBSTITUTE(SUBSTITUTE(SUBSTITUTE(SUBSTITUTE(SUBSTITUTE(SUBSTITUTE(db[[#This Row],[NB PAJAK]]," ",""),"-",""),"(",""),")",""),".",""),",",""),"/",""),"""",""),"+",""))</f>
        <v/>
      </c>
      <c r="E2411" s="3" t="str">
        <f>LOWER(SUBSTITUTE(SUBSTITUTE(SUBSTITUTE(SUBSTITUTE(SUBSTITUTE(SUBSTITUTE(SUBSTITUTE(SUBSTITUTE(SUBSTITUTE(db[[#This Row],[NB BM]]&amp;db[[#This Row],[QTY/ CTN]]," ",),".",""),"-",""),"(",""),")",""),",",""),"/",""),"""",""),"+",""))</f>
        <v>tasif38x45x10h75lsn</v>
      </c>
      <c r="F2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tasif38x45x10h75lsnuntana</v>
      </c>
      <c r="G2411" s="1" t="s">
        <v>2026</v>
      </c>
      <c r="H2411" s="4" t="s">
        <v>2958</v>
      </c>
      <c r="I2411" s="49"/>
      <c r="J2411" s="1" t="s">
        <v>1621</v>
      </c>
      <c r="K2411" s="26" t="e">
        <f>IF(db[[#This Row],[NB NOTA_C]]="","",COUNTIF([2]!B_MSK[concat],db[[#This Row],[NB NOTA_C]]))</f>
        <v>#REF!</v>
      </c>
      <c r="L2411" s="7" t="s">
        <v>2154</v>
      </c>
      <c r="M2411" s="3" t="s">
        <v>2177</v>
      </c>
      <c r="N2411" s="1" t="s">
        <v>2820</v>
      </c>
      <c r="P2411" s="1" t="str">
        <f>IF(db[[#This Row],[QTY/ CTN]]="","",SUBSTITUTE(SUBSTITUTE(SUBSTITUTE(db[[#This Row],[QTY/ CTN]]," ","_",2),"(",""),")","")&amp;"_")</f>
        <v>75 LSN_</v>
      </c>
      <c r="Q2411" s="1">
        <f>IF(db[[#This Row],[H_QTY/ CTN]]="","",SEARCH("_",db[[#This Row],[H_QTY/ CTN]]))</f>
        <v>7</v>
      </c>
      <c r="R2411" s="1">
        <f>IF(db[[#This Row],[H_QTY/ CTN]]="","",LEN(db[[#This Row],[H_QTY/ CTN]]))</f>
        <v>7</v>
      </c>
      <c r="S2411" s="90" t="str">
        <f>IF(db[[#This Row],[H_QTY/ CTN]]="","",LEFT(db[[#This Row],[H_QTY/ CTN]],db[[#This Row],[H_1]]-1))</f>
        <v>75 LSN</v>
      </c>
      <c r="T2411" s="87" t="str">
        <f>IF(NOT(db[[#This Row],[H_1]]=db[[#This Row],[H_2]]),MID(db[[#This Row],[H_QTY/ CTN]],db[[#This Row],[H_1]]+1,db[[#This Row],[H_2]]-db[[#This Row],[H_1]]-1),"")</f>
        <v/>
      </c>
      <c r="U2411" s="87" t="str">
        <f>IF(db[[#This Row],[QTY/ CTN B]]="","",LEFT(db[[#This Row],[QTY/ CTN B]],SEARCH(" ",db[[#This Row],[QTY/ CTN B]],1)-1))</f>
        <v>75</v>
      </c>
      <c r="V2411" s="87" t="str">
        <f>IF(db[[#This Row],[QTY/ CTN B]]="","",RIGHT(db[[#This Row],[QTY/ CTN B]],LEN(db[[#This Row],[QTY/ CTN B]])-SEARCH(" ",db[[#This Row],[QTY/ CTN B]],1)))</f>
        <v>LSN</v>
      </c>
      <c r="W2411" s="87">
        <f>IF(db[[#This Row],[QTY/ CTN TG]]="",IF(db[[#This Row],[STN TG]]="","",12),LEFT(db[[#This Row],[QTY/ CTN TG]],SEARCH(" ",db[[#This Row],[QTY/ CTN TG]],1)-1))</f>
        <v>12</v>
      </c>
      <c r="X2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11" s="87" t="str">
        <f>IF(db[[#This Row],[STN K]]="","",IF(db[[#This Row],[STN TG]]="LSN",12,""))</f>
        <v/>
      </c>
      <c r="Z2411" s="87" t="str">
        <f>IF(db[[#This Row],[STN TG]]="LSN","PCS","")</f>
        <v/>
      </c>
      <c r="AA2411" s="87">
        <f>db[[#This Row],[QTY B]]*IF(db[[#This Row],[QTY TG]]="",1,db[[#This Row],[QTY TG]])*IF(db[[#This Row],[QTY K]]="",1,db[[#This Row],[QTY K]])</f>
        <v>900</v>
      </c>
      <c r="AB2411" s="87" t="str">
        <f>IF(db[[#This Row],[STN K]]="",IF(db[[#This Row],[STN TG]]="",db[[#This Row],[STN B]],db[[#This Row],[STN TG]]),db[[#This Row],[STN K]])</f>
        <v>PCS</v>
      </c>
      <c r="AC2411" s="87"/>
    </row>
    <row r="2412" spans="1:29" x14ac:dyDescent="0.25">
      <c r="A2412" s="87">
        <f>ROW()-1</f>
        <v>2411</v>
      </c>
      <c r="B2412" s="3" t="str">
        <f>LOWER(SUBSTITUTE(SUBSTITUTE(SUBSTITUTE(SUBSTITUTE(SUBSTITUTE(SUBSTITUTE(db[[#This Row],[NB BM]]," ",),".",""),"-",""),"(",""),")",""),"/",""))</f>
        <v>tasif38x45x10km</v>
      </c>
      <c r="C241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D2412" s="3" t="str">
        <f>LOWER(SUBSTITUTE(SUBSTITUTE(SUBSTITUTE(SUBSTITUTE(SUBSTITUTE(SUBSTITUTE(SUBSTITUTE(SUBSTITUTE(SUBSTITUTE(db[[#This Row],[NB PAJAK]]," ",""),"-",""),"(",""),")",""),".",""),",",""),"/",""),"""",""),"+",""))</f>
        <v/>
      </c>
      <c r="E2412" s="3" t="str">
        <f>LOWER(SUBSTITUTE(SUBSTITUTE(SUBSTITUTE(SUBSTITUTE(SUBSTITUTE(SUBSTITUTE(SUBSTITUTE(SUBSTITUTE(SUBSTITUTE(db[[#This Row],[NB BM]]&amp;db[[#This Row],[QTY/ CTN]]," ",),".",""),"-",""),"(",""),")",""),",",""),"/",""),"""",""),"+",""))</f>
        <v>tasif38x45x10km75lsn</v>
      </c>
      <c r="F2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tasif38x45x10km75lsnuntana</v>
      </c>
      <c r="G2412" s="1" t="s">
        <v>2027</v>
      </c>
      <c r="H2412" s="4" t="s">
        <v>2959</v>
      </c>
      <c r="I2412" s="49"/>
      <c r="J2412" s="1" t="s">
        <v>1621</v>
      </c>
      <c r="K2412" s="26" t="e">
        <f>IF(db[[#This Row],[NB NOTA_C]]="","",COUNTIF([2]!B_MSK[concat],db[[#This Row],[NB NOTA_C]]))</f>
        <v>#REF!</v>
      </c>
      <c r="L2412" s="7" t="s">
        <v>2154</v>
      </c>
      <c r="M2412" s="3" t="s">
        <v>2177</v>
      </c>
      <c r="N2412" s="1" t="s">
        <v>2820</v>
      </c>
      <c r="P2412" s="1" t="str">
        <f>IF(db[[#This Row],[QTY/ CTN]]="","",SUBSTITUTE(SUBSTITUTE(SUBSTITUTE(db[[#This Row],[QTY/ CTN]]," ","_",2),"(",""),")","")&amp;"_")</f>
        <v>75 LSN_</v>
      </c>
      <c r="Q2412" s="1">
        <f>IF(db[[#This Row],[H_QTY/ CTN]]="","",SEARCH("_",db[[#This Row],[H_QTY/ CTN]]))</f>
        <v>7</v>
      </c>
      <c r="R2412" s="1">
        <f>IF(db[[#This Row],[H_QTY/ CTN]]="","",LEN(db[[#This Row],[H_QTY/ CTN]]))</f>
        <v>7</v>
      </c>
      <c r="S2412" s="90" t="str">
        <f>IF(db[[#This Row],[H_QTY/ CTN]]="","",LEFT(db[[#This Row],[H_QTY/ CTN]],db[[#This Row],[H_1]]-1))</f>
        <v>75 LSN</v>
      </c>
      <c r="T2412" s="87" t="str">
        <f>IF(NOT(db[[#This Row],[H_1]]=db[[#This Row],[H_2]]),MID(db[[#This Row],[H_QTY/ CTN]],db[[#This Row],[H_1]]+1,db[[#This Row],[H_2]]-db[[#This Row],[H_1]]-1),"")</f>
        <v/>
      </c>
      <c r="U2412" s="87" t="str">
        <f>IF(db[[#This Row],[QTY/ CTN B]]="","",LEFT(db[[#This Row],[QTY/ CTN B]],SEARCH(" ",db[[#This Row],[QTY/ CTN B]],1)-1))</f>
        <v>75</v>
      </c>
      <c r="V2412" s="87" t="str">
        <f>IF(db[[#This Row],[QTY/ CTN B]]="","",RIGHT(db[[#This Row],[QTY/ CTN B]],LEN(db[[#This Row],[QTY/ CTN B]])-SEARCH(" ",db[[#This Row],[QTY/ CTN B]],1)))</f>
        <v>LSN</v>
      </c>
      <c r="W2412" s="87">
        <f>IF(db[[#This Row],[QTY/ CTN TG]]="",IF(db[[#This Row],[STN TG]]="","",12),LEFT(db[[#This Row],[QTY/ CTN TG]],SEARCH(" ",db[[#This Row],[QTY/ CTN TG]],1)-1))</f>
        <v>12</v>
      </c>
      <c r="X2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12" s="87" t="str">
        <f>IF(db[[#This Row],[STN K]]="","",IF(db[[#This Row],[STN TG]]="LSN",12,""))</f>
        <v/>
      </c>
      <c r="Z2412" s="87" t="str">
        <f>IF(db[[#This Row],[STN TG]]="LSN","PCS","")</f>
        <v/>
      </c>
      <c r="AA2412" s="87">
        <f>db[[#This Row],[QTY B]]*IF(db[[#This Row],[QTY TG]]="",1,db[[#This Row],[QTY TG]])*IF(db[[#This Row],[QTY K]]="",1,db[[#This Row],[QTY K]])</f>
        <v>900</v>
      </c>
      <c r="AB2412" s="87" t="str">
        <f>IF(db[[#This Row],[STN K]]="",IF(db[[#This Row],[STN TG]]="",db[[#This Row],[STN B]],db[[#This Row],[STN TG]]),db[[#This Row],[STN K]])</f>
        <v>PCS</v>
      </c>
      <c r="AC2412" s="87"/>
    </row>
    <row r="2413" spans="1:29" x14ac:dyDescent="0.25">
      <c r="A2413" s="87">
        <f>ROW()-1</f>
        <v>2412</v>
      </c>
      <c r="B2413" s="3" t="str">
        <f>LOWER(SUBSTITUTE(SUBSTITUTE(SUBSTITUTE(SUBSTITUTE(SUBSTITUTE(SUBSTITUTE(db[[#This Row],[NB BM]]," ",),".",""),"-",""),"(",""),")",""),"/",""))</f>
        <v>tasif38x45x10tt</v>
      </c>
      <c r="C241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D2413" s="3" t="str">
        <f>LOWER(SUBSTITUTE(SUBSTITUTE(SUBSTITUTE(SUBSTITUTE(SUBSTITUTE(SUBSTITUTE(SUBSTITUTE(SUBSTITUTE(SUBSTITUTE(db[[#This Row],[NB PAJAK]]," ",""),"-",""),"(",""),")",""),".",""),",",""),"/",""),"""",""),"+",""))</f>
        <v/>
      </c>
      <c r="E2413" s="3" t="str">
        <f>LOWER(SUBSTITUTE(SUBSTITUTE(SUBSTITUTE(SUBSTITUTE(SUBSTITUTE(SUBSTITUTE(SUBSTITUTE(SUBSTITUTE(SUBSTITUTE(db[[#This Row],[NB BM]]&amp;db[[#This Row],[QTY/ CTN]]," ",),".",""),"-",""),"(",""),")",""),",",""),"/",""),"""",""),"+",""))</f>
        <v>tasif38x45x10tt75lsn</v>
      </c>
      <c r="F24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tasif38x45x10tt75lsnuntana</v>
      </c>
      <c r="G2413" s="1" t="s">
        <v>2028</v>
      </c>
      <c r="H2413" s="4" t="s">
        <v>2960</v>
      </c>
      <c r="I2413" s="49"/>
      <c r="J2413" s="1" t="s">
        <v>1621</v>
      </c>
      <c r="K2413" s="26" t="e">
        <f>IF(db[[#This Row],[NB NOTA_C]]="","",COUNTIF([2]!B_MSK[concat],db[[#This Row],[NB NOTA_C]]))</f>
        <v>#REF!</v>
      </c>
      <c r="L2413" s="7" t="s">
        <v>2154</v>
      </c>
      <c r="M2413" s="3" t="s">
        <v>2177</v>
      </c>
      <c r="N2413" s="1" t="s">
        <v>2820</v>
      </c>
      <c r="P2413" s="1" t="str">
        <f>IF(db[[#This Row],[QTY/ CTN]]="","",SUBSTITUTE(SUBSTITUTE(SUBSTITUTE(db[[#This Row],[QTY/ CTN]]," ","_",2),"(",""),")","")&amp;"_")</f>
        <v>75 LSN_</v>
      </c>
      <c r="Q2413" s="1">
        <f>IF(db[[#This Row],[H_QTY/ CTN]]="","",SEARCH("_",db[[#This Row],[H_QTY/ CTN]]))</f>
        <v>7</v>
      </c>
      <c r="R2413" s="1">
        <f>IF(db[[#This Row],[H_QTY/ CTN]]="","",LEN(db[[#This Row],[H_QTY/ CTN]]))</f>
        <v>7</v>
      </c>
      <c r="S2413" s="90" t="str">
        <f>IF(db[[#This Row],[H_QTY/ CTN]]="","",LEFT(db[[#This Row],[H_QTY/ CTN]],db[[#This Row],[H_1]]-1))</f>
        <v>75 LSN</v>
      </c>
      <c r="T2413" s="87" t="str">
        <f>IF(NOT(db[[#This Row],[H_1]]=db[[#This Row],[H_2]]),MID(db[[#This Row],[H_QTY/ CTN]],db[[#This Row],[H_1]]+1,db[[#This Row],[H_2]]-db[[#This Row],[H_1]]-1),"")</f>
        <v/>
      </c>
      <c r="U2413" s="87" t="str">
        <f>IF(db[[#This Row],[QTY/ CTN B]]="","",LEFT(db[[#This Row],[QTY/ CTN B]],SEARCH(" ",db[[#This Row],[QTY/ CTN B]],1)-1))</f>
        <v>75</v>
      </c>
      <c r="V2413" s="87" t="str">
        <f>IF(db[[#This Row],[QTY/ CTN B]]="","",RIGHT(db[[#This Row],[QTY/ CTN B]],LEN(db[[#This Row],[QTY/ CTN B]])-SEARCH(" ",db[[#This Row],[QTY/ CTN B]],1)))</f>
        <v>LSN</v>
      </c>
      <c r="W2413" s="87">
        <f>IF(db[[#This Row],[QTY/ CTN TG]]="",IF(db[[#This Row],[STN TG]]="","",12),LEFT(db[[#This Row],[QTY/ CTN TG]],SEARCH(" ",db[[#This Row],[QTY/ CTN TG]],1)-1))</f>
        <v>12</v>
      </c>
      <c r="X2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13" s="87" t="str">
        <f>IF(db[[#This Row],[STN K]]="","",IF(db[[#This Row],[STN TG]]="LSN",12,""))</f>
        <v/>
      </c>
      <c r="Z2413" s="87" t="str">
        <f>IF(db[[#This Row],[STN TG]]="LSN","PCS","")</f>
        <v/>
      </c>
      <c r="AA2413" s="87">
        <f>db[[#This Row],[QTY B]]*IF(db[[#This Row],[QTY TG]]="",1,db[[#This Row],[QTY TG]])*IF(db[[#This Row],[QTY K]]="",1,db[[#This Row],[QTY K]])</f>
        <v>900</v>
      </c>
      <c r="AB2413" s="87" t="str">
        <f>IF(db[[#This Row],[STN K]]="",IF(db[[#This Row],[STN TG]]="",db[[#This Row],[STN B]],db[[#This Row],[STN TG]]),db[[#This Row],[STN K]])</f>
        <v>PCS</v>
      </c>
      <c r="AC2413" s="87"/>
    </row>
    <row r="2414" spans="1:29" x14ac:dyDescent="0.25">
      <c r="A2414" s="87">
        <f>ROW()-1</f>
        <v>2413</v>
      </c>
      <c r="B2414" s="3" t="str">
        <f>LOWER(SUBSTITUTE(SUBSTITUTE(SUBSTITUTE(SUBSTITUTE(SUBSTITUTE(SUBSTITUTE(db[[#This Row],[NB BM]]," ",),".",""),"-",""),"(",""),")",""),"/",""))</f>
        <v>tasifjahit30x40x15</v>
      </c>
      <c r="C241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D2414" s="3" t="str">
        <f>LOWER(SUBSTITUTE(SUBSTITUTE(SUBSTITUTE(SUBSTITUTE(SUBSTITUTE(SUBSTITUTE(SUBSTITUTE(SUBSTITUTE(SUBSTITUTE(db[[#This Row],[NB PAJAK]]," ",""),"-",""),"(",""),")",""),".",""),",",""),"/",""),"""",""),"+",""))</f>
        <v/>
      </c>
      <c r="E2414" s="3" t="str">
        <f>LOWER(SUBSTITUTE(SUBSTITUTE(SUBSTITUTE(SUBSTITUTE(SUBSTITUTE(SUBSTITUTE(SUBSTITUTE(SUBSTITUTE(SUBSTITUTE(db[[#This Row],[NB BM]]&amp;db[[#This Row],[QTY/ CTN]]," ",),".",""),"-",""),"(",""),")",""),",",""),"/",""),"""",""),"+",""))</f>
        <v>tasifjahit30x40x1590lsn</v>
      </c>
      <c r="F24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tasifjahit30x40x1590lsnuntana</v>
      </c>
      <c r="G2414" s="1" t="s">
        <v>2029</v>
      </c>
      <c r="H2414" s="4" t="s">
        <v>2990</v>
      </c>
      <c r="I2414" s="49"/>
      <c r="J2414" s="1" t="s">
        <v>1621</v>
      </c>
      <c r="K2414" s="26" t="e">
        <f>IF(db[[#This Row],[NB NOTA_C]]="","",COUNTIF([2]!B_MSK[concat],db[[#This Row],[NB NOTA_C]]))</f>
        <v>#REF!</v>
      </c>
      <c r="L2414" s="7" t="s">
        <v>2154</v>
      </c>
      <c r="M2414" s="3" t="s">
        <v>1735</v>
      </c>
      <c r="N2414" s="1" t="s">
        <v>2820</v>
      </c>
      <c r="P2414" s="1" t="str">
        <f>IF(db[[#This Row],[QTY/ CTN]]="","",SUBSTITUTE(SUBSTITUTE(SUBSTITUTE(db[[#This Row],[QTY/ CTN]]," ","_",2),"(",""),")","")&amp;"_")</f>
        <v>90 LSN_</v>
      </c>
      <c r="Q2414" s="1">
        <f>IF(db[[#This Row],[H_QTY/ CTN]]="","",SEARCH("_",db[[#This Row],[H_QTY/ CTN]]))</f>
        <v>7</v>
      </c>
      <c r="R2414" s="1">
        <f>IF(db[[#This Row],[H_QTY/ CTN]]="","",LEN(db[[#This Row],[H_QTY/ CTN]]))</f>
        <v>7</v>
      </c>
      <c r="S2414" s="90" t="str">
        <f>IF(db[[#This Row],[H_QTY/ CTN]]="","",LEFT(db[[#This Row],[H_QTY/ CTN]],db[[#This Row],[H_1]]-1))</f>
        <v>90 LSN</v>
      </c>
      <c r="T2414" s="87" t="str">
        <f>IF(NOT(db[[#This Row],[H_1]]=db[[#This Row],[H_2]]),MID(db[[#This Row],[H_QTY/ CTN]],db[[#This Row],[H_1]]+1,db[[#This Row],[H_2]]-db[[#This Row],[H_1]]-1),"")</f>
        <v/>
      </c>
      <c r="U2414" s="87" t="str">
        <f>IF(db[[#This Row],[QTY/ CTN B]]="","",LEFT(db[[#This Row],[QTY/ CTN B]],SEARCH(" ",db[[#This Row],[QTY/ CTN B]],1)-1))</f>
        <v>90</v>
      </c>
      <c r="V2414" s="87" t="str">
        <f>IF(db[[#This Row],[QTY/ CTN B]]="","",RIGHT(db[[#This Row],[QTY/ CTN B]],LEN(db[[#This Row],[QTY/ CTN B]])-SEARCH(" ",db[[#This Row],[QTY/ CTN B]],1)))</f>
        <v>LSN</v>
      </c>
      <c r="W2414" s="87">
        <f>IF(db[[#This Row],[QTY/ CTN TG]]="",IF(db[[#This Row],[STN TG]]="","",12),LEFT(db[[#This Row],[QTY/ CTN TG]],SEARCH(" ",db[[#This Row],[QTY/ CTN TG]],1)-1))</f>
        <v>12</v>
      </c>
      <c r="X2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14" s="87" t="str">
        <f>IF(db[[#This Row],[STN K]]="","",IF(db[[#This Row],[STN TG]]="LSN",12,""))</f>
        <v/>
      </c>
      <c r="Z2414" s="87" t="str">
        <f>IF(db[[#This Row],[STN TG]]="LSN","PCS","")</f>
        <v/>
      </c>
      <c r="AA2414" s="87">
        <f>db[[#This Row],[QTY B]]*IF(db[[#This Row],[QTY TG]]="",1,db[[#This Row],[QTY TG]])*IF(db[[#This Row],[QTY K]]="",1,db[[#This Row],[QTY K]])</f>
        <v>1080</v>
      </c>
      <c r="AB2414" s="87" t="str">
        <f>IF(db[[#This Row],[STN K]]="",IF(db[[#This Row],[STN TG]]="",db[[#This Row],[STN B]],db[[#This Row],[STN TG]]),db[[#This Row],[STN K]])</f>
        <v>PCS</v>
      </c>
      <c r="AC2414" s="87"/>
    </row>
    <row r="2415" spans="1:29" x14ac:dyDescent="0.25">
      <c r="A2415" s="87">
        <f>ROW()-1</f>
        <v>2414</v>
      </c>
      <c r="B2415" s="3" t="str">
        <f>LOWER(SUBSTITUTE(SUBSTITUTE(SUBSTITUTE(SUBSTITUTE(SUBSTITUTE(SUBSTITUTE(db[[#This Row],[NB BM]]," ",),".",""),"-",""),"(",""),")",""),"/",""))</f>
        <v>taskarung40x45</v>
      </c>
      <c r="C241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D2415" s="3" t="str">
        <f>LOWER(SUBSTITUTE(SUBSTITUTE(SUBSTITUTE(SUBSTITUTE(SUBSTITUTE(SUBSTITUTE(SUBSTITUTE(SUBSTITUTE(SUBSTITUTE(db[[#This Row],[NB PAJAK]]," ",""),"-",""),"(",""),")",""),".",""),",",""),"/",""),"""",""),"+",""))</f>
        <v/>
      </c>
      <c r="E2415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taskarung40x45120pcs</v>
      </c>
      <c r="F24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taskarung40x45120pcsuntana</v>
      </c>
      <c r="G2415" s="4" t="s">
        <v>5220</v>
      </c>
      <c r="H2415" s="4" t="s">
        <v>5212</v>
      </c>
      <c r="I2415" s="49"/>
      <c r="J2415" s="1" t="s">
        <v>1621</v>
      </c>
      <c r="K2415" s="28" t="e">
        <f>IF(db[[#This Row],[NB NOTA_C]]="","",COUNTIF([2]!B_MSK[concat],db[[#This Row],[NB NOTA_C]]))</f>
        <v>#REF!</v>
      </c>
      <c r="L2415" s="7" t="s">
        <v>2160</v>
      </c>
      <c r="M2415" s="3" t="s">
        <v>1667</v>
      </c>
      <c r="N2415" s="1" t="s">
        <v>2820</v>
      </c>
      <c r="O2415" s="3"/>
      <c r="P2415" s="3" t="str">
        <f>IF(db[[#This Row],[QTY/ CTN]]="","",SUBSTITUTE(SUBSTITUTE(SUBSTITUTE(db[[#This Row],[QTY/ CTN]]," ","_",2),"(",""),")","")&amp;"_")</f>
        <v>120 PCS_</v>
      </c>
      <c r="Q2415" s="3">
        <f>IF(db[[#This Row],[H_QTY/ CTN]]="","",SEARCH("_",db[[#This Row],[H_QTY/ CTN]]))</f>
        <v>8</v>
      </c>
      <c r="R2415" s="3">
        <f>IF(db[[#This Row],[H_QTY/ CTN]]="","",LEN(db[[#This Row],[H_QTY/ CTN]]))</f>
        <v>8</v>
      </c>
      <c r="S2415" s="87" t="str">
        <f>IF(db[[#This Row],[H_QTY/ CTN]]="","",LEFT(db[[#This Row],[H_QTY/ CTN]],db[[#This Row],[H_1]]-1))</f>
        <v>120 PCS</v>
      </c>
      <c r="T2415" s="87" t="str">
        <f>IF(NOT(db[[#This Row],[H_1]]=db[[#This Row],[H_2]]),MID(db[[#This Row],[H_QTY/ CTN]],db[[#This Row],[H_1]]+1,db[[#This Row],[H_2]]-db[[#This Row],[H_1]]-1),"")</f>
        <v/>
      </c>
      <c r="U2415" s="87" t="str">
        <f>IF(db[[#This Row],[QTY/ CTN B]]="","",LEFT(db[[#This Row],[QTY/ CTN B]],SEARCH(" ",db[[#This Row],[QTY/ CTN B]],1)-1))</f>
        <v>120</v>
      </c>
      <c r="V2415" s="87" t="str">
        <f>IF(db[[#This Row],[QTY/ CTN B]]="","",RIGHT(db[[#This Row],[QTY/ CTN B]],LEN(db[[#This Row],[QTY/ CTN B]])-SEARCH(" ",db[[#This Row],[QTY/ CTN B]],1)))</f>
        <v>PCS</v>
      </c>
      <c r="W2415" s="87" t="str">
        <f>IF(db[[#This Row],[QTY/ CTN TG]]="",IF(db[[#This Row],[STN TG]]="","",12),LEFT(db[[#This Row],[QTY/ CTN TG]],SEARCH(" ",db[[#This Row],[QTY/ CTN TG]],1)-1))</f>
        <v/>
      </c>
      <c r="X2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5" s="87" t="str">
        <f>IF(db[[#This Row],[STN K]]="","",IF(db[[#This Row],[STN TG]]="LSN",12,""))</f>
        <v/>
      </c>
      <c r="Z2415" s="87" t="str">
        <f>IF(db[[#This Row],[STN TG]]="LSN","PCS","")</f>
        <v/>
      </c>
      <c r="AA2415" s="87">
        <f>db[[#This Row],[QTY B]]*IF(db[[#This Row],[QTY TG]]="",1,db[[#This Row],[QTY TG]])*IF(db[[#This Row],[QTY K]]="",1,db[[#This Row],[QTY K]])</f>
        <v>120</v>
      </c>
      <c r="AB2415" s="87" t="str">
        <f>IF(db[[#This Row],[STN K]]="",IF(db[[#This Row],[STN TG]]="",db[[#This Row],[STN B]],db[[#This Row],[STN TG]]),db[[#This Row],[STN K]])</f>
        <v>PCS</v>
      </c>
      <c r="AC2415" s="87"/>
    </row>
    <row r="2416" spans="1:29" x14ac:dyDescent="0.25">
      <c r="A2416" s="87">
        <f>ROW()-1</f>
        <v>2415</v>
      </c>
      <c r="B2416" s="3" t="str">
        <f>LOWER(SUBSTITUTE(SUBSTITUTE(SUBSTITUTE(SUBSTITUTE(SUBSTITUTE(SUBSTITUTE(db[[#This Row],[NB BM]]," ",),".",""),"-",""),"(",""),")",""),"/",""))</f>
        <v>taskarung45x50</v>
      </c>
      <c r="C241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D2416" s="3" t="str">
        <f>LOWER(SUBSTITUTE(SUBSTITUTE(SUBSTITUTE(SUBSTITUTE(SUBSTITUTE(SUBSTITUTE(SUBSTITUTE(SUBSTITUTE(SUBSTITUTE(db[[#This Row],[NB PAJAK]]," ",""),"-",""),"(",""),")",""),".",""),",",""),"/",""),"""",""),"+",""))</f>
        <v/>
      </c>
      <c r="E2416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taskarung45x50120pcs</v>
      </c>
      <c r="F24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taskarung45x50120pcsuntana</v>
      </c>
      <c r="G2416" s="4" t="s">
        <v>5219</v>
      </c>
      <c r="H2416" s="4" t="s">
        <v>5211</v>
      </c>
      <c r="I2416" s="49"/>
      <c r="J2416" s="1" t="s">
        <v>1621</v>
      </c>
      <c r="K2416" s="28" t="e">
        <f>IF(db[[#This Row],[NB NOTA_C]]="","",COUNTIF([2]!B_MSK[concat],db[[#This Row],[NB NOTA_C]]))</f>
        <v>#REF!</v>
      </c>
      <c r="L2416" s="7" t="s">
        <v>2160</v>
      </c>
      <c r="M2416" s="3" t="s">
        <v>1667</v>
      </c>
      <c r="N2416" s="1" t="s">
        <v>2820</v>
      </c>
      <c r="O2416" s="3"/>
      <c r="P2416" s="3" t="str">
        <f>IF(db[[#This Row],[QTY/ CTN]]="","",SUBSTITUTE(SUBSTITUTE(SUBSTITUTE(db[[#This Row],[QTY/ CTN]]," ","_",2),"(",""),")","")&amp;"_")</f>
        <v>120 PCS_</v>
      </c>
      <c r="Q2416" s="3">
        <f>IF(db[[#This Row],[H_QTY/ CTN]]="","",SEARCH("_",db[[#This Row],[H_QTY/ CTN]]))</f>
        <v>8</v>
      </c>
      <c r="R2416" s="3">
        <f>IF(db[[#This Row],[H_QTY/ CTN]]="","",LEN(db[[#This Row],[H_QTY/ CTN]]))</f>
        <v>8</v>
      </c>
      <c r="S2416" s="87" t="str">
        <f>IF(db[[#This Row],[H_QTY/ CTN]]="","",LEFT(db[[#This Row],[H_QTY/ CTN]],db[[#This Row],[H_1]]-1))</f>
        <v>120 PCS</v>
      </c>
      <c r="T2416" s="87" t="str">
        <f>IF(NOT(db[[#This Row],[H_1]]=db[[#This Row],[H_2]]),MID(db[[#This Row],[H_QTY/ CTN]],db[[#This Row],[H_1]]+1,db[[#This Row],[H_2]]-db[[#This Row],[H_1]]-1),"")</f>
        <v/>
      </c>
      <c r="U2416" s="87" t="str">
        <f>IF(db[[#This Row],[QTY/ CTN B]]="","",LEFT(db[[#This Row],[QTY/ CTN B]],SEARCH(" ",db[[#This Row],[QTY/ CTN B]],1)-1))</f>
        <v>120</v>
      </c>
      <c r="V2416" s="87" t="str">
        <f>IF(db[[#This Row],[QTY/ CTN B]]="","",RIGHT(db[[#This Row],[QTY/ CTN B]],LEN(db[[#This Row],[QTY/ CTN B]])-SEARCH(" ",db[[#This Row],[QTY/ CTN B]],1)))</f>
        <v>PCS</v>
      </c>
      <c r="W2416" s="87" t="str">
        <f>IF(db[[#This Row],[QTY/ CTN TG]]="",IF(db[[#This Row],[STN TG]]="","",12),LEFT(db[[#This Row],[QTY/ CTN TG]],SEARCH(" ",db[[#This Row],[QTY/ CTN TG]],1)-1))</f>
        <v/>
      </c>
      <c r="X2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6" s="87" t="str">
        <f>IF(db[[#This Row],[STN K]]="","",IF(db[[#This Row],[STN TG]]="LSN",12,""))</f>
        <v/>
      </c>
      <c r="Z2416" s="87" t="str">
        <f>IF(db[[#This Row],[STN TG]]="LSN","PCS","")</f>
        <v/>
      </c>
      <c r="AA2416" s="87">
        <f>db[[#This Row],[QTY B]]*IF(db[[#This Row],[QTY TG]]="",1,db[[#This Row],[QTY TG]])*IF(db[[#This Row],[QTY K]]="",1,db[[#This Row],[QTY K]])</f>
        <v>120</v>
      </c>
      <c r="AB2416" s="87" t="str">
        <f>IF(db[[#This Row],[STN K]]="",IF(db[[#This Row],[STN TG]]="",db[[#This Row],[STN B]],db[[#This Row],[STN TG]]),db[[#This Row],[STN K]])</f>
        <v>PCS</v>
      </c>
      <c r="AC2416" s="87"/>
    </row>
    <row r="2417" spans="1:29" x14ac:dyDescent="0.25">
      <c r="A2417" s="87">
        <f>ROW()-1</f>
        <v>2416</v>
      </c>
      <c r="B2417" s="3" t="str">
        <f>LOWER(SUBSTITUTE(SUBSTITUTE(SUBSTITUTE(SUBSTITUTE(SUBSTITUTE(SUBSTITUTE(db[[#This Row],[NB BM]]," ",),".",""),"-",""),"(",""),")",""),"/",""))</f>
        <v>taskarung50x55</v>
      </c>
      <c r="C241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D2417" s="3" t="str">
        <f>LOWER(SUBSTITUTE(SUBSTITUTE(SUBSTITUTE(SUBSTITUTE(SUBSTITUTE(SUBSTITUTE(SUBSTITUTE(SUBSTITUTE(SUBSTITUTE(db[[#This Row],[NB PAJAK]]," ",""),"-",""),"(",""),")",""),".",""),",",""),"/",""),"""",""),"+",""))</f>
        <v/>
      </c>
      <c r="E2417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taskarung50x55120pcs</v>
      </c>
      <c r="F2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taskarung50x55120pcsuntana</v>
      </c>
      <c r="G2417" s="4" t="s">
        <v>5218</v>
      </c>
      <c r="H2417" s="4" t="s">
        <v>5210</v>
      </c>
      <c r="I2417" s="49"/>
      <c r="J2417" s="1" t="s">
        <v>1621</v>
      </c>
      <c r="K2417" s="28" t="e">
        <f>IF(db[[#This Row],[NB NOTA_C]]="","",COUNTIF([2]!B_MSK[concat],db[[#This Row],[NB NOTA_C]]))</f>
        <v>#REF!</v>
      </c>
      <c r="L2417" s="7" t="s">
        <v>2160</v>
      </c>
      <c r="M2417" s="3" t="s">
        <v>1667</v>
      </c>
      <c r="N2417" s="1" t="s">
        <v>2820</v>
      </c>
      <c r="O2417" s="3"/>
      <c r="P2417" s="3" t="str">
        <f>IF(db[[#This Row],[QTY/ CTN]]="","",SUBSTITUTE(SUBSTITUTE(SUBSTITUTE(db[[#This Row],[QTY/ CTN]]," ","_",2),"(",""),")","")&amp;"_")</f>
        <v>120 PCS_</v>
      </c>
      <c r="Q2417" s="3">
        <f>IF(db[[#This Row],[H_QTY/ CTN]]="","",SEARCH("_",db[[#This Row],[H_QTY/ CTN]]))</f>
        <v>8</v>
      </c>
      <c r="R2417" s="3">
        <f>IF(db[[#This Row],[H_QTY/ CTN]]="","",LEN(db[[#This Row],[H_QTY/ CTN]]))</f>
        <v>8</v>
      </c>
      <c r="S2417" s="87" t="str">
        <f>IF(db[[#This Row],[H_QTY/ CTN]]="","",LEFT(db[[#This Row],[H_QTY/ CTN]],db[[#This Row],[H_1]]-1))</f>
        <v>120 PCS</v>
      </c>
      <c r="T2417" s="87" t="str">
        <f>IF(NOT(db[[#This Row],[H_1]]=db[[#This Row],[H_2]]),MID(db[[#This Row],[H_QTY/ CTN]],db[[#This Row],[H_1]]+1,db[[#This Row],[H_2]]-db[[#This Row],[H_1]]-1),"")</f>
        <v/>
      </c>
      <c r="U2417" s="87" t="str">
        <f>IF(db[[#This Row],[QTY/ CTN B]]="","",LEFT(db[[#This Row],[QTY/ CTN B]],SEARCH(" ",db[[#This Row],[QTY/ CTN B]],1)-1))</f>
        <v>120</v>
      </c>
      <c r="V2417" s="87" t="str">
        <f>IF(db[[#This Row],[QTY/ CTN B]]="","",RIGHT(db[[#This Row],[QTY/ CTN B]],LEN(db[[#This Row],[QTY/ CTN B]])-SEARCH(" ",db[[#This Row],[QTY/ CTN B]],1)))</f>
        <v>PCS</v>
      </c>
      <c r="W2417" s="87" t="str">
        <f>IF(db[[#This Row],[QTY/ CTN TG]]="",IF(db[[#This Row],[STN TG]]="","",12),LEFT(db[[#This Row],[QTY/ CTN TG]],SEARCH(" ",db[[#This Row],[QTY/ CTN TG]],1)-1))</f>
        <v/>
      </c>
      <c r="X2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7" s="87" t="str">
        <f>IF(db[[#This Row],[STN K]]="","",IF(db[[#This Row],[STN TG]]="LSN",12,""))</f>
        <v/>
      </c>
      <c r="Z2417" s="87" t="str">
        <f>IF(db[[#This Row],[STN TG]]="LSN","PCS","")</f>
        <v/>
      </c>
      <c r="AA2417" s="87">
        <f>db[[#This Row],[QTY B]]*IF(db[[#This Row],[QTY TG]]="",1,db[[#This Row],[QTY TG]])*IF(db[[#This Row],[QTY K]]="",1,db[[#This Row],[QTY K]])</f>
        <v>120</v>
      </c>
      <c r="AB2417" s="87" t="str">
        <f>IF(db[[#This Row],[STN K]]="",IF(db[[#This Row],[STN TG]]="",db[[#This Row],[STN B]],db[[#This Row],[STN TG]]),db[[#This Row],[STN K]])</f>
        <v>PCS</v>
      </c>
      <c r="AC2417" s="87"/>
    </row>
    <row r="2418" spans="1:29" x14ac:dyDescent="0.25">
      <c r="A2418" s="87">
        <f>ROW()-1</f>
        <v>2417</v>
      </c>
      <c r="B2418" s="3" t="str">
        <f>LOWER(SUBSTITUTE(SUBSTITUTE(SUBSTITUTE(SUBSTITUTE(SUBSTITUTE(SUBSTITUTE(db[[#This Row],[NB BM]]," ",),".",""),"-",""),"(",""),")",""),"/",""))</f>
        <v>taskarung50x55x25</v>
      </c>
      <c r="C2418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D2418" s="3" t="str">
        <f>LOWER(SUBSTITUTE(SUBSTITUTE(SUBSTITUTE(SUBSTITUTE(SUBSTITUTE(SUBSTITUTE(SUBSTITUTE(SUBSTITUTE(SUBSTITUTE(db[[#This Row],[NB PAJAK]]," ",""),"-",""),"(",""),")",""),".",""),",",""),"/",""),"""",""),"+",""))</f>
        <v/>
      </c>
      <c r="E2418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taskarung50x55x25120pcs</v>
      </c>
      <c r="F2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taskarung50*55*25120pcsuntana</v>
      </c>
      <c r="G2418" s="4" t="s">
        <v>5433</v>
      </c>
      <c r="H2418" s="4" t="s">
        <v>5393</v>
      </c>
      <c r="I2418" s="49"/>
      <c r="J2418" s="1" t="s">
        <v>1621</v>
      </c>
      <c r="K2418" s="28" t="e">
        <f>IF(db[[#This Row],[NB NOTA_C]]="","",COUNTIF([2]!B_MSK[concat],db[[#This Row],[NB NOTA_C]]))</f>
        <v>#REF!</v>
      </c>
      <c r="L2418" s="7" t="s">
        <v>1654</v>
      </c>
      <c r="M2418" s="3" t="s">
        <v>1667</v>
      </c>
      <c r="N2418" s="1" t="s">
        <v>2820</v>
      </c>
      <c r="O2418" s="3"/>
      <c r="P2418" s="3" t="str">
        <f>IF(db[[#This Row],[QTY/ CTN]]="","",SUBSTITUTE(SUBSTITUTE(SUBSTITUTE(db[[#This Row],[QTY/ CTN]]," ","_",2),"(",""),")","")&amp;"_")</f>
        <v>120 PCS_</v>
      </c>
      <c r="Q2418" s="3">
        <f>IF(db[[#This Row],[H_QTY/ CTN]]="","",SEARCH("_",db[[#This Row],[H_QTY/ CTN]]))</f>
        <v>8</v>
      </c>
      <c r="R2418" s="3">
        <f>IF(db[[#This Row],[H_QTY/ CTN]]="","",LEN(db[[#This Row],[H_QTY/ CTN]]))</f>
        <v>8</v>
      </c>
      <c r="S2418" s="87" t="str">
        <f>IF(db[[#This Row],[H_QTY/ CTN]]="","",LEFT(db[[#This Row],[H_QTY/ CTN]],db[[#This Row],[H_1]]-1))</f>
        <v>120 PCS</v>
      </c>
      <c r="T2418" s="87" t="str">
        <f>IF(NOT(db[[#This Row],[H_1]]=db[[#This Row],[H_2]]),MID(db[[#This Row],[H_QTY/ CTN]],db[[#This Row],[H_1]]+1,db[[#This Row],[H_2]]-db[[#This Row],[H_1]]-1),"")</f>
        <v/>
      </c>
      <c r="U2418" s="87" t="str">
        <f>IF(db[[#This Row],[QTY/ CTN B]]="","",LEFT(db[[#This Row],[QTY/ CTN B]],SEARCH(" ",db[[#This Row],[QTY/ CTN B]],1)-1))</f>
        <v>120</v>
      </c>
      <c r="V2418" s="87" t="str">
        <f>IF(db[[#This Row],[QTY/ CTN B]]="","",RIGHT(db[[#This Row],[QTY/ CTN B]],LEN(db[[#This Row],[QTY/ CTN B]])-SEARCH(" ",db[[#This Row],[QTY/ CTN B]],1)))</f>
        <v>PCS</v>
      </c>
      <c r="W2418" s="87" t="str">
        <f>IF(db[[#This Row],[QTY/ CTN TG]]="",IF(db[[#This Row],[STN TG]]="","",12),LEFT(db[[#This Row],[QTY/ CTN TG]],SEARCH(" ",db[[#This Row],[QTY/ CTN TG]],1)-1))</f>
        <v/>
      </c>
      <c r="X2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8" s="87" t="str">
        <f>IF(db[[#This Row],[STN K]]="","",IF(db[[#This Row],[STN TG]]="LSN",12,""))</f>
        <v/>
      </c>
      <c r="Z2418" s="87" t="str">
        <f>IF(db[[#This Row],[STN TG]]="LSN","PCS","")</f>
        <v/>
      </c>
      <c r="AA2418" s="87">
        <f>db[[#This Row],[QTY B]]*IF(db[[#This Row],[QTY TG]]="",1,db[[#This Row],[QTY TG]])*IF(db[[#This Row],[QTY K]]="",1,db[[#This Row],[QTY K]])</f>
        <v>120</v>
      </c>
      <c r="AB2418" s="87" t="str">
        <f>IF(db[[#This Row],[STN K]]="",IF(db[[#This Row],[STN TG]]="",db[[#This Row],[STN B]],db[[#This Row],[STN TG]]),db[[#This Row],[STN K]])</f>
        <v>PCS</v>
      </c>
      <c r="AC2418" s="87"/>
    </row>
    <row r="2419" spans="1:29" x14ac:dyDescent="0.25">
      <c r="A2419" s="87">
        <f>ROW()-1</f>
        <v>2418</v>
      </c>
      <c r="B2419" s="3" t="str">
        <f>LOWER(SUBSTITUTE(SUBSTITUTE(SUBSTITUTE(SUBSTITUTE(SUBSTITUTE(SUBSTITUTE(db[[#This Row],[NB BM]]," ",),".",""),"-",""),"(",""),")",""),"/",""))</f>
        <v>taskarung55x65x25</v>
      </c>
      <c r="C2419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D2419" s="3" t="str">
        <f>LOWER(SUBSTITUTE(SUBSTITUTE(SUBSTITUTE(SUBSTITUTE(SUBSTITUTE(SUBSTITUTE(SUBSTITUTE(SUBSTITUTE(SUBSTITUTE(db[[#This Row],[NB PAJAK]]," ",""),"-",""),"(",""),")",""),".",""),",",""),"/",""),"""",""),"+",""))</f>
        <v/>
      </c>
      <c r="E2419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taskarung55x65x25120pcs</v>
      </c>
      <c r="F2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taskarung55x65x25120pcsuntana</v>
      </c>
      <c r="G2419" s="4" t="s">
        <v>5217</v>
      </c>
      <c r="H2419" s="4" t="s">
        <v>5209</v>
      </c>
      <c r="I2419" s="49"/>
      <c r="J2419" s="1" t="s">
        <v>1621</v>
      </c>
      <c r="K2419" s="28" t="e">
        <f>IF(db[[#This Row],[NB NOTA_C]]="","",COUNTIF([2]!B_MSK[concat],db[[#This Row],[NB NOTA_C]]))</f>
        <v>#REF!</v>
      </c>
      <c r="L2419" s="7" t="s">
        <v>2160</v>
      </c>
      <c r="M2419" s="3" t="s">
        <v>1667</v>
      </c>
      <c r="N2419" s="1" t="s">
        <v>2820</v>
      </c>
      <c r="O2419" s="3"/>
      <c r="P2419" s="3" t="str">
        <f>IF(db[[#This Row],[QTY/ CTN]]="","",SUBSTITUTE(SUBSTITUTE(SUBSTITUTE(db[[#This Row],[QTY/ CTN]]," ","_",2),"(",""),")","")&amp;"_")</f>
        <v>120 PCS_</v>
      </c>
      <c r="Q2419" s="3">
        <f>IF(db[[#This Row],[H_QTY/ CTN]]="","",SEARCH("_",db[[#This Row],[H_QTY/ CTN]]))</f>
        <v>8</v>
      </c>
      <c r="R2419" s="3">
        <f>IF(db[[#This Row],[H_QTY/ CTN]]="","",LEN(db[[#This Row],[H_QTY/ CTN]]))</f>
        <v>8</v>
      </c>
      <c r="S2419" s="87" t="str">
        <f>IF(db[[#This Row],[H_QTY/ CTN]]="","",LEFT(db[[#This Row],[H_QTY/ CTN]],db[[#This Row],[H_1]]-1))</f>
        <v>120 PCS</v>
      </c>
      <c r="T2419" s="87" t="str">
        <f>IF(NOT(db[[#This Row],[H_1]]=db[[#This Row],[H_2]]),MID(db[[#This Row],[H_QTY/ CTN]],db[[#This Row],[H_1]]+1,db[[#This Row],[H_2]]-db[[#This Row],[H_1]]-1),"")</f>
        <v/>
      </c>
      <c r="U2419" s="87" t="str">
        <f>IF(db[[#This Row],[QTY/ CTN B]]="","",LEFT(db[[#This Row],[QTY/ CTN B]],SEARCH(" ",db[[#This Row],[QTY/ CTN B]],1)-1))</f>
        <v>120</v>
      </c>
      <c r="V2419" s="87" t="str">
        <f>IF(db[[#This Row],[QTY/ CTN B]]="","",RIGHT(db[[#This Row],[QTY/ CTN B]],LEN(db[[#This Row],[QTY/ CTN B]])-SEARCH(" ",db[[#This Row],[QTY/ CTN B]],1)))</f>
        <v>PCS</v>
      </c>
      <c r="W2419" s="87" t="str">
        <f>IF(db[[#This Row],[QTY/ CTN TG]]="",IF(db[[#This Row],[STN TG]]="","",12),LEFT(db[[#This Row],[QTY/ CTN TG]],SEARCH(" ",db[[#This Row],[QTY/ CTN TG]],1)-1))</f>
        <v/>
      </c>
      <c r="X2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19" s="87" t="str">
        <f>IF(db[[#This Row],[STN K]]="","",IF(db[[#This Row],[STN TG]]="LSN",12,""))</f>
        <v/>
      </c>
      <c r="Z2419" s="87" t="str">
        <f>IF(db[[#This Row],[STN TG]]="LSN","PCS","")</f>
        <v/>
      </c>
      <c r="AA2419" s="87">
        <f>db[[#This Row],[QTY B]]*IF(db[[#This Row],[QTY TG]]="",1,db[[#This Row],[QTY TG]])*IF(db[[#This Row],[QTY K]]="",1,db[[#This Row],[QTY K]])</f>
        <v>120</v>
      </c>
      <c r="AB2419" s="87" t="str">
        <f>IF(db[[#This Row],[STN K]]="",IF(db[[#This Row],[STN TG]]="",db[[#This Row],[STN B]],db[[#This Row],[STN TG]]),db[[#This Row],[STN K]])</f>
        <v>PCS</v>
      </c>
      <c r="AC2419" s="87"/>
    </row>
    <row r="2420" spans="1:29" x14ac:dyDescent="0.25">
      <c r="A2420" s="87">
        <f>ROW()-1</f>
        <v>2419</v>
      </c>
      <c r="B2420" s="3" t="str">
        <f>LOWER(SUBSTITUTE(SUBSTITUTE(SUBSTITUTE(SUBSTITUTE(SUBSTITUTE(SUBSTITUTE(db[[#This Row],[NB BM]]," ",),".",""),"-",""),"(",""),")",""),"/",""))</f>
        <v>taskarung70x70</v>
      </c>
      <c r="C2420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D2420" s="3" t="str">
        <f>LOWER(SUBSTITUTE(SUBSTITUTE(SUBSTITUTE(SUBSTITUTE(SUBSTITUTE(SUBSTITUTE(SUBSTITUTE(SUBSTITUTE(SUBSTITUTE(db[[#This Row],[NB PAJAK]]," ",""),"-",""),"(",""),")",""),".",""),",",""),"/",""),"""",""),"+",""))</f>
        <v/>
      </c>
      <c r="E2420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taskarung70x70120pcs</v>
      </c>
      <c r="F24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taskarung70x70120pcsuntana</v>
      </c>
      <c r="G2420" s="4" t="s">
        <v>5216</v>
      </c>
      <c r="H2420" s="4" t="s">
        <v>5208</v>
      </c>
      <c r="I2420" s="49"/>
      <c r="J2420" s="1" t="s">
        <v>1621</v>
      </c>
      <c r="K2420" s="28" t="e">
        <f>IF(db[[#This Row],[NB NOTA_C]]="","",COUNTIF([2]!B_MSK[concat],db[[#This Row],[NB NOTA_C]]))</f>
        <v>#REF!</v>
      </c>
      <c r="L2420" s="7" t="s">
        <v>2160</v>
      </c>
      <c r="M2420" s="3" t="s">
        <v>1667</v>
      </c>
      <c r="N2420" s="1" t="s">
        <v>2820</v>
      </c>
      <c r="O2420" s="3"/>
      <c r="P2420" s="3" t="str">
        <f>IF(db[[#This Row],[QTY/ CTN]]="","",SUBSTITUTE(SUBSTITUTE(SUBSTITUTE(db[[#This Row],[QTY/ CTN]]," ","_",2),"(",""),")","")&amp;"_")</f>
        <v>120 PCS_</v>
      </c>
      <c r="Q2420" s="3">
        <f>IF(db[[#This Row],[H_QTY/ CTN]]="","",SEARCH("_",db[[#This Row],[H_QTY/ CTN]]))</f>
        <v>8</v>
      </c>
      <c r="R2420" s="3">
        <f>IF(db[[#This Row],[H_QTY/ CTN]]="","",LEN(db[[#This Row],[H_QTY/ CTN]]))</f>
        <v>8</v>
      </c>
      <c r="S2420" s="87" t="str">
        <f>IF(db[[#This Row],[H_QTY/ CTN]]="","",LEFT(db[[#This Row],[H_QTY/ CTN]],db[[#This Row],[H_1]]-1))</f>
        <v>120 PCS</v>
      </c>
      <c r="T2420" s="87" t="str">
        <f>IF(NOT(db[[#This Row],[H_1]]=db[[#This Row],[H_2]]),MID(db[[#This Row],[H_QTY/ CTN]],db[[#This Row],[H_1]]+1,db[[#This Row],[H_2]]-db[[#This Row],[H_1]]-1),"")</f>
        <v/>
      </c>
      <c r="U2420" s="87" t="str">
        <f>IF(db[[#This Row],[QTY/ CTN B]]="","",LEFT(db[[#This Row],[QTY/ CTN B]],SEARCH(" ",db[[#This Row],[QTY/ CTN B]],1)-1))</f>
        <v>120</v>
      </c>
      <c r="V2420" s="87" t="str">
        <f>IF(db[[#This Row],[QTY/ CTN B]]="","",RIGHT(db[[#This Row],[QTY/ CTN B]],LEN(db[[#This Row],[QTY/ CTN B]])-SEARCH(" ",db[[#This Row],[QTY/ CTN B]],1)))</f>
        <v>PCS</v>
      </c>
      <c r="W2420" s="87" t="str">
        <f>IF(db[[#This Row],[QTY/ CTN TG]]="",IF(db[[#This Row],[STN TG]]="","",12),LEFT(db[[#This Row],[QTY/ CTN TG]],SEARCH(" ",db[[#This Row],[QTY/ CTN TG]],1)-1))</f>
        <v/>
      </c>
      <c r="X2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20" s="87" t="str">
        <f>IF(db[[#This Row],[STN K]]="","",IF(db[[#This Row],[STN TG]]="LSN",12,""))</f>
        <v/>
      </c>
      <c r="Z2420" s="87" t="str">
        <f>IF(db[[#This Row],[STN TG]]="LSN","PCS","")</f>
        <v/>
      </c>
      <c r="AA2420" s="87">
        <f>db[[#This Row],[QTY B]]*IF(db[[#This Row],[QTY TG]]="",1,db[[#This Row],[QTY TG]])*IF(db[[#This Row],[QTY K]]="",1,db[[#This Row],[QTY K]])</f>
        <v>120</v>
      </c>
      <c r="AB2420" s="87" t="str">
        <f>IF(db[[#This Row],[STN K]]="",IF(db[[#This Row],[STN TG]]="",db[[#This Row],[STN B]],db[[#This Row],[STN TG]]),db[[#This Row],[STN K]])</f>
        <v>PCS</v>
      </c>
      <c r="AC2420" s="87"/>
    </row>
    <row r="2421" spans="1:29" x14ac:dyDescent="0.25">
      <c r="A2421" s="87">
        <f>ROW()-1</f>
        <v>2420</v>
      </c>
      <c r="B2421" s="3" t="str">
        <f>LOWER(SUBSTITUTE(SUBSTITUTE(SUBSTITUTE(SUBSTITUTE(SUBSTITUTE(SUBSTITUTE(db[[#This Row],[NB BM]]," ",),".",""),"-",""),"(",""),")",""),"/",""))</f>
        <v>taskarung70x70x30</v>
      </c>
      <c r="C2421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D2421" s="3" t="str">
        <f>LOWER(SUBSTITUTE(SUBSTITUTE(SUBSTITUTE(SUBSTITUTE(SUBSTITUTE(SUBSTITUTE(SUBSTITUTE(SUBSTITUTE(SUBSTITUTE(db[[#This Row],[NB PAJAK]]," ",""),"-",""),"(",""),")",""),".",""),",",""),"/",""),"""",""),"+",""))</f>
        <v/>
      </c>
      <c r="E2421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taskarung70x70x30120pcs</v>
      </c>
      <c r="F24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taskarung70*70*30120pcsuntana</v>
      </c>
      <c r="G2421" s="4" t="s">
        <v>5432</v>
      </c>
      <c r="H2421" s="4" t="s">
        <v>5392</v>
      </c>
      <c r="I2421" s="49"/>
      <c r="J2421" s="1" t="s">
        <v>1621</v>
      </c>
      <c r="K2421" s="28" t="e">
        <f>IF(db[[#This Row],[NB NOTA_C]]="","",COUNTIF([2]!B_MSK[concat],db[[#This Row],[NB NOTA_C]]))</f>
        <v>#REF!</v>
      </c>
      <c r="L2421" s="7" t="s">
        <v>1654</v>
      </c>
      <c r="M2421" s="3" t="s">
        <v>1667</v>
      </c>
      <c r="N2421" s="1" t="s">
        <v>2820</v>
      </c>
      <c r="O2421" s="3"/>
      <c r="P2421" s="3" t="str">
        <f>IF(db[[#This Row],[QTY/ CTN]]="","",SUBSTITUTE(SUBSTITUTE(SUBSTITUTE(db[[#This Row],[QTY/ CTN]]," ","_",2),"(",""),")","")&amp;"_")</f>
        <v>120 PCS_</v>
      </c>
      <c r="Q2421" s="3">
        <f>IF(db[[#This Row],[H_QTY/ CTN]]="","",SEARCH("_",db[[#This Row],[H_QTY/ CTN]]))</f>
        <v>8</v>
      </c>
      <c r="R2421" s="3">
        <f>IF(db[[#This Row],[H_QTY/ CTN]]="","",LEN(db[[#This Row],[H_QTY/ CTN]]))</f>
        <v>8</v>
      </c>
      <c r="S2421" s="87" t="str">
        <f>IF(db[[#This Row],[H_QTY/ CTN]]="","",LEFT(db[[#This Row],[H_QTY/ CTN]],db[[#This Row],[H_1]]-1))</f>
        <v>120 PCS</v>
      </c>
      <c r="T2421" s="87" t="str">
        <f>IF(NOT(db[[#This Row],[H_1]]=db[[#This Row],[H_2]]),MID(db[[#This Row],[H_QTY/ CTN]],db[[#This Row],[H_1]]+1,db[[#This Row],[H_2]]-db[[#This Row],[H_1]]-1),"")</f>
        <v/>
      </c>
      <c r="U2421" s="87" t="str">
        <f>IF(db[[#This Row],[QTY/ CTN B]]="","",LEFT(db[[#This Row],[QTY/ CTN B]],SEARCH(" ",db[[#This Row],[QTY/ CTN B]],1)-1))</f>
        <v>120</v>
      </c>
      <c r="V2421" s="87" t="str">
        <f>IF(db[[#This Row],[QTY/ CTN B]]="","",RIGHT(db[[#This Row],[QTY/ CTN B]],LEN(db[[#This Row],[QTY/ CTN B]])-SEARCH(" ",db[[#This Row],[QTY/ CTN B]],1)))</f>
        <v>PCS</v>
      </c>
      <c r="W2421" s="87" t="str">
        <f>IF(db[[#This Row],[QTY/ CTN TG]]="",IF(db[[#This Row],[STN TG]]="","",12),LEFT(db[[#This Row],[QTY/ CTN TG]],SEARCH(" ",db[[#This Row],[QTY/ CTN TG]],1)-1))</f>
        <v/>
      </c>
      <c r="X2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21" s="87" t="str">
        <f>IF(db[[#This Row],[STN K]]="","",IF(db[[#This Row],[STN TG]]="LSN",12,""))</f>
        <v/>
      </c>
      <c r="Z2421" s="87" t="str">
        <f>IF(db[[#This Row],[STN TG]]="LSN","PCS","")</f>
        <v/>
      </c>
      <c r="AA2421" s="87">
        <f>db[[#This Row],[QTY B]]*IF(db[[#This Row],[QTY TG]]="",1,db[[#This Row],[QTY TG]])*IF(db[[#This Row],[QTY K]]="",1,db[[#This Row],[QTY K]])</f>
        <v>120</v>
      </c>
      <c r="AB2421" s="87" t="str">
        <f>IF(db[[#This Row],[STN K]]="",IF(db[[#This Row],[STN TG]]="",db[[#This Row],[STN B]],db[[#This Row],[STN TG]]),db[[#This Row],[STN K]])</f>
        <v>PCS</v>
      </c>
      <c r="AC2421" s="87"/>
    </row>
    <row r="2422" spans="1:29" x14ac:dyDescent="0.25">
      <c r="A2422" s="87">
        <f>ROW()-1</f>
        <v>2421</v>
      </c>
      <c r="B2422" s="3" t="str">
        <f>LOWER(SUBSTITUTE(SUBSTITUTE(SUBSTITUTE(SUBSTITUTE(SUBSTITUTE(SUBSTITUTE(db[[#This Row],[NB BM]]," ",),".",""),"-",""),"(",""),")",""),"/",""))</f>
        <v>taskarungbesarjk0053</v>
      </c>
      <c r="C2422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D2422" s="3" t="str">
        <f>LOWER(SUBSTITUTE(SUBSTITUTE(SUBSTITUTE(SUBSTITUTE(SUBSTITUTE(SUBSTITUTE(SUBSTITUTE(SUBSTITUTE(SUBSTITUTE(db[[#This Row],[NB PAJAK]]," ",""),"-",""),"(",""),")",""),".",""),",",""),"/",""),"""",""),"+",""))</f>
        <v/>
      </c>
      <c r="E2422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taskarungbesarjk005310lsn</v>
      </c>
      <c r="F2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taskarungbesarjk005310lsnuntana</v>
      </c>
      <c r="G2422" s="1" t="s">
        <v>1269</v>
      </c>
      <c r="H2422" s="4" t="s">
        <v>1558</v>
      </c>
      <c r="I2422" s="49"/>
      <c r="J2422" s="1" t="s">
        <v>1621</v>
      </c>
      <c r="K2422" s="26" t="e">
        <f>IF(db[[#This Row],[NB NOTA_C]]="","",COUNTIF([2]!B_MSK[concat],db[[#This Row],[NB NOTA_C]]))</f>
        <v>#REF!</v>
      </c>
      <c r="L2422" s="6" t="s">
        <v>1660</v>
      </c>
      <c r="M2422" s="1" t="s">
        <v>1728</v>
      </c>
      <c r="N2422" s="1" t="s">
        <v>2820</v>
      </c>
      <c r="P2422" s="1" t="str">
        <f>IF(db[[#This Row],[QTY/ CTN]]="","",SUBSTITUTE(SUBSTITUTE(SUBSTITUTE(db[[#This Row],[QTY/ CTN]]," ","_",2),"(",""),")","")&amp;"_")</f>
        <v>10 LSN_</v>
      </c>
      <c r="Q2422" s="1">
        <f>IF(db[[#This Row],[H_QTY/ CTN]]="","",SEARCH("_",db[[#This Row],[H_QTY/ CTN]]))</f>
        <v>7</v>
      </c>
      <c r="R2422" s="1">
        <f>IF(db[[#This Row],[H_QTY/ CTN]]="","",LEN(db[[#This Row],[H_QTY/ CTN]]))</f>
        <v>7</v>
      </c>
      <c r="S2422" s="90" t="str">
        <f>IF(db[[#This Row],[H_QTY/ CTN]]="","",LEFT(db[[#This Row],[H_QTY/ CTN]],db[[#This Row],[H_1]]-1))</f>
        <v>10 LSN</v>
      </c>
      <c r="T2422" s="87" t="str">
        <f>IF(NOT(db[[#This Row],[H_1]]=db[[#This Row],[H_2]]),MID(db[[#This Row],[H_QTY/ CTN]],db[[#This Row],[H_1]]+1,db[[#This Row],[H_2]]-db[[#This Row],[H_1]]-1),"")</f>
        <v/>
      </c>
      <c r="U2422" s="87" t="str">
        <f>IF(db[[#This Row],[QTY/ CTN B]]="","",LEFT(db[[#This Row],[QTY/ CTN B]],SEARCH(" ",db[[#This Row],[QTY/ CTN B]],1)-1))</f>
        <v>10</v>
      </c>
      <c r="V2422" s="87" t="str">
        <f>IF(db[[#This Row],[QTY/ CTN B]]="","",RIGHT(db[[#This Row],[QTY/ CTN B]],LEN(db[[#This Row],[QTY/ CTN B]])-SEARCH(" ",db[[#This Row],[QTY/ CTN B]],1)))</f>
        <v>LSN</v>
      </c>
      <c r="W2422" s="87">
        <f>IF(db[[#This Row],[QTY/ CTN TG]]="",IF(db[[#This Row],[STN TG]]="","",12),LEFT(db[[#This Row],[QTY/ CTN TG]],SEARCH(" ",db[[#This Row],[QTY/ CTN TG]],1)-1))</f>
        <v>12</v>
      </c>
      <c r="X2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2" s="87" t="str">
        <f>IF(db[[#This Row],[STN K]]="","",IF(db[[#This Row],[STN TG]]="LSN",12,""))</f>
        <v/>
      </c>
      <c r="Z2422" s="87" t="str">
        <f>IF(db[[#This Row],[STN TG]]="LSN","PCS","")</f>
        <v/>
      </c>
      <c r="AA2422" s="87">
        <f>db[[#This Row],[QTY B]]*IF(db[[#This Row],[QTY TG]]="",1,db[[#This Row],[QTY TG]])*IF(db[[#This Row],[QTY K]]="",1,db[[#This Row],[QTY K]])</f>
        <v>120</v>
      </c>
      <c r="AB2422" s="87" t="str">
        <f>IF(db[[#This Row],[STN K]]="",IF(db[[#This Row],[STN TG]]="",db[[#This Row],[STN B]],db[[#This Row],[STN TG]]),db[[#This Row],[STN K]])</f>
        <v>PCS</v>
      </c>
      <c r="AC2422" s="87"/>
    </row>
    <row r="2423" spans="1:29" x14ac:dyDescent="0.25">
      <c r="A2423" s="87">
        <f>ROW()-1</f>
        <v>2422</v>
      </c>
      <c r="B2423" s="3" t="str">
        <f>LOWER(SUBSTITUTE(SUBSTITUTE(SUBSTITUTE(SUBSTITUTE(SUBSTITUTE(SUBSTITUTE(db[[#This Row],[NB BM]]," ",),".",""),"-",""),"(",""),")",""),"/",""))</f>
        <v>taskarungbesarresletingsep194</v>
      </c>
      <c r="C2423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D2423" s="3" t="str">
        <f>LOWER(SUBSTITUTE(SUBSTITUTE(SUBSTITUTE(SUBSTITUTE(SUBSTITUTE(SUBSTITUTE(SUBSTITUTE(SUBSTITUTE(SUBSTITUTE(db[[#This Row],[NB PAJAK]]," ",""),"-",""),"(",""),")",""),".",""),",",""),"/",""),"""",""),"+",""))</f>
        <v/>
      </c>
      <c r="E2423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taskarungbesarresletingsep19410lsn</v>
      </c>
      <c r="F2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taskarungbesarresletingsep19410lsnuntana</v>
      </c>
      <c r="G2423" s="1" t="s">
        <v>1270</v>
      </c>
      <c r="H2423" s="4" t="s">
        <v>1559</v>
      </c>
      <c r="I2423" s="49"/>
      <c r="J2423" s="1" t="s">
        <v>1621</v>
      </c>
      <c r="K2423" s="26" t="e">
        <f>IF(db[[#This Row],[NB NOTA_C]]="","",COUNTIF([2]!B_MSK[concat],db[[#This Row],[NB NOTA_C]]))</f>
        <v>#REF!</v>
      </c>
      <c r="L2423" s="6" t="s">
        <v>1660</v>
      </c>
      <c r="M2423" s="1" t="s">
        <v>1728</v>
      </c>
      <c r="N2423" s="1" t="s">
        <v>2820</v>
      </c>
      <c r="P2423" s="1" t="str">
        <f>IF(db[[#This Row],[QTY/ CTN]]="","",SUBSTITUTE(SUBSTITUTE(SUBSTITUTE(db[[#This Row],[QTY/ CTN]]," ","_",2),"(",""),")","")&amp;"_")</f>
        <v>10 LSN_</v>
      </c>
      <c r="Q2423" s="1">
        <f>IF(db[[#This Row],[H_QTY/ CTN]]="","",SEARCH("_",db[[#This Row],[H_QTY/ CTN]]))</f>
        <v>7</v>
      </c>
      <c r="R2423" s="1">
        <f>IF(db[[#This Row],[H_QTY/ CTN]]="","",LEN(db[[#This Row],[H_QTY/ CTN]]))</f>
        <v>7</v>
      </c>
      <c r="S2423" s="90" t="str">
        <f>IF(db[[#This Row],[H_QTY/ CTN]]="","",LEFT(db[[#This Row],[H_QTY/ CTN]],db[[#This Row],[H_1]]-1))</f>
        <v>10 LSN</v>
      </c>
      <c r="T2423" s="87" t="str">
        <f>IF(NOT(db[[#This Row],[H_1]]=db[[#This Row],[H_2]]),MID(db[[#This Row],[H_QTY/ CTN]],db[[#This Row],[H_1]]+1,db[[#This Row],[H_2]]-db[[#This Row],[H_1]]-1),"")</f>
        <v/>
      </c>
      <c r="U2423" s="87" t="str">
        <f>IF(db[[#This Row],[QTY/ CTN B]]="","",LEFT(db[[#This Row],[QTY/ CTN B]],SEARCH(" ",db[[#This Row],[QTY/ CTN B]],1)-1))</f>
        <v>10</v>
      </c>
      <c r="V2423" s="87" t="str">
        <f>IF(db[[#This Row],[QTY/ CTN B]]="","",RIGHT(db[[#This Row],[QTY/ CTN B]],LEN(db[[#This Row],[QTY/ CTN B]])-SEARCH(" ",db[[#This Row],[QTY/ CTN B]],1)))</f>
        <v>LSN</v>
      </c>
      <c r="W2423" s="87">
        <f>IF(db[[#This Row],[QTY/ CTN TG]]="",IF(db[[#This Row],[STN TG]]="","",12),LEFT(db[[#This Row],[QTY/ CTN TG]],SEARCH(" ",db[[#This Row],[QTY/ CTN TG]],1)-1))</f>
        <v>12</v>
      </c>
      <c r="X2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3" s="87" t="str">
        <f>IF(db[[#This Row],[STN K]]="","",IF(db[[#This Row],[STN TG]]="LSN",12,""))</f>
        <v/>
      </c>
      <c r="Z2423" s="87" t="str">
        <f>IF(db[[#This Row],[STN TG]]="LSN","PCS","")</f>
        <v/>
      </c>
      <c r="AA2423" s="87">
        <f>db[[#This Row],[QTY B]]*IF(db[[#This Row],[QTY TG]]="",1,db[[#This Row],[QTY TG]])*IF(db[[#This Row],[QTY K]]="",1,db[[#This Row],[QTY K]])</f>
        <v>120</v>
      </c>
      <c r="AB2423" s="87" t="str">
        <f>IF(db[[#This Row],[STN K]]="",IF(db[[#This Row],[STN TG]]="",db[[#This Row],[STN B]],db[[#This Row],[STN TG]]),db[[#This Row],[STN K]])</f>
        <v>PCS</v>
      </c>
      <c r="AC2423" s="87"/>
    </row>
    <row r="2424" spans="1:29" x14ac:dyDescent="0.25">
      <c r="A2424" s="87">
        <f>ROW()-1</f>
        <v>2423</v>
      </c>
      <c r="B2424" s="14" t="str">
        <f>LOWER(SUBSTITUTE(SUBSTITUTE(SUBSTITUTE(SUBSTITUTE(SUBSTITUTE(SUBSTITUTE(db[[#This Row],[NB BM]]," ",),".",""),"-",""),"(",""),")",""),"/",""))</f>
        <v>taskarungkecilmelingkar30x20x14</v>
      </c>
      <c r="C2424" s="14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D2424" s="14" t="str">
        <f>LOWER(SUBSTITUTE(SUBSTITUTE(SUBSTITUTE(SUBSTITUTE(SUBSTITUTE(SUBSTITUTE(SUBSTITUTE(SUBSTITUTE(SUBSTITUTE(db[[#This Row],[NB PAJAK]]," ",""),"-",""),"(",""),")",""),".",""),",",""),"/",""),"""",""),"+",""))</f>
        <v/>
      </c>
      <c r="E2424" s="14" t="str">
        <f>LOWER(SUBSTITUTE(SUBSTITUTE(SUBSTITUTE(SUBSTITUTE(SUBSTITUTE(SUBSTITUTE(SUBSTITUTE(SUBSTITUTE(SUBSTITUTE(db[[#This Row],[NB BM]]&amp;db[[#This Row],[QTY/ CTN]]," ",),".",""),"-",""),"(",""),")",""),",",""),"/",""),"""",""),"+",""))</f>
        <v>taskarungkecilmelingkar30x20x1430lsn</v>
      </c>
      <c r="F24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taskarungkecilmelingkar30*20*1430lsnuntana</v>
      </c>
      <c r="G2424" s="15" t="s">
        <v>4140</v>
      </c>
      <c r="H2424" s="19" t="s">
        <v>4138</v>
      </c>
      <c r="I2424" s="50"/>
      <c r="J2424" s="1" t="s">
        <v>1621</v>
      </c>
      <c r="K2424" s="27" t="e">
        <f>IF(db[[#This Row],[NB NOTA_C]]="","",COUNTIF([2]!B_MSK[concat],db[[#This Row],[NB NOTA_C]]))</f>
        <v>#REF!</v>
      </c>
      <c r="L2424" s="16" t="s">
        <v>1660</v>
      </c>
      <c r="M2424" s="14" t="s">
        <v>1722</v>
      </c>
      <c r="N2424" s="15" t="s">
        <v>2820</v>
      </c>
      <c r="O2424" s="14"/>
      <c r="P2424" s="14" t="str">
        <f>IF(db[[#This Row],[QTY/ CTN]]="","",SUBSTITUTE(SUBSTITUTE(SUBSTITUTE(db[[#This Row],[QTY/ CTN]]," ","_",2),"(",""),")","")&amp;"_")</f>
        <v>30 LSN_</v>
      </c>
      <c r="Q2424" s="14">
        <f>IF(db[[#This Row],[H_QTY/ CTN]]="","",SEARCH("_",db[[#This Row],[H_QTY/ CTN]]))</f>
        <v>7</v>
      </c>
      <c r="R2424" s="14">
        <f>IF(db[[#This Row],[H_QTY/ CTN]]="","",LEN(db[[#This Row],[H_QTY/ CTN]]))</f>
        <v>7</v>
      </c>
      <c r="S2424" s="91" t="str">
        <f>IF(db[[#This Row],[H_QTY/ CTN]]="","",LEFT(db[[#This Row],[H_QTY/ CTN]],db[[#This Row],[H_1]]-1))</f>
        <v>30 LSN</v>
      </c>
      <c r="T2424" s="91" t="str">
        <f>IF(NOT(db[[#This Row],[H_1]]=db[[#This Row],[H_2]]),MID(db[[#This Row],[H_QTY/ CTN]],db[[#This Row],[H_1]]+1,db[[#This Row],[H_2]]-db[[#This Row],[H_1]]-1),"")</f>
        <v/>
      </c>
      <c r="U2424" s="87" t="str">
        <f>IF(db[[#This Row],[QTY/ CTN B]]="","",LEFT(db[[#This Row],[QTY/ CTN B]],SEARCH(" ",db[[#This Row],[QTY/ CTN B]],1)-1))</f>
        <v>30</v>
      </c>
      <c r="V2424" s="87" t="str">
        <f>IF(db[[#This Row],[QTY/ CTN B]]="","",RIGHT(db[[#This Row],[QTY/ CTN B]],LEN(db[[#This Row],[QTY/ CTN B]])-SEARCH(" ",db[[#This Row],[QTY/ CTN B]],1)))</f>
        <v>LSN</v>
      </c>
      <c r="W2424" s="87">
        <f>IF(db[[#This Row],[QTY/ CTN TG]]="",IF(db[[#This Row],[STN TG]]="","",12),LEFT(db[[#This Row],[QTY/ CTN TG]],SEARCH(" ",db[[#This Row],[QTY/ CTN TG]],1)-1))</f>
        <v>12</v>
      </c>
      <c r="X2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4" s="87" t="str">
        <f>IF(db[[#This Row],[STN K]]="","",IF(db[[#This Row],[STN TG]]="LSN",12,""))</f>
        <v/>
      </c>
      <c r="Z2424" s="87" t="str">
        <f>IF(db[[#This Row],[STN TG]]="LSN","PCS","")</f>
        <v/>
      </c>
      <c r="AA2424" s="87">
        <f>db[[#This Row],[QTY B]]*IF(db[[#This Row],[QTY TG]]="",1,db[[#This Row],[QTY TG]])*IF(db[[#This Row],[QTY K]]="",1,db[[#This Row],[QTY K]])</f>
        <v>360</v>
      </c>
      <c r="AB2424" s="87" t="str">
        <f>IF(db[[#This Row],[STN K]]="",IF(db[[#This Row],[STN TG]]="",db[[#This Row],[STN B]],db[[#This Row],[STN TG]]),db[[#This Row],[STN K]])</f>
        <v>PCS</v>
      </c>
      <c r="AC2424" s="87"/>
    </row>
    <row r="2425" spans="1:29" x14ac:dyDescent="0.25">
      <c r="A2425" s="87">
        <f>ROW()-1</f>
        <v>2424</v>
      </c>
      <c r="B2425" s="14" t="str">
        <f>LOWER(SUBSTITUTE(SUBSTITUTE(SUBSTITUTE(SUBSTITUTE(SUBSTITUTE(SUBSTITUTE(db[[#This Row],[NB BM]]," ",),".",""),"-",""),"(",""),")",""),"/",""))</f>
        <v>taskarungminitalimelingkar23x20x14</v>
      </c>
      <c r="C2425" s="14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D2425" s="14" t="str">
        <f>LOWER(SUBSTITUTE(SUBSTITUTE(SUBSTITUTE(SUBSTITUTE(SUBSTITUTE(SUBSTITUTE(SUBSTITUTE(SUBSTITUTE(SUBSTITUTE(db[[#This Row],[NB PAJAK]]," ",""),"-",""),"(",""),")",""),".",""),",",""),"/",""),"""",""),"+",""))</f>
        <v/>
      </c>
      <c r="E2425" s="14" t="str">
        <f>LOWER(SUBSTITUTE(SUBSTITUTE(SUBSTITUTE(SUBSTITUTE(SUBSTITUTE(SUBSTITUTE(SUBSTITUTE(SUBSTITUTE(SUBSTITUTE(db[[#This Row],[NB BM]]&amp;db[[#This Row],[QTY/ CTN]]," ",),".",""),"-",""),"(",""),")",""),",",""),"/",""),"""",""),"+",""))</f>
        <v>taskarungminitalimelingkar23x20x1430lsn</v>
      </c>
      <c r="F24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taskarungminitalimelingkar23*20*1430lsnuntana</v>
      </c>
      <c r="G2425" s="15" t="s">
        <v>4139</v>
      </c>
      <c r="H2425" s="19" t="s">
        <v>4137</v>
      </c>
      <c r="I2425" s="50"/>
      <c r="J2425" s="1" t="s">
        <v>1621</v>
      </c>
      <c r="K2425" s="27" t="e">
        <f>IF(db[[#This Row],[NB NOTA_C]]="","",COUNTIF([2]!B_MSK[concat],db[[#This Row],[NB NOTA_C]]))</f>
        <v>#REF!</v>
      </c>
      <c r="L2425" s="16" t="s">
        <v>1660</v>
      </c>
      <c r="M2425" s="14" t="s">
        <v>1722</v>
      </c>
      <c r="N2425" s="15" t="s">
        <v>2820</v>
      </c>
      <c r="O2425" s="14"/>
      <c r="P2425" s="14" t="str">
        <f>IF(db[[#This Row],[QTY/ CTN]]="","",SUBSTITUTE(SUBSTITUTE(SUBSTITUTE(db[[#This Row],[QTY/ CTN]]," ","_",2),"(",""),")","")&amp;"_")</f>
        <v>30 LSN_</v>
      </c>
      <c r="Q2425" s="14">
        <f>IF(db[[#This Row],[H_QTY/ CTN]]="","",SEARCH("_",db[[#This Row],[H_QTY/ CTN]]))</f>
        <v>7</v>
      </c>
      <c r="R2425" s="14">
        <f>IF(db[[#This Row],[H_QTY/ CTN]]="","",LEN(db[[#This Row],[H_QTY/ CTN]]))</f>
        <v>7</v>
      </c>
      <c r="S2425" s="91" t="str">
        <f>IF(db[[#This Row],[H_QTY/ CTN]]="","",LEFT(db[[#This Row],[H_QTY/ CTN]],db[[#This Row],[H_1]]-1))</f>
        <v>30 LSN</v>
      </c>
      <c r="T2425" s="91" t="str">
        <f>IF(NOT(db[[#This Row],[H_1]]=db[[#This Row],[H_2]]),MID(db[[#This Row],[H_QTY/ CTN]],db[[#This Row],[H_1]]+1,db[[#This Row],[H_2]]-db[[#This Row],[H_1]]-1),"")</f>
        <v/>
      </c>
      <c r="U2425" s="87" t="str">
        <f>IF(db[[#This Row],[QTY/ CTN B]]="","",LEFT(db[[#This Row],[QTY/ CTN B]],SEARCH(" ",db[[#This Row],[QTY/ CTN B]],1)-1))</f>
        <v>30</v>
      </c>
      <c r="V2425" s="87" t="str">
        <f>IF(db[[#This Row],[QTY/ CTN B]]="","",RIGHT(db[[#This Row],[QTY/ CTN B]],LEN(db[[#This Row],[QTY/ CTN B]])-SEARCH(" ",db[[#This Row],[QTY/ CTN B]],1)))</f>
        <v>LSN</v>
      </c>
      <c r="W2425" s="87">
        <f>IF(db[[#This Row],[QTY/ CTN TG]]="",IF(db[[#This Row],[STN TG]]="","",12),LEFT(db[[#This Row],[QTY/ CTN TG]],SEARCH(" ",db[[#This Row],[QTY/ CTN TG]],1)-1))</f>
        <v>12</v>
      </c>
      <c r="X2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5" s="87" t="str">
        <f>IF(db[[#This Row],[STN K]]="","",IF(db[[#This Row],[STN TG]]="LSN",12,""))</f>
        <v/>
      </c>
      <c r="Z2425" s="87" t="str">
        <f>IF(db[[#This Row],[STN TG]]="LSN","PCS","")</f>
        <v/>
      </c>
      <c r="AA2425" s="87">
        <f>db[[#This Row],[QTY B]]*IF(db[[#This Row],[QTY TG]]="",1,db[[#This Row],[QTY TG]])*IF(db[[#This Row],[QTY K]]="",1,db[[#This Row],[QTY K]])</f>
        <v>360</v>
      </c>
      <c r="AB2425" s="87" t="str">
        <f>IF(db[[#This Row],[STN K]]="",IF(db[[#This Row],[STN TG]]="",db[[#This Row],[STN B]],db[[#This Row],[STN TG]]),db[[#This Row],[STN K]])</f>
        <v>PCS</v>
      </c>
      <c r="AC2425" s="87"/>
    </row>
    <row r="2426" spans="1:29" x14ac:dyDescent="0.25">
      <c r="A2426" s="87">
        <f>ROW()-1</f>
        <v>2425</v>
      </c>
      <c r="B2426" s="3" t="str">
        <f>LOWER(SUBSTITUTE(SUBSTITUTE(SUBSTITUTE(SUBSTITUTE(SUBSTITUTE(SUBSTITUTE(db[[#This Row],[NB BM]]," ",),".",""),"-",""),"(",""),")",""),"/",""))</f>
        <v>taskarungresletingbesarj1706</v>
      </c>
      <c r="C2426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D2426" s="3" t="str">
        <f>LOWER(SUBSTITUTE(SUBSTITUTE(SUBSTITUTE(SUBSTITUTE(SUBSTITUTE(SUBSTITUTE(SUBSTITUTE(SUBSTITUTE(SUBSTITUTE(db[[#This Row],[NB PAJAK]]," ",""),"-",""),"(",""),")",""),".",""),",",""),"/",""),"""",""),"+",""))</f>
        <v/>
      </c>
      <c r="E2426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taskarungresletingbesarj170610lsn</v>
      </c>
      <c r="F24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taskarungresletingbesarj170610lsnuntana</v>
      </c>
      <c r="G2426" s="1" t="s">
        <v>1271</v>
      </c>
      <c r="H2426" s="4" t="s">
        <v>1560</v>
      </c>
      <c r="I2426" s="49"/>
      <c r="J2426" s="1" t="s">
        <v>1621</v>
      </c>
      <c r="K2426" s="26" t="e">
        <f>IF(db[[#This Row],[NB NOTA_C]]="","",COUNTIF([2]!B_MSK[concat],db[[#This Row],[NB NOTA_C]]))</f>
        <v>#REF!</v>
      </c>
      <c r="L2426" s="6" t="s">
        <v>1660</v>
      </c>
      <c r="M2426" s="1" t="s">
        <v>1728</v>
      </c>
      <c r="N2426" s="1" t="s">
        <v>2820</v>
      </c>
      <c r="P2426" s="1" t="str">
        <f>IF(db[[#This Row],[QTY/ CTN]]="","",SUBSTITUTE(SUBSTITUTE(SUBSTITUTE(db[[#This Row],[QTY/ CTN]]," ","_",2),"(",""),")","")&amp;"_")</f>
        <v>10 LSN_</v>
      </c>
      <c r="Q2426" s="1">
        <f>IF(db[[#This Row],[H_QTY/ CTN]]="","",SEARCH("_",db[[#This Row],[H_QTY/ CTN]]))</f>
        <v>7</v>
      </c>
      <c r="R2426" s="1">
        <f>IF(db[[#This Row],[H_QTY/ CTN]]="","",LEN(db[[#This Row],[H_QTY/ CTN]]))</f>
        <v>7</v>
      </c>
      <c r="S2426" s="90" t="str">
        <f>IF(db[[#This Row],[H_QTY/ CTN]]="","",LEFT(db[[#This Row],[H_QTY/ CTN]],db[[#This Row],[H_1]]-1))</f>
        <v>10 LSN</v>
      </c>
      <c r="T2426" s="87" t="str">
        <f>IF(NOT(db[[#This Row],[H_1]]=db[[#This Row],[H_2]]),MID(db[[#This Row],[H_QTY/ CTN]],db[[#This Row],[H_1]]+1,db[[#This Row],[H_2]]-db[[#This Row],[H_1]]-1),"")</f>
        <v/>
      </c>
      <c r="U2426" s="87" t="str">
        <f>IF(db[[#This Row],[QTY/ CTN B]]="","",LEFT(db[[#This Row],[QTY/ CTN B]],SEARCH(" ",db[[#This Row],[QTY/ CTN B]],1)-1))</f>
        <v>10</v>
      </c>
      <c r="V2426" s="87" t="str">
        <f>IF(db[[#This Row],[QTY/ CTN B]]="","",RIGHT(db[[#This Row],[QTY/ CTN B]],LEN(db[[#This Row],[QTY/ CTN B]])-SEARCH(" ",db[[#This Row],[QTY/ CTN B]],1)))</f>
        <v>LSN</v>
      </c>
      <c r="W2426" s="87">
        <f>IF(db[[#This Row],[QTY/ CTN TG]]="",IF(db[[#This Row],[STN TG]]="","",12),LEFT(db[[#This Row],[QTY/ CTN TG]],SEARCH(" ",db[[#This Row],[QTY/ CTN TG]],1)-1))</f>
        <v>12</v>
      </c>
      <c r="X2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6" s="87" t="str">
        <f>IF(db[[#This Row],[STN K]]="","",IF(db[[#This Row],[STN TG]]="LSN",12,""))</f>
        <v/>
      </c>
      <c r="Z2426" s="87" t="str">
        <f>IF(db[[#This Row],[STN TG]]="LSN","PCS","")</f>
        <v/>
      </c>
      <c r="AA2426" s="87">
        <f>db[[#This Row],[QTY B]]*IF(db[[#This Row],[QTY TG]]="",1,db[[#This Row],[QTY TG]])*IF(db[[#This Row],[QTY K]]="",1,db[[#This Row],[QTY K]])</f>
        <v>120</v>
      </c>
      <c r="AB2426" s="87" t="str">
        <f>IF(db[[#This Row],[STN K]]="",IF(db[[#This Row],[STN TG]]="",db[[#This Row],[STN B]],db[[#This Row],[STN TG]]),db[[#This Row],[STN K]])</f>
        <v>PCS</v>
      </c>
      <c r="AC2426" s="87"/>
    </row>
    <row r="2427" spans="1:29" x14ac:dyDescent="0.25">
      <c r="A2427" s="87">
        <f>ROW()-1</f>
        <v>2426</v>
      </c>
      <c r="B2427" s="3" t="str">
        <f>LOWER(SUBSTITUTE(SUBSTITUTE(SUBSTITUTE(SUBSTITUTE(SUBSTITUTE(SUBSTITUTE(db[[#This Row],[NB BM]]," ",),".",""),"-",""),"(",""),")",""),"/",""))</f>
        <v>taskarungresletingbesarj2729</v>
      </c>
      <c r="C2427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D2427" s="3" t="str">
        <f>LOWER(SUBSTITUTE(SUBSTITUTE(SUBSTITUTE(SUBSTITUTE(SUBSTITUTE(SUBSTITUTE(SUBSTITUTE(SUBSTITUTE(SUBSTITUTE(db[[#This Row],[NB PAJAK]]," ",""),"-",""),"(",""),")",""),".",""),",",""),"/",""),"""",""),"+",""))</f>
        <v/>
      </c>
      <c r="E2427" s="3" t="str">
        <f>LOWER(SUBSTITUTE(SUBSTITUTE(SUBSTITUTE(SUBSTITUTE(SUBSTITUTE(SUBSTITUTE(SUBSTITUTE(SUBSTITUTE(SUBSTITUTE(db[[#This Row],[NB BM]]&amp;db[[#This Row],[QTY/ CTN]]," ",),".",""),"-",""),"(",""),")",""),",",""),"/",""),"""",""),"+",""))</f>
        <v>taskarungresletingbesarj272910lsn</v>
      </c>
      <c r="F24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taskarungresletingbesarj272910lsnuntana</v>
      </c>
      <c r="G2427" s="1" t="s">
        <v>1272</v>
      </c>
      <c r="H2427" s="4" t="s">
        <v>1561</v>
      </c>
      <c r="I2427" s="49"/>
      <c r="J2427" s="1" t="s">
        <v>1621</v>
      </c>
      <c r="K2427" s="26" t="e">
        <f>IF(db[[#This Row],[NB NOTA_C]]="","",COUNTIF([2]!B_MSK[concat],db[[#This Row],[NB NOTA_C]]))</f>
        <v>#REF!</v>
      </c>
      <c r="L2427" s="6" t="s">
        <v>1660</v>
      </c>
      <c r="M2427" s="1" t="s">
        <v>1728</v>
      </c>
      <c r="N2427" s="1" t="s">
        <v>2820</v>
      </c>
      <c r="P2427" s="1" t="str">
        <f>IF(db[[#This Row],[QTY/ CTN]]="","",SUBSTITUTE(SUBSTITUTE(SUBSTITUTE(db[[#This Row],[QTY/ CTN]]," ","_",2),"(",""),")","")&amp;"_")</f>
        <v>10 LSN_</v>
      </c>
      <c r="Q2427" s="1">
        <f>IF(db[[#This Row],[H_QTY/ CTN]]="","",SEARCH("_",db[[#This Row],[H_QTY/ CTN]]))</f>
        <v>7</v>
      </c>
      <c r="R2427" s="1">
        <f>IF(db[[#This Row],[H_QTY/ CTN]]="","",LEN(db[[#This Row],[H_QTY/ CTN]]))</f>
        <v>7</v>
      </c>
      <c r="S2427" s="90" t="str">
        <f>IF(db[[#This Row],[H_QTY/ CTN]]="","",LEFT(db[[#This Row],[H_QTY/ CTN]],db[[#This Row],[H_1]]-1))</f>
        <v>10 LSN</v>
      </c>
      <c r="T2427" s="87" t="str">
        <f>IF(NOT(db[[#This Row],[H_1]]=db[[#This Row],[H_2]]),MID(db[[#This Row],[H_QTY/ CTN]],db[[#This Row],[H_1]]+1,db[[#This Row],[H_2]]-db[[#This Row],[H_1]]-1),"")</f>
        <v/>
      </c>
      <c r="U2427" s="87" t="str">
        <f>IF(db[[#This Row],[QTY/ CTN B]]="","",LEFT(db[[#This Row],[QTY/ CTN B]],SEARCH(" ",db[[#This Row],[QTY/ CTN B]],1)-1))</f>
        <v>10</v>
      </c>
      <c r="V2427" s="87" t="str">
        <f>IF(db[[#This Row],[QTY/ CTN B]]="","",RIGHT(db[[#This Row],[QTY/ CTN B]],LEN(db[[#This Row],[QTY/ CTN B]])-SEARCH(" ",db[[#This Row],[QTY/ CTN B]],1)))</f>
        <v>LSN</v>
      </c>
      <c r="W2427" s="87">
        <f>IF(db[[#This Row],[QTY/ CTN TG]]="",IF(db[[#This Row],[STN TG]]="","",12),LEFT(db[[#This Row],[QTY/ CTN TG]],SEARCH(" ",db[[#This Row],[QTY/ CTN TG]],1)-1))</f>
        <v>12</v>
      </c>
      <c r="X2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7" s="87" t="str">
        <f>IF(db[[#This Row],[STN K]]="","",IF(db[[#This Row],[STN TG]]="LSN",12,""))</f>
        <v/>
      </c>
      <c r="Z2427" s="87" t="str">
        <f>IF(db[[#This Row],[STN TG]]="LSN","PCS","")</f>
        <v/>
      </c>
      <c r="AA2427" s="87">
        <f>db[[#This Row],[QTY B]]*IF(db[[#This Row],[QTY TG]]="",1,db[[#This Row],[QTY TG]])*IF(db[[#This Row],[QTY K]]="",1,db[[#This Row],[QTY K]])</f>
        <v>120</v>
      </c>
      <c r="AB2427" s="87" t="str">
        <f>IF(db[[#This Row],[STN K]]="",IF(db[[#This Row],[STN TG]]="",db[[#This Row],[STN B]],db[[#This Row],[STN TG]]),db[[#This Row],[STN K]])</f>
        <v>PCS</v>
      </c>
      <c r="AC2427" s="87"/>
    </row>
    <row r="2428" spans="1:29" x14ac:dyDescent="0.25">
      <c r="A2428" s="87">
        <f>ROW()-1</f>
        <v>2427</v>
      </c>
      <c r="B2428" s="3" t="str">
        <f>LOWER(SUBSTITUTE(SUBSTITUTE(SUBSTITUTE(SUBSTITUTE(SUBSTITUTE(SUBSTITUTE(db[[#This Row],[NB BM]]," ",),".",""),"-",""),"(",""),")",""),"/",""))</f>
        <v>taspaperbagmj2</v>
      </c>
      <c r="C2428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D2428" s="3" t="str">
        <f>LOWER(SUBSTITUTE(SUBSTITUTE(SUBSTITUTE(SUBSTITUTE(SUBSTITUTE(SUBSTITUTE(SUBSTITUTE(SUBSTITUTE(SUBSTITUTE(db[[#This Row],[NB PAJAK]]," ",""),"-",""),"(",""),")",""),".",""),",",""),"/",""),"""",""),"+",""))</f>
        <v/>
      </c>
      <c r="E2428" s="3" t="str">
        <f>LOWER(SUBSTITUTE(SUBSTITUTE(SUBSTITUTE(SUBSTITUTE(SUBSTITUTE(SUBSTITUTE(SUBSTITUTE(SUBSTITUTE(SUBSTITUTE(db[[#This Row],[NB BM]]&amp;db[[#This Row],[QTY/ CTN]]," ",),".",""),"-",""),"(",""),")",""),",",""),"/",""),"""",""),"+",""))</f>
        <v>taspaperbagmj260lsn</v>
      </c>
      <c r="F2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taspaperbagmj260lsnuntana</v>
      </c>
      <c r="G2428" s="1" t="s">
        <v>2032</v>
      </c>
      <c r="H2428" s="4" t="s">
        <v>3005</v>
      </c>
      <c r="I2428" s="49"/>
      <c r="J2428" s="1" t="s">
        <v>1621</v>
      </c>
      <c r="K2428" s="26" t="e">
        <f>IF(db[[#This Row],[NB NOTA_C]]="","",COUNTIF([2]!B_MSK[concat],db[[#This Row],[NB NOTA_C]]))</f>
        <v>#REF!</v>
      </c>
      <c r="L2428" s="7" t="s">
        <v>2154</v>
      </c>
      <c r="M2428" s="3" t="s">
        <v>1670</v>
      </c>
      <c r="N2428" s="1" t="s">
        <v>2820</v>
      </c>
      <c r="P2428" s="1" t="str">
        <f>IF(db[[#This Row],[QTY/ CTN]]="","",SUBSTITUTE(SUBSTITUTE(SUBSTITUTE(db[[#This Row],[QTY/ CTN]]," ","_",2),"(",""),")","")&amp;"_")</f>
        <v>60 LSN_</v>
      </c>
      <c r="Q2428" s="1">
        <f>IF(db[[#This Row],[H_QTY/ CTN]]="","",SEARCH("_",db[[#This Row],[H_QTY/ CTN]]))</f>
        <v>7</v>
      </c>
      <c r="R2428" s="1">
        <f>IF(db[[#This Row],[H_QTY/ CTN]]="","",LEN(db[[#This Row],[H_QTY/ CTN]]))</f>
        <v>7</v>
      </c>
      <c r="S2428" s="90" t="str">
        <f>IF(db[[#This Row],[H_QTY/ CTN]]="","",LEFT(db[[#This Row],[H_QTY/ CTN]],db[[#This Row],[H_1]]-1))</f>
        <v>60 LSN</v>
      </c>
      <c r="T2428" s="87" t="str">
        <f>IF(NOT(db[[#This Row],[H_1]]=db[[#This Row],[H_2]]),MID(db[[#This Row],[H_QTY/ CTN]],db[[#This Row],[H_1]]+1,db[[#This Row],[H_2]]-db[[#This Row],[H_1]]-1),"")</f>
        <v/>
      </c>
      <c r="U2428" s="87" t="str">
        <f>IF(db[[#This Row],[QTY/ CTN B]]="","",LEFT(db[[#This Row],[QTY/ CTN B]],SEARCH(" ",db[[#This Row],[QTY/ CTN B]],1)-1))</f>
        <v>60</v>
      </c>
      <c r="V2428" s="87" t="str">
        <f>IF(db[[#This Row],[QTY/ CTN B]]="","",RIGHT(db[[#This Row],[QTY/ CTN B]],LEN(db[[#This Row],[QTY/ CTN B]])-SEARCH(" ",db[[#This Row],[QTY/ CTN B]],1)))</f>
        <v>LSN</v>
      </c>
      <c r="W2428" s="87">
        <f>IF(db[[#This Row],[QTY/ CTN TG]]="",IF(db[[#This Row],[STN TG]]="","",12),LEFT(db[[#This Row],[QTY/ CTN TG]],SEARCH(" ",db[[#This Row],[QTY/ CTN TG]],1)-1))</f>
        <v>12</v>
      </c>
      <c r="X2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8" s="87" t="str">
        <f>IF(db[[#This Row],[STN K]]="","",IF(db[[#This Row],[STN TG]]="LSN",12,""))</f>
        <v/>
      </c>
      <c r="Z2428" s="87" t="str">
        <f>IF(db[[#This Row],[STN TG]]="LSN","PCS","")</f>
        <v/>
      </c>
      <c r="AA2428" s="87">
        <f>db[[#This Row],[QTY B]]*IF(db[[#This Row],[QTY TG]]="",1,db[[#This Row],[QTY TG]])*IF(db[[#This Row],[QTY K]]="",1,db[[#This Row],[QTY K]])</f>
        <v>720</v>
      </c>
      <c r="AB2428" s="87" t="str">
        <f>IF(db[[#This Row],[STN K]]="",IF(db[[#This Row],[STN TG]]="",db[[#This Row],[STN B]],db[[#This Row],[STN TG]]),db[[#This Row],[STN K]])</f>
        <v>PCS</v>
      </c>
      <c r="AC2428" s="87"/>
    </row>
    <row r="2429" spans="1:29" x14ac:dyDescent="0.25">
      <c r="A2429" s="87">
        <f>ROW()-1</f>
        <v>2428</v>
      </c>
      <c r="B2429" s="3" t="str">
        <f>LOWER(SUBSTITUTE(SUBSTITUTE(SUBSTITUTE(SUBSTITUTE(SUBSTITUTE(SUBSTITUTE(db[[#This Row],[NB BM]]," ",),".",""),"-",""),"(",""),")",""),"/",""))</f>
        <v>tastentengkarungtnt080</v>
      </c>
      <c r="C2429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D2429" s="3" t="str">
        <f>LOWER(SUBSTITUTE(SUBSTITUTE(SUBSTITUTE(SUBSTITUTE(SUBSTITUTE(SUBSTITUTE(SUBSTITUTE(SUBSTITUTE(SUBSTITUTE(db[[#This Row],[NB PAJAK]]," ",""),"-",""),"(",""),")",""),".",""),",",""),"/",""),"""",""),"+",""))</f>
        <v/>
      </c>
      <c r="E2429" s="3" t="str">
        <f>LOWER(SUBSTITUTE(SUBSTITUTE(SUBSTITUTE(SUBSTITUTE(SUBSTITUTE(SUBSTITUTE(SUBSTITUTE(SUBSTITUTE(SUBSTITUTE(db[[#This Row],[NB BM]]&amp;db[[#This Row],[QTY/ CTN]]," ",),".",""),"-",""),"(",""),")",""),",",""),"/",""),"""",""),"+",""))</f>
        <v>tastentengkarungtnt08050lsn</v>
      </c>
      <c r="F2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tastentengkarungtnt08050lsnuntana</v>
      </c>
      <c r="G2429" s="1" t="s">
        <v>1273</v>
      </c>
      <c r="H2429" s="4" t="s">
        <v>1562</v>
      </c>
      <c r="I2429" s="49"/>
      <c r="J2429" s="1" t="s">
        <v>1621</v>
      </c>
      <c r="K2429" s="26" t="e">
        <f>IF(db[[#This Row],[NB NOTA_C]]="","",COUNTIF([2]!B_MSK[concat],db[[#This Row],[NB NOTA_C]]))</f>
        <v>#REF!</v>
      </c>
      <c r="L2429" s="6" t="s">
        <v>1640</v>
      </c>
      <c r="M2429" s="1" t="s">
        <v>1738</v>
      </c>
      <c r="N2429" s="1" t="s">
        <v>2820</v>
      </c>
      <c r="P2429" s="1" t="str">
        <f>IF(db[[#This Row],[QTY/ CTN]]="","",SUBSTITUTE(SUBSTITUTE(SUBSTITUTE(db[[#This Row],[QTY/ CTN]]," ","_",2),"(",""),")","")&amp;"_")</f>
        <v>50 LSN_</v>
      </c>
      <c r="Q2429" s="1">
        <f>IF(db[[#This Row],[H_QTY/ CTN]]="","",SEARCH("_",db[[#This Row],[H_QTY/ CTN]]))</f>
        <v>7</v>
      </c>
      <c r="R2429" s="1">
        <f>IF(db[[#This Row],[H_QTY/ CTN]]="","",LEN(db[[#This Row],[H_QTY/ CTN]]))</f>
        <v>7</v>
      </c>
      <c r="S2429" s="90" t="str">
        <f>IF(db[[#This Row],[H_QTY/ CTN]]="","",LEFT(db[[#This Row],[H_QTY/ CTN]],db[[#This Row],[H_1]]-1))</f>
        <v>50 LSN</v>
      </c>
      <c r="T2429" s="87" t="str">
        <f>IF(NOT(db[[#This Row],[H_1]]=db[[#This Row],[H_2]]),MID(db[[#This Row],[H_QTY/ CTN]],db[[#This Row],[H_1]]+1,db[[#This Row],[H_2]]-db[[#This Row],[H_1]]-1),"")</f>
        <v/>
      </c>
      <c r="U2429" s="87" t="str">
        <f>IF(db[[#This Row],[QTY/ CTN B]]="","",LEFT(db[[#This Row],[QTY/ CTN B]],SEARCH(" ",db[[#This Row],[QTY/ CTN B]],1)-1))</f>
        <v>50</v>
      </c>
      <c r="V2429" s="87" t="str">
        <f>IF(db[[#This Row],[QTY/ CTN B]]="","",RIGHT(db[[#This Row],[QTY/ CTN B]],LEN(db[[#This Row],[QTY/ CTN B]])-SEARCH(" ",db[[#This Row],[QTY/ CTN B]],1)))</f>
        <v>LSN</v>
      </c>
      <c r="W2429" s="87">
        <f>IF(db[[#This Row],[QTY/ CTN TG]]="",IF(db[[#This Row],[STN TG]]="","",12),LEFT(db[[#This Row],[QTY/ CTN TG]],SEARCH(" ",db[[#This Row],[QTY/ CTN TG]],1)-1))</f>
        <v>12</v>
      </c>
      <c r="X2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29" s="87" t="str">
        <f>IF(db[[#This Row],[STN K]]="","",IF(db[[#This Row],[STN TG]]="LSN",12,""))</f>
        <v/>
      </c>
      <c r="Z2429" s="87" t="str">
        <f>IF(db[[#This Row],[STN TG]]="LSN","PCS","")</f>
        <v/>
      </c>
      <c r="AA2429" s="87">
        <f>db[[#This Row],[QTY B]]*IF(db[[#This Row],[QTY TG]]="",1,db[[#This Row],[QTY TG]])*IF(db[[#This Row],[QTY K]]="",1,db[[#This Row],[QTY K]])</f>
        <v>600</v>
      </c>
      <c r="AB2429" s="87" t="str">
        <f>IF(db[[#This Row],[STN K]]="",IF(db[[#This Row],[STN TG]]="",db[[#This Row],[STN B]],db[[#This Row],[STN TG]]),db[[#This Row],[STN K]])</f>
        <v>PCS</v>
      </c>
      <c r="AC2429" s="87"/>
    </row>
    <row r="2430" spans="1:29" x14ac:dyDescent="0.25">
      <c r="A2430" s="87">
        <f>ROW()-1</f>
        <v>2429</v>
      </c>
      <c r="B2430" s="3" t="str">
        <f>LOWER(SUBSTITUTE(SUBSTITUTE(SUBSTITUTE(SUBSTITUTE(SUBSTITUTE(SUBSTITUTE(db[[#This Row],[NB BM]]," ",),".",""),"-",""),"(",""),")",""),"/",""))</f>
        <v>thermossauma</v>
      </c>
      <c r="C2430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D2430" s="3" t="str">
        <f>LOWER(SUBSTITUTE(SUBSTITUTE(SUBSTITUTE(SUBSTITUTE(SUBSTITUTE(SUBSTITUTE(SUBSTITUTE(SUBSTITUTE(SUBSTITUTE(db[[#This Row],[NB PAJAK]]," ",""),"-",""),"(",""),")",""),".",""),",",""),"/",""),"""",""),"+",""))</f>
        <v/>
      </c>
      <c r="E2430" s="3" t="str">
        <f>LOWER(SUBSTITUTE(SUBSTITUTE(SUBSTITUTE(SUBSTITUTE(SUBSTITUTE(SUBSTITUTE(SUBSTITUTE(SUBSTITUTE(SUBSTITUTE(db[[#This Row],[NB BM]]&amp;db[[#This Row],[QTY/ CTN]]," ",),".",""),"-",""),"(",""),")",""),",",""),"/",""),"""",""),"+",""))</f>
        <v>thermossauma1pcs</v>
      </c>
      <c r="F24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thermossauma1pcsartomoro</v>
      </c>
      <c r="G2430" s="1" t="s">
        <v>3474</v>
      </c>
      <c r="H2430" s="4" t="s">
        <v>3473</v>
      </c>
      <c r="I2430" s="49"/>
      <c r="J2430" s="1" t="s">
        <v>1620</v>
      </c>
      <c r="K2430" s="28" t="e">
        <f>IF(db[[#This Row],[NB NOTA_C]]="","",COUNTIF([2]!B_MSK[concat],db[[#This Row],[NB NOTA_C]]))</f>
        <v>#REF!</v>
      </c>
      <c r="L2430" s="7" t="s">
        <v>1633</v>
      </c>
      <c r="M2430" s="3" t="s">
        <v>2188</v>
      </c>
      <c r="N2430" s="1" t="s">
        <v>2790</v>
      </c>
      <c r="O2430" s="3"/>
      <c r="P2430" s="3" t="str">
        <f>IF(db[[#This Row],[QTY/ CTN]]="","",SUBSTITUTE(SUBSTITUTE(SUBSTITUTE(db[[#This Row],[QTY/ CTN]]," ","_",2),"(",""),")","")&amp;"_")</f>
        <v>1 PCS_</v>
      </c>
      <c r="Q2430" s="3">
        <f>IF(db[[#This Row],[H_QTY/ CTN]]="","",SEARCH("_",db[[#This Row],[H_QTY/ CTN]]))</f>
        <v>6</v>
      </c>
      <c r="R2430" s="3">
        <f>IF(db[[#This Row],[H_QTY/ CTN]]="","",LEN(db[[#This Row],[H_QTY/ CTN]]))</f>
        <v>6</v>
      </c>
      <c r="S2430" s="87" t="str">
        <f>IF(db[[#This Row],[H_QTY/ CTN]]="","",LEFT(db[[#This Row],[H_QTY/ CTN]],db[[#This Row],[H_1]]-1))</f>
        <v>1 PCS</v>
      </c>
      <c r="T2430" s="87" t="str">
        <f>IF(NOT(db[[#This Row],[H_1]]=db[[#This Row],[H_2]]),MID(db[[#This Row],[H_QTY/ CTN]],db[[#This Row],[H_1]]+1,db[[#This Row],[H_2]]-db[[#This Row],[H_1]]-1),"")</f>
        <v/>
      </c>
      <c r="U2430" s="87" t="str">
        <f>IF(db[[#This Row],[QTY/ CTN B]]="","",LEFT(db[[#This Row],[QTY/ CTN B]],SEARCH(" ",db[[#This Row],[QTY/ CTN B]],1)-1))</f>
        <v>1</v>
      </c>
      <c r="V2430" s="87" t="str">
        <f>IF(db[[#This Row],[QTY/ CTN B]]="","",RIGHT(db[[#This Row],[QTY/ CTN B]],LEN(db[[#This Row],[QTY/ CTN B]])-SEARCH(" ",db[[#This Row],[QTY/ CTN B]],1)))</f>
        <v>PCS</v>
      </c>
      <c r="W2430" s="87" t="str">
        <f>IF(db[[#This Row],[QTY/ CTN TG]]="",IF(db[[#This Row],[STN TG]]="","",12),LEFT(db[[#This Row],[QTY/ CTN TG]],SEARCH(" ",db[[#This Row],[QTY/ CTN TG]],1)-1))</f>
        <v/>
      </c>
      <c r="X2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30" s="87" t="str">
        <f>IF(db[[#This Row],[STN K]]="","",IF(db[[#This Row],[STN TG]]="LSN",12,""))</f>
        <v/>
      </c>
      <c r="Z2430" s="87" t="str">
        <f>IF(db[[#This Row],[STN TG]]="LSN","PCS","")</f>
        <v/>
      </c>
      <c r="AA2430" s="87">
        <f>db[[#This Row],[QTY B]]*IF(db[[#This Row],[QTY TG]]="",1,db[[#This Row],[QTY TG]])*IF(db[[#This Row],[QTY K]]="",1,db[[#This Row],[QTY K]])</f>
        <v>1</v>
      </c>
      <c r="AB2430" s="87" t="str">
        <f>IF(db[[#This Row],[STN K]]="",IF(db[[#This Row],[STN TG]]="",db[[#This Row],[STN B]],db[[#This Row],[STN TG]]),db[[#This Row],[STN K]])</f>
        <v>PCS</v>
      </c>
      <c r="AC2430" s="87"/>
    </row>
    <row r="2431" spans="1:29" x14ac:dyDescent="0.25">
      <c r="A2431" s="87">
        <f>ROW()-1</f>
        <v>2430</v>
      </c>
      <c r="B2431" s="3" t="str">
        <f>LOWER(SUBSTITUTE(SUBSTITUTE(SUBSTITUTE(SUBSTITUTE(SUBSTITUTE(SUBSTITUTE(db[[#This Row],[NB BM]]," ",),".",""),"-",""),"(",""),")",""),"/",""))</f>
        <v>tintaherok1054</v>
      </c>
      <c r="C2431" s="3" t="str">
        <f>LOWER(SUBSTITUTE(SUBSTITUTE(SUBSTITUTE(SUBSTITUTE(SUBSTITUTE(SUBSTITUTE(SUBSTITUTE(SUBSTITUTE(SUBSTITUTE(db[[#This Row],[NB NOTA]]," ",),".",""),"-",""),"(",""),")",""),",",""),"/",""),"""",""),"+",""))</f>
        <v>tintak1054</v>
      </c>
      <c r="D2431" s="3" t="str">
        <f>LOWER(SUBSTITUTE(SUBSTITUTE(SUBSTITUTE(SUBSTITUTE(SUBSTITUTE(SUBSTITUTE(SUBSTITUTE(SUBSTITUTE(SUBSTITUTE(db[[#This Row],[NB PAJAK]]," ",""),"-",""),"(",""),")",""),".",""),",",""),"/",""),"""",""),"+",""))</f>
        <v>tintaherok1054</v>
      </c>
      <c r="E2431" s="3" t="str">
        <f>LOWER(SUBSTITUTE(SUBSTITUTE(SUBSTITUTE(SUBSTITUTE(SUBSTITUTE(SUBSTITUTE(SUBSTITUTE(SUBSTITUTE(SUBSTITUTE(db[[#This Row],[NB BM]]&amp;db[[#This Row],[QTY/ CTN]]," ",),".",""),"-",""),"(",""),")",""),",",""),"/",""),"""",""),"+",""))</f>
        <v>tintaherok105412lsn</v>
      </c>
      <c r="F2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tintak105412lsnartomoro</v>
      </c>
      <c r="G2431" s="4" t="s">
        <v>5989</v>
      </c>
      <c r="H2431" s="4" t="s">
        <v>5918</v>
      </c>
      <c r="I2431" s="49" t="s">
        <v>5990</v>
      </c>
      <c r="J2431" s="1" t="s">
        <v>1620</v>
      </c>
      <c r="K2431" s="28" t="e">
        <f>IF(db[[#This Row],[NB NOTA_C]]="","",COUNTIF([2]!B_MSK[concat],db[[#This Row],[NB NOTA_C]]))</f>
        <v>#REF!</v>
      </c>
      <c r="L2431" s="7" t="s">
        <v>2151</v>
      </c>
      <c r="M2431" s="3" t="s">
        <v>1661</v>
      </c>
      <c r="N2431" s="1" t="s">
        <v>5960</v>
      </c>
      <c r="O2431" s="3" t="s">
        <v>5961</v>
      </c>
      <c r="P2431" s="3" t="str">
        <f>IF(db[[#This Row],[QTY/ CTN]]="","",SUBSTITUTE(SUBSTITUTE(SUBSTITUTE(db[[#This Row],[QTY/ CTN]]," ","_",2),"(",""),")","")&amp;"_")</f>
        <v>12 LSN_</v>
      </c>
      <c r="Q2431" s="3">
        <f>IF(db[[#This Row],[H_QTY/ CTN]]="","",SEARCH("_",db[[#This Row],[H_QTY/ CTN]]))</f>
        <v>7</v>
      </c>
      <c r="R2431" s="3">
        <f>IF(db[[#This Row],[H_QTY/ CTN]]="","",LEN(db[[#This Row],[H_QTY/ CTN]]))</f>
        <v>7</v>
      </c>
      <c r="S2431" s="87" t="str">
        <f>IF(db[[#This Row],[H_QTY/ CTN]]="","",LEFT(db[[#This Row],[H_QTY/ CTN]],db[[#This Row],[H_1]]-1))</f>
        <v>12 LSN</v>
      </c>
      <c r="T2431" s="87" t="str">
        <f>IF(NOT(db[[#This Row],[H_1]]=db[[#This Row],[H_2]]),MID(db[[#This Row],[H_QTY/ CTN]],db[[#This Row],[H_1]]+1,db[[#This Row],[H_2]]-db[[#This Row],[H_1]]-1),"")</f>
        <v/>
      </c>
      <c r="U2431" s="87" t="str">
        <f>IF(db[[#This Row],[QTY/ CTN B]]="","",LEFT(db[[#This Row],[QTY/ CTN B]],SEARCH(" ",db[[#This Row],[QTY/ CTN B]],1)-1))</f>
        <v>12</v>
      </c>
      <c r="V2431" s="87" t="str">
        <f>IF(db[[#This Row],[QTY/ CTN B]]="","",RIGHT(db[[#This Row],[QTY/ CTN B]],LEN(db[[#This Row],[QTY/ CTN B]])-SEARCH(" ",db[[#This Row],[QTY/ CTN B]],1)))</f>
        <v>LSN</v>
      </c>
      <c r="W2431" s="87">
        <f>IF(db[[#This Row],[QTY/ CTN TG]]="",IF(db[[#This Row],[STN TG]]="","",12),LEFT(db[[#This Row],[QTY/ CTN TG]],SEARCH(" ",db[[#This Row],[QTY/ CTN TG]],1)-1))</f>
        <v>12</v>
      </c>
      <c r="X2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1" s="87" t="str">
        <f>IF(db[[#This Row],[STN K]]="","",IF(db[[#This Row],[STN TG]]="LSN",12,""))</f>
        <v/>
      </c>
      <c r="Z2431" s="87" t="str">
        <f>IF(db[[#This Row],[STN TG]]="LSN","PCS","")</f>
        <v/>
      </c>
      <c r="AA2431" s="87">
        <f>db[[#This Row],[QTY B]]*IF(db[[#This Row],[QTY TG]]="",1,db[[#This Row],[QTY TG]])*IF(db[[#This Row],[QTY K]]="",1,db[[#This Row],[QTY K]])</f>
        <v>144</v>
      </c>
      <c r="AB2431" s="87" t="str">
        <f>IF(db[[#This Row],[STN K]]="",IF(db[[#This Row],[STN TG]]="",db[[#This Row],[STN B]],db[[#This Row],[STN TG]]),db[[#This Row],[STN K]])</f>
        <v>PCS</v>
      </c>
      <c r="AC2431" s="87"/>
    </row>
    <row r="2432" spans="1:29" x14ac:dyDescent="0.25">
      <c r="A2432" s="87">
        <f>ROW()-1</f>
        <v>2431</v>
      </c>
      <c r="B2432" s="14" t="str">
        <f>LOWER(SUBSTITUTE(SUBSTITUTE(SUBSTITUTE(SUBSTITUTE(SUBSTITUTE(SUBSTITUTE(db[[#This Row],[NB BM]]," ",),".",""),"-",""),"(",""),")",""),"/",""))</f>
        <v>tipeex8003</v>
      </c>
      <c r="C2432" s="14" t="str">
        <f>LOWER(SUBSTITUTE(SUBSTITUTE(SUBSTITUTE(SUBSTITUTE(SUBSTITUTE(SUBSTITUTE(SUBSTITUTE(SUBSTITUTE(SUBSTITUTE(db[[#This Row],[NB NOTA]]," ",),".",""),"-",""),"(",""),")",""),",",""),"/",""),"""",""),"+",""))</f>
        <v>tipeex8003</v>
      </c>
      <c r="D2432" s="14" t="str">
        <f>LOWER(SUBSTITUTE(SUBSTITUTE(SUBSTITUTE(SUBSTITUTE(SUBSTITUTE(SUBSTITUTE(SUBSTITUTE(SUBSTITUTE(SUBSTITUTE(db[[#This Row],[NB PAJAK]]," ",""),"-",""),"(",""),")",""),".",""),",",""),"/",""),"""",""),"+",""))</f>
        <v/>
      </c>
      <c r="E2432" s="14" t="str">
        <f>LOWER(SUBSTITUTE(SUBSTITUTE(SUBSTITUTE(SUBSTITUTE(SUBSTITUTE(SUBSTITUTE(SUBSTITUTE(SUBSTITUTE(SUBSTITUTE(db[[#This Row],[NB BM]]&amp;db[[#This Row],[QTY/ CTN]]," ",),".",""),"-",""),"(",""),")",""),",",""),"/",""),"""",""),"+",""))</f>
        <v>tipeex8003120lsn</v>
      </c>
      <c r="F24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tipeex8003120lsnuntana</v>
      </c>
      <c r="G2432" s="15" t="s">
        <v>4087</v>
      </c>
      <c r="H2432" s="19" t="s">
        <v>4081</v>
      </c>
      <c r="I2432" s="50"/>
      <c r="J2432" s="1" t="s">
        <v>1621</v>
      </c>
      <c r="K2432" s="27" t="e">
        <f>IF(db[[#This Row],[NB NOTA_C]]="","",COUNTIF([2]!B_MSK[concat],db[[#This Row],[NB NOTA_C]]))</f>
        <v>#REF!</v>
      </c>
      <c r="L2432" s="16" t="s">
        <v>2156</v>
      </c>
      <c r="M2432" s="14" t="s">
        <v>1723</v>
      </c>
      <c r="N2432" s="15" t="s">
        <v>2821</v>
      </c>
      <c r="O2432" s="14"/>
      <c r="P2432" s="14" t="str">
        <f>IF(db[[#This Row],[QTY/ CTN]]="","",SUBSTITUTE(SUBSTITUTE(SUBSTITUTE(db[[#This Row],[QTY/ CTN]]," ","_",2),"(",""),")","")&amp;"_")</f>
        <v>120 LSN_</v>
      </c>
      <c r="Q2432" s="14">
        <f>IF(db[[#This Row],[H_QTY/ CTN]]="","",SEARCH("_",db[[#This Row],[H_QTY/ CTN]]))</f>
        <v>8</v>
      </c>
      <c r="R2432" s="14">
        <f>IF(db[[#This Row],[H_QTY/ CTN]]="","",LEN(db[[#This Row],[H_QTY/ CTN]]))</f>
        <v>8</v>
      </c>
      <c r="S2432" s="91" t="str">
        <f>IF(db[[#This Row],[H_QTY/ CTN]]="","",LEFT(db[[#This Row],[H_QTY/ CTN]],db[[#This Row],[H_1]]-1))</f>
        <v>120 LSN</v>
      </c>
      <c r="T2432" s="91" t="str">
        <f>IF(NOT(db[[#This Row],[H_1]]=db[[#This Row],[H_2]]),MID(db[[#This Row],[H_QTY/ CTN]],db[[#This Row],[H_1]]+1,db[[#This Row],[H_2]]-db[[#This Row],[H_1]]-1),"")</f>
        <v/>
      </c>
      <c r="U2432" s="87" t="str">
        <f>IF(db[[#This Row],[QTY/ CTN B]]="","",LEFT(db[[#This Row],[QTY/ CTN B]],SEARCH(" ",db[[#This Row],[QTY/ CTN B]],1)-1))</f>
        <v>120</v>
      </c>
      <c r="V2432" s="87" t="str">
        <f>IF(db[[#This Row],[QTY/ CTN B]]="","",RIGHT(db[[#This Row],[QTY/ CTN B]],LEN(db[[#This Row],[QTY/ CTN B]])-SEARCH(" ",db[[#This Row],[QTY/ CTN B]],1)))</f>
        <v>LSN</v>
      </c>
      <c r="W2432" s="87">
        <f>IF(db[[#This Row],[QTY/ CTN TG]]="",IF(db[[#This Row],[STN TG]]="","",12),LEFT(db[[#This Row],[QTY/ CTN TG]],SEARCH(" ",db[[#This Row],[QTY/ CTN TG]],1)-1))</f>
        <v>12</v>
      </c>
      <c r="X2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2" s="87" t="str">
        <f>IF(db[[#This Row],[STN K]]="","",IF(db[[#This Row],[STN TG]]="LSN",12,""))</f>
        <v/>
      </c>
      <c r="Z2432" s="87" t="str">
        <f>IF(db[[#This Row],[STN TG]]="LSN","PCS","")</f>
        <v/>
      </c>
      <c r="AA2432" s="87">
        <f>db[[#This Row],[QTY B]]*IF(db[[#This Row],[QTY TG]]="",1,db[[#This Row],[QTY TG]])*IF(db[[#This Row],[QTY K]]="",1,db[[#This Row],[QTY K]])</f>
        <v>1440</v>
      </c>
      <c r="AB2432" s="87" t="str">
        <f>IF(db[[#This Row],[STN K]]="",IF(db[[#This Row],[STN TG]]="",db[[#This Row],[STN B]],db[[#This Row],[STN TG]]),db[[#This Row],[STN K]])</f>
        <v>PCS</v>
      </c>
      <c r="AC2432" s="87"/>
    </row>
    <row r="2433" spans="1:29" x14ac:dyDescent="0.25">
      <c r="A2433" s="87">
        <f>ROW()-1</f>
        <v>2432</v>
      </c>
      <c r="B2433" s="14" t="str">
        <f>LOWER(SUBSTITUTE(SUBSTITUTE(SUBSTITUTE(SUBSTITUTE(SUBSTITUTE(SUBSTITUTE(db[[#This Row],[NB BM]]," ",),".",""),"-",""),"(",""),")",""),"/",""))</f>
        <v>tipeex8005</v>
      </c>
      <c r="C2433" s="14" t="str">
        <f>LOWER(SUBSTITUTE(SUBSTITUTE(SUBSTITUTE(SUBSTITUTE(SUBSTITUTE(SUBSTITUTE(SUBSTITUTE(SUBSTITUTE(SUBSTITUTE(db[[#This Row],[NB NOTA]]," ",),".",""),"-",""),"(",""),")",""),",",""),"/",""),"""",""),"+",""))</f>
        <v>tipeex8005</v>
      </c>
      <c r="D2433" s="14" t="str">
        <f>LOWER(SUBSTITUTE(SUBSTITUTE(SUBSTITUTE(SUBSTITUTE(SUBSTITUTE(SUBSTITUTE(SUBSTITUTE(SUBSTITUTE(SUBSTITUTE(db[[#This Row],[NB PAJAK]]," ",""),"-",""),"(",""),")",""),".",""),",",""),"/",""),"""",""),"+",""))</f>
        <v/>
      </c>
      <c r="E2433" s="14" t="str">
        <f>LOWER(SUBSTITUTE(SUBSTITUTE(SUBSTITUTE(SUBSTITUTE(SUBSTITUTE(SUBSTITUTE(SUBSTITUTE(SUBSTITUTE(SUBSTITUTE(db[[#This Row],[NB BM]]&amp;db[[#This Row],[QTY/ CTN]]," ",),".",""),"-",""),"(",""),")",""),",",""),"/",""),"""",""),"+",""))</f>
        <v>tipeex8005120lsn</v>
      </c>
      <c r="F243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tipeex8005120lsnuntana</v>
      </c>
      <c r="G2433" s="15" t="s">
        <v>4090</v>
      </c>
      <c r="H2433" s="19" t="s">
        <v>4084</v>
      </c>
      <c r="I2433" s="50"/>
      <c r="J2433" s="1" t="s">
        <v>1621</v>
      </c>
      <c r="K2433" s="27" t="e">
        <f>IF(db[[#This Row],[NB NOTA_C]]="","",COUNTIF([2]!B_MSK[concat],db[[#This Row],[NB NOTA_C]]))</f>
        <v>#REF!</v>
      </c>
      <c r="L2433" s="16" t="s">
        <v>2156</v>
      </c>
      <c r="M2433" s="14" t="s">
        <v>1723</v>
      </c>
      <c r="N2433" s="15" t="s">
        <v>2821</v>
      </c>
      <c r="O2433" s="14"/>
      <c r="P2433" s="14" t="str">
        <f>IF(db[[#This Row],[QTY/ CTN]]="","",SUBSTITUTE(SUBSTITUTE(SUBSTITUTE(db[[#This Row],[QTY/ CTN]]," ","_",2),"(",""),")","")&amp;"_")</f>
        <v>120 LSN_</v>
      </c>
      <c r="Q2433" s="14">
        <f>IF(db[[#This Row],[H_QTY/ CTN]]="","",SEARCH("_",db[[#This Row],[H_QTY/ CTN]]))</f>
        <v>8</v>
      </c>
      <c r="R2433" s="14">
        <f>IF(db[[#This Row],[H_QTY/ CTN]]="","",LEN(db[[#This Row],[H_QTY/ CTN]]))</f>
        <v>8</v>
      </c>
      <c r="S2433" s="91" t="str">
        <f>IF(db[[#This Row],[H_QTY/ CTN]]="","",LEFT(db[[#This Row],[H_QTY/ CTN]],db[[#This Row],[H_1]]-1))</f>
        <v>120 LSN</v>
      </c>
      <c r="T2433" s="91" t="str">
        <f>IF(NOT(db[[#This Row],[H_1]]=db[[#This Row],[H_2]]),MID(db[[#This Row],[H_QTY/ CTN]],db[[#This Row],[H_1]]+1,db[[#This Row],[H_2]]-db[[#This Row],[H_1]]-1),"")</f>
        <v/>
      </c>
      <c r="U2433" s="87" t="str">
        <f>IF(db[[#This Row],[QTY/ CTN B]]="","",LEFT(db[[#This Row],[QTY/ CTN B]],SEARCH(" ",db[[#This Row],[QTY/ CTN B]],1)-1))</f>
        <v>120</v>
      </c>
      <c r="V2433" s="87" t="str">
        <f>IF(db[[#This Row],[QTY/ CTN B]]="","",RIGHT(db[[#This Row],[QTY/ CTN B]],LEN(db[[#This Row],[QTY/ CTN B]])-SEARCH(" ",db[[#This Row],[QTY/ CTN B]],1)))</f>
        <v>LSN</v>
      </c>
      <c r="W2433" s="87">
        <f>IF(db[[#This Row],[QTY/ CTN TG]]="",IF(db[[#This Row],[STN TG]]="","",12),LEFT(db[[#This Row],[QTY/ CTN TG]],SEARCH(" ",db[[#This Row],[QTY/ CTN TG]],1)-1))</f>
        <v>12</v>
      </c>
      <c r="X2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3" s="87" t="str">
        <f>IF(db[[#This Row],[STN K]]="","",IF(db[[#This Row],[STN TG]]="LSN",12,""))</f>
        <v/>
      </c>
      <c r="Z2433" s="87" t="str">
        <f>IF(db[[#This Row],[STN TG]]="LSN","PCS","")</f>
        <v/>
      </c>
      <c r="AA2433" s="87">
        <f>db[[#This Row],[QTY B]]*IF(db[[#This Row],[QTY TG]]="",1,db[[#This Row],[QTY TG]])*IF(db[[#This Row],[QTY K]]="",1,db[[#This Row],[QTY K]])</f>
        <v>1440</v>
      </c>
      <c r="AB2433" s="87" t="str">
        <f>IF(db[[#This Row],[STN K]]="",IF(db[[#This Row],[STN TG]]="",db[[#This Row],[STN B]],db[[#This Row],[STN TG]]),db[[#This Row],[STN K]])</f>
        <v>PCS</v>
      </c>
      <c r="AC2433" s="87"/>
    </row>
    <row r="2434" spans="1:29" x14ac:dyDescent="0.25">
      <c r="A2434" s="87">
        <f>ROW()-1</f>
        <v>2433</v>
      </c>
      <c r="B2434" s="14" t="str">
        <f>LOWER(SUBSTITUTE(SUBSTITUTE(SUBSTITUTE(SUBSTITUTE(SUBSTITUTE(SUBSTITUTE(db[[#This Row],[NB BM]]," ",),".",""),"-",""),"(",""),")",""),"/",""))</f>
        <v>tipeex8014</v>
      </c>
      <c r="C2434" s="14" t="str">
        <f>LOWER(SUBSTITUTE(SUBSTITUTE(SUBSTITUTE(SUBSTITUTE(SUBSTITUTE(SUBSTITUTE(SUBSTITUTE(SUBSTITUTE(SUBSTITUTE(db[[#This Row],[NB NOTA]]," ",),".",""),"-",""),"(",""),")",""),",",""),"/",""),"""",""),"+",""))</f>
        <v>tipeex8014</v>
      </c>
      <c r="D2434" s="14" t="str">
        <f>LOWER(SUBSTITUTE(SUBSTITUTE(SUBSTITUTE(SUBSTITUTE(SUBSTITUTE(SUBSTITUTE(SUBSTITUTE(SUBSTITUTE(SUBSTITUTE(db[[#This Row],[NB PAJAK]]," ",""),"-",""),"(",""),")",""),".",""),",",""),"/",""),"""",""),"+",""))</f>
        <v/>
      </c>
      <c r="E2434" s="14" t="str">
        <f>LOWER(SUBSTITUTE(SUBSTITUTE(SUBSTITUTE(SUBSTITUTE(SUBSTITUTE(SUBSTITUTE(SUBSTITUTE(SUBSTITUTE(SUBSTITUTE(db[[#This Row],[NB BM]]&amp;db[[#This Row],[QTY/ CTN]]," ",),".",""),"-",""),"(",""),")",""),",",""),"/",""),"""",""),"+",""))</f>
        <v>tipeex8014120lsn</v>
      </c>
      <c r="F24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tipeex8014120lsnuntana</v>
      </c>
      <c r="G2434" s="15" t="s">
        <v>4091</v>
      </c>
      <c r="H2434" s="19" t="s">
        <v>4085</v>
      </c>
      <c r="I2434" s="50"/>
      <c r="J2434" s="1" t="s">
        <v>1621</v>
      </c>
      <c r="K2434" s="27" t="e">
        <f>IF(db[[#This Row],[NB NOTA_C]]="","",COUNTIF([2]!B_MSK[concat],db[[#This Row],[NB NOTA_C]]))</f>
        <v>#REF!</v>
      </c>
      <c r="L2434" s="16" t="s">
        <v>2156</v>
      </c>
      <c r="M2434" s="14" t="s">
        <v>1723</v>
      </c>
      <c r="N2434" s="15" t="s">
        <v>2821</v>
      </c>
      <c r="O2434" s="14"/>
      <c r="P2434" s="14" t="str">
        <f>IF(db[[#This Row],[QTY/ CTN]]="","",SUBSTITUTE(SUBSTITUTE(SUBSTITUTE(db[[#This Row],[QTY/ CTN]]," ","_",2),"(",""),")","")&amp;"_")</f>
        <v>120 LSN_</v>
      </c>
      <c r="Q2434" s="14">
        <f>IF(db[[#This Row],[H_QTY/ CTN]]="","",SEARCH("_",db[[#This Row],[H_QTY/ CTN]]))</f>
        <v>8</v>
      </c>
      <c r="R2434" s="14">
        <f>IF(db[[#This Row],[H_QTY/ CTN]]="","",LEN(db[[#This Row],[H_QTY/ CTN]]))</f>
        <v>8</v>
      </c>
      <c r="S2434" s="91" t="str">
        <f>IF(db[[#This Row],[H_QTY/ CTN]]="","",LEFT(db[[#This Row],[H_QTY/ CTN]],db[[#This Row],[H_1]]-1))</f>
        <v>120 LSN</v>
      </c>
      <c r="T2434" s="91" t="str">
        <f>IF(NOT(db[[#This Row],[H_1]]=db[[#This Row],[H_2]]),MID(db[[#This Row],[H_QTY/ CTN]],db[[#This Row],[H_1]]+1,db[[#This Row],[H_2]]-db[[#This Row],[H_1]]-1),"")</f>
        <v/>
      </c>
      <c r="U2434" s="87" t="str">
        <f>IF(db[[#This Row],[QTY/ CTN B]]="","",LEFT(db[[#This Row],[QTY/ CTN B]],SEARCH(" ",db[[#This Row],[QTY/ CTN B]],1)-1))</f>
        <v>120</v>
      </c>
      <c r="V2434" s="87" t="str">
        <f>IF(db[[#This Row],[QTY/ CTN B]]="","",RIGHT(db[[#This Row],[QTY/ CTN B]],LEN(db[[#This Row],[QTY/ CTN B]])-SEARCH(" ",db[[#This Row],[QTY/ CTN B]],1)))</f>
        <v>LSN</v>
      </c>
      <c r="W2434" s="87">
        <f>IF(db[[#This Row],[QTY/ CTN TG]]="",IF(db[[#This Row],[STN TG]]="","",12),LEFT(db[[#This Row],[QTY/ CTN TG]],SEARCH(" ",db[[#This Row],[QTY/ CTN TG]],1)-1))</f>
        <v>12</v>
      </c>
      <c r="X2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4" s="87" t="str">
        <f>IF(db[[#This Row],[STN K]]="","",IF(db[[#This Row],[STN TG]]="LSN",12,""))</f>
        <v/>
      </c>
      <c r="Z2434" s="87" t="str">
        <f>IF(db[[#This Row],[STN TG]]="LSN","PCS","")</f>
        <v/>
      </c>
      <c r="AA2434" s="87">
        <f>db[[#This Row],[QTY B]]*IF(db[[#This Row],[QTY TG]]="",1,db[[#This Row],[QTY TG]])*IF(db[[#This Row],[QTY K]]="",1,db[[#This Row],[QTY K]])</f>
        <v>1440</v>
      </c>
      <c r="AB2434" s="87" t="str">
        <f>IF(db[[#This Row],[STN K]]="",IF(db[[#This Row],[STN TG]]="",db[[#This Row],[STN B]],db[[#This Row],[STN TG]]),db[[#This Row],[STN K]])</f>
        <v>PCS</v>
      </c>
      <c r="AC2434" s="87"/>
    </row>
    <row r="2435" spans="1:29" x14ac:dyDescent="0.25">
      <c r="A2435" s="87">
        <f>ROW()-1</f>
        <v>2434</v>
      </c>
      <c r="B2435" s="1" t="str">
        <f>LOWER(SUBSTITUTE(SUBSTITUTE(SUBSTITUTE(SUBSTITUTE(SUBSTITUTE(SUBSTITUTE(db[[#This Row],[NB BM]]," ",),".",""),"-",""),"(",""),")",""),"/",""))</f>
        <v>opasteltiti12wtip12s</v>
      </c>
      <c r="C2435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D2435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E2435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opasteltiti12wtip12s12lsn</v>
      </c>
      <c r="F24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titi12coloroilpasteltip12s12lsnartomoro</v>
      </c>
      <c r="G2435" s="1" t="s">
        <v>876</v>
      </c>
      <c r="H2435" s="4" t="s">
        <v>948</v>
      </c>
      <c r="I2435" s="49" t="s">
        <v>2386</v>
      </c>
      <c r="J2435" s="1" t="s">
        <v>1620</v>
      </c>
      <c r="K2435" s="26" t="e">
        <f>IF(db[[#This Row],[NB NOTA_C]]="","",COUNTIF([2]!B_MSK[concat],db[[#This Row],[NB NOTA_C]]))</f>
        <v>#REF!</v>
      </c>
      <c r="L2435" s="6" t="s">
        <v>1633</v>
      </c>
      <c r="M2435" s="1" t="s">
        <v>1661</v>
      </c>
      <c r="N2435" s="1" t="s">
        <v>2788</v>
      </c>
      <c r="P2435" s="1" t="str">
        <f>IF(db[[#This Row],[QTY/ CTN]]="","",SUBSTITUTE(SUBSTITUTE(SUBSTITUTE(db[[#This Row],[QTY/ CTN]]," ","_",2),"(",""),")","")&amp;"_")</f>
        <v>12 LSN_</v>
      </c>
      <c r="Q2435" s="1">
        <f>IF(db[[#This Row],[H_QTY/ CTN]]="","",SEARCH("_",db[[#This Row],[H_QTY/ CTN]]))</f>
        <v>7</v>
      </c>
      <c r="R2435" s="1">
        <f>IF(db[[#This Row],[H_QTY/ CTN]]="","",LEN(db[[#This Row],[H_QTY/ CTN]]))</f>
        <v>7</v>
      </c>
      <c r="S2435" s="90" t="str">
        <f>IF(db[[#This Row],[H_QTY/ CTN]]="","",LEFT(db[[#This Row],[H_QTY/ CTN]],db[[#This Row],[H_1]]-1))</f>
        <v>12 LSN</v>
      </c>
      <c r="T2435" s="87" t="str">
        <f>IF(NOT(db[[#This Row],[H_1]]=db[[#This Row],[H_2]]),MID(db[[#This Row],[H_QTY/ CTN]],db[[#This Row],[H_1]]+1,db[[#This Row],[H_2]]-db[[#This Row],[H_1]]-1),"")</f>
        <v/>
      </c>
      <c r="U2435" s="87" t="str">
        <f>IF(db[[#This Row],[QTY/ CTN B]]="","",LEFT(db[[#This Row],[QTY/ CTN B]],SEARCH(" ",db[[#This Row],[QTY/ CTN B]],1)-1))</f>
        <v>12</v>
      </c>
      <c r="V2435" s="87" t="str">
        <f>IF(db[[#This Row],[QTY/ CTN B]]="","",RIGHT(db[[#This Row],[QTY/ CTN B]],LEN(db[[#This Row],[QTY/ CTN B]])-SEARCH(" ",db[[#This Row],[QTY/ CTN B]],1)))</f>
        <v>LSN</v>
      </c>
      <c r="W2435" s="87">
        <f>IF(db[[#This Row],[QTY/ CTN TG]]="",IF(db[[#This Row],[STN TG]]="","",12),LEFT(db[[#This Row],[QTY/ CTN TG]],SEARCH(" ",db[[#This Row],[QTY/ CTN TG]],1)-1))</f>
        <v>12</v>
      </c>
      <c r="X2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5" s="87" t="str">
        <f>IF(db[[#This Row],[STN K]]="","",IF(db[[#This Row],[STN TG]]="LSN",12,""))</f>
        <v/>
      </c>
      <c r="Z2435" s="87" t="str">
        <f>IF(db[[#This Row],[STN TG]]="LSN","PCS","")</f>
        <v/>
      </c>
      <c r="AA2435" s="87">
        <f>db[[#This Row],[QTY B]]*IF(db[[#This Row],[QTY TG]]="",1,db[[#This Row],[QTY TG]])*IF(db[[#This Row],[QTY K]]="",1,db[[#This Row],[QTY K]])</f>
        <v>144</v>
      </c>
      <c r="AB2435" s="87" t="str">
        <f>IF(db[[#This Row],[STN K]]="",IF(db[[#This Row],[STN TG]]="",db[[#This Row],[STN B]],db[[#This Row],[STN TG]]),db[[#This Row],[STN K]])</f>
        <v>PCS</v>
      </c>
      <c r="AC2435" s="87"/>
    </row>
    <row r="2436" spans="1:29" x14ac:dyDescent="0.25">
      <c r="A2436" s="87">
        <f>ROW()-1</f>
        <v>2435</v>
      </c>
      <c r="B2436" s="3" t="str">
        <f>LOWER(SUBSTITUTE(SUBSTITUTE(SUBSTITUTE(SUBSTITUTE(SUBSTITUTE(SUBSTITUTE(db[[#This Row],[NB BM]]," ",),".",""),"-",""),"(",""),")",""),"/",""))</f>
        <v>crayonputartiti12wticp12t</v>
      </c>
      <c r="C2436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D2436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E2436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crayonputartiti12wticp12t12lsn</v>
      </c>
      <c r="F2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titi12colortwistcrayonticp12t12lsnartomoro</v>
      </c>
      <c r="G2436" s="1" t="s">
        <v>4204</v>
      </c>
      <c r="H2436" s="4" t="s">
        <v>4201</v>
      </c>
      <c r="I2436" s="49" t="s">
        <v>4203</v>
      </c>
      <c r="J2436" s="1" t="s">
        <v>1620</v>
      </c>
      <c r="K2436" s="28" t="e">
        <f>IF(db[[#This Row],[NB NOTA_C]]="","",COUNTIF([2]!B_MSK[concat],db[[#This Row],[NB NOTA_C]]))</f>
        <v>#REF!</v>
      </c>
      <c r="L2436" s="7" t="s">
        <v>1633</v>
      </c>
      <c r="M2436" s="3" t="s">
        <v>1661</v>
      </c>
      <c r="N2436" s="1" t="s">
        <v>4202</v>
      </c>
      <c r="O2436" s="3" t="s">
        <v>6244</v>
      </c>
      <c r="P2436" s="3" t="str">
        <f>IF(db[[#This Row],[QTY/ CTN]]="","",SUBSTITUTE(SUBSTITUTE(SUBSTITUTE(db[[#This Row],[QTY/ CTN]]," ","_",2),"(",""),")","")&amp;"_")</f>
        <v>12 LSN_</v>
      </c>
      <c r="Q2436" s="3">
        <f>IF(db[[#This Row],[H_QTY/ CTN]]="","",SEARCH("_",db[[#This Row],[H_QTY/ CTN]]))</f>
        <v>7</v>
      </c>
      <c r="R2436" s="3">
        <f>IF(db[[#This Row],[H_QTY/ CTN]]="","",LEN(db[[#This Row],[H_QTY/ CTN]]))</f>
        <v>7</v>
      </c>
      <c r="S2436" s="87" t="str">
        <f>IF(db[[#This Row],[H_QTY/ CTN]]="","",LEFT(db[[#This Row],[H_QTY/ CTN]],db[[#This Row],[H_1]]-1))</f>
        <v>12 LSN</v>
      </c>
      <c r="T2436" s="87" t="str">
        <f>IF(NOT(db[[#This Row],[H_1]]=db[[#This Row],[H_2]]),MID(db[[#This Row],[H_QTY/ CTN]],db[[#This Row],[H_1]]+1,db[[#This Row],[H_2]]-db[[#This Row],[H_1]]-1),"")</f>
        <v/>
      </c>
      <c r="U2436" s="87" t="str">
        <f>IF(db[[#This Row],[QTY/ CTN B]]="","",LEFT(db[[#This Row],[QTY/ CTN B]],SEARCH(" ",db[[#This Row],[QTY/ CTN B]],1)-1))</f>
        <v>12</v>
      </c>
      <c r="V2436" s="87" t="str">
        <f>IF(db[[#This Row],[QTY/ CTN B]]="","",RIGHT(db[[#This Row],[QTY/ CTN B]],LEN(db[[#This Row],[QTY/ CTN B]])-SEARCH(" ",db[[#This Row],[QTY/ CTN B]],1)))</f>
        <v>LSN</v>
      </c>
      <c r="W2436" s="87">
        <f>IF(db[[#This Row],[QTY/ CTN TG]]="",IF(db[[#This Row],[STN TG]]="","",12),LEFT(db[[#This Row],[QTY/ CTN TG]],SEARCH(" ",db[[#This Row],[QTY/ CTN TG]],1)-1))</f>
        <v>12</v>
      </c>
      <c r="X2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6" s="87" t="str">
        <f>IF(db[[#This Row],[STN K]]="","",IF(db[[#This Row],[STN TG]]="LSN",12,""))</f>
        <v/>
      </c>
      <c r="Z2436" s="87" t="str">
        <f>IF(db[[#This Row],[STN TG]]="LSN","PCS","")</f>
        <v/>
      </c>
      <c r="AA2436" s="87">
        <f>db[[#This Row],[QTY B]]*IF(db[[#This Row],[QTY TG]]="",1,db[[#This Row],[QTY TG]])*IF(db[[#This Row],[QTY K]]="",1,db[[#This Row],[QTY K]])</f>
        <v>144</v>
      </c>
      <c r="AB2436" s="87" t="str">
        <f>IF(db[[#This Row],[STN K]]="",IF(db[[#This Row],[STN TG]]="",db[[#This Row],[STN B]],db[[#This Row],[STN TG]]),db[[#This Row],[STN K]])</f>
        <v>PCS</v>
      </c>
      <c r="AC2436" s="87"/>
    </row>
    <row r="2437" spans="1:29" x14ac:dyDescent="0.25">
      <c r="A2437" s="87">
        <f>ROW()-1</f>
        <v>2436</v>
      </c>
      <c r="B2437" s="1" t="str">
        <f>LOWER(SUBSTITUTE(SUBSTITUTE(SUBSTITUTE(SUBSTITUTE(SUBSTITUTE(SUBSTITUTE(db[[#This Row],[NB BM]]," ",),".",""),"-",""),"(",""),")",""),"/",""))</f>
        <v>opasteltiti18wtip18s</v>
      </c>
      <c r="C2437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D2437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E2437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opasteltiti18wtip18s6lsn</v>
      </c>
      <c r="F24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titi18coloroilpasteltip18s6lsnartomoro</v>
      </c>
      <c r="G2437" s="1" t="s">
        <v>877</v>
      </c>
      <c r="H2437" s="4" t="s">
        <v>949</v>
      </c>
      <c r="I2437" s="49" t="s">
        <v>2387</v>
      </c>
      <c r="J2437" s="1" t="s">
        <v>1620</v>
      </c>
      <c r="K2437" s="26" t="e">
        <f>IF(db[[#This Row],[NB NOTA_C]]="","",COUNTIF([2]!B_MSK[concat],db[[#This Row],[NB NOTA_C]]))</f>
        <v>#REF!</v>
      </c>
      <c r="L2437" s="6" t="s">
        <v>1633</v>
      </c>
      <c r="M2437" s="1" t="s">
        <v>1700</v>
      </c>
      <c r="N2437" s="1" t="s">
        <v>2788</v>
      </c>
      <c r="P2437" s="1" t="str">
        <f>IF(db[[#This Row],[QTY/ CTN]]="","",SUBSTITUTE(SUBSTITUTE(SUBSTITUTE(db[[#This Row],[QTY/ CTN]]," ","_",2),"(",""),")","")&amp;"_")</f>
        <v>6 LSN_</v>
      </c>
      <c r="Q2437" s="1">
        <f>IF(db[[#This Row],[H_QTY/ CTN]]="","",SEARCH("_",db[[#This Row],[H_QTY/ CTN]]))</f>
        <v>6</v>
      </c>
      <c r="R2437" s="1">
        <f>IF(db[[#This Row],[H_QTY/ CTN]]="","",LEN(db[[#This Row],[H_QTY/ CTN]]))</f>
        <v>6</v>
      </c>
      <c r="S2437" s="90" t="str">
        <f>IF(db[[#This Row],[H_QTY/ CTN]]="","",LEFT(db[[#This Row],[H_QTY/ CTN]],db[[#This Row],[H_1]]-1))</f>
        <v>6 LSN</v>
      </c>
      <c r="T2437" s="87" t="str">
        <f>IF(NOT(db[[#This Row],[H_1]]=db[[#This Row],[H_2]]),MID(db[[#This Row],[H_QTY/ CTN]],db[[#This Row],[H_1]]+1,db[[#This Row],[H_2]]-db[[#This Row],[H_1]]-1),"")</f>
        <v/>
      </c>
      <c r="U2437" s="87" t="str">
        <f>IF(db[[#This Row],[QTY/ CTN B]]="","",LEFT(db[[#This Row],[QTY/ CTN B]],SEARCH(" ",db[[#This Row],[QTY/ CTN B]],1)-1))</f>
        <v>6</v>
      </c>
      <c r="V2437" s="87" t="str">
        <f>IF(db[[#This Row],[QTY/ CTN B]]="","",RIGHT(db[[#This Row],[QTY/ CTN B]],LEN(db[[#This Row],[QTY/ CTN B]])-SEARCH(" ",db[[#This Row],[QTY/ CTN B]],1)))</f>
        <v>LSN</v>
      </c>
      <c r="W2437" s="87">
        <f>IF(db[[#This Row],[QTY/ CTN TG]]="",IF(db[[#This Row],[STN TG]]="","",12),LEFT(db[[#This Row],[QTY/ CTN TG]],SEARCH(" ",db[[#This Row],[QTY/ CTN TG]],1)-1))</f>
        <v>12</v>
      </c>
      <c r="X2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7" s="87" t="str">
        <f>IF(db[[#This Row],[STN K]]="","",IF(db[[#This Row],[STN TG]]="LSN",12,""))</f>
        <v/>
      </c>
      <c r="Z2437" s="87" t="str">
        <f>IF(db[[#This Row],[STN TG]]="LSN","PCS","")</f>
        <v/>
      </c>
      <c r="AA2437" s="87">
        <f>db[[#This Row],[QTY B]]*IF(db[[#This Row],[QTY TG]]="",1,db[[#This Row],[QTY TG]])*IF(db[[#This Row],[QTY K]]="",1,db[[#This Row],[QTY K]])</f>
        <v>72</v>
      </c>
      <c r="AB2437" s="87" t="str">
        <f>IF(db[[#This Row],[STN K]]="",IF(db[[#This Row],[STN TG]]="",db[[#This Row],[STN B]],db[[#This Row],[STN TG]]),db[[#This Row],[STN K]])</f>
        <v>PCS</v>
      </c>
      <c r="AC2437" s="87"/>
    </row>
    <row r="2438" spans="1:29" x14ac:dyDescent="0.25">
      <c r="A2438" s="87">
        <f>ROW()-1</f>
        <v>2437</v>
      </c>
      <c r="B2438" s="1" t="str">
        <f>LOWER(SUBSTITUTE(SUBSTITUTE(SUBSTITUTE(SUBSTITUTE(SUBSTITUTE(SUBSTITUTE(db[[#This Row],[NB BM]]," ",),".",""),"-",""),"(",""),")",""),"/",""))</f>
        <v>opasteltiti24wtip24s</v>
      </c>
      <c r="C2438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D2438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E2438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opasteltiti24wtip24s8box6set</v>
      </c>
      <c r="F24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titi24coloroilpasteltip24s8box6setartomoro</v>
      </c>
      <c r="G2438" s="1" t="s">
        <v>878</v>
      </c>
      <c r="H2438" s="4" t="s">
        <v>950</v>
      </c>
      <c r="I2438" s="49" t="s">
        <v>2388</v>
      </c>
      <c r="J2438" s="1" t="s">
        <v>1620</v>
      </c>
      <c r="K2438" s="26" t="e">
        <f>IF(db[[#This Row],[NB NOTA_C]]="","",COUNTIF([2]!B_MSK[concat],db[[#This Row],[NB NOTA_C]]))</f>
        <v>#REF!</v>
      </c>
      <c r="L2438" s="6" t="s">
        <v>1633</v>
      </c>
      <c r="M2438" s="1" t="s">
        <v>1794</v>
      </c>
      <c r="N2438" s="1" t="s">
        <v>2788</v>
      </c>
      <c r="P2438" s="1" t="str">
        <f>IF(db[[#This Row],[QTY/ CTN]]="","",SUBSTITUTE(SUBSTITUTE(SUBSTITUTE(db[[#This Row],[QTY/ CTN]]," ","_",2),"(",""),")","")&amp;"_")</f>
        <v>8 BOX_6 SET_</v>
      </c>
      <c r="Q2438" s="1">
        <f>IF(db[[#This Row],[H_QTY/ CTN]]="","",SEARCH("_",db[[#This Row],[H_QTY/ CTN]]))</f>
        <v>6</v>
      </c>
      <c r="R2438" s="1">
        <f>IF(db[[#This Row],[H_QTY/ CTN]]="","",LEN(db[[#This Row],[H_QTY/ CTN]]))</f>
        <v>12</v>
      </c>
      <c r="S2438" s="90" t="str">
        <f>IF(db[[#This Row],[H_QTY/ CTN]]="","",LEFT(db[[#This Row],[H_QTY/ CTN]],db[[#This Row],[H_1]]-1))</f>
        <v>8 BOX</v>
      </c>
      <c r="T2438" s="87" t="str">
        <f>IF(NOT(db[[#This Row],[H_1]]=db[[#This Row],[H_2]]),MID(db[[#This Row],[H_QTY/ CTN]],db[[#This Row],[H_1]]+1,db[[#This Row],[H_2]]-db[[#This Row],[H_1]]-1),"")</f>
        <v>6 SET</v>
      </c>
      <c r="U2438" s="87" t="str">
        <f>IF(db[[#This Row],[QTY/ CTN B]]="","",LEFT(db[[#This Row],[QTY/ CTN B]],SEARCH(" ",db[[#This Row],[QTY/ CTN B]],1)-1))</f>
        <v>8</v>
      </c>
      <c r="V2438" s="87" t="str">
        <f>IF(db[[#This Row],[QTY/ CTN B]]="","",RIGHT(db[[#This Row],[QTY/ CTN B]],LEN(db[[#This Row],[QTY/ CTN B]])-SEARCH(" ",db[[#This Row],[QTY/ CTN B]],1)))</f>
        <v>BOX</v>
      </c>
      <c r="W2438" s="87" t="str">
        <f>IF(db[[#This Row],[QTY/ CTN TG]]="",IF(db[[#This Row],[STN TG]]="","",12),LEFT(db[[#This Row],[QTY/ CTN TG]],SEARCH(" ",db[[#This Row],[QTY/ CTN TG]],1)-1))</f>
        <v>6</v>
      </c>
      <c r="X2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438" s="87" t="str">
        <f>IF(db[[#This Row],[STN K]]="","",IF(db[[#This Row],[STN TG]]="LSN",12,""))</f>
        <v/>
      </c>
      <c r="Z2438" s="87" t="str">
        <f>IF(db[[#This Row],[STN TG]]="LSN","PCS","")</f>
        <v/>
      </c>
      <c r="AA2438" s="87">
        <f>db[[#This Row],[QTY B]]*IF(db[[#This Row],[QTY TG]]="",1,db[[#This Row],[QTY TG]])*IF(db[[#This Row],[QTY K]]="",1,db[[#This Row],[QTY K]])</f>
        <v>48</v>
      </c>
      <c r="AB2438" s="87" t="str">
        <f>IF(db[[#This Row],[STN K]]="",IF(db[[#This Row],[STN TG]]="",db[[#This Row],[STN B]],db[[#This Row],[STN TG]]),db[[#This Row],[STN K]])</f>
        <v>SET</v>
      </c>
      <c r="AC2438" s="87"/>
    </row>
    <row r="2439" spans="1:29" x14ac:dyDescent="0.25">
      <c r="A2439" s="87">
        <f>ROW()-1</f>
        <v>2438</v>
      </c>
      <c r="B2439" s="3" t="str">
        <f>LOWER(SUBSTITUTE(SUBSTITUTE(SUBSTITUTE(SUBSTITUTE(SUBSTITUTE(SUBSTITUTE(db[[#This Row],[NB BM]]," ",),".",""),"-",""),"(",""),")",""),"/",""))</f>
        <v>crayonputartiti24wticp24t</v>
      </c>
      <c r="C2439" s="3" t="str">
        <f>LOWER(SUBSTITUTE(SUBSTITUTE(SUBSTITUTE(SUBSTITUTE(SUBSTITUTE(SUBSTITUTE(SUBSTITUTE(SUBSTITUTE(SUBSTITUTE(db[[#This Row],[NB NOTA]]," ",),".",""),"-",""),"(",""),")",""),",",""),"/",""),"""",""),"+",""))</f>
        <v>titi24colortwistcrayonticp24t</v>
      </c>
      <c r="D2439" s="3" t="str">
        <f>LOWER(SUBSTITUTE(SUBSTITUTE(SUBSTITUTE(SUBSTITUTE(SUBSTITUTE(SUBSTITUTE(SUBSTITUTE(SUBSTITUTE(SUBSTITUTE(db[[#This Row],[NB PAJAK]]," ",""),"-",""),"(",""),")",""),".",""),",",""),"/",""),"""",""),"+",""))</f>
        <v>crayonoilpastelputartititicp24ttwist</v>
      </c>
      <c r="E2439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crayonputartiti24wticp24t6lsn</v>
      </c>
      <c r="F2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titi24colortwistcrayonticp24t6lsnartomoro</v>
      </c>
      <c r="G2439" s="1" t="s">
        <v>6242</v>
      </c>
      <c r="H2439" s="4" t="s">
        <v>6241</v>
      </c>
      <c r="I2439" s="49" t="s">
        <v>6240</v>
      </c>
      <c r="J2439" s="1" t="s">
        <v>1620</v>
      </c>
      <c r="K2439" s="28" t="e">
        <f>IF(db[[#This Row],[NB NOTA_C]]="","",COUNTIF([2]!B_MSK[concat],db[[#This Row],[NB NOTA_C]]))</f>
        <v>#REF!</v>
      </c>
      <c r="L2439" s="7" t="s">
        <v>1633</v>
      </c>
      <c r="M2439" s="3" t="s">
        <v>1700</v>
      </c>
      <c r="N2439" s="1" t="s">
        <v>4202</v>
      </c>
      <c r="O2439" s="3" t="s">
        <v>6243</v>
      </c>
      <c r="P2439" s="3" t="str">
        <f>IF(db[[#This Row],[QTY/ CTN]]="","",SUBSTITUTE(SUBSTITUTE(SUBSTITUTE(db[[#This Row],[QTY/ CTN]]," ","_",2),"(",""),")","")&amp;"_")</f>
        <v>6 LSN_</v>
      </c>
      <c r="Q2439" s="3">
        <f>IF(db[[#This Row],[H_QTY/ CTN]]="","",SEARCH("_",db[[#This Row],[H_QTY/ CTN]]))</f>
        <v>6</v>
      </c>
      <c r="R2439" s="3">
        <f>IF(db[[#This Row],[H_QTY/ CTN]]="","",LEN(db[[#This Row],[H_QTY/ CTN]]))</f>
        <v>6</v>
      </c>
      <c r="S2439" s="87" t="str">
        <f>IF(db[[#This Row],[H_QTY/ CTN]]="","",LEFT(db[[#This Row],[H_QTY/ CTN]],db[[#This Row],[H_1]]-1))</f>
        <v>6 LSN</v>
      </c>
      <c r="T2439" s="87" t="str">
        <f>IF(NOT(db[[#This Row],[H_1]]=db[[#This Row],[H_2]]),MID(db[[#This Row],[H_QTY/ CTN]],db[[#This Row],[H_1]]+1,db[[#This Row],[H_2]]-db[[#This Row],[H_1]]-1),"")</f>
        <v/>
      </c>
      <c r="U2439" s="87" t="str">
        <f>IF(db[[#This Row],[QTY/ CTN B]]="","",LEFT(db[[#This Row],[QTY/ CTN B]],SEARCH(" ",db[[#This Row],[QTY/ CTN B]],1)-1))</f>
        <v>6</v>
      </c>
      <c r="V2439" s="87" t="str">
        <f>IF(db[[#This Row],[QTY/ CTN B]]="","",RIGHT(db[[#This Row],[QTY/ CTN B]],LEN(db[[#This Row],[QTY/ CTN B]])-SEARCH(" ",db[[#This Row],[QTY/ CTN B]],1)))</f>
        <v>LSN</v>
      </c>
      <c r="W2439" s="87">
        <f>IF(db[[#This Row],[QTY/ CTN TG]]="",IF(db[[#This Row],[STN TG]]="","",12),LEFT(db[[#This Row],[QTY/ CTN TG]],SEARCH(" ",db[[#This Row],[QTY/ CTN TG]],1)-1))</f>
        <v>12</v>
      </c>
      <c r="X2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439" s="87" t="str">
        <f>IF(db[[#This Row],[STN K]]="","",IF(db[[#This Row],[STN TG]]="LSN",12,""))</f>
        <v/>
      </c>
      <c r="Z2439" s="87" t="str">
        <f>IF(db[[#This Row],[STN TG]]="LSN","PCS","")</f>
        <v/>
      </c>
      <c r="AA2439" s="87">
        <f>db[[#This Row],[QTY B]]*IF(db[[#This Row],[QTY TG]]="",1,db[[#This Row],[QTY TG]])*IF(db[[#This Row],[QTY K]]="",1,db[[#This Row],[QTY K]])</f>
        <v>72</v>
      </c>
      <c r="AB2439" s="87" t="str">
        <f>IF(db[[#This Row],[STN K]]="",IF(db[[#This Row],[STN TG]]="",db[[#This Row],[STN B]],db[[#This Row],[STN TG]]),db[[#This Row],[STN K]])</f>
        <v>PCS</v>
      </c>
      <c r="AC2439" s="87"/>
    </row>
    <row r="2440" spans="1:29" x14ac:dyDescent="0.25">
      <c r="A2440" s="87">
        <f>ROW()-1</f>
        <v>2439</v>
      </c>
      <c r="B2440" s="1" t="str">
        <f>LOWER(SUBSTITUTE(SUBSTITUTE(SUBSTITUTE(SUBSTITUTE(SUBSTITUTE(SUBSTITUTE(db[[#This Row],[NB BM]]," ",),".",""),"-",""),"(",""),")",""),"/",""))</f>
        <v>opasteltiti36wtip36s</v>
      </c>
      <c r="C2440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D2440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E2440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opasteltiti36wtip36s6box6set</v>
      </c>
      <c r="F24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titi36coloroilpasteltip36s6box6setartomoro</v>
      </c>
      <c r="G2440" s="1" t="s">
        <v>879</v>
      </c>
      <c r="H2440" s="4" t="s">
        <v>951</v>
      </c>
      <c r="I2440" s="49" t="s">
        <v>2389</v>
      </c>
      <c r="J2440" s="1" t="s">
        <v>1620</v>
      </c>
      <c r="K2440" s="26" t="e">
        <f>IF(db[[#This Row],[NB NOTA_C]]="","",COUNTIF([2]!B_MSK[concat],db[[#This Row],[NB NOTA_C]]))</f>
        <v>#REF!</v>
      </c>
      <c r="L2440" s="6" t="s">
        <v>1633</v>
      </c>
      <c r="M2440" s="1" t="s">
        <v>1795</v>
      </c>
      <c r="N2440" s="1" t="s">
        <v>2788</v>
      </c>
      <c r="P2440" s="1" t="str">
        <f>IF(db[[#This Row],[QTY/ CTN]]="","",SUBSTITUTE(SUBSTITUTE(SUBSTITUTE(db[[#This Row],[QTY/ CTN]]," ","_",2),"(",""),")","")&amp;"_")</f>
        <v>6 BOX_6 SET_</v>
      </c>
      <c r="Q2440" s="1">
        <f>IF(db[[#This Row],[H_QTY/ CTN]]="","",SEARCH("_",db[[#This Row],[H_QTY/ CTN]]))</f>
        <v>6</v>
      </c>
      <c r="R2440" s="1">
        <f>IF(db[[#This Row],[H_QTY/ CTN]]="","",LEN(db[[#This Row],[H_QTY/ CTN]]))</f>
        <v>12</v>
      </c>
      <c r="S2440" s="90" t="str">
        <f>IF(db[[#This Row],[H_QTY/ CTN]]="","",LEFT(db[[#This Row],[H_QTY/ CTN]],db[[#This Row],[H_1]]-1))</f>
        <v>6 BOX</v>
      </c>
      <c r="T2440" s="87" t="str">
        <f>IF(NOT(db[[#This Row],[H_1]]=db[[#This Row],[H_2]]),MID(db[[#This Row],[H_QTY/ CTN]],db[[#This Row],[H_1]]+1,db[[#This Row],[H_2]]-db[[#This Row],[H_1]]-1),"")</f>
        <v>6 SET</v>
      </c>
      <c r="U2440" s="87" t="str">
        <f>IF(db[[#This Row],[QTY/ CTN B]]="","",LEFT(db[[#This Row],[QTY/ CTN B]],SEARCH(" ",db[[#This Row],[QTY/ CTN B]],1)-1))</f>
        <v>6</v>
      </c>
      <c r="V2440" s="87" t="str">
        <f>IF(db[[#This Row],[QTY/ CTN B]]="","",RIGHT(db[[#This Row],[QTY/ CTN B]],LEN(db[[#This Row],[QTY/ CTN B]])-SEARCH(" ",db[[#This Row],[QTY/ CTN B]],1)))</f>
        <v>BOX</v>
      </c>
      <c r="W2440" s="87" t="str">
        <f>IF(db[[#This Row],[QTY/ CTN TG]]="",IF(db[[#This Row],[STN TG]]="","",12),LEFT(db[[#This Row],[QTY/ CTN TG]],SEARCH(" ",db[[#This Row],[QTY/ CTN TG]],1)-1))</f>
        <v>6</v>
      </c>
      <c r="X2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440" s="87" t="str">
        <f>IF(db[[#This Row],[STN K]]="","",IF(db[[#This Row],[STN TG]]="LSN",12,""))</f>
        <v/>
      </c>
      <c r="Z2440" s="87" t="str">
        <f>IF(db[[#This Row],[STN TG]]="LSN","PCS","")</f>
        <v/>
      </c>
      <c r="AA2440" s="87">
        <f>db[[#This Row],[QTY B]]*IF(db[[#This Row],[QTY TG]]="",1,db[[#This Row],[QTY TG]])*IF(db[[#This Row],[QTY K]]="",1,db[[#This Row],[QTY K]])</f>
        <v>36</v>
      </c>
      <c r="AB2440" s="87" t="str">
        <f>IF(db[[#This Row],[STN K]]="",IF(db[[#This Row],[STN TG]]="",db[[#This Row],[STN B]],db[[#This Row],[STN TG]]),db[[#This Row],[STN K]])</f>
        <v>SET</v>
      </c>
      <c r="AC2440" s="87"/>
    </row>
    <row r="2441" spans="1:29" x14ac:dyDescent="0.25">
      <c r="A2441" s="87">
        <f>ROW()-1</f>
        <v>2440</v>
      </c>
      <c r="B2441" s="1" t="str">
        <f>LOWER(SUBSTITUTE(SUBSTITUTE(SUBSTITUTE(SUBSTITUTE(SUBSTITUTE(SUBSTITUTE(db[[#This Row],[NB BM]]," ",),".",""),"-",""),"(",""),")",""),"/",""))</f>
        <v>opasteltiti48wtip48s</v>
      </c>
      <c r="C2441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D2441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E2441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opasteltiti48wtip48s4box6set</v>
      </c>
      <c r="F24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titi48coloroilpasteltip48s4box6setartomoro</v>
      </c>
      <c r="G2441" s="1" t="s">
        <v>880</v>
      </c>
      <c r="H2441" s="4" t="s">
        <v>952</v>
      </c>
      <c r="I2441" s="49" t="s">
        <v>2390</v>
      </c>
      <c r="J2441" s="1" t="s">
        <v>1620</v>
      </c>
      <c r="K2441" s="26" t="e">
        <f>IF(db[[#This Row],[NB NOTA_C]]="","",COUNTIF([2]!B_MSK[concat],db[[#This Row],[NB NOTA_C]]))</f>
        <v>#REF!</v>
      </c>
      <c r="L2441" s="6" t="s">
        <v>1633</v>
      </c>
      <c r="M2441" s="1" t="s">
        <v>1796</v>
      </c>
      <c r="N2441" s="1" t="s">
        <v>2788</v>
      </c>
      <c r="P2441" s="1" t="str">
        <f>IF(db[[#This Row],[QTY/ CTN]]="","",SUBSTITUTE(SUBSTITUTE(SUBSTITUTE(db[[#This Row],[QTY/ CTN]]," ","_",2),"(",""),")","")&amp;"_")</f>
        <v>4 BOX_6 SET_</v>
      </c>
      <c r="Q2441" s="1">
        <f>IF(db[[#This Row],[H_QTY/ CTN]]="","",SEARCH("_",db[[#This Row],[H_QTY/ CTN]]))</f>
        <v>6</v>
      </c>
      <c r="R2441" s="1">
        <f>IF(db[[#This Row],[H_QTY/ CTN]]="","",LEN(db[[#This Row],[H_QTY/ CTN]]))</f>
        <v>12</v>
      </c>
      <c r="S2441" s="90" t="str">
        <f>IF(db[[#This Row],[H_QTY/ CTN]]="","",LEFT(db[[#This Row],[H_QTY/ CTN]],db[[#This Row],[H_1]]-1))</f>
        <v>4 BOX</v>
      </c>
      <c r="T2441" s="87" t="str">
        <f>IF(NOT(db[[#This Row],[H_1]]=db[[#This Row],[H_2]]),MID(db[[#This Row],[H_QTY/ CTN]],db[[#This Row],[H_1]]+1,db[[#This Row],[H_2]]-db[[#This Row],[H_1]]-1),"")</f>
        <v>6 SET</v>
      </c>
      <c r="U2441" s="87" t="str">
        <f>IF(db[[#This Row],[QTY/ CTN B]]="","",LEFT(db[[#This Row],[QTY/ CTN B]],SEARCH(" ",db[[#This Row],[QTY/ CTN B]],1)-1))</f>
        <v>4</v>
      </c>
      <c r="V2441" s="87" t="str">
        <f>IF(db[[#This Row],[QTY/ CTN B]]="","",RIGHT(db[[#This Row],[QTY/ CTN B]],LEN(db[[#This Row],[QTY/ CTN B]])-SEARCH(" ",db[[#This Row],[QTY/ CTN B]],1)))</f>
        <v>BOX</v>
      </c>
      <c r="W2441" s="87" t="str">
        <f>IF(db[[#This Row],[QTY/ CTN TG]]="",IF(db[[#This Row],[STN TG]]="","",12),LEFT(db[[#This Row],[QTY/ CTN TG]],SEARCH(" ",db[[#This Row],[QTY/ CTN TG]],1)-1))</f>
        <v>6</v>
      </c>
      <c r="X2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441" s="87" t="str">
        <f>IF(db[[#This Row],[STN K]]="","",IF(db[[#This Row],[STN TG]]="LSN",12,""))</f>
        <v/>
      </c>
      <c r="Z2441" s="87" t="str">
        <f>IF(db[[#This Row],[STN TG]]="LSN","PCS","")</f>
        <v/>
      </c>
      <c r="AA2441" s="87">
        <f>db[[#This Row],[QTY B]]*IF(db[[#This Row],[QTY TG]]="",1,db[[#This Row],[QTY TG]])*IF(db[[#This Row],[QTY K]]="",1,db[[#This Row],[QTY K]])</f>
        <v>24</v>
      </c>
      <c r="AB2441" s="87" t="str">
        <f>IF(db[[#This Row],[STN K]]="",IF(db[[#This Row],[STN TG]]="",db[[#This Row],[STN B]],db[[#This Row],[STN TG]]),db[[#This Row],[STN K]])</f>
        <v>SET</v>
      </c>
      <c r="AC2441" s="87"/>
    </row>
    <row r="2442" spans="1:29" x14ac:dyDescent="0.25">
      <c r="A2442" s="87">
        <f>ROW()-1</f>
        <v>2441</v>
      </c>
      <c r="B2442" s="1" t="str">
        <f>LOWER(SUBSTITUTE(SUBSTITUTE(SUBSTITUTE(SUBSTITUTE(SUBSTITUTE(SUBSTITUTE(db[[#This Row],[NB BM]]," ",),".",""),"-",""),"(",""),")",""),"/",""))</f>
        <v>opasteltiti55wtip55s</v>
      </c>
      <c r="C2442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D2442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E2442" s="1" t="str">
        <f>LOWER(SUBSTITUTE(SUBSTITUTE(SUBSTITUTE(SUBSTITUTE(SUBSTITUTE(SUBSTITUTE(SUBSTITUTE(SUBSTITUTE(SUBSTITUTE(db[[#This Row],[NB BM]]&amp;db[[#This Row],[QTY/ CTN]]," ",),".",""),"-",""),"(",""),")",""),",",""),"/",""),"""",""),"+",""))</f>
        <v>opasteltiti55wtip55s4box6set</v>
      </c>
      <c r="F24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titi55coloroilpasteltip55s4box6setartomoro</v>
      </c>
      <c r="G2442" s="1" t="s">
        <v>881</v>
      </c>
      <c r="H2442" s="4" t="s">
        <v>953</v>
      </c>
      <c r="I2442" s="49" t="s">
        <v>2391</v>
      </c>
      <c r="J2442" s="1" t="s">
        <v>1620</v>
      </c>
      <c r="K2442" s="26" t="e">
        <f>IF(db[[#This Row],[NB NOTA_C]]="","",COUNTIF([2]!B_MSK[concat],db[[#This Row],[NB NOTA_C]]))</f>
        <v>#REF!</v>
      </c>
      <c r="L2442" s="6" t="s">
        <v>1633</v>
      </c>
      <c r="M2442" s="1" t="s">
        <v>1796</v>
      </c>
      <c r="N2442" s="1" t="s">
        <v>2788</v>
      </c>
      <c r="P2442" s="1" t="str">
        <f>IF(db[[#This Row],[QTY/ CTN]]="","",SUBSTITUTE(SUBSTITUTE(SUBSTITUTE(db[[#This Row],[QTY/ CTN]]," ","_",2),"(",""),")","")&amp;"_")</f>
        <v>4 BOX_6 SET_</v>
      </c>
      <c r="Q2442" s="1">
        <f>IF(db[[#This Row],[H_QTY/ CTN]]="","",SEARCH("_",db[[#This Row],[H_QTY/ CTN]]))</f>
        <v>6</v>
      </c>
      <c r="R2442" s="1">
        <f>IF(db[[#This Row],[H_QTY/ CTN]]="","",LEN(db[[#This Row],[H_QTY/ CTN]]))</f>
        <v>12</v>
      </c>
      <c r="S2442" s="90" t="str">
        <f>IF(db[[#This Row],[H_QTY/ CTN]]="","",LEFT(db[[#This Row],[H_QTY/ CTN]],db[[#This Row],[H_1]]-1))</f>
        <v>4 BOX</v>
      </c>
      <c r="T2442" s="87" t="str">
        <f>IF(NOT(db[[#This Row],[H_1]]=db[[#This Row],[H_2]]),MID(db[[#This Row],[H_QTY/ CTN]],db[[#This Row],[H_1]]+1,db[[#This Row],[H_2]]-db[[#This Row],[H_1]]-1),"")</f>
        <v>6 SET</v>
      </c>
      <c r="U2442" s="87" t="str">
        <f>IF(db[[#This Row],[QTY/ CTN B]]="","",LEFT(db[[#This Row],[QTY/ CTN B]],SEARCH(" ",db[[#This Row],[QTY/ CTN B]],1)-1))</f>
        <v>4</v>
      </c>
      <c r="V2442" s="87" t="str">
        <f>IF(db[[#This Row],[QTY/ CTN B]]="","",RIGHT(db[[#This Row],[QTY/ CTN B]],LEN(db[[#This Row],[QTY/ CTN B]])-SEARCH(" ",db[[#This Row],[QTY/ CTN B]],1)))</f>
        <v>BOX</v>
      </c>
      <c r="W2442" s="87" t="str">
        <f>IF(db[[#This Row],[QTY/ CTN TG]]="",IF(db[[#This Row],[STN TG]]="","",12),LEFT(db[[#This Row],[QTY/ CTN TG]],SEARCH(" ",db[[#This Row],[QTY/ CTN TG]],1)-1))</f>
        <v>6</v>
      </c>
      <c r="X2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442" s="87" t="str">
        <f>IF(db[[#This Row],[STN K]]="","",IF(db[[#This Row],[STN TG]]="LSN",12,""))</f>
        <v/>
      </c>
      <c r="Z2442" s="87" t="str">
        <f>IF(db[[#This Row],[STN TG]]="LSN","PCS","")</f>
        <v/>
      </c>
      <c r="AA2442" s="87">
        <f>db[[#This Row],[QTY B]]*IF(db[[#This Row],[QTY TG]]="",1,db[[#This Row],[QTY TG]])*IF(db[[#This Row],[QTY K]]="",1,db[[#This Row],[QTY K]])</f>
        <v>24</v>
      </c>
      <c r="AB2442" s="87" t="str">
        <f>IF(db[[#This Row],[STN K]]="",IF(db[[#This Row],[STN TG]]="",db[[#This Row],[STN B]],db[[#This Row],[STN TG]]),db[[#This Row],[STN K]])</f>
        <v>SET</v>
      </c>
      <c r="AC2442" s="87"/>
    </row>
    <row r="2443" spans="1:29" x14ac:dyDescent="0.25">
      <c r="A2443" s="87">
        <f>ROW()-1</f>
        <v>2442</v>
      </c>
      <c r="B2443" s="74" t="str">
        <f>LOWER(SUBSTITUTE(SUBSTITUTE(SUBSTITUTE(SUBSTITUTE(SUBSTITUTE(SUBSTITUTE(db[[#This Row],[NB BM]]," ",),".",""),"-",""),"(",""),")",""),"/",""))</f>
        <v>topikerucut</v>
      </c>
      <c r="C2443" s="74" t="str">
        <f>LOWER(SUBSTITUTE(SUBSTITUTE(SUBSTITUTE(SUBSTITUTE(SUBSTITUTE(SUBSTITUTE(SUBSTITUTE(SUBSTITUTE(SUBSTITUTE(db[[#This Row],[NB NOTA]]," ",),".",""),"-",""),"(",""),")",""),",",""),"/",""),"""",""),"+",""))</f>
        <v>topikerucut</v>
      </c>
      <c r="D2443" s="74" t="str">
        <f>LOWER(SUBSTITUTE(SUBSTITUTE(SUBSTITUTE(SUBSTITUTE(SUBSTITUTE(SUBSTITUTE(SUBSTITUTE(SUBSTITUTE(SUBSTITUTE(db[[#This Row],[NB PAJAK]]," ",""),"-",""),"(",""),")",""),".",""),",",""),"/",""),"""",""),"+",""))</f>
        <v/>
      </c>
      <c r="E2443" s="74" t="str">
        <f>LOWER(SUBSTITUTE(SUBSTITUTE(SUBSTITUTE(SUBSTITUTE(SUBSTITUTE(SUBSTITUTE(SUBSTITUTE(SUBSTITUTE(SUBSTITUTE(db[[#This Row],[NB BM]]&amp;db[[#This Row],[QTY/ CTN]]," ",),".",""),"-",""),"(",""),")",""),",",""),"/",""),"""",""),"+",""))</f>
        <v>topikerucut600pcs</v>
      </c>
      <c r="F244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topikerucut600pcsuntana</v>
      </c>
      <c r="G2443" s="75" t="s">
        <v>4892</v>
      </c>
      <c r="H2443" s="75" t="s">
        <v>4882</v>
      </c>
      <c r="I2443" s="76"/>
      <c r="J2443" s="1" t="s">
        <v>1621</v>
      </c>
      <c r="K2443" s="78" t="e">
        <f>IF(db[[#This Row],[NB NOTA_C]]="","",COUNTIF([2]!B_MSK[concat],db[[#This Row],[NB NOTA_C]]))</f>
        <v>#REF!</v>
      </c>
      <c r="L2443" s="79" t="s">
        <v>2155</v>
      </c>
      <c r="M2443" s="74" t="s">
        <v>1786</v>
      </c>
      <c r="N2443" s="77" t="s">
        <v>2790</v>
      </c>
      <c r="O2443" s="74"/>
      <c r="P2443" s="74" t="str">
        <f>IF(db[[#This Row],[QTY/ CTN]]="","",SUBSTITUTE(SUBSTITUTE(SUBSTITUTE(db[[#This Row],[QTY/ CTN]]," ","_",2),"(",""),")","")&amp;"_")</f>
        <v>600 PCS_</v>
      </c>
      <c r="Q2443" s="74">
        <f>IF(db[[#This Row],[H_QTY/ CTN]]="","",SEARCH("_",db[[#This Row],[H_QTY/ CTN]]))</f>
        <v>8</v>
      </c>
      <c r="R2443" s="74">
        <f>IF(db[[#This Row],[H_QTY/ CTN]]="","",LEN(db[[#This Row],[H_QTY/ CTN]]))</f>
        <v>8</v>
      </c>
      <c r="S2443" s="94" t="str">
        <f>IF(db[[#This Row],[H_QTY/ CTN]]="","",LEFT(db[[#This Row],[H_QTY/ CTN]],db[[#This Row],[H_1]]-1))</f>
        <v>600 PCS</v>
      </c>
      <c r="T2443" s="94" t="str">
        <f>IF(NOT(db[[#This Row],[H_1]]=db[[#This Row],[H_2]]),MID(db[[#This Row],[H_QTY/ CTN]],db[[#This Row],[H_1]]+1,db[[#This Row],[H_2]]-db[[#This Row],[H_1]]-1),"")</f>
        <v/>
      </c>
      <c r="U2443" s="87" t="str">
        <f>IF(db[[#This Row],[QTY/ CTN B]]="","",LEFT(db[[#This Row],[QTY/ CTN B]],SEARCH(" ",db[[#This Row],[QTY/ CTN B]],1)-1))</f>
        <v>600</v>
      </c>
      <c r="V2443" s="87" t="str">
        <f>IF(db[[#This Row],[QTY/ CTN B]]="","",RIGHT(db[[#This Row],[QTY/ CTN B]],LEN(db[[#This Row],[QTY/ CTN B]])-SEARCH(" ",db[[#This Row],[QTY/ CTN B]],1)))</f>
        <v>PCS</v>
      </c>
      <c r="W2443" s="87" t="str">
        <f>IF(db[[#This Row],[QTY/ CTN TG]]="",IF(db[[#This Row],[STN TG]]="","",12),LEFT(db[[#This Row],[QTY/ CTN TG]],SEARCH(" ",db[[#This Row],[QTY/ CTN TG]],1)-1))</f>
        <v/>
      </c>
      <c r="X2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3" s="87" t="str">
        <f>IF(db[[#This Row],[STN K]]="","",IF(db[[#This Row],[STN TG]]="LSN",12,""))</f>
        <v/>
      </c>
      <c r="Z2443" s="87" t="str">
        <f>IF(db[[#This Row],[STN TG]]="LSN","PCS","")</f>
        <v/>
      </c>
      <c r="AA2443" s="87">
        <f>db[[#This Row],[QTY B]]*IF(db[[#This Row],[QTY TG]]="",1,db[[#This Row],[QTY TG]])*IF(db[[#This Row],[QTY K]]="",1,db[[#This Row],[QTY K]])</f>
        <v>600</v>
      </c>
      <c r="AB2443" s="87" t="str">
        <f>IF(db[[#This Row],[STN K]]="",IF(db[[#This Row],[STN TG]]="",db[[#This Row],[STN B]],db[[#This Row],[STN TG]]),db[[#This Row],[STN K]])</f>
        <v>PCS</v>
      </c>
      <c r="AC2443" s="87"/>
    </row>
    <row r="2444" spans="1:29" x14ac:dyDescent="0.25">
      <c r="A2444" s="87">
        <f>ROW()-1</f>
        <v>2443</v>
      </c>
      <c r="B2444" s="74" t="str">
        <f>LOWER(SUBSTITUTE(SUBSTITUTE(SUBSTITUTE(SUBSTITUTE(SUBSTITUTE(SUBSTITUTE(db[[#This Row],[NB BM]]," ",),".",""),"-",""),"(",""),")",""),"/",""))</f>
        <v>topikerucut3d</v>
      </c>
      <c r="C2444" s="74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D2444" s="74" t="str">
        <f>LOWER(SUBSTITUTE(SUBSTITUTE(SUBSTITUTE(SUBSTITUTE(SUBSTITUTE(SUBSTITUTE(SUBSTITUTE(SUBSTITUTE(SUBSTITUTE(db[[#This Row],[NB PAJAK]]," ",""),"-",""),"(",""),")",""),".",""),",",""),"/",""),"""",""),"+",""))</f>
        <v/>
      </c>
      <c r="E2444" s="74" t="str">
        <f>LOWER(SUBSTITUTE(SUBSTITUTE(SUBSTITUTE(SUBSTITUTE(SUBSTITUTE(SUBSTITUTE(SUBSTITUTE(SUBSTITUTE(SUBSTITUTE(db[[#This Row],[NB BM]]&amp;db[[#This Row],[QTY/ CTN]]," ",),".",""),"-",""),"(",""),")",""),",",""),"/",""),"""",""),"+",""))</f>
        <v>topikerucut3d288pcs</v>
      </c>
      <c r="F244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topikerucut3d288pcsuntana</v>
      </c>
      <c r="G2444" s="75" t="s">
        <v>4893</v>
      </c>
      <c r="H2444" s="75" t="s">
        <v>4883</v>
      </c>
      <c r="I2444" s="76"/>
      <c r="J2444" s="1" t="s">
        <v>1621</v>
      </c>
      <c r="K2444" s="78" t="e">
        <f>IF(db[[#This Row],[NB NOTA_C]]="","",COUNTIF([2]!B_MSK[concat],db[[#This Row],[NB NOTA_C]]))</f>
        <v>#REF!</v>
      </c>
      <c r="L2444" s="79" t="s">
        <v>2155</v>
      </c>
      <c r="M2444" s="74" t="s">
        <v>1672</v>
      </c>
      <c r="N2444" s="77" t="s">
        <v>2790</v>
      </c>
      <c r="O2444" s="74"/>
      <c r="P2444" s="74" t="str">
        <f>IF(db[[#This Row],[QTY/ CTN]]="","",SUBSTITUTE(SUBSTITUTE(SUBSTITUTE(db[[#This Row],[QTY/ CTN]]," ","_",2),"(",""),")","")&amp;"_")</f>
        <v>288 PCS_</v>
      </c>
      <c r="Q2444" s="74">
        <f>IF(db[[#This Row],[H_QTY/ CTN]]="","",SEARCH("_",db[[#This Row],[H_QTY/ CTN]]))</f>
        <v>8</v>
      </c>
      <c r="R2444" s="74">
        <f>IF(db[[#This Row],[H_QTY/ CTN]]="","",LEN(db[[#This Row],[H_QTY/ CTN]]))</f>
        <v>8</v>
      </c>
      <c r="S2444" s="94" t="str">
        <f>IF(db[[#This Row],[H_QTY/ CTN]]="","",LEFT(db[[#This Row],[H_QTY/ CTN]],db[[#This Row],[H_1]]-1))</f>
        <v>288 PCS</v>
      </c>
      <c r="T2444" s="94" t="str">
        <f>IF(NOT(db[[#This Row],[H_1]]=db[[#This Row],[H_2]]),MID(db[[#This Row],[H_QTY/ CTN]],db[[#This Row],[H_1]]+1,db[[#This Row],[H_2]]-db[[#This Row],[H_1]]-1),"")</f>
        <v/>
      </c>
      <c r="U2444" s="87" t="str">
        <f>IF(db[[#This Row],[QTY/ CTN B]]="","",LEFT(db[[#This Row],[QTY/ CTN B]],SEARCH(" ",db[[#This Row],[QTY/ CTN B]],1)-1))</f>
        <v>288</v>
      </c>
      <c r="V2444" s="87" t="str">
        <f>IF(db[[#This Row],[QTY/ CTN B]]="","",RIGHT(db[[#This Row],[QTY/ CTN B]],LEN(db[[#This Row],[QTY/ CTN B]])-SEARCH(" ",db[[#This Row],[QTY/ CTN B]],1)))</f>
        <v>PCS</v>
      </c>
      <c r="W2444" s="87" t="str">
        <f>IF(db[[#This Row],[QTY/ CTN TG]]="",IF(db[[#This Row],[STN TG]]="","",12),LEFT(db[[#This Row],[QTY/ CTN TG]],SEARCH(" ",db[[#This Row],[QTY/ CTN TG]],1)-1))</f>
        <v/>
      </c>
      <c r="X2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4" s="87" t="str">
        <f>IF(db[[#This Row],[STN K]]="","",IF(db[[#This Row],[STN TG]]="LSN",12,""))</f>
        <v/>
      </c>
      <c r="Z2444" s="87" t="str">
        <f>IF(db[[#This Row],[STN TG]]="LSN","PCS","")</f>
        <v/>
      </c>
      <c r="AA2444" s="87">
        <f>db[[#This Row],[QTY B]]*IF(db[[#This Row],[QTY TG]]="",1,db[[#This Row],[QTY TG]])*IF(db[[#This Row],[QTY K]]="",1,db[[#This Row],[QTY K]])</f>
        <v>288</v>
      </c>
      <c r="AB2444" s="87" t="str">
        <f>IF(db[[#This Row],[STN K]]="",IF(db[[#This Row],[STN TG]]="",db[[#This Row],[STN B]],db[[#This Row],[STN TG]]),db[[#This Row],[STN K]])</f>
        <v>PCS</v>
      </c>
      <c r="AC2444" s="87"/>
    </row>
    <row r="2445" spans="1:29" x14ac:dyDescent="0.25">
      <c r="A2445" s="87">
        <f>ROW()-1</f>
        <v>2444</v>
      </c>
      <c r="B2445" s="74" t="str">
        <f>LOWER(SUBSTITUTE(SUBSTITUTE(SUBSTITUTE(SUBSTITUTE(SUBSTITUTE(SUBSTITUTE(db[[#This Row],[NB BM]]," ",),".",""),"-",""),"(",""),")",""),"/",""))</f>
        <v>topimahkota</v>
      </c>
      <c r="C2445" s="74" t="str">
        <f>LOWER(SUBSTITUTE(SUBSTITUTE(SUBSTITUTE(SUBSTITUTE(SUBSTITUTE(SUBSTITUTE(SUBSTITUTE(SUBSTITUTE(SUBSTITUTE(db[[#This Row],[NB NOTA]]," ",),".",""),"-",""),"(",""),")",""),",",""),"/",""),"""",""),"+",""))</f>
        <v>topimahkota</v>
      </c>
      <c r="D2445" s="74" t="str">
        <f>LOWER(SUBSTITUTE(SUBSTITUTE(SUBSTITUTE(SUBSTITUTE(SUBSTITUTE(SUBSTITUTE(SUBSTITUTE(SUBSTITUTE(SUBSTITUTE(db[[#This Row],[NB PAJAK]]," ",""),"-",""),"(",""),")",""),".",""),",",""),"/",""),"""",""),"+",""))</f>
        <v/>
      </c>
      <c r="E2445" s="74" t="str">
        <f>LOWER(SUBSTITUTE(SUBSTITUTE(SUBSTITUTE(SUBSTITUTE(SUBSTITUTE(SUBSTITUTE(SUBSTITUTE(SUBSTITUTE(SUBSTITUTE(db[[#This Row],[NB BM]]&amp;db[[#This Row],[QTY/ CTN]]," ",),".",""),"-",""),"(",""),")",""),",",""),"/",""),"""",""),"+",""))</f>
        <v>topimahkota600pcs</v>
      </c>
      <c r="F2445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topimahkota600pcsuntana</v>
      </c>
      <c r="G2445" s="75" t="s">
        <v>4894</v>
      </c>
      <c r="H2445" s="75" t="s">
        <v>4881</v>
      </c>
      <c r="I2445" s="76"/>
      <c r="J2445" s="1" t="s">
        <v>1621</v>
      </c>
      <c r="K2445" s="78" t="e">
        <f>IF(db[[#This Row],[NB NOTA_C]]="","",COUNTIF([2]!B_MSK[concat],db[[#This Row],[NB NOTA_C]]))</f>
        <v>#REF!</v>
      </c>
      <c r="L2445" s="79" t="s">
        <v>2155</v>
      </c>
      <c r="M2445" s="74" t="s">
        <v>1786</v>
      </c>
      <c r="N2445" s="77" t="s">
        <v>2790</v>
      </c>
      <c r="O2445" s="74"/>
      <c r="P2445" s="74" t="str">
        <f>IF(db[[#This Row],[QTY/ CTN]]="","",SUBSTITUTE(SUBSTITUTE(SUBSTITUTE(db[[#This Row],[QTY/ CTN]]," ","_",2),"(",""),")","")&amp;"_")</f>
        <v>600 PCS_</v>
      </c>
      <c r="Q2445" s="74">
        <f>IF(db[[#This Row],[H_QTY/ CTN]]="","",SEARCH("_",db[[#This Row],[H_QTY/ CTN]]))</f>
        <v>8</v>
      </c>
      <c r="R2445" s="74">
        <f>IF(db[[#This Row],[H_QTY/ CTN]]="","",LEN(db[[#This Row],[H_QTY/ CTN]]))</f>
        <v>8</v>
      </c>
      <c r="S2445" s="94" t="str">
        <f>IF(db[[#This Row],[H_QTY/ CTN]]="","",LEFT(db[[#This Row],[H_QTY/ CTN]],db[[#This Row],[H_1]]-1))</f>
        <v>600 PCS</v>
      </c>
      <c r="T2445" s="94" t="str">
        <f>IF(NOT(db[[#This Row],[H_1]]=db[[#This Row],[H_2]]),MID(db[[#This Row],[H_QTY/ CTN]],db[[#This Row],[H_1]]+1,db[[#This Row],[H_2]]-db[[#This Row],[H_1]]-1),"")</f>
        <v/>
      </c>
      <c r="U2445" s="87" t="str">
        <f>IF(db[[#This Row],[QTY/ CTN B]]="","",LEFT(db[[#This Row],[QTY/ CTN B]],SEARCH(" ",db[[#This Row],[QTY/ CTN B]],1)-1))</f>
        <v>600</v>
      </c>
      <c r="V2445" s="87" t="str">
        <f>IF(db[[#This Row],[QTY/ CTN B]]="","",RIGHT(db[[#This Row],[QTY/ CTN B]],LEN(db[[#This Row],[QTY/ CTN B]])-SEARCH(" ",db[[#This Row],[QTY/ CTN B]],1)))</f>
        <v>PCS</v>
      </c>
      <c r="W2445" s="87" t="str">
        <f>IF(db[[#This Row],[QTY/ CTN TG]]="",IF(db[[#This Row],[STN TG]]="","",12),LEFT(db[[#This Row],[QTY/ CTN TG]],SEARCH(" ",db[[#This Row],[QTY/ CTN TG]],1)-1))</f>
        <v/>
      </c>
      <c r="X2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5" s="87" t="str">
        <f>IF(db[[#This Row],[STN K]]="","",IF(db[[#This Row],[STN TG]]="LSN",12,""))</f>
        <v/>
      </c>
      <c r="Z2445" s="87" t="str">
        <f>IF(db[[#This Row],[STN TG]]="LSN","PCS","")</f>
        <v/>
      </c>
      <c r="AA2445" s="87">
        <f>db[[#This Row],[QTY B]]*IF(db[[#This Row],[QTY TG]]="",1,db[[#This Row],[QTY TG]])*IF(db[[#This Row],[QTY K]]="",1,db[[#This Row],[QTY K]])</f>
        <v>600</v>
      </c>
      <c r="AB2445" s="87" t="str">
        <f>IF(db[[#This Row],[STN K]]="",IF(db[[#This Row],[STN TG]]="",db[[#This Row],[STN B]],db[[#This Row],[STN TG]]),db[[#This Row],[STN K]])</f>
        <v>PCS</v>
      </c>
      <c r="AC2445" s="87"/>
    </row>
    <row r="2446" spans="1:29" x14ac:dyDescent="0.25">
      <c r="A2446" s="87">
        <f>ROW()-1</f>
        <v>2445</v>
      </c>
      <c r="B2446" s="3" t="str">
        <f>LOWER(SUBSTITUTE(SUBSTITUTE(SUBSTITUTE(SUBSTITUTE(SUBSTITUTE(SUBSTITUTE(db[[#This Row],[NB BM]]," ",),".",""),"-",""),"(",""),")",""),"/",""))</f>
        <v>pcbd180un1</v>
      </c>
      <c r="C2446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D2446" s="3" t="str">
        <f>LOWER(SUBSTITUTE(SUBSTITUTE(SUBSTITUTE(SUBSTITUTE(SUBSTITUTE(SUBSTITUTE(SUBSTITUTE(SUBSTITUTE(SUBSTITUTE(db[[#This Row],[NB PAJAK]]," ",""),"-",""),"(",""),")",""),".",""),",",""),"/",""),"""",""),"+",""))</f>
        <v/>
      </c>
      <c r="E2446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pcbd180un1180pcs</v>
      </c>
      <c r="F24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tpbd180un1180pcsuntana</v>
      </c>
      <c r="G2446" s="1" t="s">
        <v>6615</v>
      </c>
      <c r="H2446" s="4" t="s">
        <v>3226</v>
      </c>
      <c r="I2446" s="49"/>
      <c r="J2446" s="1" t="s">
        <v>1621</v>
      </c>
      <c r="K2446" s="26" t="e">
        <f>IF(db[[#This Row],[NB NOTA_C]]="","",COUNTIF([2]!B_MSK[concat],db[[#This Row],[NB NOTA_C]]))</f>
        <v>#REF!</v>
      </c>
      <c r="L2446" s="7" t="s">
        <v>2654</v>
      </c>
      <c r="M2446" s="3" t="s">
        <v>1781</v>
      </c>
      <c r="N2446" s="1" t="s">
        <v>2810</v>
      </c>
      <c r="O2446" s="3"/>
      <c r="P2446" s="3" t="str">
        <f>IF(db[[#This Row],[QTY/ CTN]]="","",SUBSTITUTE(SUBSTITUTE(SUBSTITUTE(db[[#This Row],[QTY/ CTN]]," ","_",2),"(",""),")","")&amp;"_")</f>
        <v>180 PCS_</v>
      </c>
      <c r="Q2446" s="3">
        <f>IF(db[[#This Row],[H_QTY/ CTN]]="","",SEARCH("_",db[[#This Row],[H_QTY/ CTN]]))</f>
        <v>8</v>
      </c>
      <c r="R2446" s="3">
        <f>IF(db[[#This Row],[H_QTY/ CTN]]="","",LEN(db[[#This Row],[H_QTY/ CTN]]))</f>
        <v>8</v>
      </c>
      <c r="S2446" s="87" t="str">
        <f>IF(db[[#This Row],[H_QTY/ CTN]]="","",LEFT(db[[#This Row],[H_QTY/ CTN]],db[[#This Row],[H_1]]-1))</f>
        <v>180 PCS</v>
      </c>
      <c r="T2446" s="87" t="str">
        <f>IF(NOT(db[[#This Row],[H_1]]=db[[#This Row],[H_2]]),MID(db[[#This Row],[H_QTY/ CTN]],db[[#This Row],[H_1]]+1,db[[#This Row],[H_2]]-db[[#This Row],[H_1]]-1),"")</f>
        <v/>
      </c>
      <c r="U2446" s="87" t="str">
        <f>IF(db[[#This Row],[QTY/ CTN B]]="","",LEFT(db[[#This Row],[QTY/ CTN B]],SEARCH(" ",db[[#This Row],[QTY/ CTN B]],1)-1))</f>
        <v>180</v>
      </c>
      <c r="V2446" s="87" t="str">
        <f>IF(db[[#This Row],[QTY/ CTN B]]="","",RIGHT(db[[#This Row],[QTY/ CTN B]],LEN(db[[#This Row],[QTY/ CTN B]])-SEARCH(" ",db[[#This Row],[QTY/ CTN B]],1)))</f>
        <v>PCS</v>
      </c>
      <c r="W2446" s="87" t="str">
        <f>IF(db[[#This Row],[QTY/ CTN TG]]="",IF(db[[#This Row],[STN TG]]="","",12),LEFT(db[[#This Row],[QTY/ CTN TG]],SEARCH(" ",db[[#This Row],[QTY/ CTN TG]],1)-1))</f>
        <v/>
      </c>
      <c r="X2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6" s="87" t="str">
        <f>IF(db[[#This Row],[STN K]]="","",IF(db[[#This Row],[STN TG]]="LSN",12,""))</f>
        <v/>
      </c>
      <c r="Z2446" s="87" t="str">
        <f>IF(db[[#This Row],[STN TG]]="LSN","PCS","")</f>
        <v/>
      </c>
      <c r="AA2446" s="87">
        <f>db[[#This Row],[QTY B]]*IF(db[[#This Row],[QTY TG]]="",1,db[[#This Row],[QTY TG]])*IF(db[[#This Row],[QTY K]]="",1,db[[#This Row],[QTY K]])</f>
        <v>180</v>
      </c>
      <c r="AB2446" s="87" t="str">
        <f>IF(db[[#This Row],[STN K]]="",IF(db[[#This Row],[STN TG]]="",db[[#This Row],[STN B]],db[[#This Row],[STN TG]]),db[[#This Row],[STN K]])</f>
        <v>PCS</v>
      </c>
      <c r="AC2446" s="87"/>
    </row>
    <row r="2447" spans="1:29" x14ac:dyDescent="0.25">
      <c r="A2447" s="87">
        <f>ROW()-1</f>
        <v>2446</v>
      </c>
      <c r="B2447" s="103" t="str">
        <f>LOWER(SUBSTITUTE(SUBSTITUTE(SUBSTITUTE(SUBSTITUTE(SUBSTITUTE(SUBSTITUTE(db[[#This Row],[NB BM]]," ",),".",""),"-",""),"(",""),")",""),"/",""))</f>
        <v>pcbd19126</v>
      </c>
      <c r="C2447" s="103" t="str">
        <f>LOWER(SUBSTITUTE(SUBSTITUTE(SUBSTITUTE(SUBSTITUTE(SUBSTITUTE(SUBSTITUTE(SUBSTITUTE(SUBSTITUTE(SUBSTITUTE(db[[#This Row],[NB NOTA]]," ",),".",""),"-",""),"(",""),")",""),",",""),"/",""),"""",""),"+",""))</f>
        <v>tpbd19126</v>
      </c>
      <c r="D2447" s="103" t="str">
        <f>LOWER(SUBSTITUTE(SUBSTITUTE(SUBSTITUTE(SUBSTITUTE(SUBSTITUTE(SUBSTITUTE(SUBSTITUTE(SUBSTITUTE(SUBSTITUTE(db[[#This Row],[NB PAJAK]]," ",""),"-",""),"(",""),")",""),".",""),",",""),"/",""),"""",""),"+",""))</f>
        <v/>
      </c>
      <c r="E2447" s="103" t="str">
        <f>LOWER(SUBSTITUTE(SUBSTITUTE(SUBSTITUTE(SUBSTITUTE(SUBSTITUTE(SUBSTITUTE(SUBSTITUTE(SUBSTITUTE(SUBSTITUTE(db[[#This Row],[NB BM]]&amp;db[[#This Row],[QTY/ CTN]]," ",),".",""),"-",""),"(",""),")",""),",",""),"/",""),"""",""),"+",""))</f>
        <v>pcbd19126180pcs</v>
      </c>
      <c r="F244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tpbd19126180pcsuntana</v>
      </c>
      <c r="G2447" s="104" t="s">
        <v>6616</v>
      </c>
      <c r="H2447" s="104" t="s">
        <v>5284</v>
      </c>
      <c r="I2447" s="49"/>
      <c r="J2447" s="1" t="s">
        <v>1621</v>
      </c>
      <c r="K2447" s="107" t="e">
        <f>IF(db[[#This Row],[NB NOTA_C]]="","",COUNTIF([2]!B_MSK[concat],db[[#This Row],[NB NOTA_C]]))</f>
        <v>#REF!</v>
      </c>
      <c r="L2447" s="108" t="s">
        <v>2654</v>
      </c>
      <c r="M2447" s="103" t="s">
        <v>1781</v>
      </c>
      <c r="N2447" s="106" t="s">
        <v>2810</v>
      </c>
      <c r="O2447" s="103"/>
      <c r="P2447" s="103" t="str">
        <f>IF(db[[#This Row],[QTY/ CTN]]="","",SUBSTITUTE(SUBSTITUTE(SUBSTITUTE(db[[#This Row],[QTY/ CTN]]," ","_",2),"(",""),")","")&amp;"_")</f>
        <v>180 PCS_</v>
      </c>
      <c r="Q2447" s="103">
        <f>IF(db[[#This Row],[H_QTY/ CTN]]="","",SEARCH("_",db[[#This Row],[H_QTY/ CTN]]))</f>
        <v>8</v>
      </c>
      <c r="R2447" s="103">
        <f>IF(db[[#This Row],[H_QTY/ CTN]]="","",LEN(db[[#This Row],[H_QTY/ CTN]]))</f>
        <v>8</v>
      </c>
      <c r="S2447" s="109" t="str">
        <f>IF(db[[#This Row],[H_QTY/ CTN]]="","",LEFT(db[[#This Row],[H_QTY/ CTN]],db[[#This Row],[H_1]]-1))</f>
        <v>180 PCS</v>
      </c>
      <c r="T2447" s="109" t="str">
        <f>IF(NOT(db[[#This Row],[H_1]]=db[[#This Row],[H_2]]),MID(db[[#This Row],[H_QTY/ CTN]],db[[#This Row],[H_1]]+1,db[[#This Row],[H_2]]-db[[#This Row],[H_1]]-1),"")</f>
        <v/>
      </c>
      <c r="U2447" s="109" t="str">
        <f>IF(db[[#This Row],[QTY/ CTN B]]="","",LEFT(db[[#This Row],[QTY/ CTN B]],SEARCH(" ",db[[#This Row],[QTY/ CTN B]],1)-1))</f>
        <v>180</v>
      </c>
      <c r="V2447" s="109" t="str">
        <f>IF(db[[#This Row],[QTY/ CTN B]]="","",RIGHT(db[[#This Row],[QTY/ CTN B]],LEN(db[[#This Row],[QTY/ CTN B]])-SEARCH(" ",db[[#This Row],[QTY/ CTN B]],1)))</f>
        <v>PCS</v>
      </c>
      <c r="W2447" s="109" t="str">
        <f>IF(db[[#This Row],[QTY/ CTN TG]]="",IF(db[[#This Row],[STN TG]]="","",12),LEFT(db[[#This Row],[QTY/ CTN TG]],SEARCH(" ",db[[#This Row],[QTY/ CTN TG]],1)-1))</f>
        <v/>
      </c>
      <c r="X244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7" s="109" t="str">
        <f>IF(db[[#This Row],[STN K]]="","",IF(db[[#This Row],[STN TG]]="LSN",12,""))</f>
        <v/>
      </c>
      <c r="Z2447" s="109" t="str">
        <f>IF(db[[#This Row],[STN TG]]="LSN","PCS","")</f>
        <v/>
      </c>
      <c r="AA2447" s="109">
        <f>db[[#This Row],[QTY B]]*IF(db[[#This Row],[QTY TG]]="",1,db[[#This Row],[QTY TG]])*IF(db[[#This Row],[QTY K]]="",1,db[[#This Row],[QTY K]])</f>
        <v>180</v>
      </c>
      <c r="AB2447" s="109" t="str">
        <f>IF(db[[#This Row],[STN K]]="",IF(db[[#This Row],[STN TG]]="",db[[#This Row],[STN B]],db[[#This Row],[STN TG]]),db[[#This Row],[STN K]])</f>
        <v>PCS</v>
      </c>
      <c r="AC2447" s="87"/>
    </row>
    <row r="2448" spans="1:29" x14ac:dyDescent="0.25">
      <c r="A2448" s="87">
        <f>ROW()-1</f>
        <v>2447</v>
      </c>
      <c r="B2448" s="103" t="str">
        <f>LOWER(SUBSTITUTE(SUBSTITUTE(SUBSTITUTE(SUBSTITUTE(SUBSTITUTE(SUBSTITUTE(db[[#This Row],[NB BM]]," ",),".",""),"-",""),"(",""),")",""),"/",""))</f>
        <v>pcbd933</v>
      </c>
      <c r="C2448" s="103" t="str">
        <f>LOWER(SUBSTITUTE(SUBSTITUTE(SUBSTITUTE(SUBSTITUTE(SUBSTITUTE(SUBSTITUTE(SUBSTITUTE(SUBSTITUTE(SUBSTITUTE(db[[#This Row],[NB NOTA]]," ",),".",""),"-",""),"(",""),")",""),",",""),"/",""),"""",""),"+",""))</f>
        <v>tpbd933</v>
      </c>
      <c r="D2448" s="103" t="str">
        <f>LOWER(SUBSTITUTE(SUBSTITUTE(SUBSTITUTE(SUBSTITUTE(SUBSTITUTE(SUBSTITUTE(SUBSTITUTE(SUBSTITUTE(SUBSTITUTE(db[[#This Row],[NB PAJAK]]," ",""),"-",""),"(",""),")",""),".",""),",",""),"/",""),"""",""),"+",""))</f>
        <v/>
      </c>
      <c r="E2448" s="103" t="str">
        <f>LOWER(SUBSTITUTE(SUBSTITUTE(SUBSTITUTE(SUBSTITUTE(SUBSTITUTE(SUBSTITUTE(SUBSTITUTE(SUBSTITUTE(SUBSTITUTE(db[[#This Row],[NB BM]]&amp;db[[#This Row],[QTY/ CTN]]," ",),".",""),"-",""),"(",""),")",""),",",""),"/",""),"""",""),"+",""))</f>
        <v>pcbd933180pcs</v>
      </c>
      <c r="F2448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tpbd933180pcsuntana</v>
      </c>
      <c r="G2448" s="104" t="s">
        <v>6617</v>
      </c>
      <c r="H2448" s="104" t="s">
        <v>5243</v>
      </c>
      <c r="I2448" s="105"/>
      <c r="J2448" s="1" t="s">
        <v>1621</v>
      </c>
      <c r="K2448" s="107" t="e">
        <f>IF(db[[#This Row],[NB NOTA_C]]="","",COUNTIF([2]!B_MSK[concat],db[[#This Row],[NB NOTA_C]]))</f>
        <v>#REF!</v>
      </c>
      <c r="L2448" s="108" t="s">
        <v>1627</v>
      </c>
      <c r="M2448" s="103" t="s">
        <v>1781</v>
      </c>
      <c r="N2448" s="106" t="s">
        <v>2810</v>
      </c>
      <c r="O2448" s="103"/>
      <c r="P2448" s="103" t="str">
        <f>IF(db[[#This Row],[QTY/ CTN]]="","",SUBSTITUTE(SUBSTITUTE(SUBSTITUTE(db[[#This Row],[QTY/ CTN]]," ","_",2),"(",""),")","")&amp;"_")</f>
        <v>180 PCS_</v>
      </c>
      <c r="Q2448" s="103">
        <f>IF(db[[#This Row],[H_QTY/ CTN]]="","",SEARCH("_",db[[#This Row],[H_QTY/ CTN]]))</f>
        <v>8</v>
      </c>
      <c r="R2448" s="103">
        <f>IF(db[[#This Row],[H_QTY/ CTN]]="","",LEN(db[[#This Row],[H_QTY/ CTN]]))</f>
        <v>8</v>
      </c>
      <c r="S2448" s="109" t="str">
        <f>IF(db[[#This Row],[H_QTY/ CTN]]="","",LEFT(db[[#This Row],[H_QTY/ CTN]],db[[#This Row],[H_1]]-1))</f>
        <v>180 PCS</v>
      </c>
      <c r="T2448" s="109" t="str">
        <f>IF(NOT(db[[#This Row],[H_1]]=db[[#This Row],[H_2]]),MID(db[[#This Row],[H_QTY/ CTN]],db[[#This Row],[H_1]]+1,db[[#This Row],[H_2]]-db[[#This Row],[H_1]]-1),"")</f>
        <v/>
      </c>
      <c r="U2448" s="109" t="str">
        <f>IF(db[[#This Row],[QTY/ CTN B]]="","",LEFT(db[[#This Row],[QTY/ CTN B]],SEARCH(" ",db[[#This Row],[QTY/ CTN B]],1)-1))</f>
        <v>180</v>
      </c>
      <c r="V2448" s="109" t="str">
        <f>IF(db[[#This Row],[QTY/ CTN B]]="","",RIGHT(db[[#This Row],[QTY/ CTN B]],LEN(db[[#This Row],[QTY/ CTN B]])-SEARCH(" ",db[[#This Row],[QTY/ CTN B]],1)))</f>
        <v>PCS</v>
      </c>
      <c r="W2448" s="109" t="str">
        <f>IF(db[[#This Row],[QTY/ CTN TG]]="",IF(db[[#This Row],[STN TG]]="","",12),LEFT(db[[#This Row],[QTY/ CTN TG]],SEARCH(" ",db[[#This Row],[QTY/ CTN TG]],1)-1))</f>
        <v/>
      </c>
      <c r="X2448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8" s="109" t="str">
        <f>IF(db[[#This Row],[STN K]]="","",IF(db[[#This Row],[STN TG]]="LSN",12,""))</f>
        <v/>
      </c>
      <c r="Z2448" s="109" t="str">
        <f>IF(db[[#This Row],[STN TG]]="LSN","PCS","")</f>
        <v/>
      </c>
      <c r="AA2448" s="109">
        <f>db[[#This Row],[QTY B]]*IF(db[[#This Row],[QTY TG]]="",1,db[[#This Row],[QTY TG]])*IF(db[[#This Row],[QTY K]]="",1,db[[#This Row],[QTY K]])</f>
        <v>180</v>
      </c>
      <c r="AB2448" s="109" t="str">
        <f>IF(db[[#This Row],[STN K]]="",IF(db[[#This Row],[STN TG]]="",db[[#This Row],[STN B]],db[[#This Row],[STN TG]]),db[[#This Row],[STN K]])</f>
        <v>PCS</v>
      </c>
      <c r="AC2448" s="87"/>
    </row>
    <row r="2449" spans="1:29" x14ac:dyDescent="0.25">
      <c r="A2449" s="150">
        <f>ROW()-1</f>
        <v>2448</v>
      </c>
      <c r="B2449" s="151" t="str">
        <f>LOWER(SUBSTITUTE(SUBSTITUTE(SUBSTITUTE(SUBSTITUTE(SUBSTITUTE(SUBSTITUTE(db[[#This Row],[NB BM]]," ",),".",""),"-",""),"(",""),")",""),"/",""))</f>
        <v>pcbd180chewananimal</v>
      </c>
      <c r="C2449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449" s="151" t="str">
        <f>LOWER(SUBSTITUTE(SUBSTITUTE(SUBSTITUTE(SUBSTITUTE(SUBSTITUTE(SUBSTITUTE(SUBSTITUTE(SUBSTITUTE(SUBSTITUTE(db[[#This Row],[NB PAJAK]]," ",""),"-",""),"(",""),")",""),".",""),",",""),"/",""),"""",""),"+",""))</f>
        <v/>
      </c>
      <c r="E244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pcbd180chewananimal180pcs</v>
      </c>
      <c r="F244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G2449" s="152" t="s">
        <v>6618</v>
      </c>
      <c r="H2449" s="152" t="s">
        <v>6270</v>
      </c>
      <c r="I2449" s="153"/>
      <c r="J2449" s="154" t="s">
        <v>1621</v>
      </c>
      <c r="K2449" s="155" t="e">
        <f>IF(db[[#This Row],[NB NOTA_C]]="","",COUNTIF([2]!B_MSK[concat],db[[#This Row],[NB NOTA_C]]))</f>
        <v>#REF!</v>
      </c>
      <c r="L2449" s="156" t="s">
        <v>2654</v>
      </c>
      <c r="M2449" s="151" t="s">
        <v>1781</v>
      </c>
      <c r="N2449" s="154" t="s">
        <v>2810</v>
      </c>
      <c r="O2449" s="151"/>
      <c r="P2449" s="151" t="str">
        <f>IF(db[[#This Row],[QTY/ CTN]]="","",SUBSTITUTE(SUBSTITUTE(SUBSTITUTE(db[[#This Row],[QTY/ CTN]]," ","_",2),"(",""),")","")&amp;"_")</f>
        <v>180 PCS_</v>
      </c>
      <c r="Q2449" s="151">
        <f>IF(db[[#This Row],[H_QTY/ CTN]]="","",SEARCH("_",db[[#This Row],[H_QTY/ CTN]]))</f>
        <v>8</v>
      </c>
      <c r="R2449" s="151">
        <f>IF(db[[#This Row],[H_QTY/ CTN]]="","",LEN(db[[#This Row],[H_QTY/ CTN]]))</f>
        <v>8</v>
      </c>
      <c r="S2449" s="150" t="str">
        <f>IF(db[[#This Row],[H_QTY/ CTN]]="","",LEFT(db[[#This Row],[H_QTY/ CTN]],db[[#This Row],[H_1]]-1))</f>
        <v>180 PCS</v>
      </c>
      <c r="T2449" s="150" t="str">
        <f>IF(NOT(db[[#This Row],[H_1]]=db[[#This Row],[H_2]]),MID(db[[#This Row],[H_QTY/ CTN]],db[[#This Row],[H_1]]+1,db[[#This Row],[H_2]]-db[[#This Row],[H_1]]-1),"")</f>
        <v/>
      </c>
      <c r="U2449" s="150" t="str">
        <f>IF(db[[#This Row],[QTY/ CTN B]]="","",LEFT(db[[#This Row],[QTY/ CTN B]],SEARCH(" ",db[[#This Row],[QTY/ CTN B]],1)-1))</f>
        <v>180</v>
      </c>
      <c r="V2449" s="150" t="str">
        <f>IF(db[[#This Row],[QTY/ CTN B]]="","",RIGHT(db[[#This Row],[QTY/ CTN B]],LEN(db[[#This Row],[QTY/ CTN B]])-SEARCH(" ",db[[#This Row],[QTY/ CTN B]],1)))</f>
        <v>PCS</v>
      </c>
      <c r="W2449" s="150" t="str">
        <f>IF(db[[#This Row],[QTY/ CTN TG]]="",IF(db[[#This Row],[STN TG]]="","",12),LEFT(db[[#This Row],[QTY/ CTN TG]],SEARCH(" ",db[[#This Row],[QTY/ CTN TG]],1)-1))</f>
        <v/>
      </c>
      <c r="X244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49" s="150" t="str">
        <f>IF(db[[#This Row],[STN K]]="","",IF(db[[#This Row],[STN TG]]="LSN",12,""))</f>
        <v/>
      </c>
      <c r="Z2449" s="150" t="str">
        <f>IF(db[[#This Row],[STN TG]]="LSN","PCS","")</f>
        <v/>
      </c>
      <c r="AA2449" s="150">
        <f>db[[#This Row],[QTY B]]*IF(db[[#This Row],[QTY TG]]="",1,db[[#This Row],[QTY TG]])*IF(db[[#This Row],[QTY K]]="",1,db[[#This Row],[QTY K]])</f>
        <v>180</v>
      </c>
      <c r="AB2449" s="150" t="str">
        <f>IF(db[[#This Row],[STN K]]="",IF(db[[#This Row],[STN TG]]="",db[[#This Row],[STN B]],db[[#This Row],[STN TG]]),db[[#This Row],[STN K]])</f>
        <v>PCS</v>
      </c>
      <c r="AC2449" s="150"/>
    </row>
    <row r="2450" spans="1:29" x14ac:dyDescent="0.25">
      <c r="A2450" s="150">
        <f>ROW()-1</f>
        <v>2449</v>
      </c>
      <c r="B2450" s="151" t="str">
        <f>LOWER(SUBSTITUTE(SUBSTITUTE(SUBSTITUTE(SUBSTITUTE(SUBSTITUTE(SUBSTITUTE(db[[#This Row],[NB BM]]," ",),".",""),"-",""),"(",""),")",""),"/",""))</f>
        <v>pcbd180chewananimal</v>
      </c>
      <c r="C2450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450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0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pcbd180chewananimal180pcs</v>
      </c>
      <c r="F245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G2450" s="152" t="s">
        <v>6618</v>
      </c>
      <c r="H2450" s="152" t="s">
        <v>6270</v>
      </c>
      <c r="I2450" s="153"/>
      <c r="J2450" s="154" t="s">
        <v>1621</v>
      </c>
      <c r="K2450" s="155" t="e">
        <f>IF(db[[#This Row],[NB NOTA_C]]="","",COUNTIF([2]!B_MSK[concat],db[[#This Row],[NB NOTA_C]]))</f>
        <v>#REF!</v>
      </c>
      <c r="L2450" s="156" t="s">
        <v>2654</v>
      </c>
      <c r="M2450" s="151" t="s">
        <v>1781</v>
      </c>
      <c r="N2450" s="154" t="s">
        <v>2810</v>
      </c>
      <c r="O2450" s="151"/>
      <c r="P2450" s="151" t="str">
        <f>IF(db[[#This Row],[QTY/ CTN]]="","",SUBSTITUTE(SUBSTITUTE(SUBSTITUTE(db[[#This Row],[QTY/ CTN]]," ","_",2),"(",""),")","")&amp;"_")</f>
        <v>180 PCS_</v>
      </c>
      <c r="Q2450" s="151">
        <f>IF(db[[#This Row],[H_QTY/ CTN]]="","",SEARCH("_",db[[#This Row],[H_QTY/ CTN]]))</f>
        <v>8</v>
      </c>
      <c r="R2450" s="151">
        <f>IF(db[[#This Row],[H_QTY/ CTN]]="","",LEN(db[[#This Row],[H_QTY/ CTN]]))</f>
        <v>8</v>
      </c>
      <c r="S2450" s="150" t="str">
        <f>IF(db[[#This Row],[H_QTY/ CTN]]="","",LEFT(db[[#This Row],[H_QTY/ CTN]],db[[#This Row],[H_1]]-1))</f>
        <v>180 PCS</v>
      </c>
      <c r="T2450" s="150" t="str">
        <f>IF(NOT(db[[#This Row],[H_1]]=db[[#This Row],[H_2]]),MID(db[[#This Row],[H_QTY/ CTN]],db[[#This Row],[H_1]]+1,db[[#This Row],[H_2]]-db[[#This Row],[H_1]]-1),"")</f>
        <v/>
      </c>
      <c r="U2450" s="150" t="str">
        <f>IF(db[[#This Row],[QTY/ CTN B]]="","",LEFT(db[[#This Row],[QTY/ CTN B]],SEARCH(" ",db[[#This Row],[QTY/ CTN B]],1)-1))</f>
        <v>180</v>
      </c>
      <c r="V2450" s="150" t="str">
        <f>IF(db[[#This Row],[QTY/ CTN B]]="","",RIGHT(db[[#This Row],[QTY/ CTN B]],LEN(db[[#This Row],[QTY/ CTN B]])-SEARCH(" ",db[[#This Row],[QTY/ CTN B]],1)))</f>
        <v>PCS</v>
      </c>
      <c r="W2450" s="150" t="str">
        <f>IF(db[[#This Row],[QTY/ CTN TG]]="",IF(db[[#This Row],[STN TG]]="","",12),LEFT(db[[#This Row],[QTY/ CTN TG]],SEARCH(" ",db[[#This Row],[QTY/ CTN TG]],1)-1))</f>
        <v/>
      </c>
      <c r="X245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0" s="150" t="str">
        <f>IF(db[[#This Row],[STN K]]="","",IF(db[[#This Row],[STN TG]]="LSN",12,""))</f>
        <v/>
      </c>
      <c r="Z2450" s="150" t="str">
        <f>IF(db[[#This Row],[STN TG]]="LSN","PCS","")</f>
        <v/>
      </c>
      <c r="AA2450" s="150">
        <f>db[[#This Row],[QTY B]]*IF(db[[#This Row],[QTY TG]]="",1,db[[#This Row],[QTY TG]])*IF(db[[#This Row],[QTY K]]="",1,db[[#This Row],[QTY K]])</f>
        <v>180</v>
      </c>
      <c r="AB2450" s="150" t="str">
        <f>IF(db[[#This Row],[STN K]]="",IF(db[[#This Row],[STN TG]]="",db[[#This Row],[STN B]],db[[#This Row],[STN TG]]),db[[#This Row],[STN K]])</f>
        <v>PCS</v>
      </c>
      <c r="AC2450" s="150"/>
    </row>
    <row r="2451" spans="1:29" x14ac:dyDescent="0.25">
      <c r="A2451" s="87">
        <f>ROW()-1</f>
        <v>2450</v>
      </c>
      <c r="B2451" s="117" t="str">
        <f>LOWER(SUBSTITUTE(SUBSTITUTE(SUBSTITUTE(SUBSTITUTE(SUBSTITUTE(SUBSTITUTE(db[[#This Row],[NB BM]]," ",),".",""),"-",""),"(",""),")",""),"/",""))</f>
        <v>pcbd19126</v>
      </c>
      <c r="C2451" s="117" t="str">
        <f>LOWER(SUBSTITUTE(SUBSTITUTE(SUBSTITUTE(SUBSTITUTE(SUBSTITUTE(SUBSTITUTE(SUBSTITUTE(SUBSTITUTE(SUBSTITUTE(db[[#This Row],[NB NOTA]]," ",),".",""),"-",""),"(",""),")",""),",",""),"/",""),"""",""),"+",""))</f>
        <v>tpbdbd19126</v>
      </c>
      <c r="D2451" s="117" t="str">
        <f>LOWER(SUBSTITUTE(SUBSTITUTE(SUBSTITUTE(SUBSTITUTE(SUBSTITUTE(SUBSTITUTE(SUBSTITUTE(SUBSTITUTE(SUBSTITUTE(db[[#This Row],[NB PAJAK]]," ",""),"-",""),"(",""),")",""),".",""),",",""),"/",""),"""",""),"+",""))</f>
        <v/>
      </c>
      <c r="E2451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pcbd19126180pcs</v>
      </c>
      <c r="F245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tpbdbd19126180pcsuntana</v>
      </c>
      <c r="G2451" s="4" t="s">
        <v>6616</v>
      </c>
      <c r="H2451" s="10" t="s">
        <v>5596</v>
      </c>
      <c r="I2451" s="119"/>
      <c r="J2451" s="1" t="s">
        <v>1621</v>
      </c>
      <c r="K2451" s="121" t="e">
        <f>IF(db[[#This Row],[NB NOTA_C]]="","",COUNTIF([2]!B_MSK[concat],db[[#This Row],[NB NOTA_C]]))</f>
        <v>#REF!</v>
      </c>
      <c r="L2451" s="7" t="s">
        <v>2654</v>
      </c>
      <c r="M2451" s="3" t="s">
        <v>1781</v>
      </c>
      <c r="N2451" s="1" t="s">
        <v>2810</v>
      </c>
      <c r="O2451" s="117"/>
      <c r="P2451" s="117" t="str">
        <f>IF(db[[#This Row],[QTY/ CTN]]="","",SUBSTITUTE(SUBSTITUTE(SUBSTITUTE(db[[#This Row],[QTY/ CTN]]," ","_",2),"(",""),")","")&amp;"_")</f>
        <v>180 PCS_</v>
      </c>
      <c r="Q2451" s="117">
        <f>IF(db[[#This Row],[H_QTY/ CTN]]="","",SEARCH("_",db[[#This Row],[H_QTY/ CTN]]))</f>
        <v>8</v>
      </c>
      <c r="R2451" s="117">
        <f>IF(db[[#This Row],[H_QTY/ CTN]]="","",LEN(db[[#This Row],[H_QTY/ CTN]]))</f>
        <v>8</v>
      </c>
      <c r="S2451" s="123" t="str">
        <f>IF(db[[#This Row],[H_QTY/ CTN]]="","",LEFT(db[[#This Row],[H_QTY/ CTN]],db[[#This Row],[H_1]]-1))</f>
        <v>180 PCS</v>
      </c>
      <c r="T2451" s="123" t="str">
        <f>IF(NOT(db[[#This Row],[H_1]]=db[[#This Row],[H_2]]),MID(db[[#This Row],[H_QTY/ CTN]],db[[#This Row],[H_1]]+1,db[[#This Row],[H_2]]-db[[#This Row],[H_1]]-1),"")</f>
        <v/>
      </c>
      <c r="U2451" s="123" t="str">
        <f>IF(db[[#This Row],[QTY/ CTN B]]="","",LEFT(db[[#This Row],[QTY/ CTN B]],SEARCH(" ",db[[#This Row],[QTY/ CTN B]],1)-1))</f>
        <v>180</v>
      </c>
      <c r="V2451" s="123" t="str">
        <f>IF(db[[#This Row],[QTY/ CTN B]]="","",RIGHT(db[[#This Row],[QTY/ CTN B]],LEN(db[[#This Row],[QTY/ CTN B]])-SEARCH(" ",db[[#This Row],[QTY/ CTN B]],1)))</f>
        <v>PCS</v>
      </c>
      <c r="W2451" s="123" t="str">
        <f>IF(db[[#This Row],[QTY/ CTN TG]]="",IF(db[[#This Row],[STN TG]]="","",12),LEFT(db[[#This Row],[QTY/ CTN TG]],SEARCH(" ",db[[#This Row],[QTY/ CTN TG]],1)-1))</f>
        <v/>
      </c>
      <c r="X245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1" s="123" t="str">
        <f>IF(db[[#This Row],[STN K]]="","",IF(db[[#This Row],[STN TG]]="LSN",12,""))</f>
        <v/>
      </c>
      <c r="Z2451" s="123" t="str">
        <f>IF(db[[#This Row],[STN TG]]="LSN","PCS","")</f>
        <v/>
      </c>
      <c r="AA2451" s="123">
        <f>db[[#This Row],[QTY B]]*IF(db[[#This Row],[QTY TG]]="",1,db[[#This Row],[QTY TG]])*IF(db[[#This Row],[QTY K]]="",1,db[[#This Row],[QTY K]])</f>
        <v>180</v>
      </c>
      <c r="AB2451" s="123" t="str">
        <f>IF(db[[#This Row],[STN K]]="",IF(db[[#This Row],[STN TG]]="",db[[#This Row],[STN B]],db[[#This Row],[STN TG]]),db[[#This Row],[STN K]])</f>
        <v>PCS</v>
      </c>
      <c r="AC2451" s="87"/>
    </row>
    <row r="2452" spans="1:29" x14ac:dyDescent="0.25">
      <c r="A2452" s="150">
        <f>ROW()-1</f>
        <v>2451</v>
      </c>
      <c r="B2452" s="151" t="str">
        <f>LOWER(SUBSTITUTE(SUBSTITUTE(SUBSTITUTE(SUBSTITUTE(SUBSTITUTE(SUBSTITUTE(db[[#This Row],[NB BM]]," ",),".",""),"-",""),"(",""),")",""),"/",""))</f>
        <v>pcbd180un2</v>
      </c>
      <c r="C2452" s="151" t="str">
        <f>LOWER(SUBSTITUTE(SUBSTITUTE(SUBSTITUTE(SUBSTITUTE(SUBSTITUTE(SUBSTITUTE(SUBSTITUTE(SUBSTITUTE(SUBSTITUTE(db[[#This Row],[NB NOTA]]," ",),".",""),"-",""),"(",""),")",""),",",""),"/",""),"""",""),"+",""))</f>
        <v>tpbdbd180un2</v>
      </c>
      <c r="D2452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2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pcbd180un2180pcs</v>
      </c>
      <c r="F245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tpbdbd180un2180pcsuntana</v>
      </c>
      <c r="G2452" s="152" t="s">
        <v>6619</v>
      </c>
      <c r="H2452" s="152" t="s">
        <v>6269</v>
      </c>
      <c r="I2452" s="153"/>
      <c r="J2452" s="154" t="s">
        <v>1621</v>
      </c>
      <c r="K2452" s="155" t="e">
        <f>IF(db[[#This Row],[NB NOTA_C]]="","",COUNTIF([2]!B_MSK[concat],db[[#This Row],[NB NOTA_C]]))</f>
        <v>#REF!</v>
      </c>
      <c r="L2452" s="156" t="s">
        <v>2654</v>
      </c>
      <c r="M2452" s="151" t="s">
        <v>1781</v>
      </c>
      <c r="N2452" s="154" t="s">
        <v>2810</v>
      </c>
      <c r="O2452" s="151"/>
      <c r="P2452" s="151" t="str">
        <f>IF(db[[#This Row],[QTY/ CTN]]="","",SUBSTITUTE(SUBSTITUTE(SUBSTITUTE(db[[#This Row],[QTY/ CTN]]," ","_",2),"(",""),")","")&amp;"_")</f>
        <v>180 PCS_</v>
      </c>
      <c r="Q2452" s="151">
        <f>IF(db[[#This Row],[H_QTY/ CTN]]="","",SEARCH("_",db[[#This Row],[H_QTY/ CTN]]))</f>
        <v>8</v>
      </c>
      <c r="R2452" s="151">
        <f>IF(db[[#This Row],[H_QTY/ CTN]]="","",LEN(db[[#This Row],[H_QTY/ CTN]]))</f>
        <v>8</v>
      </c>
      <c r="S2452" s="150" t="str">
        <f>IF(db[[#This Row],[H_QTY/ CTN]]="","",LEFT(db[[#This Row],[H_QTY/ CTN]],db[[#This Row],[H_1]]-1))</f>
        <v>180 PCS</v>
      </c>
      <c r="T2452" s="150" t="str">
        <f>IF(NOT(db[[#This Row],[H_1]]=db[[#This Row],[H_2]]),MID(db[[#This Row],[H_QTY/ CTN]],db[[#This Row],[H_1]]+1,db[[#This Row],[H_2]]-db[[#This Row],[H_1]]-1),"")</f>
        <v/>
      </c>
      <c r="U2452" s="150" t="str">
        <f>IF(db[[#This Row],[QTY/ CTN B]]="","",LEFT(db[[#This Row],[QTY/ CTN B]],SEARCH(" ",db[[#This Row],[QTY/ CTN B]],1)-1))</f>
        <v>180</v>
      </c>
      <c r="V2452" s="150" t="str">
        <f>IF(db[[#This Row],[QTY/ CTN B]]="","",RIGHT(db[[#This Row],[QTY/ CTN B]],LEN(db[[#This Row],[QTY/ CTN B]])-SEARCH(" ",db[[#This Row],[QTY/ CTN B]],1)))</f>
        <v>PCS</v>
      </c>
      <c r="W2452" s="150" t="str">
        <f>IF(db[[#This Row],[QTY/ CTN TG]]="",IF(db[[#This Row],[STN TG]]="","",12),LEFT(db[[#This Row],[QTY/ CTN TG]],SEARCH(" ",db[[#This Row],[QTY/ CTN TG]],1)-1))</f>
        <v/>
      </c>
      <c r="X245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2" s="150" t="str">
        <f>IF(db[[#This Row],[STN K]]="","",IF(db[[#This Row],[STN TG]]="LSN",12,""))</f>
        <v/>
      </c>
      <c r="Z2452" s="150" t="str">
        <f>IF(db[[#This Row],[STN TG]]="LSN","PCS","")</f>
        <v/>
      </c>
      <c r="AA2452" s="150">
        <f>db[[#This Row],[QTY B]]*IF(db[[#This Row],[QTY TG]]="",1,db[[#This Row],[QTY TG]])*IF(db[[#This Row],[QTY K]]="",1,db[[#This Row],[QTY K]])</f>
        <v>180</v>
      </c>
      <c r="AB2452" s="150" t="str">
        <f>IF(db[[#This Row],[STN K]]="",IF(db[[#This Row],[STN TG]]="",db[[#This Row],[STN B]],db[[#This Row],[STN TG]]),db[[#This Row],[STN K]])</f>
        <v>PCS</v>
      </c>
      <c r="AC2452" s="150"/>
    </row>
    <row r="2453" spans="1:29" x14ac:dyDescent="0.25">
      <c r="A2453" s="150">
        <f>ROW()-1</f>
        <v>2452</v>
      </c>
      <c r="B2453" s="151" t="str">
        <f>LOWER(SUBSTITUTE(SUBSTITUTE(SUBSTITUTE(SUBSTITUTE(SUBSTITUTE(SUBSTITUTE(db[[#This Row],[NB BM]]," ",),".",""),"-",""),"(",""),")",""),"/",""))</f>
        <v>pcbd191un</v>
      </c>
      <c r="C2453" s="151" t="str">
        <f>LOWER(SUBSTITUTE(SUBSTITUTE(SUBSTITUTE(SUBSTITUTE(SUBSTITUTE(SUBSTITUTE(SUBSTITUTE(SUBSTITUTE(SUBSTITUTE(db[[#This Row],[NB NOTA]]," ",),".",""),"-",""),"(",""),")",""),",",""),"/",""),"""",""),"+",""))</f>
        <v>tpbdbd191un</v>
      </c>
      <c r="D2453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3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pcbd191un180pcs</v>
      </c>
      <c r="F245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tpbdbd191un180pcsuntana</v>
      </c>
      <c r="G2453" s="152" t="s">
        <v>6620</v>
      </c>
      <c r="H2453" s="152" t="s">
        <v>6271</v>
      </c>
      <c r="I2453" s="153"/>
      <c r="J2453" s="154" t="s">
        <v>1621</v>
      </c>
      <c r="K2453" s="155" t="e">
        <f>IF(db[[#This Row],[NB NOTA_C]]="","",COUNTIF([2]!B_MSK[concat],db[[#This Row],[NB NOTA_C]]))</f>
        <v>#REF!</v>
      </c>
      <c r="L2453" s="156" t="s">
        <v>2654</v>
      </c>
      <c r="M2453" s="151" t="s">
        <v>1781</v>
      </c>
      <c r="N2453" s="154" t="s">
        <v>2810</v>
      </c>
      <c r="O2453" s="151"/>
      <c r="P2453" s="151" t="str">
        <f>IF(db[[#This Row],[QTY/ CTN]]="","",SUBSTITUTE(SUBSTITUTE(SUBSTITUTE(db[[#This Row],[QTY/ CTN]]," ","_",2),"(",""),")","")&amp;"_")</f>
        <v>180 PCS_</v>
      </c>
      <c r="Q2453" s="151">
        <f>IF(db[[#This Row],[H_QTY/ CTN]]="","",SEARCH("_",db[[#This Row],[H_QTY/ CTN]]))</f>
        <v>8</v>
      </c>
      <c r="R2453" s="151">
        <f>IF(db[[#This Row],[H_QTY/ CTN]]="","",LEN(db[[#This Row],[H_QTY/ CTN]]))</f>
        <v>8</v>
      </c>
      <c r="S2453" s="150" t="str">
        <f>IF(db[[#This Row],[H_QTY/ CTN]]="","",LEFT(db[[#This Row],[H_QTY/ CTN]],db[[#This Row],[H_1]]-1))</f>
        <v>180 PCS</v>
      </c>
      <c r="T2453" s="150" t="str">
        <f>IF(NOT(db[[#This Row],[H_1]]=db[[#This Row],[H_2]]),MID(db[[#This Row],[H_QTY/ CTN]],db[[#This Row],[H_1]]+1,db[[#This Row],[H_2]]-db[[#This Row],[H_1]]-1),"")</f>
        <v/>
      </c>
      <c r="U2453" s="150" t="str">
        <f>IF(db[[#This Row],[QTY/ CTN B]]="","",LEFT(db[[#This Row],[QTY/ CTN B]],SEARCH(" ",db[[#This Row],[QTY/ CTN B]],1)-1))</f>
        <v>180</v>
      </c>
      <c r="V2453" s="150" t="str">
        <f>IF(db[[#This Row],[QTY/ CTN B]]="","",RIGHT(db[[#This Row],[QTY/ CTN B]],LEN(db[[#This Row],[QTY/ CTN B]])-SEARCH(" ",db[[#This Row],[QTY/ CTN B]],1)))</f>
        <v>PCS</v>
      </c>
      <c r="W2453" s="150" t="str">
        <f>IF(db[[#This Row],[QTY/ CTN TG]]="",IF(db[[#This Row],[STN TG]]="","",12),LEFT(db[[#This Row],[QTY/ CTN TG]],SEARCH(" ",db[[#This Row],[QTY/ CTN TG]],1)-1))</f>
        <v/>
      </c>
      <c r="X245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3" s="150" t="str">
        <f>IF(db[[#This Row],[STN K]]="","",IF(db[[#This Row],[STN TG]]="LSN",12,""))</f>
        <v/>
      </c>
      <c r="Z2453" s="150" t="str">
        <f>IF(db[[#This Row],[STN TG]]="LSN","PCS","")</f>
        <v/>
      </c>
      <c r="AA2453" s="150">
        <f>db[[#This Row],[QTY B]]*IF(db[[#This Row],[QTY TG]]="",1,db[[#This Row],[QTY TG]])*IF(db[[#This Row],[QTY K]]="",1,db[[#This Row],[QTY K]])</f>
        <v>180</v>
      </c>
      <c r="AB2453" s="150" t="str">
        <f>IF(db[[#This Row],[STN K]]="",IF(db[[#This Row],[STN TG]]="",db[[#This Row],[STN B]],db[[#This Row],[STN TG]]),db[[#This Row],[STN K]])</f>
        <v>PCS</v>
      </c>
      <c r="AC2453" s="150"/>
    </row>
    <row r="2454" spans="1:29" x14ac:dyDescent="0.25">
      <c r="A2454" s="150">
        <f>ROW()-1</f>
        <v>2453</v>
      </c>
      <c r="B2454" s="151" t="str">
        <f>LOWER(SUBSTITUTE(SUBSTITUTE(SUBSTITUTE(SUBSTITUTE(SUBSTITUTE(SUBSTITUTE(db[[#This Row],[NB BM]]," ",),".",""),"-",""),"(",""),")",""),"/",""))</f>
        <v>pcbd194un</v>
      </c>
      <c r="C2454" s="151" t="str">
        <f>LOWER(SUBSTITUTE(SUBSTITUTE(SUBSTITUTE(SUBSTITUTE(SUBSTITUTE(SUBSTITUTE(SUBSTITUTE(SUBSTITUTE(SUBSTITUTE(db[[#This Row],[NB NOTA]]," ",),".",""),"-",""),"(",""),")",""),",",""),"/",""),"""",""),"+",""))</f>
        <v>tpbdbd194un</v>
      </c>
      <c r="D2454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pcbd194un180pcs</v>
      </c>
      <c r="F245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tpbdbd194un180pcsuntana</v>
      </c>
      <c r="G2454" s="152" t="s">
        <v>6621</v>
      </c>
      <c r="H2454" s="152" t="s">
        <v>6272</v>
      </c>
      <c r="I2454" s="153"/>
      <c r="J2454" s="154" t="s">
        <v>1621</v>
      </c>
      <c r="K2454" s="155" t="e">
        <f>IF(db[[#This Row],[NB NOTA_C]]="","",COUNTIF([2]!B_MSK[concat],db[[#This Row],[NB NOTA_C]]))</f>
        <v>#REF!</v>
      </c>
      <c r="L2454" s="156" t="s">
        <v>2654</v>
      </c>
      <c r="M2454" s="151" t="s">
        <v>1781</v>
      </c>
      <c r="N2454" s="154" t="s">
        <v>2810</v>
      </c>
      <c r="O2454" s="151"/>
      <c r="P2454" s="151" t="str">
        <f>IF(db[[#This Row],[QTY/ CTN]]="","",SUBSTITUTE(SUBSTITUTE(SUBSTITUTE(db[[#This Row],[QTY/ CTN]]," ","_",2),"(",""),")","")&amp;"_")</f>
        <v>180 PCS_</v>
      </c>
      <c r="Q2454" s="151">
        <f>IF(db[[#This Row],[H_QTY/ CTN]]="","",SEARCH("_",db[[#This Row],[H_QTY/ CTN]]))</f>
        <v>8</v>
      </c>
      <c r="R2454" s="151">
        <f>IF(db[[#This Row],[H_QTY/ CTN]]="","",LEN(db[[#This Row],[H_QTY/ CTN]]))</f>
        <v>8</v>
      </c>
      <c r="S2454" s="150" t="str">
        <f>IF(db[[#This Row],[H_QTY/ CTN]]="","",LEFT(db[[#This Row],[H_QTY/ CTN]],db[[#This Row],[H_1]]-1))</f>
        <v>180 PCS</v>
      </c>
      <c r="T2454" s="150" t="str">
        <f>IF(NOT(db[[#This Row],[H_1]]=db[[#This Row],[H_2]]),MID(db[[#This Row],[H_QTY/ CTN]],db[[#This Row],[H_1]]+1,db[[#This Row],[H_2]]-db[[#This Row],[H_1]]-1),"")</f>
        <v/>
      </c>
      <c r="U2454" s="150" t="str">
        <f>IF(db[[#This Row],[QTY/ CTN B]]="","",LEFT(db[[#This Row],[QTY/ CTN B]],SEARCH(" ",db[[#This Row],[QTY/ CTN B]],1)-1))</f>
        <v>180</v>
      </c>
      <c r="V2454" s="150" t="str">
        <f>IF(db[[#This Row],[QTY/ CTN B]]="","",RIGHT(db[[#This Row],[QTY/ CTN B]],LEN(db[[#This Row],[QTY/ CTN B]])-SEARCH(" ",db[[#This Row],[QTY/ CTN B]],1)))</f>
        <v>PCS</v>
      </c>
      <c r="W2454" s="150" t="str">
        <f>IF(db[[#This Row],[QTY/ CTN TG]]="",IF(db[[#This Row],[STN TG]]="","",12),LEFT(db[[#This Row],[QTY/ CTN TG]],SEARCH(" ",db[[#This Row],[QTY/ CTN TG]],1)-1))</f>
        <v/>
      </c>
      <c r="X245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4" s="150" t="str">
        <f>IF(db[[#This Row],[STN K]]="","",IF(db[[#This Row],[STN TG]]="LSN",12,""))</f>
        <v/>
      </c>
      <c r="Z2454" s="150" t="str">
        <f>IF(db[[#This Row],[STN TG]]="LSN","PCS","")</f>
        <v/>
      </c>
      <c r="AA2454" s="150">
        <f>db[[#This Row],[QTY B]]*IF(db[[#This Row],[QTY TG]]="",1,db[[#This Row],[QTY TG]])*IF(db[[#This Row],[QTY K]]="",1,db[[#This Row],[QTY K]])</f>
        <v>180</v>
      </c>
      <c r="AB2454" s="150" t="str">
        <f>IF(db[[#This Row],[STN K]]="",IF(db[[#This Row],[STN TG]]="",db[[#This Row],[STN B]],db[[#This Row],[STN TG]]),db[[#This Row],[STN K]])</f>
        <v>PCS</v>
      </c>
      <c r="AC2454" s="150"/>
    </row>
    <row r="2455" spans="1:29" x14ac:dyDescent="0.25">
      <c r="A2455" s="87">
        <f>ROW()-1</f>
        <v>2454</v>
      </c>
      <c r="B2455" s="3" t="str">
        <f>LOWER(SUBSTITUTE(SUBSTITUTE(SUBSTITUTE(SUBSTITUTE(SUBSTITUTE(SUBSTITUTE(db[[#This Row],[NB BM]]," ",),".",""),"-",""),"(",""),")",""),"/",""))</f>
        <v>pcbdxlg931</v>
      </c>
      <c r="C2455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D2455" s="3" t="str">
        <f>LOWER(SUBSTITUTE(SUBSTITUTE(SUBSTITUTE(SUBSTITUTE(SUBSTITUTE(SUBSTITUTE(SUBSTITUTE(SUBSTITUTE(SUBSTITUTE(db[[#This Row],[NB PAJAK]]," ",""),"-",""),"(",""),")",""),".",""),",",""),"/",""),"""",""),"+",""))</f>
        <v/>
      </c>
      <c r="E2455" s="3" t="str">
        <f>LOWER(SUBSTITUTE(SUBSTITUTE(SUBSTITUTE(SUBSTITUTE(SUBSTITUTE(SUBSTITUTE(SUBSTITUTE(SUBSTITUTE(SUBSTITUTE(db[[#This Row],[NB BM]]&amp;db[[#This Row],[QTY/ CTN]]," ",),".",""),"-",""),"(",""),")",""),",",""),"/",""),"""",""),"+",""))</f>
        <v>pcbdxlg931180pcs</v>
      </c>
      <c r="F24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tpbdbd931180pcsuntana</v>
      </c>
      <c r="G2455" s="1" t="s">
        <v>6622</v>
      </c>
      <c r="H2455" s="4" t="s">
        <v>4617</v>
      </c>
      <c r="I2455" s="49"/>
      <c r="J2455" s="1" t="s">
        <v>1621</v>
      </c>
      <c r="K2455" s="28" t="e">
        <f>IF(db[[#This Row],[NB NOTA_C]]="","",COUNTIF([2]!B_MSK[concat],db[[#This Row],[NB NOTA_C]]))</f>
        <v>#REF!</v>
      </c>
      <c r="L2455" s="7" t="s">
        <v>2654</v>
      </c>
      <c r="M2455" s="3" t="s">
        <v>1781</v>
      </c>
      <c r="N2455" s="1" t="s">
        <v>2810</v>
      </c>
      <c r="O2455" s="3"/>
      <c r="P2455" s="3" t="str">
        <f>IF(db[[#This Row],[QTY/ CTN]]="","",SUBSTITUTE(SUBSTITUTE(SUBSTITUTE(db[[#This Row],[QTY/ CTN]]," ","_",2),"(",""),")","")&amp;"_")</f>
        <v>180 PCS_</v>
      </c>
      <c r="Q2455" s="3">
        <f>IF(db[[#This Row],[H_QTY/ CTN]]="","",SEARCH("_",db[[#This Row],[H_QTY/ CTN]]))</f>
        <v>8</v>
      </c>
      <c r="R2455" s="3">
        <f>IF(db[[#This Row],[H_QTY/ CTN]]="","",LEN(db[[#This Row],[H_QTY/ CTN]]))</f>
        <v>8</v>
      </c>
      <c r="S2455" s="87" t="str">
        <f>IF(db[[#This Row],[H_QTY/ CTN]]="","",LEFT(db[[#This Row],[H_QTY/ CTN]],db[[#This Row],[H_1]]-1))</f>
        <v>180 PCS</v>
      </c>
      <c r="T2455" s="87" t="str">
        <f>IF(NOT(db[[#This Row],[H_1]]=db[[#This Row],[H_2]]),MID(db[[#This Row],[H_QTY/ CTN]],db[[#This Row],[H_1]]+1,db[[#This Row],[H_2]]-db[[#This Row],[H_1]]-1),"")</f>
        <v/>
      </c>
      <c r="U2455" s="87" t="str">
        <f>IF(db[[#This Row],[QTY/ CTN B]]="","",LEFT(db[[#This Row],[QTY/ CTN B]],SEARCH(" ",db[[#This Row],[QTY/ CTN B]],1)-1))</f>
        <v>180</v>
      </c>
      <c r="V2455" s="87" t="str">
        <f>IF(db[[#This Row],[QTY/ CTN B]]="","",RIGHT(db[[#This Row],[QTY/ CTN B]],LEN(db[[#This Row],[QTY/ CTN B]])-SEARCH(" ",db[[#This Row],[QTY/ CTN B]],1)))</f>
        <v>PCS</v>
      </c>
      <c r="W2455" s="87" t="str">
        <f>IF(db[[#This Row],[QTY/ CTN TG]]="",IF(db[[#This Row],[STN TG]]="","",12),LEFT(db[[#This Row],[QTY/ CTN TG]],SEARCH(" ",db[[#This Row],[QTY/ CTN TG]],1)-1))</f>
        <v/>
      </c>
      <c r="X2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5" s="87" t="str">
        <f>IF(db[[#This Row],[STN K]]="","",IF(db[[#This Row],[STN TG]]="LSN",12,""))</f>
        <v/>
      </c>
      <c r="Z2455" s="87" t="str">
        <f>IF(db[[#This Row],[STN TG]]="LSN","PCS","")</f>
        <v/>
      </c>
      <c r="AA2455" s="87">
        <f>db[[#This Row],[QTY B]]*IF(db[[#This Row],[QTY TG]]="",1,db[[#This Row],[QTY TG]])*IF(db[[#This Row],[QTY K]]="",1,db[[#This Row],[QTY K]])</f>
        <v>180</v>
      </c>
      <c r="AB2455" s="87" t="str">
        <f>IF(db[[#This Row],[STN K]]="",IF(db[[#This Row],[STN TG]]="",db[[#This Row],[STN B]],db[[#This Row],[STN TG]]),db[[#This Row],[STN K]])</f>
        <v>PCS</v>
      </c>
      <c r="AC2455" s="87"/>
    </row>
    <row r="2456" spans="1:29" x14ac:dyDescent="0.25">
      <c r="A2456" s="150">
        <f>ROW()-1</f>
        <v>2455</v>
      </c>
      <c r="B2456" s="151" t="str">
        <f>LOWER(SUBSTITUTE(SUBSTITUTE(SUBSTITUTE(SUBSTITUTE(SUBSTITUTE(SUBSTITUTE(db[[#This Row],[NB BM]]," ",),".",""),"-",""),"(",""),")",""),"/",""))</f>
        <v>pcxlgbd806</v>
      </c>
      <c r="C2456" s="151" t="str">
        <f>LOWER(SUBSTITUTE(SUBSTITUTE(SUBSTITUTE(SUBSTITUTE(SUBSTITUTE(SUBSTITUTE(SUBSTITUTE(SUBSTITUTE(SUBSTITUTE(db[[#This Row],[NB NOTA]]," ",),".",""),"-",""),"(",""),")",""),",",""),"/",""),"""",""),"+",""))</f>
        <v>tpbdxlg806</v>
      </c>
      <c r="D2456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pcxlgbd806180pcs</v>
      </c>
      <c r="F245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tpbdxlg806180pcsuntana</v>
      </c>
      <c r="G2456" s="152" t="s">
        <v>6623</v>
      </c>
      <c r="H2456" s="152" t="s">
        <v>6302</v>
      </c>
      <c r="I2456" s="153"/>
      <c r="J2456" s="154" t="s">
        <v>1621</v>
      </c>
      <c r="K2456" s="155" t="e">
        <f>IF(db[[#This Row],[NB NOTA_C]]="","",COUNTIF([2]!B_MSK[concat],db[[#This Row],[NB NOTA_C]]))</f>
        <v>#REF!</v>
      </c>
      <c r="L2456" s="156" t="s">
        <v>1637</v>
      </c>
      <c r="M2456" s="151" t="s">
        <v>1781</v>
      </c>
      <c r="N2456" s="154" t="s">
        <v>2810</v>
      </c>
      <c r="O2456" s="151"/>
      <c r="P2456" s="151" t="str">
        <f>IF(db[[#This Row],[QTY/ CTN]]="","",SUBSTITUTE(SUBSTITUTE(SUBSTITUTE(db[[#This Row],[QTY/ CTN]]," ","_",2),"(",""),")","")&amp;"_")</f>
        <v>180 PCS_</v>
      </c>
      <c r="Q2456" s="151">
        <f>IF(db[[#This Row],[H_QTY/ CTN]]="","",SEARCH("_",db[[#This Row],[H_QTY/ CTN]]))</f>
        <v>8</v>
      </c>
      <c r="R2456" s="151">
        <f>IF(db[[#This Row],[H_QTY/ CTN]]="","",LEN(db[[#This Row],[H_QTY/ CTN]]))</f>
        <v>8</v>
      </c>
      <c r="S2456" s="150" t="str">
        <f>IF(db[[#This Row],[H_QTY/ CTN]]="","",LEFT(db[[#This Row],[H_QTY/ CTN]],db[[#This Row],[H_1]]-1))</f>
        <v>180 PCS</v>
      </c>
      <c r="T2456" s="150" t="str">
        <f>IF(NOT(db[[#This Row],[H_1]]=db[[#This Row],[H_2]]),MID(db[[#This Row],[H_QTY/ CTN]],db[[#This Row],[H_1]]+1,db[[#This Row],[H_2]]-db[[#This Row],[H_1]]-1),"")</f>
        <v/>
      </c>
      <c r="U2456" s="150" t="str">
        <f>IF(db[[#This Row],[QTY/ CTN B]]="","",LEFT(db[[#This Row],[QTY/ CTN B]],SEARCH(" ",db[[#This Row],[QTY/ CTN B]],1)-1))</f>
        <v>180</v>
      </c>
      <c r="V2456" s="150" t="str">
        <f>IF(db[[#This Row],[QTY/ CTN B]]="","",RIGHT(db[[#This Row],[QTY/ CTN B]],LEN(db[[#This Row],[QTY/ CTN B]])-SEARCH(" ",db[[#This Row],[QTY/ CTN B]],1)))</f>
        <v>PCS</v>
      </c>
      <c r="W2456" s="150" t="str">
        <f>IF(db[[#This Row],[QTY/ CTN TG]]="",IF(db[[#This Row],[STN TG]]="","",12),LEFT(db[[#This Row],[QTY/ CTN TG]],SEARCH(" ",db[[#This Row],[QTY/ CTN TG]],1)-1))</f>
        <v/>
      </c>
      <c r="X245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6" s="150" t="str">
        <f>IF(db[[#This Row],[STN K]]="","",IF(db[[#This Row],[STN TG]]="LSN",12,""))</f>
        <v/>
      </c>
      <c r="Z2456" s="150" t="str">
        <f>IF(db[[#This Row],[STN TG]]="LSN","PCS","")</f>
        <v/>
      </c>
      <c r="AA2456" s="150">
        <f>db[[#This Row],[QTY B]]*IF(db[[#This Row],[QTY TG]]="",1,db[[#This Row],[QTY TG]])*IF(db[[#This Row],[QTY K]]="",1,db[[#This Row],[QTY K]])</f>
        <v>180</v>
      </c>
      <c r="AB2456" s="150" t="str">
        <f>IF(db[[#This Row],[STN K]]="",IF(db[[#This Row],[STN TG]]="",db[[#This Row],[STN B]],db[[#This Row],[STN TG]]),db[[#This Row],[STN K]])</f>
        <v>PCS</v>
      </c>
      <c r="AC2456" s="150"/>
    </row>
    <row r="2457" spans="1:29" x14ac:dyDescent="0.25">
      <c r="A2457" s="150">
        <f>ROW()-1</f>
        <v>2456</v>
      </c>
      <c r="B2457" s="151" t="str">
        <f>LOWER(SUBSTITUTE(SUBSTITUTE(SUBSTITUTE(SUBSTITUTE(SUBSTITUTE(SUBSTITUTE(db[[#This Row],[NB BM]]," ",),".",""),"-",""),"(",""),")",""),"/",""))</f>
        <v>pcxlgbd838</v>
      </c>
      <c r="C2457" s="151" t="str">
        <f>LOWER(SUBSTITUTE(SUBSTITUTE(SUBSTITUTE(SUBSTITUTE(SUBSTITUTE(SUBSTITUTE(SUBSTITUTE(SUBSTITUTE(SUBSTITUTE(db[[#This Row],[NB NOTA]]," ",),".",""),"-",""),"(",""),")",""),",",""),"/",""),"""",""),"+",""))</f>
        <v>tpbdxlg838</v>
      </c>
      <c r="D2457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pcxlgbd838180pcs</v>
      </c>
      <c r="F245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tpbdxlg838180pcsuntana</v>
      </c>
      <c r="G2457" s="152" t="s">
        <v>6624</v>
      </c>
      <c r="H2457" s="152" t="s">
        <v>6303</v>
      </c>
      <c r="I2457" s="153"/>
      <c r="J2457" s="154" t="s">
        <v>1621</v>
      </c>
      <c r="K2457" s="155" t="e">
        <f>IF(db[[#This Row],[NB NOTA_C]]="","",COUNTIF([2]!B_MSK[concat],db[[#This Row],[NB NOTA_C]]))</f>
        <v>#REF!</v>
      </c>
      <c r="L2457" s="156" t="s">
        <v>1637</v>
      </c>
      <c r="M2457" s="151" t="s">
        <v>1781</v>
      </c>
      <c r="N2457" s="154" t="s">
        <v>2810</v>
      </c>
      <c r="O2457" s="151"/>
      <c r="P2457" s="151" t="str">
        <f>IF(db[[#This Row],[QTY/ CTN]]="","",SUBSTITUTE(SUBSTITUTE(SUBSTITUTE(db[[#This Row],[QTY/ CTN]]," ","_",2),"(",""),")","")&amp;"_")</f>
        <v>180 PCS_</v>
      </c>
      <c r="Q2457" s="151">
        <f>IF(db[[#This Row],[H_QTY/ CTN]]="","",SEARCH("_",db[[#This Row],[H_QTY/ CTN]]))</f>
        <v>8</v>
      </c>
      <c r="R2457" s="151">
        <f>IF(db[[#This Row],[H_QTY/ CTN]]="","",LEN(db[[#This Row],[H_QTY/ CTN]]))</f>
        <v>8</v>
      </c>
      <c r="S2457" s="150" t="str">
        <f>IF(db[[#This Row],[H_QTY/ CTN]]="","",LEFT(db[[#This Row],[H_QTY/ CTN]],db[[#This Row],[H_1]]-1))</f>
        <v>180 PCS</v>
      </c>
      <c r="T2457" s="150" t="str">
        <f>IF(NOT(db[[#This Row],[H_1]]=db[[#This Row],[H_2]]),MID(db[[#This Row],[H_QTY/ CTN]],db[[#This Row],[H_1]]+1,db[[#This Row],[H_2]]-db[[#This Row],[H_1]]-1),"")</f>
        <v/>
      </c>
      <c r="U2457" s="150" t="str">
        <f>IF(db[[#This Row],[QTY/ CTN B]]="","",LEFT(db[[#This Row],[QTY/ CTN B]],SEARCH(" ",db[[#This Row],[QTY/ CTN B]],1)-1))</f>
        <v>180</v>
      </c>
      <c r="V2457" s="150" t="str">
        <f>IF(db[[#This Row],[QTY/ CTN B]]="","",RIGHT(db[[#This Row],[QTY/ CTN B]],LEN(db[[#This Row],[QTY/ CTN B]])-SEARCH(" ",db[[#This Row],[QTY/ CTN B]],1)))</f>
        <v>PCS</v>
      </c>
      <c r="W2457" s="150" t="str">
        <f>IF(db[[#This Row],[QTY/ CTN TG]]="",IF(db[[#This Row],[STN TG]]="","",12),LEFT(db[[#This Row],[QTY/ CTN TG]],SEARCH(" ",db[[#This Row],[QTY/ CTN TG]],1)-1))</f>
        <v/>
      </c>
      <c r="X245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7" s="150" t="str">
        <f>IF(db[[#This Row],[STN K]]="","",IF(db[[#This Row],[STN TG]]="LSN",12,""))</f>
        <v/>
      </c>
      <c r="Z2457" s="150" t="str">
        <f>IF(db[[#This Row],[STN TG]]="LSN","PCS","")</f>
        <v/>
      </c>
      <c r="AA2457" s="150">
        <f>db[[#This Row],[QTY B]]*IF(db[[#This Row],[QTY TG]]="",1,db[[#This Row],[QTY TG]])*IF(db[[#This Row],[QTY K]]="",1,db[[#This Row],[QTY K]])</f>
        <v>180</v>
      </c>
      <c r="AB2457" s="150" t="str">
        <f>IF(db[[#This Row],[STN K]]="",IF(db[[#This Row],[STN TG]]="",db[[#This Row],[STN B]],db[[#This Row],[STN TG]]),db[[#This Row],[STN K]])</f>
        <v>PCS</v>
      </c>
      <c r="AC2457" s="150"/>
    </row>
    <row r="2458" spans="1:29" x14ac:dyDescent="0.25">
      <c r="A2458" s="150">
        <f>ROW()-1</f>
        <v>2457</v>
      </c>
      <c r="B2458" s="151" t="str">
        <f>LOWER(SUBSTITUTE(SUBSTITUTE(SUBSTITUTE(SUBSTITUTE(SUBSTITUTE(SUBSTITUTE(db[[#This Row],[NB BM]]," ",),".",""),"-",""),"(",""),")",""),"/",""))</f>
        <v>pcxlgbd806</v>
      </c>
      <c r="C2458" s="151" t="str">
        <f>LOWER(SUBSTITUTE(SUBSTITUTE(SUBSTITUTE(SUBSTITUTE(SUBSTITUTE(SUBSTITUTE(SUBSTITUTE(SUBSTITUTE(SUBSTITUTE(db[[#This Row],[NB NOTA]]," ",),".",""),"-",""),"(",""),")",""),",",""),"/",""),"""",""),"+",""))</f>
        <v>tpbdxlgbd806</v>
      </c>
      <c r="D2458" s="151" t="str">
        <f>LOWER(SUBSTITUTE(SUBSTITUTE(SUBSTITUTE(SUBSTITUTE(SUBSTITUTE(SUBSTITUTE(SUBSTITUTE(SUBSTITUTE(SUBSTITUTE(db[[#This Row],[NB PAJAK]]," ",""),"-",""),"(",""),")",""),".",""),",",""),"/",""),"""",""),"+",""))</f>
        <v/>
      </c>
      <c r="E245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pcxlgbd806180pcs</v>
      </c>
      <c r="F245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tpbdxlgbd806180pcsuntana</v>
      </c>
      <c r="G2458" s="152" t="s">
        <v>6623</v>
      </c>
      <c r="H2458" s="152" t="s">
        <v>6275</v>
      </c>
      <c r="I2458" s="153"/>
      <c r="J2458" s="154" t="s">
        <v>1621</v>
      </c>
      <c r="K2458" s="155" t="e">
        <f>IF(db[[#This Row],[NB NOTA_C]]="","",COUNTIF([2]!B_MSK[concat],db[[#This Row],[NB NOTA_C]]))</f>
        <v>#REF!</v>
      </c>
      <c r="L2458" s="156" t="s">
        <v>2654</v>
      </c>
      <c r="M2458" s="151" t="s">
        <v>1781</v>
      </c>
      <c r="N2458" s="154" t="s">
        <v>2810</v>
      </c>
      <c r="O2458" s="151"/>
      <c r="P2458" s="151" t="str">
        <f>IF(db[[#This Row],[QTY/ CTN]]="","",SUBSTITUTE(SUBSTITUTE(SUBSTITUTE(db[[#This Row],[QTY/ CTN]]," ","_",2),"(",""),")","")&amp;"_")</f>
        <v>180 PCS_</v>
      </c>
      <c r="Q2458" s="151">
        <f>IF(db[[#This Row],[H_QTY/ CTN]]="","",SEARCH("_",db[[#This Row],[H_QTY/ CTN]]))</f>
        <v>8</v>
      </c>
      <c r="R2458" s="151">
        <f>IF(db[[#This Row],[H_QTY/ CTN]]="","",LEN(db[[#This Row],[H_QTY/ CTN]]))</f>
        <v>8</v>
      </c>
      <c r="S2458" s="150" t="str">
        <f>IF(db[[#This Row],[H_QTY/ CTN]]="","",LEFT(db[[#This Row],[H_QTY/ CTN]],db[[#This Row],[H_1]]-1))</f>
        <v>180 PCS</v>
      </c>
      <c r="T2458" s="150" t="str">
        <f>IF(NOT(db[[#This Row],[H_1]]=db[[#This Row],[H_2]]),MID(db[[#This Row],[H_QTY/ CTN]],db[[#This Row],[H_1]]+1,db[[#This Row],[H_2]]-db[[#This Row],[H_1]]-1),"")</f>
        <v/>
      </c>
      <c r="U2458" s="150" t="str">
        <f>IF(db[[#This Row],[QTY/ CTN B]]="","",LEFT(db[[#This Row],[QTY/ CTN B]],SEARCH(" ",db[[#This Row],[QTY/ CTN B]],1)-1))</f>
        <v>180</v>
      </c>
      <c r="V2458" s="150" t="str">
        <f>IF(db[[#This Row],[QTY/ CTN B]]="","",RIGHT(db[[#This Row],[QTY/ CTN B]],LEN(db[[#This Row],[QTY/ CTN B]])-SEARCH(" ",db[[#This Row],[QTY/ CTN B]],1)))</f>
        <v>PCS</v>
      </c>
      <c r="W2458" s="150" t="str">
        <f>IF(db[[#This Row],[QTY/ CTN TG]]="",IF(db[[#This Row],[STN TG]]="","",12),LEFT(db[[#This Row],[QTY/ CTN TG]],SEARCH(" ",db[[#This Row],[QTY/ CTN TG]],1)-1))</f>
        <v/>
      </c>
      <c r="X245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8" s="150" t="str">
        <f>IF(db[[#This Row],[STN K]]="","",IF(db[[#This Row],[STN TG]]="LSN",12,""))</f>
        <v/>
      </c>
      <c r="Z2458" s="150" t="str">
        <f>IF(db[[#This Row],[STN TG]]="LSN","PCS","")</f>
        <v/>
      </c>
      <c r="AA2458" s="150">
        <f>db[[#This Row],[QTY B]]*IF(db[[#This Row],[QTY TG]]="",1,db[[#This Row],[QTY TG]])*IF(db[[#This Row],[QTY K]]="",1,db[[#This Row],[QTY K]])</f>
        <v>180</v>
      </c>
      <c r="AB2458" s="150" t="str">
        <f>IF(db[[#This Row],[STN K]]="",IF(db[[#This Row],[STN TG]]="",db[[#This Row],[STN B]],db[[#This Row],[STN TG]]),db[[#This Row],[STN K]])</f>
        <v>PCS</v>
      </c>
      <c r="AC2458" s="150"/>
    </row>
    <row r="2459" spans="1:29" x14ac:dyDescent="0.25">
      <c r="A2459" s="87">
        <f>ROW()-1</f>
        <v>2458</v>
      </c>
      <c r="B2459" s="117" t="str">
        <f>LOWER(SUBSTITUTE(SUBSTITUTE(SUBSTITUTE(SUBSTITUTE(SUBSTITUTE(SUBSTITUTE(db[[#This Row],[NB BM]]," ",),".",""),"-",""),"(",""),")",""),"/",""))</f>
        <v>pcbdxlg893</v>
      </c>
      <c r="C2459" s="117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D2459" s="117" t="str">
        <f>LOWER(SUBSTITUTE(SUBSTITUTE(SUBSTITUTE(SUBSTITUTE(SUBSTITUTE(SUBSTITUTE(SUBSTITUTE(SUBSTITUTE(SUBSTITUTE(db[[#This Row],[NB PAJAK]]," ",""),"-",""),"(",""),")",""),".",""),",",""),"/",""),"""",""),"+",""))</f>
        <v/>
      </c>
      <c r="E2459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pcbdxlg893144pcs</v>
      </c>
      <c r="F245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tpbdxlgbd839144pcsuntana</v>
      </c>
      <c r="G2459" s="4" t="s">
        <v>6625</v>
      </c>
      <c r="H2459" s="10" t="s">
        <v>5597</v>
      </c>
      <c r="I2459" s="119"/>
      <c r="J2459" s="1" t="s">
        <v>1621</v>
      </c>
      <c r="K2459" s="121" t="e">
        <f>IF(db[[#This Row],[NB NOTA_C]]="","",COUNTIF([2]!B_MSK[concat],db[[#This Row],[NB NOTA_C]]))</f>
        <v>#REF!</v>
      </c>
      <c r="L2459" s="7" t="s">
        <v>2654</v>
      </c>
      <c r="M2459" s="3" t="s">
        <v>1664</v>
      </c>
      <c r="N2459" s="1" t="s">
        <v>2810</v>
      </c>
      <c r="O2459" s="117"/>
      <c r="P2459" s="117" t="str">
        <f>IF(db[[#This Row],[QTY/ CTN]]="","",SUBSTITUTE(SUBSTITUTE(SUBSTITUTE(db[[#This Row],[QTY/ CTN]]," ","_",2),"(",""),")","")&amp;"_")</f>
        <v>144 PCS_</v>
      </c>
      <c r="Q2459" s="117">
        <f>IF(db[[#This Row],[H_QTY/ CTN]]="","",SEARCH("_",db[[#This Row],[H_QTY/ CTN]]))</f>
        <v>8</v>
      </c>
      <c r="R2459" s="117">
        <f>IF(db[[#This Row],[H_QTY/ CTN]]="","",LEN(db[[#This Row],[H_QTY/ CTN]]))</f>
        <v>8</v>
      </c>
      <c r="S2459" s="123" t="str">
        <f>IF(db[[#This Row],[H_QTY/ CTN]]="","",LEFT(db[[#This Row],[H_QTY/ CTN]],db[[#This Row],[H_1]]-1))</f>
        <v>144 PCS</v>
      </c>
      <c r="T2459" s="123" t="str">
        <f>IF(NOT(db[[#This Row],[H_1]]=db[[#This Row],[H_2]]),MID(db[[#This Row],[H_QTY/ CTN]],db[[#This Row],[H_1]]+1,db[[#This Row],[H_2]]-db[[#This Row],[H_1]]-1),"")</f>
        <v/>
      </c>
      <c r="U2459" s="123" t="str">
        <f>IF(db[[#This Row],[QTY/ CTN B]]="","",LEFT(db[[#This Row],[QTY/ CTN B]],SEARCH(" ",db[[#This Row],[QTY/ CTN B]],1)-1))</f>
        <v>144</v>
      </c>
      <c r="V2459" s="123" t="str">
        <f>IF(db[[#This Row],[QTY/ CTN B]]="","",RIGHT(db[[#This Row],[QTY/ CTN B]],LEN(db[[#This Row],[QTY/ CTN B]])-SEARCH(" ",db[[#This Row],[QTY/ CTN B]],1)))</f>
        <v>PCS</v>
      </c>
      <c r="W2459" s="123" t="str">
        <f>IF(db[[#This Row],[QTY/ CTN TG]]="",IF(db[[#This Row],[STN TG]]="","",12),LEFT(db[[#This Row],[QTY/ CTN TG]],SEARCH(" ",db[[#This Row],[QTY/ CTN TG]],1)-1))</f>
        <v/>
      </c>
      <c r="X245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59" s="123" t="str">
        <f>IF(db[[#This Row],[STN K]]="","",IF(db[[#This Row],[STN TG]]="LSN",12,""))</f>
        <v/>
      </c>
      <c r="Z2459" s="123" t="str">
        <f>IF(db[[#This Row],[STN TG]]="LSN","PCS","")</f>
        <v/>
      </c>
      <c r="AA2459" s="123">
        <f>db[[#This Row],[QTY B]]*IF(db[[#This Row],[QTY TG]]="",1,db[[#This Row],[QTY TG]])*IF(db[[#This Row],[QTY K]]="",1,db[[#This Row],[QTY K]])</f>
        <v>144</v>
      </c>
      <c r="AB2459" s="123" t="str">
        <f>IF(db[[#This Row],[STN K]]="",IF(db[[#This Row],[STN TG]]="",db[[#This Row],[STN B]],db[[#This Row],[STN TG]]),db[[#This Row],[STN K]])</f>
        <v>PCS</v>
      </c>
      <c r="AC2459" s="87"/>
    </row>
    <row r="2460" spans="1:29" x14ac:dyDescent="0.25">
      <c r="A2460" s="87">
        <f>ROW()-1</f>
        <v>2459</v>
      </c>
      <c r="B2460" s="117" t="str">
        <f>LOWER(SUBSTITUTE(SUBSTITUTE(SUBSTITUTE(SUBSTITUTE(SUBSTITUTE(SUBSTITUTE(db[[#This Row],[NB BM]]," ",),".",""),"-",""),"(",""),")",""),"/",""))</f>
        <v>pcbdxlg935</v>
      </c>
      <c r="C2460" s="117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D2460" s="117" t="str">
        <f>LOWER(SUBSTITUTE(SUBSTITUTE(SUBSTITUTE(SUBSTITUTE(SUBSTITUTE(SUBSTITUTE(SUBSTITUTE(SUBSTITUTE(SUBSTITUTE(db[[#This Row],[NB PAJAK]]," ",""),"-",""),"(",""),")",""),".",""),",",""),"/",""),"""",""),"+",""))</f>
        <v/>
      </c>
      <c r="E2460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pcbdxlg935180pcs</v>
      </c>
      <c r="F246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tpbdxlgbd935180pcsuntana</v>
      </c>
      <c r="G2460" s="4" t="s">
        <v>6626</v>
      </c>
      <c r="H2460" s="10" t="s">
        <v>5599</v>
      </c>
      <c r="I2460" s="119"/>
      <c r="J2460" s="1" t="s">
        <v>1621</v>
      </c>
      <c r="K2460" s="121" t="e">
        <f>IF(db[[#This Row],[NB NOTA_C]]="","",COUNTIF([2]!B_MSK[concat],db[[#This Row],[NB NOTA_C]]))</f>
        <v>#REF!</v>
      </c>
      <c r="L2460" s="7" t="s">
        <v>2654</v>
      </c>
      <c r="M2460" s="3" t="s">
        <v>1781</v>
      </c>
      <c r="N2460" s="1" t="s">
        <v>2810</v>
      </c>
      <c r="O2460" s="117"/>
      <c r="P2460" s="117" t="str">
        <f>IF(db[[#This Row],[QTY/ CTN]]="","",SUBSTITUTE(SUBSTITUTE(SUBSTITUTE(db[[#This Row],[QTY/ CTN]]," ","_",2),"(",""),")","")&amp;"_")</f>
        <v>180 PCS_</v>
      </c>
      <c r="Q2460" s="117">
        <f>IF(db[[#This Row],[H_QTY/ CTN]]="","",SEARCH("_",db[[#This Row],[H_QTY/ CTN]]))</f>
        <v>8</v>
      </c>
      <c r="R2460" s="117">
        <f>IF(db[[#This Row],[H_QTY/ CTN]]="","",LEN(db[[#This Row],[H_QTY/ CTN]]))</f>
        <v>8</v>
      </c>
      <c r="S2460" s="123" t="str">
        <f>IF(db[[#This Row],[H_QTY/ CTN]]="","",LEFT(db[[#This Row],[H_QTY/ CTN]],db[[#This Row],[H_1]]-1))</f>
        <v>180 PCS</v>
      </c>
      <c r="T2460" s="123" t="str">
        <f>IF(NOT(db[[#This Row],[H_1]]=db[[#This Row],[H_2]]),MID(db[[#This Row],[H_QTY/ CTN]],db[[#This Row],[H_1]]+1,db[[#This Row],[H_2]]-db[[#This Row],[H_1]]-1),"")</f>
        <v/>
      </c>
      <c r="U2460" s="123" t="str">
        <f>IF(db[[#This Row],[QTY/ CTN B]]="","",LEFT(db[[#This Row],[QTY/ CTN B]],SEARCH(" ",db[[#This Row],[QTY/ CTN B]],1)-1))</f>
        <v>180</v>
      </c>
      <c r="V2460" s="123" t="str">
        <f>IF(db[[#This Row],[QTY/ CTN B]]="","",RIGHT(db[[#This Row],[QTY/ CTN B]],LEN(db[[#This Row],[QTY/ CTN B]])-SEARCH(" ",db[[#This Row],[QTY/ CTN B]],1)))</f>
        <v>PCS</v>
      </c>
      <c r="W2460" s="123" t="str">
        <f>IF(db[[#This Row],[QTY/ CTN TG]]="",IF(db[[#This Row],[STN TG]]="","",12),LEFT(db[[#This Row],[QTY/ CTN TG]],SEARCH(" ",db[[#This Row],[QTY/ CTN TG]],1)-1))</f>
        <v/>
      </c>
      <c r="X246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0" s="123" t="str">
        <f>IF(db[[#This Row],[STN K]]="","",IF(db[[#This Row],[STN TG]]="LSN",12,""))</f>
        <v/>
      </c>
      <c r="Z2460" s="123" t="str">
        <f>IF(db[[#This Row],[STN TG]]="LSN","PCS","")</f>
        <v/>
      </c>
      <c r="AA2460" s="123">
        <f>db[[#This Row],[QTY B]]*IF(db[[#This Row],[QTY TG]]="",1,db[[#This Row],[QTY TG]])*IF(db[[#This Row],[QTY K]]="",1,db[[#This Row],[QTY K]])</f>
        <v>180</v>
      </c>
      <c r="AB2460" s="123" t="str">
        <f>IF(db[[#This Row],[STN K]]="",IF(db[[#This Row],[STN TG]]="",db[[#This Row],[STN B]],db[[#This Row],[STN TG]]),db[[#This Row],[STN K]])</f>
        <v>PCS</v>
      </c>
      <c r="AC2460" s="87"/>
    </row>
    <row r="2461" spans="1:29" x14ac:dyDescent="0.25">
      <c r="A2461" s="150">
        <f>ROW()-1</f>
        <v>2460</v>
      </c>
      <c r="B2461" s="151" t="str">
        <f>LOWER(SUBSTITUTE(SUBSTITUTE(SUBSTITUTE(SUBSTITUTE(SUBSTITUTE(SUBSTITUTE(db[[#This Row],[NB BM]]," ",),".",""),"-",""),"(",""),")",""),"/",""))</f>
        <v>pcxlgbd194c</v>
      </c>
      <c r="C2461" s="151" t="str">
        <f>LOWER(SUBSTITUTE(SUBSTITUTE(SUBSTITUTE(SUBSTITUTE(SUBSTITUTE(SUBSTITUTE(SUBSTITUTE(SUBSTITUTE(SUBSTITUTE(db[[#This Row],[NB NOTA]]," ",),".",""),"-",""),"(",""),")",""),",",""),"/",""),"""",""),"+",""))</f>
        <v>tpbdxlgbd194c</v>
      </c>
      <c r="D2461" s="151" t="str">
        <f>LOWER(SUBSTITUTE(SUBSTITUTE(SUBSTITUTE(SUBSTITUTE(SUBSTITUTE(SUBSTITUTE(SUBSTITUTE(SUBSTITUTE(SUBSTITUTE(db[[#This Row],[NB PAJAK]]," ",""),"-",""),"(",""),")",""),".",""),",",""),"/",""),"""",""),"+",""))</f>
        <v/>
      </c>
      <c r="E2461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pcxlgbd194c180pcs</v>
      </c>
      <c r="F246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tpbdxlgbd194c180pcsuntana</v>
      </c>
      <c r="G2461" s="152" t="s">
        <v>6627</v>
      </c>
      <c r="H2461" s="152" t="s">
        <v>6273</v>
      </c>
      <c r="I2461" s="153"/>
      <c r="J2461" s="154" t="s">
        <v>1621</v>
      </c>
      <c r="K2461" s="155" t="e">
        <f>IF(db[[#This Row],[NB NOTA_C]]="","",COUNTIF([2]!B_MSK[concat],db[[#This Row],[NB NOTA_C]]))</f>
        <v>#REF!</v>
      </c>
      <c r="L2461" s="156" t="s">
        <v>2654</v>
      </c>
      <c r="M2461" s="151" t="s">
        <v>1781</v>
      </c>
      <c r="N2461" s="154" t="s">
        <v>2810</v>
      </c>
      <c r="O2461" s="151"/>
      <c r="P2461" s="151" t="str">
        <f>IF(db[[#This Row],[QTY/ CTN]]="","",SUBSTITUTE(SUBSTITUTE(SUBSTITUTE(db[[#This Row],[QTY/ CTN]]," ","_",2),"(",""),")","")&amp;"_")</f>
        <v>180 PCS_</v>
      </c>
      <c r="Q2461" s="151">
        <f>IF(db[[#This Row],[H_QTY/ CTN]]="","",SEARCH("_",db[[#This Row],[H_QTY/ CTN]]))</f>
        <v>8</v>
      </c>
      <c r="R2461" s="151">
        <f>IF(db[[#This Row],[H_QTY/ CTN]]="","",LEN(db[[#This Row],[H_QTY/ CTN]]))</f>
        <v>8</v>
      </c>
      <c r="S2461" s="150" t="str">
        <f>IF(db[[#This Row],[H_QTY/ CTN]]="","",LEFT(db[[#This Row],[H_QTY/ CTN]],db[[#This Row],[H_1]]-1))</f>
        <v>180 PCS</v>
      </c>
      <c r="T2461" s="150" t="str">
        <f>IF(NOT(db[[#This Row],[H_1]]=db[[#This Row],[H_2]]),MID(db[[#This Row],[H_QTY/ CTN]],db[[#This Row],[H_1]]+1,db[[#This Row],[H_2]]-db[[#This Row],[H_1]]-1),"")</f>
        <v/>
      </c>
      <c r="U2461" s="150" t="str">
        <f>IF(db[[#This Row],[QTY/ CTN B]]="","",LEFT(db[[#This Row],[QTY/ CTN B]],SEARCH(" ",db[[#This Row],[QTY/ CTN B]],1)-1))</f>
        <v>180</v>
      </c>
      <c r="V2461" s="150" t="str">
        <f>IF(db[[#This Row],[QTY/ CTN B]]="","",RIGHT(db[[#This Row],[QTY/ CTN B]],LEN(db[[#This Row],[QTY/ CTN B]])-SEARCH(" ",db[[#This Row],[QTY/ CTN B]],1)))</f>
        <v>PCS</v>
      </c>
      <c r="W2461" s="150" t="str">
        <f>IF(db[[#This Row],[QTY/ CTN TG]]="",IF(db[[#This Row],[STN TG]]="","",12),LEFT(db[[#This Row],[QTY/ CTN TG]],SEARCH(" ",db[[#This Row],[QTY/ CTN TG]],1)-1))</f>
        <v/>
      </c>
      <c r="X246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1" s="150" t="str">
        <f>IF(db[[#This Row],[STN K]]="","",IF(db[[#This Row],[STN TG]]="LSN",12,""))</f>
        <v/>
      </c>
      <c r="Z2461" s="150" t="str">
        <f>IF(db[[#This Row],[STN TG]]="LSN","PCS","")</f>
        <v/>
      </c>
      <c r="AA2461" s="150">
        <f>db[[#This Row],[QTY B]]*IF(db[[#This Row],[QTY TG]]="",1,db[[#This Row],[QTY TG]])*IF(db[[#This Row],[QTY K]]="",1,db[[#This Row],[QTY K]])</f>
        <v>180</v>
      </c>
      <c r="AB2461" s="150" t="str">
        <f>IF(db[[#This Row],[STN K]]="",IF(db[[#This Row],[STN TG]]="",db[[#This Row],[STN B]],db[[#This Row],[STN TG]]),db[[#This Row],[STN K]])</f>
        <v>PCS</v>
      </c>
      <c r="AC2461" s="150"/>
    </row>
    <row r="2462" spans="1:29" x14ac:dyDescent="0.25">
      <c r="A2462" s="150">
        <f>ROW()-1</f>
        <v>2461</v>
      </c>
      <c r="B2462" s="151" t="str">
        <f>LOWER(SUBSTITUTE(SUBSTITUTE(SUBSTITUTE(SUBSTITUTE(SUBSTITUTE(SUBSTITUTE(db[[#This Row],[NB BM]]," ",),".",""),"-",""),"(",""),")",""),"/",""))</f>
        <v>pcbdxlgbd847</v>
      </c>
      <c r="C2462" s="151" t="str">
        <f>LOWER(SUBSTITUTE(SUBSTITUTE(SUBSTITUTE(SUBSTITUTE(SUBSTITUTE(SUBSTITUTE(SUBSTITUTE(SUBSTITUTE(SUBSTITUTE(db[[#This Row],[NB NOTA]]," ",),".",""),"-",""),"(",""),")",""),",",""),"/",""),"""",""),"+",""))</f>
        <v>tpbdxlgbd847</v>
      </c>
      <c r="D2462" s="151" t="str">
        <f>LOWER(SUBSTITUTE(SUBSTITUTE(SUBSTITUTE(SUBSTITUTE(SUBSTITUTE(SUBSTITUTE(SUBSTITUTE(SUBSTITUTE(SUBSTITUTE(db[[#This Row],[NB PAJAK]]," ",""),"-",""),"(",""),")",""),".",""),",",""),"/",""),"""",""),"+",""))</f>
        <v/>
      </c>
      <c r="E2462" s="151" t="str">
        <f>LOWER(SUBSTITUTE(SUBSTITUTE(SUBSTITUTE(SUBSTITUTE(SUBSTITUTE(SUBSTITUTE(SUBSTITUTE(SUBSTITUTE(SUBSTITUTE(db[[#This Row],[NB BM]]&amp;db[[#This Row],[QTY/ CTN]]," ",),".",""),"-",""),"(",""),")",""),",",""),"/",""),"""",""),"+",""))</f>
        <v>pcbdxlgbd847180pcs</v>
      </c>
      <c r="F246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tpbdxlgbd847180pcsuntana</v>
      </c>
      <c r="G2462" s="152" t="s">
        <v>6628</v>
      </c>
      <c r="H2462" s="152" t="s">
        <v>6265</v>
      </c>
      <c r="I2462" s="153"/>
      <c r="J2462" s="154" t="s">
        <v>1621</v>
      </c>
      <c r="K2462" s="155" t="e">
        <f>IF(db[[#This Row],[NB NOTA_C]]="","",COUNTIF([2]!B_MSK[concat],db[[#This Row],[NB NOTA_C]]))</f>
        <v>#REF!</v>
      </c>
      <c r="L2462" s="156" t="s">
        <v>2654</v>
      </c>
      <c r="M2462" s="151" t="s">
        <v>1781</v>
      </c>
      <c r="N2462" s="154" t="s">
        <v>2810</v>
      </c>
      <c r="O2462" s="151"/>
      <c r="P2462" s="151" t="str">
        <f>IF(db[[#This Row],[QTY/ CTN]]="","",SUBSTITUTE(SUBSTITUTE(SUBSTITUTE(db[[#This Row],[QTY/ CTN]]," ","_",2),"(",""),")","")&amp;"_")</f>
        <v>180 PCS_</v>
      </c>
      <c r="Q2462" s="151">
        <f>IF(db[[#This Row],[H_QTY/ CTN]]="","",SEARCH("_",db[[#This Row],[H_QTY/ CTN]]))</f>
        <v>8</v>
      </c>
      <c r="R2462" s="151">
        <f>IF(db[[#This Row],[H_QTY/ CTN]]="","",LEN(db[[#This Row],[H_QTY/ CTN]]))</f>
        <v>8</v>
      </c>
      <c r="S2462" s="150" t="str">
        <f>IF(db[[#This Row],[H_QTY/ CTN]]="","",LEFT(db[[#This Row],[H_QTY/ CTN]],db[[#This Row],[H_1]]-1))</f>
        <v>180 PCS</v>
      </c>
      <c r="T2462" s="150" t="str">
        <f>IF(NOT(db[[#This Row],[H_1]]=db[[#This Row],[H_2]]),MID(db[[#This Row],[H_QTY/ CTN]],db[[#This Row],[H_1]]+1,db[[#This Row],[H_2]]-db[[#This Row],[H_1]]-1),"")</f>
        <v/>
      </c>
      <c r="U2462" s="150" t="str">
        <f>IF(db[[#This Row],[QTY/ CTN B]]="","",LEFT(db[[#This Row],[QTY/ CTN B]],SEARCH(" ",db[[#This Row],[QTY/ CTN B]],1)-1))</f>
        <v>180</v>
      </c>
      <c r="V2462" s="150" t="str">
        <f>IF(db[[#This Row],[QTY/ CTN B]]="","",RIGHT(db[[#This Row],[QTY/ CTN B]],LEN(db[[#This Row],[QTY/ CTN B]])-SEARCH(" ",db[[#This Row],[QTY/ CTN B]],1)))</f>
        <v>PCS</v>
      </c>
      <c r="W2462" s="150" t="str">
        <f>IF(db[[#This Row],[QTY/ CTN TG]]="",IF(db[[#This Row],[STN TG]]="","",12),LEFT(db[[#This Row],[QTY/ CTN TG]],SEARCH(" ",db[[#This Row],[QTY/ CTN TG]],1)-1))</f>
        <v/>
      </c>
      <c r="X246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2" s="150" t="str">
        <f>IF(db[[#This Row],[STN K]]="","",IF(db[[#This Row],[STN TG]]="LSN",12,""))</f>
        <v/>
      </c>
      <c r="Z2462" s="150" t="str">
        <f>IF(db[[#This Row],[STN TG]]="LSN","PCS","")</f>
        <v/>
      </c>
      <c r="AA2462" s="150">
        <f>db[[#This Row],[QTY B]]*IF(db[[#This Row],[QTY TG]]="",1,db[[#This Row],[QTY TG]])*IF(db[[#This Row],[QTY K]]="",1,db[[#This Row],[QTY K]])</f>
        <v>180</v>
      </c>
      <c r="AB2462" s="150" t="str">
        <f>IF(db[[#This Row],[STN K]]="",IF(db[[#This Row],[STN TG]]="",db[[#This Row],[STN B]],db[[#This Row],[STN TG]]),db[[#This Row],[STN K]])</f>
        <v>PCS</v>
      </c>
      <c r="AC2462" s="150"/>
    </row>
    <row r="2463" spans="1:29" x14ac:dyDescent="0.25">
      <c r="A2463" s="87">
        <f>ROW()-1</f>
        <v>2462</v>
      </c>
      <c r="B2463" s="117" t="str">
        <f>LOWER(SUBSTITUTE(SUBSTITUTE(SUBSTITUTE(SUBSTITUTE(SUBSTITUTE(SUBSTITUTE(db[[#This Row],[NB BM]]," ",),".",""),"-",""),"(",""),")",""),"/",""))</f>
        <v>pcbdxlg934</v>
      </c>
      <c r="C2463" s="117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D2463" s="117" t="str">
        <f>LOWER(SUBSTITUTE(SUBSTITUTE(SUBSTITUTE(SUBSTITUTE(SUBSTITUTE(SUBSTITUTE(SUBSTITUTE(SUBSTITUTE(SUBSTITUTE(db[[#This Row],[NB PAJAK]]," ",""),"-",""),"(",""),")",""),".",""),",",""),"/",""),"""",""),"+",""))</f>
        <v/>
      </c>
      <c r="E2463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pcbdxlg934180pcs</v>
      </c>
      <c r="F246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tpbdxlgbd934180pcsuntana</v>
      </c>
      <c r="G2463" s="4" t="s">
        <v>6629</v>
      </c>
      <c r="H2463" s="10" t="s">
        <v>5594</v>
      </c>
      <c r="I2463" s="119"/>
      <c r="J2463" s="1" t="s">
        <v>1621</v>
      </c>
      <c r="K2463" s="121" t="e">
        <f>IF(db[[#This Row],[NB NOTA_C]]="","",COUNTIF([2]!B_MSK[concat],db[[#This Row],[NB NOTA_C]]))</f>
        <v>#REF!</v>
      </c>
      <c r="L2463" s="7" t="s">
        <v>2654</v>
      </c>
      <c r="M2463" s="3" t="s">
        <v>1781</v>
      </c>
      <c r="N2463" s="1" t="s">
        <v>2810</v>
      </c>
      <c r="O2463" s="117"/>
      <c r="P2463" s="117" t="str">
        <f>IF(db[[#This Row],[QTY/ CTN]]="","",SUBSTITUTE(SUBSTITUTE(SUBSTITUTE(db[[#This Row],[QTY/ CTN]]," ","_",2),"(",""),")","")&amp;"_")</f>
        <v>180 PCS_</v>
      </c>
      <c r="Q2463" s="117">
        <f>IF(db[[#This Row],[H_QTY/ CTN]]="","",SEARCH("_",db[[#This Row],[H_QTY/ CTN]]))</f>
        <v>8</v>
      </c>
      <c r="R2463" s="117">
        <f>IF(db[[#This Row],[H_QTY/ CTN]]="","",LEN(db[[#This Row],[H_QTY/ CTN]]))</f>
        <v>8</v>
      </c>
      <c r="S2463" s="123" t="str">
        <f>IF(db[[#This Row],[H_QTY/ CTN]]="","",LEFT(db[[#This Row],[H_QTY/ CTN]],db[[#This Row],[H_1]]-1))</f>
        <v>180 PCS</v>
      </c>
      <c r="T2463" s="123" t="str">
        <f>IF(NOT(db[[#This Row],[H_1]]=db[[#This Row],[H_2]]),MID(db[[#This Row],[H_QTY/ CTN]],db[[#This Row],[H_1]]+1,db[[#This Row],[H_2]]-db[[#This Row],[H_1]]-1),"")</f>
        <v/>
      </c>
      <c r="U2463" s="123" t="str">
        <f>IF(db[[#This Row],[QTY/ CTN B]]="","",LEFT(db[[#This Row],[QTY/ CTN B]],SEARCH(" ",db[[#This Row],[QTY/ CTN B]],1)-1))</f>
        <v>180</v>
      </c>
      <c r="V2463" s="123" t="str">
        <f>IF(db[[#This Row],[QTY/ CTN B]]="","",RIGHT(db[[#This Row],[QTY/ CTN B]],LEN(db[[#This Row],[QTY/ CTN B]])-SEARCH(" ",db[[#This Row],[QTY/ CTN B]],1)))</f>
        <v>PCS</v>
      </c>
      <c r="W2463" s="123" t="str">
        <f>IF(db[[#This Row],[QTY/ CTN TG]]="",IF(db[[#This Row],[STN TG]]="","",12),LEFT(db[[#This Row],[QTY/ CTN TG]],SEARCH(" ",db[[#This Row],[QTY/ CTN TG]],1)-1))</f>
        <v/>
      </c>
      <c r="X246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3" s="123" t="str">
        <f>IF(db[[#This Row],[STN K]]="","",IF(db[[#This Row],[STN TG]]="LSN",12,""))</f>
        <v/>
      </c>
      <c r="Z2463" s="123" t="str">
        <f>IF(db[[#This Row],[STN TG]]="LSN","PCS","")</f>
        <v/>
      </c>
      <c r="AA2463" s="123">
        <f>db[[#This Row],[QTY B]]*IF(db[[#This Row],[QTY TG]]="",1,db[[#This Row],[QTY TG]])*IF(db[[#This Row],[QTY K]]="",1,db[[#This Row],[QTY K]])</f>
        <v>180</v>
      </c>
      <c r="AB2463" s="123" t="str">
        <f>IF(db[[#This Row],[STN K]]="",IF(db[[#This Row],[STN TG]]="",db[[#This Row],[STN B]],db[[#This Row],[STN TG]]),db[[#This Row],[STN K]])</f>
        <v>PCS</v>
      </c>
      <c r="AC2463" s="87"/>
    </row>
    <row r="2464" spans="1:29" x14ac:dyDescent="0.25">
      <c r="A2464" s="87">
        <f>ROW()-1</f>
        <v>2463</v>
      </c>
      <c r="B2464" s="3" t="str">
        <f>LOWER(SUBSTITUTE(SUBSTITUTE(SUBSTITUTE(SUBSTITUTE(SUBSTITUTE(SUBSTITUTE(db[[#This Row],[NB BM]]," ",),".",""),"-",""),"(",""),")",""),"/",""))</f>
        <v>pcbdxlgbd938</v>
      </c>
      <c r="C246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D2464" s="3" t="str">
        <f>LOWER(SUBSTITUTE(SUBSTITUTE(SUBSTITUTE(SUBSTITUTE(SUBSTITUTE(SUBSTITUTE(SUBSTITUTE(SUBSTITUTE(SUBSTITUTE(db[[#This Row],[NB PAJAK]]," ",""),"-",""),"(",""),")",""),".",""),",",""),"/",""),"""",""),"+",""))</f>
        <v/>
      </c>
      <c r="E2464" s="3" t="str">
        <f>LOWER(SUBSTITUTE(SUBSTITUTE(SUBSTITUTE(SUBSTITUTE(SUBSTITUTE(SUBSTITUTE(SUBSTITUTE(SUBSTITUTE(SUBSTITUTE(db[[#This Row],[NB BM]]&amp;db[[#This Row],[QTY/ CTN]]," ",),".",""),"-",""),"(",""),")",""),",",""),"/",""),"""",""),"+",""))</f>
        <v>pcbdxlgbd938180pcs</v>
      </c>
      <c r="F24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tpbdxlgbd938180pcsuntana</v>
      </c>
      <c r="G2464" s="1" t="s">
        <v>6630</v>
      </c>
      <c r="H2464" s="4" t="s">
        <v>4618</v>
      </c>
      <c r="I2464" s="49"/>
      <c r="J2464" s="1" t="s">
        <v>1621</v>
      </c>
      <c r="K2464" s="28" t="e">
        <f>IF(db[[#This Row],[NB NOTA_C]]="","",COUNTIF([2]!B_MSK[concat],db[[#This Row],[NB NOTA_C]]))</f>
        <v>#REF!</v>
      </c>
      <c r="L2464" s="7" t="s">
        <v>2654</v>
      </c>
      <c r="M2464" s="3" t="s">
        <v>1781</v>
      </c>
      <c r="N2464" s="1" t="s">
        <v>2810</v>
      </c>
      <c r="O2464" s="3"/>
      <c r="P2464" s="3" t="str">
        <f>IF(db[[#This Row],[QTY/ CTN]]="","",SUBSTITUTE(SUBSTITUTE(SUBSTITUTE(db[[#This Row],[QTY/ CTN]]," ","_",2),"(",""),")","")&amp;"_")</f>
        <v>180 PCS_</v>
      </c>
      <c r="Q2464" s="3">
        <f>IF(db[[#This Row],[H_QTY/ CTN]]="","",SEARCH("_",db[[#This Row],[H_QTY/ CTN]]))</f>
        <v>8</v>
      </c>
      <c r="R2464" s="3">
        <f>IF(db[[#This Row],[H_QTY/ CTN]]="","",LEN(db[[#This Row],[H_QTY/ CTN]]))</f>
        <v>8</v>
      </c>
      <c r="S2464" s="87" t="str">
        <f>IF(db[[#This Row],[H_QTY/ CTN]]="","",LEFT(db[[#This Row],[H_QTY/ CTN]],db[[#This Row],[H_1]]-1))</f>
        <v>180 PCS</v>
      </c>
      <c r="T2464" s="87" t="str">
        <f>IF(NOT(db[[#This Row],[H_1]]=db[[#This Row],[H_2]]),MID(db[[#This Row],[H_QTY/ CTN]],db[[#This Row],[H_1]]+1,db[[#This Row],[H_2]]-db[[#This Row],[H_1]]-1),"")</f>
        <v/>
      </c>
      <c r="U2464" s="87" t="str">
        <f>IF(db[[#This Row],[QTY/ CTN B]]="","",LEFT(db[[#This Row],[QTY/ CTN B]],SEARCH(" ",db[[#This Row],[QTY/ CTN B]],1)-1))</f>
        <v>180</v>
      </c>
      <c r="V2464" s="87" t="str">
        <f>IF(db[[#This Row],[QTY/ CTN B]]="","",RIGHT(db[[#This Row],[QTY/ CTN B]],LEN(db[[#This Row],[QTY/ CTN B]])-SEARCH(" ",db[[#This Row],[QTY/ CTN B]],1)))</f>
        <v>PCS</v>
      </c>
      <c r="W2464" s="87" t="str">
        <f>IF(db[[#This Row],[QTY/ CTN TG]]="",IF(db[[#This Row],[STN TG]]="","",12),LEFT(db[[#This Row],[QTY/ CTN TG]],SEARCH(" ",db[[#This Row],[QTY/ CTN TG]],1)-1))</f>
        <v/>
      </c>
      <c r="X2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4" s="87" t="str">
        <f>IF(db[[#This Row],[STN K]]="","",IF(db[[#This Row],[STN TG]]="LSN",12,""))</f>
        <v/>
      </c>
      <c r="Z2464" s="87" t="str">
        <f>IF(db[[#This Row],[STN TG]]="LSN","PCS","")</f>
        <v/>
      </c>
      <c r="AA2464" s="87">
        <f>db[[#This Row],[QTY B]]*IF(db[[#This Row],[QTY TG]]="",1,db[[#This Row],[QTY TG]])*IF(db[[#This Row],[QTY K]]="",1,db[[#This Row],[QTY K]])</f>
        <v>180</v>
      </c>
      <c r="AB2464" s="87" t="str">
        <f>IF(db[[#This Row],[STN K]]="",IF(db[[#This Row],[STN TG]]="",db[[#This Row],[STN B]],db[[#This Row],[STN TG]]),db[[#This Row],[STN K]])</f>
        <v>PCS</v>
      </c>
      <c r="AC2464" s="87"/>
    </row>
    <row r="2465" spans="1:29" x14ac:dyDescent="0.25">
      <c r="A2465" s="87">
        <f>ROW()-1</f>
        <v>2464</v>
      </c>
      <c r="B2465" s="117" t="str">
        <f>LOWER(SUBSTITUTE(SUBSTITUTE(SUBSTITUTE(SUBSTITUTE(SUBSTITUTE(SUBSTITUTE(db[[#This Row],[NB BM]]," ",),".",""),"-",""),"(",""),")",""),"/",""))</f>
        <v>pcbdxlg940</v>
      </c>
      <c r="C2465" s="117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D2465" s="117" t="str">
        <f>LOWER(SUBSTITUTE(SUBSTITUTE(SUBSTITUTE(SUBSTITUTE(SUBSTITUTE(SUBSTITUTE(SUBSTITUTE(SUBSTITUTE(SUBSTITUTE(db[[#This Row],[NB PAJAK]]," ",""),"-",""),"(",""),")",""),".",""),",",""),"/",""),"""",""),"+",""))</f>
        <v/>
      </c>
      <c r="E2465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pcbdxlg940180pcs</v>
      </c>
      <c r="F246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tpbdxlgbd940180pcsuntana</v>
      </c>
      <c r="G2465" s="4" t="s">
        <v>6631</v>
      </c>
      <c r="H2465" s="10" t="s">
        <v>5623</v>
      </c>
      <c r="I2465" s="119"/>
      <c r="J2465" s="1" t="s">
        <v>1621</v>
      </c>
      <c r="K2465" s="121" t="e">
        <f>IF(db[[#This Row],[NB NOTA_C]]="","",COUNTIF([2]!B_MSK[concat],db[[#This Row],[NB NOTA_C]]))</f>
        <v>#REF!</v>
      </c>
      <c r="L2465" s="7" t="s">
        <v>2654</v>
      </c>
      <c r="M2465" s="3" t="s">
        <v>1781</v>
      </c>
      <c r="N2465" s="1" t="s">
        <v>2810</v>
      </c>
      <c r="O2465" s="117"/>
      <c r="P2465" s="117" t="str">
        <f>IF(db[[#This Row],[QTY/ CTN]]="","",SUBSTITUTE(SUBSTITUTE(SUBSTITUTE(db[[#This Row],[QTY/ CTN]]," ","_",2),"(",""),")","")&amp;"_")</f>
        <v>180 PCS_</v>
      </c>
      <c r="Q2465" s="117">
        <f>IF(db[[#This Row],[H_QTY/ CTN]]="","",SEARCH("_",db[[#This Row],[H_QTY/ CTN]]))</f>
        <v>8</v>
      </c>
      <c r="R2465" s="117">
        <f>IF(db[[#This Row],[H_QTY/ CTN]]="","",LEN(db[[#This Row],[H_QTY/ CTN]]))</f>
        <v>8</v>
      </c>
      <c r="S2465" s="123" t="str">
        <f>IF(db[[#This Row],[H_QTY/ CTN]]="","",LEFT(db[[#This Row],[H_QTY/ CTN]],db[[#This Row],[H_1]]-1))</f>
        <v>180 PCS</v>
      </c>
      <c r="T2465" s="123" t="str">
        <f>IF(NOT(db[[#This Row],[H_1]]=db[[#This Row],[H_2]]),MID(db[[#This Row],[H_QTY/ CTN]],db[[#This Row],[H_1]]+1,db[[#This Row],[H_2]]-db[[#This Row],[H_1]]-1),"")</f>
        <v/>
      </c>
      <c r="U2465" s="123" t="str">
        <f>IF(db[[#This Row],[QTY/ CTN B]]="","",LEFT(db[[#This Row],[QTY/ CTN B]],SEARCH(" ",db[[#This Row],[QTY/ CTN B]],1)-1))</f>
        <v>180</v>
      </c>
      <c r="V2465" s="123" t="str">
        <f>IF(db[[#This Row],[QTY/ CTN B]]="","",RIGHT(db[[#This Row],[QTY/ CTN B]],LEN(db[[#This Row],[QTY/ CTN B]])-SEARCH(" ",db[[#This Row],[QTY/ CTN B]],1)))</f>
        <v>PCS</v>
      </c>
      <c r="W2465" s="123" t="str">
        <f>IF(db[[#This Row],[QTY/ CTN TG]]="",IF(db[[#This Row],[STN TG]]="","",12),LEFT(db[[#This Row],[QTY/ CTN TG]],SEARCH(" ",db[[#This Row],[QTY/ CTN TG]],1)-1))</f>
        <v/>
      </c>
      <c r="X246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5" s="123" t="str">
        <f>IF(db[[#This Row],[STN K]]="","",IF(db[[#This Row],[STN TG]]="LSN",12,""))</f>
        <v/>
      </c>
      <c r="Z2465" s="123" t="str">
        <f>IF(db[[#This Row],[STN TG]]="LSN","PCS","")</f>
        <v/>
      </c>
      <c r="AA2465" s="123">
        <f>db[[#This Row],[QTY B]]*IF(db[[#This Row],[QTY TG]]="",1,db[[#This Row],[QTY TG]])*IF(db[[#This Row],[QTY K]]="",1,db[[#This Row],[QTY K]])</f>
        <v>180</v>
      </c>
      <c r="AB2465" s="123" t="str">
        <f>IF(db[[#This Row],[STN K]]="",IF(db[[#This Row],[STN TG]]="",db[[#This Row],[STN B]],db[[#This Row],[STN TG]]),db[[#This Row],[STN K]])</f>
        <v>PCS</v>
      </c>
      <c r="AC2465" s="87"/>
    </row>
    <row r="2466" spans="1:29" x14ac:dyDescent="0.25">
      <c r="A2466" s="87">
        <f>ROW()-1</f>
        <v>2465</v>
      </c>
      <c r="B2466" s="117" t="str">
        <f>LOWER(SUBSTITUTE(SUBSTITUTE(SUBSTITUTE(SUBSTITUTE(SUBSTITUTE(SUBSTITUTE(db[[#This Row],[NB BM]]," ",),".",""),"-",""),"(",""),")",""),"/",""))</f>
        <v>pcbdxlg942</v>
      </c>
      <c r="C2466" s="117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D2466" s="117" t="str">
        <f>LOWER(SUBSTITUTE(SUBSTITUTE(SUBSTITUTE(SUBSTITUTE(SUBSTITUTE(SUBSTITUTE(SUBSTITUTE(SUBSTITUTE(SUBSTITUTE(db[[#This Row],[NB PAJAK]]," ",""),"-",""),"(",""),")",""),".",""),",",""),"/",""),"""",""),"+",""))</f>
        <v/>
      </c>
      <c r="E2466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pcbdxlg942180pcs</v>
      </c>
      <c r="F246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tpbdxlgbd942180pcsuntana</v>
      </c>
      <c r="G2466" s="4" t="s">
        <v>6632</v>
      </c>
      <c r="H2466" s="10" t="s">
        <v>5595</v>
      </c>
      <c r="I2466" s="119"/>
      <c r="J2466" s="1" t="s">
        <v>1621</v>
      </c>
      <c r="K2466" s="121" t="e">
        <f>IF(db[[#This Row],[NB NOTA_C]]="","",COUNTIF([2]!B_MSK[concat],db[[#This Row],[NB NOTA_C]]))</f>
        <v>#REF!</v>
      </c>
      <c r="L2466" s="7" t="s">
        <v>2654</v>
      </c>
      <c r="M2466" s="3" t="s">
        <v>1781</v>
      </c>
      <c r="N2466" s="1" t="s">
        <v>2810</v>
      </c>
      <c r="O2466" s="117"/>
      <c r="P2466" s="117" t="str">
        <f>IF(db[[#This Row],[QTY/ CTN]]="","",SUBSTITUTE(SUBSTITUTE(SUBSTITUTE(db[[#This Row],[QTY/ CTN]]," ","_",2),"(",""),")","")&amp;"_")</f>
        <v>180 PCS_</v>
      </c>
      <c r="Q2466" s="117">
        <f>IF(db[[#This Row],[H_QTY/ CTN]]="","",SEARCH("_",db[[#This Row],[H_QTY/ CTN]]))</f>
        <v>8</v>
      </c>
      <c r="R2466" s="117">
        <f>IF(db[[#This Row],[H_QTY/ CTN]]="","",LEN(db[[#This Row],[H_QTY/ CTN]]))</f>
        <v>8</v>
      </c>
      <c r="S2466" s="123" t="str">
        <f>IF(db[[#This Row],[H_QTY/ CTN]]="","",LEFT(db[[#This Row],[H_QTY/ CTN]],db[[#This Row],[H_1]]-1))</f>
        <v>180 PCS</v>
      </c>
      <c r="T2466" s="123" t="str">
        <f>IF(NOT(db[[#This Row],[H_1]]=db[[#This Row],[H_2]]),MID(db[[#This Row],[H_QTY/ CTN]],db[[#This Row],[H_1]]+1,db[[#This Row],[H_2]]-db[[#This Row],[H_1]]-1),"")</f>
        <v/>
      </c>
      <c r="U2466" s="123" t="str">
        <f>IF(db[[#This Row],[QTY/ CTN B]]="","",LEFT(db[[#This Row],[QTY/ CTN B]],SEARCH(" ",db[[#This Row],[QTY/ CTN B]],1)-1))</f>
        <v>180</v>
      </c>
      <c r="V2466" s="123" t="str">
        <f>IF(db[[#This Row],[QTY/ CTN B]]="","",RIGHT(db[[#This Row],[QTY/ CTN B]],LEN(db[[#This Row],[QTY/ CTN B]])-SEARCH(" ",db[[#This Row],[QTY/ CTN B]],1)))</f>
        <v>PCS</v>
      </c>
      <c r="W2466" s="123" t="str">
        <f>IF(db[[#This Row],[QTY/ CTN TG]]="",IF(db[[#This Row],[STN TG]]="","",12),LEFT(db[[#This Row],[QTY/ CTN TG]],SEARCH(" ",db[[#This Row],[QTY/ CTN TG]],1)-1))</f>
        <v/>
      </c>
      <c r="X246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6" s="123" t="str">
        <f>IF(db[[#This Row],[STN K]]="","",IF(db[[#This Row],[STN TG]]="LSN",12,""))</f>
        <v/>
      </c>
      <c r="Z2466" s="123" t="str">
        <f>IF(db[[#This Row],[STN TG]]="LSN","PCS","")</f>
        <v/>
      </c>
      <c r="AA2466" s="123">
        <f>db[[#This Row],[QTY B]]*IF(db[[#This Row],[QTY TG]]="",1,db[[#This Row],[QTY TG]])*IF(db[[#This Row],[QTY K]]="",1,db[[#This Row],[QTY K]])</f>
        <v>180</v>
      </c>
      <c r="AB2466" s="123" t="str">
        <f>IF(db[[#This Row],[STN K]]="",IF(db[[#This Row],[STN TG]]="",db[[#This Row],[STN B]],db[[#This Row],[STN TG]]),db[[#This Row],[STN K]])</f>
        <v>PCS</v>
      </c>
      <c r="AC2466" s="87"/>
    </row>
    <row r="2467" spans="1:29" x14ac:dyDescent="0.25">
      <c r="A2467" s="150">
        <f>ROW()-1</f>
        <v>2466</v>
      </c>
      <c r="B2467" s="151" t="str">
        <f>LOWER(SUBSTITUTE(SUBSTITUTE(SUBSTITUTE(SUBSTITUTE(SUBSTITUTE(SUBSTITUTE(db[[#This Row],[NB BM]]," ",),".",""),"-",""),"(",""),")",""),"/",""))</f>
        <v>pcmagnetb3511320+kuncikombinasi</v>
      </c>
      <c r="C2467" s="151" t="str">
        <f>LOWER(SUBSTITUTE(SUBSTITUTE(SUBSTITUTE(SUBSTITUTE(SUBSTITUTE(SUBSTITUTE(SUBSTITUTE(SUBSTITUTE(SUBSTITUTE(db[[#This Row],[NB NOTA]]," ",),".",""),"-",""),"(",""),")",""),",",""),"/",""),"""",""),"+",""))</f>
        <v>tpmagnetkuncikombinasib3511320</v>
      </c>
      <c r="D2467" s="151" t="str">
        <f>LOWER(SUBSTITUTE(SUBSTITUTE(SUBSTITUTE(SUBSTITUTE(SUBSTITUTE(SUBSTITUTE(SUBSTITUTE(SUBSTITUTE(SUBSTITUTE(db[[#This Row],[NB PAJAK]]," ",""),"-",""),"(",""),")",""),".",""),",",""),"/",""),"""",""),"+",""))</f>
        <v/>
      </c>
      <c r="E246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pcmagnetb3511320kuncikombinasi96pcs</v>
      </c>
      <c r="F246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tpmagnetkuncikombinasib351132096pcsuntana</v>
      </c>
      <c r="G2467" s="152" t="s">
        <v>6633</v>
      </c>
      <c r="H2467" s="152" t="s">
        <v>6286</v>
      </c>
      <c r="I2467" s="153"/>
      <c r="J2467" s="154" t="s">
        <v>1621</v>
      </c>
      <c r="K2467" s="155" t="e">
        <f>IF(db[[#This Row],[NB NOTA_C]]="","",COUNTIF([2]!B_MSK[concat],db[[#This Row],[NB NOTA_C]]))</f>
        <v>#REF!</v>
      </c>
      <c r="L2467" s="156" t="s">
        <v>2654</v>
      </c>
      <c r="M2467" s="151" t="s">
        <v>1673</v>
      </c>
      <c r="N2467" s="154" t="s">
        <v>2810</v>
      </c>
      <c r="O2467" s="151"/>
      <c r="P2467" s="151" t="str">
        <f>IF(db[[#This Row],[QTY/ CTN]]="","",SUBSTITUTE(SUBSTITUTE(SUBSTITUTE(db[[#This Row],[QTY/ CTN]]," ","_",2),"(",""),")","")&amp;"_")</f>
        <v>96 PCS_</v>
      </c>
      <c r="Q2467" s="151">
        <f>IF(db[[#This Row],[H_QTY/ CTN]]="","",SEARCH("_",db[[#This Row],[H_QTY/ CTN]]))</f>
        <v>7</v>
      </c>
      <c r="R2467" s="151">
        <f>IF(db[[#This Row],[H_QTY/ CTN]]="","",LEN(db[[#This Row],[H_QTY/ CTN]]))</f>
        <v>7</v>
      </c>
      <c r="S2467" s="150" t="str">
        <f>IF(db[[#This Row],[H_QTY/ CTN]]="","",LEFT(db[[#This Row],[H_QTY/ CTN]],db[[#This Row],[H_1]]-1))</f>
        <v>96 PCS</v>
      </c>
      <c r="T2467" s="150" t="str">
        <f>IF(NOT(db[[#This Row],[H_1]]=db[[#This Row],[H_2]]),MID(db[[#This Row],[H_QTY/ CTN]],db[[#This Row],[H_1]]+1,db[[#This Row],[H_2]]-db[[#This Row],[H_1]]-1),"")</f>
        <v/>
      </c>
      <c r="U2467" s="150" t="str">
        <f>IF(db[[#This Row],[QTY/ CTN B]]="","",LEFT(db[[#This Row],[QTY/ CTN B]],SEARCH(" ",db[[#This Row],[QTY/ CTN B]],1)-1))</f>
        <v>96</v>
      </c>
      <c r="V2467" s="150" t="str">
        <f>IF(db[[#This Row],[QTY/ CTN B]]="","",RIGHT(db[[#This Row],[QTY/ CTN B]],LEN(db[[#This Row],[QTY/ CTN B]])-SEARCH(" ",db[[#This Row],[QTY/ CTN B]],1)))</f>
        <v>PCS</v>
      </c>
      <c r="W2467" s="150" t="str">
        <f>IF(db[[#This Row],[QTY/ CTN TG]]="",IF(db[[#This Row],[STN TG]]="","",12),LEFT(db[[#This Row],[QTY/ CTN TG]],SEARCH(" ",db[[#This Row],[QTY/ CTN TG]],1)-1))</f>
        <v/>
      </c>
      <c r="X246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7" s="150" t="str">
        <f>IF(db[[#This Row],[STN K]]="","",IF(db[[#This Row],[STN TG]]="LSN",12,""))</f>
        <v/>
      </c>
      <c r="Z2467" s="150" t="str">
        <f>IF(db[[#This Row],[STN TG]]="LSN","PCS","")</f>
        <v/>
      </c>
      <c r="AA2467" s="150">
        <f>db[[#This Row],[QTY B]]*IF(db[[#This Row],[QTY TG]]="",1,db[[#This Row],[QTY TG]])*IF(db[[#This Row],[QTY K]]="",1,db[[#This Row],[QTY K]])</f>
        <v>96</v>
      </c>
      <c r="AB2467" s="150" t="str">
        <f>IF(db[[#This Row],[STN K]]="",IF(db[[#This Row],[STN TG]]="",db[[#This Row],[STN B]],db[[#This Row],[STN TG]]),db[[#This Row],[STN K]])</f>
        <v>PCS</v>
      </c>
      <c r="AC2467" s="150"/>
    </row>
    <row r="2468" spans="1:29" x14ac:dyDescent="0.25">
      <c r="A2468" s="150">
        <f>ROW()-1</f>
        <v>2467</v>
      </c>
      <c r="B2468" s="151" t="str">
        <f>LOWER(SUBSTITUTE(SUBSTITUTE(SUBSTITUTE(SUBSTITUTE(SUBSTITUTE(SUBSTITUTE(db[[#This Row],[NB BM]]," ",),".",""),"-",""),"(",""),")",""),"/",""))</f>
        <v>pcmagnitairb35241</v>
      </c>
      <c r="C2468" s="151" t="str">
        <f>LOWER(SUBSTITUTE(SUBSTITUTE(SUBSTITUTE(SUBSTITUTE(SUBSTITUTE(SUBSTITUTE(SUBSTITUTE(SUBSTITUTE(SUBSTITUTE(db[[#This Row],[NB NOTA]]," ",),".",""),"-",""),"(",""),")",""),",",""),"/",""),"""",""),"+",""))</f>
        <v>tpmagnetairb35241</v>
      </c>
      <c r="D2468" s="151" t="str">
        <f>LOWER(SUBSTITUTE(SUBSTITUTE(SUBSTITUTE(SUBSTITUTE(SUBSTITUTE(SUBSTITUTE(SUBSTITUTE(SUBSTITUTE(SUBSTITUTE(db[[#This Row],[NB PAJAK]]," ",""),"-",""),"(",""),")",""),".",""),",",""),"/",""),"""",""),"+",""))</f>
        <v/>
      </c>
      <c r="E246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pcmagnitairb3524196pcs</v>
      </c>
      <c r="F246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tpmagnetairb3524196pcsuntana</v>
      </c>
      <c r="G2468" s="152" t="s">
        <v>6634</v>
      </c>
      <c r="H2468" s="152" t="s">
        <v>6287</v>
      </c>
      <c r="I2468" s="153"/>
      <c r="J2468" s="154" t="s">
        <v>1621</v>
      </c>
      <c r="K2468" s="155" t="e">
        <f>IF(db[[#This Row],[NB NOTA_C]]="","",COUNTIF([2]!B_MSK[concat],db[[#This Row],[NB NOTA_C]]))</f>
        <v>#REF!</v>
      </c>
      <c r="L2468" s="156" t="s">
        <v>2654</v>
      </c>
      <c r="M2468" s="151" t="s">
        <v>1673</v>
      </c>
      <c r="N2468" s="154" t="s">
        <v>2810</v>
      </c>
      <c r="O2468" s="151"/>
      <c r="P2468" s="151" t="str">
        <f>IF(db[[#This Row],[QTY/ CTN]]="","",SUBSTITUTE(SUBSTITUTE(SUBSTITUTE(db[[#This Row],[QTY/ CTN]]," ","_",2),"(",""),")","")&amp;"_")</f>
        <v>96 PCS_</v>
      </c>
      <c r="Q2468" s="151">
        <f>IF(db[[#This Row],[H_QTY/ CTN]]="","",SEARCH("_",db[[#This Row],[H_QTY/ CTN]]))</f>
        <v>7</v>
      </c>
      <c r="R2468" s="151">
        <f>IF(db[[#This Row],[H_QTY/ CTN]]="","",LEN(db[[#This Row],[H_QTY/ CTN]]))</f>
        <v>7</v>
      </c>
      <c r="S2468" s="150" t="str">
        <f>IF(db[[#This Row],[H_QTY/ CTN]]="","",LEFT(db[[#This Row],[H_QTY/ CTN]],db[[#This Row],[H_1]]-1))</f>
        <v>96 PCS</v>
      </c>
      <c r="T2468" s="150" t="str">
        <f>IF(NOT(db[[#This Row],[H_1]]=db[[#This Row],[H_2]]),MID(db[[#This Row],[H_QTY/ CTN]],db[[#This Row],[H_1]]+1,db[[#This Row],[H_2]]-db[[#This Row],[H_1]]-1),"")</f>
        <v/>
      </c>
      <c r="U2468" s="150" t="str">
        <f>IF(db[[#This Row],[QTY/ CTN B]]="","",LEFT(db[[#This Row],[QTY/ CTN B]],SEARCH(" ",db[[#This Row],[QTY/ CTN B]],1)-1))</f>
        <v>96</v>
      </c>
      <c r="V2468" s="150" t="str">
        <f>IF(db[[#This Row],[QTY/ CTN B]]="","",RIGHT(db[[#This Row],[QTY/ CTN B]],LEN(db[[#This Row],[QTY/ CTN B]])-SEARCH(" ",db[[#This Row],[QTY/ CTN B]],1)))</f>
        <v>PCS</v>
      </c>
      <c r="W2468" s="150" t="str">
        <f>IF(db[[#This Row],[QTY/ CTN TG]]="",IF(db[[#This Row],[STN TG]]="","",12),LEFT(db[[#This Row],[QTY/ CTN TG]],SEARCH(" ",db[[#This Row],[QTY/ CTN TG]],1)-1))</f>
        <v/>
      </c>
      <c r="X246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8" s="150" t="str">
        <f>IF(db[[#This Row],[STN K]]="","",IF(db[[#This Row],[STN TG]]="LSN",12,""))</f>
        <v/>
      </c>
      <c r="Z2468" s="150" t="str">
        <f>IF(db[[#This Row],[STN TG]]="LSN","PCS","")</f>
        <v/>
      </c>
      <c r="AA2468" s="150">
        <f>db[[#This Row],[QTY B]]*IF(db[[#This Row],[QTY TG]]="",1,db[[#This Row],[QTY TG]])*IF(db[[#This Row],[QTY K]]="",1,db[[#This Row],[QTY K]])</f>
        <v>96</v>
      </c>
      <c r="AB2468" s="150" t="str">
        <f>IF(db[[#This Row],[STN K]]="",IF(db[[#This Row],[STN TG]]="",db[[#This Row],[STN B]],db[[#This Row],[STN TG]]),db[[#This Row],[STN K]])</f>
        <v>PCS</v>
      </c>
      <c r="AC2468" s="150"/>
    </row>
    <row r="2469" spans="1:29" s="133" customFormat="1" x14ac:dyDescent="0.25">
      <c r="A2469" s="150">
        <f>ROW()-1</f>
        <v>2468</v>
      </c>
      <c r="B2469" s="151" t="str">
        <f>LOWER(SUBSTITUTE(SUBSTITUTE(SUBSTITUTE(SUBSTITUTE(SUBSTITUTE(SUBSTITUTE(db[[#This Row],[NB BM]]," ",),".",""),"-",""),"(",""),")",""),"/",""))</f>
        <v>pcmagnitb3511620</v>
      </c>
      <c r="C2469" s="151" t="str">
        <f>LOWER(SUBSTITUTE(SUBSTITUTE(SUBSTITUTE(SUBSTITUTE(SUBSTITUTE(SUBSTITUTE(SUBSTITUTE(SUBSTITUTE(SUBSTITUTE(db[[#This Row],[NB NOTA]]," ",),".",""),"-",""),"(",""),")",""),",",""),"/",""),"""",""),"+",""))</f>
        <v>tpmagnetb3511620</v>
      </c>
      <c r="D2469" s="151" t="str">
        <f>LOWER(SUBSTITUTE(SUBSTITUTE(SUBSTITUTE(SUBSTITUTE(SUBSTITUTE(SUBSTITUTE(SUBSTITUTE(SUBSTITUTE(SUBSTITUTE(db[[#This Row],[NB PAJAK]]," ",""),"-",""),"(",""),")",""),".",""),",",""),"/",""),"""",""),"+",""))</f>
        <v/>
      </c>
      <c r="E246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pcmagnitb351162096pcs</v>
      </c>
      <c r="F246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tpmagnetb351162096pcsuntana</v>
      </c>
      <c r="G2469" s="152" t="s">
        <v>6635</v>
      </c>
      <c r="H2469" s="152" t="s">
        <v>6264</v>
      </c>
      <c r="I2469" s="153"/>
      <c r="J2469" s="154" t="s">
        <v>1621</v>
      </c>
      <c r="K2469" s="155" t="e">
        <f>IF(db[[#This Row],[NB NOTA_C]]="","",COUNTIF([2]!B_MSK[concat],db[[#This Row],[NB NOTA_C]]))</f>
        <v>#REF!</v>
      </c>
      <c r="L2469" s="156" t="s">
        <v>2654</v>
      </c>
      <c r="M2469" s="151" t="s">
        <v>1673</v>
      </c>
      <c r="N2469" s="154" t="s">
        <v>2810</v>
      </c>
      <c r="O2469" s="151"/>
      <c r="P2469" s="151" t="str">
        <f>IF(db[[#This Row],[QTY/ CTN]]="","",SUBSTITUTE(SUBSTITUTE(SUBSTITUTE(db[[#This Row],[QTY/ CTN]]," ","_",2),"(",""),")","")&amp;"_")</f>
        <v>96 PCS_</v>
      </c>
      <c r="Q2469" s="151">
        <f>IF(db[[#This Row],[H_QTY/ CTN]]="","",SEARCH("_",db[[#This Row],[H_QTY/ CTN]]))</f>
        <v>7</v>
      </c>
      <c r="R2469" s="151">
        <f>IF(db[[#This Row],[H_QTY/ CTN]]="","",LEN(db[[#This Row],[H_QTY/ CTN]]))</f>
        <v>7</v>
      </c>
      <c r="S2469" s="150" t="str">
        <f>IF(db[[#This Row],[H_QTY/ CTN]]="","",LEFT(db[[#This Row],[H_QTY/ CTN]],db[[#This Row],[H_1]]-1))</f>
        <v>96 PCS</v>
      </c>
      <c r="T2469" s="150" t="str">
        <f>IF(NOT(db[[#This Row],[H_1]]=db[[#This Row],[H_2]]),MID(db[[#This Row],[H_QTY/ CTN]],db[[#This Row],[H_1]]+1,db[[#This Row],[H_2]]-db[[#This Row],[H_1]]-1),"")</f>
        <v/>
      </c>
      <c r="U2469" s="150" t="str">
        <f>IF(db[[#This Row],[QTY/ CTN B]]="","",LEFT(db[[#This Row],[QTY/ CTN B]],SEARCH(" ",db[[#This Row],[QTY/ CTN B]],1)-1))</f>
        <v>96</v>
      </c>
      <c r="V2469" s="150" t="str">
        <f>IF(db[[#This Row],[QTY/ CTN B]]="","",RIGHT(db[[#This Row],[QTY/ CTN B]],LEN(db[[#This Row],[QTY/ CTN B]])-SEARCH(" ",db[[#This Row],[QTY/ CTN B]],1)))</f>
        <v>PCS</v>
      </c>
      <c r="W2469" s="150" t="str">
        <f>IF(db[[#This Row],[QTY/ CTN TG]]="",IF(db[[#This Row],[STN TG]]="","",12),LEFT(db[[#This Row],[QTY/ CTN TG]],SEARCH(" ",db[[#This Row],[QTY/ CTN TG]],1)-1))</f>
        <v/>
      </c>
      <c r="X246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69" s="150" t="str">
        <f>IF(db[[#This Row],[STN K]]="","",IF(db[[#This Row],[STN TG]]="LSN",12,""))</f>
        <v/>
      </c>
      <c r="Z2469" s="150" t="str">
        <f>IF(db[[#This Row],[STN TG]]="LSN","PCS","")</f>
        <v/>
      </c>
      <c r="AA2469" s="150">
        <f>db[[#This Row],[QTY B]]*IF(db[[#This Row],[QTY TG]]="",1,db[[#This Row],[QTY TG]])*IF(db[[#This Row],[QTY K]]="",1,db[[#This Row],[QTY K]])</f>
        <v>96</v>
      </c>
      <c r="AB2469" s="150" t="str">
        <f>IF(db[[#This Row],[STN K]]="",IF(db[[#This Row],[STN TG]]="",db[[#This Row],[STN B]],db[[#This Row],[STN TG]]),db[[#This Row],[STN K]])</f>
        <v>PCS</v>
      </c>
      <c r="AC2469" s="150"/>
    </row>
    <row r="2470" spans="1:29" s="133" customFormat="1" x14ac:dyDescent="0.25">
      <c r="A2470" s="150">
        <f>ROW()-1</f>
        <v>2469</v>
      </c>
      <c r="B2470" s="151" t="str">
        <f>LOWER(SUBSTITUTE(SUBSTITUTE(SUBSTITUTE(SUBSTITUTE(SUBSTITUTE(SUBSTITUTE(db[[#This Row],[NB BM]]," ",),".",""),"-",""),"(",""),")",""),"/",""))</f>
        <v>pcmagnitb3511620l</v>
      </c>
      <c r="C2470" s="151" t="str">
        <f>LOWER(SUBSTITUTE(SUBSTITUTE(SUBSTITUTE(SUBSTITUTE(SUBSTITUTE(SUBSTITUTE(SUBSTITUTE(SUBSTITUTE(SUBSTITUTE(db[[#This Row],[NB NOTA]]," ",),".",""),"-",""),"(",""),")",""),",",""),"/",""),"""",""),"+",""))</f>
        <v>tpmagnetb3511620l</v>
      </c>
      <c r="D2470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0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pcmagnitb3511620l60pcs</v>
      </c>
      <c r="F247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tpmagnetb3511620l60pcsuntana</v>
      </c>
      <c r="G2470" s="152" t="s">
        <v>6636</v>
      </c>
      <c r="H2470" s="152" t="s">
        <v>6307</v>
      </c>
      <c r="I2470" s="153"/>
      <c r="J2470" s="154" t="s">
        <v>1621</v>
      </c>
      <c r="K2470" s="155" t="e">
        <f>IF(db[[#This Row],[NB NOTA_C]]="","",COUNTIF([2]!B_MSK[concat],db[[#This Row],[NB NOTA_C]]))</f>
        <v>#REF!</v>
      </c>
      <c r="L2470" s="156" t="s">
        <v>1637</v>
      </c>
      <c r="M2470" s="151" t="s">
        <v>1665</v>
      </c>
      <c r="N2470" s="154" t="s">
        <v>2810</v>
      </c>
      <c r="O2470" s="151"/>
      <c r="P2470" s="151" t="str">
        <f>IF(db[[#This Row],[QTY/ CTN]]="","",SUBSTITUTE(SUBSTITUTE(SUBSTITUTE(db[[#This Row],[QTY/ CTN]]," ","_",2),"(",""),")","")&amp;"_")</f>
        <v>60 PCS_</v>
      </c>
      <c r="Q2470" s="151">
        <f>IF(db[[#This Row],[H_QTY/ CTN]]="","",SEARCH("_",db[[#This Row],[H_QTY/ CTN]]))</f>
        <v>7</v>
      </c>
      <c r="R2470" s="151">
        <f>IF(db[[#This Row],[H_QTY/ CTN]]="","",LEN(db[[#This Row],[H_QTY/ CTN]]))</f>
        <v>7</v>
      </c>
      <c r="S2470" s="150" t="str">
        <f>IF(db[[#This Row],[H_QTY/ CTN]]="","",LEFT(db[[#This Row],[H_QTY/ CTN]],db[[#This Row],[H_1]]-1))</f>
        <v>60 PCS</v>
      </c>
      <c r="T2470" s="150" t="str">
        <f>IF(NOT(db[[#This Row],[H_1]]=db[[#This Row],[H_2]]),MID(db[[#This Row],[H_QTY/ CTN]],db[[#This Row],[H_1]]+1,db[[#This Row],[H_2]]-db[[#This Row],[H_1]]-1),"")</f>
        <v/>
      </c>
      <c r="U2470" s="150" t="str">
        <f>IF(db[[#This Row],[QTY/ CTN B]]="","",LEFT(db[[#This Row],[QTY/ CTN B]],SEARCH(" ",db[[#This Row],[QTY/ CTN B]],1)-1))</f>
        <v>60</v>
      </c>
      <c r="V2470" s="150" t="str">
        <f>IF(db[[#This Row],[QTY/ CTN B]]="","",RIGHT(db[[#This Row],[QTY/ CTN B]],LEN(db[[#This Row],[QTY/ CTN B]])-SEARCH(" ",db[[#This Row],[QTY/ CTN B]],1)))</f>
        <v>PCS</v>
      </c>
      <c r="W2470" s="150" t="str">
        <f>IF(db[[#This Row],[QTY/ CTN TG]]="",IF(db[[#This Row],[STN TG]]="","",12),LEFT(db[[#This Row],[QTY/ CTN TG]],SEARCH(" ",db[[#This Row],[QTY/ CTN TG]],1)-1))</f>
        <v/>
      </c>
      <c r="X247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0" s="150" t="str">
        <f>IF(db[[#This Row],[STN K]]="","",IF(db[[#This Row],[STN TG]]="LSN",12,""))</f>
        <v/>
      </c>
      <c r="Z2470" s="150" t="str">
        <f>IF(db[[#This Row],[STN TG]]="LSN","PCS","")</f>
        <v/>
      </c>
      <c r="AA2470" s="150">
        <f>db[[#This Row],[QTY B]]*IF(db[[#This Row],[QTY TG]]="",1,db[[#This Row],[QTY TG]])*IF(db[[#This Row],[QTY K]]="",1,db[[#This Row],[QTY K]])</f>
        <v>60</v>
      </c>
      <c r="AB2470" s="150" t="str">
        <f>IF(db[[#This Row],[STN K]]="",IF(db[[#This Row],[STN TG]]="",db[[#This Row],[STN B]],db[[#This Row],[STN TG]]),db[[#This Row],[STN K]])</f>
        <v>PCS</v>
      </c>
      <c r="AC2470" s="150"/>
    </row>
    <row r="2471" spans="1:29" s="133" customFormat="1" x14ac:dyDescent="0.25">
      <c r="A2471" s="150">
        <f>ROW()-1</f>
        <v>2470</v>
      </c>
      <c r="B2471" s="151" t="str">
        <f>LOWER(SUBSTITUTE(SUBSTITUTE(SUBSTITUTE(SUBSTITUTE(SUBSTITUTE(SUBSTITUTE(db[[#This Row],[NB BM]]," ",),".",""),"-",""),"(",""),")",""),"/",""))</f>
        <v>pcmagnitb35141</v>
      </c>
      <c r="C2471" s="151" t="str">
        <f>LOWER(SUBSTITUTE(SUBSTITUTE(SUBSTITUTE(SUBSTITUTE(SUBSTITUTE(SUBSTITUTE(SUBSTITUTE(SUBSTITUTE(SUBSTITUTE(db[[#This Row],[NB NOTA]]," ",),".",""),"-",""),"(",""),")",""),",",""),"/",""),"""",""),"+",""))</f>
        <v>tpmagnetb35141</v>
      </c>
      <c r="D2471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1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pcmagnitb3514196pcs</v>
      </c>
      <c r="F247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tpmagnetb3514196pcsuntana</v>
      </c>
      <c r="G2471" s="152" t="s">
        <v>6637</v>
      </c>
      <c r="H2471" s="152" t="s">
        <v>6262</v>
      </c>
      <c r="I2471" s="153"/>
      <c r="J2471" s="154" t="s">
        <v>1621</v>
      </c>
      <c r="K2471" s="155" t="e">
        <f>IF(db[[#This Row],[NB NOTA_C]]="","",COUNTIF([2]!B_MSK[concat],db[[#This Row],[NB NOTA_C]]))</f>
        <v>#REF!</v>
      </c>
      <c r="L2471" s="156" t="s">
        <v>2654</v>
      </c>
      <c r="M2471" s="151" t="s">
        <v>1673</v>
      </c>
      <c r="N2471" s="154" t="s">
        <v>2810</v>
      </c>
      <c r="O2471" s="151"/>
      <c r="P2471" s="151" t="str">
        <f>IF(db[[#This Row],[QTY/ CTN]]="","",SUBSTITUTE(SUBSTITUTE(SUBSTITUTE(db[[#This Row],[QTY/ CTN]]," ","_",2),"(",""),")","")&amp;"_")</f>
        <v>96 PCS_</v>
      </c>
      <c r="Q2471" s="151">
        <f>IF(db[[#This Row],[H_QTY/ CTN]]="","",SEARCH("_",db[[#This Row],[H_QTY/ CTN]]))</f>
        <v>7</v>
      </c>
      <c r="R2471" s="151">
        <f>IF(db[[#This Row],[H_QTY/ CTN]]="","",LEN(db[[#This Row],[H_QTY/ CTN]]))</f>
        <v>7</v>
      </c>
      <c r="S2471" s="150" t="str">
        <f>IF(db[[#This Row],[H_QTY/ CTN]]="","",LEFT(db[[#This Row],[H_QTY/ CTN]],db[[#This Row],[H_1]]-1))</f>
        <v>96 PCS</v>
      </c>
      <c r="T2471" s="150" t="str">
        <f>IF(NOT(db[[#This Row],[H_1]]=db[[#This Row],[H_2]]),MID(db[[#This Row],[H_QTY/ CTN]],db[[#This Row],[H_1]]+1,db[[#This Row],[H_2]]-db[[#This Row],[H_1]]-1),"")</f>
        <v/>
      </c>
      <c r="U2471" s="150" t="str">
        <f>IF(db[[#This Row],[QTY/ CTN B]]="","",LEFT(db[[#This Row],[QTY/ CTN B]],SEARCH(" ",db[[#This Row],[QTY/ CTN B]],1)-1))</f>
        <v>96</v>
      </c>
      <c r="V2471" s="150" t="str">
        <f>IF(db[[#This Row],[QTY/ CTN B]]="","",RIGHT(db[[#This Row],[QTY/ CTN B]],LEN(db[[#This Row],[QTY/ CTN B]])-SEARCH(" ",db[[#This Row],[QTY/ CTN B]],1)))</f>
        <v>PCS</v>
      </c>
      <c r="W2471" s="150" t="str">
        <f>IF(db[[#This Row],[QTY/ CTN TG]]="",IF(db[[#This Row],[STN TG]]="","",12),LEFT(db[[#This Row],[QTY/ CTN TG]],SEARCH(" ",db[[#This Row],[QTY/ CTN TG]],1)-1))</f>
        <v/>
      </c>
      <c r="X247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1" s="150" t="str">
        <f>IF(db[[#This Row],[STN K]]="","",IF(db[[#This Row],[STN TG]]="LSN",12,""))</f>
        <v/>
      </c>
      <c r="Z2471" s="150" t="str">
        <f>IF(db[[#This Row],[STN TG]]="LSN","PCS","")</f>
        <v/>
      </c>
      <c r="AA2471" s="150">
        <f>db[[#This Row],[QTY B]]*IF(db[[#This Row],[QTY TG]]="",1,db[[#This Row],[QTY TG]])*IF(db[[#This Row],[QTY K]]="",1,db[[#This Row],[QTY K]])</f>
        <v>96</v>
      </c>
      <c r="AB2471" s="150" t="str">
        <f>IF(db[[#This Row],[STN K]]="",IF(db[[#This Row],[STN TG]]="",db[[#This Row],[STN B]],db[[#This Row],[STN TG]]),db[[#This Row],[STN K]])</f>
        <v>PCS</v>
      </c>
      <c r="AC2471" s="150"/>
    </row>
    <row r="2472" spans="1:29" s="133" customFormat="1" x14ac:dyDescent="0.25">
      <c r="A2472" s="150">
        <f>ROW()-1</f>
        <v>2471</v>
      </c>
      <c r="B2472" s="151" t="str">
        <f>LOWER(SUBSTITUTE(SUBSTITUTE(SUBSTITUTE(SUBSTITUTE(SUBSTITUTE(SUBSTITUTE(db[[#This Row],[NB BM]]," ",),".",""),"-",""),"(",""),")",""),"/",""))</f>
        <v>pcmagnitb357820</v>
      </c>
      <c r="C2472" s="151" t="str">
        <f>LOWER(SUBSTITUTE(SUBSTITUTE(SUBSTITUTE(SUBSTITUTE(SUBSTITUTE(SUBSTITUTE(SUBSTITUTE(SUBSTITUTE(SUBSTITUTE(db[[#This Row],[NB NOTA]]," ",),".",""),"-",""),"(",""),")",""),",",""),"/",""),"""",""),"+",""))</f>
        <v>tpmagnetb357820</v>
      </c>
      <c r="D2472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2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pcmagnitb35782096pcs</v>
      </c>
      <c r="F247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tpmagnetb35782096pcsuntana</v>
      </c>
      <c r="G2472" s="152" t="s">
        <v>6638</v>
      </c>
      <c r="H2472" s="152" t="s">
        <v>6288</v>
      </c>
      <c r="I2472" s="153"/>
      <c r="J2472" s="154" t="s">
        <v>1621</v>
      </c>
      <c r="K2472" s="155" t="e">
        <f>IF(db[[#This Row],[NB NOTA_C]]="","",COUNTIF([2]!B_MSK[concat],db[[#This Row],[NB NOTA_C]]))</f>
        <v>#REF!</v>
      </c>
      <c r="L2472" s="156" t="s">
        <v>2654</v>
      </c>
      <c r="M2472" s="151" t="s">
        <v>1673</v>
      </c>
      <c r="N2472" s="154" t="s">
        <v>2810</v>
      </c>
      <c r="O2472" s="151"/>
      <c r="P2472" s="151" t="str">
        <f>IF(db[[#This Row],[QTY/ CTN]]="","",SUBSTITUTE(SUBSTITUTE(SUBSTITUTE(db[[#This Row],[QTY/ CTN]]," ","_",2),"(",""),")","")&amp;"_")</f>
        <v>96 PCS_</v>
      </c>
      <c r="Q2472" s="151">
        <f>IF(db[[#This Row],[H_QTY/ CTN]]="","",SEARCH("_",db[[#This Row],[H_QTY/ CTN]]))</f>
        <v>7</v>
      </c>
      <c r="R2472" s="151">
        <f>IF(db[[#This Row],[H_QTY/ CTN]]="","",LEN(db[[#This Row],[H_QTY/ CTN]]))</f>
        <v>7</v>
      </c>
      <c r="S2472" s="150" t="str">
        <f>IF(db[[#This Row],[H_QTY/ CTN]]="","",LEFT(db[[#This Row],[H_QTY/ CTN]],db[[#This Row],[H_1]]-1))</f>
        <v>96 PCS</v>
      </c>
      <c r="T2472" s="150" t="str">
        <f>IF(NOT(db[[#This Row],[H_1]]=db[[#This Row],[H_2]]),MID(db[[#This Row],[H_QTY/ CTN]],db[[#This Row],[H_1]]+1,db[[#This Row],[H_2]]-db[[#This Row],[H_1]]-1),"")</f>
        <v/>
      </c>
      <c r="U2472" s="150" t="str">
        <f>IF(db[[#This Row],[QTY/ CTN B]]="","",LEFT(db[[#This Row],[QTY/ CTN B]],SEARCH(" ",db[[#This Row],[QTY/ CTN B]],1)-1))</f>
        <v>96</v>
      </c>
      <c r="V2472" s="150" t="str">
        <f>IF(db[[#This Row],[QTY/ CTN B]]="","",RIGHT(db[[#This Row],[QTY/ CTN B]],LEN(db[[#This Row],[QTY/ CTN B]])-SEARCH(" ",db[[#This Row],[QTY/ CTN B]],1)))</f>
        <v>PCS</v>
      </c>
      <c r="W2472" s="150" t="str">
        <f>IF(db[[#This Row],[QTY/ CTN TG]]="",IF(db[[#This Row],[STN TG]]="","",12),LEFT(db[[#This Row],[QTY/ CTN TG]],SEARCH(" ",db[[#This Row],[QTY/ CTN TG]],1)-1))</f>
        <v/>
      </c>
      <c r="X247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2" s="150" t="str">
        <f>IF(db[[#This Row],[STN K]]="","",IF(db[[#This Row],[STN TG]]="LSN",12,""))</f>
        <v/>
      </c>
      <c r="Z2472" s="150" t="str">
        <f>IF(db[[#This Row],[STN TG]]="LSN","PCS","")</f>
        <v/>
      </c>
      <c r="AA2472" s="150">
        <f>db[[#This Row],[QTY B]]*IF(db[[#This Row],[QTY TG]]="",1,db[[#This Row],[QTY TG]])*IF(db[[#This Row],[QTY K]]="",1,db[[#This Row],[QTY K]])</f>
        <v>96</v>
      </c>
      <c r="AB2472" s="150" t="str">
        <f>IF(db[[#This Row],[STN K]]="",IF(db[[#This Row],[STN TG]]="",db[[#This Row],[STN B]],db[[#This Row],[STN TG]]),db[[#This Row],[STN K]])</f>
        <v>PCS</v>
      </c>
      <c r="AC2472" s="150"/>
    </row>
    <row r="2473" spans="1:29" s="133" customFormat="1" x14ac:dyDescent="0.25">
      <c r="A2473" s="150">
        <f>ROW()-1</f>
        <v>2472</v>
      </c>
      <c r="B2473" s="151" t="str">
        <f>LOWER(SUBSTITUTE(SUBSTITUTE(SUBSTITUTE(SUBSTITUTE(SUBSTITUTE(SUBSTITUTE(db[[#This Row],[NB BM]]," ",),".",""),"-",""),"(",""),")",""),"/",""))</f>
        <v>pcxlgb351324</v>
      </c>
      <c r="C2473" s="151" t="str">
        <f>LOWER(SUBSTITUTE(SUBSTITUTE(SUBSTITUTE(SUBSTITUTE(SUBSTITUTE(SUBSTITUTE(SUBSTITUTE(SUBSTITUTE(SUBSTITUTE(db[[#This Row],[NB NOTA]]," ",),".",""),"-",""),"(",""),")",""),",",""),"/",""),"""",""),"+",""))</f>
        <v>tpmagnetxlgb351324</v>
      </c>
      <c r="D2473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3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pcxlgb35132496pcs</v>
      </c>
      <c r="F24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tpmagnetxlgb35132496pcsuntana</v>
      </c>
      <c r="G2473" s="152" t="s">
        <v>6639</v>
      </c>
      <c r="H2473" s="152" t="s">
        <v>6294</v>
      </c>
      <c r="I2473" s="153"/>
      <c r="J2473" s="154" t="s">
        <v>1621</v>
      </c>
      <c r="K2473" s="155" t="e">
        <f>IF(db[[#This Row],[NB NOTA_C]]="","",COUNTIF([2]!B_MSK[concat],db[[#This Row],[NB NOTA_C]]))</f>
        <v>#REF!</v>
      </c>
      <c r="L2473" s="156" t="s">
        <v>2654</v>
      </c>
      <c r="M2473" s="151" t="s">
        <v>1673</v>
      </c>
      <c r="N2473" s="154" t="s">
        <v>2810</v>
      </c>
      <c r="O2473" s="151"/>
      <c r="P2473" s="151" t="str">
        <f>IF(db[[#This Row],[QTY/ CTN]]="","",SUBSTITUTE(SUBSTITUTE(SUBSTITUTE(db[[#This Row],[QTY/ CTN]]," ","_",2),"(",""),")","")&amp;"_")</f>
        <v>96 PCS_</v>
      </c>
      <c r="Q2473" s="151">
        <f>IF(db[[#This Row],[H_QTY/ CTN]]="","",SEARCH("_",db[[#This Row],[H_QTY/ CTN]]))</f>
        <v>7</v>
      </c>
      <c r="R2473" s="151">
        <f>IF(db[[#This Row],[H_QTY/ CTN]]="","",LEN(db[[#This Row],[H_QTY/ CTN]]))</f>
        <v>7</v>
      </c>
      <c r="S2473" s="150" t="str">
        <f>IF(db[[#This Row],[H_QTY/ CTN]]="","",LEFT(db[[#This Row],[H_QTY/ CTN]],db[[#This Row],[H_1]]-1))</f>
        <v>96 PCS</v>
      </c>
      <c r="T2473" s="150" t="str">
        <f>IF(NOT(db[[#This Row],[H_1]]=db[[#This Row],[H_2]]),MID(db[[#This Row],[H_QTY/ CTN]],db[[#This Row],[H_1]]+1,db[[#This Row],[H_2]]-db[[#This Row],[H_1]]-1),"")</f>
        <v/>
      </c>
      <c r="U2473" s="150" t="str">
        <f>IF(db[[#This Row],[QTY/ CTN B]]="","",LEFT(db[[#This Row],[QTY/ CTN B]],SEARCH(" ",db[[#This Row],[QTY/ CTN B]],1)-1))</f>
        <v>96</v>
      </c>
      <c r="V2473" s="150" t="str">
        <f>IF(db[[#This Row],[QTY/ CTN B]]="","",RIGHT(db[[#This Row],[QTY/ CTN B]],LEN(db[[#This Row],[QTY/ CTN B]])-SEARCH(" ",db[[#This Row],[QTY/ CTN B]],1)))</f>
        <v>PCS</v>
      </c>
      <c r="W2473" s="150" t="str">
        <f>IF(db[[#This Row],[QTY/ CTN TG]]="",IF(db[[#This Row],[STN TG]]="","",12),LEFT(db[[#This Row],[QTY/ CTN TG]],SEARCH(" ",db[[#This Row],[QTY/ CTN TG]],1)-1))</f>
        <v/>
      </c>
      <c r="X24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3" s="150" t="str">
        <f>IF(db[[#This Row],[STN K]]="","",IF(db[[#This Row],[STN TG]]="LSN",12,""))</f>
        <v/>
      </c>
      <c r="Z2473" s="150" t="str">
        <f>IF(db[[#This Row],[STN TG]]="LSN","PCS","")</f>
        <v/>
      </c>
      <c r="AA2473" s="150">
        <f>db[[#This Row],[QTY B]]*IF(db[[#This Row],[QTY TG]]="",1,db[[#This Row],[QTY TG]])*IF(db[[#This Row],[QTY K]]="",1,db[[#This Row],[QTY K]])</f>
        <v>96</v>
      </c>
      <c r="AB2473" s="150" t="str">
        <f>IF(db[[#This Row],[STN K]]="",IF(db[[#This Row],[STN TG]]="",db[[#This Row],[STN B]],db[[#This Row],[STN TG]]),db[[#This Row],[STN K]])</f>
        <v>PCS</v>
      </c>
      <c r="AC2473" s="150"/>
    </row>
    <row r="2474" spans="1:29" s="133" customFormat="1" x14ac:dyDescent="0.25">
      <c r="A2474" s="150">
        <f>ROW()-1</f>
        <v>2473</v>
      </c>
      <c r="B2474" s="151" t="str">
        <f>LOWER(SUBSTITUTE(SUBSTITUTE(SUBSTITUTE(SUBSTITUTE(SUBSTITUTE(SUBSTITUTE(db[[#This Row],[NB BM]]," ",),".",""),"-",""),"(",""),")",""),"/",""))</f>
        <v>pcxlgb351324l</v>
      </c>
      <c r="C2474" s="151" t="str">
        <f>LOWER(SUBSTITUTE(SUBSTITUTE(SUBSTITUTE(SUBSTITUTE(SUBSTITUTE(SUBSTITUTE(SUBSTITUTE(SUBSTITUTE(SUBSTITUTE(db[[#This Row],[NB NOTA]]," ",),".",""),"-",""),"(",""),")",""),",",""),"/",""),"""",""),"+",""))</f>
        <v>tpmagnetxlgb351324l</v>
      </c>
      <c r="D2474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pcxlgb351324l96pcs</v>
      </c>
      <c r="F247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tpmagnetxlgb351324l96pcsuntana</v>
      </c>
      <c r="G2474" s="152" t="s">
        <v>6640</v>
      </c>
      <c r="H2474" s="152" t="s">
        <v>6295</v>
      </c>
      <c r="I2474" s="153"/>
      <c r="J2474" s="154" t="s">
        <v>1621</v>
      </c>
      <c r="K2474" s="155" t="e">
        <f>IF(db[[#This Row],[NB NOTA_C]]="","",COUNTIF([2]!B_MSK[concat],db[[#This Row],[NB NOTA_C]]))</f>
        <v>#REF!</v>
      </c>
      <c r="L2474" s="156" t="s">
        <v>2654</v>
      </c>
      <c r="M2474" s="151" t="s">
        <v>1673</v>
      </c>
      <c r="N2474" s="154" t="s">
        <v>2810</v>
      </c>
      <c r="O2474" s="151"/>
      <c r="P2474" s="151" t="str">
        <f>IF(db[[#This Row],[QTY/ CTN]]="","",SUBSTITUTE(SUBSTITUTE(SUBSTITUTE(db[[#This Row],[QTY/ CTN]]," ","_",2),"(",""),")","")&amp;"_")</f>
        <v>96 PCS_</v>
      </c>
      <c r="Q2474" s="151">
        <f>IF(db[[#This Row],[H_QTY/ CTN]]="","",SEARCH("_",db[[#This Row],[H_QTY/ CTN]]))</f>
        <v>7</v>
      </c>
      <c r="R2474" s="151">
        <f>IF(db[[#This Row],[H_QTY/ CTN]]="","",LEN(db[[#This Row],[H_QTY/ CTN]]))</f>
        <v>7</v>
      </c>
      <c r="S2474" s="150" t="str">
        <f>IF(db[[#This Row],[H_QTY/ CTN]]="","",LEFT(db[[#This Row],[H_QTY/ CTN]],db[[#This Row],[H_1]]-1))</f>
        <v>96 PCS</v>
      </c>
      <c r="T2474" s="150" t="str">
        <f>IF(NOT(db[[#This Row],[H_1]]=db[[#This Row],[H_2]]),MID(db[[#This Row],[H_QTY/ CTN]],db[[#This Row],[H_1]]+1,db[[#This Row],[H_2]]-db[[#This Row],[H_1]]-1),"")</f>
        <v/>
      </c>
      <c r="U2474" s="150" t="str">
        <f>IF(db[[#This Row],[QTY/ CTN B]]="","",LEFT(db[[#This Row],[QTY/ CTN B]],SEARCH(" ",db[[#This Row],[QTY/ CTN B]],1)-1))</f>
        <v>96</v>
      </c>
      <c r="V2474" s="150" t="str">
        <f>IF(db[[#This Row],[QTY/ CTN B]]="","",RIGHT(db[[#This Row],[QTY/ CTN B]],LEN(db[[#This Row],[QTY/ CTN B]])-SEARCH(" ",db[[#This Row],[QTY/ CTN B]],1)))</f>
        <v>PCS</v>
      </c>
      <c r="W2474" s="150" t="str">
        <f>IF(db[[#This Row],[QTY/ CTN TG]]="",IF(db[[#This Row],[STN TG]]="","",12),LEFT(db[[#This Row],[QTY/ CTN TG]],SEARCH(" ",db[[#This Row],[QTY/ CTN TG]],1)-1))</f>
        <v/>
      </c>
      <c r="X247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4" s="150" t="str">
        <f>IF(db[[#This Row],[STN K]]="","",IF(db[[#This Row],[STN TG]]="LSN",12,""))</f>
        <v/>
      </c>
      <c r="Z2474" s="150" t="str">
        <f>IF(db[[#This Row],[STN TG]]="LSN","PCS","")</f>
        <v/>
      </c>
      <c r="AA2474" s="150">
        <f>db[[#This Row],[QTY B]]*IF(db[[#This Row],[QTY TG]]="",1,db[[#This Row],[QTY TG]])*IF(db[[#This Row],[QTY K]]="",1,db[[#This Row],[QTY K]])</f>
        <v>96</v>
      </c>
      <c r="AB2474" s="150" t="str">
        <f>IF(db[[#This Row],[STN K]]="",IF(db[[#This Row],[STN TG]]="",db[[#This Row],[STN B]],db[[#This Row],[STN TG]]),db[[#This Row],[STN K]])</f>
        <v>PCS</v>
      </c>
      <c r="AC2474" s="150"/>
    </row>
    <row r="2475" spans="1:29" s="133" customFormat="1" x14ac:dyDescent="0.25">
      <c r="A2475" s="150">
        <f>ROW()-1</f>
        <v>2474</v>
      </c>
      <c r="B2475" s="151" t="str">
        <f>LOWER(SUBSTITUTE(SUBSTITUTE(SUBSTITUTE(SUBSTITUTE(SUBSTITUTE(SUBSTITUTE(db[[#This Row],[NB BM]]," ",),".",""),"-",""),"(",""),")",""),"/",""))</f>
        <v>pcmagnitxlgb35189</v>
      </c>
      <c r="C2475" s="151" t="str">
        <f>LOWER(SUBSTITUTE(SUBSTITUTE(SUBSTITUTE(SUBSTITUTE(SUBSTITUTE(SUBSTITUTE(SUBSTITUTE(SUBSTITUTE(SUBSTITUTE(db[[#This Row],[NB NOTA]]," ",),".",""),"-",""),"(",""),")",""),",",""),"/",""),"""",""),"+",""))</f>
        <v>tpmagnetxlgb35189</v>
      </c>
      <c r="D2475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5" s="151" t="str">
        <f>LOWER(SUBSTITUTE(SUBSTITUTE(SUBSTITUTE(SUBSTITUTE(SUBSTITUTE(SUBSTITUTE(SUBSTITUTE(SUBSTITUTE(SUBSTITUTE(db[[#This Row],[NB BM]]&amp;db[[#This Row],[QTY/ CTN]]," ",),".",""),"-",""),"(",""),")",""),",",""),"/",""),"""",""),"+",""))</f>
        <v>pcmagnitxlgb3518996pcs</v>
      </c>
      <c r="F247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tpmagnetxlgb3518996pcsuntana</v>
      </c>
      <c r="G2475" s="152" t="s">
        <v>6641</v>
      </c>
      <c r="H2475" s="152" t="s">
        <v>6261</v>
      </c>
      <c r="I2475" s="153"/>
      <c r="J2475" s="154" t="s">
        <v>1621</v>
      </c>
      <c r="K2475" s="155" t="e">
        <f>IF(db[[#This Row],[NB NOTA_C]]="","",COUNTIF([2]!B_MSK[concat],db[[#This Row],[NB NOTA_C]]))</f>
        <v>#REF!</v>
      </c>
      <c r="L2475" s="156" t="s">
        <v>2654</v>
      </c>
      <c r="M2475" s="151" t="s">
        <v>1673</v>
      </c>
      <c r="N2475" s="154" t="s">
        <v>2810</v>
      </c>
      <c r="O2475" s="151"/>
      <c r="P2475" s="151" t="str">
        <f>IF(db[[#This Row],[QTY/ CTN]]="","",SUBSTITUTE(SUBSTITUTE(SUBSTITUTE(db[[#This Row],[QTY/ CTN]]," ","_",2),"(",""),")","")&amp;"_")</f>
        <v>96 PCS_</v>
      </c>
      <c r="Q2475" s="151">
        <f>IF(db[[#This Row],[H_QTY/ CTN]]="","",SEARCH("_",db[[#This Row],[H_QTY/ CTN]]))</f>
        <v>7</v>
      </c>
      <c r="R2475" s="151">
        <f>IF(db[[#This Row],[H_QTY/ CTN]]="","",LEN(db[[#This Row],[H_QTY/ CTN]]))</f>
        <v>7</v>
      </c>
      <c r="S2475" s="150" t="str">
        <f>IF(db[[#This Row],[H_QTY/ CTN]]="","",LEFT(db[[#This Row],[H_QTY/ CTN]],db[[#This Row],[H_1]]-1))</f>
        <v>96 PCS</v>
      </c>
      <c r="T2475" s="150" t="str">
        <f>IF(NOT(db[[#This Row],[H_1]]=db[[#This Row],[H_2]]),MID(db[[#This Row],[H_QTY/ CTN]],db[[#This Row],[H_1]]+1,db[[#This Row],[H_2]]-db[[#This Row],[H_1]]-1),"")</f>
        <v/>
      </c>
      <c r="U2475" s="150" t="str">
        <f>IF(db[[#This Row],[QTY/ CTN B]]="","",LEFT(db[[#This Row],[QTY/ CTN B]],SEARCH(" ",db[[#This Row],[QTY/ CTN B]],1)-1))</f>
        <v>96</v>
      </c>
      <c r="V2475" s="150" t="str">
        <f>IF(db[[#This Row],[QTY/ CTN B]]="","",RIGHT(db[[#This Row],[QTY/ CTN B]],LEN(db[[#This Row],[QTY/ CTN B]])-SEARCH(" ",db[[#This Row],[QTY/ CTN B]],1)))</f>
        <v>PCS</v>
      </c>
      <c r="W2475" s="150" t="str">
        <f>IF(db[[#This Row],[QTY/ CTN TG]]="",IF(db[[#This Row],[STN TG]]="","",12),LEFT(db[[#This Row],[QTY/ CTN TG]],SEARCH(" ",db[[#This Row],[QTY/ CTN TG]],1)-1))</f>
        <v/>
      </c>
      <c r="X247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5" s="150" t="str">
        <f>IF(db[[#This Row],[STN K]]="","",IF(db[[#This Row],[STN TG]]="LSN",12,""))</f>
        <v/>
      </c>
      <c r="Z2475" s="150" t="str">
        <f>IF(db[[#This Row],[STN TG]]="LSN","PCS","")</f>
        <v/>
      </c>
      <c r="AA2475" s="150">
        <f>db[[#This Row],[QTY B]]*IF(db[[#This Row],[QTY TG]]="",1,db[[#This Row],[QTY TG]])*IF(db[[#This Row],[QTY K]]="",1,db[[#This Row],[QTY K]])</f>
        <v>96</v>
      </c>
      <c r="AB2475" s="150" t="str">
        <f>IF(db[[#This Row],[STN K]]="",IF(db[[#This Row],[STN TG]]="",db[[#This Row],[STN B]],db[[#This Row],[STN TG]]),db[[#This Row],[STN K]])</f>
        <v>PCS</v>
      </c>
      <c r="AC2475" s="150"/>
    </row>
    <row r="2476" spans="1:29" s="133" customFormat="1" x14ac:dyDescent="0.25">
      <c r="A2476" s="150">
        <f>ROW()-1</f>
        <v>2475</v>
      </c>
      <c r="B2476" s="151" t="str">
        <f>LOWER(SUBSTITUTE(SUBSTITUTE(SUBSTITUTE(SUBSTITUTE(SUBSTITUTE(SUBSTITUTE(db[[#This Row],[NB BM]]," ",),".",""),"-",""),"(",""),")",""),"/",""))</f>
        <v>pcxlgb353524</v>
      </c>
      <c r="C2476" s="151" t="str">
        <f>LOWER(SUBSTITUTE(SUBSTITUTE(SUBSTITUTE(SUBSTITUTE(SUBSTITUTE(SUBSTITUTE(SUBSTITUTE(SUBSTITUTE(SUBSTITUTE(db[[#This Row],[NB NOTA]]," ",),".",""),"-",""),"(",""),")",""),",",""),"/",""),"""",""),"+",""))</f>
        <v>tpmagnetxlgb353524</v>
      </c>
      <c r="D2476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pcxlgb35352496pcs</v>
      </c>
      <c r="F247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tpmagnetxlgb35352496pcsuntana</v>
      </c>
      <c r="G2476" s="152" t="s">
        <v>6642</v>
      </c>
      <c r="H2476" s="152" t="s">
        <v>6296</v>
      </c>
      <c r="I2476" s="153"/>
      <c r="J2476" s="154" t="s">
        <v>1621</v>
      </c>
      <c r="K2476" s="155" t="e">
        <f>IF(db[[#This Row],[NB NOTA_C]]="","",COUNTIF([2]!B_MSK[concat],db[[#This Row],[NB NOTA_C]]))</f>
        <v>#REF!</v>
      </c>
      <c r="L2476" s="156" t="s">
        <v>2654</v>
      </c>
      <c r="M2476" s="151" t="s">
        <v>1673</v>
      </c>
      <c r="N2476" s="154" t="s">
        <v>2810</v>
      </c>
      <c r="O2476" s="151"/>
      <c r="P2476" s="151" t="str">
        <f>IF(db[[#This Row],[QTY/ CTN]]="","",SUBSTITUTE(SUBSTITUTE(SUBSTITUTE(db[[#This Row],[QTY/ CTN]]," ","_",2),"(",""),")","")&amp;"_")</f>
        <v>96 PCS_</v>
      </c>
      <c r="Q2476" s="151">
        <f>IF(db[[#This Row],[H_QTY/ CTN]]="","",SEARCH("_",db[[#This Row],[H_QTY/ CTN]]))</f>
        <v>7</v>
      </c>
      <c r="R2476" s="151">
        <f>IF(db[[#This Row],[H_QTY/ CTN]]="","",LEN(db[[#This Row],[H_QTY/ CTN]]))</f>
        <v>7</v>
      </c>
      <c r="S2476" s="150" t="str">
        <f>IF(db[[#This Row],[H_QTY/ CTN]]="","",LEFT(db[[#This Row],[H_QTY/ CTN]],db[[#This Row],[H_1]]-1))</f>
        <v>96 PCS</v>
      </c>
      <c r="T2476" s="150" t="str">
        <f>IF(NOT(db[[#This Row],[H_1]]=db[[#This Row],[H_2]]),MID(db[[#This Row],[H_QTY/ CTN]],db[[#This Row],[H_1]]+1,db[[#This Row],[H_2]]-db[[#This Row],[H_1]]-1),"")</f>
        <v/>
      </c>
      <c r="U2476" s="150" t="str">
        <f>IF(db[[#This Row],[QTY/ CTN B]]="","",LEFT(db[[#This Row],[QTY/ CTN B]],SEARCH(" ",db[[#This Row],[QTY/ CTN B]],1)-1))</f>
        <v>96</v>
      </c>
      <c r="V2476" s="150" t="str">
        <f>IF(db[[#This Row],[QTY/ CTN B]]="","",RIGHT(db[[#This Row],[QTY/ CTN B]],LEN(db[[#This Row],[QTY/ CTN B]])-SEARCH(" ",db[[#This Row],[QTY/ CTN B]],1)))</f>
        <v>PCS</v>
      </c>
      <c r="W2476" s="150" t="str">
        <f>IF(db[[#This Row],[QTY/ CTN TG]]="",IF(db[[#This Row],[STN TG]]="","",12),LEFT(db[[#This Row],[QTY/ CTN TG]],SEARCH(" ",db[[#This Row],[QTY/ CTN TG]],1)-1))</f>
        <v/>
      </c>
      <c r="X247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6" s="150" t="str">
        <f>IF(db[[#This Row],[STN K]]="","",IF(db[[#This Row],[STN TG]]="LSN",12,""))</f>
        <v/>
      </c>
      <c r="Z2476" s="150" t="str">
        <f>IF(db[[#This Row],[STN TG]]="LSN","PCS","")</f>
        <v/>
      </c>
      <c r="AA2476" s="150">
        <f>db[[#This Row],[QTY B]]*IF(db[[#This Row],[QTY TG]]="",1,db[[#This Row],[QTY TG]])*IF(db[[#This Row],[QTY K]]="",1,db[[#This Row],[QTY K]])</f>
        <v>96</v>
      </c>
      <c r="AB2476" s="150" t="str">
        <f>IF(db[[#This Row],[STN K]]="",IF(db[[#This Row],[STN TG]]="",db[[#This Row],[STN B]],db[[#This Row],[STN TG]]),db[[#This Row],[STN K]])</f>
        <v>PCS</v>
      </c>
      <c r="AC2476" s="150"/>
    </row>
    <row r="2477" spans="1:29" s="133" customFormat="1" x14ac:dyDescent="0.25">
      <c r="A2477" s="150">
        <f>ROW()-1</f>
        <v>2476</v>
      </c>
      <c r="B2477" s="151" t="str">
        <f>LOWER(SUBSTITUTE(SUBSTITUTE(SUBSTITUTE(SUBSTITUTE(SUBSTITUTE(SUBSTITUTE(db[[#This Row],[NB BM]]," ",),".",""),"-",""),"(",""),")",""),"/",""))</f>
        <v>pcxlgbd812</v>
      </c>
      <c r="C2477" s="151" t="str">
        <f>LOWER(SUBSTITUTE(SUBSTITUTE(SUBSTITUTE(SUBSTITUTE(SUBSTITUTE(SUBSTITUTE(SUBSTITUTE(SUBSTITUTE(SUBSTITUTE(db[[#This Row],[NB NOTA]]," ",),".",""),"-",""),"(",""),")",""),",",""),"/",""),"""",""),"+",""))</f>
        <v>tppensilbdxlg812</v>
      </c>
      <c r="D2477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7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pcxlgbd812180pcs</v>
      </c>
      <c r="F247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tppensilbdxlg812180pcsuntana</v>
      </c>
      <c r="G2477" s="152" t="s">
        <v>6643</v>
      </c>
      <c r="H2477" s="152" t="s">
        <v>6304</v>
      </c>
      <c r="I2477" s="153"/>
      <c r="J2477" s="154" t="s">
        <v>1621</v>
      </c>
      <c r="K2477" s="155" t="e">
        <f>IF(db[[#This Row],[NB NOTA_C]]="","",COUNTIF([2]!B_MSK[concat],db[[#This Row],[NB NOTA_C]]))</f>
        <v>#REF!</v>
      </c>
      <c r="L2477" s="156" t="s">
        <v>1637</v>
      </c>
      <c r="M2477" s="151" t="s">
        <v>1781</v>
      </c>
      <c r="N2477" s="154" t="s">
        <v>2810</v>
      </c>
      <c r="O2477" s="151"/>
      <c r="P2477" s="151" t="str">
        <f>IF(db[[#This Row],[QTY/ CTN]]="","",SUBSTITUTE(SUBSTITUTE(SUBSTITUTE(db[[#This Row],[QTY/ CTN]]," ","_",2),"(",""),")","")&amp;"_")</f>
        <v>180 PCS_</v>
      </c>
      <c r="Q2477" s="151">
        <f>IF(db[[#This Row],[H_QTY/ CTN]]="","",SEARCH("_",db[[#This Row],[H_QTY/ CTN]]))</f>
        <v>8</v>
      </c>
      <c r="R2477" s="151">
        <f>IF(db[[#This Row],[H_QTY/ CTN]]="","",LEN(db[[#This Row],[H_QTY/ CTN]]))</f>
        <v>8</v>
      </c>
      <c r="S2477" s="150" t="str">
        <f>IF(db[[#This Row],[H_QTY/ CTN]]="","",LEFT(db[[#This Row],[H_QTY/ CTN]],db[[#This Row],[H_1]]-1))</f>
        <v>180 PCS</v>
      </c>
      <c r="T2477" s="150" t="str">
        <f>IF(NOT(db[[#This Row],[H_1]]=db[[#This Row],[H_2]]),MID(db[[#This Row],[H_QTY/ CTN]],db[[#This Row],[H_1]]+1,db[[#This Row],[H_2]]-db[[#This Row],[H_1]]-1),"")</f>
        <v/>
      </c>
      <c r="U2477" s="150" t="str">
        <f>IF(db[[#This Row],[QTY/ CTN B]]="","",LEFT(db[[#This Row],[QTY/ CTN B]],SEARCH(" ",db[[#This Row],[QTY/ CTN B]],1)-1))</f>
        <v>180</v>
      </c>
      <c r="V2477" s="150" t="str">
        <f>IF(db[[#This Row],[QTY/ CTN B]]="","",RIGHT(db[[#This Row],[QTY/ CTN B]],LEN(db[[#This Row],[QTY/ CTN B]])-SEARCH(" ",db[[#This Row],[QTY/ CTN B]],1)))</f>
        <v>PCS</v>
      </c>
      <c r="W2477" s="150" t="str">
        <f>IF(db[[#This Row],[QTY/ CTN TG]]="",IF(db[[#This Row],[STN TG]]="","",12),LEFT(db[[#This Row],[QTY/ CTN TG]],SEARCH(" ",db[[#This Row],[QTY/ CTN TG]],1)-1))</f>
        <v/>
      </c>
      <c r="X247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7" s="150" t="str">
        <f>IF(db[[#This Row],[STN K]]="","",IF(db[[#This Row],[STN TG]]="LSN",12,""))</f>
        <v/>
      </c>
      <c r="Z2477" s="150" t="str">
        <f>IF(db[[#This Row],[STN TG]]="LSN","PCS","")</f>
        <v/>
      </c>
      <c r="AA2477" s="150">
        <f>db[[#This Row],[QTY B]]*IF(db[[#This Row],[QTY TG]]="",1,db[[#This Row],[QTY TG]])*IF(db[[#This Row],[QTY K]]="",1,db[[#This Row],[QTY K]])</f>
        <v>180</v>
      </c>
      <c r="AB2477" s="150" t="str">
        <f>IF(db[[#This Row],[STN K]]="",IF(db[[#This Row],[STN TG]]="",db[[#This Row],[STN B]],db[[#This Row],[STN TG]]),db[[#This Row],[STN K]])</f>
        <v>PCS</v>
      </c>
      <c r="AC2477" s="150"/>
    </row>
    <row r="2478" spans="1:29" s="133" customFormat="1" x14ac:dyDescent="0.25">
      <c r="A2478" s="150">
        <f>ROW()-1</f>
        <v>2477</v>
      </c>
      <c r="B2478" s="151" t="str">
        <f>LOWER(SUBSTITUTE(SUBSTITUTE(SUBSTITUTE(SUBSTITUTE(SUBSTITUTE(SUBSTITUTE(db[[#This Row],[NB BM]]," ",),".",""),"-",""),"(",""),")",""),"/",""))</f>
        <v>pcxlgbd828</v>
      </c>
      <c r="C2478" s="151" t="str">
        <f>LOWER(SUBSTITUTE(SUBSTITUTE(SUBSTITUTE(SUBSTITUTE(SUBSTITUTE(SUBSTITUTE(SUBSTITUTE(SUBSTITUTE(SUBSTITUTE(db[[#This Row],[NB NOTA]]," ",),".",""),"-",""),"(",""),")",""),",",""),"/",""),"""",""),"+",""))</f>
        <v>tppensilbdxlg828</v>
      </c>
      <c r="D2478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8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pcxlgbd828180pcs</v>
      </c>
      <c r="F247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tppensilbdxlg828180pcsuntana</v>
      </c>
      <c r="G2478" s="152" t="s">
        <v>6644</v>
      </c>
      <c r="H2478" s="152" t="s">
        <v>6300</v>
      </c>
      <c r="I2478" s="153"/>
      <c r="J2478" s="154" t="s">
        <v>1621</v>
      </c>
      <c r="K2478" s="155" t="e">
        <f>IF(db[[#This Row],[NB NOTA_C]]="","",COUNTIF([2]!B_MSK[concat],db[[#This Row],[NB NOTA_C]]))</f>
        <v>#REF!</v>
      </c>
      <c r="L2478" s="156" t="s">
        <v>1637</v>
      </c>
      <c r="M2478" s="151" t="s">
        <v>1781</v>
      </c>
      <c r="N2478" s="154" t="s">
        <v>2810</v>
      </c>
      <c r="O2478" s="151"/>
      <c r="P2478" s="151" t="str">
        <f>IF(db[[#This Row],[QTY/ CTN]]="","",SUBSTITUTE(SUBSTITUTE(SUBSTITUTE(db[[#This Row],[QTY/ CTN]]," ","_",2),"(",""),")","")&amp;"_")</f>
        <v>180 PCS_</v>
      </c>
      <c r="Q2478" s="151">
        <f>IF(db[[#This Row],[H_QTY/ CTN]]="","",SEARCH("_",db[[#This Row],[H_QTY/ CTN]]))</f>
        <v>8</v>
      </c>
      <c r="R2478" s="151">
        <f>IF(db[[#This Row],[H_QTY/ CTN]]="","",LEN(db[[#This Row],[H_QTY/ CTN]]))</f>
        <v>8</v>
      </c>
      <c r="S2478" s="150" t="str">
        <f>IF(db[[#This Row],[H_QTY/ CTN]]="","",LEFT(db[[#This Row],[H_QTY/ CTN]],db[[#This Row],[H_1]]-1))</f>
        <v>180 PCS</v>
      </c>
      <c r="T2478" s="150" t="str">
        <f>IF(NOT(db[[#This Row],[H_1]]=db[[#This Row],[H_2]]),MID(db[[#This Row],[H_QTY/ CTN]],db[[#This Row],[H_1]]+1,db[[#This Row],[H_2]]-db[[#This Row],[H_1]]-1),"")</f>
        <v/>
      </c>
      <c r="U2478" s="150" t="str">
        <f>IF(db[[#This Row],[QTY/ CTN B]]="","",LEFT(db[[#This Row],[QTY/ CTN B]],SEARCH(" ",db[[#This Row],[QTY/ CTN B]],1)-1))</f>
        <v>180</v>
      </c>
      <c r="V2478" s="150" t="str">
        <f>IF(db[[#This Row],[QTY/ CTN B]]="","",RIGHT(db[[#This Row],[QTY/ CTN B]],LEN(db[[#This Row],[QTY/ CTN B]])-SEARCH(" ",db[[#This Row],[QTY/ CTN B]],1)))</f>
        <v>PCS</v>
      </c>
      <c r="W2478" s="150" t="str">
        <f>IF(db[[#This Row],[QTY/ CTN TG]]="",IF(db[[#This Row],[STN TG]]="","",12),LEFT(db[[#This Row],[QTY/ CTN TG]],SEARCH(" ",db[[#This Row],[QTY/ CTN TG]],1)-1))</f>
        <v/>
      </c>
      <c r="X247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8" s="150" t="str">
        <f>IF(db[[#This Row],[STN K]]="","",IF(db[[#This Row],[STN TG]]="LSN",12,""))</f>
        <v/>
      </c>
      <c r="Z2478" s="150" t="str">
        <f>IF(db[[#This Row],[STN TG]]="LSN","PCS","")</f>
        <v/>
      </c>
      <c r="AA2478" s="150">
        <f>db[[#This Row],[QTY B]]*IF(db[[#This Row],[QTY TG]]="",1,db[[#This Row],[QTY TG]])*IF(db[[#This Row],[QTY K]]="",1,db[[#This Row],[QTY K]])</f>
        <v>180</v>
      </c>
      <c r="AB2478" s="150" t="str">
        <f>IF(db[[#This Row],[STN K]]="",IF(db[[#This Row],[STN TG]]="",db[[#This Row],[STN B]],db[[#This Row],[STN TG]]),db[[#This Row],[STN K]])</f>
        <v>PCS</v>
      </c>
      <c r="AC2478" s="150"/>
    </row>
    <row r="2479" spans="1:29" s="133" customFormat="1" x14ac:dyDescent="0.25">
      <c r="A2479" s="150">
        <f>ROW()-1</f>
        <v>2478</v>
      </c>
      <c r="B2479" s="151" t="str">
        <f>LOWER(SUBSTITUTE(SUBSTITUTE(SUBSTITUTE(SUBSTITUTE(SUBSTITUTE(SUBSTITUTE(db[[#This Row],[NB BM]]," ",),".",""),"-",""),"(",""),")",""),"/",""))</f>
        <v>pcxlgbd861</v>
      </c>
      <c r="C2479" s="151" t="str">
        <f>LOWER(SUBSTITUTE(SUBSTITUTE(SUBSTITUTE(SUBSTITUTE(SUBSTITUTE(SUBSTITUTE(SUBSTITUTE(SUBSTITUTE(SUBSTITUTE(db[[#This Row],[NB NOTA]]," ",),".",""),"-",""),"(",""),")",""),",",""),"/",""),"""",""),"+",""))</f>
        <v>tppensilbdxlg861</v>
      </c>
      <c r="D2479" s="151" t="str">
        <f>LOWER(SUBSTITUTE(SUBSTITUTE(SUBSTITUTE(SUBSTITUTE(SUBSTITUTE(SUBSTITUTE(SUBSTITUTE(SUBSTITUTE(SUBSTITUTE(db[[#This Row],[NB PAJAK]]," ",""),"-",""),"(",""),")",""),".",""),",",""),"/",""),"""",""),"+",""))</f>
        <v/>
      </c>
      <c r="E2479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pcxlgbd861180pcs</v>
      </c>
      <c r="F247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tppensilbdxlg861180pcsuntana</v>
      </c>
      <c r="G2479" s="152" t="s">
        <v>6645</v>
      </c>
      <c r="H2479" s="152" t="s">
        <v>6305</v>
      </c>
      <c r="I2479" s="153"/>
      <c r="J2479" s="154" t="s">
        <v>1621</v>
      </c>
      <c r="K2479" s="155" t="e">
        <f>IF(db[[#This Row],[NB NOTA_C]]="","",COUNTIF([2]!B_MSK[concat],db[[#This Row],[NB NOTA_C]]))</f>
        <v>#REF!</v>
      </c>
      <c r="L2479" s="156" t="s">
        <v>1637</v>
      </c>
      <c r="M2479" s="151" t="s">
        <v>1781</v>
      </c>
      <c r="N2479" s="154" t="s">
        <v>2810</v>
      </c>
      <c r="O2479" s="151"/>
      <c r="P2479" s="151" t="str">
        <f>IF(db[[#This Row],[QTY/ CTN]]="","",SUBSTITUTE(SUBSTITUTE(SUBSTITUTE(db[[#This Row],[QTY/ CTN]]," ","_",2),"(",""),")","")&amp;"_")</f>
        <v>180 PCS_</v>
      </c>
      <c r="Q2479" s="151">
        <f>IF(db[[#This Row],[H_QTY/ CTN]]="","",SEARCH("_",db[[#This Row],[H_QTY/ CTN]]))</f>
        <v>8</v>
      </c>
      <c r="R2479" s="151">
        <f>IF(db[[#This Row],[H_QTY/ CTN]]="","",LEN(db[[#This Row],[H_QTY/ CTN]]))</f>
        <v>8</v>
      </c>
      <c r="S2479" s="150" t="str">
        <f>IF(db[[#This Row],[H_QTY/ CTN]]="","",LEFT(db[[#This Row],[H_QTY/ CTN]],db[[#This Row],[H_1]]-1))</f>
        <v>180 PCS</v>
      </c>
      <c r="T2479" s="150" t="str">
        <f>IF(NOT(db[[#This Row],[H_1]]=db[[#This Row],[H_2]]),MID(db[[#This Row],[H_QTY/ CTN]],db[[#This Row],[H_1]]+1,db[[#This Row],[H_2]]-db[[#This Row],[H_1]]-1),"")</f>
        <v/>
      </c>
      <c r="U2479" s="150" t="str">
        <f>IF(db[[#This Row],[QTY/ CTN B]]="","",LEFT(db[[#This Row],[QTY/ CTN B]],SEARCH(" ",db[[#This Row],[QTY/ CTN B]],1)-1))</f>
        <v>180</v>
      </c>
      <c r="V2479" s="150" t="str">
        <f>IF(db[[#This Row],[QTY/ CTN B]]="","",RIGHT(db[[#This Row],[QTY/ CTN B]],LEN(db[[#This Row],[QTY/ CTN B]])-SEARCH(" ",db[[#This Row],[QTY/ CTN B]],1)))</f>
        <v>PCS</v>
      </c>
      <c r="W2479" s="150" t="str">
        <f>IF(db[[#This Row],[QTY/ CTN TG]]="",IF(db[[#This Row],[STN TG]]="","",12),LEFT(db[[#This Row],[QTY/ CTN TG]],SEARCH(" ",db[[#This Row],[QTY/ CTN TG]],1)-1))</f>
        <v/>
      </c>
      <c r="X247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79" s="150" t="str">
        <f>IF(db[[#This Row],[STN K]]="","",IF(db[[#This Row],[STN TG]]="LSN",12,""))</f>
        <v/>
      </c>
      <c r="Z2479" s="150" t="str">
        <f>IF(db[[#This Row],[STN TG]]="LSN","PCS","")</f>
        <v/>
      </c>
      <c r="AA2479" s="150">
        <f>db[[#This Row],[QTY B]]*IF(db[[#This Row],[QTY TG]]="",1,db[[#This Row],[QTY TG]])*IF(db[[#This Row],[QTY K]]="",1,db[[#This Row],[QTY K]])</f>
        <v>180</v>
      </c>
      <c r="AB2479" s="150" t="str">
        <f>IF(db[[#This Row],[STN K]]="",IF(db[[#This Row],[STN TG]]="",db[[#This Row],[STN B]],db[[#This Row],[STN TG]]),db[[#This Row],[STN K]])</f>
        <v>PCS</v>
      </c>
      <c r="AC2479" s="150"/>
    </row>
    <row r="2480" spans="1:29" s="133" customFormat="1" x14ac:dyDescent="0.25">
      <c r="A2480" s="87">
        <f>ROW()-1</f>
        <v>2479</v>
      </c>
      <c r="B2480" s="117" t="str">
        <f>LOWER(SUBSTITUTE(SUBSTITUTE(SUBSTITUTE(SUBSTITUTE(SUBSTITUTE(SUBSTITUTE(db[[#This Row],[NB BM]]," ",),".",""),"-",""),"(",""),")",""),"/",""))</f>
        <v>pcbdxlg858</v>
      </c>
      <c r="C2480" s="117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D2480" s="117" t="str">
        <f>LOWER(SUBSTITUTE(SUBSTITUTE(SUBSTITUTE(SUBSTITUTE(SUBSTITUTE(SUBSTITUTE(SUBSTITUTE(SUBSTITUTE(SUBSTITUTE(db[[#This Row],[NB PAJAK]]," ",""),"-",""),"(",""),")",""),".",""),",",""),"/",""),"""",""),"+",""))</f>
        <v/>
      </c>
      <c r="E2480" s="117" t="str">
        <f>LOWER(SUBSTITUTE(SUBSTITUTE(SUBSTITUTE(SUBSTITUTE(SUBSTITUTE(SUBSTITUTE(SUBSTITUTE(SUBSTITUTE(SUBSTITUTE(db[[#This Row],[NB BM]]&amp;db[[#This Row],[QTY/ CTN]]," ",),".",""),"-",""),"(",""),")",""),",",""),"/",""),"""",""),"+",""))</f>
        <v>pcbdxlg858144pcs</v>
      </c>
      <c r="F248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tppensilbdxlgbd858144pcsuntana</v>
      </c>
      <c r="G2480" s="4" t="s">
        <v>6646</v>
      </c>
      <c r="H2480" s="10" t="s">
        <v>5598</v>
      </c>
      <c r="I2480" s="119"/>
      <c r="J2480" s="1" t="s">
        <v>1621</v>
      </c>
      <c r="K2480" s="121" t="e">
        <f>IF(db[[#This Row],[NB NOTA_C]]="","",COUNTIF([2]!B_MSK[concat],db[[#This Row],[NB NOTA_C]]))</f>
        <v>#REF!</v>
      </c>
      <c r="L2480" s="7" t="s">
        <v>2654</v>
      </c>
      <c r="M2480" s="3" t="s">
        <v>1664</v>
      </c>
      <c r="N2480" s="1" t="s">
        <v>2810</v>
      </c>
      <c r="O2480" s="117"/>
      <c r="P2480" s="117" t="str">
        <f>IF(db[[#This Row],[QTY/ CTN]]="","",SUBSTITUTE(SUBSTITUTE(SUBSTITUTE(db[[#This Row],[QTY/ CTN]]," ","_",2),"(",""),")","")&amp;"_")</f>
        <v>144 PCS_</v>
      </c>
      <c r="Q2480" s="117">
        <f>IF(db[[#This Row],[H_QTY/ CTN]]="","",SEARCH("_",db[[#This Row],[H_QTY/ CTN]]))</f>
        <v>8</v>
      </c>
      <c r="R2480" s="117">
        <f>IF(db[[#This Row],[H_QTY/ CTN]]="","",LEN(db[[#This Row],[H_QTY/ CTN]]))</f>
        <v>8</v>
      </c>
      <c r="S2480" s="123" t="str">
        <f>IF(db[[#This Row],[H_QTY/ CTN]]="","",LEFT(db[[#This Row],[H_QTY/ CTN]],db[[#This Row],[H_1]]-1))</f>
        <v>144 PCS</v>
      </c>
      <c r="T2480" s="123" t="str">
        <f>IF(NOT(db[[#This Row],[H_1]]=db[[#This Row],[H_2]]),MID(db[[#This Row],[H_QTY/ CTN]],db[[#This Row],[H_1]]+1,db[[#This Row],[H_2]]-db[[#This Row],[H_1]]-1),"")</f>
        <v/>
      </c>
      <c r="U2480" s="123" t="str">
        <f>IF(db[[#This Row],[QTY/ CTN B]]="","",LEFT(db[[#This Row],[QTY/ CTN B]],SEARCH(" ",db[[#This Row],[QTY/ CTN B]],1)-1))</f>
        <v>144</v>
      </c>
      <c r="V2480" s="123" t="str">
        <f>IF(db[[#This Row],[QTY/ CTN B]]="","",RIGHT(db[[#This Row],[QTY/ CTN B]],LEN(db[[#This Row],[QTY/ CTN B]])-SEARCH(" ",db[[#This Row],[QTY/ CTN B]],1)))</f>
        <v>PCS</v>
      </c>
      <c r="W2480" s="123" t="str">
        <f>IF(db[[#This Row],[QTY/ CTN TG]]="",IF(db[[#This Row],[STN TG]]="","",12),LEFT(db[[#This Row],[QTY/ CTN TG]],SEARCH(" ",db[[#This Row],[QTY/ CTN TG]],1)-1))</f>
        <v/>
      </c>
      <c r="X248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0" s="123" t="str">
        <f>IF(db[[#This Row],[STN K]]="","",IF(db[[#This Row],[STN TG]]="LSN",12,""))</f>
        <v/>
      </c>
      <c r="Z2480" s="123" t="str">
        <f>IF(db[[#This Row],[STN TG]]="LSN","PCS","")</f>
        <v/>
      </c>
      <c r="AA2480" s="123">
        <f>db[[#This Row],[QTY B]]*IF(db[[#This Row],[QTY TG]]="",1,db[[#This Row],[QTY TG]])*IF(db[[#This Row],[QTY K]]="",1,db[[#This Row],[QTY K]])</f>
        <v>144</v>
      </c>
      <c r="AB2480" s="123" t="str">
        <f>IF(db[[#This Row],[STN K]]="",IF(db[[#This Row],[STN TG]]="",db[[#This Row],[STN B]],db[[#This Row],[STN TG]]),db[[#This Row],[STN K]])</f>
        <v>PCS</v>
      </c>
      <c r="AC2480" s="87"/>
    </row>
    <row r="2481" spans="1:29" s="133" customFormat="1" x14ac:dyDescent="0.25">
      <c r="A2481" s="150">
        <f>ROW()-1</f>
        <v>2480</v>
      </c>
      <c r="B2481" s="151" t="str">
        <f>LOWER(SUBSTITUTE(SUBSTITUTE(SUBSTITUTE(SUBSTITUTE(SUBSTITUTE(SUBSTITUTE(db[[#This Row],[NB BM]]," ",),".",""),"-",""),"(",""),")",""),"/",""))</f>
        <v>pcxlgbd811</v>
      </c>
      <c r="C2481" s="151" t="str">
        <f>LOWER(SUBSTITUTE(SUBSTITUTE(SUBSTITUTE(SUBSTITUTE(SUBSTITUTE(SUBSTITUTE(SUBSTITUTE(SUBSTITUTE(SUBSTITUTE(db[[#This Row],[NB NOTA]]," ",),".",""),"-",""),"(",""),")",""),",",""),"/",""),"""",""),"+",""))</f>
        <v>tppensilbdxlgbd811</v>
      </c>
      <c r="D2481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1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pcxlgbd811180pcs</v>
      </c>
      <c r="F248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tppensilbdxlgbd811180pcsuntana</v>
      </c>
      <c r="G2481" s="152" t="s">
        <v>6647</v>
      </c>
      <c r="H2481" s="152" t="s">
        <v>6278</v>
      </c>
      <c r="I2481" s="153"/>
      <c r="J2481" s="154" t="s">
        <v>1621</v>
      </c>
      <c r="K2481" s="155" t="e">
        <f>IF(db[[#This Row],[NB NOTA_C]]="","",COUNTIF([2]!B_MSK[concat],db[[#This Row],[NB NOTA_C]]))</f>
        <v>#REF!</v>
      </c>
      <c r="L2481" s="156" t="s">
        <v>2654</v>
      </c>
      <c r="M2481" s="151" t="s">
        <v>1781</v>
      </c>
      <c r="N2481" s="154" t="s">
        <v>2810</v>
      </c>
      <c r="O2481" s="151"/>
      <c r="P2481" s="151" t="str">
        <f>IF(db[[#This Row],[QTY/ CTN]]="","",SUBSTITUTE(SUBSTITUTE(SUBSTITUTE(db[[#This Row],[QTY/ CTN]]," ","_",2),"(",""),")","")&amp;"_")</f>
        <v>180 PCS_</v>
      </c>
      <c r="Q2481" s="151">
        <f>IF(db[[#This Row],[H_QTY/ CTN]]="","",SEARCH("_",db[[#This Row],[H_QTY/ CTN]]))</f>
        <v>8</v>
      </c>
      <c r="R2481" s="151">
        <f>IF(db[[#This Row],[H_QTY/ CTN]]="","",LEN(db[[#This Row],[H_QTY/ CTN]]))</f>
        <v>8</v>
      </c>
      <c r="S2481" s="150" t="str">
        <f>IF(db[[#This Row],[H_QTY/ CTN]]="","",LEFT(db[[#This Row],[H_QTY/ CTN]],db[[#This Row],[H_1]]-1))</f>
        <v>180 PCS</v>
      </c>
      <c r="T2481" s="150" t="str">
        <f>IF(NOT(db[[#This Row],[H_1]]=db[[#This Row],[H_2]]),MID(db[[#This Row],[H_QTY/ CTN]],db[[#This Row],[H_1]]+1,db[[#This Row],[H_2]]-db[[#This Row],[H_1]]-1),"")</f>
        <v/>
      </c>
      <c r="U2481" s="150" t="str">
        <f>IF(db[[#This Row],[QTY/ CTN B]]="","",LEFT(db[[#This Row],[QTY/ CTN B]],SEARCH(" ",db[[#This Row],[QTY/ CTN B]],1)-1))</f>
        <v>180</v>
      </c>
      <c r="V2481" s="150" t="str">
        <f>IF(db[[#This Row],[QTY/ CTN B]]="","",RIGHT(db[[#This Row],[QTY/ CTN B]],LEN(db[[#This Row],[QTY/ CTN B]])-SEARCH(" ",db[[#This Row],[QTY/ CTN B]],1)))</f>
        <v>PCS</v>
      </c>
      <c r="W2481" s="150" t="str">
        <f>IF(db[[#This Row],[QTY/ CTN TG]]="",IF(db[[#This Row],[STN TG]]="","",12),LEFT(db[[#This Row],[QTY/ CTN TG]],SEARCH(" ",db[[#This Row],[QTY/ CTN TG]],1)-1))</f>
        <v/>
      </c>
      <c r="X248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1" s="150" t="str">
        <f>IF(db[[#This Row],[STN K]]="","",IF(db[[#This Row],[STN TG]]="LSN",12,""))</f>
        <v/>
      </c>
      <c r="Z2481" s="150" t="str">
        <f>IF(db[[#This Row],[STN TG]]="LSN","PCS","")</f>
        <v/>
      </c>
      <c r="AA2481" s="150">
        <f>db[[#This Row],[QTY B]]*IF(db[[#This Row],[QTY TG]]="",1,db[[#This Row],[QTY TG]])*IF(db[[#This Row],[QTY K]]="",1,db[[#This Row],[QTY K]])</f>
        <v>180</v>
      </c>
      <c r="AB2481" s="150" t="str">
        <f>IF(db[[#This Row],[STN K]]="",IF(db[[#This Row],[STN TG]]="",db[[#This Row],[STN B]],db[[#This Row],[STN TG]]),db[[#This Row],[STN K]])</f>
        <v>PCS</v>
      </c>
      <c r="AC2481" s="150"/>
    </row>
    <row r="2482" spans="1:29" x14ac:dyDescent="0.25">
      <c r="A2482" s="150">
        <f>ROW()-1</f>
        <v>2481</v>
      </c>
      <c r="B2482" s="151" t="str">
        <f>LOWER(SUBSTITUTE(SUBSTITUTE(SUBSTITUTE(SUBSTITUTE(SUBSTITUTE(SUBSTITUTE(db[[#This Row],[NB BM]]," ",),".",""),"-",""),"(",""),")",""),"/",""))</f>
        <v>pcxlgbd828</v>
      </c>
      <c r="C2482" s="151" t="str">
        <f>LOWER(SUBSTITUTE(SUBSTITUTE(SUBSTITUTE(SUBSTITUTE(SUBSTITUTE(SUBSTITUTE(SUBSTITUTE(SUBSTITUTE(SUBSTITUTE(db[[#This Row],[NB NOTA]]," ",),".",""),"-",""),"(",""),")",""),",",""),"/",""),"""",""),"+",""))</f>
        <v>tppensilbdxlgbd828</v>
      </c>
      <c r="D2482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2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pcxlgbd828180pcs</v>
      </c>
      <c r="F248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tppensilbdxlgbd828180pcsuntana</v>
      </c>
      <c r="G2482" s="152" t="s">
        <v>6644</v>
      </c>
      <c r="H2482" s="152" t="s">
        <v>6279</v>
      </c>
      <c r="I2482" s="153"/>
      <c r="J2482" s="154" t="s">
        <v>1621</v>
      </c>
      <c r="K2482" s="155" t="e">
        <f>IF(db[[#This Row],[NB NOTA_C]]="","",COUNTIF([2]!B_MSK[concat],db[[#This Row],[NB NOTA_C]]))</f>
        <v>#REF!</v>
      </c>
      <c r="L2482" s="156" t="s">
        <v>2654</v>
      </c>
      <c r="M2482" s="151" t="s">
        <v>1781</v>
      </c>
      <c r="N2482" s="154" t="s">
        <v>2810</v>
      </c>
      <c r="O2482" s="151"/>
      <c r="P2482" s="151" t="str">
        <f>IF(db[[#This Row],[QTY/ CTN]]="","",SUBSTITUTE(SUBSTITUTE(SUBSTITUTE(db[[#This Row],[QTY/ CTN]]," ","_",2),"(",""),")","")&amp;"_")</f>
        <v>180 PCS_</v>
      </c>
      <c r="Q2482" s="151">
        <f>IF(db[[#This Row],[H_QTY/ CTN]]="","",SEARCH("_",db[[#This Row],[H_QTY/ CTN]]))</f>
        <v>8</v>
      </c>
      <c r="R2482" s="151">
        <f>IF(db[[#This Row],[H_QTY/ CTN]]="","",LEN(db[[#This Row],[H_QTY/ CTN]]))</f>
        <v>8</v>
      </c>
      <c r="S2482" s="150" t="str">
        <f>IF(db[[#This Row],[H_QTY/ CTN]]="","",LEFT(db[[#This Row],[H_QTY/ CTN]],db[[#This Row],[H_1]]-1))</f>
        <v>180 PCS</v>
      </c>
      <c r="T2482" s="150" t="str">
        <f>IF(NOT(db[[#This Row],[H_1]]=db[[#This Row],[H_2]]),MID(db[[#This Row],[H_QTY/ CTN]],db[[#This Row],[H_1]]+1,db[[#This Row],[H_2]]-db[[#This Row],[H_1]]-1),"")</f>
        <v/>
      </c>
      <c r="U2482" s="150" t="str">
        <f>IF(db[[#This Row],[QTY/ CTN B]]="","",LEFT(db[[#This Row],[QTY/ CTN B]],SEARCH(" ",db[[#This Row],[QTY/ CTN B]],1)-1))</f>
        <v>180</v>
      </c>
      <c r="V2482" s="150" t="str">
        <f>IF(db[[#This Row],[QTY/ CTN B]]="","",RIGHT(db[[#This Row],[QTY/ CTN B]],LEN(db[[#This Row],[QTY/ CTN B]])-SEARCH(" ",db[[#This Row],[QTY/ CTN B]],1)))</f>
        <v>PCS</v>
      </c>
      <c r="W2482" s="150" t="str">
        <f>IF(db[[#This Row],[QTY/ CTN TG]]="",IF(db[[#This Row],[STN TG]]="","",12),LEFT(db[[#This Row],[QTY/ CTN TG]],SEARCH(" ",db[[#This Row],[QTY/ CTN TG]],1)-1))</f>
        <v/>
      </c>
      <c r="X248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2" s="150" t="str">
        <f>IF(db[[#This Row],[STN K]]="","",IF(db[[#This Row],[STN TG]]="LSN",12,""))</f>
        <v/>
      </c>
      <c r="Z2482" s="150" t="str">
        <f>IF(db[[#This Row],[STN TG]]="LSN","PCS","")</f>
        <v/>
      </c>
      <c r="AA2482" s="150">
        <f>db[[#This Row],[QTY B]]*IF(db[[#This Row],[QTY TG]]="",1,db[[#This Row],[QTY TG]])*IF(db[[#This Row],[QTY K]]="",1,db[[#This Row],[QTY K]])</f>
        <v>180</v>
      </c>
      <c r="AB2482" s="150" t="str">
        <f>IF(db[[#This Row],[STN K]]="",IF(db[[#This Row],[STN TG]]="",db[[#This Row],[STN B]],db[[#This Row],[STN TG]]),db[[#This Row],[STN K]])</f>
        <v>PCS</v>
      </c>
      <c r="AC2482" s="150"/>
    </row>
    <row r="2483" spans="1:29" x14ac:dyDescent="0.25">
      <c r="A2483" s="150">
        <f>ROW()-1</f>
        <v>2482</v>
      </c>
      <c r="B2483" s="151" t="str">
        <f>LOWER(SUBSTITUTE(SUBSTITUTE(SUBSTITUTE(SUBSTITUTE(SUBSTITUTE(SUBSTITUTE(db[[#This Row],[NB BM]]," ",),".",""),"-",""),"(",""),")",""),"/",""))</f>
        <v>pcxlgbd861</v>
      </c>
      <c r="C2483" s="151" t="str">
        <f>LOWER(SUBSTITUTE(SUBSTITUTE(SUBSTITUTE(SUBSTITUTE(SUBSTITUTE(SUBSTITUTE(SUBSTITUTE(SUBSTITUTE(SUBSTITUTE(db[[#This Row],[NB NOTA]]," ",),".",""),"-",""),"(",""),")",""),",",""),"/",""),"""",""),"+",""))</f>
        <v>tppensilbdxlgbd861</v>
      </c>
      <c r="D2483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3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pcxlgbd861180pcs</v>
      </c>
      <c r="F248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tppensilbdxlgbd861180pcsuntana</v>
      </c>
      <c r="G2483" s="152" t="s">
        <v>6645</v>
      </c>
      <c r="H2483" s="152" t="s">
        <v>6280</v>
      </c>
      <c r="I2483" s="153"/>
      <c r="J2483" s="154" t="s">
        <v>1621</v>
      </c>
      <c r="K2483" s="155" t="e">
        <f>IF(db[[#This Row],[NB NOTA_C]]="","",COUNTIF([2]!B_MSK[concat],db[[#This Row],[NB NOTA_C]]))</f>
        <v>#REF!</v>
      </c>
      <c r="L2483" s="156" t="s">
        <v>2654</v>
      </c>
      <c r="M2483" s="151" t="s">
        <v>1781</v>
      </c>
      <c r="N2483" s="154" t="s">
        <v>2810</v>
      </c>
      <c r="O2483" s="151"/>
      <c r="P2483" s="151" t="str">
        <f>IF(db[[#This Row],[QTY/ CTN]]="","",SUBSTITUTE(SUBSTITUTE(SUBSTITUTE(db[[#This Row],[QTY/ CTN]]," ","_",2),"(",""),")","")&amp;"_")</f>
        <v>180 PCS_</v>
      </c>
      <c r="Q2483" s="151">
        <f>IF(db[[#This Row],[H_QTY/ CTN]]="","",SEARCH("_",db[[#This Row],[H_QTY/ CTN]]))</f>
        <v>8</v>
      </c>
      <c r="R2483" s="151">
        <f>IF(db[[#This Row],[H_QTY/ CTN]]="","",LEN(db[[#This Row],[H_QTY/ CTN]]))</f>
        <v>8</v>
      </c>
      <c r="S2483" s="150" t="str">
        <f>IF(db[[#This Row],[H_QTY/ CTN]]="","",LEFT(db[[#This Row],[H_QTY/ CTN]],db[[#This Row],[H_1]]-1))</f>
        <v>180 PCS</v>
      </c>
      <c r="T2483" s="150" t="str">
        <f>IF(NOT(db[[#This Row],[H_1]]=db[[#This Row],[H_2]]),MID(db[[#This Row],[H_QTY/ CTN]],db[[#This Row],[H_1]]+1,db[[#This Row],[H_2]]-db[[#This Row],[H_1]]-1),"")</f>
        <v/>
      </c>
      <c r="U2483" s="150" t="str">
        <f>IF(db[[#This Row],[QTY/ CTN B]]="","",LEFT(db[[#This Row],[QTY/ CTN B]],SEARCH(" ",db[[#This Row],[QTY/ CTN B]],1)-1))</f>
        <v>180</v>
      </c>
      <c r="V2483" s="150" t="str">
        <f>IF(db[[#This Row],[QTY/ CTN B]]="","",RIGHT(db[[#This Row],[QTY/ CTN B]],LEN(db[[#This Row],[QTY/ CTN B]])-SEARCH(" ",db[[#This Row],[QTY/ CTN B]],1)))</f>
        <v>PCS</v>
      </c>
      <c r="W2483" s="150" t="str">
        <f>IF(db[[#This Row],[QTY/ CTN TG]]="",IF(db[[#This Row],[STN TG]]="","",12),LEFT(db[[#This Row],[QTY/ CTN TG]],SEARCH(" ",db[[#This Row],[QTY/ CTN TG]],1)-1))</f>
        <v/>
      </c>
      <c r="X248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3" s="150" t="str">
        <f>IF(db[[#This Row],[STN K]]="","",IF(db[[#This Row],[STN TG]]="LSN",12,""))</f>
        <v/>
      </c>
      <c r="Z2483" s="150" t="str">
        <f>IF(db[[#This Row],[STN TG]]="LSN","PCS","")</f>
        <v/>
      </c>
      <c r="AA2483" s="150">
        <f>db[[#This Row],[QTY B]]*IF(db[[#This Row],[QTY TG]]="",1,db[[#This Row],[QTY TG]])*IF(db[[#This Row],[QTY K]]="",1,db[[#This Row],[QTY K]])</f>
        <v>180</v>
      </c>
      <c r="AB2483" s="150" t="str">
        <f>IF(db[[#This Row],[STN K]]="",IF(db[[#This Row],[STN TG]]="",db[[#This Row],[STN B]],db[[#This Row],[STN TG]]),db[[#This Row],[STN K]])</f>
        <v>PCS</v>
      </c>
      <c r="AC2483" s="150"/>
    </row>
    <row r="2484" spans="1:29" x14ac:dyDescent="0.25">
      <c r="A2484" s="150">
        <f>ROW()-1</f>
        <v>2483</v>
      </c>
      <c r="B2484" s="151" t="str">
        <f>LOWER(SUBSTITUTE(SUBSTITUTE(SUBSTITUTE(SUBSTITUTE(SUBSTITUTE(SUBSTITUTE(db[[#This Row],[NB BM]]," ",),".",""),"-",""),"(",""),")",""),"/",""))</f>
        <v>pcxlgbd828</v>
      </c>
      <c r="C2484" s="151" t="str">
        <f>LOWER(SUBSTITUTE(SUBSTITUTE(SUBSTITUTE(SUBSTITUTE(SUBSTITUTE(SUBSTITUTE(SUBSTITUTE(SUBSTITUTE(SUBSTITUTE(db[[#This Row],[NB NOTA]]," ",),".",""),"-",""),"(",""),")",""),",",""),"/",""),"""",""),"+",""))</f>
        <v>tppensilxlgbd828</v>
      </c>
      <c r="D2484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4" s="151" t="str">
        <f>LOWER(SUBSTITUTE(SUBSTITUTE(SUBSTITUTE(SUBSTITUTE(SUBSTITUTE(SUBSTITUTE(SUBSTITUTE(SUBSTITUTE(SUBSTITUTE(db[[#This Row],[NB BM]]&amp;db[[#This Row],[QTY/ CTN]]," ",),".",""),"-",""),"(",""),")",""),",",""),"/",""),"""",""),"+",""))</f>
        <v>pcxlgbd828180pcs</v>
      </c>
      <c r="F248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tppensilxlgbd828180pcsuntana</v>
      </c>
      <c r="G2484" s="152" t="s">
        <v>6644</v>
      </c>
      <c r="H2484" s="152" t="s">
        <v>6276</v>
      </c>
      <c r="I2484" s="153"/>
      <c r="J2484" s="154" t="s">
        <v>1621</v>
      </c>
      <c r="K2484" s="155" t="e">
        <f>IF(db[[#This Row],[NB NOTA_C]]="","",COUNTIF([2]!B_MSK[concat],db[[#This Row],[NB NOTA_C]]))</f>
        <v>#REF!</v>
      </c>
      <c r="L2484" s="156" t="s">
        <v>2654</v>
      </c>
      <c r="M2484" s="151" t="s">
        <v>1781</v>
      </c>
      <c r="N2484" s="154" t="s">
        <v>2810</v>
      </c>
      <c r="O2484" s="151"/>
      <c r="P2484" s="151" t="str">
        <f>IF(db[[#This Row],[QTY/ CTN]]="","",SUBSTITUTE(SUBSTITUTE(SUBSTITUTE(db[[#This Row],[QTY/ CTN]]," ","_",2),"(",""),")","")&amp;"_")</f>
        <v>180 PCS_</v>
      </c>
      <c r="Q2484" s="151">
        <f>IF(db[[#This Row],[H_QTY/ CTN]]="","",SEARCH("_",db[[#This Row],[H_QTY/ CTN]]))</f>
        <v>8</v>
      </c>
      <c r="R2484" s="151">
        <f>IF(db[[#This Row],[H_QTY/ CTN]]="","",LEN(db[[#This Row],[H_QTY/ CTN]]))</f>
        <v>8</v>
      </c>
      <c r="S2484" s="150" t="str">
        <f>IF(db[[#This Row],[H_QTY/ CTN]]="","",LEFT(db[[#This Row],[H_QTY/ CTN]],db[[#This Row],[H_1]]-1))</f>
        <v>180 PCS</v>
      </c>
      <c r="T2484" s="150" t="str">
        <f>IF(NOT(db[[#This Row],[H_1]]=db[[#This Row],[H_2]]),MID(db[[#This Row],[H_QTY/ CTN]],db[[#This Row],[H_1]]+1,db[[#This Row],[H_2]]-db[[#This Row],[H_1]]-1),"")</f>
        <v/>
      </c>
      <c r="U2484" s="150" t="str">
        <f>IF(db[[#This Row],[QTY/ CTN B]]="","",LEFT(db[[#This Row],[QTY/ CTN B]],SEARCH(" ",db[[#This Row],[QTY/ CTN B]],1)-1))</f>
        <v>180</v>
      </c>
      <c r="V2484" s="150" t="str">
        <f>IF(db[[#This Row],[QTY/ CTN B]]="","",RIGHT(db[[#This Row],[QTY/ CTN B]],LEN(db[[#This Row],[QTY/ CTN B]])-SEARCH(" ",db[[#This Row],[QTY/ CTN B]],1)))</f>
        <v>PCS</v>
      </c>
      <c r="W2484" s="150" t="str">
        <f>IF(db[[#This Row],[QTY/ CTN TG]]="",IF(db[[#This Row],[STN TG]]="","",12),LEFT(db[[#This Row],[QTY/ CTN TG]],SEARCH(" ",db[[#This Row],[QTY/ CTN TG]],1)-1))</f>
        <v/>
      </c>
      <c r="X248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4" s="150" t="str">
        <f>IF(db[[#This Row],[STN K]]="","",IF(db[[#This Row],[STN TG]]="LSN",12,""))</f>
        <v/>
      </c>
      <c r="Z2484" s="150" t="str">
        <f>IF(db[[#This Row],[STN TG]]="LSN","PCS","")</f>
        <v/>
      </c>
      <c r="AA2484" s="150">
        <f>db[[#This Row],[QTY B]]*IF(db[[#This Row],[QTY TG]]="",1,db[[#This Row],[QTY TG]])*IF(db[[#This Row],[QTY K]]="",1,db[[#This Row],[QTY K]])</f>
        <v>180</v>
      </c>
      <c r="AB2484" s="150" t="str">
        <f>IF(db[[#This Row],[STN K]]="",IF(db[[#This Row],[STN TG]]="",db[[#This Row],[STN B]],db[[#This Row],[STN TG]]),db[[#This Row],[STN K]])</f>
        <v>PCS</v>
      </c>
      <c r="AC2484" s="150"/>
    </row>
    <row r="2485" spans="1:29" x14ac:dyDescent="0.25">
      <c r="A2485" s="87">
        <f>ROW()-1</f>
        <v>2484</v>
      </c>
      <c r="B2485" s="3" t="str">
        <f>LOWER(SUBSTITUTE(SUBSTITUTE(SUBSTITUTE(SUBSTITUTE(SUBSTITUTE(SUBSTITUTE(db[[#This Row],[NB BM]]," ",),".",""),"-",""),"(",""),")",""),"/",""))</f>
        <v>pcbd19325</v>
      </c>
      <c r="C248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D2485" s="3" t="str">
        <f>LOWER(SUBSTITUTE(SUBSTITUTE(SUBSTITUTE(SUBSTITUTE(SUBSTITUTE(SUBSTITUTE(SUBSTITUTE(SUBSTITUTE(SUBSTITUTE(db[[#This Row],[NB PAJAK]]," ",""),"-",""),"(",""),")",""),".",""),",",""),"/",""),"""",""),"+",""))</f>
        <v/>
      </c>
      <c r="E2485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pcbd19325180pcs</v>
      </c>
      <c r="F2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tppensilbd19325180pcsuntana</v>
      </c>
      <c r="G2485" s="1" t="s">
        <v>6648</v>
      </c>
      <c r="H2485" s="4" t="s">
        <v>3044</v>
      </c>
      <c r="I2485" s="49"/>
      <c r="J2485" s="1" t="s">
        <v>1621</v>
      </c>
      <c r="K2485" s="26" t="e">
        <f>IF(db[[#This Row],[NB NOTA_C]]="","",COUNTIF([2]!B_MSK[concat],db[[#This Row],[NB NOTA_C]]))</f>
        <v>#REF!</v>
      </c>
      <c r="L2485" s="7" t="s">
        <v>1634</v>
      </c>
      <c r="M2485" s="3" t="s">
        <v>1781</v>
      </c>
      <c r="N2485" s="1" t="s">
        <v>2810</v>
      </c>
      <c r="P2485" s="1" t="str">
        <f>IF(db[[#This Row],[QTY/ CTN]]="","",SUBSTITUTE(SUBSTITUTE(SUBSTITUTE(db[[#This Row],[QTY/ CTN]]," ","_",2),"(",""),")","")&amp;"_")</f>
        <v>180 PCS_</v>
      </c>
      <c r="Q2485" s="1">
        <f>IF(db[[#This Row],[H_QTY/ CTN]]="","",SEARCH("_",db[[#This Row],[H_QTY/ CTN]]))</f>
        <v>8</v>
      </c>
      <c r="R2485" s="1">
        <f>IF(db[[#This Row],[H_QTY/ CTN]]="","",LEN(db[[#This Row],[H_QTY/ CTN]]))</f>
        <v>8</v>
      </c>
      <c r="S2485" s="90" t="str">
        <f>IF(db[[#This Row],[H_QTY/ CTN]]="","",LEFT(db[[#This Row],[H_QTY/ CTN]],db[[#This Row],[H_1]]-1))</f>
        <v>180 PCS</v>
      </c>
      <c r="T2485" s="87" t="str">
        <f>IF(NOT(db[[#This Row],[H_1]]=db[[#This Row],[H_2]]),MID(db[[#This Row],[H_QTY/ CTN]],db[[#This Row],[H_1]]+1,db[[#This Row],[H_2]]-db[[#This Row],[H_1]]-1),"")</f>
        <v/>
      </c>
      <c r="U2485" s="87" t="str">
        <f>IF(db[[#This Row],[QTY/ CTN B]]="","",LEFT(db[[#This Row],[QTY/ CTN B]],SEARCH(" ",db[[#This Row],[QTY/ CTN B]],1)-1))</f>
        <v>180</v>
      </c>
      <c r="V2485" s="87" t="str">
        <f>IF(db[[#This Row],[QTY/ CTN B]]="","",RIGHT(db[[#This Row],[QTY/ CTN B]],LEN(db[[#This Row],[QTY/ CTN B]])-SEARCH(" ",db[[#This Row],[QTY/ CTN B]],1)))</f>
        <v>PCS</v>
      </c>
      <c r="W2485" s="87" t="str">
        <f>IF(db[[#This Row],[QTY/ CTN TG]]="",IF(db[[#This Row],[STN TG]]="","",12),LEFT(db[[#This Row],[QTY/ CTN TG]],SEARCH(" ",db[[#This Row],[QTY/ CTN TG]],1)-1))</f>
        <v/>
      </c>
      <c r="X2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5" s="87" t="str">
        <f>IF(db[[#This Row],[STN K]]="","",IF(db[[#This Row],[STN TG]]="LSN",12,""))</f>
        <v/>
      </c>
      <c r="Z2485" s="87" t="str">
        <f>IF(db[[#This Row],[STN TG]]="LSN","PCS","")</f>
        <v/>
      </c>
      <c r="AA2485" s="87">
        <f>db[[#This Row],[QTY B]]*IF(db[[#This Row],[QTY TG]]="",1,db[[#This Row],[QTY TG]])*IF(db[[#This Row],[QTY K]]="",1,db[[#This Row],[QTY K]])</f>
        <v>180</v>
      </c>
      <c r="AB2485" s="87" t="str">
        <f>IF(db[[#This Row],[STN K]]="",IF(db[[#This Row],[STN TG]]="",db[[#This Row],[STN B]],db[[#This Row],[STN TG]]),db[[#This Row],[STN K]])</f>
        <v>PCS</v>
      </c>
      <c r="AC2485" s="87"/>
    </row>
    <row r="2486" spans="1:29" x14ac:dyDescent="0.25">
      <c r="A2486" s="150">
        <f>ROW()-1</f>
        <v>2485</v>
      </c>
      <c r="B2486" s="151" t="str">
        <f>LOWER(SUBSTITUTE(SUBSTITUTE(SUBSTITUTE(SUBSTITUTE(SUBSTITUTE(SUBSTITUTE(db[[#This Row],[NB BM]]," ",),".",""),"-",""),"(",""),")",""),"/",""))</f>
        <v>pcplastikb3581</v>
      </c>
      <c r="C2486" s="151" t="str">
        <f>LOWER(SUBSTITUTE(SUBSTITUTE(SUBSTITUTE(SUBSTITUTE(SUBSTITUTE(SUBSTITUTE(SUBSTITUTE(SUBSTITUTE(SUBSTITUTE(db[[#This Row],[NB NOTA]]," ",),".",""),"-",""),"(",""),")",""),",",""),"/",""),"""",""),"+",""))</f>
        <v>tpplastikb3581</v>
      </c>
      <c r="D2486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6" s="151" t="str">
        <f>LOWER(SUBSTITUTE(SUBSTITUTE(SUBSTITUTE(SUBSTITUTE(SUBSTITUTE(SUBSTITUTE(SUBSTITUTE(SUBSTITUTE(SUBSTITUTE(db[[#This Row],[NB BM]]&amp;db[[#This Row],[QTY/ CTN]]," ",),".",""),"-",""),"(",""),")",""),",",""),"/",""),"""",""),"+",""))</f>
        <v>pcplastikb3581120pcs</v>
      </c>
      <c r="F248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tpplastikb3581120pcsuntana</v>
      </c>
      <c r="G2486" s="152" t="s">
        <v>6649</v>
      </c>
      <c r="H2486" s="152" t="s">
        <v>6263</v>
      </c>
      <c r="I2486" s="153"/>
      <c r="J2486" s="154" t="s">
        <v>1621</v>
      </c>
      <c r="K2486" s="155" t="e">
        <f>IF(db[[#This Row],[NB NOTA_C]]="","",COUNTIF([2]!B_MSK[concat],db[[#This Row],[NB NOTA_C]]))</f>
        <v>#REF!</v>
      </c>
      <c r="L2486" s="156" t="s">
        <v>2654</v>
      </c>
      <c r="M2486" s="151" t="s">
        <v>1667</v>
      </c>
      <c r="N2486" s="154" t="s">
        <v>2810</v>
      </c>
      <c r="O2486" s="151"/>
      <c r="P2486" s="151" t="str">
        <f>IF(db[[#This Row],[QTY/ CTN]]="","",SUBSTITUTE(SUBSTITUTE(SUBSTITUTE(db[[#This Row],[QTY/ CTN]]," ","_",2),"(",""),")","")&amp;"_")</f>
        <v>120 PCS_</v>
      </c>
      <c r="Q2486" s="151">
        <f>IF(db[[#This Row],[H_QTY/ CTN]]="","",SEARCH("_",db[[#This Row],[H_QTY/ CTN]]))</f>
        <v>8</v>
      </c>
      <c r="R2486" s="151">
        <f>IF(db[[#This Row],[H_QTY/ CTN]]="","",LEN(db[[#This Row],[H_QTY/ CTN]]))</f>
        <v>8</v>
      </c>
      <c r="S2486" s="150" t="str">
        <f>IF(db[[#This Row],[H_QTY/ CTN]]="","",LEFT(db[[#This Row],[H_QTY/ CTN]],db[[#This Row],[H_1]]-1))</f>
        <v>120 PCS</v>
      </c>
      <c r="T2486" s="150" t="str">
        <f>IF(NOT(db[[#This Row],[H_1]]=db[[#This Row],[H_2]]),MID(db[[#This Row],[H_QTY/ CTN]],db[[#This Row],[H_1]]+1,db[[#This Row],[H_2]]-db[[#This Row],[H_1]]-1),"")</f>
        <v/>
      </c>
      <c r="U2486" s="150" t="str">
        <f>IF(db[[#This Row],[QTY/ CTN B]]="","",LEFT(db[[#This Row],[QTY/ CTN B]],SEARCH(" ",db[[#This Row],[QTY/ CTN B]],1)-1))</f>
        <v>120</v>
      </c>
      <c r="V2486" s="150" t="str">
        <f>IF(db[[#This Row],[QTY/ CTN B]]="","",RIGHT(db[[#This Row],[QTY/ CTN B]],LEN(db[[#This Row],[QTY/ CTN B]])-SEARCH(" ",db[[#This Row],[QTY/ CTN B]],1)))</f>
        <v>PCS</v>
      </c>
      <c r="W2486" s="150" t="str">
        <f>IF(db[[#This Row],[QTY/ CTN TG]]="",IF(db[[#This Row],[STN TG]]="","",12),LEFT(db[[#This Row],[QTY/ CTN TG]],SEARCH(" ",db[[#This Row],[QTY/ CTN TG]],1)-1))</f>
        <v/>
      </c>
      <c r="X248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6" s="150" t="str">
        <f>IF(db[[#This Row],[STN K]]="","",IF(db[[#This Row],[STN TG]]="LSN",12,""))</f>
        <v/>
      </c>
      <c r="Z2486" s="150" t="str">
        <f>IF(db[[#This Row],[STN TG]]="LSN","PCS","")</f>
        <v/>
      </c>
      <c r="AA2486" s="150">
        <f>db[[#This Row],[QTY B]]*IF(db[[#This Row],[QTY TG]]="",1,db[[#This Row],[QTY TG]])*IF(db[[#This Row],[QTY K]]="",1,db[[#This Row],[QTY K]])</f>
        <v>120</v>
      </c>
      <c r="AB2486" s="150" t="str">
        <f>IF(db[[#This Row],[STN K]]="",IF(db[[#This Row],[STN TG]]="",db[[#This Row],[STN B]],db[[#This Row],[STN TG]]),db[[#This Row],[STN K]])</f>
        <v>PCS</v>
      </c>
      <c r="AC2486" s="150"/>
    </row>
    <row r="2487" spans="1:29" x14ac:dyDescent="0.25">
      <c r="A2487" s="87">
        <f>ROW()-1</f>
        <v>2486</v>
      </c>
      <c r="B2487" s="3" t="str">
        <f>LOWER(SUBSTITUTE(SUBSTITUTE(SUBSTITUTE(SUBSTITUTE(SUBSTITUTE(SUBSTITUTE(db[[#This Row],[NB BM]]," ",),".",""),"-",""),"(",""),")",""),"/",""))</f>
        <v>pcbd194un</v>
      </c>
      <c r="C2487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D2487" s="3" t="str">
        <f>LOWER(SUBSTITUTE(SUBSTITUTE(SUBSTITUTE(SUBSTITUTE(SUBSTITUTE(SUBSTITUTE(SUBSTITUTE(SUBSTITUTE(SUBSTITUTE(db[[#This Row],[NB PAJAK]]," ",""),"-",""),"(",""),")",""),".",""),",",""),"/",""),"""",""),"+",""))</f>
        <v/>
      </c>
      <c r="E2487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pcbd194un180pcs</v>
      </c>
      <c r="F2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tpbd194un180pcsuntana</v>
      </c>
      <c r="G2487" s="1" t="s">
        <v>6621</v>
      </c>
      <c r="H2487" s="4" t="s">
        <v>3046</v>
      </c>
      <c r="I2487" s="49"/>
      <c r="J2487" s="1" t="s">
        <v>1621</v>
      </c>
      <c r="K2487" s="26" t="e">
        <f>IF(db[[#This Row],[NB NOTA_C]]="","",COUNTIF([2]!B_MSK[concat],db[[#This Row],[NB NOTA_C]]))</f>
        <v>#REF!</v>
      </c>
      <c r="L2487" s="7" t="s">
        <v>1634</v>
      </c>
      <c r="M2487" s="3" t="s">
        <v>1781</v>
      </c>
      <c r="N2487" s="1" t="s">
        <v>2810</v>
      </c>
      <c r="P2487" s="1" t="str">
        <f>IF(db[[#This Row],[QTY/ CTN]]="","",SUBSTITUTE(SUBSTITUTE(SUBSTITUTE(db[[#This Row],[QTY/ CTN]]," ","_",2),"(",""),")","")&amp;"_")</f>
        <v>180 PCS_</v>
      </c>
      <c r="Q2487" s="1">
        <f>IF(db[[#This Row],[H_QTY/ CTN]]="","",SEARCH("_",db[[#This Row],[H_QTY/ CTN]]))</f>
        <v>8</v>
      </c>
      <c r="R2487" s="1">
        <f>IF(db[[#This Row],[H_QTY/ CTN]]="","",LEN(db[[#This Row],[H_QTY/ CTN]]))</f>
        <v>8</v>
      </c>
      <c r="S2487" s="90" t="str">
        <f>IF(db[[#This Row],[H_QTY/ CTN]]="","",LEFT(db[[#This Row],[H_QTY/ CTN]],db[[#This Row],[H_1]]-1))</f>
        <v>180 PCS</v>
      </c>
      <c r="T2487" s="87" t="str">
        <f>IF(NOT(db[[#This Row],[H_1]]=db[[#This Row],[H_2]]),MID(db[[#This Row],[H_QTY/ CTN]],db[[#This Row],[H_1]]+1,db[[#This Row],[H_2]]-db[[#This Row],[H_1]]-1),"")</f>
        <v/>
      </c>
      <c r="U2487" s="87" t="str">
        <f>IF(db[[#This Row],[QTY/ CTN B]]="","",LEFT(db[[#This Row],[QTY/ CTN B]],SEARCH(" ",db[[#This Row],[QTY/ CTN B]],1)-1))</f>
        <v>180</v>
      </c>
      <c r="V2487" s="87" t="str">
        <f>IF(db[[#This Row],[QTY/ CTN B]]="","",RIGHT(db[[#This Row],[QTY/ CTN B]],LEN(db[[#This Row],[QTY/ CTN B]])-SEARCH(" ",db[[#This Row],[QTY/ CTN B]],1)))</f>
        <v>PCS</v>
      </c>
      <c r="W2487" s="87" t="str">
        <f>IF(db[[#This Row],[QTY/ CTN TG]]="",IF(db[[#This Row],[STN TG]]="","",12),LEFT(db[[#This Row],[QTY/ CTN TG]],SEARCH(" ",db[[#This Row],[QTY/ CTN TG]],1)-1))</f>
        <v/>
      </c>
      <c r="X2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7" s="87" t="str">
        <f>IF(db[[#This Row],[STN K]]="","",IF(db[[#This Row],[STN TG]]="LSN",12,""))</f>
        <v/>
      </c>
      <c r="Z2487" s="87" t="str">
        <f>IF(db[[#This Row],[STN TG]]="LSN","PCS","")</f>
        <v/>
      </c>
      <c r="AA2487" s="87">
        <f>db[[#This Row],[QTY B]]*IF(db[[#This Row],[QTY TG]]="",1,db[[#This Row],[QTY TG]])*IF(db[[#This Row],[QTY K]]="",1,db[[#This Row],[QTY K]])</f>
        <v>180</v>
      </c>
      <c r="AB2487" s="87" t="str">
        <f>IF(db[[#This Row],[STN K]]="",IF(db[[#This Row],[STN TG]]="",db[[#This Row],[STN B]],db[[#This Row],[STN TG]]),db[[#This Row],[STN K]])</f>
        <v>PCS</v>
      </c>
      <c r="AC2487" s="87"/>
    </row>
    <row r="2488" spans="1:29" x14ac:dyDescent="0.25">
      <c r="A2488" s="87">
        <f>ROW()-1</f>
        <v>2487</v>
      </c>
      <c r="B2488" s="3" t="str">
        <f>LOWER(SUBSTITUTE(SUBSTITUTE(SUBSTITUTE(SUBSTITUTE(SUBSTITUTE(SUBSTITUTE(db[[#This Row],[NB BM]]," ",),".",""),"-",""),"(",""),")",""),"/",""))</f>
        <v>pcbd907</v>
      </c>
      <c r="C2488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D2488" s="3" t="str">
        <f>LOWER(SUBSTITUTE(SUBSTITUTE(SUBSTITUTE(SUBSTITUTE(SUBSTITUTE(SUBSTITUTE(SUBSTITUTE(SUBSTITUTE(SUBSTITUTE(db[[#This Row],[NB PAJAK]]," ",""),"-",""),"(",""),")",""),".",""),",",""),"/",""),"""",""),"+",""))</f>
        <v/>
      </c>
      <c r="E2488" s="3" t="str">
        <f>LOWER(SUBSTITUTE(SUBSTITUTE(SUBSTITUTE(SUBSTITUTE(SUBSTITUTE(SUBSTITUTE(SUBSTITUTE(SUBSTITUTE(SUBSTITUTE(db[[#This Row],[NB BM]]&amp;db[[#This Row],[QTY/ CTN]]," ",),".",""),"-",""),"(",""),")",""),",",""),"/",""),"""",""),"+",""))</f>
        <v>pcbd907144pcs</v>
      </c>
      <c r="F2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tpbd907144pcsuntana</v>
      </c>
      <c r="G2488" s="1" t="s">
        <v>6650</v>
      </c>
      <c r="H2488" s="4" t="s">
        <v>3045</v>
      </c>
      <c r="I2488" s="49"/>
      <c r="J2488" s="1" t="s">
        <v>1621</v>
      </c>
      <c r="K2488" s="26" t="e">
        <f>IF(db[[#This Row],[NB NOTA_C]]="","",COUNTIF([2]!B_MSK[concat],db[[#This Row],[NB NOTA_C]]))</f>
        <v>#REF!</v>
      </c>
      <c r="L2488" s="7" t="s">
        <v>1634</v>
      </c>
      <c r="M2488" s="3" t="s">
        <v>1664</v>
      </c>
      <c r="N2488" s="1" t="s">
        <v>2810</v>
      </c>
      <c r="P2488" s="1" t="str">
        <f>IF(db[[#This Row],[QTY/ CTN]]="","",SUBSTITUTE(SUBSTITUTE(SUBSTITUTE(db[[#This Row],[QTY/ CTN]]," ","_",2),"(",""),")","")&amp;"_")</f>
        <v>144 PCS_</v>
      </c>
      <c r="Q2488" s="1">
        <f>IF(db[[#This Row],[H_QTY/ CTN]]="","",SEARCH("_",db[[#This Row],[H_QTY/ CTN]]))</f>
        <v>8</v>
      </c>
      <c r="R2488" s="1">
        <f>IF(db[[#This Row],[H_QTY/ CTN]]="","",LEN(db[[#This Row],[H_QTY/ CTN]]))</f>
        <v>8</v>
      </c>
      <c r="S2488" s="90" t="str">
        <f>IF(db[[#This Row],[H_QTY/ CTN]]="","",LEFT(db[[#This Row],[H_QTY/ CTN]],db[[#This Row],[H_1]]-1))</f>
        <v>144 PCS</v>
      </c>
      <c r="T2488" s="87" t="str">
        <f>IF(NOT(db[[#This Row],[H_1]]=db[[#This Row],[H_2]]),MID(db[[#This Row],[H_QTY/ CTN]],db[[#This Row],[H_1]]+1,db[[#This Row],[H_2]]-db[[#This Row],[H_1]]-1),"")</f>
        <v/>
      </c>
      <c r="U2488" s="87" t="str">
        <f>IF(db[[#This Row],[QTY/ CTN B]]="","",LEFT(db[[#This Row],[QTY/ CTN B]],SEARCH(" ",db[[#This Row],[QTY/ CTN B]],1)-1))</f>
        <v>144</v>
      </c>
      <c r="V2488" s="87" t="str">
        <f>IF(db[[#This Row],[QTY/ CTN B]]="","",RIGHT(db[[#This Row],[QTY/ CTN B]],LEN(db[[#This Row],[QTY/ CTN B]])-SEARCH(" ",db[[#This Row],[QTY/ CTN B]],1)))</f>
        <v>PCS</v>
      </c>
      <c r="W2488" s="87" t="str">
        <f>IF(db[[#This Row],[QTY/ CTN TG]]="",IF(db[[#This Row],[STN TG]]="","",12),LEFT(db[[#This Row],[QTY/ CTN TG]],SEARCH(" ",db[[#This Row],[QTY/ CTN TG]],1)-1))</f>
        <v/>
      </c>
      <c r="X2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8" s="87" t="str">
        <f>IF(db[[#This Row],[STN K]]="","",IF(db[[#This Row],[STN TG]]="LSN",12,""))</f>
        <v/>
      </c>
      <c r="Z2488" s="87" t="str">
        <f>IF(db[[#This Row],[STN TG]]="LSN","PCS","")</f>
        <v/>
      </c>
      <c r="AA2488" s="87">
        <f>db[[#This Row],[QTY B]]*IF(db[[#This Row],[QTY TG]]="",1,db[[#This Row],[QTY TG]])*IF(db[[#This Row],[QTY K]]="",1,db[[#This Row],[QTY K]])</f>
        <v>144</v>
      </c>
      <c r="AB2488" s="87" t="str">
        <f>IF(db[[#This Row],[STN K]]="",IF(db[[#This Row],[STN TG]]="",db[[#This Row],[STN B]],db[[#This Row],[STN TG]]),db[[#This Row],[STN K]])</f>
        <v>PCS</v>
      </c>
      <c r="AC2488" s="87"/>
    </row>
    <row r="2489" spans="1:29" x14ac:dyDescent="0.25">
      <c r="A2489" s="87">
        <f>ROW()-1</f>
        <v>2488</v>
      </c>
      <c r="B2489" s="3" t="str">
        <f>LOWER(SUBSTITUTE(SUBSTITUTE(SUBSTITUTE(SUBSTITUTE(SUBSTITUTE(SUBSTITUTE(db[[#This Row],[NB BM]]," ",),".",""),"-",""),"(",""),")",""),"/",""))</f>
        <v>pcbdbtxlg1745</v>
      </c>
      <c r="C2489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D2489" s="3" t="str">
        <f>LOWER(SUBSTITUTE(SUBSTITUTE(SUBSTITUTE(SUBSTITUTE(SUBSTITUTE(SUBSTITUTE(SUBSTITUTE(SUBSTITUTE(SUBSTITUTE(db[[#This Row],[NB PAJAK]]," ",""),"-",""),"(",""),")",""),".",""),",",""),"/",""),"""",""),"+",""))</f>
        <v/>
      </c>
      <c r="E2489" s="3" t="str">
        <f>LOWER(SUBSTITUTE(SUBSTITUTE(SUBSTITUTE(SUBSTITUTE(SUBSTITUTE(SUBSTITUTE(SUBSTITUTE(SUBSTITUTE(SUBSTITUTE(db[[#This Row],[NB BM]]&amp;db[[#This Row],[QTY/ CTN]]," ",),".",""),"-",""),"(",""),")",""),",",""),"/",""),"""",""),"+",""))</f>
        <v>pcbdbtxlg1745180pcs</v>
      </c>
      <c r="F2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tpbdbtxlg1745180pcsuntana</v>
      </c>
      <c r="G2489" s="1" t="s">
        <v>6651</v>
      </c>
      <c r="H2489" s="4" t="s">
        <v>3047</v>
      </c>
      <c r="I2489" s="49"/>
      <c r="J2489" s="1" t="s">
        <v>1621</v>
      </c>
      <c r="K2489" s="26" t="e">
        <f>IF(db[[#This Row],[NB NOTA_C]]="","",COUNTIF([2]!B_MSK[concat],db[[#This Row],[NB NOTA_C]]))</f>
        <v>#REF!</v>
      </c>
      <c r="L2489" s="7" t="s">
        <v>1634</v>
      </c>
      <c r="M2489" s="3" t="s">
        <v>1781</v>
      </c>
      <c r="N2489" s="1" t="s">
        <v>2810</v>
      </c>
      <c r="P2489" s="1" t="str">
        <f>IF(db[[#This Row],[QTY/ CTN]]="","",SUBSTITUTE(SUBSTITUTE(SUBSTITUTE(db[[#This Row],[QTY/ CTN]]," ","_",2),"(",""),")","")&amp;"_")</f>
        <v>180 PCS_</v>
      </c>
      <c r="Q2489" s="1">
        <f>IF(db[[#This Row],[H_QTY/ CTN]]="","",SEARCH("_",db[[#This Row],[H_QTY/ CTN]]))</f>
        <v>8</v>
      </c>
      <c r="R2489" s="1">
        <f>IF(db[[#This Row],[H_QTY/ CTN]]="","",LEN(db[[#This Row],[H_QTY/ CTN]]))</f>
        <v>8</v>
      </c>
      <c r="S2489" s="90" t="str">
        <f>IF(db[[#This Row],[H_QTY/ CTN]]="","",LEFT(db[[#This Row],[H_QTY/ CTN]],db[[#This Row],[H_1]]-1))</f>
        <v>180 PCS</v>
      </c>
      <c r="T2489" s="87" t="str">
        <f>IF(NOT(db[[#This Row],[H_1]]=db[[#This Row],[H_2]]),MID(db[[#This Row],[H_QTY/ CTN]],db[[#This Row],[H_1]]+1,db[[#This Row],[H_2]]-db[[#This Row],[H_1]]-1),"")</f>
        <v/>
      </c>
      <c r="U2489" s="87" t="str">
        <f>IF(db[[#This Row],[QTY/ CTN B]]="","",LEFT(db[[#This Row],[QTY/ CTN B]],SEARCH(" ",db[[#This Row],[QTY/ CTN B]],1)-1))</f>
        <v>180</v>
      </c>
      <c r="V2489" s="87" t="str">
        <f>IF(db[[#This Row],[QTY/ CTN B]]="","",RIGHT(db[[#This Row],[QTY/ CTN B]],LEN(db[[#This Row],[QTY/ CTN B]])-SEARCH(" ",db[[#This Row],[QTY/ CTN B]],1)))</f>
        <v>PCS</v>
      </c>
      <c r="W2489" s="87" t="str">
        <f>IF(db[[#This Row],[QTY/ CTN TG]]="",IF(db[[#This Row],[STN TG]]="","",12),LEFT(db[[#This Row],[QTY/ CTN TG]],SEARCH(" ",db[[#This Row],[QTY/ CTN TG]],1)-1))</f>
        <v/>
      </c>
      <c r="X2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89" s="87" t="str">
        <f>IF(db[[#This Row],[STN K]]="","",IF(db[[#This Row],[STN TG]]="LSN",12,""))</f>
        <v/>
      </c>
      <c r="Z2489" s="87" t="str">
        <f>IF(db[[#This Row],[STN TG]]="LSN","PCS","")</f>
        <v/>
      </c>
      <c r="AA2489" s="87">
        <f>db[[#This Row],[QTY B]]*IF(db[[#This Row],[QTY TG]]="",1,db[[#This Row],[QTY TG]])*IF(db[[#This Row],[QTY K]]="",1,db[[#This Row],[QTY K]])</f>
        <v>180</v>
      </c>
      <c r="AB2489" s="87" t="str">
        <f>IF(db[[#This Row],[STN K]]="",IF(db[[#This Row],[STN TG]]="",db[[#This Row],[STN B]],db[[#This Row],[STN TG]]),db[[#This Row],[STN K]])</f>
        <v>PCS</v>
      </c>
      <c r="AC2489" s="87"/>
    </row>
    <row r="2490" spans="1:29" x14ac:dyDescent="0.25">
      <c r="A2490" s="87">
        <f>ROW()-1</f>
        <v>2489</v>
      </c>
      <c r="B2490" s="3" t="str">
        <f>LOWER(SUBSTITUTE(SUBSTITUTE(SUBSTITUTE(SUBSTITUTE(SUBSTITUTE(SUBSTITUTE(db[[#This Row],[NB BM]]," ",),".",""),"-",""),"(",""),")",""),"/",""))</f>
        <v>pcasebdxlg866</v>
      </c>
      <c r="C2490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D2490" s="3" t="str">
        <f>LOWER(SUBSTITUTE(SUBSTITUTE(SUBSTITUTE(SUBSTITUTE(SUBSTITUTE(SUBSTITUTE(SUBSTITUTE(SUBSTITUTE(SUBSTITUTE(db[[#This Row],[NB PAJAK]]," ",""),"-",""),"(",""),")",""),".",""),",",""),"/",""),"""",""),"+",""))</f>
        <v/>
      </c>
      <c r="E2490" s="3" t="str">
        <f>LOWER(SUBSTITUTE(SUBSTITUTE(SUBSTITUTE(SUBSTITUTE(SUBSTITUTE(SUBSTITUTE(SUBSTITUTE(SUBSTITUTE(SUBSTITUTE(db[[#This Row],[NB BM]]&amp;db[[#This Row],[QTY/ CTN]]," ",),".",""),"-",""),"(",""),")",""),",",""),"/",""),"""",""),"+",""))</f>
        <v>pcasebdxlg866144pcs</v>
      </c>
      <c r="F24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tpbdxlgbd866144pcsuntana</v>
      </c>
      <c r="G2490" s="4" t="s">
        <v>5450</v>
      </c>
      <c r="H2490" s="4" t="s">
        <v>5411</v>
      </c>
      <c r="I2490" s="49"/>
      <c r="J2490" s="1" t="s">
        <v>1621</v>
      </c>
      <c r="K2490" s="28" t="e">
        <f>IF(db[[#This Row],[NB NOTA_C]]="","",COUNTIF([2]!B_MSK[concat],db[[#This Row],[NB NOTA_C]]))</f>
        <v>#REF!</v>
      </c>
      <c r="L2490" s="7" t="s">
        <v>2654</v>
      </c>
      <c r="M2490" s="3" t="s">
        <v>1664</v>
      </c>
      <c r="N2490" s="1" t="s">
        <v>2810</v>
      </c>
      <c r="O2490" s="3"/>
      <c r="P2490" s="3" t="str">
        <f>IF(db[[#This Row],[QTY/ CTN]]="","",SUBSTITUTE(SUBSTITUTE(SUBSTITUTE(db[[#This Row],[QTY/ CTN]]," ","_",2),"(",""),")","")&amp;"_")</f>
        <v>144 PCS_</v>
      </c>
      <c r="Q2490" s="3">
        <f>IF(db[[#This Row],[H_QTY/ CTN]]="","",SEARCH("_",db[[#This Row],[H_QTY/ CTN]]))</f>
        <v>8</v>
      </c>
      <c r="R2490" s="3">
        <f>IF(db[[#This Row],[H_QTY/ CTN]]="","",LEN(db[[#This Row],[H_QTY/ CTN]]))</f>
        <v>8</v>
      </c>
      <c r="S2490" s="87" t="str">
        <f>IF(db[[#This Row],[H_QTY/ CTN]]="","",LEFT(db[[#This Row],[H_QTY/ CTN]],db[[#This Row],[H_1]]-1))</f>
        <v>144 PCS</v>
      </c>
      <c r="T2490" s="87" t="str">
        <f>IF(NOT(db[[#This Row],[H_1]]=db[[#This Row],[H_2]]),MID(db[[#This Row],[H_QTY/ CTN]],db[[#This Row],[H_1]]+1,db[[#This Row],[H_2]]-db[[#This Row],[H_1]]-1),"")</f>
        <v/>
      </c>
      <c r="U2490" s="87" t="str">
        <f>IF(db[[#This Row],[QTY/ CTN B]]="","",LEFT(db[[#This Row],[QTY/ CTN B]],SEARCH(" ",db[[#This Row],[QTY/ CTN B]],1)-1))</f>
        <v>144</v>
      </c>
      <c r="V2490" s="87" t="str">
        <f>IF(db[[#This Row],[QTY/ CTN B]]="","",RIGHT(db[[#This Row],[QTY/ CTN B]],LEN(db[[#This Row],[QTY/ CTN B]])-SEARCH(" ",db[[#This Row],[QTY/ CTN B]],1)))</f>
        <v>PCS</v>
      </c>
      <c r="W2490" s="87" t="str">
        <f>IF(db[[#This Row],[QTY/ CTN TG]]="",IF(db[[#This Row],[STN TG]]="","",12),LEFT(db[[#This Row],[QTY/ CTN TG]],SEARCH(" ",db[[#This Row],[QTY/ CTN TG]],1)-1))</f>
        <v/>
      </c>
      <c r="X2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0" s="87" t="str">
        <f>IF(db[[#This Row],[STN K]]="","",IF(db[[#This Row],[STN TG]]="LSN",12,""))</f>
        <v/>
      </c>
      <c r="Z2490" s="87" t="str">
        <f>IF(db[[#This Row],[STN TG]]="LSN","PCS","")</f>
        <v/>
      </c>
      <c r="AA2490" s="87">
        <f>db[[#This Row],[QTY B]]*IF(db[[#This Row],[QTY TG]]="",1,db[[#This Row],[QTY TG]])*IF(db[[#This Row],[QTY K]]="",1,db[[#This Row],[QTY K]])</f>
        <v>144</v>
      </c>
      <c r="AB2490" s="87" t="str">
        <f>IF(db[[#This Row],[STN K]]="",IF(db[[#This Row],[STN TG]]="",db[[#This Row],[STN B]],db[[#This Row],[STN TG]]),db[[#This Row],[STN K]])</f>
        <v>PCS</v>
      </c>
      <c r="AC2490" s="87"/>
    </row>
    <row r="2491" spans="1:29" x14ac:dyDescent="0.25">
      <c r="A2491" s="87">
        <f>ROW()-1</f>
        <v>2490</v>
      </c>
      <c r="B2491" s="3" t="str">
        <f>LOWER(SUBSTITUTE(SUBSTITUTE(SUBSTITUTE(SUBSTITUTE(SUBSTITUTE(SUBSTITUTE(db[[#This Row],[NB BM]]," ",),".",""),"-",""),"(",""),")",""),"/",""))</f>
        <v>pcbd180un</v>
      </c>
      <c r="C2491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D2491" s="3" t="str">
        <f>LOWER(SUBSTITUTE(SUBSTITUTE(SUBSTITUTE(SUBSTITUTE(SUBSTITUTE(SUBSTITUTE(SUBSTITUTE(SUBSTITUTE(SUBSTITUTE(db[[#This Row],[NB PAJAK]]," ",""),"-",""),"(",""),")",""),".",""),",",""),"/",""),"""",""),"+",""))</f>
        <v/>
      </c>
      <c r="E2491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pcbd180un180pcs</v>
      </c>
      <c r="F2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tpbd180un180pcsuntana</v>
      </c>
      <c r="G2491" s="1" t="s">
        <v>6652</v>
      </c>
      <c r="H2491" s="4" t="s">
        <v>3048</v>
      </c>
      <c r="I2491" s="49"/>
      <c r="J2491" s="1" t="s">
        <v>1621</v>
      </c>
      <c r="K2491" s="26" t="e">
        <f>IF(db[[#This Row],[NB NOTA_C]]="","",COUNTIF([2]!B_MSK[concat],db[[#This Row],[NB NOTA_C]]))</f>
        <v>#REF!</v>
      </c>
      <c r="L2491" s="7" t="s">
        <v>1634</v>
      </c>
      <c r="M2491" s="3" t="s">
        <v>1781</v>
      </c>
      <c r="N2491" s="1" t="s">
        <v>2810</v>
      </c>
      <c r="P2491" s="1" t="str">
        <f>IF(db[[#This Row],[QTY/ CTN]]="","",SUBSTITUTE(SUBSTITUTE(SUBSTITUTE(db[[#This Row],[QTY/ CTN]]," ","_",2),"(",""),")","")&amp;"_")</f>
        <v>180 PCS_</v>
      </c>
      <c r="Q2491" s="1">
        <f>IF(db[[#This Row],[H_QTY/ CTN]]="","",SEARCH("_",db[[#This Row],[H_QTY/ CTN]]))</f>
        <v>8</v>
      </c>
      <c r="R2491" s="1">
        <f>IF(db[[#This Row],[H_QTY/ CTN]]="","",LEN(db[[#This Row],[H_QTY/ CTN]]))</f>
        <v>8</v>
      </c>
      <c r="S2491" s="90" t="str">
        <f>IF(db[[#This Row],[H_QTY/ CTN]]="","",LEFT(db[[#This Row],[H_QTY/ CTN]],db[[#This Row],[H_1]]-1))</f>
        <v>180 PCS</v>
      </c>
      <c r="T2491" s="87" t="str">
        <f>IF(NOT(db[[#This Row],[H_1]]=db[[#This Row],[H_2]]),MID(db[[#This Row],[H_QTY/ CTN]],db[[#This Row],[H_1]]+1,db[[#This Row],[H_2]]-db[[#This Row],[H_1]]-1),"")</f>
        <v/>
      </c>
      <c r="U2491" s="87" t="str">
        <f>IF(db[[#This Row],[QTY/ CTN B]]="","",LEFT(db[[#This Row],[QTY/ CTN B]],SEARCH(" ",db[[#This Row],[QTY/ CTN B]],1)-1))</f>
        <v>180</v>
      </c>
      <c r="V2491" s="87" t="str">
        <f>IF(db[[#This Row],[QTY/ CTN B]]="","",RIGHT(db[[#This Row],[QTY/ CTN B]],LEN(db[[#This Row],[QTY/ CTN B]])-SEARCH(" ",db[[#This Row],[QTY/ CTN B]],1)))</f>
        <v>PCS</v>
      </c>
      <c r="W2491" s="87" t="str">
        <f>IF(db[[#This Row],[QTY/ CTN TG]]="",IF(db[[#This Row],[STN TG]]="","",12),LEFT(db[[#This Row],[QTY/ CTN TG]],SEARCH(" ",db[[#This Row],[QTY/ CTN TG]],1)-1))</f>
        <v/>
      </c>
      <c r="X2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1" s="87" t="str">
        <f>IF(db[[#This Row],[STN K]]="","",IF(db[[#This Row],[STN TG]]="LSN",12,""))</f>
        <v/>
      </c>
      <c r="Z2491" s="87" t="str">
        <f>IF(db[[#This Row],[STN TG]]="LSN","PCS","")</f>
        <v/>
      </c>
      <c r="AA2491" s="87">
        <f>db[[#This Row],[QTY B]]*IF(db[[#This Row],[QTY TG]]="",1,db[[#This Row],[QTY TG]])*IF(db[[#This Row],[QTY K]]="",1,db[[#This Row],[QTY K]])</f>
        <v>180</v>
      </c>
      <c r="AB2491" s="87" t="str">
        <f>IF(db[[#This Row],[STN K]]="",IF(db[[#This Row],[STN TG]]="",db[[#This Row],[STN B]],db[[#This Row],[STN TG]]),db[[#This Row],[STN K]])</f>
        <v>PCS</v>
      </c>
      <c r="AC2491" s="87"/>
    </row>
    <row r="2492" spans="1:29" x14ac:dyDescent="0.25">
      <c r="A2492" s="87">
        <f>ROW()-1</f>
        <v>2491</v>
      </c>
      <c r="B2492" s="3" t="str">
        <f>LOWER(SUBSTITUTE(SUBSTITUTE(SUBSTITUTE(SUBSTITUTE(SUBSTITUTE(SUBSTITUTE(db[[#This Row],[NB BM]]," ",),".",""),"-",""),"(",""),")",""),"/",""))</f>
        <v>pcxlgbd905</v>
      </c>
      <c r="C2492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D2492" s="3" t="str">
        <f>LOWER(SUBSTITUTE(SUBSTITUTE(SUBSTITUTE(SUBSTITUTE(SUBSTITUTE(SUBSTITUTE(SUBSTITUTE(SUBSTITUTE(SUBSTITUTE(db[[#This Row],[NB PAJAK]]," ",""),"-",""),"(",""),")",""),".",""),",",""),"/",""),"""",""),"+",""))</f>
        <v/>
      </c>
      <c r="E2492" s="3" t="str">
        <f>LOWER(SUBSTITUTE(SUBSTITUTE(SUBSTITUTE(SUBSTITUTE(SUBSTITUTE(SUBSTITUTE(SUBSTITUTE(SUBSTITUTE(SUBSTITUTE(db[[#This Row],[NB BM]]&amp;db[[#This Row],[QTY/ CTN]]," ",),".",""),"-",""),"(",""),")",""),",",""),"/",""),"""",""),"+",""))</f>
        <v>pcxlgbd905144pcs</v>
      </c>
      <c r="F2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tpbdxlg905144pcsuntana</v>
      </c>
      <c r="G2492" s="1" t="s">
        <v>6653</v>
      </c>
      <c r="H2492" s="4" t="s">
        <v>3049</v>
      </c>
      <c r="I2492" s="2"/>
      <c r="J2492" s="1" t="s">
        <v>1621</v>
      </c>
      <c r="K2492" s="26" t="e">
        <f>IF(db[[#This Row],[NB NOTA_C]]="","",COUNTIF([2]!B_MSK[concat],db[[#This Row],[NB NOTA_C]]))</f>
        <v>#REF!</v>
      </c>
      <c r="L2492" s="7" t="s">
        <v>1634</v>
      </c>
      <c r="M2492" s="3" t="s">
        <v>1664</v>
      </c>
      <c r="N2492" s="1" t="s">
        <v>2810</v>
      </c>
      <c r="P2492" s="1" t="str">
        <f>IF(db[[#This Row],[QTY/ CTN]]="","",SUBSTITUTE(SUBSTITUTE(SUBSTITUTE(db[[#This Row],[QTY/ CTN]]," ","_",2),"(",""),")","")&amp;"_")</f>
        <v>144 PCS_</v>
      </c>
      <c r="Q2492" s="1">
        <f>IF(db[[#This Row],[H_QTY/ CTN]]="","",SEARCH("_",db[[#This Row],[H_QTY/ CTN]]))</f>
        <v>8</v>
      </c>
      <c r="R2492" s="1">
        <f>IF(db[[#This Row],[H_QTY/ CTN]]="","",LEN(db[[#This Row],[H_QTY/ CTN]]))</f>
        <v>8</v>
      </c>
      <c r="S2492" s="90" t="str">
        <f>IF(db[[#This Row],[H_QTY/ CTN]]="","",LEFT(db[[#This Row],[H_QTY/ CTN]],db[[#This Row],[H_1]]-1))</f>
        <v>144 PCS</v>
      </c>
      <c r="T2492" s="87" t="str">
        <f>IF(NOT(db[[#This Row],[H_1]]=db[[#This Row],[H_2]]),MID(db[[#This Row],[H_QTY/ CTN]],db[[#This Row],[H_1]]+1,db[[#This Row],[H_2]]-db[[#This Row],[H_1]]-1),"")</f>
        <v/>
      </c>
      <c r="U2492" s="87" t="str">
        <f>IF(db[[#This Row],[QTY/ CTN B]]="","",LEFT(db[[#This Row],[QTY/ CTN B]],SEARCH(" ",db[[#This Row],[QTY/ CTN B]],1)-1))</f>
        <v>144</v>
      </c>
      <c r="V2492" s="87" t="str">
        <f>IF(db[[#This Row],[QTY/ CTN B]]="","",RIGHT(db[[#This Row],[QTY/ CTN B]],LEN(db[[#This Row],[QTY/ CTN B]])-SEARCH(" ",db[[#This Row],[QTY/ CTN B]],1)))</f>
        <v>PCS</v>
      </c>
      <c r="W2492" s="87" t="str">
        <f>IF(db[[#This Row],[QTY/ CTN TG]]="",IF(db[[#This Row],[STN TG]]="","",12),LEFT(db[[#This Row],[QTY/ CTN TG]],SEARCH(" ",db[[#This Row],[QTY/ CTN TG]],1)-1))</f>
        <v/>
      </c>
      <c r="X2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2" s="87" t="str">
        <f>IF(db[[#This Row],[STN K]]="","",IF(db[[#This Row],[STN TG]]="LSN",12,""))</f>
        <v/>
      </c>
      <c r="Z2492" s="87" t="str">
        <f>IF(db[[#This Row],[STN TG]]="LSN","PCS","")</f>
        <v/>
      </c>
      <c r="AA2492" s="87">
        <f>db[[#This Row],[QTY B]]*IF(db[[#This Row],[QTY TG]]="",1,db[[#This Row],[QTY TG]])*IF(db[[#This Row],[QTY K]]="",1,db[[#This Row],[QTY K]])</f>
        <v>144</v>
      </c>
      <c r="AB2492" s="87" t="str">
        <f>IF(db[[#This Row],[STN K]]="",IF(db[[#This Row],[STN TG]]="",db[[#This Row],[STN B]],db[[#This Row],[STN TG]]),db[[#This Row],[STN K]])</f>
        <v>PCS</v>
      </c>
      <c r="AC2492" s="87"/>
    </row>
    <row r="2493" spans="1:29" x14ac:dyDescent="0.25">
      <c r="A2493" s="87">
        <f>ROW()-1</f>
        <v>2492</v>
      </c>
      <c r="B2493" s="3" t="str">
        <f>LOWER(SUBSTITUTE(SUBSTITUTE(SUBSTITUTE(SUBSTITUTE(SUBSTITUTE(SUBSTITUTE(db[[#This Row],[NB BM]]," ",),".",""),"-",""),"(",""),")",""),"/",""))</f>
        <v>pcxlgbd17728a</v>
      </c>
      <c r="C2493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D2493" s="3" t="str">
        <f>LOWER(SUBSTITUTE(SUBSTITUTE(SUBSTITUTE(SUBSTITUTE(SUBSTITUTE(SUBSTITUTE(SUBSTITUTE(SUBSTITUTE(SUBSTITUTE(db[[#This Row],[NB PAJAK]]," ",""),"-",""),"(",""),")",""),".",""),",",""),"/",""),"""",""),"+",""))</f>
        <v/>
      </c>
      <c r="E2493" s="3" t="str">
        <f>LOWER(SUBSTITUTE(SUBSTITUTE(SUBSTITUTE(SUBSTITUTE(SUBSTITUTE(SUBSTITUTE(SUBSTITUTE(SUBSTITUTE(SUBSTITUTE(db[[#This Row],[NB BM]]&amp;db[[#This Row],[QTY/ CTN]]," ",),".",""),"-",""),"(",""),")",""),",",""),"/",""),"""",""),"+",""))</f>
        <v>pcxlgbd17728a180pcs</v>
      </c>
      <c r="F2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tpbdxlgbd17728a180pcsuntana</v>
      </c>
      <c r="G2493" s="1" t="s">
        <v>6654</v>
      </c>
      <c r="H2493" s="4" t="s">
        <v>3037</v>
      </c>
      <c r="I2493" s="49"/>
      <c r="J2493" s="1" t="s">
        <v>1621</v>
      </c>
      <c r="K2493" s="26" t="e">
        <f>IF(db[[#This Row],[NB NOTA_C]]="","",COUNTIF([2]!B_MSK[concat],db[[#This Row],[NB NOTA_C]]))</f>
        <v>#REF!</v>
      </c>
      <c r="L2493" s="7" t="s">
        <v>2654</v>
      </c>
      <c r="M2493" s="3" t="s">
        <v>1781</v>
      </c>
      <c r="N2493" s="1" t="s">
        <v>2810</v>
      </c>
      <c r="O2493" s="3"/>
      <c r="P2493" s="3" t="str">
        <f>IF(db[[#This Row],[QTY/ CTN]]="","",SUBSTITUTE(SUBSTITUTE(SUBSTITUTE(db[[#This Row],[QTY/ CTN]]," ","_",2),"(",""),")","")&amp;"_")</f>
        <v>180 PCS_</v>
      </c>
      <c r="Q2493" s="3">
        <f>IF(db[[#This Row],[H_QTY/ CTN]]="","",SEARCH("_",db[[#This Row],[H_QTY/ CTN]]))</f>
        <v>8</v>
      </c>
      <c r="R2493" s="3">
        <f>IF(db[[#This Row],[H_QTY/ CTN]]="","",LEN(db[[#This Row],[H_QTY/ CTN]]))</f>
        <v>8</v>
      </c>
      <c r="S2493" s="90" t="str">
        <f>IF(db[[#This Row],[H_QTY/ CTN]]="","",LEFT(db[[#This Row],[H_QTY/ CTN]],db[[#This Row],[H_1]]-1))</f>
        <v>180 PCS</v>
      </c>
      <c r="T2493" s="87" t="str">
        <f>IF(NOT(db[[#This Row],[H_1]]=db[[#This Row],[H_2]]),MID(db[[#This Row],[H_QTY/ CTN]],db[[#This Row],[H_1]]+1,db[[#This Row],[H_2]]-db[[#This Row],[H_1]]-1),"")</f>
        <v/>
      </c>
      <c r="U2493" s="87" t="str">
        <f>IF(db[[#This Row],[QTY/ CTN B]]="","",LEFT(db[[#This Row],[QTY/ CTN B]],SEARCH(" ",db[[#This Row],[QTY/ CTN B]],1)-1))</f>
        <v>180</v>
      </c>
      <c r="V2493" s="87" t="str">
        <f>IF(db[[#This Row],[QTY/ CTN B]]="","",RIGHT(db[[#This Row],[QTY/ CTN B]],LEN(db[[#This Row],[QTY/ CTN B]])-SEARCH(" ",db[[#This Row],[QTY/ CTN B]],1)))</f>
        <v>PCS</v>
      </c>
      <c r="W2493" s="87" t="str">
        <f>IF(db[[#This Row],[QTY/ CTN TG]]="",IF(db[[#This Row],[STN TG]]="","",12),LEFT(db[[#This Row],[QTY/ CTN TG]],SEARCH(" ",db[[#This Row],[QTY/ CTN TG]],1)-1))</f>
        <v/>
      </c>
      <c r="X2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3" s="87" t="str">
        <f>IF(db[[#This Row],[STN K]]="","",IF(db[[#This Row],[STN TG]]="LSN",12,""))</f>
        <v/>
      </c>
      <c r="Z2493" s="87" t="str">
        <f>IF(db[[#This Row],[STN TG]]="LSN","PCS","")</f>
        <v/>
      </c>
      <c r="AA2493" s="87">
        <f>db[[#This Row],[QTY B]]*IF(db[[#This Row],[QTY TG]]="",1,db[[#This Row],[QTY TG]])*IF(db[[#This Row],[QTY K]]="",1,db[[#This Row],[QTY K]])</f>
        <v>180</v>
      </c>
      <c r="AB2493" s="87" t="str">
        <f>IF(db[[#This Row],[STN K]]="",IF(db[[#This Row],[STN TG]]="",db[[#This Row],[STN B]],db[[#This Row],[STN TG]]),db[[#This Row],[STN K]])</f>
        <v>PCS</v>
      </c>
      <c r="AC2493" s="87"/>
    </row>
    <row r="2494" spans="1:29" x14ac:dyDescent="0.25">
      <c r="A2494" s="87">
        <f>ROW()-1</f>
        <v>2493</v>
      </c>
      <c r="B2494" s="3" t="str">
        <f>LOWER(SUBSTITUTE(SUBSTITUTE(SUBSTITUTE(SUBSTITUTE(SUBSTITUTE(SUBSTITUTE(db[[#This Row],[NB BM]]," ",),".",""),"-",""),"(",""),")",""),"/",""))</f>
        <v>pcxlgbd798</v>
      </c>
      <c r="C2494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D2494" s="3" t="str">
        <f>LOWER(SUBSTITUTE(SUBSTITUTE(SUBSTITUTE(SUBSTITUTE(SUBSTITUTE(SUBSTITUTE(SUBSTITUTE(SUBSTITUTE(SUBSTITUTE(db[[#This Row],[NB PAJAK]]," ",""),"-",""),"(",""),")",""),".",""),",",""),"/",""),"""",""),"+",""))</f>
        <v/>
      </c>
      <c r="E2494" s="3" t="str">
        <f>LOWER(SUBSTITUTE(SUBSTITUTE(SUBSTITUTE(SUBSTITUTE(SUBSTITUTE(SUBSTITUTE(SUBSTITUTE(SUBSTITUTE(SUBSTITUTE(db[[#This Row],[NB BM]]&amp;db[[#This Row],[QTY/ CTN]]," ",),".",""),"-",""),"(",""),")",""),",",""),"/",""),"""",""),"+",""))</f>
        <v>pcxlgbd798144pcs</v>
      </c>
      <c r="F2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tpbdxlgbd798144pcsuntana</v>
      </c>
      <c r="G2494" s="1" t="s">
        <v>6655</v>
      </c>
      <c r="H2494" s="4" t="s">
        <v>2227</v>
      </c>
      <c r="I2494" s="49"/>
      <c r="J2494" s="1" t="s">
        <v>1621</v>
      </c>
      <c r="K2494" s="26" t="e">
        <f>IF(db[[#This Row],[NB NOTA_C]]="","",COUNTIF([2]!B_MSK[concat],db[[#This Row],[NB NOTA_C]]))</f>
        <v>#REF!</v>
      </c>
      <c r="L2494" s="7" t="s">
        <v>1637</v>
      </c>
      <c r="M2494" s="3" t="s">
        <v>1664</v>
      </c>
      <c r="N2494" s="1" t="s">
        <v>2810</v>
      </c>
      <c r="P2494" s="1" t="str">
        <f>IF(db[[#This Row],[QTY/ CTN]]="","",SUBSTITUTE(SUBSTITUTE(SUBSTITUTE(db[[#This Row],[QTY/ CTN]]," ","_",2),"(",""),")","")&amp;"_")</f>
        <v>144 PCS_</v>
      </c>
      <c r="Q2494" s="1">
        <f>IF(db[[#This Row],[H_QTY/ CTN]]="","",SEARCH("_",db[[#This Row],[H_QTY/ CTN]]))</f>
        <v>8</v>
      </c>
      <c r="R2494" s="1">
        <f>IF(db[[#This Row],[H_QTY/ CTN]]="","",LEN(db[[#This Row],[H_QTY/ CTN]]))</f>
        <v>8</v>
      </c>
      <c r="S2494" s="90" t="str">
        <f>IF(db[[#This Row],[H_QTY/ CTN]]="","",LEFT(db[[#This Row],[H_QTY/ CTN]],db[[#This Row],[H_1]]-1))</f>
        <v>144 PCS</v>
      </c>
      <c r="T2494" s="87" t="str">
        <f>IF(NOT(db[[#This Row],[H_1]]=db[[#This Row],[H_2]]),MID(db[[#This Row],[H_QTY/ CTN]],db[[#This Row],[H_1]]+1,db[[#This Row],[H_2]]-db[[#This Row],[H_1]]-1),"")</f>
        <v/>
      </c>
      <c r="U2494" s="87" t="str">
        <f>IF(db[[#This Row],[QTY/ CTN B]]="","",LEFT(db[[#This Row],[QTY/ CTN B]],SEARCH(" ",db[[#This Row],[QTY/ CTN B]],1)-1))</f>
        <v>144</v>
      </c>
      <c r="V2494" s="87" t="str">
        <f>IF(db[[#This Row],[QTY/ CTN B]]="","",RIGHT(db[[#This Row],[QTY/ CTN B]],LEN(db[[#This Row],[QTY/ CTN B]])-SEARCH(" ",db[[#This Row],[QTY/ CTN B]],1)))</f>
        <v>PCS</v>
      </c>
      <c r="W2494" s="87" t="str">
        <f>IF(db[[#This Row],[QTY/ CTN TG]]="",IF(db[[#This Row],[STN TG]]="","",12),LEFT(db[[#This Row],[QTY/ CTN TG]],SEARCH(" ",db[[#This Row],[QTY/ CTN TG]],1)-1))</f>
        <v/>
      </c>
      <c r="X2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4" s="87" t="str">
        <f>IF(db[[#This Row],[STN K]]="","",IF(db[[#This Row],[STN TG]]="LSN",12,""))</f>
        <v/>
      </c>
      <c r="Z2494" s="87" t="str">
        <f>IF(db[[#This Row],[STN TG]]="LSN","PCS","")</f>
        <v/>
      </c>
      <c r="AA2494" s="87">
        <f>db[[#This Row],[QTY B]]*IF(db[[#This Row],[QTY TG]]="",1,db[[#This Row],[QTY TG]])*IF(db[[#This Row],[QTY K]]="",1,db[[#This Row],[QTY K]])</f>
        <v>144</v>
      </c>
      <c r="AB2494" s="87" t="str">
        <f>IF(db[[#This Row],[STN K]]="",IF(db[[#This Row],[STN TG]]="",db[[#This Row],[STN B]],db[[#This Row],[STN TG]]),db[[#This Row],[STN K]])</f>
        <v>PCS</v>
      </c>
      <c r="AC2494" s="87"/>
    </row>
    <row r="2495" spans="1:29" x14ac:dyDescent="0.25">
      <c r="A2495" s="87">
        <f>ROW()-1</f>
        <v>2494</v>
      </c>
      <c r="B2495" s="3" t="str">
        <f>LOWER(SUBSTITUTE(SUBSTITUTE(SUBSTITUTE(SUBSTITUTE(SUBSTITUTE(SUBSTITUTE(db[[#This Row],[NB BM]]," ",),".",""),"-",""),"(",""),")",""),"/",""))</f>
        <v>pcbd191un</v>
      </c>
      <c r="C2495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D2495" s="3" t="str">
        <f>LOWER(SUBSTITUTE(SUBSTITUTE(SUBSTITUTE(SUBSTITUTE(SUBSTITUTE(SUBSTITUTE(SUBSTITUTE(SUBSTITUTE(SUBSTITUTE(db[[#This Row],[NB PAJAK]]," ",""),"-",""),"(",""),")",""),".",""),",",""),"/",""),"""",""),"+",""))</f>
        <v/>
      </c>
      <c r="E2495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pcbd191un180pcs</v>
      </c>
      <c r="F2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tpbd191un180pcsuntana</v>
      </c>
      <c r="G2495" s="1" t="s">
        <v>6620</v>
      </c>
      <c r="H2495" s="4" t="s">
        <v>3036</v>
      </c>
      <c r="I2495" s="49"/>
      <c r="J2495" s="1" t="s">
        <v>1621</v>
      </c>
      <c r="K2495" s="26" t="e">
        <f>IF(db[[#This Row],[NB NOTA_C]]="","",COUNTIF([2]!B_MSK[concat],db[[#This Row],[NB NOTA_C]]))</f>
        <v>#REF!</v>
      </c>
      <c r="L2495" s="7" t="s">
        <v>1634</v>
      </c>
      <c r="M2495" s="3" t="s">
        <v>1781</v>
      </c>
      <c r="N2495" s="1" t="s">
        <v>2810</v>
      </c>
      <c r="P2495" s="1" t="str">
        <f>IF(db[[#This Row],[QTY/ CTN]]="","",SUBSTITUTE(SUBSTITUTE(SUBSTITUTE(db[[#This Row],[QTY/ CTN]]," ","_",2),"(",""),")","")&amp;"_")</f>
        <v>180 PCS_</v>
      </c>
      <c r="Q2495" s="1">
        <f>IF(db[[#This Row],[H_QTY/ CTN]]="","",SEARCH("_",db[[#This Row],[H_QTY/ CTN]]))</f>
        <v>8</v>
      </c>
      <c r="R2495" s="1">
        <f>IF(db[[#This Row],[H_QTY/ CTN]]="","",LEN(db[[#This Row],[H_QTY/ CTN]]))</f>
        <v>8</v>
      </c>
      <c r="S2495" s="90" t="str">
        <f>IF(db[[#This Row],[H_QTY/ CTN]]="","",LEFT(db[[#This Row],[H_QTY/ CTN]],db[[#This Row],[H_1]]-1))</f>
        <v>180 PCS</v>
      </c>
      <c r="T2495" s="87" t="str">
        <f>IF(NOT(db[[#This Row],[H_1]]=db[[#This Row],[H_2]]),MID(db[[#This Row],[H_QTY/ CTN]],db[[#This Row],[H_1]]+1,db[[#This Row],[H_2]]-db[[#This Row],[H_1]]-1),"")</f>
        <v/>
      </c>
      <c r="U2495" s="87" t="str">
        <f>IF(db[[#This Row],[QTY/ CTN B]]="","",LEFT(db[[#This Row],[QTY/ CTN B]],SEARCH(" ",db[[#This Row],[QTY/ CTN B]],1)-1))</f>
        <v>180</v>
      </c>
      <c r="V2495" s="87" t="str">
        <f>IF(db[[#This Row],[QTY/ CTN B]]="","",RIGHT(db[[#This Row],[QTY/ CTN B]],LEN(db[[#This Row],[QTY/ CTN B]])-SEARCH(" ",db[[#This Row],[QTY/ CTN B]],1)))</f>
        <v>PCS</v>
      </c>
      <c r="W2495" s="87" t="str">
        <f>IF(db[[#This Row],[QTY/ CTN TG]]="",IF(db[[#This Row],[STN TG]]="","",12),LEFT(db[[#This Row],[QTY/ CTN TG]],SEARCH(" ",db[[#This Row],[QTY/ CTN TG]],1)-1))</f>
        <v/>
      </c>
      <c r="X2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5" s="87" t="str">
        <f>IF(db[[#This Row],[STN K]]="","",IF(db[[#This Row],[STN TG]]="LSN",12,""))</f>
        <v/>
      </c>
      <c r="Z2495" s="87" t="str">
        <f>IF(db[[#This Row],[STN TG]]="LSN","PCS","")</f>
        <v/>
      </c>
      <c r="AA2495" s="87">
        <f>db[[#This Row],[QTY B]]*IF(db[[#This Row],[QTY TG]]="",1,db[[#This Row],[QTY TG]])*IF(db[[#This Row],[QTY K]]="",1,db[[#This Row],[QTY K]])</f>
        <v>180</v>
      </c>
      <c r="AB2495" s="87" t="str">
        <f>IF(db[[#This Row],[STN K]]="",IF(db[[#This Row],[STN TG]]="",db[[#This Row],[STN B]],db[[#This Row],[STN TG]]),db[[#This Row],[STN K]])</f>
        <v>PCS</v>
      </c>
      <c r="AC2495" s="87"/>
    </row>
    <row r="2496" spans="1:29" x14ac:dyDescent="0.25">
      <c r="A2496" s="87">
        <f>ROW()-1</f>
        <v>2495</v>
      </c>
      <c r="B2496" s="3" t="str">
        <f>LOWER(SUBSTITUTE(SUBSTITUTE(SUBSTITUTE(SUBSTITUTE(SUBSTITUTE(SUBSTITUTE(db[[#This Row],[NB BM]]," ",),".",""),"-",""),"(",""),")",""),"/",""))</f>
        <v>pcmagnitb351315</v>
      </c>
      <c r="C2496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D249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E2496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pcmagnitb35131596pcs</v>
      </c>
      <c r="F24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tpmagnetb35131596pcsartomoro</v>
      </c>
      <c r="G2496" s="1" t="s">
        <v>6656</v>
      </c>
      <c r="H2496" s="4" t="s">
        <v>2536</v>
      </c>
      <c r="I2496" s="49" t="s">
        <v>2739</v>
      </c>
      <c r="J2496" s="1" t="s">
        <v>1620</v>
      </c>
      <c r="K2496" s="26" t="e">
        <f>IF(db[[#This Row],[NB NOTA_C]]="","",COUNTIF([2]!B_MSK[concat],db[[#This Row],[NB NOTA_C]]))</f>
        <v>#REF!</v>
      </c>
      <c r="L2496" s="7">
        <v>99</v>
      </c>
      <c r="M2496" s="3" t="s">
        <v>1673</v>
      </c>
      <c r="N2496" s="1" t="s">
        <v>2810</v>
      </c>
      <c r="P2496" s="1" t="str">
        <f>IF(db[[#This Row],[QTY/ CTN]]="","",SUBSTITUTE(SUBSTITUTE(SUBSTITUTE(db[[#This Row],[QTY/ CTN]]," ","_",2),"(",""),")","")&amp;"_")</f>
        <v>96 PCS_</v>
      </c>
      <c r="Q2496" s="1">
        <f>IF(db[[#This Row],[H_QTY/ CTN]]="","",SEARCH("_",db[[#This Row],[H_QTY/ CTN]]))</f>
        <v>7</v>
      </c>
      <c r="R2496" s="1">
        <f>IF(db[[#This Row],[H_QTY/ CTN]]="","",LEN(db[[#This Row],[H_QTY/ CTN]]))</f>
        <v>7</v>
      </c>
      <c r="S2496" s="90" t="str">
        <f>IF(db[[#This Row],[H_QTY/ CTN]]="","",LEFT(db[[#This Row],[H_QTY/ CTN]],db[[#This Row],[H_1]]-1))</f>
        <v>96 PCS</v>
      </c>
      <c r="T2496" s="87" t="str">
        <f>IF(NOT(db[[#This Row],[H_1]]=db[[#This Row],[H_2]]),MID(db[[#This Row],[H_QTY/ CTN]],db[[#This Row],[H_1]]+1,db[[#This Row],[H_2]]-db[[#This Row],[H_1]]-1),"")</f>
        <v/>
      </c>
      <c r="U2496" s="87" t="str">
        <f>IF(db[[#This Row],[QTY/ CTN B]]="","",LEFT(db[[#This Row],[QTY/ CTN B]],SEARCH(" ",db[[#This Row],[QTY/ CTN B]],1)-1))</f>
        <v>96</v>
      </c>
      <c r="V2496" s="87" t="str">
        <f>IF(db[[#This Row],[QTY/ CTN B]]="","",RIGHT(db[[#This Row],[QTY/ CTN B]],LEN(db[[#This Row],[QTY/ CTN B]])-SEARCH(" ",db[[#This Row],[QTY/ CTN B]],1)))</f>
        <v>PCS</v>
      </c>
      <c r="W2496" s="87" t="str">
        <f>IF(db[[#This Row],[QTY/ CTN TG]]="",IF(db[[#This Row],[STN TG]]="","",12),LEFT(db[[#This Row],[QTY/ CTN TG]],SEARCH(" ",db[[#This Row],[QTY/ CTN TG]],1)-1))</f>
        <v/>
      </c>
      <c r="X2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6" s="87" t="str">
        <f>IF(db[[#This Row],[STN K]]="","",IF(db[[#This Row],[STN TG]]="LSN",12,""))</f>
        <v/>
      </c>
      <c r="Z2496" s="87" t="str">
        <f>IF(db[[#This Row],[STN TG]]="LSN","PCS","")</f>
        <v/>
      </c>
      <c r="AA2496" s="87">
        <f>db[[#This Row],[QTY B]]*IF(db[[#This Row],[QTY TG]]="",1,db[[#This Row],[QTY TG]])*IF(db[[#This Row],[QTY K]]="",1,db[[#This Row],[QTY K]])</f>
        <v>96</v>
      </c>
      <c r="AB2496" s="87" t="str">
        <f>IF(db[[#This Row],[STN K]]="",IF(db[[#This Row],[STN TG]]="",db[[#This Row],[STN B]],db[[#This Row],[STN TG]]),db[[#This Row],[STN K]])</f>
        <v>PCS</v>
      </c>
      <c r="AC2496" s="87"/>
    </row>
    <row r="2497" spans="1:29" x14ac:dyDescent="0.25">
      <c r="A2497" s="87">
        <f>ROW()-1</f>
        <v>2496</v>
      </c>
      <c r="B2497" s="3" t="str">
        <f>LOWER(SUBSTITUTE(SUBSTITUTE(SUBSTITUTE(SUBSTITUTE(SUBSTITUTE(SUBSTITUTE(db[[#This Row],[NB BM]]," ",),".",""),"-",""),"(",""),")",""),"/",""))</f>
        <v>pcmagnitb3513821</v>
      </c>
      <c r="C2497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D249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E2497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pcmagnitb351382196pcs</v>
      </c>
      <c r="F24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tpmagnetb351382196pcsartomoro</v>
      </c>
      <c r="G2497" s="1" t="s">
        <v>6657</v>
      </c>
      <c r="H2497" s="4" t="s">
        <v>2538</v>
      </c>
      <c r="I2497" s="49" t="s">
        <v>2741</v>
      </c>
      <c r="J2497" s="1" t="s">
        <v>1620</v>
      </c>
      <c r="K2497" s="26" t="e">
        <f>IF(db[[#This Row],[NB NOTA_C]]="","",COUNTIF([2]!B_MSK[concat],db[[#This Row],[NB NOTA_C]]))</f>
        <v>#REF!</v>
      </c>
      <c r="L2497" s="7">
        <v>99</v>
      </c>
      <c r="M2497" s="3" t="s">
        <v>1673</v>
      </c>
      <c r="N2497" s="1" t="s">
        <v>2810</v>
      </c>
      <c r="O2497" s="1" t="s">
        <v>5786</v>
      </c>
      <c r="P2497" s="1" t="str">
        <f>IF(db[[#This Row],[QTY/ CTN]]="","",SUBSTITUTE(SUBSTITUTE(SUBSTITUTE(db[[#This Row],[QTY/ CTN]]," ","_",2),"(",""),")","")&amp;"_")</f>
        <v>96 PCS_</v>
      </c>
      <c r="Q2497" s="1">
        <f>IF(db[[#This Row],[H_QTY/ CTN]]="","",SEARCH("_",db[[#This Row],[H_QTY/ CTN]]))</f>
        <v>7</v>
      </c>
      <c r="R2497" s="1">
        <f>IF(db[[#This Row],[H_QTY/ CTN]]="","",LEN(db[[#This Row],[H_QTY/ CTN]]))</f>
        <v>7</v>
      </c>
      <c r="S2497" s="90" t="str">
        <f>IF(db[[#This Row],[H_QTY/ CTN]]="","",LEFT(db[[#This Row],[H_QTY/ CTN]],db[[#This Row],[H_1]]-1))</f>
        <v>96 PCS</v>
      </c>
      <c r="T2497" s="87" t="str">
        <f>IF(NOT(db[[#This Row],[H_1]]=db[[#This Row],[H_2]]),MID(db[[#This Row],[H_QTY/ CTN]],db[[#This Row],[H_1]]+1,db[[#This Row],[H_2]]-db[[#This Row],[H_1]]-1),"")</f>
        <v/>
      </c>
      <c r="U2497" s="87" t="str">
        <f>IF(db[[#This Row],[QTY/ CTN B]]="","",LEFT(db[[#This Row],[QTY/ CTN B]],SEARCH(" ",db[[#This Row],[QTY/ CTN B]],1)-1))</f>
        <v>96</v>
      </c>
      <c r="V2497" s="87" t="str">
        <f>IF(db[[#This Row],[QTY/ CTN B]]="","",RIGHT(db[[#This Row],[QTY/ CTN B]],LEN(db[[#This Row],[QTY/ CTN B]])-SEARCH(" ",db[[#This Row],[QTY/ CTN B]],1)))</f>
        <v>PCS</v>
      </c>
      <c r="W2497" s="87" t="str">
        <f>IF(db[[#This Row],[QTY/ CTN TG]]="",IF(db[[#This Row],[STN TG]]="","",12),LEFT(db[[#This Row],[QTY/ CTN TG]],SEARCH(" ",db[[#This Row],[QTY/ CTN TG]],1)-1))</f>
        <v/>
      </c>
      <c r="X2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7" s="87" t="str">
        <f>IF(db[[#This Row],[STN K]]="","",IF(db[[#This Row],[STN TG]]="LSN",12,""))</f>
        <v/>
      </c>
      <c r="Z2497" s="87" t="str">
        <f>IF(db[[#This Row],[STN TG]]="LSN","PCS","")</f>
        <v/>
      </c>
      <c r="AA2497" s="87">
        <f>db[[#This Row],[QTY B]]*IF(db[[#This Row],[QTY TG]]="",1,db[[#This Row],[QTY TG]])*IF(db[[#This Row],[QTY K]]="",1,db[[#This Row],[QTY K]])</f>
        <v>96</v>
      </c>
      <c r="AB2497" s="87" t="str">
        <f>IF(db[[#This Row],[STN K]]="",IF(db[[#This Row],[STN TG]]="",db[[#This Row],[STN B]],db[[#This Row],[STN TG]]),db[[#This Row],[STN K]])</f>
        <v>PCS</v>
      </c>
      <c r="AC2497" s="87"/>
    </row>
    <row r="2498" spans="1:29" x14ac:dyDescent="0.25">
      <c r="A2498" s="87">
        <f>ROW()-1</f>
        <v>2497</v>
      </c>
      <c r="B2498" s="3" t="str">
        <f>LOWER(SUBSTITUTE(SUBSTITUTE(SUBSTITUTE(SUBSTITUTE(SUBSTITUTE(SUBSTITUTE(db[[#This Row],[NB BM]]," ",),".",""),"-",""),"(",""),")",""),"/",""))</f>
        <v>pcmagnitoggyo022</v>
      </c>
      <c r="C2498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D2498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E2498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pcmagnitoggyo02296pcs</v>
      </c>
      <c r="F24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tpmagnetoggyo02296pcsartomoro</v>
      </c>
      <c r="G2498" s="1" t="s">
        <v>6658</v>
      </c>
      <c r="H2498" s="4" t="s">
        <v>2535</v>
      </c>
      <c r="I2498" s="49" t="s">
        <v>2738</v>
      </c>
      <c r="J2498" s="1" t="s">
        <v>1620</v>
      </c>
      <c r="K2498" s="26" t="e">
        <f>IF(db[[#This Row],[NB NOTA_C]]="","",COUNTIF([2]!B_MSK[concat],db[[#This Row],[NB NOTA_C]]))</f>
        <v>#REF!</v>
      </c>
      <c r="L2498" s="7">
        <v>99</v>
      </c>
      <c r="M2498" s="3" t="s">
        <v>1673</v>
      </c>
      <c r="N2498" s="1" t="s">
        <v>2810</v>
      </c>
      <c r="O2498" s="1" t="s">
        <v>6001</v>
      </c>
      <c r="P2498" s="1" t="str">
        <f>IF(db[[#This Row],[QTY/ CTN]]="","",SUBSTITUTE(SUBSTITUTE(SUBSTITUTE(db[[#This Row],[QTY/ CTN]]," ","_",2),"(",""),")","")&amp;"_")</f>
        <v>96 PCS_</v>
      </c>
      <c r="Q2498" s="1">
        <f>IF(db[[#This Row],[H_QTY/ CTN]]="","",SEARCH("_",db[[#This Row],[H_QTY/ CTN]]))</f>
        <v>7</v>
      </c>
      <c r="R2498" s="1">
        <f>IF(db[[#This Row],[H_QTY/ CTN]]="","",LEN(db[[#This Row],[H_QTY/ CTN]]))</f>
        <v>7</v>
      </c>
      <c r="S2498" s="90" t="str">
        <f>IF(db[[#This Row],[H_QTY/ CTN]]="","",LEFT(db[[#This Row],[H_QTY/ CTN]],db[[#This Row],[H_1]]-1))</f>
        <v>96 PCS</v>
      </c>
      <c r="T2498" s="87" t="str">
        <f>IF(NOT(db[[#This Row],[H_1]]=db[[#This Row],[H_2]]),MID(db[[#This Row],[H_QTY/ CTN]],db[[#This Row],[H_1]]+1,db[[#This Row],[H_2]]-db[[#This Row],[H_1]]-1),"")</f>
        <v/>
      </c>
      <c r="U2498" s="87" t="str">
        <f>IF(db[[#This Row],[QTY/ CTN B]]="","",LEFT(db[[#This Row],[QTY/ CTN B]],SEARCH(" ",db[[#This Row],[QTY/ CTN B]],1)-1))</f>
        <v>96</v>
      </c>
      <c r="V2498" s="87" t="str">
        <f>IF(db[[#This Row],[QTY/ CTN B]]="","",RIGHT(db[[#This Row],[QTY/ CTN B]],LEN(db[[#This Row],[QTY/ CTN B]])-SEARCH(" ",db[[#This Row],[QTY/ CTN B]],1)))</f>
        <v>PCS</v>
      </c>
      <c r="W2498" s="87" t="str">
        <f>IF(db[[#This Row],[QTY/ CTN TG]]="",IF(db[[#This Row],[STN TG]]="","",12),LEFT(db[[#This Row],[QTY/ CTN TG]],SEARCH(" ",db[[#This Row],[QTY/ CTN TG]],1)-1))</f>
        <v/>
      </c>
      <c r="X2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8" s="87" t="str">
        <f>IF(db[[#This Row],[STN K]]="","",IF(db[[#This Row],[STN TG]]="LSN",12,""))</f>
        <v/>
      </c>
      <c r="Z2498" s="87" t="str">
        <f>IF(db[[#This Row],[STN TG]]="LSN","PCS","")</f>
        <v/>
      </c>
      <c r="AA2498" s="87">
        <f>db[[#This Row],[QTY B]]*IF(db[[#This Row],[QTY TG]]="",1,db[[#This Row],[QTY TG]])*IF(db[[#This Row],[QTY K]]="",1,db[[#This Row],[QTY K]])</f>
        <v>96</v>
      </c>
      <c r="AB2498" s="87" t="str">
        <f>IF(db[[#This Row],[STN K]]="",IF(db[[#This Row],[STN TG]]="",db[[#This Row],[STN B]],db[[#This Row],[STN TG]]),db[[#This Row],[STN K]])</f>
        <v>PCS</v>
      </c>
      <c r="AC2498" s="87"/>
    </row>
    <row r="2499" spans="1:29" x14ac:dyDescent="0.25">
      <c r="A2499" s="87">
        <f>ROW()-1</f>
        <v>2498</v>
      </c>
      <c r="B2499" s="3" t="str">
        <f>LOWER(SUBSTITUTE(SUBSTITUTE(SUBSTITUTE(SUBSTITUTE(SUBSTITUTE(SUBSTITUTE(db[[#This Row],[NB BM]]," ",),".",""),"-",""),"(",""),")",""),"/",""))</f>
        <v>pcmagnitoggyo22l</v>
      </c>
      <c r="C2499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D2499" s="3" t="str">
        <f>LOWER(SUBSTITUTE(SUBSTITUTE(SUBSTITUTE(SUBSTITUTE(SUBSTITUTE(SUBSTITUTE(SUBSTITUTE(SUBSTITUTE(SUBSTITUTE(db[[#This Row],[NB PAJAK]]," ",""),"-",""),"(",""),")",""),".",""),",",""),"/",""),"""",""),"+",""))</f>
        <v/>
      </c>
      <c r="E2499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pcmagnitoggyo22l58pcs</v>
      </c>
      <c r="F24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tpmagnetoggyo022l58pcsuntana</v>
      </c>
      <c r="G2499" s="1" t="s">
        <v>6659</v>
      </c>
      <c r="H2499" s="4" t="s">
        <v>2591</v>
      </c>
      <c r="I2499" s="49"/>
      <c r="J2499" s="1" t="s">
        <v>1621</v>
      </c>
      <c r="K2499" s="26" t="e">
        <f>IF(db[[#This Row],[NB NOTA_C]]="","",COUNTIF([2]!B_MSK[concat],db[[#This Row],[NB NOTA_C]]))</f>
        <v>#REF!</v>
      </c>
      <c r="L2499" s="7" t="s">
        <v>1634</v>
      </c>
      <c r="M2499" s="3" t="s">
        <v>2593</v>
      </c>
      <c r="N2499" s="1" t="s">
        <v>2810</v>
      </c>
      <c r="P2499" s="1" t="str">
        <f>IF(db[[#This Row],[QTY/ CTN]]="","",SUBSTITUTE(SUBSTITUTE(SUBSTITUTE(db[[#This Row],[QTY/ CTN]]," ","_",2),"(",""),")","")&amp;"_")</f>
        <v>58 PCS_</v>
      </c>
      <c r="Q2499" s="1">
        <f>IF(db[[#This Row],[H_QTY/ CTN]]="","",SEARCH("_",db[[#This Row],[H_QTY/ CTN]]))</f>
        <v>7</v>
      </c>
      <c r="R2499" s="1">
        <f>IF(db[[#This Row],[H_QTY/ CTN]]="","",LEN(db[[#This Row],[H_QTY/ CTN]]))</f>
        <v>7</v>
      </c>
      <c r="S2499" s="90" t="str">
        <f>IF(db[[#This Row],[H_QTY/ CTN]]="","",LEFT(db[[#This Row],[H_QTY/ CTN]],db[[#This Row],[H_1]]-1))</f>
        <v>58 PCS</v>
      </c>
      <c r="T2499" s="87" t="str">
        <f>IF(NOT(db[[#This Row],[H_1]]=db[[#This Row],[H_2]]),MID(db[[#This Row],[H_QTY/ CTN]],db[[#This Row],[H_1]]+1,db[[#This Row],[H_2]]-db[[#This Row],[H_1]]-1),"")</f>
        <v/>
      </c>
      <c r="U2499" s="87" t="str">
        <f>IF(db[[#This Row],[QTY/ CTN B]]="","",LEFT(db[[#This Row],[QTY/ CTN B]],SEARCH(" ",db[[#This Row],[QTY/ CTN B]],1)-1))</f>
        <v>58</v>
      </c>
      <c r="V2499" s="87" t="str">
        <f>IF(db[[#This Row],[QTY/ CTN B]]="","",RIGHT(db[[#This Row],[QTY/ CTN B]],LEN(db[[#This Row],[QTY/ CTN B]])-SEARCH(" ",db[[#This Row],[QTY/ CTN B]],1)))</f>
        <v>PCS</v>
      </c>
      <c r="W2499" s="87" t="str">
        <f>IF(db[[#This Row],[QTY/ CTN TG]]="",IF(db[[#This Row],[STN TG]]="","",12),LEFT(db[[#This Row],[QTY/ CTN TG]],SEARCH(" ",db[[#This Row],[QTY/ CTN TG]],1)-1))</f>
        <v/>
      </c>
      <c r="X2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499" s="87" t="str">
        <f>IF(db[[#This Row],[STN K]]="","",IF(db[[#This Row],[STN TG]]="LSN",12,""))</f>
        <v/>
      </c>
      <c r="Z2499" s="87" t="str">
        <f>IF(db[[#This Row],[STN TG]]="LSN","PCS","")</f>
        <v/>
      </c>
      <c r="AA2499" s="87">
        <f>db[[#This Row],[QTY B]]*IF(db[[#This Row],[QTY TG]]="",1,db[[#This Row],[QTY TG]])*IF(db[[#This Row],[QTY K]]="",1,db[[#This Row],[QTY K]])</f>
        <v>58</v>
      </c>
      <c r="AB2499" s="87" t="str">
        <f>IF(db[[#This Row],[STN K]]="",IF(db[[#This Row],[STN TG]]="",db[[#This Row],[STN B]],db[[#This Row],[STN TG]]),db[[#This Row],[STN K]])</f>
        <v>PCS</v>
      </c>
      <c r="AC2499" s="87"/>
    </row>
    <row r="2500" spans="1:29" x14ac:dyDescent="0.25">
      <c r="A2500" s="87">
        <f>ROW()-1</f>
        <v>2499</v>
      </c>
      <c r="B2500" s="3" t="str">
        <f>LOWER(SUBSTITUTE(SUBSTITUTE(SUBSTITUTE(SUBSTITUTE(SUBSTITUTE(SUBSTITUTE(db[[#This Row],[NB BM]]," ",),".",""),"-",""),"(",""),")",""),"/",""))</f>
        <v>pcbd918</v>
      </c>
      <c r="C2500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D2500" s="3" t="str">
        <f>LOWER(SUBSTITUTE(SUBSTITUTE(SUBSTITUTE(SUBSTITUTE(SUBSTITUTE(SUBSTITUTE(SUBSTITUTE(SUBSTITUTE(SUBSTITUTE(db[[#This Row],[NB PAJAK]]," ",""),"-",""),"(",""),")",""),".",""),",",""),"/",""),"""",""),"+",""))</f>
        <v/>
      </c>
      <c r="E2500" s="3" t="str">
        <f>LOWER(SUBSTITUTE(SUBSTITUTE(SUBSTITUTE(SUBSTITUTE(SUBSTITUTE(SUBSTITUTE(SUBSTITUTE(SUBSTITUTE(SUBSTITUTE(db[[#This Row],[NB BM]]&amp;db[[#This Row],[QTY/ CTN]]," ",),".",""),"-",""),"(",""),")",""),",",""),"/",""),"""",""),"+",""))</f>
        <v>pcbd918180pcs</v>
      </c>
      <c r="F25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tppensilbdbd918180pcsuntana</v>
      </c>
      <c r="G2500" s="1" t="s">
        <v>6660</v>
      </c>
      <c r="H2500" s="4" t="s">
        <v>2653</v>
      </c>
      <c r="I2500" s="49"/>
      <c r="J2500" s="1" t="s">
        <v>1621</v>
      </c>
      <c r="K2500" s="26" t="e">
        <f>IF(db[[#This Row],[NB NOTA_C]]="","",COUNTIF([2]!B_MSK[concat],db[[#This Row],[NB NOTA_C]]))</f>
        <v>#REF!</v>
      </c>
      <c r="L2500" s="7" t="s">
        <v>2654</v>
      </c>
      <c r="M2500" s="3" t="s">
        <v>1781</v>
      </c>
      <c r="N2500" s="1" t="s">
        <v>2810</v>
      </c>
      <c r="P2500" s="1" t="str">
        <f>IF(db[[#This Row],[QTY/ CTN]]="","",SUBSTITUTE(SUBSTITUTE(SUBSTITUTE(db[[#This Row],[QTY/ CTN]]," ","_",2),"(",""),")","")&amp;"_")</f>
        <v>180 PCS_</v>
      </c>
      <c r="Q2500" s="1">
        <f>IF(db[[#This Row],[H_QTY/ CTN]]="","",SEARCH("_",db[[#This Row],[H_QTY/ CTN]]))</f>
        <v>8</v>
      </c>
      <c r="R2500" s="1">
        <f>IF(db[[#This Row],[H_QTY/ CTN]]="","",LEN(db[[#This Row],[H_QTY/ CTN]]))</f>
        <v>8</v>
      </c>
      <c r="S2500" s="90" t="str">
        <f>IF(db[[#This Row],[H_QTY/ CTN]]="","",LEFT(db[[#This Row],[H_QTY/ CTN]],db[[#This Row],[H_1]]-1))</f>
        <v>180 PCS</v>
      </c>
      <c r="T2500" s="87" t="str">
        <f>IF(NOT(db[[#This Row],[H_1]]=db[[#This Row],[H_2]]),MID(db[[#This Row],[H_QTY/ CTN]],db[[#This Row],[H_1]]+1,db[[#This Row],[H_2]]-db[[#This Row],[H_1]]-1),"")</f>
        <v/>
      </c>
      <c r="U2500" s="87" t="str">
        <f>IF(db[[#This Row],[QTY/ CTN B]]="","",LEFT(db[[#This Row],[QTY/ CTN B]],SEARCH(" ",db[[#This Row],[QTY/ CTN B]],1)-1))</f>
        <v>180</v>
      </c>
      <c r="V2500" s="87" t="str">
        <f>IF(db[[#This Row],[QTY/ CTN B]]="","",RIGHT(db[[#This Row],[QTY/ CTN B]],LEN(db[[#This Row],[QTY/ CTN B]])-SEARCH(" ",db[[#This Row],[QTY/ CTN B]],1)))</f>
        <v>PCS</v>
      </c>
      <c r="W2500" s="87" t="str">
        <f>IF(db[[#This Row],[QTY/ CTN TG]]="",IF(db[[#This Row],[STN TG]]="","",12),LEFT(db[[#This Row],[QTY/ CTN TG]],SEARCH(" ",db[[#This Row],[QTY/ CTN TG]],1)-1))</f>
        <v/>
      </c>
      <c r="X2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0" s="87" t="str">
        <f>IF(db[[#This Row],[STN K]]="","",IF(db[[#This Row],[STN TG]]="LSN",12,""))</f>
        <v/>
      </c>
      <c r="Z2500" s="87" t="str">
        <f>IF(db[[#This Row],[STN TG]]="LSN","PCS","")</f>
        <v/>
      </c>
      <c r="AA2500" s="87">
        <f>db[[#This Row],[QTY B]]*IF(db[[#This Row],[QTY TG]]="",1,db[[#This Row],[QTY TG]])*IF(db[[#This Row],[QTY K]]="",1,db[[#This Row],[QTY K]])</f>
        <v>180</v>
      </c>
      <c r="AB2500" s="87" t="str">
        <f>IF(db[[#This Row],[STN K]]="",IF(db[[#This Row],[STN TG]]="",db[[#This Row],[STN B]],db[[#This Row],[STN TG]]),db[[#This Row],[STN K]])</f>
        <v>PCS</v>
      </c>
      <c r="AC2500" s="87"/>
    </row>
    <row r="2501" spans="1:29" x14ac:dyDescent="0.25">
      <c r="A2501" s="87">
        <f>ROW()-1</f>
        <v>2500</v>
      </c>
      <c r="B2501" s="3" t="str">
        <f>LOWER(SUBSTITUTE(SUBSTITUTE(SUBSTITUTE(SUBSTITUTE(SUBSTITUTE(SUBSTITUTE(db[[#This Row],[NB BM]]," ",),".",""),"-",""),"(",""),")",""),"/",""))</f>
        <v>pcbd19125</v>
      </c>
      <c r="C2501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D2501" s="3" t="str">
        <f>LOWER(SUBSTITUTE(SUBSTITUTE(SUBSTITUTE(SUBSTITUTE(SUBSTITUTE(SUBSTITUTE(SUBSTITUTE(SUBSTITUTE(SUBSTITUTE(db[[#This Row],[NB PAJAK]]," ",""),"-",""),"(",""),")",""),".",""),",",""),"/",""),"""",""),"+",""))</f>
        <v/>
      </c>
      <c r="E2501" s="3" t="str">
        <f>LOWER(SUBSTITUTE(SUBSTITUTE(SUBSTITUTE(SUBSTITUTE(SUBSTITUTE(SUBSTITUTE(SUBSTITUTE(SUBSTITUTE(SUBSTITUTE(db[[#This Row],[NB BM]]&amp;db[[#This Row],[QTY/ CTN]]," ",),".",""),"-",""),"(",""),")",""),",",""),"/",""),"""",""),"+",""))</f>
        <v>pcbd19125180pcs</v>
      </c>
      <c r="F2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tppensilbd19125180pcsuntana</v>
      </c>
      <c r="G2501" s="1" t="s">
        <v>6661</v>
      </c>
      <c r="H2501" s="4" t="s">
        <v>3224</v>
      </c>
      <c r="I2501" s="49"/>
      <c r="J2501" s="1" t="s">
        <v>1621</v>
      </c>
      <c r="K2501" s="26" t="e">
        <f>IF(db[[#This Row],[NB NOTA_C]]="","",COUNTIF([2]!B_MSK[concat],db[[#This Row],[NB NOTA_C]]))</f>
        <v>#REF!</v>
      </c>
      <c r="L2501" s="7" t="s">
        <v>2654</v>
      </c>
      <c r="M2501" s="3" t="s">
        <v>1781</v>
      </c>
      <c r="N2501" s="1" t="s">
        <v>2810</v>
      </c>
      <c r="O2501" s="3"/>
      <c r="P2501" s="3" t="str">
        <f>IF(db[[#This Row],[QTY/ CTN]]="","",SUBSTITUTE(SUBSTITUTE(SUBSTITUTE(db[[#This Row],[QTY/ CTN]]," ","_",2),"(",""),")","")&amp;"_")</f>
        <v>180 PCS_</v>
      </c>
      <c r="Q2501" s="3">
        <f>IF(db[[#This Row],[H_QTY/ CTN]]="","",SEARCH("_",db[[#This Row],[H_QTY/ CTN]]))</f>
        <v>8</v>
      </c>
      <c r="R2501" s="3">
        <f>IF(db[[#This Row],[H_QTY/ CTN]]="","",LEN(db[[#This Row],[H_QTY/ CTN]]))</f>
        <v>8</v>
      </c>
      <c r="S2501" s="87" t="str">
        <f>IF(db[[#This Row],[H_QTY/ CTN]]="","",LEFT(db[[#This Row],[H_QTY/ CTN]],db[[#This Row],[H_1]]-1))</f>
        <v>180 PCS</v>
      </c>
      <c r="T2501" s="87" t="str">
        <f>IF(NOT(db[[#This Row],[H_1]]=db[[#This Row],[H_2]]),MID(db[[#This Row],[H_QTY/ CTN]],db[[#This Row],[H_1]]+1,db[[#This Row],[H_2]]-db[[#This Row],[H_1]]-1),"")</f>
        <v/>
      </c>
      <c r="U2501" s="87" t="str">
        <f>IF(db[[#This Row],[QTY/ CTN B]]="","",LEFT(db[[#This Row],[QTY/ CTN B]],SEARCH(" ",db[[#This Row],[QTY/ CTN B]],1)-1))</f>
        <v>180</v>
      </c>
      <c r="V2501" s="87" t="str">
        <f>IF(db[[#This Row],[QTY/ CTN B]]="","",RIGHT(db[[#This Row],[QTY/ CTN B]],LEN(db[[#This Row],[QTY/ CTN B]])-SEARCH(" ",db[[#This Row],[QTY/ CTN B]],1)))</f>
        <v>PCS</v>
      </c>
      <c r="W2501" s="87" t="str">
        <f>IF(db[[#This Row],[QTY/ CTN TG]]="",IF(db[[#This Row],[STN TG]]="","",12),LEFT(db[[#This Row],[QTY/ CTN TG]],SEARCH(" ",db[[#This Row],[QTY/ CTN TG]],1)-1))</f>
        <v/>
      </c>
      <c r="X2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1" s="87" t="str">
        <f>IF(db[[#This Row],[STN K]]="","",IF(db[[#This Row],[STN TG]]="LSN",12,""))</f>
        <v/>
      </c>
      <c r="Z2501" s="87" t="str">
        <f>IF(db[[#This Row],[STN TG]]="LSN","PCS","")</f>
        <v/>
      </c>
      <c r="AA2501" s="87">
        <f>db[[#This Row],[QTY B]]*IF(db[[#This Row],[QTY TG]]="",1,db[[#This Row],[QTY TG]])*IF(db[[#This Row],[QTY K]]="",1,db[[#This Row],[QTY K]])</f>
        <v>180</v>
      </c>
      <c r="AB2501" s="87" t="str">
        <f>IF(db[[#This Row],[STN K]]="",IF(db[[#This Row],[STN TG]]="",db[[#This Row],[STN B]],db[[#This Row],[STN TG]]),db[[#This Row],[STN K]])</f>
        <v>PCS</v>
      </c>
      <c r="AC2501" s="87"/>
    </row>
    <row r="2502" spans="1:29" x14ac:dyDescent="0.25">
      <c r="A2502" s="87">
        <f>ROW()-1</f>
        <v>2501</v>
      </c>
      <c r="B2502" s="1" t="str">
        <f>LOWER(SUBSTITUTE(SUBSTITUTE(SUBSTITUTE(SUBSTITUTE(SUBSTITUTE(SUBSTITUTE(db[[#This Row],[NB BM]]," ",),".",""),"-",""),"(",""),")",""),"/",""))</f>
        <v>cliptrigonaljk1</v>
      </c>
      <c r="C2502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D2502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E2502" s="1" t="str">
        <f>LOWER(SUBSTITUTE(SUBSTITUTE(SUBSTITUTE(SUBSTITUTE(SUBSTITUTE(SUBSTITUTE(SUBSTITUTE(SUBSTITUTE(SUBSTITUTE(db[[#This Row],[NB BM]]&amp;db[[#This Row],[QTY/ CTN]]," ",),".",""),"-",""),"(",""),")",""),",",""),"/",""),"""",""),"+",""))</f>
        <v>cliptrigonaljk1500box</v>
      </c>
      <c r="F25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trigonalclipno1jk500boxartomoro</v>
      </c>
      <c r="G2502" s="1" t="s">
        <v>864</v>
      </c>
      <c r="H2502" s="4" t="s">
        <v>865</v>
      </c>
      <c r="I2502" s="49" t="s">
        <v>866</v>
      </c>
      <c r="J2502" s="1" t="s">
        <v>1620</v>
      </c>
      <c r="K2502" s="26" t="e">
        <f>IF(db[[#This Row],[NB NOTA_C]]="","",COUNTIF([2]!B_MSK[concat],db[[#This Row],[NB NOTA_C]]))</f>
        <v>#REF!</v>
      </c>
      <c r="L2502" s="6" t="s">
        <v>1631</v>
      </c>
      <c r="M2502" s="1" t="s">
        <v>1713</v>
      </c>
      <c r="N2502" s="1" t="s">
        <v>2786</v>
      </c>
      <c r="P2502" s="1" t="str">
        <f>IF(db[[#This Row],[QTY/ CTN]]="","",SUBSTITUTE(SUBSTITUTE(SUBSTITUTE(db[[#This Row],[QTY/ CTN]]," ","_",2),"(",""),")","")&amp;"_")</f>
        <v>500 BOX_</v>
      </c>
      <c r="Q2502" s="1">
        <f>IF(db[[#This Row],[H_QTY/ CTN]]="","",SEARCH("_",db[[#This Row],[H_QTY/ CTN]]))</f>
        <v>8</v>
      </c>
      <c r="R2502" s="1">
        <f>IF(db[[#This Row],[H_QTY/ CTN]]="","",LEN(db[[#This Row],[H_QTY/ CTN]]))</f>
        <v>8</v>
      </c>
      <c r="S2502" s="90" t="str">
        <f>IF(db[[#This Row],[H_QTY/ CTN]]="","",LEFT(db[[#This Row],[H_QTY/ CTN]],db[[#This Row],[H_1]]-1))</f>
        <v>500 BOX</v>
      </c>
      <c r="T2502" s="87" t="str">
        <f>IF(NOT(db[[#This Row],[H_1]]=db[[#This Row],[H_2]]),MID(db[[#This Row],[H_QTY/ CTN]],db[[#This Row],[H_1]]+1,db[[#This Row],[H_2]]-db[[#This Row],[H_1]]-1),"")</f>
        <v/>
      </c>
      <c r="U2502" s="87" t="str">
        <f>IF(db[[#This Row],[QTY/ CTN B]]="","",LEFT(db[[#This Row],[QTY/ CTN B]],SEARCH(" ",db[[#This Row],[QTY/ CTN B]],1)-1))</f>
        <v>500</v>
      </c>
      <c r="V2502" s="87" t="str">
        <f>IF(db[[#This Row],[QTY/ CTN B]]="","",RIGHT(db[[#This Row],[QTY/ CTN B]],LEN(db[[#This Row],[QTY/ CTN B]])-SEARCH(" ",db[[#This Row],[QTY/ CTN B]],1)))</f>
        <v>BOX</v>
      </c>
      <c r="W2502" s="87" t="str">
        <f>IF(db[[#This Row],[QTY/ CTN TG]]="",IF(db[[#This Row],[STN TG]]="","",12),LEFT(db[[#This Row],[QTY/ CTN TG]],SEARCH(" ",db[[#This Row],[QTY/ CTN TG]],1)-1))</f>
        <v/>
      </c>
      <c r="X2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2" s="87" t="str">
        <f>IF(db[[#This Row],[STN K]]="","",IF(db[[#This Row],[STN TG]]="LSN",12,""))</f>
        <v/>
      </c>
      <c r="Z2502" s="87" t="str">
        <f>IF(db[[#This Row],[STN TG]]="LSN","PCS","")</f>
        <v/>
      </c>
      <c r="AA2502" s="87">
        <f>db[[#This Row],[QTY B]]*IF(db[[#This Row],[QTY TG]]="",1,db[[#This Row],[QTY TG]])*IF(db[[#This Row],[QTY K]]="",1,db[[#This Row],[QTY K]])</f>
        <v>500</v>
      </c>
      <c r="AB2502" s="87" t="str">
        <f>IF(db[[#This Row],[STN K]]="",IF(db[[#This Row],[STN TG]]="",db[[#This Row],[STN B]],db[[#This Row],[STN TG]]),db[[#This Row],[STN K]])</f>
        <v>BOX</v>
      </c>
      <c r="AC2502" s="87"/>
    </row>
    <row r="2503" spans="1:29" x14ac:dyDescent="0.25">
      <c r="A2503" s="87">
        <f>ROW()-1</f>
        <v>2502</v>
      </c>
      <c r="B2503" s="1" t="str">
        <f>LOWER(SUBSTITUTE(SUBSTITUTE(SUBSTITUTE(SUBSTITUTE(SUBSTITUTE(SUBSTITUTE(db[[#This Row],[NB BM]]," ",),".",""),"-",""),"(",""),")",""),"/",""))</f>
        <v>cliptrigonaljkno3</v>
      </c>
      <c r="C2503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D2503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E2503" s="1" t="str">
        <f>LOWER(SUBSTITUTE(SUBSTITUTE(SUBSTITUTE(SUBSTITUTE(SUBSTITUTE(SUBSTITUTE(SUBSTITUTE(SUBSTITUTE(SUBSTITUTE(db[[#This Row],[NB BM]]&amp;db[[#This Row],[QTY/ CTN]]," ",),".",""),"-",""),"(",""),")",""),",",""),"/",""),"""",""),"+",""))</f>
        <v>cliptrigonaljkno3500box</v>
      </c>
      <c r="F25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trigonalclipno3jk500boxartomoro</v>
      </c>
      <c r="G2503" s="1" t="s">
        <v>867</v>
      </c>
      <c r="H2503" s="4" t="s">
        <v>868</v>
      </c>
      <c r="I2503" s="49" t="s">
        <v>869</v>
      </c>
      <c r="J2503" s="1" t="s">
        <v>1620</v>
      </c>
      <c r="K2503" s="26" t="e">
        <f>IF(db[[#This Row],[NB NOTA_C]]="","",COUNTIF([2]!B_MSK[concat],db[[#This Row],[NB NOTA_C]]))</f>
        <v>#REF!</v>
      </c>
      <c r="L2503" s="6" t="s">
        <v>1631</v>
      </c>
      <c r="M2503" s="1" t="s">
        <v>1713</v>
      </c>
      <c r="N2503" s="1" t="s">
        <v>2786</v>
      </c>
      <c r="O2503" s="1" t="s">
        <v>6004</v>
      </c>
      <c r="P2503" s="1" t="str">
        <f>IF(db[[#This Row],[QTY/ CTN]]="","",SUBSTITUTE(SUBSTITUTE(SUBSTITUTE(db[[#This Row],[QTY/ CTN]]," ","_",2),"(",""),")","")&amp;"_")</f>
        <v>500 BOX_</v>
      </c>
      <c r="Q2503" s="1">
        <f>IF(db[[#This Row],[H_QTY/ CTN]]="","",SEARCH("_",db[[#This Row],[H_QTY/ CTN]]))</f>
        <v>8</v>
      </c>
      <c r="R2503" s="1">
        <f>IF(db[[#This Row],[H_QTY/ CTN]]="","",LEN(db[[#This Row],[H_QTY/ CTN]]))</f>
        <v>8</v>
      </c>
      <c r="S2503" s="90" t="str">
        <f>IF(db[[#This Row],[H_QTY/ CTN]]="","",LEFT(db[[#This Row],[H_QTY/ CTN]],db[[#This Row],[H_1]]-1))</f>
        <v>500 BOX</v>
      </c>
      <c r="T2503" s="87" t="str">
        <f>IF(NOT(db[[#This Row],[H_1]]=db[[#This Row],[H_2]]),MID(db[[#This Row],[H_QTY/ CTN]],db[[#This Row],[H_1]]+1,db[[#This Row],[H_2]]-db[[#This Row],[H_1]]-1),"")</f>
        <v/>
      </c>
      <c r="U2503" s="87" t="str">
        <f>IF(db[[#This Row],[QTY/ CTN B]]="","",LEFT(db[[#This Row],[QTY/ CTN B]],SEARCH(" ",db[[#This Row],[QTY/ CTN B]],1)-1))</f>
        <v>500</v>
      </c>
      <c r="V2503" s="87" t="str">
        <f>IF(db[[#This Row],[QTY/ CTN B]]="","",RIGHT(db[[#This Row],[QTY/ CTN B]],LEN(db[[#This Row],[QTY/ CTN B]])-SEARCH(" ",db[[#This Row],[QTY/ CTN B]],1)))</f>
        <v>BOX</v>
      </c>
      <c r="W2503" s="87" t="str">
        <f>IF(db[[#This Row],[QTY/ CTN TG]]="",IF(db[[#This Row],[STN TG]]="","",12),LEFT(db[[#This Row],[QTY/ CTN TG]],SEARCH(" ",db[[#This Row],[QTY/ CTN TG]],1)-1))</f>
        <v/>
      </c>
      <c r="X2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3" s="87" t="str">
        <f>IF(db[[#This Row],[STN K]]="","",IF(db[[#This Row],[STN TG]]="LSN",12,""))</f>
        <v/>
      </c>
      <c r="Z2503" s="87" t="str">
        <f>IF(db[[#This Row],[STN TG]]="LSN","PCS","")</f>
        <v/>
      </c>
      <c r="AA2503" s="87">
        <f>db[[#This Row],[QTY B]]*IF(db[[#This Row],[QTY TG]]="",1,db[[#This Row],[QTY TG]])*IF(db[[#This Row],[QTY K]]="",1,db[[#This Row],[QTY K]])</f>
        <v>500</v>
      </c>
      <c r="AB2503" s="87" t="str">
        <f>IF(db[[#This Row],[STN K]]="",IF(db[[#This Row],[STN TG]]="",db[[#This Row],[STN B]],db[[#This Row],[STN TG]]),db[[#This Row],[STN K]])</f>
        <v>BOX</v>
      </c>
      <c r="AC2503" s="87"/>
    </row>
    <row r="2504" spans="1:29" x14ac:dyDescent="0.25">
      <c r="A2504" s="87">
        <f>ROW()-1</f>
        <v>2503</v>
      </c>
      <c r="B2504" s="14" t="str">
        <f>LOWER(SUBSTITUTE(SUBSTITUTE(SUBSTITUTE(SUBSTITUTE(SUBSTITUTE(SUBSTITUTE(db[[#This Row],[NB BM]]," ",),".",""),"-",""),"(",""),")",""),"/",""))</f>
        <v>tusukanbonchengda7008xl001</v>
      </c>
      <c r="C2504" s="14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D2504" s="14" t="str">
        <f>LOWER(SUBSTITUTE(SUBSTITUTE(SUBSTITUTE(SUBSTITUTE(SUBSTITUTE(SUBSTITUTE(SUBSTITUTE(SUBSTITUTE(SUBSTITUTE(db[[#This Row],[NB PAJAK]]," ",""),"-",""),"(",""),")",""),".",""),",",""),"/",""),"""",""),"+",""))</f>
        <v/>
      </c>
      <c r="E2504" s="14" t="str">
        <f>LOWER(SUBSTITUTE(SUBSTITUTE(SUBSTITUTE(SUBSTITUTE(SUBSTITUTE(SUBSTITUTE(SUBSTITUTE(SUBSTITUTE(SUBSTITUTE(db[[#This Row],[NB BM]]&amp;db[[#This Row],[QTY/ CTN]]," ",),".",""),"-",""),"(",""),")",""),",",""),"/",""),"""",""),"+",""))</f>
        <v>tusukanbonchengda7008xl00160lsn</v>
      </c>
      <c r="F25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tusukanbonchengda7008xl00160lsnuntana</v>
      </c>
      <c r="G2504" s="15" t="s">
        <v>4136</v>
      </c>
      <c r="H2504" s="19" t="s">
        <v>4135</v>
      </c>
      <c r="I2504" s="50"/>
      <c r="J2504" s="1" t="s">
        <v>1621</v>
      </c>
      <c r="K2504" s="27" t="e">
        <f>IF(db[[#This Row],[NB NOTA_C]]="","",COUNTIF([2]!B_MSK[concat],db[[#This Row],[NB NOTA_C]]))</f>
        <v>#REF!</v>
      </c>
      <c r="L2504" s="16" t="s">
        <v>1637</v>
      </c>
      <c r="M2504" s="3" t="s">
        <v>1670</v>
      </c>
      <c r="N2504" s="15" t="s">
        <v>2790</v>
      </c>
      <c r="O2504" s="14"/>
      <c r="P2504" s="14" t="str">
        <f>IF(db[[#This Row],[QTY/ CTN]]="","",SUBSTITUTE(SUBSTITUTE(SUBSTITUTE(db[[#This Row],[QTY/ CTN]]," ","_",2),"(",""),")","")&amp;"_")</f>
        <v>60 LSN_</v>
      </c>
      <c r="Q2504" s="14">
        <f>IF(db[[#This Row],[H_QTY/ CTN]]="","",SEARCH("_",db[[#This Row],[H_QTY/ CTN]]))</f>
        <v>7</v>
      </c>
      <c r="R2504" s="14">
        <f>IF(db[[#This Row],[H_QTY/ CTN]]="","",LEN(db[[#This Row],[H_QTY/ CTN]]))</f>
        <v>7</v>
      </c>
      <c r="S2504" s="91" t="str">
        <f>IF(db[[#This Row],[H_QTY/ CTN]]="","",LEFT(db[[#This Row],[H_QTY/ CTN]],db[[#This Row],[H_1]]-1))</f>
        <v>60 LSN</v>
      </c>
      <c r="T2504" s="91" t="str">
        <f>IF(NOT(db[[#This Row],[H_1]]=db[[#This Row],[H_2]]),MID(db[[#This Row],[H_QTY/ CTN]],db[[#This Row],[H_1]]+1,db[[#This Row],[H_2]]-db[[#This Row],[H_1]]-1),"")</f>
        <v/>
      </c>
      <c r="U2504" s="87" t="str">
        <f>IF(db[[#This Row],[QTY/ CTN B]]="","",LEFT(db[[#This Row],[QTY/ CTN B]],SEARCH(" ",db[[#This Row],[QTY/ CTN B]],1)-1))</f>
        <v>60</v>
      </c>
      <c r="V2504" s="87" t="str">
        <f>IF(db[[#This Row],[QTY/ CTN B]]="","",RIGHT(db[[#This Row],[QTY/ CTN B]],LEN(db[[#This Row],[QTY/ CTN B]])-SEARCH(" ",db[[#This Row],[QTY/ CTN B]],1)))</f>
        <v>LSN</v>
      </c>
      <c r="W2504" s="87">
        <f>IF(db[[#This Row],[QTY/ CTN TG]]="",IF(db[[#This Row],[STN TG]]="","",12),LEFT(db[[#This Row],[QTY/ CTN TG]],SEARCH(" ",db[[#This Row],[QTY/ CTN TG]],1)-1))</f>
        <v>12</v>
      </c>
      <c r="X2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04" s="87" t="str">
        <f>IF(db[[#This Row],[STN K]]="","",IF(db[[#This Row],[STN TG]]="LSN",12,""))</f>
        <v/>
      </c>
      <c r="Z2504" s="87" t="str">
        <f>IF(db[[#This Row],[STN TG]]="LSN","PCS","")</f>
        <v/>
      </c>
      <c r="AA2504" s="87">
        <f>db[[#This Row],[QTY B]]*IF(db[[#This Row],[QTY TG]]="",1,db[[#This Row],[QTY TG]])*IF(db[[#This Row],[QTY K]]="",1,db[[#This Row],[QTY K]])</f>
        <v>720</v>
      </c>
      <c r="AB2504" s="87" t="str">
        <f>IF(db[[#This Row],[STN K]]="",IF(db[[#This Row],[STN TG]]="",db[[#This Row],[STN B]],db[[#This Row],[STN TG]]),db[[#This Row],[STN K]])</f>
        <v>PCS</v>
      </c>
      <c r="AC2504" s="87"/>
    </row>
    <row r="2505" spans="1:29" x14ac:dyDescent="0.25">
      <c r="A2505" s="87">
        <f>ROW()-1</f>
        <v>2504</v>
      </c>
      <c r="B2505" s="3" t="str">
        <f>LOWER(SUBSTITUTE(SUBSTITUTE(SUBSTITUTE(SUBSTITUTE(SUBSTITUTE(SUBSTITUTE(db[[#This Row],[NB BM]]," ",),".",""),"-",""),"(",""),")",""),"/",""))</f>
        <v>gelpentz1000</v>
      </c>
      <c r="C2505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D2505" s="3" t="str">
        <f>LOWER(SUBSTITUTE(SUBSTITUTE(SUBSTITUTE(SUBSTITUTE(SUBSTITUTE(SUBSTITUTE(SUBSTITUTE(SUBSTITUTE(SUBSTITUTE(db[[#This Row],[NB PAJAK]]," ",""),"-",""),"(",""),")",""),".",""),",",""),"/",""),"""",""),"+",""))</f>
        <v/>
      </c>
      <c r="E2505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gelpentz1000144lsn</v>
      </c>
      <c r="F25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tz1000pengel144lsnuntana</v>
      </c>
      <c r="G2505" s="1" t="s">
        <v>2966</v>
      </c>
      <c r="H2505" s="4" t="s">
        <v>2965</v>
      </c>
      <c r="I2505" s="49"/>
      <c r="J2505" s="1" t="s">
        <v>1621</v>
      </c>
      <c r="K2505" s="26" t="e">
        <f>IF(db[[#This Row],[NB NOTA_C]]="","",COUNTIF([2]!B_MSK[concat],db[[#This Row],[NB NOTA_C]]))</f>
        <v>#REF!</v>
      </c>
      <c r="L2505" s="7" t="s">
        <v>2156</v>
      </c>
      <c r="M2505" s="3" t="s">
        <v>1677</v>
      </c>
      <c r="N2505" s="1" t="s">
        <v>2811</v>
      </c>
      <c r="O2505" s="3"/>
      <c r="P2505" s="3" t="str">
        <f>IF(db[[#This Row],[QTY/ CTN]]="","",SUBSTITUTE(SUBSTITUTE(SUBSTITUTE(db[[#This Row],[QTY/ CTN]]," ","_",2),"(",""),")","")&amp;"_")</f>
        <v>144 LSN_</v>
      </c>
      <c r="Q2505" s="3">
        <f>IF(db[[#This Row],[H_QTY/ CTN]]="","",SEARCH("_",db[[#This Row],[H_QTY/ CTN]]))</f>
        <v>8</v>
      </c>
      <c r="R2505" s="3">
        <f>IF(db[[#This Row],[H_QTY/ CTN]]="","",LEN(db[[#This Row],[H_QTY/ CTN]]))</f>
        <v>8</v>
      </c>
      <c r="S2505" s="90" t="str">
        <f>IF(db[[#This Row],[H_QTY/ CTN]]="","",LEFT(db[[#This Row],[H_QTY/ CTN]],db[[#This Row],[H_1]]-1))</f>
        <v>144 LSN</v>
      </c>
      <c r="T2505" s="87" t="str">
        <f>IF(NOT(db[[#This Row],[H_1]]=db[[#This Row],[H_2]]),MID(db[[#This Row],[H_QTY/ CTN]],db[[#This Row],[H_1]]+1,db[[#This Row],[H_2]]-db[[#This Row],[H_1]]-1),"")</f>
        <v/>
      </c>
      <c r="U2505" s="87" t="str">
        <f>IF(db[[#This Row],[QTY/ CTN B]]="","",LEFT(db[[#This Row],[QTY/ CTN B]],SEARCH(" ",db[[#This Row],[QTY/ CTN B]],1)-1))</f>
        <v>144</v>
      </c>
      <c r="V2505" s="87" t="str">
        <f>IF(db[[#This Row],[QTY/ CTN B]]="","",RIGHT(db[[#This Row],[QTY/ CTN B]],LEN(db[[#This Row],[QTY/ CTN B]])-SEARCH(" ",db[[#This Row],[QTY/ CTN B]],1)))</f>
        <v>LSN</v>
      </c>
      <c r="W2505" s="87">
        <f>IF(db[[#This Row],[QTY/ CTN TG]]="",IF(db[[#This Row],[STN TG]]="","",12),LEFT(db[[#This Row],[QTY/ CTN TG]],SEARCH(" ",db[[#This Row],[QTY/ CTN TG]],1)-1))</f>
        <v>12</v>
      </c>
      <c r="X2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05" s="87" t="str">
        <f>IF(db[[#This Row],[STN K]]="","",IF(db[[#This Row],[STN TG]]="LSN",12,""))</f>
        <v/>
      </c>
      <c r="Z2505" s="87" t="str">
        <f>IF(db[[#This Row],[STN TG]]="LSN","PCS","")</f>
        <v/>
      </c>
      <c r="AA2505" s="87">
        <f>db[[#This Row],[QTY B]]*IF(db[[#This Row],[QTY TG]]="",1,db[[#This Row],[QTY TG]])*IF(db[[#This Row],[QTY K]]="",1,db[[#This Row],[QTY K]])</f>
        <v>1728</v>
      </c>
      <c r="AB2505" s="87" t="str">
        <f>IF(db[[#This Row],[STN K]]="",IF(db[[#This Row],[STN TG]]="",db[[#This Row],[STN B]],db[[#This Row],[STN TG]]),db[[#This Row],[STN K]])</f>
        <v>PCS</v>
      </c>
      <c r="AC2505" s="87"/>
    </row>
    <row r="2506" spans="1:29" x14ac:dyDescent="0.25">
      <c r="A2506" s="87">
        <f>ROW()-1</f>
        <v>2505</v>
      </c>
      <c r="B2506" s="3" t="str">
        <f>LOWER(SUBSTITUTE(SUBSTITUTE(SUBSTITUTE(SUBSTITUTE(SUBSTITUTE(SUBSTITUTE(db[[#This Row],[NB BM]]," ",),".",""),"-",""),"(",""),")",""),"/",""))</f>
        <v>gelpentz1002</v>
      </c>
      <c r="C2506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D2506" s="3" t="str">
        <f>LOWER(SUBSTITUTE(SUBSTITUTE(SUBSTITUTE(SUBSTITUTE(SUBSTITUTE(SUBSTITUTE(SUBSTITUTE(SUBSTITUTE(SUBSTITUTE(db[[#This Row],[NB PAJAK]]," ",""),"-",""),"(",""),")",""),".",""),",",""),"/",""),"""",""),"+",""))</f>
        <v/>
      </c>
      <c r="E2506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gelpentz1002144lsn</v>
      </c>
      <c r="F25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tz1002pengel144lsnuntana</v>
      </c>
      <c r="G2506" s="1" t="s">
        <v>1908</v>
      </c>
      <c r="H2506" s="4" t="s">
        <v>2949</v>
      </c>
      <c r="I2506" s="49"/>
      <c r="J2506" s="1" t="s">
        <v>1621</v>
      </c>
      <c r="K2506" s="26" t="e">
        <f>IF(db[[#This Row],[NB NOTA_C]]="","",COUNTIF([2]!B_MSK[concat],db[[#This Row],[NB NOTA_C]]))</f>
        <v>#REF!</v>
      </c>
      <c r="L2506" s="7" t="s">
        <v>2156</v>
      </c>
      <c r="M2506" s="3" t="s">
        <v>1677</v>
      </c>
      <c r="N2506" s="1" t="s">
        <v>2811</v>
      </c>
      <c r="P2506" s="1" t="str">
        <f>IF(db[[#This Row],[QTY/ CTN]]="","",SUBSTITUTE(SUBSTITUTE(SUBSTITUTE(db[[#This Row],[QTY/ CTN]]," ","_",2),"(",""),")","")&amp;"_")</f>
        <v>144 LSN_</v>
      </c>
      <c r="Q2506" s="1">
        <f>IF(db[[#This Row],[H_QTY/ CTN]]="","",SEARCH("_",db[[#This Row],[H_QTY/ CTN]]))</f>
        <v>8</v>
      </c>
      <c r="R2506" s="1">
        <f>IF(db[[#This Row],[H_QTY/ CTN]]="","",LEN(db[[#This Row],[H_QTY/ CTN]]))</f>
        <v>8</v>
      </c>
      <c r="S2506" s="90" t="str">
        <f>IF(db[[#This Row],[H_QTY/ CTN]]="","",LEFT(db[[#This Row],[H_QTY/ CTN]],db[[#This Row],[H_1]]-1))</f>
        <v>144 LSN</v>
      </c>
      <c r="T2506" s="87" t="str">
        <f>IF(NOT(db[[#This Row],[H_1]]=db[[#This Row],[H_2]]),MID(db[[#This Row],[H_QTY/ CTN]],db[[#This Row],[H_1]]+1,db[[#This Row],[H_2]]-db[[#This Row],[H_1]]-1),"")</f>
        <v/>
      </c>
      <c r="U2506" s="87" t="str">
        <f>IF(db[[#This Row],[QTY/ CTN B]]="","",LEFT(db[[#This Row],[QTY/ CTN B]],SEARCH(" ",db[[#This Row],[QTY/ CTN B]],1)-1))</f>
        <v>144</v>
      </c>
      <c r="V2506" s="87" t="str">
        <f>IF(db[[#This Row],[QTY/ CTN B]]="","",RIGHT(db[[#This Row],[QTY/ CTN B]],LEN(db[[#This Row],[QTY/ CTN B]])-SEARCH(" ",db[[#This Row],[QTY/ CTN B]],1)))</f>
        <v>LSN</v>
      </c>
      <c r="W2506" s="87">
        <f>IF(db[[#This Row],[QTY/ CTN TG]]="",IF(db[[#This Row],[STN TG]]="","",12),LEFT(db[[#This Row],[QTY/ CTN TG]],SEARCH(" ",db[[#This Row],[QTY/ CTN TG]],1)-1))</f>
        <v>12</v>
      </c>
      <c r="X2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06" s="87" t="str">
        <f>IF(db[[#This Row],[STN K]]="","",IF(db[[#This Row],[STN TG]]="LSN",12,""))</f>
        <v/>
      </c>
      <c r="Z2506" s="87" t="str">
        <f>IF(db[[#This Row],[STN TG]]="LSN","PCS","")</f>
        <v/>
      </c>
      <c r="AA2506" s="87">
        <f>db[[#This Row],[QTY B]]*IF(db[[#This Row],[QTY TG]]="",1,db[[#This Row],[QTY TG]])*IF(db[[#This Row],[QTY K]]="",1,db[[#This Row],[QTY K]])</f>
        <v>1728</v>
      </c>
      <c r="AB2506" s="87" t="str">
        <f>IF(db[[#This Row],[STN K]]="",IF(db[[#This Row],[STN TG]]="",db[[#This Row],[STN B]],db[[#This Row],[STN TG]]),db[[#This Row],[STN K]])</f>
        <v>PCS</v>
      </c>
      <c r="AC2506" s="87"/>
    </row>
    <row r="2507" spans="1:29" x14ac:dyDescent="0.25">
      <c r="A2507" s="87">
        <f>ROW()-1</f>
        <v>2506</v>
      </c>
      <c r="B2507" s="3" t="str">
        <f>LOWER(SUBSTITUTE(SUBSTITUTE(SUBSTITUTE(SUBSTITUTE(SUBSTITUTE(SUBSTITUTE(db[[#This Row],[NB BM]]," ",),".",""),"-",""),"(",""),")",""),"/",""))</f>
        <v>stabillotz8001</v>
      </c>
      <c r="C2507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D2507" s="3" t="str">
        <f>LOWER(SUBSTITUTE(SUBSTITUTE(SUBSTITUTE(SUBSTITUTE(SUBSTITUTE(SUBSTITUTE(SUBSTITUTE(SUBSTITUTE(SUBSTITUTE(db[[#This Row],[NB PAJAK]]," ",""),"-",""),"(",""),")",""),".",""),",",""),"/",""),"""",""),"+",""))</f>
        <v/>
      </c>
      <c r="E2507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stabillotz8001144lsn</v>
      </c>
      <c r="F25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tz8001stabillo144lsnuntana</v>
      </c>
      <c r="G2507" s="1" t="s">
        <v>2008</v>
      </c>
      <c r="H2507" s="4" t="s">
        <v>2944</v>
      </c>
      <c r="I2507" s="49"/>
      <c r="J2507" s="1" t="s">
        <v>1621</v>
      </c>
      <c r="K2507" s="26" t="e">
        <f>IF(db[[#This Row],[NB NOTA_C]]="","",COUNTIF([2]!B_MSK[concat],db[[#This Row],[NB NOTA_C]]))</f>
        <v>#REF!</v>
      </c>
      <c r="L2507" s="7" t="s">
        <v>2156</v>
      </c>
      <c r="M2507" s="3" t="s">
        <v>1677</v>
      </c>
      <c r="N2507" s="1" t="s">
        <v>2816</v>
      </c>
      <c r="P2507" s="1" t="str">
        <f>IF(db[[#This Row],[QTY/ CTN]]="","",SUBSTITUTE(SUBSTITUTE(SUBSTITUTE(db[[#This Row],[QTY/ CTN]]," ","_",2),"(",""),")","")&amp;"_")</f>
        <v>144 LSN_</v>
      </c>
      <c r="Q2507" s="1">
        <f>IF(db[[#This Row],[H_QTY/ CTN]]="","",SEARCH("_",db[[#This Row],[H_QTY/ CTN]]))</f>
        <v>8</v>
      </c>
      <c r="R2507" s="1">
        <f>IF(db[[#This Row],[H_QTY/ CTN]]="","",LEN(db[[#This Row],[H_QTY/ CTN]]))</f>
        <v>8</v>
      </c>
      <c r="S2507" s="90" t="str">
        <f>IF(db[[#This Row],[H_QTY/ CTN]]="","",LEFT(db[[#This Row],[H_QTY/ CTN]],db[[#This Row],[H_1]]-1))</f>
        <v>144 LSN</v>
      </c>
      <c r="T2507" s="87" t="str">
        <f>IF(NOT(db[[#This Row],[H_1]]=db[[#This Row],[H_2]]),MID(db[[#This Row],[H_QTY/ CTN]],db[[#This Row],[H_1]]+1,db[[#This Row],[H_2]]-db[[#This Row],[H_1]]-1),"")</f>
        <v/>
      </c>
      <c r="U2507" s="87" t="str">
        <f>IF(db[[#This Row],[QTY/ CTN B]]="","",LEFT(db[[#This Row],[QTY/ CTN B]],SEARCH(" ",db[[#This Row],[QTY/ CTN B]],1)-1))</f>
        <v>144</v>
      </c>
      <c r="V2507" s="87" t="str">
        <f>IF(db[[#This Row],[QTY/ CTN B]]="","",RIGHT(db[[#This Row],[QTY/ CTN B]],LEN(db[[#This Row],[QTY/ CTN B]])-SEARCH(" ",db[[#This Row],[QTY/ CTN B]],1)))</f>
        <v>LSN</v>
      </c>
      <c r="W2507" s="87">
        <f>IF(db[[#This Row],[QTY/ CTN TG]]="",IF(db[[#This Row],[STN TG]]="","",12),LEFT(db[[#This Row],[QTY/ CTN TG]],SEARCH(" ",db[[#This Row],[QTY/ CTN TG]],1)-1))</f>
        <v>12</v>
      </c>
      <c r="X2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07" s="87" t="str">
        <f>IF(db[[#This Row],[STN K]]="","",IF(db[[#This Row],[STN TG]]="LSN",12,""))</f>
        <v/>
      </c>
      <c r="Z2507" s="87" t="str">
        <f>IF(db[[#This Row],[STN TG]]="LSN","PCS","")</f>
        <v/>
      </c>
      <c r="AA2507" s="87">
        <f>db[[#This Row],[QTY B]]*IF(db[[#This Row],[QTY TG]]="",1,db[[#This Row],[QTY TG]])*IF(db[[#This Row],[QTY K]]="",1,db[[#This Row],[QTY K]])</f>
        <v>1728</v>
      </c>
      <c r="AB2507" s="87" t="str">
        <f>IF(db[[#This Row],[STN K]]="",IF(db[[#This Row],[STN TG]]="",db[[#This Row],[STN B]],db[[#This Row],[STN TG]]),db[[#This Row],[STN K]])</f>
        <v>PCS</v>
      </c>
      <c r="AC2507" s="87"/>
    </row>
    <row r="2508" spans="1:29" x14ac:dyDescent="0.25">
      <c r="A2508" s="87">
        <f>ROW()-1</f>
        <v>2507</v>
      </c>
      <c r="B2508" s="3" t="str">
        <f>LOWER(SUBSTITUTE(SUBSTITUTE(SUBSTITUTE(SUBSTITUTE(SUBSTITUTE(SUBSTITUTE(db[[#This Row],[NB BM]]," ",),".",""),"-",""),"(",""),")",""),"/",""))</f>
        <v>pen4wtz8401</v>
      </c>
      <c r="C2508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D2508" s="3" t="str">
        <f>LOWER(SUBSTITUTE(SUBSTITUTE(SUBSTITUTE(SUBSTITUTE(SUBSTITUTE(SUBSTITUTE(SUBSTITUTE(SUBSTITUTE(SUBSTITUTE(db[[#This Row],[NB PAJAK]]," ",""),"-",""),"(",""),")",""),".",""),",",""),"/",""),"""",""),"+",""))</f>
        <v/>
      </c>
      <c r="E2508" s="3" t="str">
        <f>LOWER(SUBSTITUTE(SUBSTITUTE(SUBSTITUTE(SUBSTITUTE(SUBSTITUTE(SUBSTITUTE(SUBSTITUTE(SUBSTITUTE(SUBSTITUTE(db[[#This Row],[NB BM]]&amp;db[[#This Row],[QTY/ CTN]]," ",),".",""),"-",""),"(",""),")",""),",",""),"/",""),"""",""),"+",""))</f>
        <v>pen4wtz8401144lsn</v>
      </c>
      <c r="F2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tz8401pen4warna144lsnuntana</v>
      </c>
      <c r="G2508" s="1" t="s">
        <v>4264</v>
      </c>
      <c r="H2508" s="4" t="s">
        <v>2054</v>
      </c>
      <c r="I2508" s="49"/>
      <c r="J2508" s="1" t="s">
        <v>1621</v>
      </c>
      <c r="K2508" s="26" t="e">
        <f>IF(db[[#This Row],[NB NOTA_C]]="","",COUNTIF([2]!B_MSK[concat],db[[#This Row],[NB NOTA_C]]))</f>
        <v>#REF!</v>
      </c>
      <c r="L2508" s="7" t="s">
        <v>2156</v>
      </c>
      <c r="M2508" s="3" t="s">
        <v>1677</v>
      </c>
      <c r="N2508" s="1" t="s">
        <v>2811</v>
      </c>
      <c r="P2508" s="1" t="str">
        <f>IF(db[[#This Row],[QTY/ CTN]]="","",SUBSTITUTE(SUBSTITUTE(SUBSTITUTE(db[[#This Row],[QTY/ CTN]]," ","_",2),"(",""),")","")&amp;"_")</f>
        <v>144 LSN_</v>
      </c>
      <c r="Q2508" s="1">
        <f>IF(db[[#This Row],[H_QTY/ CTN]]="","",SEARCH("_",db[[#This Row],[H_QTY/ CTN]]))</f>
        <v>8</v>
      </c>
      <c r="R2508" s="1">
        <f>IF(db[[#This Row],[H_QTY/ CTN]]="","",LEN(db[[#This Row],[H_QTY/ CTN]]))</f>
        <v>8</v>
      </c>
      <c r="S2508" s="90" t="str">
        <f>IF(db[[#This Row],[H_QTY/ CTN]]="","",LEFT(db[[#This Row],[H_QTY/ CTN]],db[[#This Row],[H_1]]-1))</f>
        <v>144 LSN</v>
      </c>
      <c r="T2508" s="87" t="str">
        <f>IF(NOT(db[[#This Row],[H_1]]=db[[#This Row],[H_2]]),MID(db[[#This Row],[H_QTY/ CTN]],db[[#This Row],[H_1]]+1,db[[#This Row],[H_2]]-db[[#This Row],[H_1]]-1),"")</f>
        <v/>
      </c>
      <c r="U2508" s="87" t="str">
        <f>IF(db[[#This Row],[QTY/ CTN B]]="","",LEFT(db[[#This Row],[QTY/ CTN B]],SEARCH(" ",db[[#This Row],[QTY/ CTN B]],1)-1))</f>
        <v>144</v>
      </c>
      <c r="V2508" s="87" t="str">
        <f>IF(db[[#This Row],[QTY/ CTN B]]="","",RIGHT(db[[#This Row],[QTY/ CTN B]],LEN(db[[#This Row],[QTY/ CTN B]])-SEARCH(" ",db[[#This Row],[QTY/ CTN B]],1)))</f>
        <v>LSN</v>
      </c>
      <c r="W2508" s="87">
        <f>IF(db[[#This Row],[QTY/ CTN TG]]="",IF(db[[#This Row],[STN TG]]="","",12),LEFT(db[[#This Row],[QTY/ CTN TG]],SEARCH(" ",db[[#This Row],[QTY/ CTN TG]],1)-1))</f>
        <v>12</v>
      </c>
      <c r="X2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08" s="87" t="str">
        <f>IF(db[[#This Row],[STN K]]="","",IF(db[[#This Row],[STN TG]]="LSN",12,""))</f>
        <v/>
      </c>
      <c r="Z2508" s="87" t="str">
        <f>IF(db[[#This Row],[STN TG]]="LSN","PCS","")</f>
        <v/>
      </c>
      <c r="AA2508" s="87">
        <f>db[[#This Row],[QTY B]]*IF(db[[#This Row],[QTY TG]]="",1,db[[#This Row],[QTY TG]])*IF(db[[#This Row],[QTY K]]="",1,db[[#This Row],[QTY K]])</f>
        <v>1728</v>
      </c>
      <c r="AB2508" s="87" t="str">
        <f>IF(db[[#This Row],[STN K]]="",IF(db[[#This Row],[STN TG]]="",db[[#This Row],[STN B]],db[[#This Row],[STN TG]]),db[[#This Row],[STN K]])</f>
        <v>PCS</v>
      </c>
      <c r="AC2508" s="87"/>
    </row>
    <row r="2509" spans="1:29" x14ac:dyDescent="0.25">
      <c r="A2509" s="87">
        <f>ROW()-1</f>
        <v>2508</v>
      </c>
      <c r="B2509" s="14" t="str">
        <f>LOWER(SUBSTITUTE(SUBSTITUTE(SUBSTITUTE(SUBSTITUTE(SUBSTITUTE(SUBSTITUTE(db[[#This Row],[NB BM]]," ",),".",""),"-",""),"(",""),")",""),"/",""))</f>
        <v>acrylic12wvtecma6126mlmetalik</v>
      </c>
      <c r="C2509" s="14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D2509" s="14" t="str">
        <f>LOWER(SUBSTITUTE(SUBSTITUTE(SUBSTITUTE(SUBSTITUTE(SUBSTITUTE(SUBSTITUTE(SUBSTITUTE(SUBSTITUTE(SUBSTITUTE(db[[#This Row],[NB PAJAK]]," ",""),"-",""),"(",""),")",""),".",""),",",""),"/",""),"""",""),"+",""))</f>
        <v/>
      </c>
      <c r="E2509" s="14" t="str">
        <f>LOWER(SUBSTITUTE(SUBSTITUTE(SUBSTITUTE(SUBSTITUTE(SUBSTITUTE(SUBSTITUTE(SUBSTITUTE(SUBSTITUTE(SUBSTITUTE(db[[#This Row],[NB BM]]&amp;db[[#This Row],[QTY/ CTN]]," ",),".",""),"-",""),"(",""),")",""),",",""),"/",""),"""",""),"+",""))</f>
        <v>acrylic12wvtecma6126mlmetalik72set</v>
      </c>
      <c r="F25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vtecacrylicmetallicma6126ml12w72setuntana</v>
      </c>
      <c r="G2509" s="15" t="s">
        <v>3870</v>
      </c>
      <c r="H2509" s="19" t="s">
        <v>3867</v>
      </c>
      <c r="I2509" s="50"/>
      <c r="J2509" s="1" t="s">
        <v>1621</v>
      </c>
      <c r="K2509" s="27" t="e">
        <f>IF(db[[#This Row],[NB NOTA_C]]="","",COUNTIF([2]!B_MSK[concat],db[[#This Row],[NB NOTA_C]]))</f>
        <v>#REF!</v>
      </c>
      <c r="L2509" s="16" t="s">
        <v>3321</v>
      </c>
      <c r="M2509" s="14" t="s">
        <v>1662</v>
      </c>
      <c r="N2509" s="15" t="s">
        <v>2785</v>
      </c>
      <c r="O2509" s="14"/>
      <c r="P2509" s="14" t="str">
        <f>IF(db[[#This Row],[QTY/ CTN]]="","",SUBSTITUTE(SUBSTITUTE(SUBSTITUTE(db[[#This Row],[QTY/ CTN]]," ","_",2),"(",""),")","")&amp;"_")</f>
        <v>72 SET_</v>
      </c>
      <c r="Q2509" s="14">
        <f>IF(db[[#This Row],[H_QTY/ CTN]]="","",SEARCH("_",db[[#This Row],[H_QTY/ CTN]]))</f>
        <v>7</v>
      </c>
      <c r="R2509" s="14">
        <f>IF(db[[#This Row],[H_QTY/ CTN]]="","",LEN(db[[#This Row],[H_QTY/ CTN]]))</f>
        <v>7</v>
      </c>
      <c r="S2509" s="91" t="str">
        <f>IF(db[[#This Row],[H_QTY/ CTN]]="","",LEFT(db[[#This Row],[H_QTY/ CTN]],db[[#This Row],[H_1]]-1))</f>
        <v>72 SET</v>
      </c>
      <c r="T2509" s="91" t="str">
        <f>IF(NOT(db[[#This Row],[H_1]]=db[[#This Row],[H_2]]),MID(db[[#This Row],[H_QTY/ CTN]],db[[#This Row],[H_1]]+1,db[[#This Row],[H_2]]-db[[#This Row],[H_1]]-1),"")</f>
        <v/>
      </c>
      <c r="U2509" s="87" t="str">
        <f>IF(db[[#This Row],[QTY/ CTN B]]="","",LEFT(db[[#This Row],[QTY/ CTN B]],SEARCH(" ",db[[#This Row],[QTY/ CTN B]],1)-1))</f>
        <v>72</v>
      </c>
      <c r="V2509" s="87" t="str">
        <f>IF(db[[#This Row],[QTY/ CTN B]]="","",RIGHT(db[[#This Row],[QTY/ CTN B]],LEN(db[[#This Row],[QTY/ CTN B]])-SEARCH(" ",db[[#This Row],[QTY/ CTN B]],1)))</f>
        <v>SET</v>
      </c>
      <c r="W2509" s="87" t="str">
        <f>IF(db[[#This Row],[QTY/ CTN TG]]="",IF(db[[#This Row],[STN TG]]="","",12),LEFT(db[[#This Row],[QTY/ CTN TG]],SEARCH(" ",db[[#This Row],[QTY/ CTN TG]],1)-1))</f>
        <v/>
      </c>
      <c r="X2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09" s="87" t="str">
        <f>IF(db[[#This Row],[STN K]]="","",IF(db[[#This Row],[STN TG]]="LSN",12,""))</f>
        <v/>
      </c>
      <c r="Z2509" s="87" t="str">
        <f>IF(db[[#This Row],[STN TG]]="LSN","PCS","")</f>
        <v/>
      </c>
      <c r="AA2509" s="87">
        <f>db[[#This Row],[QTY B]]*IF(db[[#This Row],[QTY TG]]="",1,db[[#This Row],[QTY TG]])*IF(db[[#This Row],[QTY K]]="",1,db[[#This Row],[QTY K]])</f>
        <v>72</v>
      </c>
      <c r="AB2509" s="87" t="str">
        <f>IF(db[[#This Row],[STN K]]="",IF(db[[#This Row],[STN TG]]="",db[[#This Row],[STN B]],db[[#This Row],[STN TG]]),db[[#This Row],[STN K]])</f>
        <v>SET</v>
      </c>
      <c r="AC2509" s="87"/>
    </row>
    <row r="2510" spans="1:29" x14ac:dyDescent="0.25">
      <c r="A2510" s="87">
        <f>ROW()-1</f>
        <v>2509</v>
      </c>
      <c r="B2510" s="14" t="str">
        <f>LOWER(SUBSTITUTE(SUBSTITUTE(SUBSTITUTE(SUBSTITUTE(SUBSTITUTE(SUBSTITUTE(db[[#This Row],[NB BM]]," ",),".",""),"-",""),"(",""),")",""),"/",""))</f>
        <v>acrylic12wvtecna6126mlneon</v>
      </c>
      <c r="C2510" s="14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D2510" s="14" t="str">
        <f>LOWER(SUBSTITUTE(SUBSTITUTE(SUBSTITUTE(SUBSTITUTE(SUBSTITUTE(SUBSTITUTE(SUBSTITUTE(SUBSTITUTE(SUBSTITUTE(db[[#This Row],[NB PAJAK]]," ",""),"-",""),"(",""),")",""),".",""),",",""),"/",""),"""",""),"+",""))</f>
        <v/>
      </c>
      <c r="E2510" s="14" t="str">
        <f>LOWER(SUBSTITUTE(SUBSTITUTE(SUBSTITUTE(SUBSTITUTE(SUBSTITUTE(SUBSTITUTE(SUBSTITUTE(SUBSTITUTE(SUBSTITUTE(db[[#This Row],[NB BM]]&amp;db[[#This Row],[QTY/ CTN]]," ",),".",""),"-",""),"(",""),")",""),",",""),"/",""),"""",""),"+",""))</f>
        <v>acrylic12wvtecna6126mlneon72set</v>
      </c>
      <c r="F251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vtecacrylicneonna6126ml12w72setuntana</v>
      </c>
      <c r="G2510" s="15" t="s">
        <v>3871</v>
      </c>
      <c r="H2510" s="19" t="s">
        <v>3868</v>
      </c>
      <c r="I2510" s="50"/>
      <c r="J2510" s="1" t="s">
        <v>1621</v>
      </c>
      <c r="K2510" s="27" t="e">
        <f>IF(db[[#This Row],[NB NOTA_C]]="","",COUNTIF([2]!B_MSK[concat],db[[#This Row],[NB NOTA_C]]))</f>
        <v>#REF!</v>
      </c>
      <c r="L2510" s="16" t="s">
        <v>3321</v>
      </c>
      <c r="M2510" s="14" t="s">
        <v>1662</v>
      </c>
      <c r="N2510" s="15" t="s">
        <v>2785</v>
      </c>
      <c r="O2510" s="14"/>
      <c r="P2510" s="14" t="str">
        <f>IF(db[[#This Row],[QTY/ CTN]]="","",SUBSTITUTE(SUBSTITUTE(SUBSTITUTE(db[[#This Row],[QTY/ CTN]]," ","_",2),"(",""),")","")&amp;"_")</f>
        <v>72 SET_</v>
      </c>
      <c r="Q2510" s="14">
        <f>IF(db[[#This Row],[H_QTY/ CTN]]="","",SEARCH("_",db[[#This Row],[H_QTY/ CTN]]))</f>
        <v>7</v>
      </c>
      <c r="R2510" s="14">
        <f>IF(db[[#This Row],[H_QTY/ CTN]]="","",LEN(db[[#This Row],[H_QTY/ CTN]]))</f>
        <v>7</v>
      </c>
      <c r="S2510" s="91" t="str">
        <f>IF(db[[#This Row],[H_QTY/ CTN]]="","",LEFT(db[[#This Row],[H_QTY/ CTN]],db[[#This Row],[H_1]]-1))</f>
        <v>72 SET</v>
      </c>
      <c r="T2510" s="91" t="str">
        <f>IF(NOT(db[[#This Row],[H_1]]=db[[#This Row],[H_2]]),MID(db[[#This Row],[H_QTY/ CTN]],db[[#This Row],[H_1]]+1,db[[#This Row],[H_2]]-db[[#This Row],[H_1]]-1),"")</f>
        <v/>
      </c>
      <c r="U2510" s="87" t="str">
        <f>IF(db[[#This Row],[QTY/ CTN B]]="","",LEFT(db[[#This Row],[QTY/ CTN B]],SEARCH(" ",db[[#This Row],[QTY/ CTN B]],1)-1))</f>
        <v>72</v>
      </c>
      <c r="V2510" s="87" t="str">
        <f>IF(db[[#This Row],[QTY/ CTN B]]="","",RIGHT(db[[#This Row],[QTY/ CTN B]],LEN(db[[#This Row],[QTY/ CTN B]])-SEARCH(" ",db[[#This Row],[QTY/ CTN B]],1)))</f>
        <v>SET</v>
      </c>
      <c r="W2510" s="87" t="str">
        <f>IF(db[[#This Row],[QTY/ CTN TG]]="",IF(db[[#This Row],[STN TG]]="","",12),LEFT(db[[#This Row],[QTY/ CTN TG]],SEARCH(" ",db[[#This Row],[QTY/ CTN TG]],1)-1))</f>
        <v/>
      </c>
      <c r="X2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0" s="87" t="str">
        <f>IF(db[[#This Row],[STN K]]="","",IF(db[[#This Row],[STN TG]]="LSN",12,""))</f>
        <v/>
      </c>
      <c r="Z2510" s="87" t="str">
        <f>IF(db[[#This Row],[STN TG]]="LSN","PCS","")</f>
        <v/>
      </c>
      <c r="AA2510" s="87">
        <f>db[[#This Row],[QTY B]]*IF(db[[#This Row],[QTY TG]]="",1,db[[#This Row],[QTY TG]])*IF(db[[#This Row],[QTY K]]="",1,db[[#This Row],[QTY K]])</f>
        <v>72</v>
      </c>
      <c r="AB2510" s="87" t="str">
        <f>IF(db[[#This Row],[STN K]]="",IF(db[[#This Row],[STN TG]]="",db[[#This Row],[STN B]],db[[#This Row],[STN TG]]),db[[#This Row],[STN K]])</f>
        <v>SET</v>
      </c>
      <c r="AC2510" s="87"/>
    </row>
    <row r="2511" spans="1:29" x14ac:dyDescent="0.25">
      <c r="A2511" s="87">
        <f>ROW()-1</f>
        <v>2510</v>
      </c>
      <c r="B2511" s="14" t="str">
        <f>LOWER(SUBSTITUTE(SUBSTITUTE(SUBSTITUTE(SUBSTITUTE(SUBSTITUTE(SUBSTITUTE(db[[#This Row],[NB BM]]," ",),".",""),"-",""),"(",""),")",""),"/",""))</f>
        <v>acrylic12wvtecpa6126mlpastel</v>
      </c>
      <c r="C2511" s="14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D2511" s="14" t="str">
        <f>LOWER(SUBSTITUTE(SUBSTITUTE(SUBSTITUTE(SUBSTITUTE(SUBSTITUTE(SUBSTITUTE(SUBSTITUTE(SUBSTITUTE(SUBSTITUTE(db[[#This Row],[NB PAJAK]]," ",""),"-",""),"(",""),")",""),".",""),",",""),"/",""),"""",""),"+",""))</f>
        <v/>
      </c>
      <c r="E2511" s="14" t="str">
        <f>LOWER(SUBSTITUTE(SUBSTITUTE(SUBSTITUTE(SUBSTITUTE(SUBSTITUTE(SUBSTITUTE(SUBSTITUTE(SUBSTITUTE(SUBSTITUTE(db[[#This Row],[NB BM]]&amp;db[[#This Row],[QTY/ CTN]]," ",),".",""),"-",""),"(",""),")",""),",",""),"/",""),"""",""),"+",""))</f>
        <v>acrylic12wvtecpa6126mlpastel72set</v>
      </c>
      <c r="F251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vtecacrylicpastelpa6126ml12w72setuntana</v>
      </c>
      <c r="G2511" s="15" t="s">
        <v>3869</v>
      </c>
      <c r="H2511" s="19" t="s">
        <v>3866</v>
      </c>
      <c r="I2511" s="50"/>
      <c r="J2511" s="1" t="s">
        <v>1621</v>
      </c>
      <c r="K2511" s="27" t="e">
        <f>IF(db[[#This Row],[NB NOTA_C]]="","",COUNTIF([2]!B_MSK[concat],db[[#This Row],[NB NOTA_C]]))</f>
        <v>#REF!</v>
      </c>
      <c r="L2511" s="16" t="s">
        <v>3321</v>
      </c>
      <c r="M2511" s="14" t="s">
        <v>1662</v>
      </c>
      <c r="N2511" s="15" t="s">
        <v>2785</v>
      </c>
      <c r="O2511" s="14"/>
      <c r="P2511" s="14" t="str">
        <f>IF(db[[#This Row],[QTY/ CTN]]="","",SUBSTITUTE(SUBSTITUTE(SUBSTITUTE(db[[#This Row],[QTY/ CTN]]," ","_",2),"(",""),")","")&amp;"_")</f>
        <v>72 SET_</v>
      </c>
      <c r="Q2511" s="14">
        <f>IF(db[[#This Row],[H_QTY/ CTN]]="","",SEARCH("_",db[[#This Row],[H_QTY/ CTN]]))</f>
        <v>7</v>
      </c>
      <c r="R2511" s="14">
        <f>IF(db[[#This Row],[H_QTY/ CTN]]="","",LEN(db[[#This Row],[H_QTY/ CTN]]))</f>
        <v>7</v>
      </c>
      <c r="S2511" s="91" t="str">
        <f>IF(db[[#This Row],[H_QTY/ CTN]]="","",LEFT(db[[#This Row],[H_QTY/ CTN]],db[[#This Row],[H_1]]-1))</f>
        <v>72 SET</v>
      </c>
      <c r="T2511" s="91" t="str">
        <f>IF(NOT(db[[#This Row],[H_1]]=db[[#This Row],[H_2]]),MID(db[[#This Row],[H_QTY/ CTN]],db[[#This Row],[H_1]]+1,db[[#This Row],[H_2]]-db[[#This Row],[H_1]]-1),"")</f>
        <v/>
      </c>
      <c r="U2511" s="87" t="str">
        <f>IF(db[[#This Row],[QTY/ CTN B]]="","",LEFT(db[[#This Row],[QTY/ CTN B]],SEARCH(" ",db[[#This Row],[QTY/ CTN B]],1)-1))</f>
        <v>72</v>
      </c>
      <c r="V2511" s="87" t="str">
        <f>IF(db[[#This Row],[QTY/ CTN B]]="","",RIGHT(db[[#This Row],[QTY/ CTN B]],LEN(db[[#This Row],[QTY/ CTN B]])-SEARCH(" ",db[[#This Row],[QTY/ CTN B]],1)))</f>
        <v>SET</v>
      </c>
      <c r="W2511" s="87" t="str">
        <f>IF(db[[#This Row],[QTY/ CTN TG]]="",IF(db[[#This Row],[STN TG]]="","",12),LEFT(db[[#This Row],[QTY/ CTN TG]],SEARCH(" ",db[[#This Row],[QTY/ CTN TG]],1)-1))</f>
        <v/>
      </c>
      <c r="X2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1" s="87" t="str">
        <f>IF(db[[#This Row],[STN K]]="","",IF(db[[#This Row],[STN TG]]="LSN",12,""))</f>
        <v/>
      </c>
      <c r="Z2511" s="87" t="str">
        <f>IF(db[[#This Row],[STN TG]]="LSN","PCS","")</f>
        <v/>
      </c>
      <c r="AA2511" s="87">
        <f>db[[#This Row],[QTY B]]*IF(db[[#This Row],[QTY TG]]="",1,db[[#This Row],[QTY TG]])*IF(db[[#This Row],[QTY K]]="",1,db[[#This Row],[QTY K]])</f>
        <v>72</v>
      </c>
      <c r="AB2511" s="87" t="str">
        <f>IF(db[[#This Row],[STN K]]="",IF(db[[#This Row],[STN TG]]="",db[[#This Row],[STN B]],db[[#This Row],[STN TG]]),db[[#This Row],[STN K]])</f>
        <v>SET</v>
      </c>
      <c r="AC2511" s="87"/>
    </row>
    <row r="2512" spans="1:29" x14ac:dyDescent="0.25">
      <c r="A2512" s="87">
        <f>ROW()-1</f>
        <v>2511</v>
      </c>
      <c r="B2512" s="3" t="str">
        <f>LOWER(SUBSTITUTE(SUBSTITUTE(SUBSTITUTE(SUBSTITUTE(SUBSTITUTE(SUBSTITUTE(db[[#This Row],[NB BM]]," ",),".",""),"-",""),"(",""),")",""),"/",""))</f>
        <v>acrylic12wvtecvt6126ml</v>
      </c>
      <c r="C2512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D2512" s="3" t="str">
        <f>LOWER(SUBSTITUTE(SUBSTITUTE(SUBSTITUTE(SUBSTITUTE(SUBSTITUTE(SUBSTITUTE(SUBSTITUTE(SUBSTITUTE(SUBSTITUTE(db[[#This Row],[NB PAJAK]]," ",""),"-",""),"(",""),")",""),".",""),",",""),"/",""),"""",""),"+",""))</f>
        <v/>
      </c>
      <c r="E2512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acrylic12wvtecvt6126ml72set</v>
      </c>
      <c r="F2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vtecacrylicvt6126ml12clr72setuntana</v>
      </c>
      <c r="G2512" s="1" t="s">
        <v>975</v>
      </c>
      <c r="H2512" s="4" t="s">
        <v>1279</v>
      </c>
      <c r="I2512" s="49"/>
      <c r="J2512" s="1" t="s">
        <v>1621</v>
      </c>
      <c r="K2512" s="26" t="e">
        <f>IF(db[[#This Row],[NB NOTA_C]]="","",COUNTIF([2]!B_MSK[concat],db[[#This Row],[NB NOTA_C]]))</f>
        <v>#REF!</v>
      </c>
      <c r="L2512" s="6" t="s">
        <v>1626</v>
      </c>
      <c r="M2512" s="1" t="s">
        <v>1662</v>
      </c>
      <c r="N2512" s="1" t="s">
        <v>2785</v>
      </c>
      <c r="P2512" s="1" t="str">
        <f>IF(db[[#This Row],[QTY/ CTN]]="","",SUBSTITUTE(SUBSTITUTE(SUBSTITUTE(db[[#This Row],[QTY/ CTN]]," ","_",2),"(",""),")","")&amp;"_")</f>
        <v>72 SET_</v>
      </c>
      <c r="Q2512" s="1">
        <f>IF(db[[#This Row],[H_QTY/ CTN]]="","",SEARCH("_",db[[#This Row],[H_QTY/ CTN]]))</f>
        <v>7</v>
      </c>
      <c r="R2512" s="1">
        <f>IF(db[[#This Row],[H_QTY/ CTN]]="","",LEN(db[[#This Row],[H_QTY/ CTN]]))</f>
        <v>7</v>
      </c>
      <c r="S2512" s="90" t="str">
        <f>IF(db[[#This Row],[H_QTY/ CTN]]="","",LEFT(db[[#This Row],[H_QTY/ CTN]],db[[#This Row],[H_1]]-1))</f>
        <v>72 SET</v>
      </c>
      <c r="T2512" s="87" t="str">
        <f>IF(NOT(db[[#This Row],[H_1]]=db[[#This Row],[H_2]]),MID(db[[#This Row],[H_QTY/ CTN]],db[[#This Row],[H_1]]+1,db[[#This Row],[H_2]]-db[[#This Row],[H_1]]-1),"")</f>
        <v/>
      </c>
      <c r="U2512" s="87" t="str">
        <f>IF(db[[#This Row],[QTY/ CTN B]]="","",LEFT(db[[#This Row],[QTY/ CTN B]],SEARCH(" ",db[[#This Row],[QTY/ CTN B]],1)-1))</f>
        <v>72</v>
      </c>
      <c r="V2512" s="87" t="str">
        <f>IF(db[[#This Row],[QTY/ CTN B]]="","",RIGHT(db[[#This Row],[QTY/ CTN B]],LEN(db[[#This Row],[QTY/ CTN B]])-SEARCH(" ",db[[#This Row],[QTY/ CTN B]],1)))</f>
        <v>SET</v>
      </c>
      <c r="W2512" s="87" t="str">
        <f>IF(db[[#This Row],[QTY/ CTN TG]]="",IF(db[[#This Row],[STN TG]]="","",12),LEFT(db[[#This Row],[QTY/ CTN TG]],SEARCH(" ",db[[#This Row],[QTY/ CTN TG]],1)-1))</f>
        <v/>
      </c>
      <c r="X2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2" s="87" t="str">
        <f>IF(db[[#This Row],[STN K]]="","",IF(db[[#This Row],[STN TG]]="LSN",12,""))</f>
        <v/>
      </c>
      <c r="Z2512" s="87" t="str">
        <f>IF(db[[#This Row],[STN TG]]="LSN","PCS","")</f>
        <v/>
      </c>
      <c r="AA2512" s="87">
        <f>db[[#This Row],[QTY B]]*IF(db[[#This Row],[QTY TG]]="",1,db[[#This Row],[QTY TG]])*IF(db[[#This Row],[QTY K]]="",1,db[[#This Row],[QTY K]])</f>
        <v>72</v>
      </c>
      <c r="AB2512" s="87" t="str">
        <f>IF(db[[#This Row],[STN K]]="",IF(db[[#This Row],[STN TG]]="",db[[#This Row],[STN B]],db[[#This Row],[STN TG]]),db[[#This Row],[STN K]])</f>
        <v>SET</v>
      </c>
      <c r="AC2512" s="87"/>
    </row>
    <row r="2513" spans="1:29" x14ac:dyDescent="0.25">
      <c r="A2513" s="87">
        <f>ROW()-1</f>
        <v>2512</v>
      </c>
      <c r="B2513" s="3" t="str">
        <f>LOWER(SUBSTITUTE(SUBSTITUTE(SUBSTITUTE(SUBSTITUTE(SUBSTITUTE(SUBSTITUTE(db[[#This Row],[NB BM]]," ",),".",""),"-",""),"(",""),")",""),"/",""))</f>
        <v>memoorgiwarnavt9003vtec</v>
      </c>
      <c r="C2513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D2513" s="3" t="str">
        <f>LOWER(SUBSTITUTE(SUBSTITUTE(SUBSTITUTE(SUBSTITUTE(SUBSTITUTE(SUBSTITUTE(SUBSTITUTE(SUBSTITUTE(SUBSTITUTE(db[[#This Row],[NB PAJAK]]," ",""),"-",""),"(",""),")",""),".",""),",",""),"/",""),"""",""),"+",""))</f>
        <v/>
      </c>
      <c r="E2513" s="3" t="str">
        <f>LOWER(SUBSTITUTE(SUBSTITUTE(SUBSTITUTE(SUBSTITUTE(SUBSTITUTE(SUBSTITUTE(SUBSTITUTE(SUBSTITUTE(SUBSTITUTE(db[[#This Row],[NB BM]]&amp;db[[#This Row],[QTY/ CTN]]," ",),".",""),"-",""),"(",""),")",""),",",""),"/",""),"""",""),"+",""))</f>
        <v>memoorgiwarnavt9003vtec96pcs</v>
      </c>
      <c r="F2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vtecmemoorgiwrnvt900396pcsuntana</v>
      </c>
      <c r="G2513" s="1" t="s">
        <v>4316</v>
      </c>
      <c r="H2513" s="4" t="s">
        <v>4312</v>
      </c>
      <c r="I2513" s="49"/>
      <c r="J2513" s="1" t="s">
        <v>1621</v>
      </c>
      <c r="K2513" s="28" t="e">
        <f>IF(db[[#This Row],[NB NOTA_C]]="","",COUNTIF([2]!B_MSK[concat],db[[#This Row],[NB NOTA_C]]))</f>
        <v>#REF!</v>
      </c>
      <c r="L2513" s="7" t="s">
        <v>3321</v>
      </c>
      <c r="M2513" s="3" t="s">
        <v>1673</v>
      </c>
      <c r="N2513" s="1" t="s">
        <v>2790</v>
      </c>
      <c r="O2513" s="3"/>
      <c r="P2513" s="3" t="str">
        <f>IF(db[[#This Row],[QTY/ CTN]]="","",SUBSTITUTE(SUBSTITUTE(SUBSTITUTE(db[[#This Row],[QTY/ CTN]]," ","_",2),"(",""),")","")&amp;"_")</f>
        <v>96 PCS_</v>
      </c>
      <c r="Q2513" s="3">
        <f>IF(db[[#This Row],[H_QTY/ CTN]]="","",SEARCH("_",db[[#This Row],[H_QTY/ CTN]]))</f>
        <v>7</v>
      </c>
      <c r="R2513" s="3">
        <f>IF(db[[#This Row],[H_QTY/ CTN]]="","",LEN(db[[#This Row],[H_QTY/ CTN]]))</f>
        <v>7</v>
      </c>
      <c r="S2513" s="87" t="str">
        <f>IF(db[[#This Row],[H_QTY/ CTN]]="","",LEFT(db[[#This Row],[H_QTY/ CTN]],db[[#This Row],[H_1]]-1))</f>
        <v>96 PCS</v>
      </c>
      <c r="T2513" s="87" t="str">
        <f>IF(NOT(db[[#This Row],[H_1]]=db[[#This Row],[H_2]]),MID(db[[#This Row],[H_QTY/ CTN]],db[[#This Row],[H_1]]+1,db[[#This Row],[H_2]]-db[[#This Row],[H_1]]-1),"")</f>
        <v/>
      </c>
      <c r="U2513" s="87" t="str">
        <f>IF(db[[#This Row],[QTY/ CTN B]]="","",LEFT(db[[#This Row],[QTY/ CTN B]],SEARCH(" ",db[[#This Row],[QTY/ CTN B]],1)-1))</f>
        <v>96</v>
      </c>
      <c r="V2513" s="87" t="str">
        <f>IF(db[[#This Row],[QTY/ CTN B]]="","",RIGHT(db[[#This Row],[QTY/ CTN B]],LEN(db[[#This Row],[QTY/ CTN B]])-SEARCH(" ",db[[#This Row],[QTY/ CTN B]],1)))</f>
        <v>PCS</v>
      </c>
      <c r="W2513" s="87" t="str">
        <f>IF(db[[#This Row],[QTY/ CTN TG]]="",IF(db[[#This Row],[STN TG]]="","",12),LEFT(db[[#This Row],[QTY/ CTN TG]],SEARCH(" ",db[[#This Row],[QTY/ CTN TG]],1)-1))</f>
        <v/>
      </c>
      <c r="X2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3" s="87" t="str">
        <f>IF(db[[#This Row],[STN K]]="","",IF(db[[#This Row],[STN TG]]="LSN",12,""))</f>
        <v/>
      </c>
      <c r="Z2513" s="87" t="str">
        <f>IF(db[[#This Row],[STN TG]]="LSN","PCS","")</f>
        <v/>
      </c>
      <c r="AA2513" s="87">
        <f>db[[#This Row],[QTY B]]*IF(db[[#This Row],[QTY TG]]="",1,db[[#This Row],[QTY TG]])*IF(db[[#This Row],[QTY K]]="",1,db[[#This Row],[QTY K]])</f>
        <v>96</v>
      </c>
      <c r="AB2513" s="87" t="str">
        <f>IF(db[[#This Row],[STN K]]="",IF(db[[#This Row],[STN TG]]="",db[[#This Row],[STN B]],db[[#This Row],[STN TG]]),db[[#This Row],[STN K]])</f>
        <v>PCS</v>
      </c>
      <c r="AC2513" s="87"/>
    </row>
    <row r="2514" spans="1:29" x14ac:dyDescent="0.25">
      <c r="A2514" s="87">
        <f>ROW()-1</f>
        <v>2513</v>
      </c>
      <c r="B2514" s="3" t="str">
        <f>LOWER(SUBSTITUTE(SUBSTITUTE(SUBSTITUTE(SUBSTITUTE(SUBSTITUTE(SUBSTITUTE(db[[#This Row],[NB BM]]," ",),".",""),"-",""),"(",""),")",""),"/",""))</f>
        <v>pensilcupbulat802cvtec</v>
      </c>
      <c r="C2514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D2514" s="3" t="str">
        <f>LOWER(SUBSTITUTE(SUBSTITUTE(SUBSTITUTE(SUBSTITUTE(SUBSTITUTE(SUBSTITUTE(SUBSTITUTE(SUBSTITUTE(SUBSTITUTE(db[[#This Row],[NB PAJAK]]," ",""),"-",""),"(",""),")",""),".",""),",",""),"/",""),"""",""),"+",""))</f>
        <v/>
      </c>
      <c r="E2514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pensilcupbulat802cvtec96pcs</v>
      </c>
      <c r="F2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vtecpencilcupbulat802c96pcsuntana</v>
      </c>
      <c r="G2514" s="1" t="s">
        <v>4315</v>
      </c>
      <c r="H2514" s="4" t="s">
        <v>4311</v>
      </c>
      <c r="I2514" s="49"/>
      <c r="J2514" s="1" t="s">
        <v>1621</v>
      </c>
      <c r="K2514" s="28" t="e">
        <f>IF(db[[#This Row],[NB NOTA_C]]="","",COUNTIF([2]!B_MSK[concat],db[[#This Row],[NB NOTA_C]]))</f>
        <v>#REF!</v>
      </c>
      <c r="L2514" s="7" t="s">
        <v>3321</v>
      </c>
      <c r="M2514" s="3" t="s">
        <v>1673</v>
      </c>
      <c r="N2514" s="1" t="s">
        <v>2790</v>
      </c>
      <c r="O2514" s="3"/>
      <c r="P2514" s="3" t="str">
        <f>IF(db[[#This Row],[QTY/ CTN]]="","",SUBSTITUTE(SUBSTITUTE(SUBSTITUTE(db[[#This Row],[QTY/ CTN]]," ","_",2),"(",""),")","")&amp;"_")</f>
        <v>96 PCS_</v>
      </c>
      <c r="Q2514" s="3">
        <f>IF(db[[#This Row],[H_QTY/ CTN]]="","",SEARCH("_",db[[#This Row],[H_QTY/ CTN]]))</f>
        <v>7</v>
      </c>
      <c r="R2514" s="3">
        <f>IF(db[[#This Row],[H_QTY/ CTN]]="","",LEN(db[[#This Row],[H_QTY/ CTN]]))</f>
        <v>7</v>
      </c>
      <c r="S2514" s="87" t="str">
        <f>IF(db[[#This Row],[H_QTY/ CTN]]="","",LEFT(db[[#This Row],[H_QTY/ CTN]],db[[#This Row],[H_1]]-1))</f>
        <v>96 PCS</v>
      </c>
      <c r="T2514" s="87" t="str">
        <f>IF(NOT(db[[#This Row],[H_1]]=db[[#This Row],[H_2]]),MID(db[[#This Row],[H_QTY/ CTN]],db[[#This Row],[H_1]]+1,db[[#This Row],[H_2]]-db[[#This Row],[H_1]]-1),"")</f>
        <v/>
      </c>
      <c r="U2514" s="87" t="str">
        <f>IF(db[[#This Row],[QTY/ CTN B]]="","",LEFT(db[[#This Row],[QTY/ CTN B]],SEARCH(" ",db[[#This Row],[QTY/ CTN B]],1)-1))</f>
        <v>96</v>
      </c>
      <c r="V2514" s="87" t="str">
        <f>IF(db[[#This Row],[QTY/ CTN B]]="","",RIGHT(db[[#This Row],[QTY/ CTN B]],LEN(db[[#This Row],[QTY/ CTN B]])-SEARCH(" ",db[[#This Row],[QTY/ CTN B]],1)))</f>
        <v>PCS</v>
      </c>
      <c r="W2514" s="87" t="str">
        <f>IF(db[[#This Row],[QTY/ CTN TG]]="",IF(db[[#This Row],[STN TG]]="","",12),LEFT(db[[#This Row],[QTY/ CTN TG]],SEARCH(" ",db[[#This Row],[QTY/ CTN TG]],1)-1))</f>
        <v/>
      </c>
      <c r="X2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4" s="87" t="str">
        <f>IF(db[[#This Row],[STN K]]="","",IF(db[[#This Row],[STN TG]]="LSN",12,""))</f>
        <v/>
      </c>
      <c r="Z2514" s="87" t="str">
        <f>IF(db[[#This Row],[STN TG]]="LSN","PCS","")</f>
        <v/>
      </c>
      <c r="AA2514" s="87">
        <f>db[[#This Row],[QTY B]]*IF(db[[#This Row],[QTY TG]]="",1,db[[#This Row],[QTY TG]])*IF(db[[#This Row],[QTY K]]="",1,db[[#This Row],[QTY K]])</f>
        <v>96</v>
      </c>
      <c r="AB2514" s="87" t="str">
        <f>IF(db[[#This Row],[STN K]]="",IF(db[[#This Row],[STN TG]]="",db[[#This Row],[STN B]],db[[#This Row],[STN TG]]),db[[#This Row],[STN K]])</f>
        <v>PCS</v>
      </c>
      <c r="AC2514" s="87"/>
    </row>
    <row r="2515" spans="1:29" x14ac:dyDescent="0.25">
      <c r="A2515" s="87">
        <f>ROW()-1</f>
        <v>2514</v>
      </c>
      <c r="B2515" s="3" t="str">
        <f>LOWER(SUBSTITUTE(SUBSTITUTE(SUBSTITUTE(SUBSTITUTE(SUBSTITUTE(SUBSTITUTE(db[[#This Row],[NB BM]]," ",),".",""),"-",""),"(",""),")",""),"/",""))</f>
        <v>mikalaminatingvtecvt342fcfolio</v>
      </c>
      <c r="C2515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D2515" s="3" t="str">
        <f>LOWER(SUBSTITUTE(SUBSTITUTE(SUBSTITUTE(SUBSTITUTE(SUBSTITUTE(SUBSTITUTE(SUBSTITUTE(SUBSTITUTE(SUBSTITUTE(db[[#This Row],[NB PAJAK]]," ",""),"-",""),"(",""),")",""),".",""),",",""),"/",""),"""",""),"+",""))</f>
        <v/>
      </c>
      <c r="E2515" s="3" t="str">
        <f>LOWER(SUBSTITUTE(SUBSTITUTE(SUBSTITUTE(SUBSTITUTE(SUBSTITUTE(SUBSTITUTE(SUBSTITUTE(SUBSTITUTE(SUBSTITUTE(db[[#This Row],[NB BM]]&amp;db[[#This Row],[QTY/ CTN]]," ",),".",""),"-",""),"(",""),")",""),",",""),"/",""),"""",""),"+",""))</f>
        <v>mikalaminatingvtecvt342fcfolio10pak</v>
      </c>
      <c r="F2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vtecplasticlamvtvt342fcfolio10pakuntana</v>
      </c>
      <c r="G2515" s="1" t="s">
        <v>3318</v>
      </c>
      <c r="H2515" s="4" t="s">
        <v>3313</v>
      </c>
      <c r="I2515" s="49"/>
      <c r="J2515" s="1" t="s">
        <v>1621</v>
      </c>
      <c r="K2515" s="28" t="e">
        <f>IF(db[[#This Row],[NB NOTA_C]]="","",COUNTIF([2]!B_MSK[concat],db[[#This Row],[NB NOTA_C]]))</f>
        <v>#REF!</v>
      </c>
      <c r="L2515" s="7" t="s">
        <v>3321</v>
      </c>
      <c r="M2515" s="3" t="s">
        <v>2174</v>
      </c>
      <c r="N2515" s="1" t="s">
        <v>2790</v>
      </c>
      <c r="O2515" s="3"/>
      <c r="P2515" s="3" t="str">
        <f>IF(db[[#This Row],[QTY/ CTN]]="","",SUBSTITUTE(SUBSTITUTE(SUBSTITUTE(db[[#This Row],[QTY/ CTN]]," ","_",2),"(",""),")","")&amp;"_")</f>
        <v>10 PAK_</v>
      </c>
      <c r="Q2515" s="3">
        <f>IF(db[[#This Row],[H_QTY/ CTN]]="","",SEARCH("_",db[[#This Row],[H_QTY/ CTN]]))</f>
        <v>7</v>
      </c>
      <c r="R2515" s="3">
        <f>IF(db[[#This Row],[H_QTY/ CTN]]="","",LEN(db[[#This Row],[H_QTY/ CTN]]))</f>
        <v>7</v>
      </c>
      <c r="S2515" s="87" t="str">
        <f>IF(db[[#This Row],[H_QTY/ CTN]]="","",LEFT(db[[#This Row],[H_QTY/ CTN]],db[[#This Row],[H_1]]-1))</f>
        <v>10 PAK</v>
      </c>
      <c r="T2515" s="87" t="str">
        <f>IF(NOT(db[[#This Row],[H_1]]=db[[#This Row],[H_2]]),MID(db[[#This Row],[H_QTY/ CTN]],db[[#This Row],[H_1]]+1,db[[#This Row],[H_2]]-db[[#This Row],[H_1]]-1),"")</f>
        <v/>
      </c>
      <c r="U2515" s="87" t="str">
        <f>IF(db[[#This Row],[QTY/ CTN B]]="","",LEFT(db[[#This Row],[QTY/ CTN B]],SEARCH(" ",db[[#This Row],[QTY/ CTN B]],1)-1))</f>
        <v>10</v>
      </c>
      <c r="V2515" s="87" t="str">
        <f>IF(db[[#This Row],[QTY/ CTN B]]="","",RIGHT(db[[#This Row],[QTY/ CTN B]],LEN(db[[#This Row],[QTY/ CTN B]])-SEARCH(" ",db[[#This Row],[QTY/ CTN B]],1)))</f>
        <v>PAK</v>
      </c>
      <c r="W2515" s="87" t="str">
        <f>IF(db[[#This Row],[QTY/ CTN TG]]="",IF(db[[#This Row],[STN TG]]="","",12),LEFT(db[[#This Row],[QTY/ CTN TG]],SEARCH(" ",db[[#This Row],[QTY/ CTN TG]],1)-1))</f>
        <v/>
      </c>
      <c r="X2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5" s="87" t="str">
        <f>IF(db[[#This Row],[STN K]]="","",IF(db[[#This Row],[STN TG]]="LSN",12,""))</f>
        <v/>
      </c>
      <c r="Z2515" s="87" t="str">
        <f>IF(db[[#This Row],[STN TG]]="LSN","PCS","")</f>
        <v/>
      </c>
      <c r="AA2515" s="87">
        <f>db[[#This Row],[QTY B]]*IF(db[[#This Row],[QTY TG]]="",1,db[[#This Row],[QTY TG]])*IF(db[[#This Row],[QTY K]]="",1,db[[#This Row],[QTY K]])</f>
        <v>10</v>
      </c>
      <c r="AB2515" s="87" t="str">
        <f>IF(db[[#This Row],[STN K]]="",IF(db[[#This Row],[STN TG]]="",db[[#This Row],[STN B]],db[[#This Row],[STN TG]]),db[[#This Row],[STN K]])</f>
        <v>PAK</v>
      </c>
      <c r="AC2515" s="87"/>
    </row>
    <row r="2516" spans="1:29" x14ac:dyDescent="0.25">
      <c r="A2516" s="87">
        <f>ROW()-1</f>
        <v>2515</v>
      </c>
      <c r="B2516" s="3" t="str">
        <f>LOWER(SUBSTITUTE(SUBSTITUTE(SUBSTITUTE(SUBSTITUTE(SUBSTITUTE(SUBSTITUTE(db[[#This Row],[NB BM]]," ",),".",""),"-",""),"(",""),")",""),"/",""))</f>
        <v>standbookvtecst06565"</v>
      </c>
      <c r="C2516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D2516" s="3" t="str">
        <f>LOWER(SUBSTITUTE(SUBSTITUTE(SUBSTITUTE(SUBSTITUTE(SUBSTITUTE(SUBSTITUTE(SUBSTITUTE(SUBSTITUTE(SUBSTITUTE(db[[#This Row],[NB PAJAK]]," ",""),"-",""),"(",""),")",""),".",""),",",""),"/",""),"""",""),"+",""))</f>
        <v/>
      </c>
      <c r="E2516" s="3" t="str">
        <f>LOWER(SUBSTITUTE(SUBSTITUTE(SUBSTITUTE(SUBSTITUTE(SUBSTITUTE(SUBSTITUTE(SUBSTITUTE(SUBSTITUTE(SUBSTITUTE(db[[#This Row],[NB BM]]&amp;db[[#This Row],[QTY/ CTN]]," ",),".",""),"-",""),"(",""),")",""),",",""),"/",""),"""",""),"+",""))</f>
        <v>standbookvtecst065651560set</v>
      </c>
      <c r="F25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vtecstandbookst065651560setuntana</v>
      </c>
      <c r="G2516" s="1" t="s">
        <v>1254</v>
      </c>
      <c r="H2516" s="4" t="s">
        <v>1544</v>
      </c>
      <c r="I2516" s="49"/>
      <c r="J2516" s="1" t="s">
        <v>1621</v>
      </c>
      <c r="K2516" s="26" t="e">
        <f>IF(db[[#This Row],[NB NOTA_C]]="","",COUNTIF([2]!B_MSK[concat],db[[#This Row],[NB NOTA_C]]))</f>
        <v>#REF!</v>
      </c>
      <c r="L2516" s="6" t="s">
        <v>1626</v>
      </c>
      <c r="M2516" s="1" t="s">
        <v>1823</v>
      </c>
      <c r="N2516" s="1" t="s">
        <v>2811</v>
      </c>
      <c r="P2516" s="1" t="str">
        <f>IF(db[[#This Row],[QTY/ CTN]]="","",SUBSTITUTE(SUBSTITUTE(SUBSTITUTE(db[[#This Row],[QTY/ CTN]]," ","_",2),"(",""),")","")&amp;"_")</f>
        <v>1560 SET_</v>
      </c>
      <c r="Q2516" s="1">
        <f>IF(db[[#This Row],[H_QTY/ CTN]]="","",SEARCH("_",db[[#This Row],[H_QTY/ CTN]]))</f>
        <v>9</v>
      </c>
      <c r="R2516" s="1">
        <f>IF(db[[#This Row],[H_QTY/ CTN]]="","",LEN(db[[#This Row],[H_QTY/ CTN]]))</f>
        <v>9</v>
      </c>
      <c r="S2516" s="90" t="str">
        <f>IF(db[[#This Row],[H_QTY/ CTN]]="","",LEFT(db[[#This Row],[H_QTY/ CTN]],db[[#This Row],[H_1]]-1))</f>
        <v>1560 SET</v>
      </c>
      <c r="T2516" s="87" t="str">
        <f>IF(NOT(db[[#This Row],[H_1]]=db[[#This Row],[H_2]]),MID(db[[#This Row],[H_QTY/ CTN]],db[[#This Row],[H_1]]+1,db[[#This Row],[H_2]]-db[[#This Row],[H_1]]-1),"")</f>
        <v/>
      </c>
      <c r="U2516" s="87" t="str">
        <f>IF(db[[#This Row],[QTY/ CTN B]]="","",LEFT(db[[#This Row],[QTY/ CTN B]],SEARCH(" ",db[[#This Row],[QTY/ CTN B]],1)-1))</f>
        <v>1560</v>
      </c>
      <c r="V2516" s="87" t="str">
        <f>IF(db[[#This Row],[QTY/ CTN B]]="","",RIGHT(db[[#This Row],[QTY/ CTN B]],LEN(db[[#This Row],[QTY/ CTN B]])-SEARCH(" ",db[[#This Row],[QTY/ CTN B]],1)))</f>
        <v>SET</v>
      </c>
      <c r="W2516" s="87" t="str">
        <f>IF(db[[#This Row],[QTY/ CTN TG]]="",IF(db[[#This Row],[STN TG]]="","",12),LEFT(db[[#This Row],[QTY/ CTN TG]],SEARCH(" ",db[[#This Row],[QTY/ CTN TG]],1)-1))</f>
        <v/>
      </c>
      <c r="X2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6" s="87" t="str">
        <f>IF(db[[#This Row],[STN K]]="","",IF(db[[#This Row],[STN TG]]="LSN",12,""))</f>
        <v/>
      </c>
      <c r="Z2516" s="87" t="str">
        <f>IF(db[[#This Row],[STN TG]]="LSN","PCS","")</f>
        <v/>
      </c>
      <c r="AA2516" s="87">
        <f>db[[#This Row],[QTY B]]*IF(db[[#This Row],[QTY TG]]="",1,db[[#This Row],[QTY TG]])*IF(db[[#This Row],[QTY K]]="",1,db[[#This Row],[QTY K]])</f>
        <v>1560</v>
      </c>
      <c r="AB2516" s="87" t="str">
        <f>IF(db[[#This Row],[STN K]]="",IF(db[[#This Row],[STN TG]]="",db[[#This Row],[STN B]],db[[#This Row],[STN TG]]),db[[#This Row],[STN K]])</f>
        <v>SET</v>
      </c>
      <c r="AC2516" s="87"/>
    </row>
    <row r="2517" spans="1:29" x14ac:dyDescent="0.25">
      <c r="A2517" s="87">
        <f>ROW()-1</f>
        <v>2516</v>
      </c>
      <c r="B2517" s="3" t="str">
        <f>LOWER(SUBSTITUTE(SUBSTITUTE(SUBSTITUTE(SUBSTITUTE(SUBSTITUTE(SUBSTITUTE(db[[#This Row],[NB BM]]," ",),".",""),"-",""),"(",""),")",""),"/",""))</f>
        <v>wcolormarries12w13255ml</v>
      </c>
      <c r="C2517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D2517" s="3" t="str">
        <f>LOWER(SUBSTITUTE(SUBSTITUTE(SUBSTITUTE(SUBSTITUTE(SUBSTITUTE(SUBSTITUTE(SUBSTITUTE(SUBSTITUTE(SUBSTITUTE(db[[#This Row],[NB PAJAK]]," ",""),"-",""),"(",""),")",""),".",""),",",""),"/",""),"""",""),"+",""))</f>
        <v/>
      </c>
      <c r="E2517" s="3" t="str">
        <f>LOWER(SUBSTITUTE(SUBSTITUTE(SUBSTITUTE(SUBSTITUTE(SUBSTITUTE(SUBSTITUTE(SUBSTITUTE(SUBSTITUTE(SUBSTITUTE(db[[#This Row],[NB BM]]&amp;db[[#This Row],[QTY/ CTN]]," ",),".",""),"-",""),"(",""),")",""),",",""),"/",""),"""",""),"+",""))</f>
        <v>wcolormarries12w13255ml8lsn</v>
      </c>
      <c r="F2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waterclrmarries132512c5ml8lsnuntana</v>
      </c>
      <c r="G2517" s="1" t="s">
        <v>3555</v>
      </c>
      <c r="H2517" s="4" t="s">
        <v>3554</v>
      </c>
      <c r="I2517" s="49"/>
      <c r="J2517" s="1" t="s">
        <v>1621</v>
      </c>
      <c r="K2517" s="26" t="e">
        <f>IF(db[[#This Row],[NB NOTA_C]]="","",COUNTIF([2]!B_MSK[concat],db[[#This Row],[NB NOTA_C]]))</f>
        <v>#REF!</v>
      </c>
      <c r="L2517" s="6" t="s">
        <v>1658</v>
      </c>
      <c r="M2517" s="1" t="s">
        <v>1725</v>
      </c>
      <c r="N2517" s="1" t="s">
        <v>2785</v>
      </c>
      <c r="P2517" s="1" t="str">
        <f>IF(db[[#This Row],[QTY/ CTN]]="","",SUBSTITUTE(SUBSTITUTE(SUBSTITUTE(db[[#This Row],[QTY/ CTN]]," ","_",2),"(",""),")","")&amp;"_")</f>
        <v>8 LSN_</v>
      </c>
      <c r="Q2517" s="1">
        <f>IF(db[[#This Row],[H_QTY/ CTN]]="","",SEARCH("_",db[[#This Row],[H_QTY/ CTN]]))</f>
        <v>6</v>
      </c>
      <c r="R2517" s="1">
        <f>IF(db[[#This Row],[H_QTY/ CTN]]="","",LEN(db[[#This Row],[H_QTY/ CTN]]))</f>
        <v>6</v>
      </c>
      <c r="S2517" s="90" t="str">
        <f>IF(db[[#This Row],[H_QTY/ CTN]]="","",LEFT(db[[#This Row],[H_QTY/ CTN]],db[[#This Row],[H_1]]-1))</f>
        <v>8 LSN</v>
      </c>
      <c r="T2517" s="87" t="str">
        <f>IF(NOT(db[[#This Row],[H_1]]=db[[#This Row],[H_2]]),MID(db[[#This Row],[H_QTY/ CTN]],db[[#This Row],[H_1]]+1,db[[#This Row],[H_2]]-db[[#This Row],[H_1]]-1),"")</f>
        <v/>
      </c>
      <c r="U2517" s="87" t="str">
        <f>IF(db[[#This Row],[QTY/ CTN B]]="","",LEFT(db[[#This Row],[QTY/ CTN B]],SEARCH(" ",db[[#This Row],[QTY/ CTN B]],1)-1))</f>
        <v>8</v>
      </c>
      <c r="V2517" s="87" t="str">
        <f>IF(db[[#This Row],[QTY/ CTN B]]="","",RIGHT(db[[#This Row],[QTY/ CTN B]],LEN(db[[#This Row],[QTY/ CTN B]])-SEARCH(" ",db[[#This Row],[QTY/ CTN B]],1)))</f>
        <v>LSN</v>
      </c>
      <c r="W2517" s="87">
        <f>IF(db[[#This Row],[QTY/ CTN TG]]="",IF(db[[#This Row],[STN TG]]="","",12),LEFT(db[[#This Row],[QTY/ CTN TG]],SEARCH(" ",db[[#This Row],[QTY/ CTN TG]],1)-1))</f>
        <v>12</v>
      </c>
      <c r="X2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17" s="87" t="str">
        <f>IF(db[[#This Row],[STN K]]="","",IF(db[[#This Row],[STN TG]]="LSN",12,""))</f>
        <v/>
      </c>
      <c r="Z2517" s="87" t="str">
        <f>IF(db[[#This Row],[STN TG]]="LSN","PCS","")</f>
        <v/>
      </c>
      <c r="AA2517" s="87">
        <f>db[[#This Row],[QTY B]]*IF(db[[#This Row],[QTY TG]]="",1,db[[#This Row],[QTY TG]])*IF(db[[#This Row],[QTY K]]="",1,db[[#This Row],[QTY K]])</f>
        <v>96</v>
      </c>
      <c r="AB2517" s="87" t="str">
        <f>IF(db[[#This Row],[STN K]]="",IF(db[[#This Row],[STN TG]]="",db[[#This Row],[STN B]],db[[#This Row],[STN TG]]),db[[#This Row],[STN K]])</f>
        <v>PCS</v>
      </c>
      <c r="AC2517" s="87"/>
    </row>
    <row r="2518" spans="1:29" x14ac:dyDescent="0.25">
      <c r="A2518" s="87">
        <f>ROW()-1</f>
        <v>2517</v>
      </c>
      <c r="B2518" s="3" t="str">
        <f>LOWER(SUBSTITUTE(SUBSTITUTE(SUBSTITUTE(SUBSTITUTE(SUBSTITUTE(SUBSTITUTE(db[[#This Row],[NB BM]]," ",),".",""),"-",""),"(",""),")",""),"/",""))</f>
        <v>watercolorjk12wwac6ml12</v>
      </c>
      <c r="C2518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D2518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E2518" s="3" t="str">
        <f>LOWER(SUBSTITUTE(SUBSTITUTE(SUBSTITUTE(SUBSTITUTE(SUBSTITUTE(SUBSTITUTE(SUBSTITUTE(SUBSTITUTE(SUBSTITUTE(db[[#This Row],[NB BM]]&amp;db[[#This Row],[QTY/ CTN]]," ",),".",""),"-",""),"(",""),")",""),",",""),"/",""),"""",""),"+",""))</f>
        <v>watercolorjk12wwac6ml128box12set</v>
      </c>
      <c r="F2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watercolorwac6ml12screwtypejk8box12setartomoro</v>
      </c>
      <c r="G2518" s="1" t="s">
        <v>2666</v>
      </c>
      <c r="H2518" s="4" t="s">
        <v>2665</v>
      </c>
      <c r="I2518" s="2" t="s">
        <v>5334</v>
      </c>
      <c r="J2518" s="1" t="s">
        <v>1620</v>
      </c>
      <c r="K2518" s="26" t="e">
        <f>IF(db[[#This Row],[NB NOTA_C]]="","",COUNTIF([2]!B_MSK[concat],db[[#This Row],[NB NOTA_C]]))</f>
        <v>#REF!</v>
      </c>
      <c r="L2518" s="7" t="s">
        <v>1631</v>
      </c>
      <c r="M2518" s="3" t="s">
        <v>2667</v>
      </c>
      <c r="N2518" s="1" t="s">
        <v>2788</v>
      </c>
      <c r="P2518" s="1" t="str">
        <f>IF(db[[#This Row],[QTY/ CTN]]="","",SUBSTITUTE(SUBSTITUTE(SUBSTITUTE(db[[#This Row],[QTY/ CTN]]," ","_",2),"(",""),")","")&amp;"_")</f>
        <v>8 BOX_12 SET_</v>
      </c>
      <c r="Q2518" s="1">
        <f>IF(db[[#This Row],[H_QTY/ CTN]]="","",SEARCH("_",db[[#This Row],[H_QTY/ CTN]]))</f>
        <v>6</v>
      </c>
      <c r="R2518" s="1">
        <f>IF(db[[#This Row],[H_QTY/ CTN]]="","",LEN(db[[#This Row],[H_QTY/ CTN]]))</f>
        <v>13</v>
      </c>
      <c r="S2518" s="90" t="str">
        <f>IF(db[[#This Row],[H_QTY/ CTN]]="","",LEFT(db[[#This Row],[H_QTY/ CTN]],db[[#This Row],[H_1]]-1))</f>
        <v>8 BOX</v>
      </c>
      <c r="T2518" s="87" t="str">
        <f>IF(NOT(db[[#This Row],[H_1]]=db[[#This Row],[H_2]]),MID(db[[#This Row],[H_QTY/ CTN]],db[[#This Row],[H_1]]+1,db[[#This Row],[H_2]]-db[[#This Row],[H_1]]-1),"")</f>
        <v>12 SET</v>
      </c>
      <c r="U2518" s="87" t="str">
        <f>IF(db[[#This Row],[QTY/ CTN B]]="","",LEFT(db[[#This Row],[QTY/ CTN B]],SEARCH(" ",db[[#This Row],[QTY/ CTN B]],1)-1))</f>
        <v>8</v>
      </c>
      <c r="V2518" s="87" t="str">
        <f>IF(db[[#This Row],[QTY/ CTN B]]="","",RIGHT(db[[#This Row],[QTY/ CTN B]],LEN(db[[#This Row],[QTY/ CTN B]])-SEARCH(" ",db[[#This Row],[QTY/ CTN B]],1)))</f>
        <v>BOX</v>
      </c>
      <c r="W2518" s="87" t="str">
        <f>IF(db[[#This Row],[QTY/ CTN TG]]="",IF(db[[#This Row],[STN TG]]="","",12),LEFT(db[[#This Row],[QTY/ CTN TG]],SEARCH(" ",db[[#This Row],[QTY/ CTN TG]],1)-1))</f>
        <v>12</v>
      </c>
      <c r="X2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518" s="87" t="str">
        <f>IF(db[[#This Row],[STN K]]="","",IF(db[[#This Row],[STN TG]]="LSN",12,""))</f>
        <v/>
      </c>
      <c r="Z2518" s="87" t="str">
        <f>IF(db[[#This Row],[STN TG]]="LSN","PCS","")</f>
        <v/>
      </c>
      <c r="AA2518" s="87">
        <f>db[[#This Row],[QTY B]]*IF(db[[#This Row],[QTY TG]]="",1,db[[#This Row],[QTY TG]])*IF(db[[#This Row],[QTY K]]="",1,db[[#This Row],[QTY K]])</f>
        <v>96</v>
      </c>
      <c r="AB2518" s="87" t="str">
        <f>IF(db[[#This Row],[STN K]]="",IF(db[[#This Row],[STN TG]]="",db[[#This Row],[STN B]],db[[#This Row],[STN TG]]),db[[#This Row],[STN K]])</f>
        <v>SET</v>
      </c>
      <c r="AC2518" s="87"/>
    </row>
    <row r="2519" spans="1:29" x14ac:dyDescent="0.25">
      <c r="A2519" s="87">
        <f>ROW()-1</f>
        <v>2518</v>
      </c>
      <c r="B2519" s="134" t="str">
        <f>LOWER(SUBSTITUTE(SUBSTITUTE(SUBSTITUTE(SUBSTITUTE(SUBSTITUTE(SUBSTITUTE(db[[#This Row],[NB BM]]," ",),".",""),"-",""),"(",""),")",""),"/",""))</f>
        <v>watercolorjkwc412</v>
      </c>
      <c r="C2519" s="134" t="str">
        <f>LOWER(SUBSTITUTE(SUBSTITUTE(SUBSTITUTE(SUBSTITUTE(SUBSTITUTE(SUBSTITUTE(SUBSTITUTE(SUBSTITUTE(SUBSTITUTE(db[[#This Row],[NB NOTA]]," ",),".",""),"-",""),"(",""),")",""),",",""),"/",""),"""",""),"+",""))</f>
        <v>watercolorwc412jk</v>
      </c>
      <c r="D2519" s="134" t="str">
        <f>LOWER(SUBSTITUTE(SUBSTITUTE(SUBSTITUTE(SUBSTITUTE(SUBSTITUTE(SUBSTITUTE(SUBSTITUTE(SUBSTITUTE(SUBSTITUTE(db[[#This Row],[NB PAJAK]]," ",""),"-",""),"(",""),")",""),".",""),",",""),"/",""),"""",""),"+",""))</f>
        <v>catairwatercolorjoykowc412</v>
      </c>
      <c r="E2519" s="134" t="str">
        <f>LOWER(SUBSTITUTE(SUBSTITUTE(SUBSTITUTE(SUBSTITUTE(SUBSTITUTE(SUBSTITUTE(SUBSTITUTE(SUBSTITUTE(SUBSTITUTE(db[[#This Row],[NB BM]]&amp;db[[#This Row],[QTY/ CTN]]," ",),".",""),"-",""),"(",""),")",""),",",""),"/",""),"""",""),"+",""))</f>
        <v>watercolorjkwc412108set</v>
      </c>
      <c r="F251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watercolorwc412jk108setartomoro</v>
      </c>
      <c r="G2519" s="135" t="s">
        <v>5828</v>
      </c>
      <c r="H2519" s="135" t="s">
        <v>5824</v>
      </c>
      <c r="I2519" s="136" t="s">
        <v>5826</v>
      </c>
      <c r="J2519" s="137" t="s">
        <v>1620</v>
      </c>
      <c r="K2519" s="138" t="e">
        <f>IF(db[[#This Row],[NB NOTA_C]]="","",COUNTIF([2]!B_MSK[concat],db[[#This Row],[NB NOTA_C]]))</f>
        <v>#REF!</v>
      </c>
      <c r="L2519" s="139" t="s">
        <v>1631</v>
      </c>
      <c r="M2519" s="134" t="s">
        <v>5830</v>
      </c>
      <c r="N2519" s="137" t="s">
        <v>2785</v>
      </c>
      <c r="O2519" s="134"/>
      <c r="P2519" s="134" t="str">
        <f>IF(db[[#This Row],[QTY/ CTN]]="","",SUBSTITUTE(SUBSTITUTE(SUBSTITUTE(db[[#This Row],[QTY/ CTN]]," ","_",2),"(",""),")","")&amp;"_")</f>
        <v>108 SET_</v>
      </c>
      <c r="Q2519" s="134">
        <f>IF(db[[#This Row],[H_QTY/ CTN]]="","",SEARCH("_",db[[#This Row],[H_QTY/ CTN]]))</f>
        <v>8</v>
      </c>
      <c r="R2519" s="134">
        <f>IF(db[[#This Row],[H_QTY/ CTN]]="","",LEN(db[[#This Row],[H_QTY/ CTN]]))</f>
        <v>8</v>
      </c>
      <c r="S2519" s="140" t="str">
        <f>IF(db[[#This Row],[H_QTY/ CTN]]="","",LEFT(db[[#This Row],[H_QTY/ CTN]],db[[#This Row],[H_1]]-1))</f>
        <v>108 SET</v>
      </c>
      <c r="T2519" s="140" t="str">
        <f>IF(NOT(db[[#This Row],[H_1]]=db[[#This Row],[H_2]]),MID(db[[#This Row],[H_QTY/ CTN]],db[[#This Row],[H_1]]+1,db[[#This Row],[H_2]]-db[[#This Row],[H_1]]-1),"")</f>
        <v/>
      </c>
      <c r="U2519" s="140" t="str">
        <f>IF(db[[#This Row],[QTY/ CTN B]]="","",LEFT(db[[#This Row],[QTY/ CTN B]],SEARCH(" ",db[[#This Row],[QTY/ CTN B]],1)-1))</f>
        <v>108</v>
      </c>
      <c r="V2519" s="140" t="str">
        <f>IF(db[[#This Row],[QTY/ CTN B]]="","",RIGHT(db[[#This Row],[QTY/ CTN B]],LEN(db[[#This Row],[QTY/ CTN B]])-SEARCH(" ",db[[#This Row],[QTY/ CTN B]],1)))</f>
        <v>SET</v>
      </c>
      <c r="W2519" s="140" t="str">
        <f>IF(db[[#This Row],[QTY/ CTN TG]]="",IF(db[[#This Row],[STN TG]]="","",12),LEFT(db[[#This Row],[QTY/ CTN TG]],SEARCH(" ",db[[#This Row],[QTY/ CTN TG]],1)-1))</f>
        <v/>
      </c>
      <c r="X251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19" s="140" t="str">
        <f>IF(db[[#This Row],[STN K]]="","",IF(db[[#This Row],[STN TG]]="LSN",12,""))</f>
        <v/>
      </c>
      <c r="Z2519" s="140" t="str">
        <f>IF(db[[#This Row],[STN TG]]="LSN","PCS","")</f>
        <v/>
      </c>
      <c r="AA2519" s="140">
        <f>db[[#This Row],[QTY B]]*IF(db[[#This Row],[QTY TG]]="",1,db[[#This Row],[QTY TG]])*IF(db[[#This Row],[QTY K]]="",1,db[[#This Row],[QTY K]])</f>
        <v>108</v>
      </c>
      <c r="AB2519" s="140" t="str">
        <f>IF(db[[#This Row],[STN K]]="",IF(db[[#This Row],[STN TG]]="",db[[#This Row],[STN B]],db[[#This Row],[STN TG]]),db[[#This Row],[STN K]])</f>
        <v>SET</v>
      </c>
      <c r="AC2519" s="87"/>
    </row>
    <row r="2520" spans="1:29" x14ac:dyDescent="0.25">
      <c r="A2520" s="87">
        <f>ROW()-1</f>
        <v>2519</v>
      </c>
      <c r="B2520" s="134" t="str">
        <f>LOWER(SUBSTITUTE(SUBSTITUTE(SUBSTITUTE(SUBSTITUTE(SUBSTITUTE(SUBSTITUTE(db[[#This Row],[NB BM]]," ",),".",""),"-",""),"(",""),")",""),"/",""))</f>
        <v>watercolorjkwc424</v>
      </c>
      <c r="C2520" s="134" t="str">
        <f>LOWER(SUBSTITUTE(SUBSTITUTE(SUBSTITUTE(SUBSTITUTE(SUBSTITUTE(SUBSTITUTE(SUBSTITUTE(SUBSTITUTE(SUBSTITUTE(db[[#This Row],[NB NOTA]]," ",),".",""),"-",""),"(",""),")",""),",",""),"/",""),"""",""),"+",""))</f>
        <v>watercolorwc424jk</v>
      </c>
      <c r="D2520" s="134" t="str">
        <f>LOWER(SUBSTITUTE(SUBSTITUTE(SUBSTITUTE(SUBSTITUTE(SUBSTITUTE(SUBSTITUTE(SUBSTITUTE(SUBSTITUTE(SUBSTITUTE(db[[#This Row],[NB PAJAK]]," ",""),"-",""),"(",""),")",""),".",""),",",""),"/",""),"""",""),"+",""))</f>
        <v>catairwatercolorjoykowc424</v>
      </c>
      <c r="E2520" s="134" t="str">
        <f>LOWER(SUBSTITUTE(SUBSTITUTE(SUBSTITUTE(SUBSTITUTE(SUBSTITUTE(SUBSTITUTE(SUBSTITUTE(SUBSTITUTE(SUBSTITUTE(db[[#This Row],[NB BM]]&amp;db[[#This Row],[QTY/ CTN]]," ",),".",""),"-",""),"(",""),")",""),",",""),"/",""),"""",""),"+",""))</f>
        <v>watercolorjkwc42448set</v>
      </c>
      <c r="F252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watercolorwc424jk48setartomoro</v>
      </c>
      <c r="G2520" s="135" t="s">
        <v>5829</v>
      </c>
      <c r="H2520" s="135" t="s">
        <v>5825</v>
      </c>
      <c r="I2520" s="136" t="s">
        <v>5827</v>
      </c>
      <c r="J2520" s="137" t="s">
        <v>1620</v>
      </c>
      <c r="K2520" s="138" t="e">
        <f>IF(db[[#This Row],[NB NOTA_C]]="","",COUNTIF([2]!B_MSK[concat],db[[#This Row],[NB NOTA_C]]))</f>
        <v>#REF!</v>
      </c>
      <c r="L2520" s="139" t="s">
        <v>1631</v>
      </c>
      <c r="M2520" s="134" t="s">
        <v>5831</v>
      </c>
      <c r="N2520" s="137" t="s">
        <v>2785</v>
      </c>
      <c r="O2520" s="134"/>
      <c r="P2520" s="134" t="str">
        <f>IF(db[[#This Row],[QTY/ CTN]]="","",SUBSTITUTE(SUBSTITUTE(SUBSTITUTE(db[[#This Row],[QTY/ CTN]]," ","_",2),"(",""),")","")&amp;"_")</f>
        <v>48 SET_</v>
      </c>
      <c r="Q2520" s="134">
        <f>IF(db[[#This Row],[H_QTY/ CTN]]="","",SEARCH("_",db[[#This Row],[H_QTY/ CTN]]))</f>
        <v>7</v>
      </c>
      <c r="R2520" s="134">
        <f>IF(db[[#This Row],[H_QTY/ CTN]]="","",LEN(db[[#This Row],[H_QTY/ CTN]]))</f>
        <v>7</v>
      </c>
      <c r="S2520" s="140" t="str">
        <f>IF(db[[#This Row],[H_QTY/ CTN]]="","",LEFT(db[[#This Row],[H_QTY/ CTN]],db[[#This Row],[H_1]]-1))</f>
        <v>48 SET</v>
      </c>
      <c r="T2520" s="140" t="str">
        <f>IF(NOT(db[[#This Row],[H_1]]=db[[#This Row],[H_2]]),MID(db[[#This Row],[H_QTY/ CTN]],db[[#This Row],[H_1]]+1,db[[#This Row],[H_2]]-db[[#This Row],[H_1]]-1),"")</f>
        <v/>
      </c>
      <c r="U2520" s="140" t="str">
        <f>IF(db[[#This Row],[QTY/ CTN B]]="","",LEFT(db[[#This Row],[QTY/ CTN B]],SEARCH(" ",db[[#This Row],[QTY/ CTN B]],1)-1))</f>
        <v>48</v>
      </c>
      <c r="V2520" s="140" t="str">
        <f>IF(db[[#This Row],[QTY/ CTN B]]="","",RIGHT(db[[#This Row],[QTY/ CTN B]],LEN(db[[#This Row],[QTY/ CTN B]])-SEARCH(" ",db[[#This Row],[QTY/ CTN B]],1)))</f>
        <v>SET</v>
      </c>
      <c r="W2520" s="140" t="str">
        <f>IF(db[[#This Row],[QTY/ CTN TG]]="",IF(db[[#This Row],[STN TG]]="","",12),LEFT(db[[#This Row],[QTY/ CTN TG]],SEARCH(" ",db[[#This Row],[QTY/ CTN TG]],1)-1))</f>
        <v/>
      </c>
      <c r="X252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20" s="140" t="str">
        <f>IF(db[[#This Row],[STN K]]="","",IF(db[[#This Row],[STN TG]]="LSN",12,""))</f>
        <v/>
      </c>
      <c r="Z2520" s="140" t="str">
        <f>IF(db[[#This Row],[STN TG]]="LSN","PCS","")</f>
        <v/>
      </c>
      <c r="AA2520" s="140">
        <f>db[[#This Row],[QTY B]]*IF(db[[#This Row],[QTY TG]]="",1,db[[#This Row],[QTY TG]])*IF(db[[#This Row],[QTY K]]="",1,db[[#This Row],[QTY K]])</f>
        <v>48</v>
      </c>
      <c r="AB2520" s="140" t="str">
        <f>IF(db[[#This Row],[STN K]]="",IF(db[[#This Row],[STN TG]]="",db[[#This Row],[STN B]],db[[#This Row],[STN TG]]),db[[#This Row],[STN K]])</f>
        <v>SET</v>
      </c>
      <c r="AC2520" s="87"/>
    </row>
    <row r="2521" spans="1:29" ht="33" x14ac:dyDescent="0.25">
      <c r="A2521" s="87">
        <f>ROW()-1</f>
        <v>2520</v>
      </c>
      <c r="B2521" s="3" t="str">
        <f>LOWER(SUBSTITUTE(SUBSTITUTE(SUBSTITUTE(SUBSTITUTE(SUBSTITUTE(SUBSTITUTE(db[[#This Row],[NB BM]]," ",),".",""),"-",""),"(",""),")",""),"/",""))</f>
        <v>wc12wmozaki</v>
      </c>
      <c r="C2521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D2521" s="3" t="str">
        <f>LOWER(SUBSTITUTE(SUBSTITUTE(SUBSTITUTE(SUBSTITUTE(SUBSTITUTE(SUBSTITUTE(SUBSTITUTE(SUBSTITUTE(SUBSTITUTE(db[[#This Row],[NB PAJAK]]," ",""),"-",""),"(",""),")",""),".",""),",",""),"/",""),"""",""),"+",""))</f>
        <v/>
      </c>
      <c r="E2521" s="3" t="str">
        <f>LOWER(SUBSTITUTE(SUBSTITUTE(SUBSTITUTE(SUBSTITUTE(SUBSTITUTE(SUBSTITUTE(SUBSTITUTE(SUBSTITUTE(SUBSTITUTE(db[[#This Row],[NB BM]]&amp;db[[#This Row],[QTY/ CTN]]," ",),".",""),"-",""),"(",""),")",""),",",""),"/",""),"""",""),"+",""))</f>
        <v>wc12wmozaki16lsn</v>
      </c>
      <c r="F2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watercolour12wmozaki16lsnuntana</v>
      </c>
      <c r="G2521" s="1" t="s">
        <v>2560</v>
      </c>
      <c r="H2521" s="4" t="s">
        <v>2559</v>
      </c>
      <c r="I2521" s="49"/>
      <c r="J2521" s="1" t="s">
        <v>1621</v>
      </c>
      <c r="K2521" s="26" t="e">
        <f>IF(db[[#This Row],[NB NOTA_C]]="","",COUNTIF([2]!B_MSK[concat],db[[#This Row],[NB NOTA_C]]))</f>
        <v>#REF!</v>
      </c>
      <c r="L2521" s="5" t="s">
        <v>1628</v>
      </c>
      <c r="M2521" s="3" t="s">
        <v>1737</v>
      </c>
      <c r="N2521" s="1" t="s">
        <v>2785</v>
      </c>
      <c r="P2521" s="1" t="str">
        <f>IF(db[[#This Row],[QTY/ CTN]]="","",SUBSTITUTE(SUBSTITUTE(SUBSTITUTE(db[[#This Row],[QTY/ CTN]]," ","_",2),"(",""),")","")&amp;"_")</f>
        <v>16 LSN_</v>
      </c>
      <c r="Q2521" s="1">
        <f>IF(db[[#This Row],[H_QTY/ CTN]]="","",SEARCH("_",db[[#This Row],[H_QTY/ CTN]]))</f>
        <v>7</v>
      </c>
      <c r="R2521" s="1">
        <f>IF(db[[#This Row],[H_QTY/ CTN]]="","",LEN(db[[#This Row],[H_QTY/ CTN]]))</f>
        <v>7</v>
      </c>
      <c r="S2521" s="90" t="str">
        <f>IF(db[[#This Row],[H_QTY/ CTN]]="","",LEFT(db[[#This Row],[H_QTY/ CTN]],db[[#This Row],[H_1]]-1))</f>
        <v>16 LSN</v>
      </c>
      <c r="T2521" s="87" t="str">
        <f>IF(NOT(db[[#This Row],[H_1]]=db[[#This Row],[H_2]]),MID(db[[#This Row],[H_QTY/ CTN]],db[[#This Row],[H_1]]+1,db[[#This Row],[H_2]]-db[[#This Row],[H_1]]-1),"")</f>
        <v/>
      </c>
      <c r="U2521" s="87" t="str">
        <f>IF(db[[#This Row],[QTY/ CTN B]]="","",LEFT(db[[#This Row],[QTY/ CTN B]],SEARCH(" ",db[[#This Row],[QTY/ CTN B]],1)-1))</f>
        <v>16</v>
      </c>
      <c r="V2521" s="87" t="str">
        <f>IF(db[[#This Row],[QTY/ CTN B]]="","",RIGHT(db[[#This Row],[QTY/ CTN B]],LEN(db[[#This Row],[QTY/ CTN B]])-SEARCH(" ",db[[#This Row],[QTY/ CTN B]],1)))</f>
        <v>LSN</v>
      </c>
      <c r="W2521" s="87">
        <f>IF(db[[#This Row],[QTY/ CTN TG]]="",IF(db[[#This Row],[STN TG]]="","",12),LEFT(db[[#This Row],[QTY/ CTN TG]],SEARCH(" ",db[[#This Row],[QTY/ CTN TG]],1)-1))</f>
        <v>12</v>
      </c>
      <c r="X2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21" s="87" t="str">
        <f>IF(db[[#This Row],[STN K]]="","",IF(db[[#This Row],[STN TG]]="LSN",12,""))</f>
        <v/>
      </c>
      <c r="Z2521" s="87" t="str">
        <f>IF(db[[#This Row],[STN TG]]="LSN","PCS","")</f>
        <v/>
      </c>
      <c r="AA2521" s="87">
        <f>db[[#This Row],[QTY B]]*IF(db[[#This Row],[QTY TG]]="",1,db[[#This Row],[QTY TG]])*IF(db[[#This Row],[QTY K]]="",1,db[[#This Row],[QTY K]])</f>
        <v>192</v>
      </c>
      <c r="AB2521" s="87" t="str">
        <f>IF(db[[#This Row],[STN K]]="",IF(db[[#This Row],[STN TG]]="",db[[#This Row],[STN B]],db[[#This Row],[STN TG]]),db[[#This Row],[STN K]])</f>
        <v>PCS</v>
      </c>
      <c r="AC2521" s="87"/>
    </row>
    <row r="2522" spans="1:29" x14ac:dyDescent="0.25">
      <c r="A2522" s="87">
        <f>ROW()-1</f>
        <v>2521</v>
      </c>
      <c r="B2522" s="3" t="str">
        <f>LOWER(SUBSTITUTE(SUBSTITUTE(SUBSTITUTE(SUBSTITUTE(SUBSTITUTE(SUBSTITUTE(db[[#This Row],[NB BM]]," ",),".",""),"-",""),"(",""),")",""),"/",""))</f>
        <v>penghapusgunindowb802</v>
      </c>
      <c r="C2522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D2522" s="3" t="str">
        <f>LOWER(SUBSTITUTE(SUBSTITUTE(SUBSTITUTE(SUBSTITUTE(SUBSTITUTE(SUBSTITUTE(SUBSTITUTE(SUBSTITUTE(SUBSTITUTE(db[[#This Row],[NB PAJAK]]," ",""),"-",""),"(",""),")",""),".",""),",",""),"/",""),"""",""),"+",""))</f>
        <v/>
      </c>
      <c r="E2522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penghapusgunindowb80230lsn</v>
      </c>
      <c r="F25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wberaser80230lsnuntana</v>
      </c>
      <c r="G2522" s="1" t="s">
        <v>6736</v>
      </c>
      <c r="H2522" s="4" t="s">
        <v>4514</v>
      </c>
      <c r="I2522" s="49"/>
      <c r="J2522" s="1" t="s">
        <v>1621</v>
      </c>
      <c r="K2522" s="26" t="e">
        <f>IF(db[[#This Row],[NB NOTA_C]]="","",COUNTIF([2]!B_MSK[concat],db[[#This Row],[NB NOTA_C]]))</f>
        <v>#REF!</v>
      </c>
      <c r="L2522" s="7" t="s">
        <v>1648</v>
      </c>
      <c r="M2522" s="3" t="s">
        <v>1722</v>
      </c>
      <c r="N2522" s="1" t="s">
        <v>2819</v>
      </c>
      <c r="P2522" s="1" t="str">
        <f>IF(db[[#This Row],[QTY/ CTN]]="","",SUBSTITUTE(SUBSTITUTE(SUBSTITUTE(db[[#This Row],[QTY/ CTN]]," ","_",2),"(",""),")","")&amp;"_")</f>
        <v>30 LSN_</v>
      </c>
      <c r="Q2522" s="1">
        <f>IF(db[[#This Row],[H_QTY/ CTN]]="","",SEARCH("_",db[[#This Row],[H_QTY/ CTN]]))</f>
        <v>7</v>
      </c>
      <c r="R2522" s="1">
        <f>IF(db[[#This Row],[H_QTY/ CTN]]="","",LEN(db[[#This Row],[H_QTY/ CTN]]))</f>
        <v>7</v>
      </c>
      <c r="S2522" s="90" t="str">
        <f>IF(db[[#This Row],[H_QTY/ CTN]]="","",LEFT(db[[#This Row],[H_QTY/ CTN]],db[[#This Row],[H_1]]-1))</f>
        <v>30 LSN</v>
      </c>
      <c r="T2522" s="87" t="str">
        <f>IF(NOT(db[[#This Row],[H_1]]=db[[#This Row],[H_2]]),MID(db[[#This Row],[H_QTY/ CTN]],db[[#This Row],[H_1]]+1,db[[#This Row],[H_2]]-db[[#This Row],[H_1]]-1),"")</f>
        <v/>
      </c>
      <c r="U2522" s="87" t="str">
        <f>IF(db[[#This Row],[QTY/ CTN B]]="","",LEFT(db[[#This Row],[QTY/ CTN B]],SEARCH(" ",db[[#This Row],[QTY/ CTN B]],1)-1))</f>
        <v>30</v>
      </c>
      <c r="V2522" s="87" t="str">
        <f>IF(db[[#This Row],[QTY/ CTN B]]="","",RIGHT(db[[#This Row],[QTY/ CTN B]],LEN(db[[#This Row],[QTY/ CTN B]])-SEARCH(" ",db[[#This Row],[QTY/ CTN B]],1)))</f>
        <v>LSN</v>
      </c>
      <c r="W2522" s="87">
        <f>IF(db[[#This Row],[QTY/ CTN TG]]="",IF(db[[#This Row],[STN TG]]="","",12),LEFT(db[[#This Row],[QTY/ CTN TG]],SEARCH(" ",db[[#This Row],[QTY/ CTN TG]],1)-1))</f>
        <v>12</v>
      </c>
      <c r="X2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22" s="87" t="str">
        <f>IF(db[[#This Row],[STN K]]="","",IF(db[[#This Row],[STN TG]]="LSN",12,""))</f>
        <v/>
      </c>
      <c r="Z2522" s="87" t="str">
        <f>IF(db[[#This Row],[STN TG]]="LSN","PCS","")</f>
        <v/>
      </c>
      <c r="AA2522" s="87">
        <f>db[[#This Row],[QTY B]]*IF(db[[#This Row],[QTY TG]]="",1,db[[#This Row],[QTY TG]])*IF(db[[#This Row],[QTY K]]="",1,db[[#This Row],[QTY K]])</f>
        <v>360</v>
      </c>
      <c r="AB2522" s="87" t="str">
        <f>IF(db[[#This Row],[STN K]]="",IF(db[[#This Row],[STN TG]]="",db[[#This Row],[STN B]],db[[#This Row],[STN TG]]),db[[#This Row],[STN K]])</f>
        <v>PCS</v>
      </c>
      <c r="AC2522" s="87"/>
    </row>
    <row r="2523" spans="1:29" x14ac:dyDescent="0.25">
      <c r="A2523" s="87">
        <f>ROW()-1</f>
        <v>2522</v>
      </c>
      <c r="B2523" s="3" t="str">
        <f>LOWER(SUBSTITUTE(SUBSTITUTE(SUBSTITUTE(SUBSTITUTE(SUBSTITUTE(SUBSTITUTE(db[[#This Row],[NB BM]]," ",),".",""),"-",""),"(",""),")",""),"/",""))</f>
        <v>penghapusgunindowb803</v>
      </c>
      <c r="C2523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D2523" s="3" t="str">
        <f>LOWER(SUBSTITUTE(SUBSTITUTE(SUBSTITUTE(SUBSTITUTE(SUBSTITUTE(SUBSTITUTE(SUBSTITUTE(SUBSTITUTE(SUBSTITUTE(db[[#This Row],[NB PAJAK]]," ",""),"-",""),"(",""),")",""),".",""),",",""),"/",""),"""",""),"+",""))</f>
        <v/>
      </c>
      <c r="E2523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penghapusgunindowb80330lsn</v>
      </c>
      <c r="F2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wberaser80330lsnuntana</v>
      </c>
      <c r="G2523" s="1" t="s">
        <v>6737</v>
      </c>
      <c r="H2523" s="4" t="s">
        <v>4239</v>
      </c>
      <c r="I2523" s="49"/>
      <c r="J2523" s="1" t="s">
        <v>1621</v>
      </c>
      <c r="K2523" s="26" t="e">
        <f>IF(db[[#This Row],[NB NOTA_C]]="","",COUNTIF([2]!B_MSK[concat],db[[#This Row],[NB NOTA_C]]))</f>
        <v>#REF!</v>
      </c>
      <c r="L2523" s="6" t="s">
        <v>1648</v>
      </c>
      <c r="M2523" s="1" t="s">
        <v>1722</v>
      </c>
      <c r="N2523" s="1" t="s">
        <v>2819</v>
      </c>
      <c r="P2523" s="1" t="str">
        <f>IF(db[[#This Row],[QTY/ CTN]]="","",SUBSTITUTE(SUBSTITUTE(SUBSTITUTE(db[[#This Row],[QTY/ CTN]]," ","_",2),"(",""),")","")&amp;"_")</f>
        <v>30 LSN_</v>
      </c>
      <c r="Q2523" s="1">
        <f>IF(db[[#This Row],[H_QTY/ CTN]]="","",SEARCH("_",db[[#This Row],[H_QTY/ CTN]]))</f>
        <v>7</v>
      </c>
      <c r="R2523" s="1">
        <f>IF(db[[#This Row],[H_QTY/ CTN]]="","",LEN(db[[#This Row],[H_QTY/ CTN]]))</f>
        <v>7</v>
      </c>
      <c r="S2523" s="90" t="str">
        <f>IF(db[[#This Row],[H_QTY/ CTN]]="","",LEFT(db[[#This Row],[H_QTY/ CTN]],db[[#This Row],[H_1]]-1))</f>
        <v>30 LSN</v>
      </c>
      <c r="T2523" s="87" t="str">
        <f>IF(NOT(db[[#This Row],[H_1]]=db[[#This Row],[H_2]]),MID(db[[#This Row],[H_QTY/ CTN]],db[[#This Row],[H_1]]+1,db[[#This Row],[H_2]]-db[[#This Row],[H_1]]-1),"")</f>
        <v/>
      </c>
      <c r="U2523" s="87" t="str">
        <f>IF(db[[#This Row],[QTY/ CTN B]]="","",LEFT(db[[#This Row],[QTY/ CTN B]],SEARCH(" ",db[[#This Row],[QTY/ CTN B]],1)-1))</f>
        <v>30</v>
      </c>
      <c r="V2523" s="87" t="str">
        <f>IF(db[[#This Row],[QTY/ CTN B]]="","",RIGHT(db[[#This Row],[QTY/ CTN B]],LEN(db[[#This Row],[QTY/ CTN B]])-SEARCH(" ",db[[#This Row],[QTY/ CTN B]],1)))</f>
        <v>LSN</v>
      </c>
      <c r="W2523" s="87">
        <f>IF(db[[#This Row],[QTY/ CTN TG]]="",IF(db[[#This Row],[STN TG]]="","",12),LEFT(db[[#This Row],[QTY/ CTN TG]],SEARCH(" ",db[[#This Row],[QTY/ CTN TG]],1)-1))</f>
        <v>12</v>
      </c>
      <c r="X2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23" s="87" t="str">
        <f>IF(db[[#This Row],[STN K]]="","",IF(db[[#This Row],[STN TG]]="LSN",12,""))</f>
        <v/>
      </c>
      <c r="Z2523" s="87" t="str">
        <f>IF(db[[#This Row],[STN TG]]="LSN","PCS","")</f>
        <v/>
      </c>
      <c r="AA2523" s="87">
        <f>db[[#This Row],[QTY B]]*IF(db[[#This Row],[QTY TG]]="",1,db[[#This Row],[QTY TG]])*IF(db[[#This Row],[QTY K]]="",1,db[[#This Row],[QTY K]])</f>
        <v>360</v>
      </c>
      <c r="AB2523" s="87" t="str">
        <f>IF(db[[#This Row],[STN K]]="",IF(db[[#This Row],[STN TG]]="",db[[#This Row],[STN B]],db[[#This Row],[STN TG]]),db[[#This Row],[STN K]])</f>
        <v>PCS</v>
      </c>
      <c r="AC2523" s="87"/>
    </row>
    <row r="2524" spans="1:29" x14ac:dyDescent="0.25">
      <c r="A2524" s="87">
        <f>ROW()-1</f>
        <v>2523</v>
      </c>
      <c r="B2524" s="3" t="str">
        <f>LOWER(SUBSTITUTE(SUBSTITUTE(SUBSTITUTE(SUBSTITUTE(SUBSTITUTE(SUBSTITUTE(db[[#This Row],[NB BM]]," ",),".",""),"-",""),"(",""),")",""),"/",""))</f>
        <v>penghapusgunindowb803</v>
      </c>
      <c r="C2524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D2524" s="3" t="str">
        <f>LOWER(SUBSTITUTE(SUBSTITUTE(SUBSTITUTE(SUBSTITUTE(SUBSTITUTE(SUBSTITUTE(SUBSTITUTE(SUBSTITUTE(SUBSTITUTE(db[[#This Row],[NB PAJAK]]," ",""),"-",""),"(",""),")",""),".",""),",",""),"/",""),"""",""),"+",""))</f>
        <v/>
      </c>
      <c r="E2524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penghapusgunindowb80330lsn</v>
      </c>
      <c r="F2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wberaser80330dzct30lsnuntana</v>
      </c>
      <c r="G2524" s="1" t="s">
        <v>6737</v>
      </c>
      <c r="H2524" s="4" t="s">
        <v>1520</v>
      </c>
      <c r="I2524" s="49"/>
      <c r="J2524" s="1" t="s">
        <v>1621</v>
      </c>
      <c r="K2524" s="26" t="e">
        <f>IF(db[[#This Row],[NB NOTA_C]]="","",COUNTIF([2]!B_MSK[concat],db[[#This Row],[NB NOTA_C]]))</f>
        <v>#REF!</v>
      </c>
      <c r="L2524" s="6" t="s">
        <v>1648</v>
      </c>
      <c r="M2524" s="1" t="s">
        <v>1722</v>
      </c>
      <c r="N2524" s="1" t="s">
        <v>2819</v>
      </c>
      <c r="P2524" s="1" t="str">
        <f>IF(db[[#This Row],[QTY/ CTN]]="","",SUBSTITUTE(SUBSTITUTE(SUBSTITUTE(db[[#This Row],[QTY/ CTN]]," ","_",2),"(",""),")","")&amp;"_")</f>
        <v>30 LSN_</v>
      </c>
      <c r="Q2524" s="1">
        <f>IF(db[[#This Row],[H_QTY/ CTN]]="","",SEARCH("_",db[[#This Row],[H_QTY/ CTN]]))</f>
        <v>7</v>
      </c>
      <c r="R2524" s="1">
        <f>IF(db[[#This Row],[H_QTY/ CTN]]="","",LEN(db[[#This Row],[H_QTY/ CTN]]))</f>
        <v>7</v>
      </c>
      <c r="S2524" s="90" t="str">
        <f>IF(db[[#This Row],[H_QTY/ CTN]]="","",LEFT(db[[#This Row],[H_QTY/ CTN]],db[[#This Row],[H_1]]-1))</f>
        <v>30 LSN</v>
      </c>
      <c r="T2524" s="87" t="str">
        <f>IF(NOT(db[[#This Row],[H_1]]=db[[#This Row],[H_2]]),MID(db[[#This Row],[H_QTY/ CTN]],db[[#This Row],[H_1]]+1,db[[#This Row],[H_2]]-db[[#This Row],[H_1]]-1),"")</f>
        <v/>
      </c>
      <c r="U2524" s="87" t="str">
        <f>IF(db[[#This Row],[QTY/ CTN B]]="","",LEFT(db[[#This Row],[QTY/ CTN B]],SEARCH(" ",db[[#This Row],[QTY/ CTN B]],1)-1))</f>
        <v>30</v>
      </c>
      <c r="V2524" s="87" t="str">
        <f>IF(db[[#This Row],[QTY/ CTN B]]="","",RIGHT(db[[#This Row],[QTY/ CTN B]],LEN(db[[#This Row],[QTY/ CTN B]])-SEARCH(" ",db[[#This Row],[QTY/ CTN B]],1)))</f>
        <v>LSN</v>
      </c>
      <c r="W2524" s="87">
        <f>IF(db[[#This Row],[QTY/ CTN TG]]="",IF(db[[#This Row],[STN TG]]="","",12),LEFT(db[[#This Row],[QTY/ CTN TG]],SEARCH(" ",db[[#This Row],[QTY/ CTN TG]],1)-1))</f>
        <v>12</v>
      </c>
      <c r="X2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24" s="87" t="str">
        <f>IF(db[[#This Row],[STN K]]="","",IF(db[[#This Row],[STN TG]]="LSN",12,""))</f>
        <v/>
      </c>
      <c r="Z2524" s="87" t="str">
        <f>IF(db[[#This Row],[STN TG]]="LSN","PCS","")</f>
        <v/>
      </c>
      <c r="AA2524" s="87">
        <f>db[[#This Row],[QTY B]]*IF(db[[#This Row],[QTY TG]]="",1,db[[#This Row],[QTY TG]])*IF(db[[#This Row],[QTY K]]="",1,db[[#This Row],[QTY K]])</f>
        <v>360</v>
      </c>
      <c r="AB2524" s="87" t="str">
        <f>IF(db[[#This Row],[STN K]]="",IF(db[[#This Row],[STN TG]]="",db[[#This Row],[STN B]],db[[#This Row],[STN TG]]),db[[#This Row],[STN K]])</f>
        <v>PCS</v>
      </c>
      <c r="AC2524" s="87"/>
    </row>
    <row r="2525" spans="1:29" x14ac:dyDescent="0.25">
      <c r="A2525" s="87">
        <f>ROW()-1</f>
        <v>2524</v>
      </c>
      <c r="B2525" s="3" t="str">
        <f>LOWER(SUBSTITUTE(SUBSTITUTE(SUBSTITUTE(SUBSTITUTE(SUBSTITUTE(SUBSTITUTE(db[[#This Row],[NB BM]]," ",),".",""),"-",""),"(",""),")",""),"/",""))</f>
        <v>penghapusgunindowb805</v>
      </c>
      <c r="C2525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D2525" s="3" t="str">
        <f>LOWER(SUBSTITUTE(SUBSTITUTE(SUBSTITUTE(SUBSTITUTE(SUBSTITUTE(SUBSTITUTE(SUBSTITUTE(SUBSTITUTE(SUBSTITUTE(db[[#This Row],[NB PAJAK]]," ",""),"-",""),"(",""),")",""),".",""),",",""),"/",""),"""",""),"+",""))</f>
        <v/>
      </c>
      <c r="E2525" s="3" t="str">
        <f>LOWER(SUBSTITUTE(SUBSTITUTE(SUBSTITUTE(SUBSTITUTE(SUBSTITUTE(SUBSTITUTE(SUBSTITUTE(SUBSTITUTE(SUBSTITUTE(db[[#This Row],[NB BM]]&amp;db[[#This Row],[QTY/ CTN]]," ",),".",""),"-",""),"(",""),")",""),",",""),"/",""),"""",""),"+",""))</f>
        <v>penghapusgunindowb80530lsn</v>
      </c>
      <c r="F2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wberaser80530lsnuntana</v>
      </c>
      <c r="G2525" s="1" t="s">
        <v>6738</v>
      </c>
      <c r="H2525" s="4" t="s">
        <v>4513</v>
      </c>
      <c r="I2525" s="49"/>
      <c r="J2525" s="1" t="s">
        <v>1621</v>
      </c>
      <c r="K2525" s="26" t="e">
        <f>IF(db[[#This Row],[NB NOTA_C]]="","",COUNTIF([2]!B_MSK[concat],db[[#This Row],[NB NOTA_C]]))</f>
        <v>#REF!</v>
      </c>
      <c r="L2525" s="6" t="s">
        <v>1648</v>
      </c>
      <c r="M2525" s="1" t="s">
        <v>1722</v>
      </c>
      <c r="N2525" s="1" t="s">
        <v>2819</v>
      </c>
      <c r="P2525" s="1" t="str">
        <f>IF(db[[#This Row],[QTY/ CTN]]="","",SUBSTITUTE(SUBSTITUTE(SUBSTITUTE(db[[#This Row],[QTY/ CTN]]," ","_",2),"(",""),")","")&amp;"_")</f>
        <v>30 LSN_</v>
      </c>
      <c r="Q2525" s="1">
        <f>IF(db[[#This Row],[H_QTY/ CTN]]="","",SEARCH("_",db[[#This Row],[H_QTY/ CTN]]))</f>
        <v>7</v>
      </c>
      <c r="R2525" s="1">
        <f>IF(db[[#This Row],[H_QTY/ CTN]]="","",LEN(db[[#This Row],[H_QTY/ CTN]]))</f>
        <v>7</v>
      </c>
      <c r="S2525" s="90" t="str">
        <f>IF(db[[#This Row],[H_QTY/ CTN]]="","",LEFT(db[[#This Row],[H_QTY/ CTN]],db[[#This Row],[H_1]]-1))</f>
        <v>30 LSN</v>
      </c>
      <c r="T2525" s="87" t="str">
        <f>IF(NOT(db[[#This Row],[H_1]]=db[[#This Row],[H_2]]),MID(db[[#This Row],[H_QTY/ CTN]],db[[#This Row],[H_1]]+1,db[[#This Row],[H_2]]-db[[#This Row],[H_1]]-1),"")</f>
        <v/>
      </c>
      <c r="U2525" s="87" t="str">
        <f>IF(db[[#This Row],[QTY/ CTN B]]="","",LEFT(db[[#This Row],[QTY/ CTN B]],SEARCH(" ",db[[#This Row],[QTY/ CTN B]],1)-1))</f>
        <v>30</v>
      </c>
      <c r="V2525" s="87" t="str">
        <f>IF(db[[#This Row],[QTY/ CTN B]]="","",RIGHT(db[[#This Row],[QTY/ CTN B]],LEN(db[[#This Row],[QTY/ CTN B]])-SEARCH(" ",db[[#This Row],[QTY/ CTN B]],1)))</f>
        <v>LSN</v>
      </c>
      <c r="W2525" s="87">
        <f>IF(db[[#This Row],[QTY/ CTN TG]]="",IF(db[[#This Row],[STN TG]]="","",12),LEFT(db[[#This Row],[QTY/ CTN TG]],SEARCH(" ",db[[#This Row],[QTY/ CTN TG]],1)-1))</f>
        <v>12</v>
      </c>
      <c r="X2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25" s="87" t="str">
        <f>IF(db[[#This Row],[STN K]]="","",IF(db[[#This Row],[STN TG]]="LSN",12,""))</f>
        <v/>
      </c>
      <c r="Z2525" s="87" t="str">
        <f>IF(db[[#This Row],[STN TG]]="LSN","PCS","")</f>
        <v/>
      </c>
      <c r="AA2525" s="87">
        <f>db[[#This Row],[QTY B]]*IF(db[[#This Row],[QTY TG]]="",1,db[[#This Row],[QTY TG]])*IF(db[[#This Row],[QTY K]]="",1,db[[#This Row],[QTY K]])</f>
        <v>360</v>
      </c>
      <c r="AB2525" s="87" t="str">
        <f>IF(db[[#This Row],[STN K]]="",IF(db[[#This Row],[STN TG]]="",db[[#This Row],[STN B]],db[[#This Row],[STN TG]]),db[[#This Row],[STN K]])</f>
        <v>PCS</v>
      </c>
      <c r="AC2525" s="87"/>
    </row>
    <row r="2526" spans="1:29" x14ac:dyDescent="0.25">
      <c r="A2526" s="87">
        <f>ROW()-1</f>
        <v>2525</v>
      </c>
      <c r="B2526" s="3" t="str">
        <f>LOWER(SUBSTITUTE(SUBSTITUTE(SUBSTITUTE(SUBSTITUTE(SUBSTITUTE(SUBSTITUTE(db[[#This Row],[NB BM]]," ",),".",""),"-",""),"(",""),")",""),"/",""))</f>
        <v>bpxdatam1hitam</v>
      </c>
      <c r="C2526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D2526" s="3" t="str">
        <f>LOWER(SUBSTITUTE(SUBSTITUTE(SUBSTITUTE(SUBSTITUTE(SUBSTITUTE(SUBSTITUTE(SUBSTITUTE(SUBSTITUTE(SUBSTITUTE(db[[#This Row],[NB PAJAK]]," ",""),"-",""),"(",""),")",""),".",""),",",""),"/",""),"""",""),"+",""))</f>
        <v/>
      </c>
      <c r="E2526" s="3" t="str">
        <f>LOWER(SUBSTITUTE(SUBSTITUTE(SUBSTITUTE(SUBSTITUTE(SUBSTITUTE(SUBSTITUTE(SUBSTITUTE(SUBSTITUTE(SUBSTITUTE(db[[#This Row],[NB BM]]&amp;db[[#This Row],[QTY/ CTN]]," ",),".",""),"-",""),"(",""),")",""),",",""),"/",""),"""",""),"+",""))</f>
        <v>bpxdatam1hitam20grs</v>
      </c>
      <c r="F2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xdatadirectfillpenm1htm20grsuntana</v>
      </c>
      <c r="G2526" s="1" t="s">
        <v>1844</v>
      </c>
      <c r="H2526" s="4" t="s">
        <v>2845</v>
      </c>
      <c r="I2526" s="49"/>
      <c r="J2526" s="1" t="s">
        <v>1621</v>
      </c>
      <c r="K2526" s="26" t="e">
        <f>IF(db[[#This Row],[NB NOTA_C]]="","",COUNTIF([2]!B_MSK[concat],db[[#This Row],[NB NOTA_C]]))</f>
        <v>#REF!</v>
      </c>
      <c r="L2526" s="7" t="s">
        <v>1652</v>
      </c>
      <c r="M2526" s="3" t="s">
        <v>1689</v>
      </c>
      <c r="N2526" s="1" t="s">
        <v>2811</v>
      </c>
      <c r="P2526" s="1" t="str">
        <f>IF(db[[#This Row],[QTY/ CTN]]="","",SUBSTITUTE(SUBSTITUTE(SUBSTITUTE(db[[#This Row],[QTY/ CTN]]," ","_",2),"(",""),")","")&amp;"_")</f>
        <v>20 GRS_</v>
      </c>
      <c r="Q2526" s="1">
        <f>IF(db[[#This Row],[H_QTY/ CTN]]="","",SEARCH("_",db[[#This Row],[H_QTY/ CTN]]))</f>
        <v>7</v>
      </c>
      <c r="R2526" s="1">
        <f>IF(db[[#This Row],[H_QTY/ CTN]]="","",LEN(db[[#This Row],[H_QTY/ CTN]]))</f>
        <v>7</v>
      </c>
      <c r="S2526" s="90" t="str">
        <f>IF(db[[#This Row],[H_QTY/ CTN]]="","",LEFT(db[[#This Row],[H_QTY/ CTN]],db[[#This Row],[H_1]]-1))</f>
        <v>20 GRS</v>
      </c>
      <c r="T2526" s="87" t="str">
        <f>IF(NOT(db[[#This Row],[H_1]]=db[[#This Row],[H_2]]),MID(db[[#This Row],[H_QTY/ CTN]],db[[#This Row],[H_1]]+1,db[[#This Row],[H_2]]-db[[#This Row],[H_1]]-1),"")</f>
        <v/>
      </c>
      <c r="U2526" s="87" t="str">
        <f>IF(db[[#This Row],[QTY/ CTN B]]="","",LEFT(db[[#This Row],[QTY/ CTN B]],SEARCH(" ",db[[#This Row],[QTY/ CTN B]],1)-1))</f>
        <v>20</v>
      </c>
      <c r="V2526" s="87" t="str">
        <f>IF(db[[#This Row],[QTY/ CTN B]]="","",RIGHT(db[[#This Row],[QTY/ CTN B]],LEN(db[[#This Row],[QTY/ CTN B]])-SEARCH(" ",db[[#This Row],[QTY/ CTN B]],1)))</f>
        <v>GRS</v>
      </c>
      <c r="W2526" s="87">
        <f>IF(db[[#This Row],[QTY/ CTN TG]]="",IF(db[[#This Row],[STN TG]]="","",12),LEFT(db[[#This Row],[QTY/ CTN TG]],SEARCH(" ",db[[#This Row],[QTY/ CTN TG]],1)-1))</f>
        <v>12</v>
      </c>
      <c r="X2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526" s="87">
        <f>IF(db[[#This Row],[STN K]]="","",IF(db[[#This Row],[STN TG]]="LSN",12,""))</f>
        <v>12</v>
      </c>
      <c r="Z2526" s="87" t="str">
        <f>IF(db[[#This Row],[STN TG]]="LSN","PCS","")</f>
        <v>PCS</v>
      </c>
      <c r="AA2526" s="87">
        <f>db[[#This Row],[QTY B]]*IF(db[[#This Row],[QTY TG]]="",1,db[[#This Row],[QTY TG]])*IF(db[[#This Row],[QTY K]]="",1,db[[#This Row],[QTY K]])</f>
        <v>2880</v>
      </c>
      <c r="AB2526" s="87" t="str">
        <f>IF(db[[#This Row],[STN K]]="",IF(db[[#This Row],[STN TG]]="",db[[#This Row],[STN B]],db[[#This Row],[STN TG]]),db[[#This Row],[STN K]])</f>
        <v>PCS</v>
      </c>
      <c r="AC2526" s="87"/>
    </row>
    <row r="2527" spans="1:29" x14ac:dyDescent="0.25">
      <c r="A2527" s="87">
        <f>ROW()-1</f>
        <v>2526</v>
      </c>
      <c r="B2527" s="3" t="str">
        <f>LOWER(SUBSTITUTE(SUBSTITUTE(SUBSTITUTE(SUBSTITUTE(SUBSTITUTE(SUBSTITUTE(db[[#This Row],[NB BM]]," ",),".",""),"-",""),"(",""),")",""),"/",""))</f>
        <v>bpxdatam2hitam</v>
      </c>
      <c r="C2527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D2527" s="3" t="str">
        <f>LOWER(SUBSTITUTE(SUBSTITUTE(SUBSTITUTE(SUBSTITUTE(SUBSTITUTE(SUBSTITUTE(SUBSTITUTE(SUBSTITUTE(SUBSTITUTE(db[[#This Row],[NB PAJAK]]," ",""),"-",""),"(",""),")",""),".",""),",",""),"/",""),"""",""),"+",""))</f>
        <v/>
      </c>
      <c r="E2527" s="3" t="str">
        <f>LOWER(SUBSTITUTE(SUBSTITUTE(SUBSTITUTE(SUBSTITUTE(SUBSTITUTE(SUBSTITUTE(SUBSTITUTE(SUBSTITUTE(SUBSTITUTE(db[[#This Row],[NB BM]]&amp;db[[#This Row],[QTY/ CTN]]," ",),".",""),"-",""),"(",""),")",""),",",""),"/",""),"""",""),"+",""))</f>
        <v>bpxdatam2hitam20grs</v>
      </c>
      <c r="F2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xdatadirectfillpenm2htm20grsuntana</v>
      </c>
      <c r="G2527" s="1" t="s">
        <v>1845</v>
      </c>
      <c r="H2527" s="4" t="s">
        <v>2846</v>
      </c>
      <c r="I2527" s="49"/>
      <c r="J2527" s="1" t="s">
        <v>1621</v>
      </c>
      <c r="K2527" s="26" t="e">
        <f>IF(db[[#This Row],[NB NOTA_C]]="","",COUNTIF([2]!B_MSK[concat],db[[#This Row],[NB NOTA_C]]))</f>
        <v>#REF!</v>
      </c>
      <c r="L2527" s="7" t="s">
        <v>1652</v>
      </c>
      <c r="M2527" s="3" t="s">
        <v>1689</v>
      </c>
      <c r="N2527" s="1" t="s">
        <v>2811</v>
      </c>
      <c r="P2527" s="1" t="str">
        <f>IF(db[[#This Row],[QTY/ CTN]]="","",SUBSTITUTE(SUBSTITUTE(SUBSTITUTE(db[[#This Row],[QTY/ CTN]]," ","_",2),"(",""),")","")&amp;"_")</f>
        <v>20 GRS_</v>
      </c>
      <c r="Q2527" s="1">
        <f>IF(db[[#This Row],[H_QTY/ CTN]]="","",SEARCH("_",db[[#This Row],[H_QTY/ CTN]]))</f>
        <v>7</v>
      </c>
      <c r="R2527" s="1">
        <f>IF(db[[#This Row],[H_QTY/ CTN]]="","",LEN(db[[#This Row],[H_QTY/ CTN]]))</f>
        <v>7</v>
      </c>
      <c r="S2527" s="90" t="str">
        <f>IF(db[[#This Row],[H_QTY/ CTN]]="","",LEFT(db[[#This Row],[H_QTY/ CTN]],db[[#This Row],[H_1]]-1))</f>
        <v>20 GRS</v>
      </c>
      <c r="T2527" s="87" t="str">
        <f>IF(NOT(db[[#This Row],[H_1]]=db[[#This Row],[H_2]]),MID(db[[#This Row],[H_QTY/ CTN]],db[[#This Row],[H_1]]+1,db[[#This Row],[H_2]]-db[[#This Row],[H_1]]-1),"")</f>
        <v/>
      </c>
      <c r="U2527" s="87" t="str">
        <f>IF(db[[#This Row],[QTY/ CTN B]]="","",LEFT(db[[#This Row],[QTY/ CTN B]],SEARCH(" ",db[[#This Row],[QTY/ CTN B]],1)-1))</f>
        <v>20</v>
      </c>
      <c r="V2527" s="87" t="str">
        <f>IF(db[[#This Row],[QTY/ CTN B]]="","",RIGHT(db[[#This Row],[QTY/ CTN B]],LEN(db[[#This Row],[QTY/ CTN B]])-SEARCH(" ",db[[#This Row],[QTY/ CTN B]],1)))</f>
        <v>GRS</v>
      </c>
      <c r="W2527" s="87">
        <f>IF(db[[#This Row],[QTY/ CTN TG]]="",IF(db[[#This Row],[STN TG]]="","",12),LEFT(db[[#This Row],[QTY/ CTN TG]],SEARCH(" ",db[[#This Row],[QTY/ CTN TG]],1)-1))</f>
        <v>12</v>
      </c>
      <c r="X2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527" s="87">
        <f>IF(db[[#This Row],[STN K]]="","",IF(db[[#This Row],[STN TG]]="LSN",12,""))</f>
        <v>12</v>
      </c>
      <c r="Z2527" s="87" t="str">
        <f>IF(db[[#This Row],[STN TG]]="LSN","PCS","")</f>
        <v>PCS</v>
      </c>
      <c r="AA2527" s="87">
        <f>db[[#This Row],[QTY B]]*IF(db[[#This Row],[QTY TG]]="",1,db[[#This Row],[QTY TG]])*IF(db[[#This Row],[QTY K]]="",1,db[[#This Row],[QTY K]])</f>
        <v>2880</v>
      </c>
      <c r="AB2527" s="87" t="str">
        <f>IF(db[[#This Row],[STN K]]="",IF(db[[#This Row],[STN TG]]="",db[[#This Row],[STN B]],db[[#This Row],[STN TG]]),db[[#This Row],[STN K]])</f>
        <v>PCS</v>
      </c>
      <c r="AC2527" s="87"/>
    </row>
    <row r="2528" spans="1:29" x14ac:dyDescent="0.25">
      <c r="A2528" s="87">
        <f>ROW()-1</f>
        <v>2527</v>
      </c>
      <c r="B2528" s="3" t="str">
        <f>LOWER(SUBSTITUTE(SUBSTITUTE(SUBSTITUTE(SUBSTITUTE(SUBSTITUTE(SUBSTITUTE(db[[#This Row],[NB BM]]," ",),".",""),"-",""),"(",""),")",""),"/",""))</f>
        <v>bpxdatax2hitam</v>
      </c>
      <c r="C2528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D2528" s="3" t="str">
        <f>LOWER(SUBSTITUTE(SUBSTITUTE(SUBSTITUTE(SUBSTITUTE(SUBSTITUTE(SUBSTITUTE(SUBSTITUTE(SUBSTITUTE(SUBSTITUTE(db[[#This Row],[NB PAJAK]]," ",""),"-",""),"(",""),")",""),".",""),",",""),"/",""),"""",""),"+",""))</f>
        <v/>
      </c>
      <c r="E2528" s="3" t="str">
        <f>LOWER(SUBSTITUTE(SUBSTITUTE(SUBSTITUTE(SUBSTITUTE(SUBSTITUTE(SUBSTITUTE(SUBSTITUTE(SUBSTITUTE(SUBSTITUTE(db[[#This Row],[NB BM]]&amp;db[[#This Row],[QTY/ CTN]]," ",),".",""),"-",""),"(",""),")",""),",",""),"/",""),"""",""),"+",""))</f>
        <v>bpxdatax2hitam20grs</v>
      </c>
      <c r="F2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xdatadirectfillpenx2hitam20grsuntana</v>
      </c>
      <c r="G2528" s="1" t="s">
        <v>4259</v>
      </c>
      <c r="H2528" s="4" t="s">
        <v>4258</v>
      </c>
      <c r="I2528" s="49"/>
      <c r="J2528" s="1" t="s">
        <v>1621</v>
      </c>
      <c r="K2528" s="26" t="e">
        <f>IF(db[[#This Row],[NB NOTA_C]]="","",COUNTIF([2]!B_MSK[concat],db[[#This Row],[NB NOTA_C]]))</f>
        <v>#REF!</v>
      </c>
      <c r="L2528" s="7" t="s">
        <v>1652</v>
      </c>
      <c r="M2528" s="3" t="s">
        <v>1689</v>
      </c>
      <c r="N2528" s="1" t="s">
        <v>2811</v>
      </c>
      <c r="P2528" s="1" t="str">
        <f>IF(db[[#This Row],[QTY/ CTN]]="","",SUBSTITUTE(SUBSTITUTE(SUBSTITUTE(db[[#This Row],[QTY/ CTN]]," ","_",2),"(",""),")","")&amp;"_")</f>
        <v>20 GRS_</v>
      </c>
      <c r="Q2528" s="1">
        <f>IF(db[[#This Row],[H_QTY/ CTN]]="","",SEARCH("_",db[[#This Row],[H_QTY/ CTN]]))</f>
        <v>7</v>
      </c>
      <c r="R2528" s="1">
        <f>IF(db[[#This Row],[H_QTY/ CTN]]="","",LEN(db[[#This Row],[H_QTY/ CTN]]))</f>
        <v>7</v>
      </c>
      <c r="S2528" s="90" t="str">
        <f>IF(db[[#This Row],[H_QTY/ CTN]]="","",LEFT(db[[#This Row],[H_QTY/ CTN]],db[[#This Row],[H_1]]-1))</f>
        <v>20 GRS</v>
      </c>
      <c r="T2528" s="87" t="str">
        <f>IF(NOT(db[[#This Row],[H_1]]=db[[#This Row],[H_2]]),MID(db[[#This Row],[H_QTY/ CTN]],db[[#This Row],[H_1]]+1,db[[#This Row],[H_2]]-db[[#This Row],[H_1]]-1),"")</f>
        <v/>
      </c>
      <c r="U2528" s="87" t="str">
        <f>IF(db[[#This Row],[QTY/ CTN B]]="","",LEFT(db[[#This Row],[QTY/ CTN B]],SEARCH(" ",db[[#This Row],[QTY/ CTN B]],1)-1))</f>
        <v>20</v>
      </c>
      <c r="V2528" s="87" t="str">
        <f>IF(db[[#This Row],[QTY/ CTN B]]="","",RIGHT(db[[#This Row],[QTY/ CTN B]],LEN(db[[#This Row],[QTY/ CTN B]])-SEARCH(" ",db[[#This Row],[QTY/ CTN B]],1)))</f>
        <v>GRS</v>
      </c>
      <c r="W2528" s="87">
        <f>IF(db[[#This Row],[QTY/ CTN TG]]="",IF(db[[#This Row],[STN TG]]="","",12),LEFT(db[[#This Row],[QTY/ CTN TG]],SEARCH(" ",db[[#This Row],[QTY/ CTN TG]],1)-1))</f>
        <v>12</v>
      </c>
      <c r="X2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528" s="87">
        <f>IF(db[[#This Row],[STN K]]="","",IF(db[[#This Row],[STN TG]]="LSN",12,""))</f>
        <v>12</v>
      </c>
      <c r="Z2528" s="87" t="str">
        <f>IF(db[[#This Row],[STN TG]]="LSN","PCS","")</f>
        <v>PCS</v>
      </c>
      <c r="AA2528" s="87">
        <f>db[[#This Row],[QTY B]]*IF(db[[#This Row],[QTY TG]]="",1,db[[#This Row],[QTY TG]])*IF(db[[#This Row],[QTY K]]="",1,db[[#This Row],[QTY K]])</f>
        <v>2880</v>
      </c>
      <c r="AB2528" s="87" t="str">
        <f>IF(db[[#This Row],[STN K]]="",IF(db[[#This Row],[STN TG]]="",db[[#This Row],[STN B]],db[[#This Row],[STN TG]]),db[[#This Row],[STN K]])</f>
        <v>PCS</v>
      </c>
      <c r="AC2528" s="87"/>
    </row>
    <row r="2529" spans="1:29" x14ac:dyDescent="0.25">
      <c r="A2529" s="87">
        <f>ROW()-1</f>
        <v>2528</v>
      </c>
      <c r="B2529" s="3" t="str">
        <f>LOWER(SUBSTITUTE(SUBSTITUTE(SUBSTITUTE(SUBSTITUTE(SUBSTITUTE(SUBSTITUTE(db[[#This Row],[NB BM]]," ",),".",""),"-",""),"(",""),")",""),"/",""))</f>
        <v>mapzipperfile192btbiru</v>
      </c>
      <c r="C2529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D2529" s="3" t="str">
        <f>LOWER(SUBSTITUTE(SUBSTITUTE(SUBSTITUTE(SUBSTITUTE(SUBSTITUTE(SUBSTITUTE(SUBSTITUTE(SUBSTITUTE(SUBSTITUTE(db[[#This Row],[NB PAJAK]]," ",""),"-",""),"(",""),")",""),".",""),",",""),"/",""),"""",""),"+",""))</f>
        <v/>
      </c>
      <c r="E2529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mapzipperfile192btbiru240pcs</v>
      </c>
      <c r="F2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zipperfile192btwarnablue240pcsuntana</v>
      </c>
      <c r="G2529" s="4" t="s">
        <v>5168</v>
      </c>
      <c r="H2529" s="4" t="s">
        <v>5162</v>
      </c>
      <c r="I2529" s="49"/>
      <c r="J2529" s="1" t="s">
        <v>1621</v>
      </c>
      <c r="K2529" s="28" t="e">
        <f>IF(db[[#This Row],[NB NOTA_C]]="","",COUNTIF([2]!B_MSK[concat],db[[#This Row],[NB NOTA_C]]))</f>
        <v>#REF!</v>
      </c>
      <c r="L2529" s="7" t="s">
        <v>1642</v>
      </c>
      <c r="M2529" s="3" t="s">
        <v>1698</v>
      </c>
      <c r="N2529" s="1" t="s">
        <v>2807</v>
      </c>
      <c r="O2529" s="3"/>
      <c r="P2529" s="3" t="str">
        <f>IF(db[[#This Row],[QTY/ CTN]]="","",SUBSTITUTE(SUBSTITUTE(SUBSTITUTE(db[[#This Row],[QTY/ CTN]]," ","_",2),"(",""),")","")&amp;"_")</f>
        <v>240 PCS_</v>
      </c>
      <c r="Q2529" s="3">
        <f>IF(db[[#This Row],[H_QTY/ CTN]]="","",SEARCH("_",db[[#This Row],[H_QTY/ CTN]]))</f>
        <v>8</v>
      </c>
      <c r="R2529" s="3">
        <f>IF(db[[#This Row],[H_QTY/ CTN]]="","",LEN(db[[#This Row],[H_QTY/ CTN]]))</f>
        <v>8</v>
      </c>
      <c r="S2529" s="87" t="str">
        <f>IF(db[[#This Row],[H_QTY/ CTN]]="","",LEFT(db[[#This Row],[H_QTY/ CTN]],db[[#This Row],[H_1]]-1))</f>
        <v>240 PCS</v>
      </c>
      <c r="T2529" s="87" t="str">
        <f>IF(NOT(db[[#This Row],[H_1]]=db[[#This Row],[H_2]]),MID(db[[#This Row],[H_QTY/ CTN]],db[[#This Row],[H_1]]+1,db[[#This Row],[H_2]]-db[[#This Row],[H_1]]-1),"")</f>
        <v/>
      </c>
      <c r="U2529" s="87" t="str">
        <f>IF(db[[#This Row],[QTY/ CTN B]]="","",LEFT(db[[#This Row],[QTY/ CTN B]],SEARCH(" ",db[[#This Row],[QTY/ CTN B]],1)-1))</f>
        <v>240</v>
      </c>
      <c r="V2529" s="87" t="str">
        <f>IF(db[[#This Row],[QTY/ CTN B]]="","",RIGHT(db[[#This Row],[QTY/ CTN B]],LEN(db[[#This Row],[QTY/ CTN B]])-SEARCH(" ",db[[#This Row],[QTY/ CTN B]],1)))</f>
        <v>PCS</v>
      </c>
      <c r="W2529" s="87" t="str">
        <f>IF(db[[#This Row],[QTY/ CTN TG]]="",IF(db[[#This Row],[STN TG]]="","",12),LEFT(db[[#This Row],[QTY/ CTN TG]],SEARCH(" ",db[[#This Row],[QTY/ CTN TG]],1)-1))</f>
        <v/>
      </c>
      <c r="X2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29" s="87" t="str">
        <f>IF(db[[#This Row],[STN K]]="","",IF(db[[#This Row],[STN TG]]="LSN",12,""))</f>
        <v/>
      </c>
      <c r="Z2529" s="87" t="str">
        <f>IF(db[[#This Row],[STN TG]]="LSN","PCS","")</f>
        <v/>
      </c>
      <c r="AA2529" s="87">
        <f>db[[#This Row],[QTY B]]*IF(db[[#This Row],[QTY TG]]="",1,db[[#This Row],[QTY TG]])*IF(db[[#This Row],[QTY K]]="",1,db[[#This Row],[QTY K]])</f>
        <v>240</v>
      </c>
      <c r="AB2529" s="87" t="str">
        <f>IF(db[[#This Row],[STN K]]="",IF(db[[#This Row],[STN TG]]="",db[[#This Row],[STN B]],db[[#This Row],[STN TG]]),db[[#This Row],[STN K]])</f>
        <v>PCS</v>
      </c>
      <c r="AC2529" s="87"/>
    </row>
    <row r="2530" spans="1:29" x14ac:dyDescent="0.25">
      <c r="A2530" s="87">
        <f>ROW()-1</f>
        <v>2529</v>
      </c>
      <c r="B2530" s="3" t="str">
        <f>LOWER(SUBSTITUTE(SUBSTITUTE(SUBSTITUTE(SUBSTITUTE(SUBSTITUTE(SUBSTITUTE(db[[#This Row],[NB BM]]," ",),".",""),"-",""),"(",""),")",""),"/",""))</f>
        <v>mapzipperfile192bthijau</v>
      </c>
      <c r="C2530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D2530" s="3" t="str">
        <f>LOWER(SUBSTITUTE(SUBSTITUTE(SUBSTITUTE(SUBSTITUTE(SUBSTITUTE(SUBSTITUTE(SUBSTITUTE(SUBSTITUTE(SUBSTITUTE(db[[#This Row],[NB PAJAK]]," ",""),"-",""),"(",""),")",""),".",""),",",""),"/",""),"""",""),"+",""))</f>
        <v/>
      </c>
      <c r="E2530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mapzipperfile192bthijau240pcs</v>
      </c>
      <c r="F2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zipperfile192btwarnagreen240pcsuntana</v>
      </c>
      <c r="G2530" s="4" t="s">
        <v>5169</v>
      </c>
      <c r="H2530" s="4" t="s">
        <v>5163</v>
      </c>
      <c r="I2530" s="49"/>
      <c r="J2530" s="1" t="s">
        <v>1621</v>
      </c>
      <c r="K2530" s="28" t="e">
        <f>IF(db[[#This Row],[NB NOTA_C]]="","",COUNTIF([2]!B_MSK[concat],db[[#This Row],[NB NOTA_C]]))</f>
        <v>#REF!</v>
      </c>
      <c r="L2530" s="7" t="s">
        <v>1642</v>
      </c>
      <c r="M2530" s="3" t="s">
        <v>1698</v>
      </c>
      <c r="N2530" s="1" t="s">
        <v>2807</v>
      </c>
      <c r="O2530" s="3"/>
      <c r="P2530" s="3" t="str">
        <f>IF(db[[#This Row],[QTY/ CTN]]="","",SUBSTITUTE(SUBSTITUTE(SUBSTITUTE(db[[#This Row],[QTY/ CTN]]," ","_",2),"(",""),")","")&amp;"_")</f>
        <v>240 PCS_</v>
      </c>
      <c r="Q2530" s="3">
        <f>IF(db[[#This Row],[H_QTY/ CTN]]="","",SEARCH("_",db[[#This Row],[H_QTY/ CTN]]))</f>
        <v>8</v>
      </c>
      <c r="R2530" s="3">
        <f>IF(db[[#This Row],[H_QTY/ CTN]]="","",LEN(db[[#This Row],[H_QTY/ CTN]]))</f>
        <v>8</v>
      </c>
      <c r="S2530" s="87" t="str">
        <f>IF(db[[#This Row],[H_QTY/ CTN]]="","",LEFT(db[[#This Row],[H_QTY/ CTN]],db[[#This Row],[H_1]]-1))</f>
        <v>240 PCS</v>
      </c>
      <c r="T2530" s="87" t="str">
        <f>IF(NOT(db[[#This Row],[H_1]]=db[[#This Row],[H_2]]),MID(db[[#This Row],[H_QTY/ CTN]],db[[#This Row],[H_1]]+1,db[[#This Row],[H_2]]-db[[#This Row],[H_1]]-1),"")</f>
        <v/>
      </c>
      <c r="U2530" s="87" t="str">
        <f>IF(db[[#This Row],[QTY/ CTN B]]="","",LEFT(db[[#This Row],[QTY/ CTN B]],SEARCH(" ",db[[#This Row],[QTY/ CTN B]],1)-1))</f>
        <v>240</v>
      </c>
      <c r="V2530" s="87" t="str">
        <f>IF(db[[#This Row],[QTY/ CTN B]]="","",RIGHT(db[[#This Row],[QTY/ CTN B]],LEN(db[[#This Row],[QTY/ CTN B]])-SEARCH(" ",db[[#This Row],[QTY/ CTN B]],1)))</f>
        <v>PCS</v>
      </c>
      <c r="W2530" s="87" t="str">
        <f>IF(db[[#This Row],[QTY/ CTN TG]]="",IF(db[[#This Row],[STN TG]]="","",12),LEFT(db[[#This Row],[QTY/ CTN TG]],SEARCH(" ",db[[#This Row],[QTY/ CTN TG]],1)-1))</f>
        <v/>
      </c>
      <c r="X2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0" s="87" t="str">
        <f>IF(db[[#This Row],[STN K]]="","",IF(db[[#This Row],[STN TG]]="LSN",12,""))</f>
        <v/>
      </c>
      <c r="Z2530" s="87" t="str">
        <f>IF(db[[#This Row],[STN TG]]="LSN","PCS","")</f>
        <v/>
      </c>
      <c r="AA2530" s="87">
        <f>db[[#This Row],[QTY B]]*IF(db[[#This Row],[QTY TG]]="",1,db[[#This Row],[QTY TG]])*IF(db[[#This Row],[QTY K]]="",1,db[[#This Row],[QTY K]])</f>
        <v>240</v>
      </c>
      <c r="AB2530" s="87" t="str">
        <f>IF(db[[#This Row],[STN K]]="",IF(db[[#This Row],[STN TG]]="",db[[#This Row],[STN B]],db[[#This Row],[STN TG]]),db[[#This Row],[STN K]])</f>
        <v>PCS</v>
      </c>
      <c r="AC2530" s="87"/>
    </row>
    <row r="2531" spans="1:29" x14ac:dyDescent="0.25">
      <c r="A2531" s="87">
        <f>ROW()-1</f>
        <v>2530</v>
      </c>
      <c r="B2531" s="3" t="str">
        <f>LOWER(SUBSTITUTE(SUBSTITUTE(SUBSTITUTE(SUBSTITUTE(SUBSTITUTE(SUBSTITUTE(db[[#This Row],[NB BM]]," ",),".",""),"-",""),"(",""),")",""),"/",""))</f>
        <v>mapzipperfile192btorange</v>
      </c>
      <c r="C2531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D2531" s="3" t="str">
        <f>LOWER(SUBSTITUTE(SUBSTITUTE(SUBSTITUTE(SUBSTITUTE(SUBSTITUTE(SUBSTITUTE(SUBSTITUTE(SUBSTITUTE(SUBSTITUTE(db[[#This Row],[NB PAJAK]]," ",""),"-",""),"(",""),")",""),".",""),",",""),"/",""),"""",""),"+",""))</f>
        <v/>
      </c>
      <c r="E2531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mapzipperfile192btorange240pcs</v>
      </c>
      <c r="F2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zipperfile192btwarnaorange240pcsuntana</v>
      </c>
      <c r="G2531" s="4" t="s">
        <v>5173</v>
      </c>
      <c r="H2531" s="4" t="s">
        <v>5167</v>
      </c>
      <c r="I2531" s="49"/>
      <c r="J2531" s="1" t="s">
        <v>1621</v>
      </c>
      <c r="K2531" s="28" t="e">
        <f>IF(db[[#This Row],[NB NOTA_C]]="","",COUNTIF([2]!B_MSK[concat],db[[#This Row],[NB NOTA_C]]))</f>
        <v>#REF!</v>
      </c>
      <c r="L2531" s="7" t="s">
        <v>1642</v>
      </c>
      <c r="M2531" s="3" t="s">
        <v>1698</v>
      </c>
      <c r="N2531" s="1" t="s">
        <v>2807</v>
      </c>
      <c r="O2531" s="3"/>
      <c r="P2531" s="3" t="str">
        <f>IF(db[[#This Row],[QTY/ CTN]]="","",SUBSTITUTE(SUBSTITUTE(SUBSTITUTE(db[[#This Row],[QTY/ CTN]]," ","_",2),"(",""),")","")&amp;"_")</f>
        <v>240 PCS_</v>
      </c>
      <c r="Q2531" s="3">
        <f>IF(db[[#This Row],[H_QTY/ CTN]]="","",SEARCH("_",db[[#This Row],[H_QTY/ CTN]]))</f>
        <v>8</v>
      </c>
      <c r="R2531" s="3">
        <f>IF(db[[#This Row],[H_QTY/ CTN]]="","",LEN(db[[#This Row],[H_QTY/ CTN]]))</f>
        <v>8</v>
      </c>
      <c r="S2531" s="87" t="str">
        <f>IF(db[[#This Row],[H_QTY/ CTN]]="","",LEFT(db[[#This Row],[H_QTY/ CTN]],db[[#This Row],[H_1]]-1))</f>
        <v>240 PCS</v>
      </c>
      <c r="T2531" s="87" t="str">
        <f>IF(NOT(db[[#This Row],[H_1]]=db[[#This Row],[H_2]]),MID(db[[#This Row],[H_QTY/ CTN]],db[[#This Row],[H_1]]+1,db[[#This Row],[H_2]]-db[[#This Row],[H_1]]-1),"")</f>
        <v/>
      </c>
      <c r="U2531" s="87" t="str">
        <f>IF(db[[#This Row],[QTY/ CTN B]]="","",LEFT(db[[#This Row],[QTY/ CTN B]],SEARCH(" ",db[[#This Row],[QTY/ CTN B]],1)-1))</f>
        <v>240</v>
      </c>
      <c r="V2531" s="87" t="str">
        <f>IF(db[[#This Row],[QTY/ CTN B]]="","",RIGHT(db[[#This Row],[QTY/ CTN B]],LEN(db[[#This Row],[QTY/ CTN B]])-SEARCH(" ",db[[#This Row],[QTY/ CTN B]],1)))</f>
        <v>PCS</v>
      </c>
      <c r="W2531" s="87" t="str">
        <f>IF(db[[#This Row],[QTY/ CTN TG]]="",IF(db[[#This Row],[STN TG]]="","",12),LEFT(db[[#This Row],[QTY/ CTN TG]],SEARCH(" ",db[[#This Row],[QTY/ CTN TG]],1)-1))</f>
        <v/>
      </c>
      <c r="X2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1" s="87" t="str">
        <f>IF(db[[#This Row],[STN K]]="","",IF(db[[#This Row],[STN TG]]="LSN",12,""))</f>
        <v/>
      </c>
      <c r="Z2531" s="87" t="str">
        <f>IF(db[[#This Row],[STN TG]]="LSN","PCS","")</f>
        <v/>
      </c>
      <c r="AA2531" s="87">
        <f>db[[#This Row],[QTY B]]*IF(db[[#This Row],[QTY TG]]="",1,db[[#This Row],[QTY TG]])*IF(db[[#This Row],[QTY K]]="",1,db[[#This Row],[QTY K]])</f>
        <v>240</v>
      </c>
      <c r="AB2531" s="87" t="str">
        <f>IF(db[[#This Row],[STN K]]="",IF(db[[#This Row],[STN TG]]="",db[[#This Row],[STN B]],db[[#This Row],[STN TG]]),db[[#This Row],[STN K]])</f>
        <v>PCS</v>
      </c>
      <c r="AC2531" s="87"/>
    </row>
    <row r="2532" spans="1:29" x14ac:dyDescent="0.25">
      <c r="A2532" s="87">
        <f>ROW()-1</f>
        <v>2531</v>
      </c>
      <c r="B2532" s="3" t="str">
        <f>LOWER(SUBSTITUTE(SUBSTITUTE(SUBSTITUTE(SUBSTITUTE(SUBSTITUTE(SUBSTITUTE(db[[#This Row],[NB BM]]," ",),".",""),"-",""),"(",""),")",""),"/",""))</f>
        <v>mapzipperfile192btungu</v>
      </c>
      <c r="C2532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D2532" s="3" t="str">
        <f>LOWER(SUBSTITUTE(SUBSTITUTE(SUBSTITUTE(SUBSTITUTE(SUBSTITUTE(SUBSTITUTE(SUBSTITUTE(SUBSTITUTE(SUBSTITUTE(db[[#This Row],[NB PAJAK]]," ",""),"-",""),"(",""),")",""),".",""),",",""),"/",""),"""",""),"+",""))</f>
        <v/>
      </c>
      <c r="E2532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mapzipperfile192btungu240pcs</v>
      </c>
      <c r="F2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zipperfile192btwarnapurple240pcsuntana</v>
      </c>
      <c r="G2532" s="4" t="s">
        <v>5172</v>
      </c>
      <c r="H2532" s="4" t="s">
        <v>5166</v>
      </c>
      <c r="I2532" s="49"/>
      <c r="J2532" s="1" t="s">
        <v>1621</v>
      </c>
      <c r="K2532" s="28" t="e">
        <f>IF(db[[#This Row],[NB NOTA_C]]="","",COUNTIF([2]!B_MSK[concat],db[[#This Row],[NB NOTA_C]]))</f>
        <v>#REF!</v>
      </c>
      <c r="L2532" s="7" t="s">
        <v>1642</v>
      </c>
      <c r="M2532" s="3" t="s">
        <v>1698</v>
      </c>
      <c r="N2532" s="1" t="s">
        <v>2807</v>
      </c>
      <c r="O2532" s="3"/>
      <c r="P2532" s="3" t="str">
        <f>IF(db[[#This Row],[QTY/ CTN]]="","",SUBSTITUTE(SUBSTITUTE(SUBSTITUTE(db[[#This Row],[QTY/ CTN]]," ","_",2),"(",""),")","")&amp;"_")</f>
        <v>240 PCS_</v>
      </c>
      <c r="Q2532" s="3">
        <f>IF(db[[#This Row],[H_QTY/ CTN]]="","",SEARCH("_",db[[#This Row],[H_QTY/ CTN]]))</f>
        <v>8</v>
      </c>
      <c r="R2532" s="3">
        <f>IF(db[[#This Row],[H_QTY/ CTN]]="","",LEN(db[[#This Row],[H_QTY/ CTN]]))</f>
        <v>8</v>
      </c>
      <c r="S2532" s="87" t="str">
        <f>IF(db[[#This Row],[H_QTY/ CTN]]="","",LEFT(db[[#This Row],[H_QTY/ CTN]],db[[#This Row],[H_1]]-1))</f>
        <v>240 PCS</v>
      </c>
      <c r="T2532" s="87" t="str">
        <f>IF(NOT(db[[#This Row],[H_1]]=db[[#This Row],[H_2]]),MID(db[[#This Row],[H_QTY/ CTN]],db[[#This Row],[H_1]]+1,db[[#This Row],[H_2]]-db[[#This Row],[H_1]]-1),"")</f>
        <v/>
      </c>
      <c r="U2532" s="87" t="str">
        <f>IF(db[[#This Row],[QTY/ CTN B]]="","",LEFT(db[[#This Row],[QTY/ CTN B]],SEARCH(" ",db[[#This Row],[QTY/ CTN B]],1)-1))</f>
        <v>240</v>
      </c>
      <c r="V2532" s="87" t="str">
        <f>IF(db[[#This Row],[QTY/ CTN B]]="","",RIGHT(db[[#This Row],[QTY/ CTN B]],LEN(db[[#This Row],[QTY/ CTN B]])-SEARCH(" ",db[[#This Row],[QTY/ CTN B]],1)))</f>
        <v>PCS</v>
      </c>
      <c r="W2532" s="87" t="str">
        <f>IF(db[[#This Row],[QTY/ CTN TG]]="",IF(db[[#This Row],[STN TG]]="","",12),LEFT(db[[#This Row],[QTY/ CTN TG]],SEARCH(" ",db[[#This Row],[QTY/ CTN TG]],1)-1))</f>
        <v/>
      </c>
      <c r="X2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2" s="87" t="str">
        <f>IF(db[[#This Row],[STN K]]="","",IF(db[[#This Row],[STN TG]]="LSN",12,""))</f>
        <v/>
      </c>
      <c r="Z2532" s="87" t="str">
        <f>IF(db[[#This Row],[STN TG]]="LSN","PCS","")</f>
        <v/>
      </c>
      <c r="AA2532" s="87">
        <f>db[[#This Row],[QTY B]]*IF(db[[#This Row],[QTY TG]]="",1,db[[#This Row],[QTY TG]])*IF(db[[#This Row],[QTY K]]="",1,db[[#This Row],[QTY K]])</f>
        <v>240</v>
      </c>
      <c r="AB2532" s="87" t="str">
        <f>IF(db[[#This Row],[STN K]]="",IF(db[[#This Row],[STN TG]]="",db[[#This Row],[STN B]],db[[#This Row],[STN TG]]),db[[#This Row],[STN K]])</f>
        <v>PCS</v>
      </c>
      <c r="AC2532" s="87"/>
    </row>
    <row r="2533" spans="1:29" x14ac:dyDescent="0.25">
      <c r="A2533" s="87">
        <f>ROW()-1</f>
        <v>2532</v>
      </c>
      <c r="B2533" s="3" t="str">
        <f>LOWER(SUBSTITUTE(SUBSTITUTE(SUBSTITUTE(SUBSTITUTE(SUBSTITUTE(SUBSTITUTE(db[[#This Row],[NB BM]]," ",),".",""),"-",""),"(",""),")",""),"/",""))</f>
        <v>mapzipperfile192btmerah</v>
      </c>
      <c r="C2533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D2533" s="3" t="str">
        <f>LOWER(SUBSTITUTE(SUBSTITUTE(SUBSTITUTE(SUBSTITUTE(SUBSTITUTE(SUBSTITUTE(SUBSTITUTE(SUBSTITUTE(SUBSTITUTE(db[[#This Row],[NB PAJAK]]," ",""),"-",""),"(",""),")",""),".",""),",",""),"/",""),"""",""),"+",""))</f>
        <v/>
      </c>
      <c r="E2533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mapzipperfile192btmerah240pcs</v>
      </c>
      <c r="F2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zipperfile192btwarnared240pcsuntana</v>
      </c>
      <c r="G2533" s="4" t="s">
        <v>5170</v>
      </c>
      <c r="H2533" s="4" t="s">
        <v>5164</v>
      </c>
      <c r="I2533" s="49"/>
      <c r="J2533" s="1" t="s">
        <v>1621</v>
      </c>
      <c r="K2533" s="28" t="e">
        <f>IF(db[[#This Row],[NB NOTA_C]]="","",COUNTIF([2]!B_MSK[concat],db[[#This Row],[NB NOTA_C]]))</f>
        <v>#REF!</v>
      </c>
      <c r="L2533" s="7" t="s">
        <v>1642</v>
      </c>
      <c r="M2533" s="3" t="s">
        <v>1698</v>
      </c>
      <c r="N2533" s="1" t="s">
        <v>2807</v>
      </c>
      <c r="O2533" s="3"/>
      <c r="P2533" s="3" t="str">
        <f>IF(db[[#This Row],[QTY/ CTN]]="","",SUBSTITUTE(SUBSTITUTE(SUBSTITUTE(db[[#This Row],[QTY/ CTN]]," ","_",2),"(",""),")","")&amp;"_")</f>
        <v>240 PCS_</v>
      </c>
      <c r="Q2533" s="3">
        <f>IF(db[[#This Row],[H_QTY/ CTN]]="","",SEARCH("_",db[[#This Row],[H_QTY/ CTN]]))</f>
        <v>8</v>
      </c>
      <c r="R2533" s="3">
        <f>IF(db[[#This Row],[H_QTY/ CTN]]="","",LEN(db[[#This Row],[H_QTY/ CTN]]))</f>
        <v>8</v>
      </c>
      <c r="S2533" s="87" t="str">
        <f>IF(db[[#This Row],[H_QTY/ CTN]]="","",LEFT(db[[#This Row],[H_QTY/ CTN]],db[[#This Row],[H_1]]-1))</f>
        <v>240 PCS</v>
      </c>
      <c r="T2533" s="87" t="str">
        <f>IF(NOT(db[[#This Row],[H_1]]=db[[#This Row],[H_2]]),MID(db[[#This Row],[H_QTY/ CTN]],db[[#This Row],[H_1]]+1,db[[#This Row],[H_2]]-db[[#This Row],[H_1]]-1),"")</f>
        <v/>
      </c>
      <c r="U2533" s="87" t="str">
        <f>IF(db[[#This Row],[QTY/ CTN B]]="","",LEFT(db[[#This Row],[QTY/ CTN B]],SEARCH(" ",db[[#This Row],[QTY/ CTN B]],1)-1))</f>
        <v>240</v>
      </c>
      <c r="V2533" s="87" t="str">
        <f>IF(db[[#This Row],[QTY/ CTN B]]="","",RIGHT(db[[#This Row],[QTY/ CTN B]],LEN(db[[#This Row],[QTY/ CTN B]])-SEARCH(" ",db[[#This Row],[QTY/ CTN B]],1)))</f>
        <v>PCS</v>
      </c>
      <c r="W2533" s="87" t="str">
        <f>IF(db[[#This Row],[QTY/ CTN TG]]="",IF(db[[#This Row],[STN TG]]="","",12),LEFT(db[[#This Row],[QTY/ CTN TG]],SEARCH(" ",db[[#This Row],[QTY/ CTN TG]],1)-1))</f>
        <v/>
      </c>
      <c r="X2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3" s="87" t="str">
        <f>IF(db[[#This Row],[STN K]]="","",IF(db[[#This Row],[STN TG]]="LSN",12,""))</f>
        <v/>
      </c>
      <c r="Z2533" s="87" t="str">
        <f>IF(db[[#This Row],[STN TG]]="LSN","PCS","")</f>
        <v/>
      </c>
      <c r="AA2533" s="87">
        <f>db[[#This Row],[QTY B]]*IF(db[[#This Row],[QTY TG]]="",1,db[[#This Row],[QTY TG]])*IF(db[[#This Row],[QTY K]]="",1,db[[#This Row],[QTY K]])</f>
        <v>240</v>
      </c>
      <c r="AB2533" s="87" t="str">
        <f>IF(db[[#This Row],[STN K]]="",IF(db[[#This Row],[STN TG]]="",db[[#This Row],[STN B]],db[[#This Row],[STN TG]]),db[[#This Row],[STN K]])</f>
        <v>PCS</v>
      </c>
      <c r="AC2533" s="87"/>
    </row>
    <row r="2534" spans="1:29" x14ac:dyDescent="0.25">
      <c r="A2534" s="87">
        <f>ROW()-1</f>
        <v>2533</v>
      </c>
      <c r="B2534" s="3" t="str">
        <f>LOWER(SUBSTITUTE(SUBSTITUTE(SUBSTITUTE(SUBSTITUTE(SUBSTITUTE(SUBSTITUTE(db[[#This Row],[NB BM]]," ",),".",""),"-",""),"(",""),")",""),"/",""))</f>
        <v>mapzipperfile192btkuning</v>
      </c>
      <c r="C2534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D2534" s="3" t="str">
        <f>LOWER(SUBSTITUTE(SUBSTITUTE(SUBSTITUTE(SUBSTITUTE(SUBSTITUTE(SUBSTITUTE(SUBSTITUTE(SUBSTITUTE(SUBSTITUTE(db[[#This Row],[NB PAJAK]]," ",""),"-",""),"(",""),")",""),".",""),",",""),"/",""),"""",""),"+",""))</f>
        <v/>
      </c>
      <c r="E2534" s="3" t="str">
        <f>LOWER(SUBSTITUTE(SUBSTITUTE(SUBSTITUTE(SUBSTITUTE(SUBSTITUTE(SUBSTITUTE(SUBSTITUTE(SUBSTITUTE(SUBSTITUTE(db[[#This Row],[NB BM]]&amp;db[[#This Row],[QTY/ CTN]]," ",),".",""),"-",""),"(",""),")",""),",",""),"/",""),"""",""),"+",""))</f>
        <v>mapzipperfile192btkuning240pcs</v>
      </c>
      <c r="F2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zipperfile192btwarnayellow240pcsuntana</v>
      </c>
      <c r="G2534" s="4" t="s">
        <v>5171</v>
      </c>
      <c r="H2534" s="4" t="s">
        <v>5165</v>
      </c>
      <c r="I2534" s="49"/>
      <c r="J2534" s="1" t="s">
        <v>1621</v>
      </c>
      <c r="K2534" s="28" t="e">
        <f>IF(db[[#This Row],[NB NOTA_C]]="","",COUNTIF([2]!B_MSK[concat],db[[#This Row],[NB NOTA_C]]))</f>
        <v>#REF!</v>
      </c>
      <c r="L2534" s="7" t="s">
        <v>1642</v>
      </c>
      <c r="M2534" s="3" t="s">
        <v>1698</v>
      </c>
      <c r="N2534" s="1" t="s">
        <v>2807</v>
      </c>
      <c r="O2534" s="3"/>
      <c r="P2534" s="3" t="str">
        <f>IF(db[[#This Row],[QTY/ CTN]]="","",SUBSTITUTE(SUBSTITUTE(SUBSTITUTE(db[[#This Row],[QTY/ CTN]]," ","_",2),"(",""),")","")&amp;"_")</f>
        <v>240 PCS_</v>
      </c>
      <c r="Q2534" s="3">
        <f>IF(db[[#This Row],[H_QTY/ CTN]]="","",SEARCH("_",db[[#This Row],[H_QTY/ CTN]]))</f>
        <v>8</v>
      </c>
      <c r="R2534" s="3">
        <f>IF(db[[#This Row],[H_QTY/ CTN]]="","",LEN(db[[#This Row],[H_QTY/ CTN]]))</f>
        <v>8</v>
      </c>
      <c r="S2534" s="87" t="str">
        <f>IF(db[[#This Row],[H_QTY/ CTN]]="","",LEFT(db[[#This Row],[H_QTY/ CTN]],db[[#This Row],[H_1]]-1))</f>
        <v>240 PCS</v>
      </c>
      <c r="T2534" s="87" t="str">
        <f>IF(NOT(db[[#This Row],[H_1]]=db[[#This Row],[H_2]]),MID(db[[#This Row],[H_QTY/ CTN]],db[[#This Row],[H_1]]+1,db[[#This Row],[H_2]]-db[[#This Row],[H_1]]-1),"")</f>
        <v/>
      </c>
      <c r="U2534" s="87" t="str">
        <f>IF(db[[#This Row],[QTY/ CTN B]]="","",LEFT(db[[#This Row],[QTY/ CTN B]],SEARCH(" ",db[[#This Row],[QTY/ CTN B]],1)-1))</f>
        <v>240</v>
      </c>
      <c r="V2534" s="87" t="str">
        <f>IF(db[[#This Row],[QTY/ CTN B]]="","",RIGHT(db[[#This Row],[QTY/ CTN B]],LEN(db[[#This Row],[QTY/ CTN B]])-SEARCH(" ",db[[#This Row],[QTY/ CTN B]],1)))</f>
        <v>PCS</v>
      </c>
      <c r="W2534" s="87" t="str">
        <f>IF(db[[#This Row],[QTY/ CTN TG]]="",IF(db[[#This Row],[STN TG]]="","",12),LEFT(db[[#This Row],[QTY/ CTN TG]],SEARCH(" ",db[[#This Row],[QTY/ CTN TG]],1)-1))</f>
        <v/>
      </c>
      <c r="X2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4" s="87" t="str">
        <f>IF(db[[#This Row],[STN K]]="","",IF(db[[#This Row],[STN TG]]="LSN",12,""))</f>
        <v/>
      </c>
      <c r="Z2534" s="87" t="str">
        <f>IF(db[[#This Row],[STN TG]]="LSN","PCS","")</f>
        <v/>
      </c>
      <c r="AA2534" s="87">
        <f>db[[#This Row],[QTY B]]*IF(db[[#This Row],[QTY TG]]="",1,db[[#This Row],[QTY TG]])*IF(db[[#This Row],[QTY K]]="",1,db[[#This Row],[QTY K]])</f>
        <v>240</v>
      </c>
      <c r="AB2534" s="87" t="str">
        <f>IF(db[[#This Row],[STN K]]="",IF(db[[#This Row],[STN TG]]="",db[[#This Row],[STN B]],db[[#This Row],[STN TG]]),db[[#This Row],[STN K]])</f>
        <v>PCS</v>
      </c>
      <c r="AC2534" s="87"/>
    </row>
    <row r="2535" spans="1:29" x14ac:dyDescent="0.25">
      <c r="A2535" s="87">
        <f>ROW()-1</f>
        <v>2534</v>
      </c>
      <c r="B2535" s="3" t="str">
        <f>LOWER(SUBSTITUTE(SUBSTITUTE(SUBSTITUTE(SUBSTITUTE(SUBSTITUTE(SUBSTITUTE(db[[#This Row],[NB BM]]," ",),".",""),"-",""),"(",""),")",""),"/",""))</f>
        <v>zipperfileclearholder55510filebiru</v>
      </c>
      <c r="C2535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D2535" s="3" t="str">
        <f>LOWER(SUBSTITUTE(SUBSTITUTE(SUBSTITUTE(SUBSTITUTE(SUBSTITUTE(SUBSTITUTE(SUBSTITUTE(SUBSTITUTE(SUBSTITUTE(db[[#This Row],[NB PAJAK]]," ",""),"-",""),"(",""),")",""),".",""),",",""),"/",""),"""",""),"+",""))</f>
        <v/>
      </c>
      <c r="E2535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zipperfileclearholder55510filebiru60pcs</v>
      </c>
      <c r="F2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zipperfileclearholder55510fileblue60pcsuntana</v>
      </c>
      <c r="G2535" s="1" t="s">
        <v>2270</v>
      </c>
      <c r="H2535" s="4" t="s">
        <v>2242</v>
      </c>
      <c r="I2535" s="49"/>
      <c r="J2535" s="1" t="s">
        <v>1621</v>
      </c>
      <c r="K2535" s="26" t="e">
        <f>IF(db[[#This Row],[NB NOTA_C]]="","",COUNTIF([2]!B_MSK[concat],db[[#This Row],[NB NOTA_C]]))</f>
        <v>#REF!</v>
      </c>
      <c r="L2535" s="7" t="s">
        <v>1642</v>
      </c>
      <c r="M2535" s="3" t="s">
        <v>1665</v>
      </c>
      <c r="N2535" s="1" t="s">
        <v>2807</v>
      </c>
      <c r="P2535" s="1" t="str">
        <f>IF(db[[#This Row],[QTY/ CTN]]="","",SUBSTITUTE(SUBSTITUTE(SUBSTITUTE(db[[#This Row],[QTY/ CTN]]," ","_",2),"(",""),")","")&amp;"_")</f>
        <v>60 PCS_</v>
      </c>
      <c r="Q2535" s="1">
        <f>IF(db[[#This Row],[H_QTY/ CTN]]="","",SEARCH("_",db[[#This Row],[H_QTY/ CTN]]))</f>
        <v>7</v>
      </c>
      <c r="R2535" s="1">
        <f>IF(db[[#This Row],[H_QTY/ CTN]]="","",LEN(db[[#This Row],[H_QTY/ CTN]]))</f>
        <v>7</v>
      </c>
      <c r="S2535" s="90" t="str">
        <f>IF(db[[#This Row],[H_QTY/ CTN]]="","",LEFT(db[[#This Row],[H_QTY/ CTN]],db[[#This Row],[H_1]]-1))</f>
        <v>60 PCS</v>
      </c>
      <c r="T2535" s="87" t="str">
        <f>IF(NOT(db[[#This Row],[H_1]]=db[[#This Row],[H_2]]),MID(db[[#This Row],[H_QTY/ CTN]],db[[#This Row],[H_1]]+1,db[[#This Row],[H_2]]-db[[#This Row],[H_1]]-1),"")</f>
        <v/>
      </c>
      <c r="U2535" s="87" t="str">
        <f>IF(db[[#This Row],[QTY/ CTN B]]="","",LEFT(db[[#This Row],[QTY/ CTN B]],SEARCH(" ",db[[#This Row],[QTY/ CTN B]],1)-1))</f>
        <v>60</v>
      </c>
      <c r="V2535" s="87" t="str">
        <f>IF(db[[#This Row],[QTY/ CTN B]]="","",RIGHT(db[[#This Row],[QTY/ CTN B]],LEN(db[[#This Row],[QTY/ CTN B]])-SEARCH(" ",db[[#This Row],[QTY/ CTN B]],1)))</f>
        <v>PCS</v>
      </c>
      <c r="W2535" s="87" t="str">
        <f>IF(db[[#This Row],[QTY/ CTN TG]]="",IF(db[[#This Row],[STN TG]]="","",12),LEFT(db[[#This Row],[QTY/ CTN TG]],SEARCH(" ",db[[#This Row],[QTY/ CTN TG]],1)-1))</f>
        <v/>
      </c>
      <c r="X2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5" s="87" t="str">
        <f>IF(db[[#This Row],[STN K]]="","",IF(db[[#This Row],[STN TG]]="LSN",12,""))</f>
        <v/>
      </c>
      <c r="Z2535" s="87" t="str">
        <f>IF(db[[#This Row],[STN TG]]="LSN","PCS","")</f>
        <v/>
      </c>
      <c r="AA2535" s="87">
        <f>db[[#This Row],[QTY B]]*IF(db[[#This Row],[QTY TG]]="",1,db[[#This Row],[QTY TG]])*IF(db[[#This Row],[QTY K]]="",1,db[[#This Row],[QTY K]])</f>
        <v>60</v>
      </c>
      <c r="AB2535" s="87" t="str">
        <f>IF(db[[#This Row],[STN K]]="",IF(db[[#This Row],[STN TG]]="",db[[#This Row],[STN B]],db[[#This Row],[STN TG]]),db[[#This Row],[STN K]])</f>
        <v>PCS</v>
      </c>
      <c r="AC2535" s="87"/>
    </row>
    <row r="2536" spans="1:29" x14ac:dyDescent="0.25">
      <c r="A2536" s="87">
        <f>ROW()-1</f>
        <v>2535</v>
      </c>
      <c r="B2536" s="3" t="str">
        <f>LOWER(SUBSTITUTE(SUBSTITUTE(SUBSTITUTE(SUBSTITUTE(SUBSTITUTE(SUBSTITUTE(db[[#This Row],[NB BM]]," ",),".",""),"-",""),"(",""),")",""),"/",""))</f>
        <v>zipperfileclearholder55510filehijau</v>
      </c>
      <c r="C2536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D2536" s="3" t="str">
        <f>LOWER(SUBSTITUTE(SUBSTITUTE(SUBSTITUTE(SUBSTITUTE(SUBSTITUTE(SUBSTITUTE(SUBSTITUTE(SUBSTITUTE(SUBSTITUTE(db[[#This Row],[NB PAJAK]]," ",""),"-",""),"(",""),")",""),".",""),",",""),"/",""),"""",""),"+",""))</f>
        <v/>
      </c>
      <c r="E2536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zipperfileclearholder55510filehijau60pcs</v>
      </c>
      <c r="F2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zipperfileclearholder55510filegreen60pcsuntana</v>
      </c>
      <c r="G2536" s="1" t="s">
        <v>2267</v>
      </c>
      <c r="H2536" s="4" t="s">
        <v>2239</v>
      </c>
      <c r="I2536" s="49" t="s">
        <v>4501</v>
      </c>
      <c r="J2536" s="1" t="s">
        <v>1621</v>
      </c>
      <c r="K2536" s="26" t="e">
        <f>IF(db[[#This Row],[NB NOTA_C]]="","",COUNTIF([2]!B_MSK[concat],db[[#This Row],[NB NOTA_C]]))</f>
        <v>#REF!</v>
      </c>
      <c r="L2536" s="7" t="s">
        <v>1642</v>
      </c>
      <c r="M2536" s="3" t="s">
        <v>1665</v>
      </c>
      <c r="N2536" s="1" t="s">
        <v>2807</v>
      </c>
      <c r="P2536" s="1" t="str">
        <f>IF(db[[#This Row],[QTY/ CTN]]="","",SUBSTITUTE(SUBSTITUTE(SUBSTITUTE(db[[#This Row],[QTY/ CTN]]," ","_",2),"(",""),")","")&amp;"_")</f>
        <v>60 PCS_</v>
      </c>
      <c r="Q2536" s="1">
        <f>IF(db[[#This Row],[H_QTY/ CTN]]="","",SEARCH("_",db[[#This Row],[H_QTY/ CTN]]))</f>
        <v>7</v>
      </c>
      <c r="R2536" s="1">
        <f>IF(db[[#This Row],[H_QTY/ CTN]]="","",LEN(db[[#This Row],[H_QTY/ CTN]]))</f>
        <v>7</v>
      </c>
      <c r="S2536" s="90" t="str">
        <f>IF(db[[#This Row],[H_QTY/ CTN]]="","",LEFT(db[[#This Row],[H_QTY/ CTN]],db[[#This Row],[H_1]]-1))</f>
        <v>60 PCS</v>
      </c>
      <c r="T2536" s="87" t="str">
        <f>IF(NOT(db[[#This Row],[H_1]]=db[[#This Row],[H_2]]),MID(db[[#This Row],[H_QTY/ CTN]],db[[#This Row],[H_1]]+1,db[[#This Row],[H_2]]-db[[#This Row],[H_1]]-1),"")</f>
        <v/>
      </c>
      <c r="U2536" s="87" t="str">
        <f>IF(db[[#This Row],[QTY/ CTN B]]="","",LEFT(db[[#This Row],[QTY/ CTN B]],SEARCH(" ",db[[#This Row],[QTY/ CTN B]],1)-1))</f>
        <v>60</v>
      </c>
      <c r="V2536" s="87" t="str">
        <f>IF(db[[#This Row],[QTY/ CTN B]]="","",RIGHT(db[[#This Row],[QTY/ CTN B]],LEN(db[[#This Row],[QTY/ CTN B]])-SEARCH(" ",db[[#This Row],[QTY/ CTN B]],1)))</f>
        <v>PCS</v>
      </c>
      <c r="W2536" s="87" t="str">
        <f>IF(db[[#This Row],[QTY/ CTN TG]]="",IF(db[[#This Row],[STN TG]]="","",12),LEFT(db[[#This Row],[QTY/ CTN TG]],SEARCH(" ",db[[#This Row],[QTY/ CTN TG]],1)-1))</f>
        <v/>
      </c>
      <c r="X2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6" s="87" t="str">
        <f>IF(db[[#This Row],[STN K]]="","",IF(db[[#This Row],[STN TG]]="LSN",12,""))</f>
        <v/>
      </c>
      <c r="Z2536" s="87" t="str">
        <f>IF(db[[#This Row],[STN TG]]="LSN","PCS","")</f>
        <v/>
      </c>
      <c r="AA2536" s="87">
        <f>db[[#This Row],[QTY B]]*IF(db[[#This Row],[QTY TG]]="",1,db[[#This Row],[QTY TG]])*IF(db[[#This Row],[QTY K]]="",1,db[[#This Row],[QTY K]])</f>
        <v>60</v>
      </c>
      <c r="AB2536" s="87" t="str">
        <f>IF(db[[#This Row],[STN K]]="",IF(db[[#This Row],[STN TG]]="",db[[#This Row],[STN B]],db[[#This Row],[STN TG]]),db[[#This Row],[STN K]])</f>
        <v>PCS</v>
      </c>
      <c r="AC2536" s="87"/>
    </row>
    <row r="2537" spans="1:29" x14ac:dyDescent="0.25">
      <c r="A2537" s="87">
        <f>ROW()-1</f>
        <v>2536</v>
      </c>
      <c r="B2537" s="3" t="str">
        <f>LOWER(SUBSTITUTE(SUBSTITUTE(SUBSTITUTE(SUBSTITUTE(SUBSTITUTE(SUBSTITUTE(db[[#This Row],[NB BM]]," ",),".",""),"-",""),"(",""),")",""),"/",""))</f>
        <v>zipperfileclearholder55510filemerah</v>
      </c>
      <c r="C2537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D2537" s="3" t="str">
        <f>LOWER(SUBSTITUTE(SUBSTITUTE(SUBSTITUTE(SUBSTITUTE(SUBSTITUTE(SUBSTITUTE(SUBSTITUTE(SUBSTITUTE(SUBSTITUTE(db[[#This Row],[NB PAJAK]]," ",""),"-",""),"(",""),")",""),".",""),",",""),"/",""),"""",""),"+",""))</f>
        <v/>
      </c>
      <c r="E2537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zipperfileclearholder55510filemerah60pcs</v>
      </c>
      <c r="F2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zipperfileclearholder55510filered60pcsuntana</v>
      </c>
      <c r="G2537" s="1" t="s">
        <v>2268</v>
      </c>
      <c r="H2537" s="4" t="s">
        <v>2240</v>
      </c>
      <c r="I2537" s="49"/>
      <c r="J2537" s="1" t="s">
        <v>1621</v>
      </c>
      <c r="K2537" s="26" t="e">
        <f>IF(db[[#This Row],[NB NOTA_C]]="","",COUNTIF([2]!B_MSK[concat],db[[#This Row],[NB NOTA_C]]))</f>
        <v>#REF!</v>
      </c>
      <c r="L2537" s="7" t="s">
        <v>1642</v>
      </c>
      <c r="M2537" s="3" t="s">
        <v>1665</v>
      </c>
      <c r="N2537" s="1" t="s">
        <v>2807</v>
      </c>
      <c r="P2537" s="1" t="str">
        <f>IF(db[[#This Row],[QTY/ CTN]]="","",SUBSTITUTE(SUBSTITUTE(SUBSTITUTE(db[[#This Row],[QTY/ CTN]]," ","_",2),"(",""),")","")&amp;"_")</f>
        <v>60 PCS_</v>
      </c>
      <c r="Q2537" s="1">
        <f>IF(db[[#This Row],[H_QTY/ CTN]]="","",SEARCH("_",db[[#This Row],[H_QTY/ CTN]]))</f>
        <v>7</v>
      </c>
      <c r="R2537" s="1">
        <f>IF(db[[#This Row],[H_QTY/ CTN]]="","",LEN(db[[#This Row],[H_QTY/ CTN]]))</f>
        <v>7</v>
      </c>
      <c r="S2537" s="90" t="str">
        <f>IF(db[[#This Row],[H_QTY/ CTN]]="","",LEFT(db[[#This Row],[H_QTY/ CTN]],db[[#This Row],[H_1]]-1))</f>
        <v>60 PCS</v>
      </c>
      <c r="T2537" s="87" t="str">
        <f>IF(NOT(db[[#This Row],[H_1]]=db[[#This Row],[H_2]]),MID(db[[#This Row],[H_QTY/ CTN]],db[[#This Row],[H_1]]+1,db[[#This Row],[H_2]]-db[[#This Row],[H_1]]-1),"")</f>
        <v/>
      </c>
      <c r="U2537" s="87" t="str">
        <f>IF(db[[#This Row],[QTY/ CTN B]]="","",LEFT(db[[#This Row],[QTY/ CTN B]],SEARCH(" ",db[[#This Row],[QTY/ CTN B]],1)-1))</f>
        <v>60</v>
      </c>
      <c r="V2537" s="87" t="str">
        <f>IF(db[[#This Row],[QTY/ CTN B]]="","",RIGHT(db[[#This Row],[QTY/ CTN B]],LEN(db[[#This Row],[QTY/ CTN B]])-SEARCH(" ",db[[#This Row],[QTY/ CTN B]],1)))</f>
        <v>PCS</v>
      </c>
      <c r="W2537" s="87" t="str">
        <f>IF(db[[#This Row],[QTY/ CTN TG]]="",IF(db[[#This Row],[STN TG]]="","",12),LEFT(db[[#This Row],[QTY/ CTN TG]],SEARCH(" ",db[[#This Row],[QTY/ CTN TG]],1)-1))</f>
        <v/>
      </c>
      <c r="X2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7" s="87" t="str">
        <f>IF(db[[#This Row],[STN K]]="","",IF(db[[#This Row],[STN TG]]="LSN",12,""))</f>
        <v/>
      </c>
      <c r="Z2537" s="87" t="str">
        <f>IF(db[[#This Row],[STN TG]]="LSN","PCS","")</f>
        <v/>
      </c>
      <c r="AA2537" s="87">
        <f>db[[#This Row],[QTY B]]*IF(db[[#This Row],[QTY TG]]="",1,db[[#This Row],[QTY TG]])*IF(db[[#This Row],[QTY K]]="",1,db[[#This Row],[QTY K]])</f>
        <v>60</v>
      </c>
      <c r="AB2537" s="87" t="str">
        <f>IF(db[[#This Row],[STN K]]="",IF(db[[#This Row],[STN TG]]="",db[[#This Row],[STN B]],db[[#This Row],[STN TG]]),db[[#This Row],[STN K]])</f>
        <v>PCS</v>
      </c>
      <c r="AC2537" s="87"/>
    </row>
    <row r="2538" spans="1:29" x14ac:dyDescent="0.25">
      <c r="A2538" s="87">
        <f>ROW()-1</f>
        <v>2537</v>
      </c>
      <c r="B2538" s="3" t="str">
        <f>LOWER(SUBSTITUTE(SUBSTITUTE(SUBSTITUTE(SUBSTITUTE(SUBSTITUTE(SUBSTITUTE(db[[#This Row],[NB BM]]," ",),".",""),"-",""),"(",""),")",""),"/",""))</f>
        <v>zipperfileclearholder55510filekuning</v>
      </c>
      <c r="C2538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D2538" s="3" t="str">
        <f>LOWER(SUBSTITUTE(SUBSTITUTE(SUBSTITUTE(SUBSTITUTE(SUBSTITUTE(SUBSTITUTE(SUBSTITUTE(SUBSTITUTE(SUBSTITUTE(db[[#This Row],[NB PAJAK]]," ",""),"-",""),"(",""),")",""),".",""),",",""),"/",""),"""",""),"+",""))</f>
        <v/>
      </c>
      <c r="E2538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zipperfileclearholder55510filekuning60pcs</v>
      </c>
      <c r="F2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zipperfileclearholder55510fileyellow60pcsuntana</v>
      </c>
      <c r="G2538" s="1" t="s">
        <v>2269</v>
      </c>
      <c r="H2538" s="4" t="s">
        <v>2241</v>
      </c>
      <c r="I2538" s="49"/>
      <c r="J2538" s="1" t="s">
        <v>1621</v>
      </c>
      <c r="K2538" s="26" t="e">
        <f>IF(db[[#This Row],[NB NOTA_C]]="","",COUNTIF([2]!B_MSK[concat],db[[#This Row],[NB NOTA_C]]))</f>
        <v>#REF!</v>
      </c>
      <c r="L2538" s="7" t="s">
        <v>1642</v>
      </c>
      <c r="M2538" s="3" t="s">
        <v>1665</v>
      </c>
      <c r="N2538" s="1" t="s">
        <v>2807</v>
      </c>
      <c r="P2538" s="1" t="str">
        <f>IF(db[[#This Row],[QTY/ CTN]]="","",SUBSTITUTE(SUBSTITUTE(SUBSTITUTE(db[[#This Row],[QTY/ CTN]]," ","_",2),"(",""),")","")&amp;"_")</f>
        <v>60 PCS_</v>
      </c>
      <c r="Q2538" s="1">
        <f>IF(db[[#This Row],[H_QTY/ CTN]]="","",SEARCH("_",db[[#This Row],[H_QTY/ CTN]]))</f>
        <v>7</v>
      </c>
      <c r="R2538" s="1">
        <f>IF(db[[#This Row],[H_QTY/ CTN]]="","",LEN(db[[#This Row],[H_QTY/ CTN]]))</f>
        <v>7</v>
      </c>
      <c r="S2538" s="90" t="str">
        <f>IF(db[[#This Row],[H_QTY/ CTN]]="","",LEFT(db[[#This Row],[H_QTY/ CTN]],db[[#This Row],[H_1]]-1))</f>
        <v>60 PCS</v>
      </c>
      <c r="T2538" s="87" t="str">
        <f>IF(NOT(db[[#This Row],[H_1]]=db[[#This Row],[H_2]]),MID(db[[#This Row],[H_QTY/ CTN]],db[[#This Row],[H_1]]+1,db[[#This Row],[H_2]]-db[[#This Row],[H_1]]-1),"")</f>
        <v/>
      </c>
      <c r="U2538" s="87" t="str">
        <f>IF(db[[#This Row],[QTY/ CTN B]]="","",LEFT(db[[#This Row],[QTY/ CTN B]],SEARCH(" ",db[[#This Row],[QTY/ CTN B]],1)-1))</f>
        <v>60</v>
      </c>
      <c r="V2538" s="87" t="str">
        <f>IF(db[[#This Row],[QTY/ CTN B]]="","",RIGHT(db[[#This Row],[QTY/ CTN B]],LEN(db[[#This Row],[QTY/ CTN B]])-SEARCH(" ",db[[#This Row],[QTY/ CTN B]],1)))</f>
        <v>PCS</v>
      </c>
      <c r="W2538" s="87" t="str">
        <f>IF(db[[#This Row],[QTY/ CTN TG]]="",IF(db[[#This Row],[STN TG]]="","",12),LEFT(db[[#This Row],[QTY/ CTN TG]],SEARCH(" ",db[[#This Row],[QTY/ CTN TG]],1)-1))</f>
        <v/>
      </c>
      <c r="X2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8" s="87" t="str">
        <f>IF(db[[#This Row],[STN K]]="","",IF(db[[#This Row],[STN TG]]="LSN",12,""))</f>
        <v/>
      </c>
      <c r="Z2538" s="87" t="str">
        <f>IF(db[[#This Row],[STN TG]]="LSN","PCS","")</f>
        <v/>
      </c>
      <c r="AA2538" s="87">
        <f>db[[#This Row],[QTY B]]*IF(db[[#This Row],[QTY TG]]="",1,db[[#This Row],[QTY TG]])*IF(db[[#This Row],[QTY K]]="",1,db[[#This Row],[QTY K]])</f>
        <v>60</v>
      </c>
      <c r="AB2538" s="87" t="str">
        <f>IF(db[[#This Row],[STN K]]="",IF(db[[#This Row],[STN TG]]="",db[[#This Row],[STN B]],db[[#This Row],[STN TG]]),db[[#This Row],[STN K]])</f>
        <v>PCS</v>
      </c>
      <c r="AC2538" s="87"/>
    </row>
    <row r="2539" spans="1:29" x14ac:dyDescent="0.25">
      <c r="A2539" s="87">
        <f>ROW()-1</f>
        <v>2538</v>
      </c>
      <c r="B2539" s="3" t="str">
        <f>LOWER(SUBSTITUTE(SUBSTITUTE(SUBSTITUTE(SUBSTITUTE(SUBSTITUTE(SUBSTITUTE(db[[#This Row],[NB BM]]," ",),".",""),"-",""),"(",""),")",""),"/",""))</f>
        <v>zipperfileclearholder55520filebiru</v>
      </c>
      <c r="C2539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D2539" s="3" t="str">
        <f>LOWER(SUBSTITUTE(SUBSTITUTE(SUBSTITUTE(SUBSTITUTE(SUBSTITUTE(SUBSTITUTE(SUBSTITUTE(SUBSTITUTE(SUBSTITUTE(db[[#This Row],[NB PAJAK]]," ",""),"-",""),"(",""),")",""),".",""),",",""),"/",""),"""",""),"+",""))</f>
        <v/>
      </c>
      <c r="E2539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zipperfileclearholder55520filebiru60pcs</v>
      </c>
      <c r="F2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zipperfileclearholder55520fileblue60pcsuntana</v>
      </c>
      <c r="G2539" s="1" t="s">
        <v>2258</v>
      </c>
      <c r="H2539" s="4" t="s">
        <v>2246</v>
      </c>
      <c r="I2539" s="49"/>
      <c r="J2539" s="1" t="s">
        <v>1621</v>
      </c>
      <c r="K2539" s="26" t="e">
        <f>IF(db[[#This Row],[NB NOTA_C]]="","",COUNTIF([2]!B_MSK[concat],db[[#This Row],[NB NOTA_C]]))</f>
        <v>#REF!</v>
      </c>
      <c r="L2539" s="7" t="s">
        <v>1642</v>
      </c>
      <c r="M2539" s="3" t="s">
        <v>1665</v>
      </c>
      <c r="N2539" s="1" t="s">
        <v>2807</v>
      </c>
      <c r="P2539" s="1" t="str">
        <f>IF(db[[#This Row],[QTY/ CTN]]="","",SUBSTITUTE(SUBSTITUTE(SUBSTITUTE(db[[#This Row],[QTY/ CTN]]," ","_",2),"(",""),")","")&amp;"_")</f>
        <v>60 PCS_</v>
      </c>
      <c r="Q2539" s="1">
        <f>IF(db[[#This Row],[H_QTY/ CTN]]="","",SEARCH("_",db[[#This Row],[H_QTY/ CTN]]))</f>
        <v>7</v>
      </c>
      <c r="R2539" s="1">
        <f>IF(db[[#This Row],[H_QTY/ CTN]]="","",LEN(db[[#This Row],[H_QTY/ CTN]]))</f>
        <v>7</v>
      </c>
      <c r="S2539" s="90" t="str">
        <f>IF(db[[#This Row],[H_QTY/ CTN]]="","",LEFT(db[[#This Row],[H_QTY/ CTN]],db[[#This Row],[H_1]]-1))</f>
        <v>60 PCS</v>
      </c>
      <c r="T2539" s="87" t="str">
        <f>IF(NOT(db[[#This Row],[H_1]]=db[[#This Row],[H_2]]),MID(db[[#This Row],[H_QTY/ CTN]],db[[#This Row],[H_1]]+1,db[[#This Row],[H_2]]-db[[#This Row],[H_1]]-1),"")</f>
        <v/>
      </c>
      <c r="U2539" s="87" t="str">
        <f>IF(db[[#This Row],[QTY/ CTN B]]="","",LEFT(db[[#This Row],[QTY/ CTN B]],SEARCH(" ",db[[#This Row],[QTY/ CTN B]],1)-1))</f>
        <v>60</v>
      </c>
      <c r="V2539" s="87" t="str">
        <f>IF(db[[#This Row],[QTY/ CTN B]]="","",RIGHT(db[[#This Row],[QTY/ CTN B]],LEN(db[[#This Row],[QTY/ CTN B]])-SEARCH(" ",db[[#This Row],[QTY/ CTN B]],1)))</f>
        <v>PCS</v>
      </c>
      <c r="W2539" s="87" t="str">
        <f>IF(db[[#This Row],[QTY/ CTN TG]]="",IF(db[[#This Row],[STN TG]]="","",12),LEFT(db[[#This Row],[QTY/ CTN TG]],SEARCH(" ",db[[#This Row],[QTY/ CTN TG]],1)-1))</f>
        <v/>
      </c>
      <c r="X2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39" s="87" t="str">
        <f>IF(db[[#This Row],[STN K]]="","",IF(db[[#This Row],[STN TG]]="LSN",12,""))</f>
        <v/>
      </c>
      <c r="Z2539" s="87" t="str">
        <f>IF(db[[#This Row],[STN TG]]="LSN","PCS","")</f>
        <v/>
      </c>
      <c r="AA2539" s="87">
        <f>db[[#This Row],[QTY B]]*IF(db[[#This Row],[QTY TG]]="",1,db[[#This Row],[QTY TG]])*IF(db[[#This Row],[QTY K]]="",1,db[[#This Row],[QTY K]])</f>
        <v>60</v>
      </c>
      <c r="AB2539" s="87" t="str">
        <f>IF(db[[#This Row],[STN K]]="",IF(db[[#This Row],[STN TG]]="",db[[#This Row],[STN B]],db[[#This Row],[STN TG]]),db[[#This Row],[STN K]])</f>
        <v>PCS</v>
      </c>
      <c r="AC2539" s="87"/>
    </row>
    <row r="2540" spans="1:29" x14ac:dyDescent="0.25">
      <c r="A2540" s="87">
        <f>ROW()-1</f>
        <v>2539</v>
      </c>
      <c r="B2540" s="3" t="str">
        <f>LOWER(SUBSTITUTE(SUBSTITUTE(SUBSTITUTE(SUBSTITUTE(SUBSTITUTE(SUBSTITUTE(db[[#This Row],[NB BM]]," ",),".",""),"-",""),"(",""),")",""),"/",""))</f>
        <v>zipperfileclearholder55520filehijau</v>
      </c>
      <c r="C2540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D2540" s="3" t="str">
        <f>LOWER(SUBSTITUTE(SUBSTITUTE(SUBSTITUTE(SUBSTITUTE(SUBSTITUTE(SUBSTITUTE(SUBSTITUTE(SUBSTITUTE(SUBSTITUTE(db[[#This Row],[NB PAJAK]]," ",""),"-",""),"(",""),")",""),".",""),",",""),"/",""),"""",""),"+",""))</f>
        <v/>
      </c>
      <c r="E2540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zipperfileclearholder55520filehijau60pcs</v>
      </c>
      <c r="F2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zipperfileclearholder55520filegreen60pcsuntana</v>
      </c>
      <c r="G2540" s="1" t="s">
        <v>2255</v>
      </c>
      <c r="H2540" s="4" t="s">
        <v>2243</v>
      </c>
      <c r="I2540" s="49"/>
      <c r="J2540" s="1" t="s">
        <v>1621</v>
      </c>
      <c r="K2540" s="26" t="e">
        <f>IF(db[[#This Row],[NB NOTA_C]]="","",COUNTIF([2]!B_MSK[concat],db[[#This Row],[NB NOTA_C]]))</f>
        <v>#REF!</v>
      </c>
      <c r="L2540" s="7" t="s">
        <v>1642</v>
      </c>
      <c r="M2540" s="3" t="s">
        <v>1665</v>
      </c>
      <c r="N2540" s="1" t="s">
        <v>2807</v>
      </c>
      <c r="P2540" s="1" t="str">
        <f>IF(db[[#This Row],[QTY/ CTN]]="","",SUBSTITUTE(SUBSTITUTE(SUBSTITUTE(db[[#This Row],[QTY/ CTN]]," ","_",2),"(",""),")","")&amp;"_")</f>
        <v>60 PCS_</v>
      </c>
      <c r="Q2540" s="1">
        <f>IF(db[[#This Row],[H_QTY/ CTN]]="","",SEARCH("_",db[[#This Row],[H_QTY/ CTN]]))</f>
        <v>7</v>
      </c>
      <c r="R2540" s="1">
        <f>IF(db[[#This Row],[H_QTY/ CTN]]="","",LEN(db[[#This Row],[H_QTY/ CTN]]))</f>
        <v>7</v>
      </c>
      <c r="S2540" s="90" t="str">
        <f>IF(db[[#This Row],[H_QTY/ CTN]]="","",LEFT(db[[#This Row],[H_QTY/ CTN]],db[[#This Row],[H_1]]-1))</f>
        <v>60 PCS</v>
      </c>
      <c r="T2540" s="87" t="str">
        <f>IF(NOT(db[[#This Row],[H_1]]=db[[#This Row],[H_2]]),MID(db[[#This Row],[H_QTY/ CTN]],db[[#This Row],[H_1]]+1,db[[#This Row],[H_2]]-db[[#This Row],[H_1]]-1),"")</f>
        <v/>
      </c>
      <c r="U2540" s="87" t="str">
        <f>IF(db[[#This Row],[QTY/ CTN B]]="","",LEFT(db[[#This Row],[QTY/ CTN B]],SEARCH(" ",db[[#This Row],[QTY/ CTN B]],1)-1))</f>
        <v>60</v>
      </c>
      <c r="V2540" s="87" t="str">
        <f>IF(db[[#This Row],[QTY/ CTN B]]="","",RIGHT(db[[#This Row],[QTY/ CTN B]],LEN(db[[#This Row],[QTY/ CTN B]])-SEARCH(" ",db[[#This Row],[QTY/ CTN B]],1)))</f>
        <v>PCS</v>
      </c>
      <c r="W2540" s="87" t="str">
        <f>IF(db[[#This Row],[QTY/ CTN TG]]="",IF(db[[#This Row],[STN TG]]="","",12),LEFT(db[[#This Row],[QTY/ CTN TG]],SEARCH(" ",db[[#This Row],[QTY/ CTN TG]],1)-1))</f>
        <v/>
      </c>
      <c r="X2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0" s="87" t="str">
        <f>IF(db[[#This Row],[STN K]]="","",IF(db[[#This Row],[STN TG]]="LSN",12,""))</f>
        <v/>
      </c>
      <c r="Z2540" s="87" t="str">
        <f>IF(db[[#This Row],[STN TG]]="LSN","PCS","")</f>
        <v/>
      </c>
      <c r="AA2540" s="87">
        <f>db[[#This Row],[QTY B]]*IF(db[[#This Row],[QTY TG]]="",1,db[[#This Row],[QTY TG]])*IF(db[[#This Row],[QTY K]]="",1,db[[#This Row],[QTY K]])</f>
        <v>60</v>
      </c>
      <c r="AB2540" s="87" t="str">
        <f>IF(db[[#This Row],[STN K]]="",IF(db[[#This Row],[STN TG]]="",db[[#This Row],[STN B]],db[[#This Row],[STN TG]]),db[[#This Row],[STN K]])</f>
        <v>PCS</v>
      </c>
      <c r="AC2540" s="87"/>
    </row>
    <row r="2541" spans="1:29" x14ac:dyDescent="0.25">
      <c r="A2541" s="87">
        <f>ROW()-1</f>
        <v>2540</v>
      </c>
      <c r="B2541" s="3" t="str">
        <f>LOWER(SUBSTITUTE(SUBSTITUTE(SUBSTITUTE(SUBSTITUTE(SUBSTITUTE(SUBSTITUTE(db[[#This Row],[NB BM]]," ",),".",""),"-",""),"(",""),")",""),"/",""))</f>
        <v>zipperfileclearholder55520filemerah</v>
      </c>
      <c r="C2541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D2541" s="3" t="str">
        <f>LOWER(SUBSTITUTE(SUBSTITUTE(SUBSTITUTE(SUBSTITUTE(SUBSTITUTE(SUBSTITUTE(SUBSTITUTE(SUBSTITUTE(SUBSTITUTE(db[[#This Row],[NB PAJAK]]," ",""),"-",""),"(",""),")",""),".",""),",",""),"/",""),"""",""),"+",""))</f>
        <v/>
      </c>
      <c r="E2541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zipperfileclearholder55520filemerah60pcs</v>
      </c>
      <c r="F2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zipperfileclearholder55520filered60pcsuntana</v>
      </c>
      <c r="G2541" s="1" t="s">
        <v>2256</v>
      </c>
      <c r="H2541" s="4" t="s">
        <v>2244</v>
      </c>
      <c r="I2541" s="2"/>
      <c r="J2541" s="1" t="s">
        <v>1621</v>
      </c>
      <c r="K2541" s="26" t="e">
        <f>IF(db[[#This Row],[NB NOTA_C]]="","",COUNTIF([2]!B_MSK[concat],db[[#This Row],[NB NOTA_C]]))</f>
        <v>#REF!</v>
      </c>
      <c r="L2541" s="7" t="s">
        <v>1642</v>
      </c>
      <c r="M2541" s="3" t="s">
        <v>1665</v>
      </c>
      <c r="N2541" s="1" t="s">
        <v>2807</v>
      </c>
      <c r="P2541" s="1" t="str">
        <f>IF(db[[#This Row],[QTY/ CTN]]="","",SUBSTITUTE(SUBSTITUTE(SUBSTITUTE(db[[#This Row],[QTY/ CTN]]," ","_",2),"(",""),")","")&amp;"_")</f>
        <v>60 PCS_</v>
      </c>
      <c r="Q2541" s="1">
        <f>IF(db[[#This Row],[H_QTY/ CTN]]="","",SEARCH("_",db[[#This Row],[H_QTY/ CTN]]))</f>
        <v>7</v>
      </c>
      <c r="R2541" s="1">
        <f>IF(db[[#This Row],[H_QTY/ CTN]]="","",LEN(db[[#This Row],[H_QTY/ CTN]]))</f>
        <v>7</v>
      </c>
      <c r="S2541" s="90" t="str">
        <f>IF(db[[#This Row],[H_QTY/ CTN]]="","",LEFT(db[[#This Row],[H_QTY/ CTN]],db[[#This Row],[H_1]]-1))</f>
        <v>60 PCS</v>
      </c>
      <c r="T2541" s="87" t="str">
        <f>IF(NOT(db[[#This Row],[H_1]]=db[[#This Row],[H_2]]),MID(db[[#This Row],[H_QTY/ CTN]],db[[#This Row],[H_1]]+1,db[[#This Row],[H_2]]-db[[#This Row],[H_1]]-1),"")</f>
        <v/>
      </c>
      <c r="U2541" s="87" t="str">
        <f>IF(db[[#This Row],[QTY/ CTN B]]="","",LEFT(db[[#This Row],[QTY/ CTN B]],SEARCH(" ",db[[#This Row],[QTY/ CTN B]],1)-1))</f>
        <v>60</v>
      </c>
      <c r="V2541" s="87" t="str">
        <f>IF(db[[#This Row],[QTY/ CTN B]]="","",RIGHT(db[[#This Row],[QTY/ CTN B]],LEN(db[[#This Row],[QTY/ CTN B]])-SEARCH(" ",db[[#This Row],[QTY/ CTN B]],1)))</f>
        <v>PCS</v>
      </c>
      <c r="W2541" s="87" t="str">
        <f>IF(db[[#This Row],[QTY/ CTN TG]]="",IF(db[[#This Row],[STN TG]]="","",12),LEFT(db[[#This Row],[QTY/ CTN TG]],SEARCH(" ",db[[#This Row],[QTY/ CTN TG]],1)-1))</f>
        <v/>
      </c>
      <c r="X2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1" s="87" t="str">
        <f>IF(db[[#This Row],[STN K]]="","",IF(db[[#This Row],[STN TG]]="LSN",12,""))</f>
        <v/>
      </c>
      <c r="Z2541" s="87" t="str">
        <f>IF(db[[#This Row],[STN TG]]="LSN","PCS","")</f>
        <v/>
      </c>
      <c r="AA2541" s="87">
        <f>db[[#This Row],[QTY B]]*IF(db[[#This Row],[QTY TG]]="",1,db[[#This Row],[QTY TG]])*IF(db[[#This Row],[QTY K]]="",1,db[[#This Row],[QTY K]])</f>
        <v>60</v>
      </c>
      <c r="AB2541" s="87" t="str">
        <f>IF(db[[#This Row],[STN K]]="",IF(db[[#This Row],[STN TG]]="",db[[#This Row],[STN B]],db[[#This Row],[STN TG]]),db[[#This Row],[STN K]])</f>
        <v>PCS</v>
      </c>
      <c r="AC2541" s="87"/>
    </row>
    <row r="2542" spans="1:29" x14ac:dyDescent="0.25">
      <c r="A2542" s="87">
        <f>ROW()-1</f>
        <v>2541</v>
      </c>
      <c r="B2542" s="3" t="str">
        <f>LOWER(SUBSTITUTE(SUBSTITUTE(SUBSTITUTE(SUBSTITUTE(SUBSTITUTE(SUBSTITUTE(db[[#This Row],[NB BM]]," ",),".",""),"-",""),"(",""),")",""),"/",""))</f>
        <v>zipperfileclearholder55520filekuning</v>
      </c>
      <c r="C2542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D2542" s="3" t="str">
        <f>LOWER(SUBSTITUTE(SUBSTITUTE(SUBSTITUTE(SUBSTITUTE(SUBSTITUTE(SUBSTITUTE(SUBSTITUTE(SUBSTITUTE(SUBSTITUTE(db[[#This Row],[NB PAJAK]]," ",""),"-",""),"(",""),")",""),".",""),",",""),"/",""),"""",""),"+",""))</f>
        <v/>
      </c>
      <c r="E2542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zipperfileclearholder55520filekuning60pcs</v>
      </c>
      <c r="F2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zipperfileclearholder55520fileyellow60pcsuntana</v>
      </c>
      <c r="G2542" s="1" t="s">
        <v>2257</v>
      </c>
      <c r="H2542" s="4" t="s">
        <v>2245</v>
      </c>
      <c r="I2542" s="49"/>
      <c r="J2542" s="1" t="s">
        <v>1621</v>
      </c>
      <c r="K2542" s="26" t="e">
        <f>IF(db[[#This Row],[NB NOTA_C]]="","",COUNTIF([2]!B_MSK[concat],db[[#This Row],[NB NOTA_C]]))</f>
        <v>#REF!</v>
      </c>
      <c r="L2542" s="7" t="s">
        <v>1642</v>
      </c>
      <c r="M2542" s="3" t="s">
        <v>1665</v>
      </c>
      <c r="N2542" s="1" t="s">
        <v>2807</v>
      </c>
      <c r="P2542" s="1" t="str">
        <f>IF(db[[#This Row],[QTY/ CTN]]="","",SUBSTITUTE(SUBSTITUTE(SUBSTITUTE(db[[#This Row],[QTY/ CTN]]," ","_",2),"(",""),")","")&amp;"_")</f>
        <v>60 PCS_</v>
      </c>
      <c r="Q2542" s="1">
        <f>IF(db[[#This Row],[H_QTY/ CTN]]="","",SEARCH("_",db[[#This Row],[H_QTY/ CTN]]))</f>
        <v>7</v>
      </c>
      <c r="R2542" s="1">
        <f>IF(db[[#This Row],[H_QTY/ CTN]]="","",LEN(db[[#This Row],[H_QTY/ CTN]]))</f>
        <v>7</v>
      </c>
      <c r="S2542" s="90" t="str">
        <f>IF(db[[#This Row],[H_QTY/ CTN]]="","",LEFT(db[[#This Row],[H_QTY/ CTN]],db[[#This Row],[H_1]]-1))</f>
        <v>60 PCS</v>
      </c>
      <c r="T2542" s="87" t="str">
        <f>IF(NOT(db[[#This Row],[H_1]]=db[[#This Row],[H_2]]),MID(db[[#This Row],[H_QTY/ CTN]],db[[#This Row],[H_1]]+1,db[[#This Row],[H_2]]-db[[#This Row],[H_1]]-1),"")</f>
        <v/>
      </c>
      <c r="U2542" s="87" t="str">
        <f>IF(db[[#This Row],[QTY/ CTN B]]="","",LEFT(db[[#This Row],[QTY/ CTN B]],SEARCH(" ",db[[#This Row],[QTY/ CTN B]],1)-1))</f>
        <v>60</v>
      </c>
      <c r="V2542" s="87" t="str">
        <f>IF(db[[#This Row],[QTY/ CTN B]]="","",RIGHT(db[[#This Row],[QTY/ CTN B]],LEN(db[[#This Row],[QTY/ CTN B]])-SEARCH(" ",db[[#This Row],[QTY/ CTN B]],1)))</f>
        <v>PCS</v>
      </c>
      <c r="W2542" s="87" t="str">
        <f>IF(db[[#This Row],[QTY/ CTN TG]]="",IF(db[[#This Row],[STN TG]]="","",12),LEFT(db[[#This Row],[QTY/ CTN TG]],SEARCH(" ",db[[#This Row],[QTY/ CTN TG]],1)-1))</f>
        <v/>
      </c>
      <c r="X2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2" s="87" t="str">
        <f>IF(db[[#This Row],[STN K]]="","",IF(db[[#This Row],[STN TG]]="LSN",12,""))</f>
        <v/>
      </c>
      <c r="Z2542" s="87" t="str">
        <f>IF(db[[#This Row],[STN TG]]="LSN","PCS","")</f>
        <v/>
      </c>
      <c r="AA2542" s="87">
        <f>db[[#This Row],[QTY B]]*IF(db[[#This Row],[QTY TG]]="",1,db[[#This Row],[QTY TG]])*IF(db[[#This Row],[QTY K]]="",1,db[[#This Row],[QTY K]])</f>
        <v>60</v>
      </c>
      <c r="AB2542" s="87" t="str">
        <f>IF(db[[#This Row],[STN K]]="",IF(db[[#This Row],[STN TG]]="",db[[#This Row],[STN B]],db[[#This Row],[STN TG]]),db[[#This Row],[STN K]])</f>
        <v>PCS</v>
      </c>
      <c r="AC2542" s="87"/>
    </row>
    <row r="2543" spans="1:29" x14ac:dyDescent="0.25">
      <c r="A2543" s="87">
        <f>ROW()-1</f>
        <v>2542</v>
      </c>
      <c r="B2543" s="3" t="str">
        <f>LOWER(SUBSTITUTE(SUBSTITUTE(SUBSTITUTE(SUBSTITUTE(SUBSTITUTE(SUBSTITUTE(db[[#This Row],[NB BM]]," ",),".",""),"-",""),"(",""),")",""),"/",""))</f>
        <v>zipperfileclearholder55540filebiru</v>
      </c>
      <c r="C2543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D2543" s="3" t="str">
        <f>LOWER(SUBSTITUTE(SUBSTITUTE(SUBSTITUTE(SUBSTITUTE(SUBSTITUTE(SUBSTITUTE(SUBSTITUTE(SUBSTITUTE(SUBSTITUTE(db[[#This Row],[NB PAJAK]]," ",""),"-",""),"(",""),")",""),".",""),",",""),"/",""),"""",""),"+",""))</f>
        <v/>
      </c>
      <c r="E2543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zipperfileclearholder55540filebiru60pcs</v>
      </c>
      <c r="F2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zipperfileclearholder55540fileblue60pcsuntana</v>
      </c>
      <c r="G2543" s="1" t="s">
        <v>2262</v>
      </c>
      <c r="H2543" s="4" t="s">
        <v>2250</v>
      </c>
      <c r="I2543" s="49"/>
      <c r="J2543" s="1" t="s">
        <v>1621</v>
      </c>
      <c r="K2543" s="26" t="e">
        <f>IF(db[[#This Row],[NB NOTA_C]]="","",COUNTIF([2]!B_MSK[concat],db[[#This Row],[NB NOTA_C]]))</f>
        <v>#REF!</v>
      </c>
      <c r="L2543" s="7" t="s">
        <v>1642</v>
      </c>
      <c r="M2543" s="3" t="s">
        <v>1665</v>
      </c>
      <c r="N2543" s="1" t="s">
        <v>2807</v>
      </c>
      <c r="P2543" s="1" t="str">
        <f>IF(db[[#This Row],[QTY/ CTN]]="","",SUBSTITUTE(SUBSTITUTE(SUBSTITUTE(db[[#This Row],[QTY/ CTN]]," ","_",2),"(",""),")","")&amp;"_")</f>
        <v>60 PCS_</v>
      </c>
      <c r="Q2543" s="1">
        <f>IF(db[[#This Row],[H_QTY/ CTN]]="","",SEARCH("_",db[[#This Row],[H_QTY/ CTN]]))</f>
        <v>7</v>
      </c>
      <c r="R2543" s="1">
        <f>IF(db[[#This Row],[H_QTY/ CTN]]="","",LEN(db[[#This Row],[H_QTY/ CTN]]))</f>
        <v>7</v>
      </c>
      <c r="S2543" s="90" t="str">
        <f>IF(db[[#This Row],[H_QTY/ CTN]]="","",LEFT(db[[#This Row],[H_QTY/ CTN]],db[[#This Row],[H_1]]-1))</f>
        <v>60 PCS</v>
      </c>
      <c r="T2543" s="87" t="str">
        <f>IF(NOT(db[[#This Row],[H_1]]=db[[#This Row],[H_2]]),MID(db[[#This Row],[H_QTY/ CTN]],db[[#This Row],[H_1]]+1,db[[#This Row],[H_2]]-db[[#This Row],[H_1]]-1),"")</f>
        <v/>
      </c>
      <c r="U2543" s="87" t="str">
        <f>IF(db[[#This Row],[QTY/ CTN B]]="","",LEFT(db[[#This Row],[QTY/ CTN B]],SEARCH(" ",db[[#This Row],[QTY/ CTN B]],1)-1))</f>
        <v>60</v>
      </c>
      <c r="V2543" s="87" t="str">
        <f>IF(db[[#This Row],[QTY/ CTN B]]="","",RIGHT(db[[#This Row],[QTY/ CTN B]],LEN(db[[#This Row],[QTY/ CTN B]])-SEARCH(" ",db[[#This Row],[QTY/ CTN B]],1)))</f>
        <v>PCS</v>
      </c>
      <c r="W2543" s="87" t="str">
        <f>IF(db[[#This Row],[QTY/ CTN TG]]="",IF(db[[#This Row],[STN TG]]="","",12),LEFT(db[[#This Row],[QTY/ CTN TG]],SEARCH(" ",db[[#This Row],[QTY/ CTN TG]],1)-1))</f>
        <v/>
      </c>
      <c r="X2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3" s="87" t="str">
        <f>IF(db[[#This Row],[STN K]]="","",IF(db[[#This Row],[STN TG]]="LSN",12,""))</f>
        <v/>
      </c>
      <c r="Z2543" s="87" t="str">
        <f>IF(db[[#This Row],[STN TG]]="LSN","PCS","")</f>
        <v/>
      </c>
      <c r="AA2543" s="87">
        <f>db[[#This Row],[QTY B]]*IF(db[[#This Row],[QTY TG]]="",1,db[[#This Row],[QTY TG]])*IF(db[[#This Row],[QTY K]]="",1,db[[#This Row],[QTY K]])</f>
        <v>60</v>
      </c>
      <c r="AB2543" s="87" t="str">
        <f>IF(db[[#This Row],[STN K]]="",IF(db[[#This Row],[STN TG]]="",db[[#This Row],[STN B]],db[[#This Row],[STN TG]]),db[[#This Row],[STN K]])</f>
        <v>PCS</v>
      </c>
      <c r="AC2543" s="87"/>
    </row>
    <row r="2544" spans="1:29" x14ac:dyDescent="0.25">
      <c r="A2544" s="87">
        <f>ROW()-1</f>
        <v>2543</v>
      </c>
      <c r="B2544" s="3" t="str">
        <f>LOWER(SUBSTITUTE(SUBSTITUTE(SUBSTITUTE(SUBSTITUTE(SUBSTITUTE(SUBSTITUTE(db[[#This Row],[NB BM]]," ",),".",""),"-",""),"(",""),")",""),"/",""))</f>
        <v>zipperfileclearholder55540filehijau</v>
      </c>
      <c r="C2544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D2544" s="3" t="str">
        <f>LOWER(SUBSTITUTE(SUBSTITUTE(SUBSTITUTE(SUBSTITUTE(SUBSTITUTE(SUBSTITUTE(SUBSTITUTE(SUBSTITUTE(SUBSTITUTE(db[[#This Row],[NB PAJAK]]," ",""),"-",""),"(",""),")",""),".",""),",",""),"/",""),"""",""),"+",""))</f>
        <v/>
      </c>
      <c r="E2544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zipperfileclearholder55540filehijau60pcs</v>
      </c>
      <c r="F2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zipperfileclearholder55540filegreen60pcsuntana</v>
      </c>
      <c r="G2544" s="1" t="s">
        <v>2259</v>
      </c>
      <c r="H2544" s="4" t="s">
        <v>2247</v>
      </c>
      <c r="I2544" s="49"/>
      <c r="J2544" s="1" t="s">
        <v>1621</v>
      </c>
      <c r="K2544" s="26" t="e">
        <f>IF(db[[#This Row],[NB NOTA_C]]="","",COUNTIF([2]!B_MSK[concat],db[[#This Row],[NB NOTA_C]]))</f>
        <v>#REF!</v>
      </c>
      <c r="L2544" s="7" t="s">
        <v>1642</v>
      </c>
      <c r="M2544" s="3" t="s">
        <v>1665</v>
      </c>
      <c r="N2544" s="1" t="s">
        <v>2807</v>
      </c>
      <c r="P2544" s="1" t="str">
        <f>IF(db[[#This Row],[QTY/ CTN]]="","",SUBSTITUTE(SUBSTITUTE(SUBSTITUTE(db[[#This Row],[QTY/ CTN]]," ","_",2),"(",""),")","")&amp;"_")</f>
        <v>60 PCS_</v>
      </c>
      <c r="Q2544" s="1">
        <f>IF(db[[#This Row],[H_QTY/ CTN]]="","",SEARCH("_",db[[#This Row],[H_QTY/ CTN]]))</f>
        <v>7</v>
      </c>
      <c r="R2544" s="1">
        <f>IF(db[[#This Row],[H_QTY/ CTN]]="","",LEN(db[[#This Row],[H_QTY/ CTN]]))</f>
        <v>7</v>
      </c>
      <c r="S2544" s="90" t="str">
        <f>IF(db[[#This Row],[H_QTY/ CTN]]="","",LEFT(db[[#This Row],[H_QTY/ CTN]],db[[#This Row],[H_1]]-1))</f>
        <v>60 PCS</v>
      </c>
      <c r="T2544" s="87" t="str">
        <f>IF(NOT(db[[#This Row],[H_1]]=db[[#This Row],[H_2]]),MID(db[[#This Row],[H_QTY/ CTN]],db[[#This Row],[H_1]]+1,db[[#This Row],[H_2]]-db[[#This Row],[H_1]]-1),"")</f>
        <v/>
      </c>
      <c r="U2544" s="87" t="str">
        <f>IF(db[[#This Row],[QTY/ CTN B]]="","",LEFT(db[[#This Row],[QTY/ CTN B]],SEARCH(" ",db[[#This Row],[QTY/ CTN B]],1)-1))</f>
        <v>60</v>
      </c>
      <c r="V2544" s="87" t="str">
        <f>IF(db[[#This Row],[QTY/ CTN B]]="","",RIGHT(db[[#This Row],[QTY/ CTN B]],LEN(db[[#This Row],[QTY/ CTN B]])-SEARCH(" ",db[[#This Row],[QTY/ CTN B]],1)))</f>
        <v>PCS</v>
      </c>
      <c r="W2544" s="87" t="str">
        <f>IF(db[[#This Row],[QTY/ CTN TG]]="",IF(db[[#This Row],[STN TG]]="","",12),LEFT(db[[#This Row],[QTY/ CTN TG]],SEARCH(" ",db[[#This Row],[QTY/ CTN TG]],1)-1))</f>
        <v/>
      </c>
      <c r="X2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4" s="87" t="str">
        <f>IF(db[[#This Row],[STN K]]="","",IF(db[[#This Row],[STN TG]]="LSN",12,""))</f>
        <v/>
      </c>
      <c r="Z2544" s="87" t="str">
        <f>IF(db[[#This Row],[STN TG]]="LSN","PCS","")</f>
        <v/>
      </c>
      <c r="AA2544" s="87">
        <f>db[[#This Row],[QTY B]]*IF(db[[#This Row],[QTY TG]]="",1,db[[#This Row],[QTY TG]])*IF(db[[#This Row],[QTY K]]="",1,db[[#This Row],[QTY K]])</f>
        <v>60</v>
      </c>
      <c r="AB2544" s="87" t="str">
        <f>IF(db[[#This Row],[STN K]]="",IF(db[[#This Row],[STN TG]]="",db[[#This Row],[STN B]],db[[#This Row],[STN TG]]),db[[#This Row],[STN K]])</f>
        <v>PCS</v>
      </c>
      <c r="AC2544" s="87"/>
    </row>
    <row r="2545" spans="1:29" x14ac:dyDescent="0.25">
      <c r="A2545" s="87">
        <f>ROW()-1</f>
        <v>2544</v>
      </c>
      <c r="B2545" s="3" t="str">
        <f>LOWER(SUBSTITUTE(SUBSTITUTE(SUBSTITUTE(SUBSTITUTE(SUBSTITUTE(SUBSTITUTE(db[[#This Row],[NB BM]]," ",),".",""),"-",""),"(",""),")",""),"/",""))</f>
        <v>zipperfileclearholder55540filemerah</v>
      </c>
      <c r="C2545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D2545" s="3" t="str">
        <f>LOWER(SUBSTITUTE(SUBSTITUTE(SUBSTITUTE(SUBSTITUTE(SUBSTITUTE(SUBSTITUTE(SUBSTITUTE(SUBSTITUTE(SUBSTITUTE(db[[#This Row],[NB PAJAK]]," ",""),"-",""),"(",""),")",""),".",""),",",""),"/",""),"""",""),"+",""))</f>
        <v/>
      </c>
      <c r="E2545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zipperfileclearholder55540filemerah60pcs</v>
      </c>
      <c r="F2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zipperfileclearholder55540filered60pcsuntana</v>
      </c>
      <c r="G2545" s="1" t="s">
        <v>2260</v>
      </c>
      <c r="H2545" s="4" t="s">
        <v>2248</v>
      </c>
      <c r="I2545" s="49"/>
      <c r="J2545" s="1" t="s">
        <v>1621</v>
      </c>
      <c r="K2545" s="26" t="e">
        <f>IF(db[[#This Row],[NB NOTA_C]]="","",COUNTIF([2]!B_MSK[concat],db[[#This Row],[NB NOTA_C]]))</f>
        <v>#REF!</v>
      </c>
      <c r="L2545" s="7" t="s">
        <v>1642</v>
      </c>
      <c r="M2545" s="3" t="s">
        <v>1665</v>
      </c>
      <c r="N2545" s="1" t="s">
        <v>2807</v>
      </c>
      <c r="P2545" s="1" t="str">
        <f>IF(db[[#This Row],[QTY/ CTN]]="","",SUBSTITUTE(SUBSTITUTE(SUBSTITUTE(db[[#This Row],[QTY/ CTN]]," ","_",2),"(",""),")","")&amp;"_")</f>
        <v>60 PCS_</v>
      </c>
      <c r="Q2545" s="1">
        <f>IF(db[[#This Row],[H_QTY/ CTN]]="","",SEARCH("_",db[[#This Row],[H_QTY/ CTN]]))</f>
        <v>7</v>
      </c>
      <c r="R2545" s="1">
        <f>IF(db[[#This Row],[H_QTY/ CTN]]="","",LEN(db[[#This Row],[H_QTY/ CTN]]))</f>
        <v>7</v>
      </c>
      <c r="S2545" s="90" t="str">
        <f>IF(db[[#This Row],[H_QTY/ CTN]]="","",LEFT(db[[#This Row],[H_QTY/ CTN]],db[[#This Row],[H_1]]-1))</f>
        <v>60 PCS</v>
      </c>
      <c r="T2545" s="87" t="str">
        <f>IF(NOT(db[[#This Row],[H_1]]=db[[#This Row],[H_2]]),MID(db[[#This Row],[H_QTY/ CTN]],db[[#This Row],[H_1]]+1,db[[#This Row],[H_2]]-db[[#This Row],[H_1]]-1),"")</f>
        <v/>
      </c>
      <c r="U2545" s="87" t="str">
        <f>IF(db[[#This Row],[QTY/ CTN B]]="","",LEFT(db[[#This Row],[QTY/ CTN B]],SEARCH(" ",db[[#This Row],[QTY/ CTN B]],1)-1))</f>
        <v>60</v>
      </c>
      <c r="V2545" s="87" t="str">
        <f>IF(db[[#This Row],[QTY/ CTN B]]="","",RIGHT(db[[#This Row],[QTY/ CTN B]],LEN(db[[#This Row],[QTY/ CTN B]])-SEARCH(" ",db[[#This Row],[QTY/ CTN B]],1)))</f>
        <v>PCS</v>
      </c>
      <c r="W2545" s="87" t="str">
        <f>IF(db[[#This Row],[QTY/ CTN TG]]="",IF(db[[#This Row],[STN TG]]="","",12),LEFT(db[[#This Row],[QTY/ CTN TG]],SEARCH(" ",db[[#This Row],[QTY/ CTN TG]],1)-1))</f>
        <v/>
      </c>
      <c r="X2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5" s="87" t="str">
        <f>IF(db[[#This Row],[STN K]]="","",IF(db[[#This Row],[STN TG]]="LSN",12,""))</f>
        <v/>
      </c>
      <c r="Z2545" s="87" t="str">
        <f>IF(db[[#This Row],[STN TG]]="LSN","PCS","")</f>
        <v/>
      </c>
      <c r="AA2545" s="87">
        <f>db[[#This Row],[QTY B]]*IF(db[[#This Row],[QTY TG]]="",1,db[[#This Row],[QTY TG]])*IF(db[[#This Row],[QTY K]]="",1,db[[#This Row],[QTY K]])</f>
        <v>60</v>
      </c>
      <c r="AB2545" s="87" t="str">
        <f>IF(db[[#This Row],[STN K]]="",IF(db[[#This Row],[STN TG]]="",db[[#This Row],[STN B]],db[[#This Row],[STN TG]]),db[[#This Row],[STN K]])</f>
        <v>PCS</v>
      </c>
      <c r="AC2545" s="87"/>
    </row>
    <row r="2546" spans="1:29" x14ac:dyDescent="0.25">
      <c r="A2546" s="87">
        <f>ROW()-1</f>
        <v>2545</v>
      </c>
      <c r="B2546" s="3" t="str">
        <f>LOWER(SUBSTITUTE(SUBSTITUTE(SUBSTITUTE(SUBSTITUTE(SUBSTITUTE(SUBSTITUTE(db[[#This Row],[NB BM]]," ",),".",""),"-",""),"(",""),")",""),"/",""))</f>
        <v>zipperfileclearholder55540filekuning</v>
      </c>
      <c r="C2546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D2546" s="3" t="str">
        <f>LOWER(SUBSTITUTE(SUBSTITUTE(SUBSTITUTE(SUBSTITUTE(SUBSTITUTE(SUBSTITUTE(SUBSTITUTE(SUBSTITUTE(SUBSTITUTE(db[[#This Row],[NB PAJAK]]," ",""),"-",""),"(",""),")",""),".",""),",",""),"/",""),"""",""),"+",""))</f>
        <v/>
      </c>
      <c r="E2546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zipperfileclearholder55540filekuning60pcs</v>
      </c>
      <c r="F25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zipperfileclearholder55540fileyellow60pcsuntana</v>
      </c>
      <c r="G2546" s="1" t="s">
        <v>2261</v>
      </c>
      <c r="H2546" s="4" t="s">
        <v>2249</v>
      </c>
      <c r="I2546" s="49"/>
      <c r="J2546" s="1" t="s">
        <v>1621</v>
      </c>
      <c r="K2546" s="26" t="e">
        <f>IF(db[[#This Row],[NB NOTA_C]]="","",COUNTIF([2]!B_MSK[concat],db[[#This Row],[NB NOTA_C]]))</f>
        <v>#REF!</v>
      </c>
      <c r="L2546" s="7" t="s">
        <v>1642</v>
      </c>
      <c r="M2546" s="3" t="s">
        <v>1665</v>
      </c>
      <c r="N2546" s="1" t="s">
        <v>2807</v>
      </c>
      <c r="P2546" s="1" t="str">
        <f>IF(db[[#This Row],[QTY/ CTN]]="","",SUBSTITUTE(SUBSTITUTE(SUBSTITUTE(db[[#This Row],[QTY/ CTN]]," ","_",2),"(",""),")","")&amp;"_")</f>
        <v>60 PCS_</v>
      </c>
      <c r="Q2546" s="1">
        <f>IF(db[[#This Row],[H_QTY/ CTN]]="","",SEARCH("_",db[[#This Row],[H_QTY/ CTN]]))</f>
        <v>7</v>
      </c>
      <c r="R2546" s="1">
        <f>IF(db[[#This Row],[H_QTY/ CTN]]="","",LEN(db[[#This Row],[H_QTY/ CTN]]))</f>
        <v>7</v>
      </c>
      <c r="S2546" s="90" t="str">
        <f>IF(db[[#This Row],[H_QTY/ CTN]]="","",LEFT(db[[#This Row],[H_QTY/ CTN]],db[[#This Row],[H_1]]-1))</f>
        <v>60 PCS</v>
      </c>
      <c r="T2546" s="87" t="str">
        <f>IF(NOT(db[[#This Row],[H_1]]=db[[#This Row],[H_2]]),MID(db[[#This Row],[H_QTY/ CTN]],db[[#This Row],[H_1]]+1,db[[#This Row],[H_2]]-db[[#This Row],[H_1]]-1),"")</f>
        <v/>
      </c>
      <c r="U2546" s="87" t="str">
        <f>IF(db[[#This Row],[QTY/ CTN B]]="","",LEFT(db[[#This Row],[QTY/ CTN B]],SEARCH(" ",db[[#This Row],[QTY/ CTN B]],1)-1))</f>
        <v>60</v>
      </c>
      <c r="V2546" s="87" t="str">
        <f>IF(db[[#This Row],[QTY/ CTN B]]="","",RIGHT(db[[#This Row],[QTY/ CTN B]],LEN(db[[#This Row],[QTY/ CTN B]])-SEARCH(" ",db[[#This Row],[QTY/ CTN B]],1)))</f>
        <v>PCS</v>
      </c>
      <c r="W2546" s="87" t="str">
        <f>IF(db[[#This Row],[QTY/ CTN TG]]="",IF(db[[#This Row],[STN TG]]="","",12),LEFT(db[[#This Row],[QTY/ CTN TG]],SEARCH(" ",db[[#This Row],[QTY/ CTN TG]],1)-1))</f>
        <v/>
      </c>
      <c r="X2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6" s="87" t="str">
        <f>IF(db[[#This Row],[STN K]]="","",IF(db[[#This Row],[STN TG]]="LSN",12,""))</f>
        <v/>
      </c>
      <c r="Z2546" s="87" t="str">
        <f>IF(db[[#This Row],[STN TG]]="LSN","PCS","")</f>
        <v/>
      </c>
      <c r="AA2546" s="87">
        <f>db[[#This Row],[QTY B]]*IF(db[[#This Row],[QTY TG]]="",1,db[[#This Row],[QTY TG]])*IF(db[[#This Row],[QTY K]]="",1,db[[#This Row],[QTY K]])</f>
        <v>60</v>
      </c>
      <c r="AB2546" s="87" t="str">
        <f>IF(db[[#This Row],[STN K]]="",IF(db[[#This Row],[STN TG]]="",db[[#This Row],[STN B]],db[[#This Row],[STN TG]]),db[[#This Row],[STN K]])</f>
        <v>PCS</v>
      </c>
      <c r="AC2546" s="87"/>
    </row>
    <row r="2547" spans="1:29" x14ac:dyDescent="0.25">
      <c r="A2547" s="87">
        <f>ROW()-1</f>
        <v>2546</v>
      </c>
      <c r="B2547" s="3" t="str">
        <f>LOWER(SUBSTITUTE(SUBSTITUTE(SUBSTITUTE(SUBSTITUTE(SUBSTITUTE(SUBSTITUTE(db[[#This Row],[NB BM]]," ",),".",""),"-",""),"(",""),")",""),"/",""))</f>
        <v>zipperfileclearholder55560filebiru</v>
      </c>
      <c r="C2547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D2547" s="3" t="str">
        <f>LOWER(SUBSTITUTE(SUBSTITUTE(SUBSTITUTE(SUBSTITUTE(SUBSTITUTE(SUBSTITUTE(SUBSTITUTE(SUBSTITUTE(SUBSTITUTE(db[[#This Row],[NB PAJAK]]," ",""),"-",""),"(",""),")",""),".",""),",",""),"/",""),"""",""),"+",""))</f>
        <v/>
      </c>
      <c r="E2547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zipperfileclearholder55560filebiru60pcs</v>
      </c>
      <c r="F2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zipperfileclearholder55560fileblue60pcsuntana</v>
      </c>
      <c r="G2547" s="1" t="s">
        <v>2266</v>
      </c>
      <c r="H2547" s="4" t="s">
        <v>2254</v>
      </c>
      <c r="I2547" s="49"/>
      <c r="J2547" s="1" t="s">
        <v>1621</v>
      </c>
      <c r="K2547" s="26" t="e">
        <f>IF(db[[#This Row],[NB NOTA_C]]="","",COUNTIF([2]!B_MSK[concat],db[[#This Row],[NB NOTA_C]]))</f>
        <v>#REF!</v>
      </c>
      <c r="L2547" s="7" t="s">
        <v>1642</v>
      </c>
      <c r="M2547" s="3" t="s">
        <v>1665</v>
      </c>
      <c r="N2547" s="1" t="s">
        <v>2807</v>
      </c>
      <c r="P2547" s="1" t="str">
        <f>IF(db[[#This Row],[QTY/ CTN]]="","",SUBSTITUTE(SUBSTITUTE(SUBSTITUTE(db[[#This Row],[QTY/ CTN]]," ","_",2),"(",""),")","")&amp;"_")</f>
        <v>60 PCS_</v>
      </c>
      <c r="Q2547" s="1">
        <f>IF(db[[#This Row],[H_QTY/ CTN]]="","",SEARCH("_",db[[#This Row],[H_QTY/ CTN]]))</f>
        <v>7</v>
      </c>
      <c r="R2547" s="1">
        <f>IF(db[[#This Row],[H_QTY/ CTN]]="","",LEN(db[[#This Row],[H_QTY/ CTN]]))</f>
        <v>7</v>
      </c>
      <c r="S2547" s="90" t="str">
        <f>IF(db[[#This Row],[H_QTY/ CTN]]="","",LEFT(db[[#This Row],[H_QTY/ CTN]],db[[#This Row],[H_1]]-1))</f>
        <v>60 PCS</v>
      </c>
      <c r="T2547" s="87" t="str">
        <f>IF(NOT(db[[#This Row],[H_1]]=db[[#This Row],[H_2]]),MID(db[[#This Row],[H_QTY/ CTN]],db[[#This Row],[H_1]]+1,db[[#This Row],[H_2]]-db[[#This Row],[H_1]]-1),"")</f>
        <v/>
      </c>
      <c r="U2547" s="87" t="str">
        <f>IF(db[[#This Row],[QTY/ CTN B]]="","",LEFT(db[[#This Row],[QTY/ CTN B]],SEARCH(" ",db[[#This Row],[QTY/ CTN B]],1)-1))</f>
        <v>60</v>
      </c>
      <c r="V2547" s="87" t="str">
        <f>IF(db[[#This Row],[QTY/ CTN B]]="","",RIGHT(db[[#This Row],[QTY/ CTN B]],LEN(db[[#This Row],[QTY/ CTN B]])-SEARCH(" ",db[[#This Row],[QTY/ CTN B]],1)))</f>
        <v>PCS</v>
      </c>
      <c r="W2547" s="87" t="str">
        <f>IF(db[[#This Row],[QTY/ CTN TG]]="",IF(db[[#This Row],[STN TG]]="","",12),LEFT(db[[#This Row],[QTY/ CTN TG]],SEARCH(" ",db[[#This Row],[QTY/ CTN TG]],1)-1))</f>
        <v/>
      </c>
      <c r="X2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7" s="87" t="str">
        <f>IF(db[[#This Row],[STN K]]="","",IF(db[[#This Row],[STN TG]]="LSN",12,""))</f>
        <v/>
      </c>
      <c r="Z2547" s="87" t="str">
        <f>IF(db[[#This Row],[STN TG]]="LSN","PCS","")</f>
        <v/>
      </c>
      <c r="AA2547" s="87">
        <f>db[[#This Row],[QTY B]]*IF(db[[#This Row],[QTY TG]]="",1,db[[#This Row],[QTY TG]])*IF(db[[#This Row],[QTY K]]="",1,db[[#This Row],[QTY K]])</f>
        <v>60</v>
      </c>
      <c r="AB2547" s="87" t="str">
        <f>IF(db[[#This Row],[STN K]]="",IF(db[[#This Row],[STN TG]]="",db[[#This Row],[STN B]],db[[#This Row],[STN TG]]),db[[#This Row],[STN K]])</f>
        <v>PCS</v>
      </c>
      <c r="AC2547" s="87"/>
    </row>
    <row r="2548" spans="1:29" x14ac:dyDescent="0.25">
      <c r="A2548" s="87">
        <f>ROW()-1</f>
        <v>2547</v>
      </c>
      <c r="B2548" s="3" t="str">
        <f>LOWER(SUBSTITUTE(SUBSTITUTE(SUBSTITUTE(SUBSTITUTE(SUBSTITUTE(SUBSTITUTE(db[[#This Row],[NB BM]]," ",),".",""),"-",""),"(",""),")",""),"/",""))</f>
        <v>zipperfileclearholder55560filehijau</v>
      </c>
      <c r="C2548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D2548" s="3" t="str">
        <f>LOWER(SUBSTITUTE(SUBSTITUTE(SUBSTITUTE(SUBSTITUTE(SUBSTITUTE(SUBSTITUTE(SUBSTITUTE(SUBSTITUTE(SUBSTITUTE(db[[#This Row],[NB PAJAK]]," ",""),"-",""),"(",""),")",""),".",""),",",""),"/",""),"""",""),"+",""))</f>
        <v/>
      </c>
      <c r="E2548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zipperfileclearholder55560filehijau60pcs</v>
      </c>
      <c r="F2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zipperfileclearholder55560filegreen60pcsuntana</v>
      </c>
      <c r="G2548" s="1" t="s">
        <v>2263</v>
      </c>
      <c r="H2548" s="4" t="s">
        <v>2251</v>
      </c>
      <c r="I2548" s="49"/>
      <c r="J2548" s="1" t="s">
        <v>1621</v>
      </c>
      <c r="K2548" s="26" t="e">
        <f>IF(db[[#This Row],[NB NOTA_C]]="","",COUNTIF([2]!B_MSK[concat],db[[#This Row],[NB NOTA_C]]))</f>
        <v>#REF!</v>
      </c>
      <c r="L2548" s="7" t="s">
        <v>1642</v>
      </c>
      <c r="M2548" s="3" t="s">
        <v>1665</v>
      </c>
      <c r="N2548" s="1" t="s">
        <v>2807</v>
      </c>
      <c r="P2548" s="1" t="str">
        <f>IF(db[[#This Row],[QTY/ CTN]]="","",SUBSTITUTE(SUBSTITUTE(SUBSTITUTE(db[[#This Row],[QTY/ CTN]]," ","_",2),"(",""),")","")&amp;"_")</f>
        <v>60 PCS_</v>
      </c>
      <c r="Q2548" s="1">
        <f>IF(db[[#This Row],[H_QTY/ CTN]]="","",SEARCH("_",db[[#This Row],[H_QTY/ CTN]]))</f>
        <v>7</v>
      </c>
      <c r="R2548" s="1">
        <f>IF(db[[#This Row],[H_QTY/ CTN]]="","",LEN(db[[#This Row],[H_QTY/ CTN]]))</f>
        <v>7</v>
      </c>
      <c r="S2548" s="90" t="str">
        <f>IF(db[[#This Row],[H_QTY/ CTN]]="","",LEFT(db[[#This Row],[H_QTY/ CTN]],db[[#This Row],[H_1]]-1))</f>
        <v>60 PCS</v>
      </c>
      <c r="T2548" s="87" t="str">
        <f>IF(NOT(db[[#This Row],[H_1]]=db[[#This Row],[H_2]]),MID(db[[#This Row],[H_QTY/ CTN]],db[[#This Row],[H_1]]+1,db[[#This Row],[H_2]]-db[[#This Row],[H_1]]-1),"")</f>
        <v/>
      </c>
      <c r="U2548" s="87" t="str">
        <f>IF(db[[#This Row],[QTY/ CTN B]]="","",LEFT(db[[#This Row],[QTY/ CTN B]],SEARCH(" ",db[[#This Row],[QTY/ CTN B]],1)-1))</f>
        <v>60</v>
      </c>
      <c r="V2548" s="87" t="str">
        <f>IF(db[[#This Row],[QTY/ CTN B]]="","",RIGHT(db[[#This Row],[QTY/ CTN B]],LEN(db[[#This Row],[QTY/ CTN B]])-SEARCH(" ",db[[#This Row],[QTY/ CTN B]],1)))</f>
        <v>PCS</v>
      </c>
      <c r="W2548" s="87" t="str">
        <f>IF(db[[#This Row],[QTY/ CTN TG]]="",IF(db[[#This Row],[STN TG]]="","",12),LEFT(db[[#This Row],[QTY/ CTN TG]],SEARCH(" ",db[[#This Row],[QTY/ CTN TG]],1)-1))</f>
        <v/>
      </c>
      <c r="X2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8" s="87" t="str">
        <f>IF(db[[#This Row],[STN K]]="","",IF(db[[#This Row],[STN TG]]="LSN",12,""))</f>
        <v/>
      </c>
      <c r="Z2548" s="87" t="str">
        <f>IF(db[[#This Row],[STN TG]]="LSN","PCS","")</f>
        <v/>
      </c>
      <c r="AA2548" s="87">
        <f>db[[#This Row],[QTY B]]*IF(db[[#This Row],[QTY TG]]="",1,db[[#This Row],[QTY TG]])*IF(db[[#This Row],[QTY K]]="",1,db[[#This Row],[QTY K]])</f>
        <v>60</v>
      </c>
      <c r="AB2548" s="87" t="str">
        <f>IF(db[[#This Row],[STN K]]="",IF(db[[#This Row],[STN TG]]="",db[[#This Row],[STN B]],db[[#This Row],[STN TG]]),db[[#This Row],[STN K]])</f>
        <v>PCS</v>
      </c>
      <c r="AC2548" s="87"/>
    </row>
    <row r="2549" spans="1:29" x14ac:dyDescent="0.25">
      <c r="A2549" s="87">
        <f>ROW()-1</f>
        <v>2548</v>
      </c>
      <c r="B2549" s="3" t="str">
        <f>LOWER(SUBSTITUTE(SUBSTITUTE(SUBSTITUTE(SUBSTITUTE(SUBSTITUTE(SUBSTITUTE(db[[#This Row],[NB BM]]," ",),".",""),"-",""),"(",""),")",""),"/",""))</f>
        <v>zipperfileclearholder55560filemerah</v>
      </c>
      <c r="C2549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D2549" s="3" t="str">
        <f>LOWER(SUBSTITUTE(SUBSTITUTE(SUBSTITUTE(SUBSTITUTE(SUBSTITUTE(SUBSTITUTE(SUBSTITUTE(SUBSTITUTE(SUBSTITUTE(db[[#This Row],[NB PAJAK]]," ",""),"-",""),"(",""),")",""),".",""),",",""),"/",""),"""",""),"+",""))</f>
        <v/>
      </c>
      <c r="E2549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zipperfileclearholder55560filemerah60pcs</v>
      </c>
      <c r="F2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zipperfileclearholder55560filered60pcsuntana</v>
      </c>
      <c r="G2549" s="1" t="s">
        <v>2264</v>
      </c>
      <c r="H2549" s="4" t="s">
        <v>2252</v>
      </c>
      <c r="I2549" s="49"/>
      <c r="J2549" s="1" t="s">
        <v>1621</v>
      </c>
      <c r="K2549" s="26" t="e">
        <f>IF(db[[#This Row],[NB NOTA_C]]="","",COUNTIF([2]!B_MSK[concat],db[[#This Row],[NB NOTA_C]]))</f>
        <v>#REF!</v>
      </c>
      <c r="L2549" s="7" t="s">
        <v>1642</v>
      </c>
      <c r="M2549" s="3" t="s">
        <v>1665</v>
      </c>
      <c r="N2549" s="1" t="s">
        <v>2807</v>
      </c>
      <c r="P2549" s="1" t="str">
        <f>IF(db[[#This Row],[QTY/ CTN]]="","",SUBSTITUTE(SUBSTITUTE(SUBSTITUTE(db[[#This Row],[QTY/ CTN]]," ","_",2),"(",""),")","")&amp;"_")</f>
        <v>60 PCS_</v>
      </c>
      <c r="Q2549" s="1">
        <f>IF(db[[#This Row],[H_QTY/ CTN]]="","",SEARCH("_",db[[#This Row],[H_QTY/ CTN]]))</f>
        <v>7</v>
      </c>
      <c r="R2549" s="1">
        <f>IF(db[[#This Row],[H_QTY/ CTN]]="","",LEN(db[[#This Row],[H_QTY/ CTN]]))</f>
        <v>7</v>
      </c>
      <c r="S2549" s="90" t="str">
        <f>IF(db[[#This Row],[H_QTY/ CTN]]="","",LEFT(db[[#This Row],[H_QTY/ CTN]],db[[#This Row],[H_1]]-1))</f>
        <v>60 PCS</v>
      </c>
      <c r="T2549" s="87" t="str">
        <f>IF(NOT(db[[#This Row],[H_1]]=db[[#This Row],[H_2]]),MID(db[[#This Row],[H_QTY/ CTN]],db[[#This Row],[H_1]]+1,db[[#This Row],[H_2]]-db[[#This Row],[H_1]]-1),"")</f>
        <v/>
      </c>
      <c r="U2549" s="87" t="str">
        <f>IF(db[[#This Row],[QTY/ CTN B]]="","",LEFT(db[[#This Row],[QTY/ CTN B]],SEARCH(" ",db[[#This Row],[QTY/ CTN B]],1)-1))</f>
        <v>60</v>
      </c>
      <c r="V2549" s="87" t="str">
        <f>IF(db[[#This Row],[QTY/ CTN B]]="","",RIGHT(db[[#This Row],[QTY/ CTN B]],LEN(db[[#This Row],[QTY/ CTN B]])-SEARCH(" ",db[[#This Row],[QTY/ CTN B]],1)))</f>
        <v>PCS</v>
      </c>
      <c r="W2549" s="87" t="str">
        <f>IF(db[[#This Row],[QTY/ CTN TG]]="",IF(db[[#This Row],[STN TG]]="","",12),LEFT(db[[#This Row],[QTY/ CTN TG]],SEARCH(" ",db[[#This Row],[QTY/ CTN TG]],1)-1))</f>
        <v/>
      </c>
      <c r="X2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49" s="87" t="str">
        <f>IF(db[[#This Row],[STN K]]="","",IF(db[[#This Row],[STN TG]]="LSN",12,""))</f>
        <v/>
      </c>
      <c r="Z2549" s="87" t="str">
        <f>IF(db[[#This Row],[STN TG]]="LSN","PCS","")</f>
        <v/>
      </c>
      <c r="AA2549" s="87">
        <f>db[[#This Row],[QTY B]]*IF(db[[#This Row],[QTY TG]]="",1,db[[#This Row],[QTY TG]])*IF(db[[#This Row],[QTY K]]="",1,db[[#This Row],[QTY K]])</f>
        <v>60</v>
      </c>
      <c r="AB2549" s="87" t="str">
        <f>IF(db[[#This Row],[STN K]]="",IF(db[[#This Row],[STN TG]]="",db[[#This Row],[STN B]],db[[#This Row],[STN TG]]),db[[#This Row],[STN K]])</f>
        <v>PCS</v>
      </c>
      <c r="AC2549" s="87"/>
    </row>
    <row r="2550" spans="1:29" x14ac:dyDescent="0.25">
      <c r="A2550" s="87">
        <f>ROW()-1</f>
        <v>2549</v>
      </c>
      <c r="B2550" s="3" t="str">
        <f>LOWER(SUBSTITUTE(SUBSTITUTE(SUBSTITUTE(SUBSTITUTE(SUBSTITUTE(SUBSTITUTE(db[[#This Row],[NB BM]]," ",),".",""),"-",""),"(",""),")",""),"/",""))</f>
        <v>zipperfileclearholder55560filekuning</v>
      </c>
      <c r="C2550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D2550" s="3" t="str">
        <f>LOWER(SUBSTITUTE(SUBSTITUTE(SUBSTITUTE(SUBSTITUTE(SUBSTITUTE(SUBSTITUTE(SUBSTITUTE(SUBSTITUTE(SUBSTITUTE(db[[#This Row],[NB PAJAK]]," ",""),"-",""),"(",""),")",""),".",""),",",""),"/",""),"""",""),"+",""))</f>
        <v/>
      </c>
      <c r="E2550" s="3" t="str">
        <f>LOWER(SUBSTITUTE(SUBSTITUTE(SUBSTITUTE(SUBSTITUTE(SUBSTITUTE(SUBSTITUTE(SUBSTITUTE(SUBSTITUTE(SUBSTITUTE(db[[#This Row],[NB BM]]&amp;db[[#This Row],[QTY/ CTN]]," ",),".",""),"-",""),"(",""),")",""),",",""),"/",""),"""",""),"+",""))</f>
        <v>zipperfileclearholder55560filekuning60pcs</v>
      </c>
      <c r="F2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zipperfileclearholder55560fileyellow60pcsuntana</v>
      </c>
      <c r="G2550" s="1" t="s">
        <v>2265</v>
      </c>
      <c r="H2550" s="4" t="s">
        <v>2253</v>
      </c>
      <c r="I2550" s="49"/>
      <c r="J2550" s="1" t="s">
        <v>1621</v>
      </c>
      <c r="K2550" s="26" t="e">
        <f>IF(db[[#This Row],[NB NOTA_C]]="","",COUNTIF([2]!B_MSK[concat],db[[#This Row],[NB NOTA_C]]))</f>
        <v>#REF!</v>
      </c>
      <c r="L2550" s="7" t="s">
        <v>1642</v>
      </c>
      <c r="M2550" s="3" t="s">
        <v>1665</v>
      </c>
      <c r="N2550" s="1" t="s">
        <v>2807</v>
      </c>
      <c r="P2550" s="1" t="str">
        <f>IF(db[[#This Row],[QTY/ CTN]]="","",SUBSTITUTE(SUBSTITUTE(SUBSTITUTE(db[[#This Row],[QTY/ CTN]]," ","_",2),"(",""),")","")&amp;"_")</f>
        <v>60 PCS_</v>
      </c>
      <c r="Q2550" s="1">
        <f>IF(db[[#This Row],[H_QTY/ CTN]]="","",SEARCH("_",db[[#This Row],[H_QTY/ CTN]]))</f>
        <v>7</v>
      </c>
      <c r="R2550" s="1">
        <f>IF(db[[#This Row],[H_QTY/ CTN]]="","",LEN(db[[#This Row],[H_QTY/ CTN]]))</f>
        <v>7</v>
      </c>
      <c r="S2550" s="90" t="str">
        <f>IF(db[[#This Row],[H_QTY/ CTN]]="","",LEFT(db[[#This Row],[H_QTY/ CTN]],db[[#This Row],[H_1]]-1))</f>
        <v>60 PCS</v>
      </c>
      <c r="T2550" s="87" t="str">
        <f>IF(NOT(db[[#This Row],[H_1]]=db[[#This Row],[H_2]]),MID(db[[#This Row],[H_QTY/ CTN]],db[[#This Row],[H_1]]+1,db[[#This Row],[H_2]]-db[[#This Row],[H_1]]-1),"")</f>
        <v/>
      </c>
      <c r="U2550" s="87" t="str">
        <f>IF(db[[#This Row],[QTY/ CTN B]]="","",LEFT(db[[#This Row],[QTY/ CTN B]],SEARCH(" ",db[[#This Row],[QTY/ CTN B]],1)-1))</f>
        <v>60</v>
      </c>
      <c r="V2550" s="87" t="str">
        <f>IF(db[[#This Row],[QTY/ CTN B]]="","",RIGHT(db[[#This Row],[QTY/ CTN B]],LEN(db[[#This Row],[QTY/ CTN B]])-SEARCH(" ",db[[#This Row],[QTY/ CTN B]],1)))</f>
        <v>PCS</v>
      </c>
      <c r="W2550" s="87" t="str">
        <f>IF(db[[#This Row],[QTY/ CTN TG]]="",IF(db[[#This Row],[STN TG]]="","",12),LEFT(db[[#This Row],[QTY/ CTN TG]],SEARCH(" ",db[[#This Row],[QTY/ CTN TG]],1)-1))</f>
        <v/>
      </c>
      <c r="X2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0" s="87" t="str">
        <f>IF(db[[#This Row],[STN K]]="","",IF(db[[#This Row],[STN TG]]="LSN",12,""))</f>
        <v/>
      </c>
      <c r="Z2550" s="87" t="str">
        <f>IF(db[[#This Row],[STN TG]]="LSN","PCS","")</f>
        <v/>
      </c>
      <c r="AA2550" s="87">
        <f>db[[#This Row],[QTY B]]*IF(db[[#This Row],[QTY TG]]="",1,db[[#This Row],[QTY TG]])*IF(db[[#This Row],[QTY K]]="",1,db[[#This Row],[QTY K]])</f>
        <v>60</v>
      </c>
      <c r="AB2550" s="87" t="str">
        <f>IF(db[[#This Row],[STN K]]="",IF(db[[#This Row],[STN TG]]="",db[[#This Row],[STN B]],db[[#This Row],[STN TG]]),db[[#This Row],[STN K]])</f>
        <v>PCS</v>
      </c>
      <c r="AC2550" s="87"/>
    </row>
    <row r="2551" spans="1:29" x14ac:dyDescent="0.25">
      <c r="A2551" s="87">
        <f>ROW()-1</f>
        <v>2550</v>
      </c>
      <c r="B2551" s="3" t="str">
        <f>LOWER(SUBSTITUTE(SUBSTITUTE(SUBSTITUTE(SUBSTITUTE(SUBSTITUTE(SUBSTITUTE(db[[#This Row],[NB BM]]," ",),".",""),"-",""),"(",""),")",""),"/",""))</f>
        <v>studysetzk300</v>
      </c>
      <c r="C2551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D2551" s="3" t="str">
        <f>LOWER(SUBSTITUTE(SUBSTITUTE(SUBSTITUTE(SUBSTITUTE(SUBSTITUTE(SUBSTITUTE(SUBSTITUTE(SUBSTITUTE(SUBSTITUTE(db[[#This Row],[NB PAJAK]]," ",""),"-",""),"(",""),")",""),".",""),",",""),"/",""),"""",""),"+",""))</f>
        <v/>
      </c>
      <c r="E2551" s="3" t="str">
        <f>LOWER(SUBSTITUTE(SUBSTITUTE(SUBSTITUTE(SUBSTITUTE(SUBSTITUTE(SUBSTITUTE(SUBSTITUTE(SUBSTITUTE(SUBSTITUTE(db[[#This Row],[NB BM]]&amp;db[[#This Row],[QTY/ CTN]]," ",),".",""),"-",""),"(",""),")",""),",",""),"/",""),"""",""),"+",""))</f>
        <v>studysetzk300240pcs</v>
      </c>
      <c r="F25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zk300studysetmix240240pcsuntana</v>
      </c>
      <c r="G2551" s="1" t="s">
        <v>2012</v>
      </c>
      <c r="H2551" s="4" t="s">
        <v>3125</v>
      </c>
      <c r="I2551" s="49"/>
      <c r="J2551" s="1" t="s">
        <v>1621</v>
      </c>
      <c r="K2551" s="26" t="e">
        <f>IF(db[[#This Row],[NB NOTA_C]]="","",COUNTIF([2]!B_MSK[concat],db[[#This Row],[NB NOTA_C]]))</f>
        <v>#REF!</v>
      </c>
      <c r="L2551" s="7" t="s">
        <v>1639</v>
      </c>
      <c r="M2551" s="3" t="s">
        <v>1698</v>
      </c>
      <c r="N2551" s="1" t="s">
        <v>2790</v>
      </c>
      <c r="P2551" s="1" t="str">
        <f>IF(db[[#This Row],[QTY/ CTN]]="","",SUBSTITUTE(SUBSTITUTE(SUBSTITUTE(db[[#This Row],[QTY/ CTN]]," ","_",2),"(",""),")","")&amp;"_")</f>
        <v>240 PCS_</v>
      </c>
      <c r="Q2551" s="1">
        <f>IF(db[[#This Row],[H_QTY/ CTN]]="","",SEARCH("_",db[[#This Row],[H_QTY/ CTN]]))</f>
        <v>8</v>
      </c>
      <c r="R2551" s="1">
        <f>IF(db[[#This Row],[H_QTY/ CTN]]="","",LEN(db[[#This Row],[H_QTY/ CTN]]))</f>
        <v>8</v>
      </c>
      <c r="S2551" s="90" t="str">
        <f>IF(db[[#This Row],[H_QTY/ CTN]]="","",LEFT(db[[#This Row],[H_QTY/ CTN]],db[[#This Row],[H_1]]-1))</f>
        <v>240 PCS</v>
      </c>
      <c r="T2551" s="87" t="str">
        <f>IF(NOT(db[[#This Row],[H_1]]=db[[#This Row],[H_2]]),MID(db[[#This Row],[H_QTY/ CTN]],db[[#This Row],[H_1]]+1,db[[#This Row],[H_2]]-db[[#This Row],[H_1]]-1),"")</f>
        <v/>
      </c>
      <c r="U2551" s="87" t="str">
        <f>IF(db[[#This Row],[QTY/ CTN B]]="","",LEFT(db[[#This Row],[QTY/ CTN B]],SEARCH(" ",db[[#This Row],[QTY/ CTN B]],1)-1))</f>
        <v>240</v>
      </c>
      <c r="V2551" s="87" t="str">
        <f>IF(db[[#This Row],[QTY/ CTN B]]="","",RIGHT(db[[#This Row],[QTY/ CTN B]],LEN(db[[#This Row],[QTY/ CTN B]])-SEARCH(" ",db[[#This Row],[QTY/ CTN B]],1)))</f>
        <v>PCS</v>
      </c>
      <c r="W2551" s="87" t="str">
        <f>IF(db[[#This Row],[QTY/ CTN TG]]="",IF(db[[#This Row],[STN TG]]="","",12),LEFT(db[[#This Row],[QTY/ CTN TG]],SEARCH(" ",db[[#This Row],[QTY/ CTN TG]],1)-1))</f>
        <v/>
      </c>
      <c r="X2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1" s="87" t="str">
        <f>IF(db[[#This Row],[STN K]]="","",IF(db[[#This Row],[STN TG]]="LSN",12,""))</f>
        <v/>
      </c>
      <c r="Z2551" s="87" t="str">
        <f>IF(db[[#This Row],[STN TG]]="LSN","PCS","")</f>
        <v/>
      </c>
      <c r="AA2551" s="87">
        <f>db[[#This Row],[QTY B]]*IF(db[[#This Row],[QTY TG]]="",1,db[[#This Row],[QTY TG]])*IF(db[[#This Row],[QTY K]]="",1,db[[#This Row],[QTY K]])</f>
        <v>240</v>
      </c>
      <c r="AB2551" s="87" t="str">
        <f>IF(db[[#This Row],[STN K]]="",IF(db[[#This Row],[STN TG]]="",db[[#This Row],[STN B]],db[[#This Row],[STN TG]]),db[[#This Row],[STN K]])</f>
        <v>PCS</v>
      </c>
      <c r="AC2551" s="87"/>
    </row>
    <row r="2552" spans="1:29" x14ac:dyDescent="0.25">
      <c r="A2552" s="87">
        <f>ROW()-1</f>
        <v>2551</v>
      </c>
      <c r="B2552" s="3" t="str">
        <f>LOWER(SUBSTITUTE(SUBSTITUTE(SUBSTITUTE(SUBSTITUTE(SUBSTITUTE(SUBSTITUTE(db[[#This Row],[NB BM]]," ",),".",""),"-",""),"(",""),")",""),"/",""))</f>
        <v>cutterzrma300alock</v>
      </c>
      <c r="C2552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D2552" s="3" t="str">
        <f>LOWER(SUBSTITUTE(SUBSTITUTE(SUBSTITUTE(SUBSTITUTE(SUBSTITUTE(SUBSTITUTE(SUBSTITUTE(SUBSTITUTE(SUBSTITUTE(db[[#This Row],[NB PAJAK]]," ",""),"-",""),"(",""),")",""),".",""),",",""),"/",""),"""",""),"+",""))</f>
        <v>cutter9mmzrma300alockkecil</v>
      </c>
      <c r="E2552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cutterzrma300alock48lsn</v>
      </c>
      <c r="F25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zrmcuttera300alock48lsnartomoro</v>
      </c>
      <c r="G2552" s="1" t="s">
        <v>1863</v>
      </c>
      <c r="H2552" s="4" t="s">
        <v>2038</v>
      </c>
      <c r="I2552" s="49" t="s">
        <v>6323</v>
      </c>
      <c r="J2552" s="1" t="s">
        <v>1620</v>
      </c>
      <c r="K2552" s="26" t="e">
        <f>IF(db[[#This Row],[NB NOTA_C]]="","",COUNTIF([2]!B_MSK[concat],db[[#This Row],[NB NOTA_C]]))</f>
        <v>#REF!</v>
      </c>
      <c r="L2552" s="7" t="s">
        <v>2158</v>
      </c>
      <c r="M2552" s="3" t="s">
        <v>1715</v>
      </c>
      <c r="N2552" s="1" t="s">
        <v>2789</v>
      </c>
      <c r="O2552" s="1" t="s">
        <v>6327</v>
      </c>
      <c r="P2552" s="1" t="str">
        <f>IF(db[[#This Row],[QTY/ CTN]]="","",SUBSTITUTE(SUBSTITUTE(SUBSTITUTE(db[[#This Row],[QTY/ CTN]]," ","_",2),"(",""),")","")&amp;"_")</f>
        <v>48 LSN_</v>
      </c>
      <c r="Q2552" s="1">
        <f>IF(db[[#This Row],[H_QTY/ CTN]]="","",SEARCH("_",db[[#This Row],[H_QTY/ CTN]]))</f>
        <v>7</v>
      </c>
      <c r="R2552" s="1">
        <f>IF(db[[#This Row],[H_QTY/ CTN]]="","",LEN(db[[#This Row],[H_QTY/ CTN]]))</f>
        <v>7</v>
      </c>
      <c r="S2552" s="90" t="str">
        <f>IF(db[[#This Row],[H_QTY/ CTN]]="","",LEFT(db[[#This Row],[H_QTY/ CTN]],db[[#This Row],[H_1]]-1))</f>
        <v>48 LSN</v>
      </c>
      <c r="T2552" s="87" t="str">
        <f>IF(NOT(db[[#This Row],[H_1]]=db[[#This Row],[H_2]]),MID(db[[#This Row],[H_QTY/ CTN]],db[[#This Row],[H_1]]+1,db[[#This Row],[H_2]]-db[[#This Row],[H_1]]-1),"")</f>
        <v/>
      </c>
      <c r="U2552" s="87" t="str">
        <f>IF(db[[#This Row],[QTY/ CTN B]]="","",LEFT(db[[#This Row],[QTY/ CTN B]],SEARCH(" ",db[[#This Row],[QTY/ CTN B]],1)-1))</f>
        <v>48</v>
      </c>
      <c r="V2552" s="87" t="str">
        <f>IF(db[[#This Row],[QTY/ CTN B]]="","",RIGHT(db[[#This Row],[QTY/ CTN B]],LEN(db[[#This Row],[QTY/ CTN B]])-SEARCH(" ",db[[#This Row],[QTY/ CTN B]],1)))</f>
        <v>LSN</v>
      </c>
      <c r="W2552" s="87">
        <f>IF(db[[#This Row],[QTY/ CTN TG]]="",IF(db[[#This Row],[STN TG]]="","",12),LEFT(db[[#This Row],[QTY/ CTN TG]],SEARCH(" ",db[[#This Row],[QTY/ CTN TG]],1)-1))</f>
        <v>12</v>
      </c>
      <c r="X2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52" s="87" t="str">
        <f>IF(db[[#This Row],[STN K]]="","",IF(db[[#This Row],[STN TG]]="LSN",12,""))</f>
        <v/>
      </c>
      <c r="Z2552" s="87" t="str">
        <f>IF(db[[#This Row],[STN TG]]="LSN","PCS","")</f>
        <v/>
      </c>
      <c r="AA2552" s="87">
        <f>db[[#This Row],[QTY B]]*IF(db[[#This Row],[QTY TG]]="",1,db[[#This Row],[QTY TG]])*IF(db[[#This Row],[QTY K]]="",1,db[[#This Row],[QTY K]])</f>
        <v>576</v>
      </c>
      <c r="AB2552" s="87" t="str">
        <f>IF(db[[#This Row],[STN K]]="",IF(db[[#This Row],[STN TG]]="",db[[#This Row],[STN B]],db[[#This Row],[STN TG]]),db[[#This Row],[STN K]])</f>
        <v>PCS</v>
      </c>
      <c r="AC2552" s="87"/>
    </row>
    <row r="2553" spans="1:29" x14ac:dyDescent="0.25">
      <c r="A2553" s="150">
        <f>ROW()-1</f>
        <v>2552</v>
      </c>
      <c r="B2553" s="151" t="str">
        <f>LOWER(SUBSTITUTE(SUBSTITUTE(SUBSTITUTE(SUBSTITUTE(SUBSTITUTE(SUBSTITUTE(db[[#This Row],[NB BM]]," ",),".",""),"-",""),"(",""),")",""),"/",""))</f>
        <v>cutterzrml500</v>
      </c>
      <c r="C2553" s="151" t="str">
        <f>LOWER(SUBSTITUTE(SUBSTITUTE(SUBSTITUTE(SUBSTITUTE(SUBSTITUTE(SUBSTITUTE(SUBSTITUTE(SUBSTITUTE(SUBSTITUTE(db[[#This Row],[NB NOTA]]," ",),".",""),"-",""),"(",""),")",""),",",""),"/",""),"""",""),"+",""))</f>
        <v>zrmcutterl500</v>
      </c>
      <c r="D2553" s="151" t="str">
        <f>LOWER(SUBSTITUTE(SUBSTITUTE(SUBSTITUTE(SUBSTITUTE(SUBSTITUTE(SUBSTITUTE(SUBSTITUTE(SUBSTITUTE(SUBSTITUTE(db[[#This Row],[NB PAJAK]]," ",""),"-",""),"(",""),")",""),".",""),",",""),"/",""),"""",""),"+",""))</f>
        <v>cutter18mmzrml500besar</v>
      </c>
      <c r="E2553" s="151" t="str">
        <f>LOWER(SUBSTITUTE(SUBSTITUTE(SUBSTITUTE(SUBSTITUTE(SUBSTITUTE(SUBSTITUTE(SUBSTITUTE(SUBSTITUTE(SUBSTITUTE(db[[#This Row],[NB BM]]&amp;db[[#This Row],[QTY/ CTN]]," ",),".",""),"-",""),"(",""),")",""),",",""),"/",""),"""",""),"+",""))</f>
        <v>cutterzrml50024lsn</v>
      </c>
      <c r="F255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zrmcutterl50024lsnartomoro</v>
      </c>
      <c r="G2553" s="4" t="s">
        <v>6358</v>
      </c>
      <c r="H2553" s="152" t="s">
        <v>6324</v>
      </c>
      <c r="I2553" s="153" t="s">
        <v>6325</v>
      </c>
      <c r="J2553" s="154" t="s">
        <v>1620</v>
      </c>
      <c r="K2553" s="155" t="e">
        <f>IF(db[[#This Row],[NB NOTA_C]]="","",COUNTIF([2]!B_MSK[concat],db[[#This Row],[NB NOTA_C]]))</f>
        <v>#REF!</v>
      </c>
      <c r="L2553" s="156" t="s">
        <v>2158</v>
      </c>
      <c r="M2553" s="151" t="s">
        <v>1721</v>
      </c>
      <c r="N2553" s="154" t="s">
        <v>2789</v>
      </c>
      <c r="O2553" s="151" t="s">
        <v>6326</v>
      </c>
      <c r="P2553" s="151" t="str">
        <f>IF(db[[#This Row],[QTY/ CTN]]="","",SUBSTITUTE(SUBSTITUTE(SUBSTITUTE(db[[#This Row],[QTY/ CTN]]," ","_",2),"(",""),")","")&amp;"_")</f>
        <v>24 LSN_</v>
      </c>
      <c r="Q2553" s="151">
        <f>IF(db[[#This Row],[H_QTY/ CTN]]="","",SEARCH("_",db[[#This Row],[H_QTY/ CTN]]))</f>
        <v>7</v>
      </c>
      <c r="R2553" s="151">
        <f>IF(db[[#This Row],[H_QTY/ CTN]]="","",LEN(db[[#This Row],[H_QTY/ CTN]]))</f>
        <v>7</v>
      </c>
      <c r="S2553" s="150" t="str">
        <f>IF(db[[#This Row],[H_QTY/ CTN]]="","",LEFT(db[[#This Row],[H_QTY/ CTN]],db[[#This Row],[H_1]]-1))</f>
        <v>24 LSN</v>
      </c>
      <c r="T2553" s="150" t="str">
        <f>IF(NOT(db[[#This Row],[H_1]]=db[[#This Row],[H_2]]),MID(db[[#This Row],[H_QTY/ CTN]],db[[#This Row],[H_1]]+1,db[[#This Row],[H_2]]-db[[#This Row],[H_1]]-1),"")</f>
        <v/>
      </c>
      <c r="U2553" s="150" t="str">
        <f>IF(db[[#This Row],[QTY/ CTN B]]="","",LEFT(db[[#This Row],[QTY/ CTN B]],SEARCH(" ",db[[#This Row],[QTY/ CTN B]],1)-1))</f>
        <v>24</v>
      </c>
      <c r="V2553" s="150" t="str">
        <f>IF(db[[#This Row],[QTY/ CTN B]]="","",RIGHT(db[[#This Row],[QTY/ CTN B]],LEN(db[[#This Row],[QTY/ CTN B]])-SEARCH(" ",db[[#This Row],[QTY/ CTN B]],1)))</f>
        <v>LSN</v>
      </c>
      <c r="W2553" s="150">
        <f>IF(db[[#This Row],[QTY/ CTN TG]]="",IF(db[[#This Row],[STN TG]]="","",12),LEFT(db[[#This Row],[QTY/ CTN TG]],SEARCH(" ",db[[#This Row],[QTY/ CTN TG]],1)-1))</f>
        <v>12</v>
      </c>
      <c r="X255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53" s="150" t="str">
        <f>IF(db[[#This Row],[STN K]]="","",IF(db[[#This Row],[STN TG]]="LSN",12,""))</f>
        <v/>
      </c>
      <c r="Z2553" s="150" t="str">
        <f>IF(db[[#This Row],[STN TG]]="LSN","PCS","")</f>
        <v/>
      </c>
      <c r="AA2553" s="150">
        <f>db[[#This Row],[QTY B]]*IF(db[[#This Row],[QTY TG]]="",1,db[[#This Row],[QTY TG]])*IF(db[[#This Row],[QTY K]]="",1,db[[#This Row],[QTY K]])</f>
        <v>288</v>
      </c>
      <c r="AB2553" s="150" t="str">
        <f>IF(db[[#This Row],[STN K]]="",IF(db[[#This Row],[STN TG]]="",db[[#This Row],[STN B]],db[[#This Row],[STN TG]]),db[[#This Row],[STN K]])</f>
        <v>PCS</v>
      </c>
      <c r="AC2553" s="150"/>
    </row>
    <row r="2554" spans="1:29" x14ac:dyDescent="0.25">
      <c r="A2554" s="87">
        <f>ROW()-1</f>
        <v>2553</v>
      </c>
      <c r="B2554" s="3" t="str">
        <f>LOWER(SUBSTITUTE(SUBSTITUTE(SUBSTITUTE(SUBSTITUTE(SUBSTITUTE(SUBSTITUTE(db[[#This Row],[NB BM]]," ",),".",""),"-",""),"(",""),")",""),"/",""))</f>
        <v>stabillohighlighterzrmzh103biru</v>
      </c>
      <c r="C2554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D2554" s="3" t="str">
        <f>LOWER(SUBSTITUTE(SUBSTITUTE(SUBSTITUTE(SUBSTITUTE(SUBSTITUTE(SUBSTITUTE(SUBSTITUTE(SUBSTITUTE(SUBSTITUTE(db[[#This Row],[NB PAJAK]]," ",""),"-",""),"(",""),")",""),".",""),",",""),"/",""),"""",""),"+",""))</f>
        <v/>
      </c>
      <c r="E2554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stabillohighlighterzrmzh103biru600pcs</v>
      </c>
      <c r="F25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zrmhighlighterzh103biru600pcsartomoro</v>
      </c>
      <c r="G2554" s="1" t="s">
        <v>2006</v>
      </c>
      <c r="H2554" s="4" t="s">
        <v>2039</v>
      </c>
      <c r="I2554" s="49"/>
      <c r="J2554" s="1" t="s">
        <v>1620</v>
      </c>
      <c r="K2554" s="26" t="e">
        <f>IF(db[[#This Row],[NB NOTA_C]]="","",COUNTIF([2]!B_MSK[concat],db[[#This Row],[NB NOTA_C]]))</f>
        <v>#REF!</v>
      </c>
      <c r="L2554" s="7" t="s">
        <v>2158</v>
      </c>
      <c r="M2554" s="3" t="s">
        <v>1786</v>
      </c>
      <c r="N2554" s="1" t="s">
        <v>2816</v>
      </c>
      <c r="P2554" s="1" t="str">
        <f>IF(db[[#This Row],[QTY/ CTN]]="","",SUBSTITUTE(SUBSTITUTE(SUBSTITUTE(db[[#This Row],[QTY/ CTN]]," ","_",2),"(",""),")","")&amp;"_")</f>
        <v>600 PCS_</v>
      </c>
      <c r="Q2554" s="1">
        <f>IF(db[[#This Row],[H_QTY/ CTN]]="","",SEARCH("_",db[[#This Row],[H_QTY/ CTN]]))</f>
        <v>8</v>
      </c>
      <c r="R2554" s="1">
        <f>IF(db[[#This Row],[H_QTY/ CTN]]="","",LEN(db[[#This Row],[H_QTY/ CTN]]))</f>
        <v>8</v>
      </c>
      <c r="S2554" s="90" t="str">
        <f>IF(db[[#This Row],[H_QTY/ CTN]]="","",LEFT(db[[#This Row],[H_QTY/ CTN]],db[[#This Row],[H_1]]-1))</f>
        <v>600 PCS</v>
      </c>
      <c r="T2554" s="87" t="str">
        <f>IF(NOT(db[[#This Row],[H_1]]=db[[#This Row],[H_2]]),MID(db[[#This Row],[H_QTY/ CTN]],db[[#This Row],[H_1]]+1,db[[#This Row],[H_2]]-db[[#This Row],[H_1]]-1),"")</f>
        <v/>
      </c>
      <c r="U2554" s="87" t="str">
        <f>IF(db[[#This Row],[QTY/ CTN B]]="","",LEFT(db[[#This Row],[QTY/ CTN B]],SEARCH(" ",db[[#This Row],[QTY/ CTN B]],1)-1))</f>
        <v>600</v>
      </c>
      <c r="V2554" s="87" t="str">
        <f>IF(db[[#This Row],[QTY/ CTN B]]="","",RIGHT(db[[#This Row],[QTY/ CTN B]],LEN(db[[#This Row],[QTY/ CTN B]])-SEARCH(" ",db[[#This Row],[QTY/ CTN B]],1)))</f>
        <v>PCS</v>
      </c>
      <c r="W2554" s="87" t="str">
        <f>IF(db[[#This Row],[QTY/ CTN TG]]="",IF(db[[#This Row],[STN TG]]="","",12),LEFT(db[[#This Row],[QTY/ CTN TG]],SEARCH(" ",db[[#This Row],[QTY/ CTN TG]],1)-1))</f>
        <v/>
      </c>
      <c r="X2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4" s="87" t="str">
        <f>IF(db[[#This Row],[STN K]]="","",IF(db[[#This Row],[STN TG]]="LSN",12,""))</f>
        <v/>
      </c>
      <c r="Z2554" s="87" t="str">
        <f>IF(db[[#This Row],[STN TG]]="LSN","PCS","")</f>
        <v/>
      </c>
      <c r="AA2554" s="87">
        <f>db[[#This Row],[QTY B]]*IF(db[[#This Row],[QTY TG]]="",1,db[[#This Row],[QTY TG]])*IF(db[[#This Row],[QTY K]]="",1,db[[#This Row],[QTY K]])</f>
        <v>600</v>
      </c>
      <c r="AB2554" s="87" t="str">
        <f>IF(db[[#This Row],[STN K]]="",IF(db[[#This Row],[STN TG]]="",db[[#This Row],[STN B]],db[[#This Row],[STN TG]]),db[[#This Row],[STN K]])</f>
        <v>PCS</v>
      </c>
      <c r="AC2554" s="87"/>
    </row>
    <row r="2555" spans="1:29" x14ac:dyDescent="0.25">
      <c r="A2555" s="87">
        <f>ROW()-1</f>
        <v>2554</v>
      </c>
      <c r="B2555" s="3" t="str">
        <f>LOWER(SUBSTITUTE(SUBSTITUTE(SUBSTITUTE(SUBSTITUTE(SUBSTITUTE(SUBSTITUTE(db[[#This Row],[NB BM]]," ",),".",""),"-",""),"(",""),")",""),"/",""))</f>
        <v>stabillohighlighterzrmzh103kuning</v>
      </c>
      <c r="C2555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D2555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E2555" s="3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stabillohighlighterzrmzh103kuning600pcs</v>
      </c>
      <c r="F25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zrmhighlighterzh103kuning600pcsartomoro</v>
      </c>
      <c r="G2555" s="1" t="s">
        <v>2007</v>
      </c>
      <c r="H2555" s="4" t="s">
        <v>2040</v>
      </c>
      <c r="I2555" s="49" t="s">
        <v>5487</v>
      </c>
      <c r="J2555" s="1" t="s">
        <v>1620</v>
      </c>
      <c r="K2555" s="26" t="e">
        <f>IF(db[[#This Row],[NB NOTA_C]]="","",COUNTIF([2]!B_MSK[concat],db[[#This Row],[NB NOTA_C]]))</f>
        <v>#REF!</v>
      </c>
      <c r="L2555" s="7" t="s">
        <v>2158</v>
      </c>
      <c r="M2555" s="3" t="s">
        <v>1786</v>
      </c>
      <c r="N2555" s="1" t="s">
        <v>2816</v>
      </c>
      <c r="P2555" s="1" t="str">
        <f>IF(db[[#This Row],[QTY/ CTN]]="","",SUBSTITUTE(SUBSTITUTE(SUBSTITUTE(db[[#This Row],[QTY/ CTN]]," ","_",2),"(",""),")","")&amp;"_")</f>
        <v>600 PCS_</v>
      </c>
      <c r="Q2555" s="1">
        <f>IF(db[[#This Row],[H_QTY/ CTN]]="","",SEARCH("_",db[[#This Row],[H_QTY/ CTN]]))</f>
        <v>8</v>
      </c>
      <c r="R2555" s="1">
        <f>IF(db[[#This Row],[H_QTY/ CTN]]="","",LEN(db[[#This Row],[H_QTY/ CTN]]))</f>
        <v>8</v>
      </c>
      <c r="S2555" s="90" t="str">
        <f>IF(db[[#This Row],[H_QTY/ CTN]]="","",LEFT(db[[#This Row],[H_QTY/ CTN]],db[[#This Row],[H_1]]-1))</f>
        <v>600 PCS</v>
      </c>
      <c r="T2555" s="87" t="str">
        <f>IF(NOT(db[[#This Row],[H_1]]=db[[#This Row],[H_2]]),MID(db[[#This Row],[H_QTY/ CTN]],db[[#This Row],[H_1]]+1,db[[#This Row],[H_2]]-db[[#This Row],[H_1]]-1),"")</f>
        <v/>
      </c>
      <c r="U2555" s="87" t="str">
        <f>IF(db[[#This Row],[QTY/ CTN B]]="","",LEFT(db[[#This Row],[QTY/ CTN B]],SEARCH(" ",db[[#This Row],[QTY/ CTN B]],1)-1))</f>
        <v>600</v>
      </c>
      <c r="V2555" s="87" t="str">
        <f>IF(db[[#This Row],[QTY/ CTN B]]="","",RIGHT(db[[#This Row],[QTY/ CTN B]],LEN(db[[#This Row],[QTY/ CTN B]])-SEARCH(" ",db[[#This Row],[QTY/ CTN B]],1)))</f>
        <v>PCS</v>
      </c>
      <c r="W2555" s="87" t="str">
        <f>IF(db[[#This Row],[QTY/ CTN TG]]="",IF(db[[#This Row],[STN TG]]="","",12),LEFT(db[[#This Row],[QTY/ CTN TG]],SEARCH(" ",db[[#This Row],[QTY/ CTN TG]],1)-1))</f>
        <v/>
      </c>
      <c r="X2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5" s="87" t="str">
        <f>IF(db[[#This Row],[STN K]]="","",IF(db[[#This Row],[STN TG]]="LSN",12,""))</f>
        <v/>
      </c>
      <c r="Z2555" s="87" t="str">
        <f>IF(db[[#This Row],[STN TG]]="LSN","PCS","")</f>
        <v/>
      </c>
      <c r="AA2555" s="87">
        <f>db[[#This Row],[QTY B]]*IF(db[[#This Row],[QTY TG]]="",1,db[[#This Row],[QTY TG]])*IF(db[[#This Row],[QTY K]]="",1,db[[#This Row],[QTY K]])</f>
        <v>600</v>
      </c>
      <c r="AB2555" s="87" t="str">
        <f>IF(db[[#This Row],[STN K]]="",IF(db[[#This Row],[STN TG]]="",db[[#This Row],[STN B]],db[[#This Row],[STN TG]]),db[[#This Row],[STN K]])</f>
        <v>PCS</v>
      </c>
      <c r="AC2555" s="87"/>
    </row>
    <row r="2556" spans="1:29" x14ac:dyDescent="0.25">
      <c r="A2556" s="87">
        <f>ROW()-1</f>
        <v>2555</v>
      </c>
      <c r="B2556" s="3" t="str">
        <f>LOWER(SUBSTITUTE(SUBSTITUTE(SUBSTITUTE(SUBSTITUTE(SUBSTITUTE(SUBSTITUTE(db[[#This Row],[NB BM]]," ",),".",""),"-",""),"(",""),")",""),"/",""))</f>
        <v>tapedispenserzrm2066</v>
      </c>
      <c r="C2556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D2556" s="3" t="str">
        <f>LOWER(SUBSTITUTE(SUBSTITUTE(SUBSTITUTE(SUBSTITUTE(SUBSTITUTE(SUBSTITUTE(SUBSTITUTE(SUBSTITUTE(SUBSTITUTE(db[[#This Row],[NB PAJAK]]," ",""),"-",""),"(",""),")",""),".",""),",",""),"/",""),"""",""),"+",""))</f>
        <v/>
      </c>
      <c r="E2556" s="3" t="str">
        <f>LOWER(SUBSTITUTE(SUBSTITUTE(SUBSTITUTE(SUBSTITUTE(SUBSTITUTE(SUBSTITUTE(SUBSTITUTE(SUBSTITUTE(SUBSTITUTE(db[[#This Row],[NB BM]]&amp;db[[#This Row],[QTY/ CTN]]," ",),".",""),"-",""),"(",""),")",""),",",""),"/",""),"""",""),"+",""))</f>
        <v>tapedispenserzrm206624pcs</v>
      </c>
      <c r="F2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zrmtapedispenser206624pcsartomoro</v>
      </c>
      <c r="G2556" s="1" t="s">
        <v>2016</v>
      </c>
      <c r="H2556" s="4" t="s">
        <v>2987</v>
      </c>
      <c r="I2556" s="49"/>
      <c r="J2556" s="1" t="s">
        <v>1620</v>
      </c>
      <c r="K2556" s="26" t="e">
        <f>IF(db[[#This Row],[NB NOTA_C]]="","",COUNTIF([2]!B_MSK[concat],db[[#This Row],[NB NOTA_C]]))</f>
        <v>#REF!</v>
      </c>
      <c r="L2556" s="7" t="s">
        <v>2158</v>
      </c>
      <c r="M2556" s="3" t="s">
        <v>1695</v>
      </c>
      <c r="N2556" s="1" t="s">
        <v>2795</v>
      </c>
      <c r="P2556" s="1" t="str">
        <f>IF(db[[#This Row],[QTY/ CTN]]="","",SUBSTITUTE(SUBSTITUTE(SUBSTITUTE(db[[#This Row],[QTY/ CTN]]," ","_",2),"(",""),")","")&amp;"_")</f>
        <v>24 PCS_</v>
      </c>
      <c r="Q2556" s="1">
        <f>IF(db[[#This Row],[H_QTY/ CTN]]="","",SEARCH("_",db[[#This Row],[H_QTY/ CTN]]))</f>
        <v>7</v>
      </c>
      <c r="R2556" s="1">
        <f>IF(db[[#This Row],[H_QTY/ CTN]]="","",LEN(db[[#This Row],[H_QTY/ CTN]]))</f>
        <v>7</v>
      </c>
      <c r="S2556" s="90" t="str">
        <f>IF(db[[#This Row],[H_QTY/ CTN]]="","",LEFT(db[[#This Row],[H_QTY/ CTN]],db[[#This Row],[H_1]]-1))</f>
        <v>24 PCS</v>
      </c>
      <c r="T2556" s="87" t="str">
        <f>IF(NOT(db[[#This Row],[H_1]]=db[[#This Row],[H_2]]),MID(db[[#This Row],[H_QTY/ CTN]],db[[#This Row],[H_1]]+1,db[[#This Row],[H_2]]-db[[#This Row],[H_1]]-1),"")</f>
        <v/>
      </c>
      <c r="U2556" s="87" t="str">
        <f>IF(db[[#This Row],[QTY/ CTN B]]="","",LEFT(db[[#This Row],[QTY/ CTN B]],SEARCH(" ",db[[#This Row],[QTY/ CTN B]],1)-1))</f>
        <v>24</v>
      </c>
      <c r="V2556" s="87" t="str">
        <f>IF(db[[#This Row],[QTY/ CTN B]]="","",RIGHT(db[[#This Row],[QTY/ CTN B]],LEN(db[[#This Row],[QTY/ CTN B]])-SEARCH(" ",db[[#This Row],[QTY/ CTN B]],1)))</f>
        <v>PCS</v>
      </c>
      <c r="W2556" s="87" t="str">
        <f>IF(db[[#This Row],[QTY/ CTN TG]]="",IF(db[[#This Row],[STN TG]]="","",12),LEFT(db[[#This Row],[QTY/ CTN TG]],SEARCH(" ",db[[#This Row],[QTY/ CTN TG]],1)-1))</f>
        <v/>
      </c>
      <c r="X2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56" s="87" t="str">
        <f>IF(db[[#This Row],[STN K]]="","",IF(db[[#This Row],[STN TG]]="LSN",12,""))</f>
        <v/>
      </c>
      <c r="Z2556" s="87" t="str">
        <f>IF(db[[#This Row],[STN TG]]="LSN","PCS","")</f>
        <v/>
      </c>
      <c r="AA2556" s="87">
        <f>db[[#This Row],[QTY B]]*IF(db[[#This Row],[QTY TG]]="",1,db[[#This Row],[QTY TG]])*IF(db[[#This Row],[QTY K]]="",1,db[[#This Row],[QTY K]])</f>
        <v>24</v>
      </c>
      <c r="AB2556" s="87" t="str">
        <f>IF(db[[#This Row],[STN K]]="",IF(db[[#This Row],[STN TG]]="",db[[#This Row],[STN B]],db[[#This Row],[STN TG]]),db[[#This Row],[STN K]])</f>
        <v>PCS</v>
      </c>
      <c r="AC2556" s="87"/>
    </row>
    <row r="2557" spans="1:29" x14ac:dyDescent="0.25">
      <c r="A2557" s="87">
        <f>ROW()-1</f>
        <v>2556</v>
      </c>
      <c r="B2557" s="1" t="str">
        <f>LOWER(SUBSTITUTE(SUBSTITUTE(SUBSTITUTE(SUBSTITUTE(SUBSTITUTE(SUBSTITUTE(db[[#This Row],[NB BM]]," ",),".",""),"-",""),"(",""),")",""),"/",""))</f>
        <v>bukutamukenkobt322401kembang</v>
      </c>
      <c r="C2557" s="1" t="str">
        <f>LOWER(SUBSTITUTE(SUBSTITUTE(SUBSTITUTE(SUBSTITUTE(SUBSTITUTE(SUBSTITUTE(SUBSTITUTE(SUBSTITUTE(SUBSTITUTE(db[[#This Row],[NB NOTA]]," ",),".",""),"-",""),"(",""),")",""),",",""),"/",""),"""",""),"+",""))</f>
        <v/>
      </c>
      <c r="D2557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E2557" s="1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bukutamukenkobt322401kembang5lsn</v>
      </c>
      <c r="F25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G2557" s="1" t="s">
        <v>398</v>
      </c>
      <c r="I2557" s="49" t="s">
        <v>3072</v>
      </c>
      <c r="J2557" s="1" t="s">
        <v>1620</v>
      </c>
      <c r="K2557" s="26" t="str">
        <f>IF(db[[#This Row],[NB NOTA_C]]="","",COUNTIF([2]!B_MSK[concat],db[[#This Row],[NB NOTA_C]]))</f>
        <v/>
      </c>
      <c r="L2557" s="6" t="s">
        <v>1633</v>
      </c>
      <c r="M2557" s="1" t="s">
        <v>1704</v>
      </c>
      <c r="N2557" s="1" t="s">
        <v>2784</v>
      </c>
      <c r="P2557" s="1" t="str">
        <f>IF(db[[#This Row],[QTY/ CTN]]="","",SUBSTITUTE(SUBSTITUTE(SUBSTITUTE(db[[#This Row],[QTY/ CTN]]," ","_",2),"(",""),")","")&amp;"_")</f>
        <v>5 LSN_</v>
      </c>
      <c r="Q2557" s="1">
        <f>IF(db[[#This Row],[H_QTY/ CTN]]="","",SEARCH("_",db[[#This Row],[H_QTY/ CTN]]))</f>
        <v>6</v>
      </c>
      <c r="R2557" s="1">
        <f>IF(db[[#This Row],[H_QTY/ CTN]]="","",LEN(db[[#This Row],[H_QTY/ CTN]]))</f>
        <v>6</v>
      </c>
      <c r="S2557" s="90" t="str">
        <f>IF(db[[#This Row],[H_QTY/ CTN]]="","",LEFT(db[[#This Row],[H_QTY/ CTN]],db[[#This Row],[H_1]]-1))</f>
        <v>5 LSN</v>
      </c>
      <c r="T2557" s="87" t="str">
        <f>IF(NOT(db[[#This Row],[H_1]]=db[[#This Row],[H_2]]),MID(db[[#This Row],[H_QTY/ CTN]],db[[#This Row],[H_1]]+1,db[[#This Row],[H_2]]-db[[#This Row],[H_1]]-1),"")</f>
        <v/>
      </c>
      <c r="U2557" s="87" t="str">
        <f>IF(db[[#This Row],[QTY/ CTN B]]="","",LEFT(db[[#This Row],[QTY/ CTN B]],SEARCH(" ",db[[#This Row],[QTY/ CTN B]],1)-1))</f>
        <v>5</v>
      </c>
      <c r="V2557" s="87" t="str">
        <f>IF(db[[#This Row],[QTY/ CTN B]]="","",RIGHT(db[[#This Row],[QTY/ CTN B]],LEN(db[[#This Row],[QTY/ CTN B]])-SEARCH(" ",db[[#This Row],[QTY/ CTN B]],1)))</f>
        <v>LSN</v>
      </c>
      <c r="W2557" s="87">
        <f>IF(db[[#This Row],[QTY/ CTN TG]]="",IF(db[[#This Row],[STN TG]]="","",12),LEFT(db[[#This Row],[QTY/ CTN TG]],SEARCH(" ",db[[#This Row],[QTY/ CTN TG]],1)-1))</f>
        <v>12</v>
      </c>
      <c r="X2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57" s="87" t="str">
        <f>IF(db[[#This Row],[STN K]]="","",IF(db[[#This Row],[STN TG]]="LSN",12,""))</f>
        <v/>
      </c>
      <c r="Z2557" s="87" t="str">
        <f>IF(db[[#This Row],[STN TG]]="LSN","PCS","")</f>
        <v/>
      </c>
      <c r="AA2557" s="87">
        <f>db[[#This Row],[QTY B]]*IF(db[[#This Row],[QTY TG]]="",1,db[[#This Row],[QTY TG]])*IF(db[[#This Row],[QTY K]]="",1,db[[#This Row],[QTY K]])</f>
        <v>60</v>
      </c>
      <c r="AB2557" s="87" t="str">
        <f>IF(db[[#This Row],[STN K]]="",IF(db[[#This Row],[STN TG]]="",db[[#This Row],[STN B]],db[[#This Row],[STN TG]]),db[[#This Row],[STN K]])</f>
        <v>PCS</v>
      </c>
      <c r="AC2557" s="87"/>
    </row>
    <row r="2558" spans="1:29" x14ac:dyDescent="0.25">
      <c r="A2558" s="87">
        <f>ROW()-1</f>
        <v>2557</v>
      </c>
      <c r="B2558" s="3" t="str">
        <f>LOWER(SUBSTITUTE(SUBSTITUTE(SUBSTITUTE(SUBSTITUTE(SUBSTITUTE(SUBSTITUTE(db[[#This Row],[NB BM]]," ",),".",""),"-",""),"(",""),")",""),"/",""))</f>
        <v/>
      </c>
      <c r="C2558" s="3" t="str">
        <f>LOWER(SUBSTITUTE(SUBSTITUTE(SUBSTITUTE(SUBSTITUTE(SUBSTITUTE(SUBSTITUTE(SUBSTITUTE(SUBSTITUTE(SUBSTITUTE(db[[#This Row],[NB NOTA]]," ",),".",""),"-",""),"(",""),")",""),",",""),"/",""),"""",""),"+",""))</f>
        <v/>
      </c>
      <c r="D2558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E2558" s="3" t="str">
        <f>LOWER(SUBSTITUTE(SUBSTITUTE(SUBSTITUTE(SUBSTITUTE(SUBSTITUTE(SUBSTITUTE(SUBSTITUTE(SUBSTITUTE(SUBSTITUTE(db[[#This Row],[NB BM]]&amp;db[[#This Row],[QTY/ CTN]]," ",),".",""),"-",""),"(",""),")",""),",",""),"/",""),"""",""),"+",""))</f>
        <v>4box20pcs</v>
      </c>
      <c r="F2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4box20pcsartomoro</v>
      </c>
      <c r="G2558" s="1"/>
      <c r="I2558" s="2" t="s">
        <v>5022</v>
      </c>
      <c r="J2558" s="1" t="s">
        <v>1620</v>
      </c>
      <c r="K2558" s="26" t="str">
        <f>IF(db[[#This Row],[NB NOTA_C]]="","",COUNTIF([2]!B_MSK[concat],db[[#This Row],[NB NOTA_C]]))</f>
        <v/>
      </c>
      <c r="L2558" s="6" t="s">
        <v>1645</v>
      </c>
      <c r="M2558" s="1" t="s">
        <v>1706</v>
      </c>
      <c r="N2558" s="1" t="s">
        <v>2798</v>
      </c>
      <c r="O2558" s="1" t="s">
        <v>5023</v>
      </c>
      <c r="P2558" s="1" t="str">
        <f>IF(db[[#This Row],[QTY/ CTN]]="","",SUBSTITUTE(SUBSTITUTE(SUBSTITUTE(db[[#This Row],[QTY/ CTN]]," ","_",2),"(",""),")","")&amp;"_")</f>
        <v>4 BOX_20 PCS_</v>
      </c>
      <c r="Q2558" s="1">
        <f>IF(db[[#This Row],[H_QTY/ CTN]]="","",SEARCH("_",db[[#This Row],[H_QTY/ CTN]]))</f>
        <v>6</v>
      </c>
      <c r="R2558" s="1">
        <f>IF(db[[#This Row],[H_QTY/ CTN]]="","",LEN(db[[#This Row],[H_QTY/ CTN]]))</f>
        <v>13</v>
      </c>
      <c r="S2558" s="90" t="str">
        <f>IF(db[[#This Row],[H_QTY/ CTN]]="","",LEFT(db[[#This Row],[H_QTY/ CTN]],db[[#This Row],[H_1]]-1))</f>
        <v>4 BOX</v>
      </c>
      <c r="T2558" s="87" t="str">
        <f>IF(NOT(db[[#This Row],[H_1]]=db[[#This Row],[H_2]]),MID(db[[#This Row],[H_QTY/ CTN]],db[[#This Row],[H_1]]+1,db[[#This Row],[H_2]]-db[[#This Row],[H_1]]-1),"")</f>
        <v>20 PCS</v>
      </c>
      <c r="U2558" s="87" t="str">
        <f>IF(db[[#This Row],[QTY/ CTN B]]="","",LEFT(db[[#This Row],[QTY/ CTN B]],SEARCH(" ",db[[#This Row],[QTY/ CTN B]],1)-1))</f>
        <v>4</v>
      </c>
      <c r="V2558" s="87" t="str">
        <f>IF(db[[#This Row],[QTY/ CTN B]]="","",RIGHT(db[[#This Row],[QTY/ CTN B]],LEN(db[[#This Row],[QTY/ CTN B]])-SEARCH(" ",db[[#This Row],[QTY/ CTN B]],1)))</f>
        <v>BOX</v>
      </c>
      <c r="W2558" s="87" t="str">
        <f>IF(db[[#This Row],[QTY/ CTN TG]]="",IF(db[[#This Row],[STN TG]]="","",12),LEFT(db[[#This Row],[QTY/ CTN TG]],SEARCH(" ",db[[#This Row],[QTY/ CTN TG]],1)-1))</f>
        <v>20</v>
      </c>
      <c r="X2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58" s="87" t="str">
        <f>IF(db[[#This Row],[STN K]]="","",IF(db[[#This Row],[STN TG]]="LSN",12,""))</f>
        <v/>
      </c>
      <c r="Z2558" s="87" t="str">
        <f>IF(db[[#This Row],[STN TG]]="LSN","PCS","")</f>
        <v/>
      </c>
      <c r="AA2558" s="87">
        <f>db[[#This Row],[QTY B]]*IF(db[[#This Row],[QTY TG]]="",1,db[[#This Row],[QTY TG]])*IF(db[[#This Row],[QTY K]]="",1,db[[#This Row],[QTY K]])</f>
        <v>80</v>
      </c>
      <c r="AB2558" s="87" t="str">
        <f>IF(db[[#This Row],[STN K]]="",IF(db[[#This Row],[STN TG]]="",db[[#This Row],[STN B]],db[[#This Row],[STN TG]]),db[[#This Row],[STN K]])</f>
        <v>PCS</v>
      </c>
      <c r="AC2558" s="87"/>
    </row>
    <row r="2559" spans="1:29" x14ac:dyDescent="0.25">
      <c r="A2559" s="87">
        <f>ROW()-1</f>
        <v>2558</v>
      </c>
      <c r="B2559" s="3" t="str">
        <f>LOWER(SUBSTITUTE(SUBSTITUTE(SUBSTITUTE(SUBSTITUTE(SUBSTITUTE(SUBSTITUTE(db[[#This Row],[NB BM]]," ",),".",""),"-",""),"(",""),")",""),"/",""))</f>
        <v/>
      </c>
      <c r="C2559" s="3" t="str">
        <f>LOWER(SUBSTITUTE(SUBSTITUTE(SUBSTITUTE(SUBSTITUTE(SUBSTITUTE(SUBSTITUTE(SUBSTITUTE(SUBSTITUTE(SUBSTITUTE(db[[#This Row],[NB NOTA]]," ",),".",""),"-",""),"(",""),")",""),",",""),"/",""),"""",""),"+",""))</f>
        <v/>
      </c>
      <c r="D2559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E2559" s="3" t="str">
        <f>LOWER(SUBSTITUTE(SUBSTITUTE(SUBSTITUTE(SUBSTITUTE(SUBSTITUTE(SUBSTITUTE(SUBSTITUTE(SUBSTITUTE(SUBSTITUTE(db[[#This Row],[NB BM]]&amp;db[[#This Row],[QTY/ CTN]]," ",),".",""),"-",""),"(",""),")",""),",",""),"/",""),"""",""),"+",""))</f>
        <v>6box20pcs</v>
      </c>
      <c r="F2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6box20pcsartomoro</v>
      </c>
      <c r="G2559" s="1"/>
      <c r="I2559" s="49" t="s">
        <v>5019</v>
      </c>
      <c r="J2559" s="1" t="s">
        <v>1620</v>
      </c>
      <c r="K2559" s="26" t="str">
        <f>IF(db[[#This Row],[NB NOTA_C]]="","",COUNTIF([2]!B_MSK[concat],db[[#This Row],[NB NOTA_C]]))</f>
        <v/>
      </c>
      <c r="L2559" s="6" t="s">
        <v>1645</v>
      </c>
      <c r="M2559" s="1" t="s">
        <v>1707</v>
      </c>
      <c r="N2559" s="1" t="s">
        <v>2798</v>
      </c>
      <c r="O2559" s="1" t="s">
        <v>5020</v>
      </c>
      <c r="P2559" s="1" t="str">
        <f>IF(db[[#This Row],[QTY/ CTN]]="","",SUBSTITUTE(SUBSTITUTE(SUBSTITUTE(db[[#This Row],[QTY/ CTN]]," ","_",2),"(",""),")","")&amp;"_")</f>
        <v>6 BOX_20 PCS_</v>
      </c>
      <c r="Q2559" s="1">
        <f>IF(db[[#This Row],[H_QTY/ CTN]]="","",SEARCH("_",db[[#This Row],[H_QTY/ CTN]]))</f>
        <v>6</v>
      </c>
      <c r="R2559" s="1">
        <f>IF(db[[#This Row],[H_QTY/ CTN]]="","",LEN(db[[#This Row],[H_QTY/ CTN]]))</f>
        <v>13</v>
      </c>
      <c r="S2559" s="90" t="str">
        <f>IF(db[[#This Row],[H_QTY/ CTN]]="","",LEFT(db[[#This Row],[H_QTY/ CTN]],db[[#This Row],[H_1]]-1))</f>
        <v>6 BOX</v>
      </c>
      <c r="T2559" s="87" t="str">
        <f>IF(NOT(db[[#This Row],[H_1]]=db[[#This Row],[H_2]]),MID(db[[#This Row],[H_QTY/ CTN]],db[[#This Row],[H_1]]+1,db[[#This Row],[H_2]]-db[[#This Row],[H_1]]-1),"")</f>
        <v>20 PCS</v>
      </c>
      <c r="U2559" s="87" t="str">
        <f>IF(db[[#This Row],[QTY/ CTN B]]="","",LEFT(db[[#This Row],[QTY/ CTN B]],SEARCH(" ",db[[#This Row],[QTY/ CTN B]],1)-1))</f>
        <v>6</v>
      </c>
      <c r="V2559" s="87" t="str">
        <f>IF(db[[#This Row],[QTY/ CTN B]]="","",RIGHT(db[[#This Row],[QTY/ CTN B]],LEN(db[[#This Row],[QTY/ CTN B]])-SEARCH(" ",db[[#This Row],[QTY/ CTN B]],1)))</f>
        <v>BOX</v>
      </c>
      <c r="W2559" s="87" t="str">
        <f>IF(db[[#This Row],[QTY/ CTN TG]]="",IF(db[[#This Row],[STN TG]]="","",12),LEFT(db[[#This Row],[QTY/ CTN TG]],SEARCH(" ",db[[#This Row],[QTY/ CTN TG]],1)-1))</f>
        <v>20</v>
      </c>
      <c r="X2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59" s="87" t="str">
        <f>IF(db[[#This Row],[STN K]]="","",IF(db[[#This Row],[STN TG]]="LSN",12,""))</f>
        <v/>
      </c>
      <c r="Z2559" s="87" t="str">
        <f>IF(db[[#This Row],[STN TG]]="LSN","PCS","")</f>
        <v/>
      </c>
      <c r="AA2559" s="87">
        <f>db[[#This Row],[QTY B]]*IF(db[[#This Row],[QTY TG]]="",1,db[[#This Row],[QTY TG]])*IF(db[[#This Row],[QTY K]]="",1,db[[#This Row],[QTY K]])</f>
        <v>120</v>
      </c>
      <c r="AB2559" s="87" t="str">
        <f>IF(db[[#This Row],[STN K]]="",IF(db[[#This Row],[STN TG]]="",db[[#This Row],[STN B]],db[[#This Row],[STN TG]]),db[[#This Row],[STN K]])</f>
        <v>PCS</v>
      </c>
      <c r="AC2559" s="87"/>
    </row>
    <row r="2560" spans="1:29" x14ac:dyDescent="0.25">
      <c r="A2560" s="87">
        <f>ROW()-1</f>
        <v>2559</v>
      </c>
      <c r="B2560" s="1" t="str">
        <f>LOWER(SUBSTITUTE(SUBSTITUTE(SUBSTITUTE(SUBSTITUTE(SUBSTITUTE(SUBSTITUTE(db[[#This Row],[NB BM]]," ",),".",""),"-",""),"(",""),")",""),"/",""))</f>
        <v/>
      </c>
      <c r="C2560" s="1" t="str">
        <f>LOWER(SUBSTITUTE(SUBSTITUTE(SUBSTITUTE(SUBSTITUTE(SUBSTITUTE(SUBSTITUTE(SUBSTITUTE(SUBSTITUTE(SUBSTITUTE(db[[#This Row],[NB NOTA]]," ",),".",""),"-",""),"(",""),")",""),",",""),"/",""),"""",""),"+",""))</f>
        <v/>
      </c>
      <c r="D2560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E2560" s="1" t="str">
        <f>LOWER(SUBSTITUTE(SUBSTITUTE(SUBSTITUTE(SUBSTITUTE(SUBSTITUTE(SUBSTITUTE(SUBSTITUTE(SUBSTITUTE(SUBSTITUTE(db[[#This Row],[NB BM]]&amp;db[[#This Row],[QTY/ CTN]]," ",),".",""),"-",""),"(",""),")",""),",",""),"/",""),"""",""),"+",""))</f>
        <v>144lsn</v>
      </c>
      <c r="F25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G2560" s="1"/>
      <c r="I2560" s="2" t="s">
        <v>5074</v>
      </c>
      <c r="J2560" s="1" t="s">
        <v>1620</v>
      </c>
      <c r="K2560" s="26" t="str">
        <f>IF(db[[#This Row],[NB NOTA_C]]="","",COUNTIF([2]!B_MSK[concat],db[[#This Row],[NB NOTA_C]]))</f>
        <v/>
      </c>
      <c r="L2560" s="6" t="s">
        <v>1631</v>
      </c>
      <c r="M2560" s="1" t="s">
        <v>1677</v>
      </c>
      <c r="N2560" s="1" t="s">
        <v>2811</v>
      </c>
      <c r="O2560" s="1" t="s">
        <v>5692</v>
      </c>
      <c r="P2560" s="1" t="str">
        <f>IF(db[[#This Row],[QTY/ CTN]]="","",SUBSTITUTE(SUBSTITUTE(SUBSTITUTE(db[[#This Row],[QTY/ CTN]]," ","_",2),"(",""),")","")&amp;"_")</f>
        <v>144 LSN_</v>
      </c>
      <c r="Q2560" s="1">
        <f>IF(db[[#This Row],[H_QTY/ CTN]]="","",SEARCH("_",db[[#This Row],[H_QTY/ CTN]]))</f>
        <v>8</v>
      </c>
      <c r="R2560" s="1">
        <f>IF(db[[#This Row],[H_QTY/ CTN]]="","",LEN(db[[#This Row],[H_QTY/ CTN]]))</f>
        <v>8</v>
      </c>
      <c r="S2560" s="90" t="str">
        <f>IF(db[[#This Row],[H_QTY/ CTN]]="","",LEFT(db[[#This Row],[H_QTY/ CTN]],db[[#This Row],[H_1]]-1))</f>
        <v>144 LSN</v>
      </c>
      <c r="T2560" s="87" t="str">
        <f>IF(NOT(db[[#This Row],[H_1]]=db[[#This Row],[H_2]]),MID(db[[#This Row],[H_QTY/ CTN]],db[[#This Row],[H_1]]+1,db[[#This Row],[H_2]]-db[[#This Row],[H_1]]-1),"")</f>
        <v/>
      </c>
      <c r="U2560" s="87" t="str">
        <f>IF(db[[#This Row],[QTY/ CTN B]]="","",LEFT(db[[#This Row],[QTY/ CTN B]],SEARCH(" ",db[[#This Row],[QTY/ CTN B]],1)-1))</f>
        <v>144</v>
      </c>
      <c r="V2560" s="87" t="str">
        <f>IF(db[[#This Row],[QTY/ CTN B]]="","",RIGHT(db[[#This Row],[QTY/ CTN B]],LEN(db[[#This Row],[QTY/ CTN B]])-SEARCH(" ",db[[#This Row],[QTY/ CTN B]],1)))</f>
        <v>LSN</v>
      </c>
      <c r="W2560" s="87">
        <f>IF(db[[#This Row],[QTY/ CTN TG]]="",IF(db[[#This Row],[STN TG]]="","",12),LEFT(db[[#This Row],[QTY/ CTN TG]],SEARCH(" ",db[[#This Row],[QTY/ CTN TG]],1)-1))</f>
        <v>12</v>
      </c>
      <c r="X2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60" s="87" t="str">
        <f>IF(db[[#This Row],[STN K]]="","",IF(db[[#This Row],[STN TG]]="LSN",12,""))</f>
        <v/>
      </c>
      <c r="Z2560" s="87" t="str">
        <f>IF(db[[#This Row],[STN TG]]="LSN","PCS","")</f>
        <v/>
      </c>
      <c r="AA2560" s="87">
        <f>db[[#This Row],[QTY B]]*IF(db[[#This Row],[QTY TG]]="",1,db[[#This Row],[QTY TG]])*IF(db[[#This Row],[QTY K]]="",1,db[[#This Row],[QTY K]])</f>
        <v>1728</v>
      </c>
      <c r="AB2560" s="87" t="str">
        <f>IF(db[[#This Row],[STN K]]="",IF(db[[#This Row],[STN TG]]="",db[[#This Row],[STN B]],db[[#This Row],[STN TG]]),db[[#This Row],[STN K]])</f>
        <v>PCS</v>
      </c>
      <c r="AC2560" s="87"/>
    </row>
    <row r="2561" spans="1:29" x14ac:dyDescent="0.25">
      <c r="A2561" s="87">
        <f>ROW()-1</f>
        <v>2560</v>
      </c>
      <c r="B2561" s="3" t="str">
        <f>LOWER(SUBSTITUTE(SUBSTITUTE(SUBSTITUTE(SUBSTITUTE(SUBSTITUTE(SUBSTITUTE(db[[#This Row],[NB BM]]," ",),".",""),"-",""),"(",""),")",""),"/",""))</f>
        <v/>
      </c>
      <c r="C2561" s="3" t="str">
        <f>LOWER(SUBSTITUTE(SUBSTITUTE(SUBSTITUTE(SUBSTITUTE(SUBSTITUTE(SUBSTITUTE(SUBSTITUTE(SUBSTITUTE(SUBSTITUTE(db[[#This Row],[NB NOTA]]," ",),".",""),"-",""),"(",""),")",""),",",""),"/",""),"""",""),"+",""))</f>
        <v/>
      </c>
      <c r="D2561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E2561" s="3" t="str">
        <f>LOWER(SUBSTITUTE(SUBSTITUTE(SUBSTITUTE(SUBSTITUTE(SUBSTITUTE(SUBSTITUTE(SUBSTITUTE(SUBSTITUTE(SUBSTITUTE(db[[#This Row],[NB BM]]&amp;db[[#This Row],[QTY/ CTN]]," ",),".",""),"-",""),"(",""),")",""),",",""),"/",""),"""",""),"+",""))</f>
        <v>12grs</v>
      </c>
      <c r="F25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G2561" s="1"/>
      <c r="I2561" s="49" t="s">
        <v>5038</v>
      </c>
      <c r="J2561" s="1" t="s">
        <v>1620</v>
      </c>
      <c r="K2561" s="26" t="str">
        <f>IF(db[[#This Row],[NB NOTA_C]]="","",COUNTIF([2]!B_MSK[concat],db[[#This Row],[NB NOTA_C]]))</f>
        <v/>
      </c>
      <c r="L2561" s="7" t="s">
        <v>1633</v>
      </c>
      <c r="M2561" s="3" t="s">
        <v>1697</v>
      </c>
      <c r="N2561" s="1" t="s">
        <v>2811</v>
      </c>
      <c r="O2561" s="3" t="s">
        <v>5039</v>
      </c>
      <c r="P2561" s="3" t="str">
        <f>IF(db[[#This Row],[QTY/ CTN]]="","",SUBSTITUTE(SUBSTITUTE(SUBSTITUTE(db[[#This Row],[QTY/ CTN]]," ","_",2),"(",""),")","")&amp;"_")</f>
        <v>12 GRS_</v>
      </c>
      <c r="Q2561" s="3">
        <f>IF(db[[#This Row],[H_QTY/ CTN]]="","",SEARCH("_",db[[#This Row],[H_QTY/ CTN]]))</f>
        <v>7</v>
      </c>
      <c r="R2561" s="3">
        <f>IF(db[[#This Row],[H_QTY/ CTN]]="","",LEN(db[[#This Row],[H_QTY/ CTN]]))</f>
        <v>7</v>
      </c>
      <c r="S2561" s="90" t="str">
        <f>IF(db[[#This Row],[H_QTY/ CTN]]="","",LEFT(db[[#This Row],[H_QTY/ CTN]],db[[#This Row],[H_1]]-1))</f>
        <v>12 GRS</v>
      </c>
      <c r="T2561" s="87" t="str">
        <f>IF(NOT(db[[#This Row],[H_1]]=db[[#This Row],[H_2]]),MID(db[[#This Row],[H_QTY/ CTN]],db[[#This Row],[H_1]]+1,db[[#This Row],[H_2]]-db[[#This Row],[H_1]]-1),"")</f>
        <v/>
      </c>
      <c r="U2561" s="87" t="str">
        <f>IF(db[[#This Row],[QTY/ CTN B]]="","",LEFT(db[[#This Row],[QTY/ CTN B]],SEARCH(" ",db[[#This Row],[QTY/ CTN B]],1)-1))</f>
        <v>12</v>
      </c>
      <c r="V2561" s="87" t="str">
        <f>IF(db[[#This Row],[QTY/ CTN B]]="","",RIGHT(db[[#This Row],[QTY/ CTN B]],LEN(db[[#This Row],[QTY/ CTN B]])-SEARCH(" ",db[[#This Row],[QTY/ CTN B]],1)))</f>
        <v>GRS</v>
      </c>
      <c r="W2561" s="87">
        <f>IF(db[[#This Row],[QTY/ CTN TG]]="",IF(db[[#This Row],[STN TG]]="","",12),LEFT(db[[#This Row],[QTY/ CTN TG]],SEARCH(" ",db[[#This Row],[QTY/ CTN TG]],1)-1))</f>
        <v>12</v>
      </c>
      <c r="X2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561" s="87">
        <f>IF(db[[#This Row],[STN K]]="","",IF(db[[#This Row],[STN TG]]="LSN",12,""))</f>
        <v>12</v>
      </c>
      <c r="Z2561" s="87" t="str">
        <f>IF(db[[#This Row],[STN TG]]="LSN","PCS","")</f>
        <v>PCS</v>
      </c>
      <c r="AA2561" s="87">
        <f>db[[#This Row],[QTY B]]*IF(db[[#This Row],[QTY TG]]="",1,db[[#This Row],[QTY TG]])*IF(db[[#This Row],[QTY K]]="",1,db[[#This Row],[QTY K]])</f>
        <v>1728</v>
      </c>
      <c r="AB2561" s="87" t="str">
        <f>IF(db[[#This Row],[STN K]]="",IF(db[[#This Row],[STN TG]]="",db[[#This Row],[STN B]],db[[#This Row],[STN TG]]),db[[#This Row],[STN K]])</f>
        <v>PCS</v>
      </c>
      <c r="AC2561" s="87"/>
    </row>
    <row r="2562" spans="1:29" x14ac:dyDescent="0.25">
      <c r="A2562" s="87">
        <f>ROW()-1</f>
        <v>2561</v>
      </c>
      <c r="B2562" s="1" t="str">
        <f>LOWER(SUBSTITUTE(SUBSTITUTE(SUBSTITUTE(SUBSTITUTE(SUBSTITUTE(SUBSTITUTE(db[[#This Row],[NB BM]]," ",),".",""),"-",""),"(",""),")",""),"/",""))</f>
        <v/>
      </c>
      <c r="C2562" s="1" t="str">
        <f>LOWER(SUBSTITUTE(SUBSTITUTE(SUBSTITUTE(SUBSTITUTE(SUBSTITUTE(SUBSTITUTE(SUBSTITUTE(SUBSTITUTE(SUBSTITUTE(db[[#This Row],[NB NOTA]]," ",),".",""),"-",""),"(",""),")",""),",",""),"/",""),"""",""),"+",""))</f>
        <v/>
      </c>
      <c r="D2562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E2562" s="1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25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untana</v>
      </c>
      <c r="G2562" s="1"/>
      <c r="I2562" s="49" t="s">
        <v>5134</v>
      </c>
      <c r="J2562" s="1" t="s">
        <v>1621</v>
      </c>
      <c r="K2562" s="26" t="str">
        <f>IF(db[[#This Row],[NB NOTA_C]]="","",COUNTIF([2]!B_MSK[concat],db[[#This Row],[NB NOTA_C]]))</f>
        <v/>
      </c>
      <c r="L2562" s="6"/>
      <c r="O2562" s="1" t="s">
        <v>5135</v>
      </c>
      <c r="P2562" s="1" t="str">
        <f>IF(db[[#This Row],[QTY/ CTN]]="","",SUBSTITUTE(SUBSTITUTE(SUBSTITUTE(db[[#This Row],[QTY/ CTN]]," ","_",2),"(",""),")","")&amp;"_")</f>
        <v/>
      </c>
      <c r="Q2562" s="1" t="str">
        <f>IF(db[[#This Row],[H_QTY/ CTN]]="","",SEARCH("_",db[[#This Row],[H_QTY/ CTN]]))</f>
        <v/>
      </c>
      <c r="R2562" s="1" t="str">
        <f>IF(db[[#This Row],[H_QTY/ CTN]]="","",LEN(db[[#This Row],[H_QTY/ CTN]]))</f>
        <v/>
      </c>
      <c r="S2562" s="90" t="str">
        <f>IF(db[[#This Row],[H_QTY/ CTN]]="","",LEFT(db[[#This Row],[H_QTY/ CTN]],db[[#This Row],[H_1]]-1))</f>
        <v/>
      </c>
      <c r="T2562" s="87" t="str">
        <f>IF(NOT(db[[#This Row],[H_1]]=db[[#This Row],[H_2]]),MID(db[[#This Row],[H_QTY/ CTN]],db[[#This Row],[H_1]]+1,db[[#This Row],[H_2]]-db[[#This Row],[H_1]]-1),"")</f>
        <v/>
      </c>
      <c r="U2562" s="87" t="str">
        <f>IF(db[[#This Row],[QTY/ CTN B]]="","",LEFT(db[[#This Row],[QTY/ CTN B]],SEARCH(" ",db[[#This Row],[QTY/ CTN B]],1)-1))</f>
        <v/>
      </c>
      <c r="V2562" s="87" t="str">
        <f>IF(db[[#This Row],[QTY/ CTN B]]="","",RIGHT(db[[#This Row],[QTY/ CTN B]],LEN(db[[#This Row],[QTY/ CTN B]])-SEARCH(" ",db[[#This Row],[QTY/ CTN B]],1)))</f>
        <v/>
      </c>
      <c r="W2562" s="87" t="str">
        <f>IF(db[[#This Row],[QTY/ CTN TG]]="",IF(db[[#This Row],[STN TG]]="","",12),LEFT(db[[#This Row],[QTY/ CTN TG]],SEARCH(" ",db[[#This Row],[QTY/ CTN TG]],1)-1))</f>
        <v/>
      </c>
      <c r="X2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62" s="87" t="str">
        <f>IF(db[[#This Row],[STN K]]="","",IF(db[[#This Row],[STN TG]]="LSN",12,""))</f>
        <v/>
      </c>
      <c r="Z2562" s="87" t="str">
        <f>IF(db[[#This Row],[STN TG]]="LSN","PCS","")</f>
        <v/>
      </c>
      <c r="AA2562" s="87" t="e">
        <f>db[[#This Row],[QTY B]]*IF(db[[#This Row],[QTY TG]]="",1,db[[#This Row],[QTY TG]])*IF(db[[#This Row],[QTY K]]="",1,db[[#This Row],[QTY K]])</f>
        <v>#VALUE!</v>
      </c>
      <c r="AB2562" s="87" t="str">
        <f>IF(db[[#This Row],[STN K]]="",IF(db[[#This Row],[STN TG]]="",db[[#This Row],[STN B]],db[[#This Row],[STN TG]]),db[[#This Row],[STN K]])</f>
        <v/>
      </c>
      <c r="AC2562" s="87"/>
    </row>
    <row r="2563" spans="1:29" x14ac:dyDescent="0.25">
      <c r="A2563" s="87">
        <f>ROW()-1</f>
        <v>2562</v>
      </c>
      <c r="B2563" s="3" t="str">
        <f>LOWER(SUBSTITUTE(SUBSTITUTE(SUBSTITUTE(SUBSTITUTE(SUBSTITUTE(SUBSTITUTE(db[[#This Row],[NB BM]]," ",),".",""),"-",""),"(",""),")",""),"/",""))</f>
        <v/>
      </c>
      <c r="C2563" s="3" t="str">
        <f>LOWER(SUBSTITUTE(SUBSTITUTE(SUBSTITUTE(SUBSTITUTE(SUBSTITUTE(SUBSTITUTE(SUBSTITUTE(SUBSTITUTE(SUBSTITUTE(db[[#This Row],[NB NOTA]]," ",),".",""),"-",""),"(",""),")",""),",",""),"/",""),"""",""),"+",""))</f>
        <v/>
      </c>
      <c r="D2563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E2563" s="3" t="str">
        <f>LOWER(SUBSTITUTE(SUBSTITUTE(SUBSTITUTE(SUBSTITUTE(SUBSTITUTE(SUBSTITUTE(SUBSTITUTE(SUBSTITUTE(SUBSTITUTE(db[[#This Row],[NB BM]]&amp;db[[#This Row],[QTY/ CTN]]," ",),".",""),"-",""),"(",""),")",""),",",""),"/",""),"""",""),"+",""))</f>
        <v>12grs</v>
      </c>
      <c r="F25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G2563" s="1"/>
      <c r="I2563" s="49" t="s">
        <v>4913</v>
      </c>
      <c r="J2563" s="1" t="s">
        <v>1620</v>
      </c>
      <c r="K2563" s="26" t="str">
        <f>IF(db[[#This Row],[NB NOTA_C]]="","",COUNTIF([2]!B_MSK[concat],db[[#This Row],[NB NOTA_C]]))</f>
        <v/>
      </c>
      <c r="L2563" s="6" t="s">
        <v>1633</v>
      </c>
      <c r="M2563" s="1" t="s">
        <v>1697</v>
      </c>
      <c r="N2563" s="1" t="s">
        <v>2811</v>
      </c>
      <c r="O2563" s="1" t="s">
        <v>4914</v>
      </c>
      <c r="P2563" s="1" t="str">
        <f>IF(db[[#This Row],[QTY/ CTN]]="","",SUBSTITUTE(SUBSTITUTE(SUBSTITUTE(db[[#This Row],[QTY/ CTN]]," ","_",2),"(",""),")","")&amp;"_")</f>
        <v>12 GRS_</v>
      </c>
      <c r="Q2563" s="1">
        <f>IF(db[[#This Row],[H_QTY/ CTN]]="","",SEARCH("_",db[[#This Row],[H_QTY/ CTN]]))</f>
        <v>7</v>
      </c>
      <c r="R2563" s="1">
        <f>IF(db[[#This Row],[H_QTY/ CTN]]="","",LEN(db[[#This Row],[H_QTY/ CTN]]))</f>
        <v>7</v>
      </c>
      <c r="S2563" s="90" t="str">
        <f>IF(db[[#This Row],[H_QTY/ CTN]]="","",LEFT(db[[#This Row],[H_QTY/ CTN]],db[[#This Row],[H_1]]-1))</f>
        <v>12 GRS</v>
      </c>
      <c r="T2563" s="87" t="str">
        <f>IF(NOT(db[[#This Row],[H_1]]=db[[#This Row],[H_2]]),MID(db[[#This Row],[H_QTY/ CTN]],db[[#This Row],[H_1]]+1,db[[#This Row],[H_2]]-db[[#This Row],[H_1]]-1),"")</f>
        <v/>
      </c>
      <c r="U2563" s="87" t="str">
        <f>IF(db[[#This Row],[QTY/ CTN B]]="","",LEFT(db[[#This Row],[QTY/ CTN B]],SEARCH(" ",db[[#This Row],[QTY/ CTN B]],1)-1))</f>
        <v>12</v>
      </c>
      <c r="V2563" s="87" t="str">
        <f>IF(db[[#This Row],[QTY/ CTN B]]="","",RIGHT(db[[#This Row],[QTY/ CTN B]],LEN(db[[#This Row],[QTY/ CTN B]])-SEARCH(" ",db[[#This Row],[QTY/ CTN B]],1)))</f>
        <v>GRS</v>
      </c>
      <c r="W2563" s="87">
        <f>IF(db[[#This Row],[QTY/ CTN TG]]="",IF(db[[#This Row],[STN TG]]="","",12),LEFT(db[[#This Row],[QTY/ CTN TG]],SEARCH(" ",db[[#This Row],[QTY/ CTN TG]],1)-1))</f>
        <v>12</v>
      </c>
      <c r="X2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563" s="87">
        <f>IF(db[[#This Row],[STN K]]="","",IF(db[[#This Row],[STN TG]]="LSN",12,""))</f>
        <v>12</v>
      </c>
      <c r="Z2563" s="87" t="str">
        <f>IF(db[[#This Row],[STN TG]]="LSN","PCS","")</f>
        <v>PCS</v>
      </c>
      <c r="AA2563" s="87">
        <f>db[[#This Row],[QTY B]]*IF(db[[#This Row],[QTY TG]]="",1,db[[#This Row],[QTY TG]])*IF(db[[#This Row],[QTY K]]="",1,db[[#This Row],[QTY K]])</f>
        <v>1728</v>
      </c>
      <c r="AB2563" s="87" t="str">
        <f>IF(db[[#This Row],[STN K]]="",IF(db[[#This Row],[STN TG]]="",db[[#This Row],[STN B]],db[[#This Row],[STN TG]]),db[[#This Row],[STN K]])</f>
        <v>PCS</v>
      </c>
      <c r="AC2563" s="87"/>
    </row>
    <row r="2564" spans="1:29" x14ac:dyDescent="0.25">
      <c r="A2564" s="87">
        <f>ROW()-1</f>
        <v>2563</v>
      </c>
      <c r="B2564" s="1" t="str">
        <f>LOWER(SUBSTITUTE(SUBSTITUTE(SUBSTITUTE(SUBSTITUTE(SUBSTITUTE(SUBSTITUTE(db[[#This Row],[NB BM]]," ",),".",""),"-",""),"(",""),")",""),"/",""))</f>
        <v/>
      </c>
      <c r="C2564" s="1" t="str">
        <f>LOWER(SUBSTITUTE(SUBSTITUTE(SUBSTITUTE(SUBSTITUTE(SUBSTITUTE(SUBSTITUTE(SUBSTITUTE(SUBSTITUTE(SUBSTITUTE(db[[#This Row],[NB NOTA]]," ",),".",""),"-",""),"(",""),")",""),",",""),"/",""),"""",""),"+",""))</f>
        <v/>
      </c>
      <c r="D2564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E2564" s="1" t="str">
        <f>LOWER(SUBSTITUTE(SUBSTITUTE(SUBSTITUTE(SUBSTITUTE(SUBSTITUTE(SUBSTITUTE(SUBSTITUTE(SUBSTITUTE(SUBSTITUTE(db[[#This Row],[NB BM]]&amp;db[[#This Row],[QTY/ CTN]]," ",),".",""),"-",""),"(",""),")",""),",",""),"/",""),"""",""),"+",""))</f>
        <v>72box10pcs</v>
      </c>
      <c r="F25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G2564" s="1"/>
      <c r="I2564" s="49" t="s">
        <v>5082</v>
      </c>
      <c r="J2564" s="1" t="s">
        <v>1620</v>
      </c>
      <c r="K2564" s="26" t="str">
        <f>IF(db[[#This Row],[NB NOTA_C]]="","",COUNTIF([2]!B_MSK[concat],db[[#This Row],[NB NOTA_C]]))</f>
        <v/>
      </c>
      <c r="L2564" s="6" t="s">
        <v>1631</v>
      </c>
      <c r="M2564" s="1" t="s">
        <v>1819</v>
      </c>
      <c r="N2564" s="1" t="s">
        <v>2816</v>
      </c>
      <c r="P2564" s="1" t="str">
        <f>IF(db[[#This Row],[QTY/ CTN]]="","",SUBSTITUTE(SUBSTITUTE(SUBSTITUTE(db[[#This Row],[QTY/ CTN]]," ","_",2),"(",""),")","")&amp;"_")</f>
        <v>72 BOX_10 PCS_</v>
      </c>
      <c r="Q2564" s="1">
        <f>IF(db[[#This Row],[H_QTY/ CTN]]="","",SEARCH("_",db[[#This Row],[H_QTY/ CTN]]))</f>
        <v>7</v>
      </c>
      <c r="R2564" s="1">
        <f>IF(db[[#This Row],[H_QTY/ CTN]]="","",LEN(db[[#This Row],[H_QTY/ CTN]]))</f>
        <v>14</v>
      </c>
      <c r="S2564" s="90" t="str">
        <f>IF(db[[#This Row],[H_QTY/ CTN]]="","",LEFT(db[[#This Row],[H_QTY/ CTN]],db[[#This Row],[H_1]]-1))</f>
        <v>72 BOX</v>
      </c>
      <c r="T2564" s="87" t="str">
        <f>IF(NOT(db[[#This Row],[H_1]]=db[[#This Row],[H_2]]),MID(db[[#This Row],[H_QTY/ CTN]],db[[#This Row],[H_1]]+1,db[[#This Row],[H_2]]-db[[#This Row],[H_1]]-1),"")</f>
        <v>10 PCS</v>
      </c>
      <c r="U2564" s="87" t="str">
        <f>IF(db[[#This Row],[QTY/ CTN B]]="","",LEFT(db[[#This Row],[QTY/ CTN B]],SEARCH(" ",db[[#This Row],[QTY/ CTN B]],1)-1))</f>
        <v>72</v>
      </c>
      <c r="V2564" s="87" t="str">
        <f>IF(db[[#This Row],[QTY/ CTN B]]="","",RIGHT(db[[#This Row],[QTY/ CTN B]],LEN(db[[#This Row],[QTY/ CTN B]])-SEARCH(" ",db[[#This Row],[QTY/ CTN B]],1)))</f>
        <v>BOX</v>
      </c>
      <c r="W2564" s="87" t="str">
        <f>IF(db[[#This Row],[QTY/ CTN TG]]="",IF(db[[#This Row],[STN TG]]="","",12),LEFT(db[[#This Row],[QTY/ CTN TG]],SEARCH(" ",db[[#This Row],[QTY/ CTN TG]],1)-1))</f>
        <v>10</v>
      </c>
      <c r="X2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64" s="87" t="str">
        <f>IF(db[[#This Row],[STN K]]="","",IF(db[[#This Row],[STN TG]]="LSN",12,""))</f>
        <v/>
      </c>
      <c r="Z2564" s="87" t="str">
        <f>IF(db[[#This Row],[STN TG]]="LSN","PCS","")</f>
        <v/>
      </c>
      <c r="AA2564" s="87">
        <f>db[[#This Row],[QTY B]]*IF(db[[#This Row],[QTY TG]]="",1,db[[#This Row],[QTY TG]])*IF(db[[#This Row],[QTY K]]="",1,db[[#This Row],[QTY K]])</f>
        <v>720</v>
      </c>
      <c r="AB2564" s="87" t="str">
        <f>IF(db[[#This Row],[STN K]]="",IF(db[[#This Row],[STN TG]]="",db[[#This Row],[STN B]],db[[#This Row],[STN TG]]),db[[#This Row],[STN K]])</f>
        <v>PCS</v>
      </c>
      <c r="AC2564" s="87"/>
    </row>
    <row r="2565" spans="1:29" x14ac:dyDescent="0.25">
      <c r="A2565" s="87">
        <f>ROW()-1</f>
        <v>2564</v>
      </c>
      <c r="B2565" s="1" t="str">
        <f>LOWER(SUBSTITUTE(SUBSTITUTE(SUBSTITUTE(SUBSTITUTE(SUBSTITUTE(SUBSTITUTE(db[[#This Row],[NB BM]]," ",),".",""),"-",""),"(",""),")",""),"/",""))</f>
        <v/>
      </c>
      <c r="C2565" s="1" t="str">
        <f>LOWER(SUBSTITUTE(SUBSTITUTE(SUBSTITUTE(SUBSTITUTE(SUBSTITUTE(SUBSTITUTE(SUBSTITUTE(SUBSTITUTE(SUBSTITUTE(db[[#This Row],[NB NOTA]]," ",),".",""),"-",""),"(",""),")",""),",",""),"/",""),"""",""),"+",""))</f>
        <v/>
      </c>
      <c r="D2565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E2565" s="1" t="str">
        <f>LOWER(SUBSTITUTE(SUBSTITUTE(SUBSTITUTE(SUBSTITUTE(SUBSTITUTE(SUBSTITUTE(SUBSTITUTE(SUBSTITUTE(SUBSTITUTE(db[[#This Row],[NB BM]]&amp;db[[#This Row],[QTY/ CTN]]," ",),".",""),"-",""),"(",""),")",""),",",""),"/",""),"""",""),"+",""))</f>
        <v>72box10pcs</v>
      </c>
      <c r="F25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G2565" s="1"/>
      <c r="I2565" s="49" t="s">
        <v>4857</v>
      </c>
      <c r="J2565" s="1" t="s">
        <v>1620</v>
      </c>
      <c r="K2565" s="26" t="str">
        <f>IF(db[[#This Row],[NB NOTA_C]]="","",COUNTIF([2]!B_MSK[concat],db[[#This Row],[NB NOTA_C]]))</f>
        <v/>
      </c>
      <c r="L2565" s="6" t="s">
        <v>1631</v>
      </c>
      <c r="M2565" s="1" t="s">
        <v>1819</v>
      </c>
      <c r="N2565" s="1" t="s">
        <v>2816</v>
      </c>
      <c r="O2565" s="1" t="s">
        <v>4858</v>
      </c>
      <c r="P2565" s="1" t="str">
        <f>IF(db[[#This Row],[QTY/ CTN]]="","",SUBSTITUTE(SUBSTITUTE(SUBSTITUTE(db[[#This Row],[QTY/ CTN]]," ","_",2),"(",""),")","")&amp;"_")</f>
        <v>72 BOX_10 PCS_</v>
      </c>
      <c r="Q2565" s="1">
        <f>IF(db[[#This Row],[H_QTY/ CTN]]="","",SEARCH("_",db[[#This Row],[H_QTY/ CTN]]))</f>
        <v>7</v>
      </c>
      <c r="R2565" s="1">
        <f>IF(db[[#This Row],[H_QTY/ CTN]]="","",LEN(db[[#This Row],[H_QTY/ CTN]]))</f>
        <v>14</v>
      </c>
      <c r="S2565" s="90" t="str">
        <f>IF(db[[#This Row],[H_QTY/ CTN]]="","",LEFT(db[[#This Row],[H_QTY/ CTN]],db[[#This Row],[H_1]]-1))</f>
        <v>72 BOX</v>
      </c>
      <c r="T2565" s="87" t="str">
        <f>IF(NOT(db[[#This Row],[H_1]]=db[[#This Row],[H_2]]),MID(db[[#This Row],[H_QTY/ CTN]],db[[#This Row],[H_1]]+1,db[[#This Row],[H_2]]-db[[#This Row],[H_1]]-1),"")</f>
        <v>10 PCS</v>
      </c>
      <c r="U2565" s="87" t="str">
        <f>IF(db[[#This Row],[QTY/ CTN B]]="","",LEFT(db[[#This Row],[QTY/ CTN B]],SEARCH(" ",db[[#This Row],[QTY/ CTN B]],1)-1))</f>
        <v>72</v>
      </c>
      <c r="V2565" s="87" t="str">
        <f>IF(db[[#This Row],[QTY/ CTN B]]="","",RIGHT(db[[#This Row],[QTY/ CTN B]],LEN(db[[#This Row],[QTY/ CTN B]])-SEARCH(" ",db[[#This Row],[QTY/ CTN B]],1)))</f>
        <v>BOX</v>
      </c>
      <c r="W2565" s="87" t="str">
        <f>IF(db[[#This Row],[QTY/ CTN TG]]="",IF(db[[#This Row],[STN TG]]="","",12),LEFT(db[[#This Row],[QTY/ CTN TG]],SEARCH(" ",db[[#This Row],[QTY/ CTN TG]],1)-1))</f>
        <v>10</v>
      </c>
      <c r="X2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65" s="87" t="str">
        <f>IF(db[[#This Row],[STN K]]="","",IF(db[[#This Row],[STN TG]]="LSN",12,""))</f>
        <v/>
      </c>
      <c r="Z2565" s="87" t="str">
        <f>IF(db[[#This Row],[STN TG]]="LSN","PCS","")</f>
        <v/>
      </c>
      <c r="AA2565" s="87">
        <f>db[[#This Row],[QTY B]]*IF(db[[#This Row],[QTY TG]]="",1,db[[#This Row],[QTY TG]])*IF(db[[#This Row],[QTY K]]="",1,db[[#This Row],[QTY K]])</f>
        <v>720</v>
      </c>
      <c r="AB2565" s="87" t="str">
        <f>IF(db[[#This Row],[STN K]]="",IF(db[[#This Row],[STN TG]]="",db[[#This Row],[STN B]],db[[#This Row],[STN TG]]),db[[#This Row],[STN K]])</f>
        <v>PCS</v>
      </c>
      <c r="AC2565" s="87"/>
    </row>
    <row r="2566" spans="1:29" x14ac:dyDescent="0.25">
      <c r="A2566" s="87">
        <f>ROW()-1</f>
        <v>2565</v>
      </c>
      <c r="B2566" s="1" t="str">
        <f>LOWER(SUBSTITUTE(SUBSTITUTE(SUBSTITUTE(SUBSTITUTE(SUBSTITUTE(SUBSTITUTE(db[[#This Row],[NB BM]]," ",),".",""),"-",""),"(",""),")",""),"/",""))</f>
        <v>isicutterjkl150</v>
      </c>
      <c r="C2566" s="1" t="str">
        <f>LOWER(SUBSTITUTE(SUBSTITUTE(SUBSTITUTE(SUBSTITUTE(SUBSTITUTE(SUBSTITUTE(SUBSTITUTE(SUBSTITUTE(SUBSTITUTE(db[[#This Row],[NB NOTA]]," ",),".",""),"-",""),"(",""),")",""),",",""),"/",""),"""",""),"+",""))</f>
        <v/>
      </c>
      <c r="D256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2566" s="1" t="str">
        <f>LOWER(SUBSTITUTE(SUBSTITUTE(SUBSTITUTE(SUBSTITUTE(SUBSTITUTE(SUBSTITUTE(SUBSTITUTE(SUBSTITUTE(SUBSTITUTE(db[[#This Row],[NB BM]]&amp;db[[#This Row],[QTY/ CTN]]," ",),".",""),"-",""),"(",""),")",""),",",""),"/",""),"""",""),"+",""))</f>
        <v>isicutterjkl15040lsn</v>
      </c>
      <c r="F25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40lsnartomoro</v>
      </c>
      <c r="G2566" s="1" t="s">
        <v>264</v>
      </c>
      <c r="I2566" s="49" t="s">
        <v>266</v>
      </c>
      <c r="J2566" s="1" t="s">
        <v>1620</v>
      </c>
      <c r="K2566" s="26" t="str">
        <f>IF(db[[#This Row],[NB NOTA_C]]="","",COUNTIF([2]!B_MSK[concat],db[[#This Row],[NB NOTA_C]]))</f>
        <v/>
      </c>
      <c r="L2566" s="6" t="s">
        <v>1631</v>
      </c>
      <c r="M2566" s="1" t="s">
        <v>1680</v>
      </c>
      <c r="N2566" s="1" t="s">
        <v>2794</v>
      </c>
      <c r="O2566" s="1" t="s">
        <v>6068</v>
      </c>
      <c r="P2566" s="1" t="str">
        <f>IF(db[[#This Row],[QTY/ CTN]]="","",SUBSTITUTE(SUBSTITUTE(SUBSTITUTE(db[[#This Row],[QTY/ CTN]]," ","_",2),"(",""),")","")&amp;"_")</f>
        <v>40 LSN_</v>
      </c>
      <c r="Q2566" s="1">
        <f>IF(db[[#This Row],[H_QTY/ CTN]]="","",SEARCH("_",db[[#This Row],[H_QTY/ CTN]]))</f>
        <v>7</v>
      </c>
      <c r="R2566" s="1">
        <f>IF(db[[#This Row],[H_QTY/ CTN]]="","",LEN(db[[#This Row],[H_QTY/ CTN]]))</f>
        <v>7</v>
      </c>
      <c r="S2566" s="90" t="str">
        <f>IF(db[[#This Row],[H_QTY/ CTN]]="","",LEFT(db[[#This Row],[H_QTY/ CTN]],db[[#This Row],[H_1]]-1))</f>
        <v>40 LSN</v>
      </c>
      <c r="T2566" s="87" t="str">
        <f>IF(NOT(db[[#This Row],[H_1]]=db[[#This Row],[H_2]]),MID(db[[#This Row],[H_QTY/ CTN]],db[[#This Row],[H_1]]+1,db[[#This Row],[H_2]]-db[[#This Row],[H_1]]-1),"")</f>
        <v/>
      </c>
      <c r="U2566" s="87" t="str">
        <f>IF(db[[#This Row],[QTY/ CTN B]]="","",LEFT(db[[#This Row],[QTY/ CTN B]],SEARCH(" ",db[[#This Row],[QTY/ CTN B]],1)-1))</f>
        <v>40</v>
      </c>
      <c r="V2566" s="87" t="str">
        <f>IF(db[[#This Row],[QTY/ CTN B]]="","",RIGHT(db[[#This Row],[QTY/ CTN B]],LEN(db[[#This Row],[QTY/ CTN B]])-SEARCH(" ",db[[#This Row],[QTY/ CTN B]],1)))</f>
        <v>LSN</v>
      </c>
      <c r="W2566" s="87">
        <f>IF(db[[#This Row],[QTY/ CTN TG]]="",IF(db[[#This Row],[STN TG]]="","",12),LEFT(db[[#This Row],[QTY/ CTN TG]],SEARCH(" ",db[[#This Row],[QTY/ CTN TG]],1)-1))</f>
        <v>12</v>
      </c>
      <c r="X2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66" s="87" t="str">
        <f>IF(db[[#This Row],[STN K]]="","",IF(db[[#This Row],[STN TG]]="LSN",12,""))</f>
        <v/>
      </c>
      <c r="Z2566" s="87" t="str">
        <f>IF(db[[#This Row],[STN TG]]="LSN","PCS","")</f>
        <v/>
      </c>
      <c r="AA2566" s="87">
        <f>db[[#This Row],[QTY B]]*IF(db[[#This Row],[QTY TG]]="",1,db[[#This Row],[QTY TG]])*IF(db[[#This Row],[QTY K]]="",1,db[[#This Row],[QTY K]])</f>
        <v>480</v>
      </c>
      <c r="AB2566" s="87" t="str">
        <f>IF(db[[#This Row],[STN K]]="",IF(db[[#This Row],[STN TG]]="",db[[#This Row],[STN B]],db[[#This Row],[STN TG]]),db[[#This Row],[STN K]])</f>
        <v>PCS</v>
      </c>
      <c r="AC2566" s="87"/>
    </row>
    <row r="2567" spans="1:29" x14ac:dyDescent="0.25">
      <c r="A2567" s="87">
        <f>ROW()-1</f>
        <v>2566</v>
      </c>
      <c r="B2567" s="1" t="str">
        <f>LOWER(SUBSTITUTE(SUBSTITUTE(SUBSTITUTE(SUBSTITUTE(SUBSTITUTE(SUBSTITUTE(db[[#This Row],[NB BM]]," ",),".",""),"-",""),"(",""),")",""),"/",""))</f>
        <v/>
      </c>
      <c r="C2567" s="1" t="str">
        <f>LOWER(SUBSTITUTE(SUBSTITUTE(SUBSTITUTE(SUBSTITUTE(SUBSTITUTE(SUBSTITUTE(SUBSTITUTE(SUBSTITUTE(SUBSTITUTE(db[[#This Row],[NB NOTA]]," ",),".",""),"-",""),"(",""),")",""),",",""),"/",""),"""",""),"+",""))</f>
        <v/>
      </c>
      <c r="D2567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E2567" s="1" t="str">
        <f>LOWER(SUBSTITUTE(SUBSTITUTE(SUBSTITUTE(SUBSTITUTE(SUBSTITUTE(SUBSTITUTE(SUBSTITUTE(SUBSTITUTE(SUBSTITUTE(db[[#This Row],[NB BM]]&amp;db[[#This Row],[QTY/ CTN]]," ",),".",""),"-",""),"(",""),")",""),",",""),"/",""),"""",""),"+",""))</f>
        <v>160pcs</v>
      </c>
      <c r="F25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160pcsartomoro</v>
      </c>
      <c r="G2567" s="1"/>
      <c r="I2567" s="2" t="s">
        <v>4859</v>
      </c>
      <c r="J2567" s="1" t="s">
        <v>1620</v>
      </c>
      <c r="K2567" s="26" t="str">
        <f>IF(db[[#This Row],[NB NOTA_C]]="","",COUNTIF([2]!B_MSK[concat],db[[#This Row],[NB NOTA_C]]))</f>
        <v/>
      </c>
      <c r="L2567" s="6" t="s">
        <v>1631</v>
      </c>
      <c r="M2567" s="1" t="s">
        <v>1701</v>
      </c>
      <c r="N2567" s="1" t="s">
        <v>3509</v>
      </c>
      <c r="O2567" s="1" t="s">
        <v>6154</v>
      </c>
      <c r="P2567" s="1" t="str">
        <f>IF(db[[#This Row],[QTY/ CTN]]="","",SUBSTITUTE(SUBSTITUTE(SUBSTITUTE(db[[#This Row],[QTY/ CTN]]," ","_",2),"(",""),")","")&amp;"_")</f>
        <v>160 PCS_</v>
      </c>
      <c r="Q2567" s="1">
        <f>IF(db[[#This Row],[H_QTY/ CTN]]="","",SEARCH("_",db[[#This Row],[H_QTY/ CTN]]))</f>
        <v>8</v>
      </c>
      <c r="R2567" s="1">
        <f>IF(db[[#This Row],[H_QTY/ CTN]]="","",LEN(db[[#This Row],[H_QTY/ CTN]]))</f>
        <v>8</v>
      </c>
      <c r="S2567" s="90" t="str">
        <f>IF(db[[#This Row],[H_QTY/ CTN]]="","",LEFT(db[[#This Row],[H_QTY/ CTN]],db[[#This Row],[H_1]]-1))</f>
        <v>160 PCS</v>
      </c>
      <c r="T2567" s="87" t="str">
        <f>IF(NOT(db[[#This Row],[H_1]]=db[[#This Row],[H_2]]),MID(db[[#This Row],[H_QTY/ CTN]],db[[#This Row],[H_1]]+1,db[[#This Row],[H_2]]-db[[#This Row],[H_1]]-1),"")</f>
        <v/>
      </c>
      <c r="U2567" s="87" t="str">
        <f>IF(db[[#This Row],[QTY/ CTN B]]="","",LEFT(db[[#This Row],[QTY/ CTN B]],SEARCH(" ",db[[#This Row],[QTY/ CTN B]],1)-1))</f>
        <v>160</v>
      </c>
      <c r="V2567" s="87" t="str">
        <f>IF(db[[#This Row],[QTY/ CTN B]]="","",RIGHT(db[[#This Row],[QTY/ CTN B]],LEN(db[[#This Row],[QTY/ CTN B]])-SEARCH(" ",db[[#This Row],[QTY/ CTN B]],1)))</f>
        <v>PCS</v>
      </c>
      <c r="W2567" s="87" t="str">
        <f>IF(db[[#This Row],[QTY/ CTN TG]]="",IF(db[[#This Row],[STN TG]]="","",12),LEFT(db[[#This Row],[QTY/ CTN TG]],SEARCH(" ",db[[#This Row],[QTY/ CTN TG]],1)-1))</f>
        <v/>
      </c>
      <c r="X2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67" s="87" t="str">
        <f>IF(db[[#This Row],[STN K]]="","",IF(db[[#This Row],[STN TG]]="LSN",12,""))</f>
        <v/>
      </c>
      <c r="Z2567" s="87" t="str">
        <f>IF(db[[#This Row],[STN TG]]="LSN","PCS","")</f>
        <v/>
      </c>
      <c r="AA2567" s="87">
        <f>db[[#This Row],[QTY B]]*IF(db[[#This Row],[QTY TG]]="",1,db[[#This Row],[QTY TG]])*IF(db[[#This Row],[QTY K]]="",1,db[[#This Row],[QTY K]])</f>
        <v>160</v>
      </c>
      <c r="AB2567" s="87" t="str">
        <f>IF(db[[#This Row],[STN K]]="",IF(db[[#This Row],[STN TG]]="",db[[#This Row],[STN B]],db[[#This Row],[STN TG]]),db[[#This Row],[STN K]])</f>
        <v>PCS</v>
      </c>
      <c r="AC2567" s="87"/>
    </row>
    <row r="2568" spans="1:29" x14ac:dyDescent="0.25">
      <c r="A2568" s="87">
        <f>ROW()-1</f>
        <v>2567</v>
      </c>
      <c r="B2568" s="1" t="str">
        <f>LOWER(SUBSTITUTE(SUBSTITUTE(SUBSTITUTE(SUBSTITUTE(SUBSTITUTE(SUBSTITUTE(db[[#This Row],[NB BM]]," ",),".",""),"-",""),"(",""),")",""),"/",""))</f>
        <v/>
      </c>
      <c r="C2568" s="1" t="str">
        <f>LOWER(SUBSTITUTE(SUBSTITUTE(SUBSTITUTE(SUBSTITUTE(SUBSTITUTE(SUBSTITUTE(SUBSTITUTE(SUBSTITUTE(SUBSTITUTE(db[[#This Row],[NB NOTA]]," ",),".",""),"-",""),"(",""),")",""),",",""),"/",""),"""",""),"+",""))</f>
        <v/>
      </c>
      <c r="D2568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E2568" s="1" t="str">
        <f>LOWER(SUBSTITUTE(SUBSTITUTE(SUBSTITUTE(SUBSTITUTE(SUBSTITUTE(SUBSTITUTE(SUBSTITUTE(SUBSTITUTE(SUBSTITUTE(db[[#This Row],[NB BM]]&amp;db[[#This Row],[QTY/ CTN]]," ",),".",""),"-",""),"(",""),")",""),",",""),"/",""),"""",""),"+",""))</f>
        <v>48pcs</v>
      </c>
      <c r="F25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48pcsartomoro</v>
      </c>
      <c r="G2568" s="1"/>
      <c r="I2568" s="49" t="s">
        <v>5119</v>
      </c>
      <c r="J2568" s="1" t="s">
        <v>1620</v>
      </c>
      <c r="K2568" s="26" t="str">
        <f>IF(db[[#This Row],[NB NOTA_C]]="","",COUNTIF([2]!B_MSK[concat],db[[#This Row],[NB NOTA_C]]))</f>
        <v/>
      </c>
      <c r="L2568" s="6" t="s">
        <v>1631</v>
      </c>
      <c r="M2568" s="1" t="s">
        <v>1669</v>
      </c>
      <c r="N2568" s="1" t="s">
        <v>2820</v>
      </c>
      <c r="O2568" s="1" t="s">
        <v>5120</v>
      </c>
      <c r="P2568" s="1" t="str">
        <f>IF(db[[#This Row],[QTY/ CTN]]="","",SUBSTITUTE(SUBSTITUTE(SUBSTITUTE(db[[#This Row],[QTY/ CTN]]," ","_",2),"(",""),")","")&amp;"_")</f>
        <v>48 PCS_</v>
      </c>
      <c r="Q2568" s="1">
        <f>IF(db[[#This Row],[H_QTY/ CTN]]="","",SEARCH("_",db[[#This Row],[H_QTY/ CTN]]))</f>
        <v>7</v>
      </c>
      <c r="R2568" s="1">
        <f>IF(db[[#This Row],[H_QTY/ CTN]]="","",LEN(db[[#This Row],[H_QTY/ CTN]]))</f>
        <v>7</v>
      </c>
      <c r="S2568" s="90" t="str">
        <f>IF(db[[#This Row],[H_QTY/ CTN]]="","",LEFT(db[[#This Row],[H_QTY/ CTN]],db[[#This Row],[H_1]]-1))</f>
        <v>48 PCS</v>
      </c>
      <c r="T2568" s="87" t="str">
        <f>IF(NOT(db[[#This Row],[H_1]]=db[[#This Row],[H_2]]),MID(db[[#This Row],[H_QTY/ CTN]],db[[#This Row],[H_1]]+1,db[[#This Row],[H_2]]-db[[#This Row],[H_1]]-1),"")</f>
        <v/>
      </c>
      <c r="U2568" s="87" t="str">
        <f>IF(db[[#This Row],[QTY/ CTN B]]="","",LEFT(db[[#This Row],[QTY/ CTN B]],SEARCH(" ",db[[#This Row],[QTY/ CTN B]],1)-1))</f>
        <v>48</v>
      </c>
      <c r="V2568" s="87" t="str">
        <f>IF(db[[#This Row],[QTY/ CTN B]]="","",RIGHT(db[[#This Row],[QTY/ CTN B]],LEN(db[[#This Row],[QTY/ CTN B]])-SEARCH(" ",db[[#This Row],[QTY/ CTN B]],1)))</f>
        <v>PCS</v>
      </c>
      <c r="W2568" s="87" t="str">
        <f>IF(db[[#This Row],[QTY/ CTN TG]]="",IF(db[[#This Row],[STN TG]]="","",12),LEFT(db[[#This Row],[QTY/ CTN TG]],SEARCH(" ",db[[#This Row],[QTY/ CTN TG]],1)-1))</f>
        <v/>
      </c>
      <c r="X2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68" s="87" t="str">
        <f>IF(db[[#This Row],[STN K]]="","",IF(db[[#This Row],[STN TG]]="LSN",12,""))</f>
        <v/>
      </c>
      <c r="Z2568" s="87" t="str">
        <f>IF(db[[#This Row],[STN TG]]="LSN","PCS","")</f>
        <v/>
      </c>
      <c r="AA2568" s="87">
        <f>db[[#This Row],[QTY B]]*IF(db[[#This Row],[QTY TG]]="",1,db[[#This Row],[QTY TG]])*IF(db[[#This Row],[QTY K]]="",1,db[[#This Row],[QTY K]])</f>
        <v>48</v>
      </c>
      <c r="AB2568" s="87" t="str">
        <f>IF(db[[#This Row],[STN K]]="",IF(db[[#This Row],[STN TG]]="",db[[#This Row],[STN B]],db[[#This Row],[STN TG]]),db[[#This Row],[STN K]])</f>
        <v>PCS</v>
      </c>
      <c r="AC2568" s="87"/>
    </row>
    <row r="2569" spans="1:29" x14ac:dyDescent="0.25">
      <c r="A2569" s="87">
        <f>ROW()-1</f>
        <v>2568</v>
      </c>
      <c r="B2569" s="1" t="str">
        <f>LOWER(SUBSTITUTE(SUBSTITUTE(SUBSTITUTE(SUBSTITUTE(SUBSTITUTE(SUBSTITUTE(db[[#This Row],[NB BM]]," ",),".",""),"-",""),"(",""),")",""),"/",""))</f>
        <v/>
      </c>
      <c r="C2569" s="1" t="str">
        <f>LOWER(SUBSTITUTE(SUBSTITUTE(SUBSTITUTE(SUBSTITUTE(SUBSTITUTE(SUBSTITUTE(SUBSTITUTE(SUBSTITUTE(SUBSTITUTE(db[[#This Row],[NB NOTA]]," ",),".",""),"-",""),"(",""),")",""),",",""),"/",""),"""",""),"+",""))</f>
        <v/>
      </c>
      <c r="D256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E2569" s="1" t="str">
        <f>LOWER(SUBSTITUTE(SUBSTITUTE(SUBSTITUTE(SUBSTITUTE(SUBSTITUTE(SUBSTITUTE(SUBSTITUTE(SUBSTITUTE(SUBSTITUTE(db[[#This Row],[NB BM]]&amp;db[[#This Row],[QTY/ CTN]]," ",),".",""),"-",""),"(",""),")",""),",",""),"/",""),"""",""),"+",""))</f>
        <v>24lsn</v>
      </c>
      <c r="F25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24lsnartomoro</v>
      </c>
      <c r="G2569" s="1"/>
      <c r="I2569" s="49" t="s">
        <v>5033</v>
      </c>
      <c r="J2569" s="1" t="s">
        <v>1620</v>
      </c>
      <c r="K2569" s="26" t="str">
        <f>IF(db[[#This Row],[NB NOTA_C]]="","",COUNTIF([2]!B_MSK[concat],db[[#This Row],[NB NOTA_C]]))</f>
        <v/>
      </c>
      <c r="L2569" s="6" t="s">
        <v>1631</v>
      </c>
      <c r="M2569" s="1" t="s">
        <v>1721</v>
      </c>
      <c r="N2569" s="1" t="s">
        <v>2810</v>
      </c>
      <c r="O2569" s="1" t="s">
        <v>5034</v>
      </c>
      <c r="P2569" s="1" t="str">
        <f>IF(db[[#This Row],[QTY/ CTN]]="","",SUBSTITUTE(SUBSTITUTE(SUBSTITUTE(db[[#This Row],[QTY/ CTN]]," ","_",2),"(",""),")","")&amp;"_")</f>
        <v>24 LSN_</v>
      </c>
      <c r="Q2569" s="1">
        <f>IF(db[[#This Row],[H_QTY/ CTN]]="","",SEARCH("_",db[[#This Row],[H_QTY/ CTN]]))</f>
        <v>7</v>
      </c>
      <c r="R2569" s="1">
        <f>IF(db[[#This Row],[H_QTY/ CTN]]="","",LEN(db[[#This Row],[H_QTY/ CTN]]))</f>
        <v>7</v>
      </c>
      <c r="S2569" s="90" t="str">
        <f>IF(db[[#This Row],[H_QTY/ CTN]]="","",LEFT(db[[#This Row],[H_QTY/ CTN]],db[[#This Row],[H_1]]-1))</f>
        <v>24 LSN</v>
      </c>
      <c r="T2569" s="87" t="str">
        <f>IF(NOT(db[[#This Row],[H_1]]=db[[#This Row],[H_2]]),MID(db[[#This Row],[H_QTY/ CTN]],db[[#This Row],[H_1]]+1,db[[#This Row],[H_2]]-db[[#This Row],[H_1]]-1),"")</f>
        <v/>
      </c>
      <c r="U2569" s="87" t="str">
        <f>IF(db[[#This Row],[QTY/ CTN B]]="","",LEFT(db[[#This Row],[QTY/ CTN B]],SEARCH(" ",db[[#This Row],[QTY/ CTN B]],1)-1))</f>
        <v>24</v>
      </c>
      <c r="V2569" s="87" t="str">
        <f>IF(db[[#This Row],[QTY/ CTN B]]="","",RIGHT(db[[#This Row],[QTY/ CTN B]],LEN(db[[#This Row],[QTY/ CTN B]])-SEARCH(" ",db[[#This Row],[QTY/ CTN B]],1)))</f>
        <v>LSN</v>
      </c>
      <c r="W2569" s="87">
        <f>IF(db[[#This Row],[QTY/ CTN TG]]="",IF(db[[#This Row],[STN TG]]="","",12),LEFT(db[[#This Row],[QTY/ CTN TG]],SEARCH(" ",db[[#This Row],[QTY/ CTN TG]],1)-1))</f>
        <v>12</v>
      </c>
      <c r="X2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69" s="87" t="str">
        <f>IF(db[[#This Row],[STN K]]="","",IF(db[[#This Row],[STN TG]]="LSN",12,""))</f>
        <v/>
      </c>
      <c r="Z2569" s="87" t="str">
        <f>IF(db[[#This Row],[STN TG]]="LSN","PCS","")</f>
        <v/>
      </c>
      <c r="AA2569" s="87">
        <f>db[[#This Row],[QTY B]]*IF(db[[#This Row],[QTY TG]]="",1,db[[#This Row],[QTY TG]])*IF(db[[#This Row],[QTY K]]="",1,db[[#This Row],[QTY K]])</f>
        <v>288</v>
      </c>
      <c r="AB2569" s="87" t="str">
        <f>IF(db[[#This Row],[STN K]]="",IF(db[[#This Row],[STN TG]]="",db[[#This Row],[STN B]],db[[#This Row],[STN TG]]),db[[#This Row],[STN K]])</f>
        <v>PCS</v>
      </c>
      <c r="AC2569" s="87"/>
    </row>
    <row r="2570" spans="1:29" x14ac:dyDescent="0.25">
      <c r="A2570" s="87">
        <f>ROW()-1</f>
        <v>2569</v>
      </c>
      <c r="B2570" s="1" t="str">
        <f>LOWER(SUBSTITUTE(SUBSTITUTE(SUBSTITUTE(SUBSTITUTE(SUBSTITUTE(SUBSTITUTE(db[[#This Row],[NB BM]]," ",),".",""),"-",""),"(",""),")",""),"/",""))</f>
        <v/>
      </c>
      <c r="C2570" s="1" t="str">
        <f>LOWER(SUBSTITUTE(SUBSTITUTE(SUBSTITUTE(SUBSTITUTE(SUBSTITUTE(SUBSTITUTE(SUBSTITUTE(SUBSTITUTE(SUBSTITUTE(db[[#This Row],[NB NOTA]]," ",),".",""),"-",""),"(",""),")",""),",",""),"/",""),"""",""),"+",""))</f>
        <v/>
      </c>
      <c r="D2570" s="1" t="str">
        <f>LOWER(SUBSTITUTE(SUBSTITUTE(SUBSTITUTE(SUBSTITUTE(SUBSTITUTE(SUBSTITUTE(SUBSTITUTE(SUBSTITUTE(SUBSTITUTE(db[[#This Row],[NB PAJAK]]," ",""),"-",""),"(",""),")",""),".",""),",",""),"/",""),"""",""),"+",""))</f>
        <v/>
      </c>
      <c r="E2570" s="1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25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/>
      </c>
      <c r="G2570" s="1"/>
      <c r="I2570" s="64"/>
      <c r="K2570" s="26" t="str">
        <f>IF(db[[#This Row],[NB NOTA_C]]="","",COUNTIF([2]!B_MSK[concat],db[[#This Row],[NB NOTA_C]]))</f>
        <v/>
      </c>
      <c r="L2570" s="6"/>
      <c r="P2570" s="1" t="str">
        <f>IF(db[[#This Row],[QTY/ CTN]]="","",SUBSTITUTE(SUBSTITUTE(SUBSTITUTE(db[[#This Row],[QTY/ CTN]]," ","_",2),"(",""),")","")&amp;"_")</f>
        <v/>
      </c>
      <c r="Q2570" s="1" t="str">
        <f>IF(db[[#This Row],[H_QTY/ CTN]]="","",SEARCH("_",db[[#This Row],[H_QTY/ CTN]]))</f>
        <v/>
      </c>
      <c r="R2570" s="1" t="str">
        <f>IF(db[[#This Row],[H_QTY/ CTN]]="","",LEN(db[[#This Row],[H_QTY/ CTN]]))</f>
        <v/>
      </c>
      <c r="S2570" s="90" t="str">
        <f>IF(db[[#This Row],[H_QTY/ CTN]]="","",LEFT(db[[#This Row],[H_QTY/ CTN]],db[[#This Row],[H_1]]-1))</f>
        <v/>
      </c>
      <c r="T2570" s="87" t="str">
        <f>IF(NOT(db[[#This Row],[H_1]]=db[[#This Row],[H_2]]),MID(db[[#This Row],[H_QTY/ CTN]],db[[#This Row],[H_1]]+1,db[[#This Row],[H_2]]-db[[#This Row],[H_1]]-1),"")</f>
        <v/>
      </c>
      <c r="U2570" s="87" t="str">
        <f>IF(db[[#This Row],[QTY/ CTN B]]="","",LEFT(db[[#This Row],[QTY/ CTN B]],SEARCH(" ",db[[#This Row],[QTY/ CTN B]],1)-1))</f>
        <v/>
      </c>
      <c r="V2570" s="87" t="str">
        <f>IF(db[[#This Row],[QTY/ CTN B]]="","",RIGHT(db[[#This Row],[QTY/ CTN B]],LEN(db[[#This Row],[QTY/ CTN B]])-SEARCH(" ",db[[#This Row],[QTY/ CTN B]],1)))</f>
        <v/>
      </c>
      <c r="W2570" s="87" t="str">
        <f>IF(db[[#This Row],[QTY/ CTN TG]]="",IF(db[[#This Row],[STN TG]]="","",12),LEFT(db[[#This Row],[QTY/ CTN TG]],SEARCH(" ",db[[#This Row],[QTY/ CTN TG]],1)-1))</f>
        <v/>
      </c>
      <c r="X2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0" s="87" t="str">
        <f>IF(db[[#This Row],[STN K]]="","",IF(db[[#This Row],[STN TG]]="LSN",12,""))</f>
        <v/>
      </c>
      <c r="Z2570" s="87" t="str">
        <f>IF(db[[#This Row],[STN TG]]="LSN","PCS","")</f>
        <v/>
      </c>
      <c r="AA2570" s="87" t="e">
        <f>db[[#This Row],[QTY B]]*IF(db[[#This Row],[QTY TG]]="",1,db[[#This Row],[QTY TG]])*IF(db[[#This Row],[QTY K]]="",1,db[[#This Row],[QTY K]])</f>
        <v>#VALUE!</v>
      </c>
      <c r="AB2570" s="87" t="str">
        <f>IF(db[[#This Row],[STN K]]="",IF(db[[#This Row],[STN TG]]="",db[[#This Row],[STN B]],db[[#This Row],[STN TG]]),db[[#This Row],[STN K]])</f>
        <v/>
      </c>
      <c r="AC2570" s="87"/>
    </row>
    <row r="2571" spans="1:29" x14ac:dyDescent="0.25">
      <c r="A2571" s="87">
        <f>ROW()-1</f>
        <v>2570</v>
      </c>
      <c r="B2571" s="1" t="str">
        <f>LOWER(SUBSTITUTE(SUBSTITUTE(SUBSTITUTE(SUBSTITUTE(SUBSTITUTE(SUBSTITUTE(db[[#This Row],[NB BM]]," ",),".",""),"-",""),"(",""),")",""),"/",""))</f>
        <v/>
      </c>
      <c r="C2571" s="1" t="str">
        <f>LOWER(SUBSTITUTE(SUBSTITUTE(SUBSTITUTE(SUBSTITUTE(SUBSTITUTE(SUBSTITUTE(SUBSTITUTE(SUBSTITUTE(SUBSTITUTE(db[[#This Row],[NB NOTA]]," ",),".",""),"-",""),"(",""),")",""),",",""),"/",""),"""",""),"+",""))</f>
        <v/>
      </c>
      <c r="D257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E2571" s="1" t="str">
        <f>LOWER(SUBSTITUTE(SUBSTITUTE(SUBSTITUTE(SUBSTITUTE(SUBSTITUTE(SUBSTITUTE(SUBSTITUTE(SUBSTITUTE(SUBSTITUTE(db[[#This Row],[NB BM]]&amp;db[[#This Row],[QTY/ CTN]]," ",),".",""),"-",""),"(",""),")",""),",",""),"/",""),"""",""),"+",""))</f>
        <v>50box</v>
      </c>
      <c r="F25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50boxartomoro</v>
      </c>
      <c r="G2571" s="1"/>
      <c r="I2571" s="49" t="s">
        <v>4816</v>
      </c>
      <c r="J2571" s="1" t="s">
        <v>1620</v>
      </c>
      <c r="K2571" s="26" t="str">
        <f>IF(db[[#This Row],[NB NOTA_C]]="","",COUNTIF([2]!B_MSK[concat],db[[#This Row],[NB NOTA_C]]))</f>
        <v/>
      </c>
      <c r="L2571" s="6" t="s">
        <v>1631</v>
      </c>
      <c r="M2571" s="1" t="s">
        <v>1787</v>
      </c>
      <c r="N2571" s="1" t="s">
        <v>2819</v>
      </c>
      <c r="O2571" s="1" t="s">
        <v>4850</v>
      </c>
      <c r="P2571" s="1" t="str">
        <f>IF(db[[#This Row],[QTY/ CTN]]="","",SUBSTITUTE(SUBSTITUTE(SUBSTITUTE(db[[#This Row],[QTY/ CTN]]," ","_",2),"(",""),")","")&amp;"_")</f>
        <v>50 BOX_</v>
      </c>
      <c r="Q2571" s="1">
        <f>IF(db[[#This Row],[H_QTY/ CTN]]="","",SEARCH("_",db[[#This Row],[H_QTY/ CTN]]))</f>
        <v>7</v>
      </c>
      <c r="R2571" s="1">
        <f>IF(db[[#This Row],[H_QTY/ CTN]]="","",LEN(db[[#This Row],[H_QTY/ CTN]]))</f>
        <v>7</v>
      </c>
      <c r="S2571" s="90" t="str">
        <f>IF(db[[#This Row],[H_QTY/ CTN]]="","",LEFT(db[[#This Row],[H_QTY/ CTN]],db[[#This Row],[H_1]]-1))</f>
        <v>50 BOX</v>
      </c>
      <c r="T2571" s="87" t="str">
        <f>IF(NOT(db[[#This Row],[H_1]]=db[[#This Row],[H_2]]),MID(db[[#This Row],[H_QTY/ CTN]],db[[#This Row],[H_1]]+1,db[[#This Row],[H_2]]-db[[#This Row],[H_1]]-1),"")</f>
        <v/>
      </c>
      <c r="U2571" s="87" t="str">
        <f>IF(db[[#This Row],[QTY/ CTN B]]="","",LEFT(db[[#This Row],[QTY/ CTN B]],SEARCH(" ",db[[#This Row],[QTY/ CTN B]],1)-1))</f>
        <v>50</v>
      </c>
      <c r="V2571" s="87" t="str">
        <f>IF(db[[#This Row],[QTY/ CTN B]]="","",RIGHT(db[[#This Row],[QTY/ CTN B]],LEN(db[[#This Row],[QTY/ CTN B]])-SEARCH(" ",db[[#This Row],[QTY/ CTN B]],1)))</f>
        <v>BOX</v>
      </c>
      <c r="W2571" s="87" t="str">
        <f>IF(db[[#This Row],[QTY/ CTN TG]]="",IF(db[[#This Row],[STN TG]]="","",12),LEFT(db[[#This Row],[QTY/ CTN TG]],SEARCH(" ",db[[#This Row],[QTY/ CTN TG]],1)-1))</f>
        <v/>
      </c>
      <c r="X2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1" s="87" t="str">
        <f>IF(db[[#This Row],[STN K]]="","",IF(db[[#This Row],[STN TG]]="LSN",12,""))</f>
        <v/>
      </c>
      <c r="Z2571" s="87" t="str">
        <f>IF(db[[#This Row],[STN TG]]="LSN","PCS","")</f>
        <v/>
      </c>
      <c r="AA2571" s="87">
        <f>db[[#This Row],[QTY B]]*IF(db[[#This Row],[QTY TG]]="",1,db[[#This Row],[QTY TG]])*IF(db[[#This Row],[QTY K]]="",1,db[[#This Row],[QTY K]])</f>
        <v>50</v>
      </c>
      <c r="AB2571" s="87" t="str">
        <f>IF(db[[#This Row],[STN K]]="",IF(db[[#This Row],[STN TG]]="",db[[#This Row],[STN B]],db[[#This Row],[STN TG]]),db[[#This Row],[STN K]])</f>
        <v>BOX</v>
      </c>
      <c r="AC2571" s="87"/>
    </row>
    <row r="2572" spans="1:29" x14ac:dyDescent="0.25">
      <c r="A2572" s="87">
        <f>ROW()-1</f>
        <v>2571</v>
      </c>
      <c r="B2572" s="1" t="str">
        <f>LOWER(SUBSTITUTE(SUBSTITUTE(SUBSTITUTE(SUBSTITUTE(SUBSTITUTE(SUBSTITUTE(db[[#This Row],[NB BM]]," ",),".",""),"-",""),"(",""),")",""),"/",""))</f>
        <v/>
      </c>
      <c r="C2572" s="1" t="str">
        <f>LOWER(SUBSTITUTE(SUBSTITUTE(SUBSTITUTE(SUBSTITUTE(SUBSTITUTE(SUBSTITUTE(SUBSTITUTE(SUBSTITUTE(SUBSTITUTE(db[[#This Row],[NB NOTA]]," ",),".",""),"-",""),"(",""),")",""),",",""),"/",""),"""",""),"+",""))</f>
        <v/>
      </c>
      <c r="D2572" s="1" t="str">
        <f>LOWER(SUBSTITUTE(SUBSTITUTE(SUBSTITUTE(SUBSTITUTE(SUBSTITUTE(SUBSTITUTE(SUBSTITUTE(SUBSTITUTE(SUBSTITUTE(db[[#This Row],[NB PAJAK]]," ",""),"-",""),"(",""),")",""),".",""),",",""),"/",""),"""",""),"+",""))</f>
        <v/>
      </c>
      <c r="E2572" s="1" t="str">
        <f>LOWER(SUBSTITUTE(SUBSTITUTE(SUBSTITUTE(SUBSTITUTE(SUBSTITUTE(SUBSTITUTE(SUBSTITUTE(SUBSTITUTE(SUBSTITUTE(db[[#This Row],[NB BM]]&amp;db[[#This Row],[QTY/ CTN]]," ",),".",""),"-",""),"(",""),")",""),",",""),"/",""),"""",""),"+",""))</f>
        <v/>
      </c>
      <c r="F25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untana</v>
      </c>
      <c r="G2572" s="1"/>
      <c r="I2572" s="49"/>
      <c r="J2572" s="1" t="s">
        <v>1621</v>
      </c>
      <c r="K2572" s="26" t="str">
        <f>IF(db[[#This Row],[NB NOTA_C]]="","",COUNTIF([2]!B_MSK[concat],db[[#This Row],[NB NOTA_C]]))</f>
        <v/>
      </c>
      <c r="L2572" s="6"/>
      <c r="P2572" s="1" t="str">
        <f>IF(db[[#This Row],[QTY/ CTN]]="","",SUBSTITUTE(SUBSTITUTE(SUBSTITUTE(db[[#This Row],[QTY/ CTN]]," ","_",2),"(",""),")","")&amp;"_")</f>
        <v/>
      </c>
      <c r="Q2572" s="1" t="str">
        <f>IF(db[[#This Row],[H_QTY/ CTN]]="","",SEARCH("_",db[[#This Row],[H_QTY/ CTN]]))</f>
        <v/>
      </c>
      <c r="R2572" s="1" t="str">
        <f>IF(db[[#This Row],[H_QTY/ CTN]]="","",LEN(db[[#This Row],[H_QTY/ CTN]]))</f>
        <v/>
      </c>
      <c r="S2572" s="90" t="str">
        <f>IF(db[[#This Row],[H_QTY/ CTN]]="","",LEFT(db[[#This Row],[H_QTY/ CTN]],db[[#This Row],[H_1]]-1))</f>
        <v/>
      </c>
      <c r="T2572" s="87" t="str">
        <f>IF(NOT(db[[#This Row],[H_1]]=db[[#This Row],[H_2]]),MID(db[[#This Row],[H_QTY/ CTN]],db[[#This Row],[H_1]]+1,db[[#This Row],[H_2]]-db[[#This Row],[H_1]]-1),"")</f>
        <v/>
      </c>
      <c r="U2572" s="87" t="str">
        <f>IF(db[[#This Row],[QTY/ CTN B]]="","",LEFT(db[[#This Row],[QTY/ CTN B]],SEARCH(" ",db[[#This Row],[QTY/ CTN B]],1)-1))</f>
        <v/>
      </c>
      <c r="V2572" s="87" t="str">
        <f>IF(db[[#This Row],[QTY/ CTN B]]="","",RIGHT(db[[#This Row],[QTY/ CTN B]],LEN(db[[#This Row],[QTY/ CTN B]])-SEARCH(" ",db[[#This Row],[QTY/ CTN B]],1)))</f>
        <v/>
      </c>
      <c r="W2572" s="87" t="str">
        <f>IF(db[[#This Row],[QTY/ CTN TG]]="",IF(db[[#This Row],[STN TG]]="","",12),LEFT(db[[#This Row],[QTY/ CTN TG]],SEARCH(" ",db[[#This Row],[QTY/ CTN TG]],1)-1))</f>
        <v/>
      </c>
      <c r="X2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2" s="87" t="str">
        <f>IF(db[[#This Row],[STN K]]="","",IF(db[[#This Row],[STN TG]]="LSN",12,""))</f>
        <v/>
      </c>
      <c r="Z2572" s="87" t="str">
        <f>IF(db[[#This Row],[STN TG]]="LSN","PCS","")</f>
        <v/>
      </c>
      <c r="AA2572" s="87" t="e">
        <f>db[[#This Row],[QTY B]]*IF(db[[#This Row],[QTY TG]]="",1,db[[#This Row],[QTY TG]])*IF(db[[#This Row],[QTY K]]="",1,db[[#This Row],[QTY K]])</f>
        <v>#VALUE!</v>
      </c>
      <c r="AB2572" s="87" t="str">
        <f>IF(db[[#This Row],[STN K]]="",IF(db[[#This Row],[STN TG]]="",db[[#This Row],[STN B]],db[[#This Row],[STN TG]]),db[[#This Row],[STN K]])</f>
        <v/>
      </c>
      <c r="AC2572" s="87"/>
    </row>
    <row r="2573" spans="1:29" x14ac:dyDescent="0.25">
      <c r="A2573" s="87">
        <f>ROW()-1</f>
        <v>2572</v>
      </c>
      <c r="B2573" s="3" t="str">
        <f>LOWER(SUBSTITUTE(SUBSTITUTE(SUBSTITUTE(SUBSTITUTE(SUBSTITUTE(SUBSTITUTE(db[[#This Row],[NB BM]]," ",),".",""),"-",""),"(",""),")",""),"/",""))</f>
        <v>geltizofancytg30910d</v>
      </c>
      <c r="C2573" s="3" t="str">
        <f>LOWER(SUBSTITUTE(SUBSTITUTE(SUBSTITUTE(SUBSTITUTE(SUBSTITUTE(SUBSTITUTE(SUBSTITUTE(SUBSTITUTE(SUBSTITUTE(db[[#This Row],[NB NOTA]]," ",),".",""),"-",""),"(",""),")",""),",",""),"/",""),"""",""),"+",""))</f>
        <v/>
      </c>
      <c r="D2573" s="3" t="str">
        <f>LOWER(SUBSTITUTE(SUBSTITUTE(SUBSTITUTE(SUBSTITUTE(SUBSTITUTE(SUBSTITUTE(SUBSTITUTE(SUBSTITUTE(SUBSTITUTE(db[[#This Row],[NB PAJAK]]," ",""),"-",""),"(",""),")",""),".",""),",",""),"/",""),"""",""),"+",""))</f>
        <v/>
      </c>
      <c r="E2573" s="3" t="str">
        <f>LOWER(SUBSTITUTE(SUBSTITUTE(SUBSTITUTE(SUBSTITUTE(SUBSTITUTE(SUBSTITUTE(SUBSTITUTE(SUBSTITUTE(SUBSTITUTE(db[[#This Row],[NB BM]]&amp;db[[#This Row],[QTY/ CTN]]," ",),".",""),"-",""),"(",""),")",""),",",""),"/",""),"""",""),"+",""))</f>
        <v>geltizofancytg30910d144lsn</v>
      </c>
      <c r="F2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G2573" s="1" t="s">
        <v>1911</v>
      </c>
      <c r="I2573" s="49"/>
      <c r="J2573" s="1" t="s">
        <v>1620</v>
      </c>
      <c r="K2573" s="26" t="str">
        <f>IF(db[[#This Row],[NB NOTA_C]]="","",COUNTIF([2]!B_MSK[concat],db[[#This Row],[NB NOTA_C]]))</f>
        <v/>
      </c>
      <c r="L2573" s="7">
        <v>99</v>
      </c>
      <c r="M2573" s="3" t="s">
        <v>1677</v>
      </c>
      <c r="N2573" s="1" t="s">
        <v>2811</v>
      </c>
      <c r="P2573" s="1" t="str">
        <f>IF(db[[#This Row],[QTY/ CTN]]="","",SUBSTITUTE(SUBSTITUTE(SUBSTITUTE(db[[#This Row],[QTY/ CTN]]," ","_",2),"(",""),")","")&amp;"_")</f>
        <v>144 LSN_</v>
      </c>
      <c r="Q2573" s="1">
        <f>IF(db[[#This Row],[H_QTY/ CTN]]="","",SEARCH("_",db[[#This Row],[H_QTY/ CTN]]))</f>
        <v>8</v>
      </c>
      <c r="R2573" s="1">
        <f>IF(db[[#This Row],[H_QTY/ CTN]]="","",LEN(db[[#This Row],[H_QTY/ CTN]]))</f>
        <v>8</v>
      </c>
      <c r="S2573" s="90" t="str">
        <f>IF(db[[#This Row],[H_QTY/ CTN]]="","",LEFT(db[[#This Row],[H_QTY/ CTN]],db[[#This Row],[H_1]]-1))</f>
        <v>144 LSN</v>
      </c>
      <c r="T2573" s="87" t="str">
        <f>IF(NOT(db[[#This Row],[H_1]]=db[[#This Row],[H_2]]),MID(db[[#This Row],[H_QTY/ CTN]],db[[#This Row],[H_1]]+1,db[[#This Row],[H_2]]-db[[#This Row],[H_1]]-1),"")</f>
        <v/>
      </c>
      <c r="U2573" s="87" t="str">
        <f>IF(db[[#This Row],[QTY/ CTN B]]="","",LEFT(db[[#This Row],[QTY/ CTN B]],SEARCH(" ",db[[#This Row],[QTY/ CTN B]],1)-1))</f>
        <v>144</v>
      </c>
      <c r="V2573" s="87" t="str">
        <f>IF(db[[#This Row],[QTY/ CTN B]]="","",RIGHT(db[[#This Row],[QTY/ CTN B]],LEN(db[[#This Row],[QTY/ CTN B]])-SEARCH(" ",db[[#This Row],[QTY/ CTN B]],1)))</f>
        <v>LSN</v>
      </c>
      <c r="W2573" s="87">
        <f>IF(db[[#This Row],[QTY/ CTN TG]]="",IF(db[[#This Row],[STN TG]]="","",12),LEFT(db[[#This Row],[QTY/ CTN TG]],SEARCH(" ",db[[#This Row],[QTY/ CTN TG]],1)-1))</f>
        <v>12</v>
      </c>
      <c r="X2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73" s="87" t="str">
        <f>IF(db[[#This Row],[STN K]]="","",IF(db[[#This Row],[STN TG]]="LSN",12,""))</f>
        <v/>
      </c>
      <c r="Z2573" s="87" t="str">
        <f>IF(db[[#This Row],[STN TG]]="LSN","PCS","")</f>
        <v/>
      </c>
      <c r="AA2573" s="87">
        <f>db[[#This Row],[QTY B]]*IF(db[[#This Row],[QTY TG]]="",1,db[[#This Row],[QTY TG]])*IF(db[[#This Row],[QTY K]]="",1,db[[#This Row],[QTY K]])</f>
        <v>1728</v>
      </c>
      <c r="AB2573" s="87" t="str">
        <f>IF(db[[#This Row],[STN K]]="",IF(db[[#This Row],[STN TG]]="",db[[#This Row],[STN B]],db[[#This Row],[STN TG]]),db[[#This Row],[STN K]])</f>
        <v>PCS</v>
      </c>
      <c r="AC2573" s="87"/>
    </row>
    <row r="2574" spans="1:29" x14ac:dyDescent="0.25">
      <c r="A2574" s="87">
        <f>ROW()-1</f>
        <v>2573</v>
      </c>
      <c r="B2574" s="3" t="str">
        <f>LOWER(SUBSTITUTE(SUBSTITUTE(SUBSTITUTE(SUBSTITUTE(SUBSTITUTE(SUBSTITUTE(db[[#This Row],[NB BM]]," ",),".",""),"-",""),"(",""),")",""),"/",""))</f>
        <v>pensilch6925b2boval</v>
      </c>
      <c r="C2574" s="3" t="str">
        <f>LOWER(SUBSTITUTE(SUBSTITUTE(SUBSTITUTE(SUBSTITUTE(SUBSTITUTE(SUBSTITUTE(SUBSTITUTE(SUBSTITUTE(SUBSTITUTE(db[[#This Row],[NB NOTA]]," ",),".",""),"-",""),"(",""),")",""),",",""),"/",""),"""",""),"+",""))</f>
        <v/>
      </c>
      <c r="D2574" s="3" t="str">
        <f>LOWER(SUBSTITUTE(SUBSTITUTE(SUBSTITUTE(SUBSTITUTE(SUBSTITUTE(SUBSTITUTE(SUBSTITUTE(SUBSTITUTE(SUBSTITUTE(db[[#This Row],[NB PAJAK]]," ",""),"-",""),"(",""),")",""),".",""),",",""),"/",""),"""",""),"+",""))</f>
        <v/>
      </c>
      <c r="E2574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pensilch6925b2boval40box</v>
      </c>
      <c r="F25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40boxuntana</v>
      </c>
      <c r="G2574" s="1" t="s">
        <v>1980</v>
      </c>
      <c r="I2574" s="49"/>
      <c r="J2574" s="1" t="s">
        <v>1621</v>
      </c>
      <c r="K2574" s="26" t="str">
        <f>IF(db[[#This Row],[NB NOTA_C]]="","",COUNTIF([2]!B_MSK[concat],db[[#This Row],[NB NOTA_C]]))</f>
        <v/>
      </c>
      <c r="L2574" s="7" t="s">
        <v>1658</v>
      </c>
      <c r="M2574" s="3" t="s">
        <v>2162</v>
      </c>
      <c r="N2574" s="1" t="s">
        <v>2812</v>
      </c>
      <c r="P2574" s="1" t="str">
        <f>IF(db[[#This Row],[QTY/ CTN]]="","",SUBSTITUTE(SUBSTITUTE(SUBSTITUTE(db[[#This Row],[QTY/ CTN]]," ","_",2),"(",""),")","")&amp;"_")</f>
        <v>40 BOX_</v>
      </c>
      <c r="Q2574" s="1">
        <f>IF(db[[#This Row],[H_QTY/ CTN]]="","",SEARCH("_",db[[#This Row],[H_QTY/ CTN]]))</f>
        <v>7</v>
      </c>
      <c r="R2574" s="1">
        <f>IF(db[[#This Row],[H_QTY/ CTN]]="","",LEN(db[[#This Row],[H_QTY/ CTN]]))</f>
        <v>7</v>
      </c>
      <c r="S2574" s="90" t="str">
        <f>IF(db[[#This Row],[H_QTY/ CTN]]="","",LEFT(db[[#This Row],[H_QTY/ CTN]],db[[#This Row],[H_1]]-1))</f>
        <v>40 BOX</v>
      </c>
      <c r="T2574" s="87" t="str">
        <f>IF(NOT(db[[#This Row],[H_1]]=db[[#This Row],[H_2]]),MID(db[[#This Row],[H_QTY/ CTN]],db[[#This Row],[H_1]]+1,db[[#This Row],[H_2]]-db[[#This Row],[H_1]]-1),"")</f>
        <v/>
      </c>
      <c r="U2574" s="87" t="str">
        <f>IF(db[[#This Row],[QTY/ CTN B]]="","",LEFT(db[[#This Row],[QTY/ CTN B]],SEARCH(" ",db[[#This Row],[QTY/ CTN B]],1)-1))</f>
        <v>40</v>
      </c>
      <c r="V2574" s="87" t="str">
        <f>IF(db[[#This Row],[QTY/ CTN B]]="","",RIGHT(db[[#This Row],[QTY/ CTN B]],LEN(db[[#This Row],[QTY/ CTN B]])-SEARCH(" ",db[[#This Row],[QTY/ CTN B]],1)))</f>
        <v>BOX</v>
      </c>
      <c r="W2574" s="87" t="str">
        <f>IF(db[[#This Row],[QTY/ CTN TG]]="",IF(db[[#This Row],[STN TG]]="","",12),LEFT(db[[#This Row],[QTY/ CTN TG]],SEARCH(" ",db[[#This Row],[QTY/ CTN TG]],1)-1))</f>
        <v/>
      </c>
      <c r="X2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4" s="87" t="str">
        <f>IF(db[[#This Row],[STN K]]="","",IF(db[[#This Row],[STN TG]]="LSN",12,""))</f>
        <v/>
      </c>
      <c r="Z2574" s="87" t="str">
        <f>IF(db[[#This Row],[STN TG]]="LSN","PCS","")</f>
        <v/>
      </c>
      <c r="AA2574" s="87">
        <f>db[[#This Row],[QTY B]]*IF(db[[#This Row],[QTY TG]]="",1,db[[#This Row],[QTY TG]])*IF(db[[#This Row],[QTY K]]="",1,db[[#This Row],[QTY K]])</f>
        <v>40</v>
      </c>
      <c r="AB2574" s="87" t="str">
        <f>IF(db[[#This Row],[STN K]]="",IF(db[[#This Row],[STN TG]]="",db[[#This Row],[STN B]],db[[#This Row],[STN TG]]),db[[#This Row],[STN K]])</f>
        <v>BOX</v>
      </c>
      <c r="AC2574" s="87"/>
    </row>
    <row r="2575" spans="1:29" x14ac:dyDescent="0.25">
      <c r="A2575" s="87">
        <f>ROW()-1</f>
        <v>2574</v>
      </c>
      <c r="B2575" s="3" t="str">
        <f>LOWER(SUBSTITUTE(SUBSTITUTE(SUBSTITUTE(SUBSTITUTE(SUBSTITUTE(SUBSTITUTE(db[[#This Row],[NB BM]]," ",),".",""),"-",""),"(",""),")",""),"/",""))</f>
        <v>asahanmeja615owl</v>
      </c>
      <c r="C2575" s="3" t="str">
        <f>LOWER(SUBSTITUTE(SUBSTITUTE(SUBSTITUTE(SUBSTITUTE(SUBSTITUTE(SUBSTITUTE(SUBSTITUTE(SUBSTITUTE(SUBSTITUTE(db[[#This Row],[NB NOTA]]," ",),".",""),"-",""),"(",""),")",""),",",""),"/",""),"""",""),"+",""))</f>
        <v/>
      </c>
      <c r="D2575" s="3" t="str">
        <f>LOWER(SUBSTITUTE(SUBSTITUTE(SUBSTITUTE(SUBSTITUTE(SUBSTITUTE(SUBSTITUTE(SUBSTITUTE(SUBSTITUTE(SUBSTITUTE(db[[#This Row],[NB PAJAK]]," ",""),"-",""),"(",""),")",""),".",""),",",""),"/",""),"""",""),"+",""))</f>
        <v/>
      </c>
      <c r="E2575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asahanmeja615owl96pcs</v>
      </c>
      <c r="F2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G2575" s="1" t="s">
        <v>1838</v>
      </c>
      <c r="I2575" s="49"/>
      <c r="J2575" s="1" t="s">
        <v>1621</v>
      </c>
      <c r="K2575" s="26" t="str">
        <f>IF(db[[#This Row],[NB NOTA_C]]="","",COUNTIF([2]!B_MSK[concat],db[[#This Row],[NB NOTA_C]]))</f>
        <v/>
      </c>
      <c r="L2575" s="7" t="s">
        <v>2150</v>
      </c>
      <c r="M2575" s="3" t="s">
        <v>1673</v>
      </c>
      <c r="N2575" s="1" t="s">
        <v>2781</v>
      </c>
      <c r="P2575" s="1" t="str">
        <f>IF(db[[#This Row],[QTY/ CTN]]="","",SUBSTITUTE(SUBSTITUTE(SUBSTITUTE(db[[#This Row],[QTY/ CTN]]," ","_",2),"(",""),")","")&amp;"_")</f>
        <v>96 PCS_</v>
      </c>
      <c r="Q2575" s="1">
        <f>IF(db[[#This Row],[H_QTY/ CTN]]="","",SEARCH("_",db[[#This Row],[H_QTY/ CTN]]))</f>
        <v>7</v>
      </c>
      <c r="R2575" s="1">
        <f>IF(db[[#This Row],[H_QTY/ CTN]]="","",LEN(db[[#This Row],[H_QTY/ CTN]]))</f>
        <v>7</v>
      </c>
      <c r="S2575" s="90" t="str">
        <f>IF(db[[#This Row],[H_QTY/ CTN]]="","",LEFT(db[[#This Row],[H_QTY/ CTN]],db[[#This Row],[H_1]]-1))</f>
        <v>96 PCS</v>
      </c>
      <c r="T2575" s="87" t="str">
        <f>IF(NOT(db[[#This Row],[H_1]]=db[[#This Row],[H_2]]),MID(db[[#This Row],[H_QTY/ CTN]],db[[#This Row],[H_1]]+1,db[[#This Row],[H_2]]-db[[#This Row],[H_1]]-1),"")</f>
        <v/>
      </c>
      <c r="U2575" s="87" t="str">
        <f>IF(db[[#This Row],[QTY/ CTN B]]="","",LEFT(db[[#This Row],[QTY/ CTN B]],SEARCH(" ",db[[#This Row],[QTY/ CTN B]],1)-1))</f>
        <v>96</v>
      </c>
      <c r="V2575" s="87" t="str">
        <f>IF(db[[#This Row],[QTY/ CTN B]]="","",RIGHT(db[[#This Row],[QTY/ CTN B]],LEN(db[[#This Row],[QTY/ CTN B]])-SEARCH(" ",db[[#This Row],[QTY/ CTN B]],1)))</f>
        <v>PCS</v>
      </c>
      <c r="W2575" s="87" t="str">
        <f>IF(db[[#This Row],[QTY/ CTN TG]]="",IF(db[[#This Row],[STN TG]]="","",12),LEFT(db[[#This Row],[QTY/ CTN TG]],SEARCH(" ",db[[#This Row],[QTY/ CTN TG]],1)-1))</f>
        <v/>
      </c>
      <c r="X2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5" s="87" t="str">
        <f>IF(db[[#This Row],[STN K]]="","",IF(db[[#This Row],[STN TG]]="LSN",12,""))</f>
        <v/>
      </c>
      <c r="Z2575" s="87" t="str">
        <f>IF(db[[#This Row],[STN TG]]="LSN","PCS","")</f>
        <v/>
      </c>
      <c r="AA2575" s="87">
        <f>db[[#This Row],[QTY B]]*IF(db[[#This Row],[QTY TG]]="",1,db[[#This Row],[QTY TG]])*IF(db[[#This Row],[QTY K]]="",1,db[[#This Row],[QTY K]])</f>
        <v>96</v>
      </c>
      <c r="AB2575" s="87" t="str">
        <f>IF(db[[#This Row],[STN K]]="",IF(db[[#This Row],[STN TG]]="",db[[#This Row],[STN B]],db[[#This Row],[STN TG]]),db[[#This Row],[STN K]])</f>
        <v>PCS</v>
      </c>
      <c r="AC2575" s="87"/>
    </row>
    <row r="2576" spans="1:29" x14ac:dyDescent="0.25">
      <c r="A2576" s="87">
        <f>ROW()-1</f>
        <v>2575</v>
      </c>
      <c r="B2576" s="3" t="str">
        <f>LOWER(SUBSTITUTE(SUBSTITUTE(SUBSTITUTE(SUBSTITUTE(SUBSTITUTE(SUBSTITUTE(db[[#This Row],[NB BM]]," ",),".",""),"-",""),"(",""),")",""),"/",""))</f>
        <v>asahanmeja7913</v>
      </c>
      <c r="C2576" s="3" t="str">
        <f>LOWER(SUBSTITUTE(SUBSTITUTE(SUBSTITUTE(SUBSTITUTE(SUBSTITUTE(SUBSTITUTE(SUBSTITUTE(SUBSTITUTE(SUBSTITUTE(db[[#This Row],[NB NOTA]]," ",),".",""),"-",""),"(",""),")",""),",",""),"/",""),"""",""),"+",""))</f>
        <v/>
      </c>
      <c r="D2576" s="3" t="str">
        <f>LOWER(SUBSTITUTE(SUBSTITUTE(SUBSTITUTE(SUBSTITUTE(SUBSTITUTE(SUBSTITUTE(SUBSTITUTE(SUBSTITUTE(SUBSTITUTE(db[[#This Row],[NB PAJAK]]," ",""),"-",""),"(",""),")",""),".",""),",",""),"/",""),"""",""),"+",""))</f>
        <v/>
      </c>
      <c r="E2576" s="3" t="str">
        <f>LOWER(SUBSTITUTE(SUBSTITUTE(SUBSTITUTE(SUBSTITUTE(SUBSTITUTE(SUBSTITUTE(SUBSTITUTE(SUBSTITUTE(SUBSTITUTE(db[[#This Row],[NB BM]]&amp;db[[#This Row],[QTY/ CTN]]," ",),".",""),"-",""),"(",""),")",""),",",""),"/",""),"""",""),"+",""))</f>
        <v>asahanmeja7913144pcs</v>
      </c>
      <c r="F25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G2576" s="1" t="s">
        <v>1839</v>
      </c>
      <c r="I2576" s="2"/>
      <c r="J2576" s="1" t="s">
        <v>1621</v>
      </c>
      <c r="K2576" s="26" t="str">
        <f>IF(db[[#This Row],[NB NOTA_C]]="","",COUNTIF([2]!B_MSK[concat],db[[#This Row],[NB NOTA_C]]))</f>
        <v/>
      </c>
      <c r="L2576" s="7" t="s">
        <v>2150</v>
      </c>
      <c r="M2576" s="3" t="s">
        <v>1664</v>
      </c>
      <c r="N2576" s="1" t="s">
        <v>2781</v>
      </c>
      <c r="P2576" s="1" t="str">
        <f>IF(db[[#This Row],[QTY/ CTN]]="","",SUBSTITUTE(SUBSTITUTE(SUBSTITUTE(db[[#This Row],[QTY/ CTN]]," ","_",2),"(",""),")","")&amp;"_")</f>
        <v>144 PCS_</v>
      </c>
      <c r="Q2576" s="1">
        <f>IF(db[[#This Row],[H_QTY/ CTN]]="","",SEARCH("_",db[[#This Row],[H_QTY/ CTN]]))</f>
        <v>8</v>
      </c>
      <c r="R2576" s="1">
        <f>IF(db[[#This Row],[H_QTY/ CTN]]="","",LEN(db[[#This Row],[H_QTY/ CTN]]))</f>
        <v>8</v>
      </c>
      <c r="S2576" s="90" t="str">
        <f>IF(db[[#This Row],[H_QTY/ CTN]]="","",LEFT(db[[#This Row],[H_QTY/ CTN]],db[[#This Row],[H_1]]-1))</f>
        <v>144 PCS</v>
      </c>
      <c r="T2576" s="87" t="str">
        <f>IF(NOT(db[[#This Row],[H_1]]=db[[#This Row],[H_2]]),MID(db[[#This Row],[H_QTY/ CTN]],db[[#This Row],[H_1]]+1,db[[#This Row],[H_2]]-db[[#This Row],[H_1]]-1),"")</f>
        <v/>
      </c>
      <c r="U2576" s="87" t="str">
        <f>IF(db[[#This Row],[QTY/ CTN B]]="","",LEFT(db[[#This Row],[QTY/ CTN B]],SEARCH(" ",db[[#This Row],[QTY/ CTN B]],1)-1))</f>
        <v>144</v>
      </c>
      <c r="V2576" s="87" t="str">
        <f>IF(db[[#This Row],[QTY/ CTN B]]="","",RIGHT(db[[#This Row],[QTY/ CTN B]],LEN(db[[#This Row],[QTY/ CTN B]])-SEARCH(" ",db[[#This Row],[QTY/ CTN B]],1)))</f>
        <v>PCS</v>
      </c>
      <c r="W2576" s="87" t="str">
        <f>IF(db[[#This Row],[QTY/ CTN TG]]="",IF(db[[#This Row],[STN TG]]="","",12),LEFT(db[[#This Row],[QTY/ CTN TG]],SEARCH(" ",db[[#This Row],[QTY/ CTN TG]],1)-1))</f>
        <v/>
      </c>
      <c r="X2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6" s="87" t="str">
        <f>IF(db[[#This Row],[STN K]]="","",IF(db[[#This Row],[STN TG]]="LSN",12,""))</f>
        <v/>
      </c>
      <c r="Z2576" s="87" t="str">
        <f>IF(db[[#This Row],[STN TG]]="LSN","PCS","")</f>
        <v/>
      </c>
      <c r="AA2576" s="87">
        <f>db[[#This Row],[QTY B]]*IF(db[[#This Row],[QTY TG]]="",1,db[[#This Row],[QTY TG]])*IF(db[[#This Row],[QTY K]]="",1,db[[#This Row],[QTY K]])</f>
        <v>144</v>
      </c>
      <c r="AB2576" s="87" t="str">
        <f>IF(db[[#This Row],[STN K]]="",IF(db[[#This Row],[STN TG]]="",db[[#This Row],[STN B]],db[[#This Row],[STN TG]]),db[[#This Row],[STN K]])</f>
        <v>PCS</v>
      </c>
      <c r="AC2576" s="87"/>
    </row>
    <row r="2577" spans="1:29" x14ac:dyDescent="0.25">
      <c r="A2577" s="87">
        <f>ROW()-1</f>
        <v>2576</v>
      </c>
      <c r="B2577" s="3" t="str">
        <f>LOWER(SUBSTITUTE(SUBSTITUTE(SUBSTITUTE(SUBSTITUTE(SUBSTITUTE(SUBSTITUTE(db[[#This Row],[NB BM]]," ",),".",""),"-",""),"(",""),")",""),"/",""))</f>
        <v>jarumpentoljj40</v>
      </c>
      <c r="C2577" s="3" t="str">
        <f>LOWER(SUBSTITUTE(SUBSTITUTE(SUBSTITUTE(SUBSTITUTE(SUBSTITUTE(SUBSTITUTE(SUBSTITUTE(SUBSTITUTE(SUBSTITUTE(db[[#This Row],[NB NOTA]]," ",),".",""),"-",""),"(",""),")",""),",",""),"/",""),"""",""),"+",""))</f>
        <v/>
      </c>
      <c r="D2577" s="3" t="str">
        <f>LOWER(SUBSTITUTE(SUBSTITUTE(SUBSTITUTE(SUBSTITUTE(SUBSTITUTE(SUBSTITUTE(SUBSTITUTE(SUBSTITUTE(SUBSTITUTE(db[[#This Row],[NB PAJAK]]," ",""),"-",""),"(",""),")",""),".",""),",",""),"/",""),"""",""),"+",""))</f>
        <v/>
      </c>
      <c r="E2577" s="3" t="str">
        <f>LOWER(SUBSTITUTE(SUBSTITUTE(SUBSTITUTE(SUBSTITUTE(SUBSTITUTE(SUBSTITUTE(SUBSTITUTE(SUBSTITUTE(SUBSTITUTE(db[[#This Row],[NB BM]]&amp;db[[#This Row],[QTY/ CTN]]," ",),".",""),"-",""),"(",""),")",""),",",""),"/",""),"""",""),"+",""))</f>
        <v>jarumpentoljj40120lsn</v>
      </c>
      <c r="F2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120lsnuntana</v>
      </c>
      <c r="G2577" s="1" t="s">
        <v>1925</v>
      </c>
      <c r="I2577" s="49"/>
      <c r="J2577" s="1" t="s">
        <v>1621</v>
      </c>
      <c r="K2577" s="26" t="str">
        <f>IF(db[[#This Row],[NB NOTA_C]]="","",COUNTIF([2]!B_MSK[concat],db[[#This Row],[NB NOTA_C]]))</f>
        <v/>
      </c>
      <c r="L2577" s="7" t="s">
        <v>2150</v>
      </c>
      <c r="M2577" s="3" t="s">
        <v>1723</v>
      </c>
      <c r="N2577" s="1" t="s">
        <v>2797</v>
      </c>
      <c r="P2577" s="1" t="str">
        <f>IF(db[[#This Row],[QTY/ CTN]]="","",SUBSTITUTE(SUBSTITUTE(SUBSTITUTE(db[[#This Row],[QTY/ CTN]]," ","_",2),"(",""),")","")&amp;"_")</f>
        <v>120 LSN_</v>
      </c>
      <c r="Q2577" s="1">
        <f>IF(db[[#This Row],[H_QTY/ CTN]]="","",SEARCH("_",db[[#This Row],[H_QTY/ CTN]]))</f>
        <v>8</v>
      </c>
      <c r="R2577" s="1">
        <f>IF(db[[#This Row],[H_QTY/ CTN]]="","",LEN(db[[#This Row],[H_QTY/ CTN]]))</f>
        <v>8</v>
      </c>
      <c r="S2577" s="90" t="str">
        <f>IF(db[[#This Row],[H_QTY/ CTN]]="","",LEFT(db[[#This Row],[H_QTY/ CTN]],db[[#This Row],[H_1]]-1))</f>
        <v>120 LSN</v>
      </c>
      <c r="T2577" s="87" t="str">
        <f>IF(NOT(db[[#This Row],[H_1]]=db[[#This Row],[H_2]]),MID(db[[#This Row],[H_QTY/ CTN]],db[[#This Row],[H_1]]+1,db[[#This Row],[H_2]]-db[[#This Row],[H_1]]-1),"")</f>
        <v/>
      </c>
      <c r="U2577" s="87" t="str">
        <f>IF(db[[#This Row],[QTY/ CTN B]]="","",LEFT(db[[#This Row],[QTY/ CTN B]],SEARCH(" ",db[[#This Row],[QTY/ CTN B]],1)-1))</f>
        <v>120</v>
      </c>
      <c r="V2577" s="87" t="str">
        <f>IF(db[[#This Row],[QTY/ CTN B]]="","",RIGHT(db[[#This Row],[QTY/ CTN B]],LEN(db[[#This Row],[QTY/ CTN B]])-SEARCH(" ",db[[#This Row],[QTY/ CTN B]],1)))</f>
        <v>LSN</v>
      </c>
      <c r="W2577" s="87">
        <f>IF(db[[#This Row],[QTY/ CTN TG]]="",IF(db[[#This Row],[STN TG]]="","",12),LEFT(db[[#This Row],[QTY/ CTN TG]],SEARCH(" ",db[[#This Row],[QTY/ CTN TG]],1)-1))</f>
        <v>12</v>
      </c>
      <c r="X2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77" s="87" t="str">
        <f>IF(db[[#This Row],[STN K]]="","",IF(db[[#This Row],[STN TG]]="LSN",12,""))</f>
        <v/>
      </c>
      <c r="Z2577" s="87" t="str">
        <f>IF(db[[#This Row],[STN TG]]="LSN","PCS","")</f>
        <v/>
      </c>
      <c r="AA2577" s="87">
        <f>db[[#This Row],[QTY B]]*IF(db[[#This Row],[QTY TG]]="",1,db[[#This Row],[QTY TG]])*IF(db[[#This Row],[QTY K]]="",1,db[[#This Row],[QTY K]])</f>
        <v>1440</v>
      </c>
      <c r="AB2577" s="87" t="str">
        <f>IF(db[[#This Row],[STN K]]="",IF(db[[#This Row],[STN TG]]="",db[[#This Row],[STN B]],db[[#This Row],[STN TG]]),db[[#This Row],[STN K]])</f>
        <v>PCS</v>
      </c>
      <c r="AC2577" s="87"/>
    </row>
    <row r="2578" spans="1:29" x14ac:dyDescent="0.25">
      <c r="A2578" s="87">
        <f>ROW()-1</f>
        <v>2577</v>
      </c>
      <c r="B2578" s="9" t="str">
        <f>LOWER(SUBSTITUTE(SUBSTITUTE(SUBSTITUTE(SUBSTITUTE(SUBSTITUTE(SUBSTITUTE(db[[#This Row],[NB BM]]," ",),".",""),"-",""),"(",""),")",""),"/",""))</f>
        <v>pckodehs1001</v>
      </c>
      <c r="C2578" s="9" t="str">
        <f>LOWER(SUBSTITUTE(SUBSTITUTE(SUBSTITUTE(SUBSTITUTE(SUBSTITUTE(SUBSTITUTE(SUBSTITUTE(SUBSTITUTE(SUBSTITUTE(db[[#This Row],[NB NOTA]]," ",),".",""),"-",""),"(",""),")",""),",",""),"/",""),"""",""),"+",""))</f>
        <v/>
      </c>
      <c r="D2578" s="9" t="str">
        <f>LOWER(SUBSTITUTE(SUBSTITUTE(SUBSTITUTE(SUBSTITUTE(SUBSTITUTE(SUBSTITUTE(SUBSTITUTE(SUBSTITUTE(SUBSTITUTE(db[[#This Row],[NB PAJAK]]," ",""),"-",""),"(",""),")",""),".",""),",",""),"/",""),"""",""),"+",""))</f>
        <v/>
      </c>
      <c r="E2578" s="9" t="str">
        <f>LOWER(SUBSTITUTE(SUBSTITUTE(SUBSTITUTE(SUBSTITUTE(SUBSTITUTE(SUBSTITUTE(SUBSTITUTE(SUBSTITUTE(SUBSTITUTE(db[[#This Row],[NB BM]]&amp;db[[#This Row],[QTY/ CTN]]," ",),".",""),"-",""),"(",""),")",""),",",""),"/",""),"""",""),"+",""))</f>
        <v>pckodehs1001192pcs</v>
      </c>
      <c r="F257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G2578" s="8" t="s">
        <v>6662</v>
      </c>
      <c r="H2578" s="18"/>
      <c r="I2578" s="49"/>
      <c r="J2578" s="1" t="s">
        <v>1621</v>
      </c>
      <c r="K2578" s="26" t="str">
        <f>IF(db[[#This Row],[NB NOTA_C]]="","",COUNTIF([2]!B_MSK[concat],db[[#This Row],[NB NOTA_C]]))</f>
        <v/>
      </c>
      <c r="L2578" s="7" t="s">
        <v>2150</v>
      </c>
      <c r="M2578" s="3" t="s">
        <v>1767</v>
      </c>
      <c r="N2578" s="1" t="s">
        <v>2810</v>
      </c>
      <c r="P2578" s="1" t="str">
        <f>IF(db[[#This Row],[QTY/ CTN]]="","",SUBSTITUTE(SUBSTITUTE(SUBSTITUTE(db[[#This Row],[QTY/ CTN]]," ","_",2),"(",""),")","")&amp;"_")</f>
        <v>192 PCS_</v>
      </c>
      <c r="Q2578" s="1">
        <f>IF(db[[#This Row],[H_QTY/ CTN]]="","",SEARCH("_",db[[#This Row],[H_QTY/ CTN]]))</f>
        <v>8</v>
      </c>
      <c r="R2578" s="1">
        <f>IF(db[[#This Row],[H_QTY/ CTN]]="","",LEN(db[[#This Row],[H_QTY/ CTN]]))</f>
        <v>8</v>
      </c>
      <c r="S2578" s="90" t="str">
        <f>IF(db[[#This Row],[H_QTY/ CTN]]="","",LEFT(db[[#This Row],[H_QTY/ CTN]],db[[#This Row],[H_1]]-1))</f>
        <v>192 PCS</v>
      </c>
      <c r="T2578" s="87" t="str">
        <f>IF(NOT(db[[#This Row],[H_1]]=db[[#This Row],[H_2]]),MID(db[[#This Row],[H_QTY/ CTN]],db[[#This Row],[H_1]]+1,db[[#This Row],[H_2]]-db[[#This Row],[H_1]]-1),"")</f>
        <v/>
      </c>
      <c r="U2578" s="87" t="str">
        <f>IF(db[[#This Row],[QTY/ CTN B]]="","",LEFT(db[[#This Row],[QTY/ CTN B]],SEARCH(" ",db[[#This Row],[QTY/ CTN B]],1)-1))</f>
        <v>192</v>
      </c>
      <c r="V2578" s="87" t="str">
        <f>IF(db[[#This Row],[QTY/ CTN B]]="","",RIGHT(db[[#This Row],[QTY/ CTN B]],LEN(db[[#This Row],[QTY/ CTN B]])-SEARCH(" ",db[[#This Row],[QTY/ CTN B]],1)))</f>
        <v>PCS</v>
      </c>
      <c r="W2578" s="87" t="str">
        <f>IF(db[[#This Row],[QTY/ CTN TG]]="",IF(db[[#This Row],[STN TG]]="","",12),LEFT(db[[#This Row],[QTY/ CTN TG]],SEARCH(" ",db[[#This Row],[QTY/ CTN TG]],1)-1))</f>
        <v/>
      </c>
      <c r="X2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8" s="87" t="str">
        <f>IF(db[[#This Row],[STN K]]="","",IF(db[[#This Row],[STN TG]]="LSN",12,""))</f>
        <v/>
      </c>
      <c r="Z2578" s="87" t="str">
        <f>IF(db[[#This Row],[STN TG]]="LSN","PCS","")</f>
        <v/>
      </c>
      <c r="AA2578" s="87">
        <f>db[[#This Row],[QTY B]]*IF(db[[#This Row],[QTY TG]]="",1,db[[#This Row],[QTY TG]])*IF(db[[#This Row],[QTY K]]="",1,db[[#This Row],[QTY K]])</f>
        <v>192</v>
      </c>
      <c r="AB2578" s="87" t="str">
        <f>IF(db[[#This Row],[STN K]]="",IF(db[[#This Row],[STN TG]]="",db[[#This Row],[STN B]],db[[#This Row],[STN TG]]),db[[#This Row],[STN K]])</f>
        <v>PCS</v>
      </c>
      <c r="AC2578" s="87"/>
    </row>
    <row r="2579" spans="1:29" x14ac:dyDescent="0.25">
      <c r="A2579" s="87">
        <f>ROW()-1</f>
        <v>2578</v>
      </c>
      <c r="B2579" s="3" t="str">
        <f>LOWER(SUBSTITUTE(SUBSTITUTE(SUBSTITUTE(SUBSTITUTE(SUBSTITUTE(SUBSTITUTE(db[[#This Row],[NB BM]]," ",),".",""),"-",""),"(",""),")",""),"/",""))</f>
        <v>pensillantuzc128</v>
      </c>
      <c r="C2579" s="3" t="str">
        <f>LOWER(SUBSTITUTE(SUBSTITUTE(SUBSTITUTE(SUBSTITUTE(SUBSTITUTE(SUBSTITUTE(SUBSTITUTE(SUBSTITUTE(SUBSTITUTE(db[[#This Row],[NB NOTA]]," ",),".",""),"-",""),"(",""),")",""),",",""),"/",""),"""",""),"+",""))</f>
        <v/>
      </c>
      <c r="D2579" s="3" t="str">
        <f>LOWER(SUBSTITUTE(SUBSTITUTE(SUBSTITUTE(SUBSTITUTE(SUBSTITUTE(SUBSTITUTE(SUBSTITUTE(SUBSTITUTE(SUBSTITUTE(db[[#This Row],[NB PAJAK]]," ",""),"-",""),"(",""),")",""),".",""),",",""),"/",""),"""",""),"+",""))</f>
        <v/>
      </c>
      <c r="E257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pensillantuzc12836box</v>
      </c>
      <c r="F25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36boxuntana</v>
      </c>
      <c r="G2579" s="1" t="s">
        <v>1983</v>
      </c>
      <c r="I2579" s="49"/>
      <c r="J2579" s="1" t="s">
        <v>1621</v>
      </c>
      <c r="K2579" s="26" t="str">
        <f>IF(db[[#This Row],[NB NOTA_C]]="","",COUNTIF([2]!B_MSK[concat],db[[#This Row],[NB NOTA_C]]))</f>
        <v/>
      </c>
      <c r="L2579" s="7" t="s">
        <v>2150</v>
      </c>
      <c r="M2579" s="3" t="s">
        <v>2163</v>
      </c>
      <c r="N2579" s="1" t="s">
        <v>2783</v>
      </c>
      <c r="P2579" s="1" t="str">
        <f>IF(db[[#This Row],[QTY/ CTN]]="","",SUBSTITUTE(SUBSTITUTE(SUBSTITUTE(db[[#This Row],[QTY/ CTN]]," ","_",2),"(",""),")","")&amp;"_")</f>
        <v>36 BOX_</v>
      </c>
      <c r="Q2579" s="1">
        <f>IF(db[[#This Row],[H_QTY/ CTN]]="","",SEARCH("_",db[[#This Row],[H_QTY/ CTN]]))</f>
        <v>7</v>
      </c>
      <c r="R2579" s="1">
        <f>IF(db[[#This Row],[H_QTY/ CTN]]="","",LEN(db[[#This Row],[H_QTY/ CTN]]))</f>
        <v>7</v>
      </c>
      <c r="S2579" s="90" t="str">
        <f>IF(db[[#This Row],[H_QTY/ CTN]]="","",LEFT(db[[#This Row],[H_QTY/ CTN]],db[[#This Row],[H_1]]-1))</f>
        <v>36 BOX</v>
      </c>
      <c r="T2579" s="87" t="str">
        <f>IF(NOT(db[[#This Row],[H_1]]=db[[#This Row],[H_2]]),MID(db[[#This Row],[H_QTY/ CTN]],db[[#This Row],[H_1]]+1,db[[#This Row],[H_2]]-db[[#This Row],[H_1]]-1),"")</f>
        <v/>
      </c>
      <c r="U2579" s="87" t="str">
        <f>IF(db[[#This Row],[QTY/ CTN B]]="","",LEFT(db[[#This Row],[QTY/ CTN B]],SEARCH(" ",db[[#This Row],[QTY/ CTN B]],1)-1))</f>
        <v>36</v>
      </c>
      <c r="V2579" s="87" t="str">
        <f>IF(db[[#This Row],[QTY/ CTN B]]="","",RIGHT(db[[#This Row],[QTY/ CTN B]],LEN(db[[#This Row],[QTY/ CTN B]])-SEARCH(" ",db[[#This Row],[QTY/ CTN B]],1)))</f>
        <v>BOX</v>
      </c>
      <c r="W2579" s="87" t="str">
        <f>IF(db[[#This Row],[QTY/ CTN TG]]="",IF(db[[#This Row],[STN TG]]="","",12),LEFT(db[[#This Row],[QTY/ CTN TG]],SEARCH(" ",db[[#This Row],[QTY/ CTN TG]],1)-1))</f>
        <v/>
      </c>
      <c r="X2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79" s="87" t="str">
        <f>IF(db[[#This Row],[STN K]]="","",IF(db[[#This Row],[STN TG]]="LSN",12,""))</f>
        <v/>
      </c>
      <c r="Z2579" s="87" t="str">
        <f>IF(db[[#This Row],[STN TG]]="LSN","PCS","")</f>
        <v/>
      </c>
      <c r="AA2579" s="87">
        <f>db[[#This Row],[QTY B]]*IF(db[[#This Row],[QTY TG]]="",1,db[[#This Row],[QTY TG]])*IF(db[[#This Row],[QTY K]]="",1,db[[#This Row],[QTY K]])</f>
        <v>36</v>
      </c>
      <c r="AB2579" s="87" t="str">
        <f>IF(db[[#This Row],[STN K]]="",IF(db[[#This Row],[STN TG]]="",db[[#This Row],[STN B]],db[[#This Row],[STN TG]]),db[[#This Row],[STN K]])</f>
        <v>BOX</v>
      </c>
      <c r="AC2579" s="87"/>
    </row>
    <row r="2580" spans="1:29" x14ac:dyDescent="0.25">
      <c r="A2580" s="87">
        <f>ROW()-1</f>
        <v>2579</v>
      </c>
      <c r="B2580" s="3" t="str">
        <f>LOWER(SUBSTITUTE(SUBSTITUTE(SUBSTITUTE(SUBSTITUTE(SUBSTITUTE(SUBSTITUTE(db[[#This Row],[NB BM]]," ",),".",""),"-",""),"(",""),")",""),"/",""))</f>
        <v>acrylicsisipankertasa4</v>
      </c>
      <c r="C2580" s="3" t="str">
        <f>LOWER(SUBSTITUTE(SUBSTITUTE(SUBSTITUTE(SUBSTITUTE(SUBSTITUTE(SUBSTITUTE(SUBSTITUTE(SUBSTITUTE(SUBSTITUTE(db[[#This Row],[NB NOTA]]," ",),".",""),"-",""),"(",""),")",""),",",""),"/",""),"""",""),"+",""))</f>
        <v/>
      </c>
      <c r="D2580" s="3" t="str">
        <f>LOWER(SUBSTITUTE(SUBSTITUTE(SUBSTITUTE(SUBSTITUTE(SUBSTITUTE(SUBSTITUTE(SUBSTITUTE(SUBSTITUTE(SUBSTITUTE(db[[#This Row],[NB PAJAK]]," ",""),"-",""),"(",""),")",""),".",""),",",""),"/",""),"""",""),"+",""))</f>
        <v/>
      </c>
      <c r="E2580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acrylicsisipankertasa440pcs</v>
      </c>
      <c r="F2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G2580" s="1" t="s">
        <v>1836</v>
      </c>
      <c r="I2580" s="49"/>
      <c r="J2580" s="1" t="s">
        <v>1621</v>
      </c>
      <c r="K2580" s="26" t="str">
        <f>IF(db[[#This Row],[NB NOTA_C]]="","",COUNTIF([2]!B_MSK[concat],db[[#This Row],[NB NOTA_C]]))</f>
        <v/>
      </c>
      <c r="L2580" s="7" t="s">
        <v>1628</v>
      </c>
      <c r="M2580" s="3" t="s">
        <v>1696</v>
      </c>
      <c r="N2580" s="1" t="s">
        <v>2790</v>
      </c>
      <c r="P2580" s="1" t="str">
        <f>IF(db[[#This Row],[QTY/ CTN]]="","",SUBSTITUTE(SUBSTITUTE(SUBSTITUTE(db[[#This Row],[QTY/ CTN]]," ","_",2),"(",""),")","")&amp;"_")</f>
        <v>40 PCS_</v>
      </c>
      <c r="Q2580" s="1">
        <f>IF(db[[#This Row],[H_QTY/ CTN]]="","",SEARCH("_",db[[#This Row],[H_QTY/ CTN]]))</f>
        <v>7</v>
      </c>
      <c r="R2580" s="1">
        <f>IF(db[[#This Row],[H_QTY/ CTN]]="","",LEN(db[[#This Row],[H_QTY/ CTN]]))</f>
        <v>7</v>
      </c>
      <c r="S2580" s="90" t="str">
        <f>IF(db[[#This Row],[H_QTY/ CTN]]="","",LEFT(db[[#This Row],[H_QTY/ CTN]],db[[#This Row],[H_1]]-1))</f>
        <v>40 PCS</v>
      </c>
      <c r="T2580" s="87" t="str">
        <f>IF(NOT(db[[#This Row],[H_1]]=db[[#This Row],[H_2]]),MID(db[[#This Row],[H_QTY/ CTN]],db[[#This Row],[H_1]]+1,db[[#This Row],[H_2]]-db[[#This Row],[H_1]]-1),"")</f>
        <v/>
      </c>
      <c r="U2580" s="87" t="str">
        <f>IF(db[[#This Row],[QTY/ CTN B]]="","",LEFT(db[[#This Row],[QTY/ CTN B]],SEARCH(" ",db[[#This Row],[QTY/ CTN B]],1)-1))</f>
        <v>40</v>
      </c>
      <c r="V2580" s="87" t="str">
        <f>IF(db[[#This Row],[QTY/ CTN B]]="","",RIGHT(db[[#This Row],[QTY/ CTN B]],LEN(db[[#This Row],[QTY/ CTN B]])-SEARCH(" ",db[[#This Row],[QTY/ CTN B]],1)))</f>
        <v>PCS</v>
      </c>
      <c r="W2580" s="87" t="str">
        <f>IF(db[[#This Row],[QTY/ CTN TG]]="",IF(db[[#This Row],[STN TG]]="","",12),LEFT(db[[#This Row],[QTY/ CTN TG]],SEARCH(" ",db[[#This Row],[QTY/ CTN TG]],1)-1))</f>
        <v/>
      </c>
      <c r="X2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80" s="87" t="str">
        <f>IF(db[[#This Row],[STN K]]="","",IF(db[[#This Row],[STN TG]]="LSN",12,""))</f>
        <v/>
      </c>
      <c r="Z2580" s="87" t="str">
        <f>IF(db[[#This Row],[STN TG]]="LSN","PCS","")</f>
        <v/>
      </c>
      <c r="AA2580" s="87">
        <f>db[[#This Row],[QTY B]]*IF(db[[#This Row],[QTY TG]]="",1,db[[#This Row],[QTY TG]])*IF(db[[#This Row],[QTY K]]="",1,db[[#This Row],[QTY K]])</f>
        <v>40</v>
      </c>
      <c r="AB2580" s="87" t="str">
        <f>IF(db[[#This Row],[STN K]]="",IF(db[[#This Row],[STN TG]]="",db[[#This Row],[STN B]],db[[#This Row],[STN TG]]),db[[#This Row],[STN K]])</f>
        <v>PCS</v>
      </c>
      <c r="AC2580" s="87"/>
    </row>
    <row r="2581" spans="1:29" x14ac:dyDescent="0.25">
      <c r="A2581" s="87">
        <f>ROW()-1</f>
        <v>2580</v>
      </c>
      <c r="B2581" s="3" t="str">
        <f>LOWER(SUBSTITUTE(SUBSTITUTE(SUBSTITUTE(SUBSTITUTE(SUBSTITUTE(SUBSTITUTE(db[[#This Row],[NB BM]]," ",),".",""),"-",""),"(",""),")",""),"/",""))</f>
        <v>acrylicsisipankertasfolio</v>
      </c>
      <c r="C2581" s="3" t="str">
        <f>LOWER(SUBSTITUTE(SUBSTITUTE(SUBSTITUTE(SUBSTITUTE(SUBSTITUTE(SUBSTITUTE(SUBSTITUTE(SUBSTITUTE(SUBSTITUTE(db[[#This Row],[NB NOTA]]," ",),".",""),"-",""),"(",""),")",""),",",""),"/",""),"""",""),"+",""))</f>
        <v/>
      </c>
      <c r="D2581" s="3" t="str">
        <f>LOWER(SUBSTITUTE(SUBSTITUTE(SUBSTITUTE(SUBSTITUTE(SUBSTITUTE(SUBSTITUTE(SUBSTITUTE(SUBSTITUTE(SUBSTITUTE(db[[#This Row],[NB PAJAK]]," ",""),"-",""),"(",""),")",""),".",""),",",""),"/",""),"""",""),"+",""))</f>
        <v/>
      </c>
      <c r="E2581" s="3" t="str">
        <f>LOWER(SUBSTITUTE(SUBSTITUTE(SUBSTITUTE(SUBSTITUTE(SUBSTITUTE(SUBSTITUTE(SUBSTITUTE(SUBSTITUTE(SUBSTITUTE(db[[#This Row],[NB BM]]&amp;db[[#This Row],[QTY/ CTN]]," ",),".",""),"-",""),"(",""),")",""),",",""),"/",""),"""",""),"+",""))</f>
        <v>acrylicsisipankertasfolio40pcs</v>
      </c>
      <c r="F25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G2581" s="1" t="s">
        <v>1837</v>
      </c>
      <c r="I2581" s="49"/>
      <c r="J2581" s="1" t="s">
        <v>1621</v>
      </c>
      <c r="K2581" s="26" t="str">
        <f>IF(db[[#This Row],[NB NOTA_C]]="","",COUNTIF([2]!B_MSK[concat],db[[#This Row],[NB NOTA_C]]))</f>
        <v/>
      </c>
      <c r="L2581" s="7" t="s">
        <v>1628</v>
      </c>
      <c r="M2581" s="3" t="s">
        <v>1696</v>
      </c>
      <c r="N2581" s="1" t="s">
        <v>2790</v>
      </c>
      <c r="P2581" s="1" t="str">
        <f>IF(db[[#This Row],[QTY/ CTN]]="","",SUBSTITUTE(SUBSTITUTE(SUBSTITUTE(db[[#This Row],[QTY/ CTN]]," ","_",2),"(",""),")","")&amp;"_")</f>
        <v>40 PCS_</v>
      </c>
      <c r="Q2581" s="1">
        <f>IF(db[[#This Row],[H_QTY/ CTN]]="","",SEARCH("_",db[[#This Row],[H_QTY/ CTN]]))</f>
        <v>7</v>
      </c>
      <c r="R2581" s="1">
        <f>IF(db[[#This Row],[H_QTY/ CTN]]="","",LEN(db[[#This Row],[H_QTY/ CTN]]))</f>
        <v>7</v>
      </c>
      <c r="S2581" s="90" t="str">
        <f>IF(db[[#This Row],[H_QTY/ CTN]]="","",LEFT(db[[#This Row],[H_QTY/ CTN]],db[[#This Row],[H_1]]-1))</f>
        <v>40 PCS</v>
      </c>
      <c r="T2581" s="87" t="str">
        <f>IF(NOT(db[[#This Row],[H_1]]=db[[#This Row],[H_2]]),MID(db[[#This Row],[H_QTY/ CTN]],db[[#This Row],[H_1]]+1,db[[#This Row],[H_2]]-db[[#This Row],[H_1]]-1),"")</f>
        <v/>
      </c>
      <c r="U2581" s="87" t="str">
        <f>IF(db[[#This Row],[QTY/ CTN B]]="","",LEFT(db[[#This Row],[QTY/ CTN B]],SEARCH(" ",db[[#This Row],[QTY/ CTN B]],1)-1))</f>
        <v>40</v>
      </c>
      <c r="V2581" s="87" t="str">
        <f>IF(db[[#This Row],[QTY/ CTN B]]="","",RIGHT(db[[#This Row],[QTY/ CTN B]],LEN(db[[#This Row],[QTY/ CTN B]])-SEARCH(" ",db[[#This Row],[QTY/ CTN B]],1)))</f>
        <v>PCS</v>
      </c>
      <c r="W2581" s="87" t="str">
        <f>IF(db[[#This Row],[QTY/ CTN TG]]="",IF(db[[#This Row],[STN TG]]="","",12),LEFT(db[[#This Row],[QTY/ CTN TG]],SEARCH(" ",db[[#This Row],[QTY/ CTN TG]],1)-1))</f>
        <v/>
      </c>
      <c r="X2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81" s="87" t="str">
        <f>IF(db[[#This Row],[STN K]]="","",IF(db[[#This Row],[STN TG]]="LSN",12,""))</f>
        <v/>
      </c>
      <c r="Z2581" s="87" t="str">
        <f>IF(db[[#This Row],[STN TG]]="LSN","PCS","")</f>
        <v/>
      </c>
      <c r="AA2581" s="87">
        <f>db[[#This Row],[QTY B]]*IF(db[[#This Row],[QTY TG]]="",1,db[[#This Row],[QTY TG]])*IF(db[[#This Row],[QTY K]]="",1,db[[#This Row],[QTY K]])</f>
        <v>40</v>
      </c>
      <c r="AB2581" s="87" t="str">
        <f>IF(db[[#This Row],[STN K]]="",IF(db[[#This Row],[STN TG]]="",db[[#This Row],[STN B]],db[[#This Row],[STN TG]]),db[[#This Row],[STN K]])</f>
        <v>PCS</v>
      </c>
      <c r="AC2581" s="87"/>
    </row>
    <row r="2582" spans="1:29" x14ac:dyDescent="0.25">
      <c r="A2582" s="87">
        <f>ROW()-1</f>
        <v>2581</v>
      </c>
      <c r="B2582" s="3" t="str">
        <f>LOWER(SUBSTITUTE(SUBSTITUTE(SUBSTITUTE(SUBSTITUTE(SUBSTITUTE(SUBSTITUTE(db[[#This Row],[NB BM]]," ",),".",""),"-",""),"(",""),")",""),"/",""))</f>
        <v>idcardjbs105biru</v>
      </c>
      <c r="C2582" s="3" t="str">
        <f>LOWER(SUBSTITUTE(SUBSTITUTE(SUBSTITUTE(SUBSTITUTE(SUBSTITUTE(SUBSTITUTE(SUBSTITUTE(SUBSTITUTE(SUBSTITUTE(db[[#This Row],[NB NOTA]]," ",),".",""),"-",""),"(",""),")",""),",",""),"/",""),"""",""),"+",""))</f>
        <v/>
      </c>
      <c r="D2582" s="3" t="str">
        <f>LOWER(SUBSTITUTE(SUBSTITUTE(SUBSTITUTE(SUBSTITUTE(SUBSTITUTE(SUBSTITUTE(SUBSTITUTE(SUBSTITUTE(SUBSTITUTE(db[[#This Row],[NB PAJAK]]," ",""),"-",""),"(",""),")",""),".",""),",",""),"/",""),"""",""),"+",""))</f>
        <v/>
      </c>
      <c r="E2582" s="3" t="str">
        <f>LOWER(SUBSTITUTE(SUBSTITUTE(SUBSTITUTE(SUBSTITUTE(SUBSTITUTE(SUBSTITUTE(SUBSTITUTE(SUBSTITUTE(SUBSTITUTE(db[[#This Row],[NB BM]]&amp;db[[#This Row],[QTY/ CTN]]," ",),".",""),"-",""),"(",""),")",""),",",""),"/",""),"""",""),"+",""))</f>
        <v>idcardjbs105biru3000pcs</v>
      </c>
      <c r="F2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3000pcsuntana</v>
      </c>
      <c r="G2582" s="1" t="s">
        <v>1918</v>
      </c>
      <c r="I2582" s="49"/>
      <c r="J2582" s="1" t="s">
        <v>1621</v>
      </c>
      <c r="K2582" s="26" t="str">
        <f>IF(db[[#This Row],[NB NOTA_C]]="","",COUNTIF([2]!B_MSK[concat],db[[#This Row],[NB NOTA_C]]))</f>
        <v/>
      </c>
      <c r="L2582" s="7" t="s">
        <v>1628</v>
      </c>
      <c r="M2582" s="3" t="s">
        <v>1745</v>
      </c>
      <c r="N2582" s="1" t="s">
        <v>2800</v>
      </c>
      <c r="P2582" s="1" t="str">
        <f>IF(db[[#This Row],[QTY/ CTN]]="","",SUBSTITUTE(SUBSTITUTE(SUBSTITUTE(db[[#This Row],[QTY/ CTN]]," ","_",2),"(",""),")","")&amp;"_")</f>
        <v>3000 PCS_</v>
      </c>
      <c r="Q2582" s="1">
        <f>IF(db[[#This Row],[H_QTY/ CTN]]="","",SEARCH("_",db[[#This Row],[H_QTY/ CTN]]))</f>
        <v>9</v>
      </c>
      <c r="R2582" s="1">
        <f>IF(db[[#This Row],[H_QTY/ CTN]]="","",LEN(db[[#This Row],[H_QTY/ CTN]]))</f>
        <v>9</v>
      </c>
      <c r="S2582" s="90" t="str">
        <f>IF(db[[#This Row],[H_QTY/ CTN]]="","",LEFT(db[[#This Row],[H_QTY/ CTN]],db[[#This Row],[H_1]]-1))</f>
        <v>3000 PCS</v>
      </c>
      <c r="T2582" s="87" t="str">
        <f>IF(NOT(db[[#This Row],[H_1]]=db[[#This Row],[H_2]]),MID(db[[#This Row],[H_QTY/ CTN]],db[[#This Row],[H_1]]+1,db[[#This Row],[H_2]]-db[[#This Row],[H_1]]-1),"")</f>
        <v/>
      </c>
      <c r="U2582" s="87" t="str">
        <f>IF(db[[#This Row],[QTY/ CTN B]]="","",LEFT(db[[#This Row],[QTY/ CTN B]],SEARCH(" ",db[[#This Row],[QTY/ CTN B]],1)-1))</f>
        <v>3000</v>
      </c>
      <c r="V2582" s="87" t="str">
        <f>IF(db[[#This Row],[QTY/ CTN B]]="","",RIGHT(db[[#This Row],[QTY/ CTN B]],LEN(db[[#This Row],[QTY/ CTN B]])-SEARCH(" ",db[[#This Row],[QTY/ CTN B]],1)))</f>
        <v>PCS</v>
      </c>
      <c r="W2582" s="87" t="str">
        <f>IF(db[[#This Row],[QTY/ CTN TG]]="",IF(db[[#This Row],[STN TG]]="","",12),LEFT(db[[#This Row],[QTY/ CTN TG]],SEARCH(" ",db[[#This Row],[QTY/ CTN TG]],1)-1))</f>
        <v/>
      </c>
      <c r="X2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82" s="87" t="str">
        <f>IF(db[[#This Row],[STN K]]="","",IF(db[[#This Row],[STN TG]]="LSN",12,""))</f>
        <v/>
      </c>
      <c r="Z2582" s="87" t="str">
        <f>IF(db[[#This Row],[STN TG]]="LSN","PCS","")</f>
        <v/>
      </c>
      <c r="AA2582" s="87">
        <f>db[[#This Row],[QTY B]]*IF(db[[#This Row],[QTY TG]]="",1,db[[#This Row],[QTY TG]])*IF(db[[#This Row],[QTY K]]="",1,db[[#This Row],[QTY K]])</f>
        <v>3000</v>
      </c>
      <c r="AB2582" s="87" t="str">
        <f>IF(db[[#This Row],[STN K]]="",IF(db[[#This Row],[STN TG]]="",db[[#This Row],[STN B]],db[[#This Row],[STN TG]]),db[[#This Row],[STN K]])</f>
        <v>PCS</v>
      </c>
      <c r="AC2582" s="87"/>
    </row>
    <row r="2583" spans="1:29" x14ac:dyDescent="0.25">
      <c r="A2583" s="87">
        <f>ROW()-1</f>
        <v>2582</v>
      </c>
      <c r="B2583" s="3" t="str">
        <f>LOWER(SUBSTITUTE(SUBSTITUTE(SUBSTITUTE(SUBSTITUTE(SUBSTITUTE(SUBSTITUTE(db[[#This Row],[NB BM]]," ",),".",""),"-",""),"(",""),")",""),"/",""))</f>
        <v>mapfoliobatiksmh003jahit</v>
      </c>
      <c r="C2583" s="3" t="str">
        <f>LOWER(SUBSTITUTE(SUBSTITUTE(SUBSTITUTE(SUBSTITUTE(SUBSTITUTE(SUBSTITUTE(SUBSTITUTE(SUBSTITUTE(SUBSTITUTE(db[[#This Row],[NB NOTA]]," ",),".",""),"-",""),"(",""),")",""),",",""),"/",""),"""",""),"+",""))</f>
        <v/>
      </c>
      <c r="D2583" s="3" t="str">
        <f>LOWER(SUBSTITUTE(SUBSTITUTE(SUBSTITUTE(SUBSTITUTE(SUBSTITUTE(SUBSTITUTE(SUBSTITUTE(SUBSTITUTE(SUBSTITUTE(db[[#This Row],[NB PAJAK]]," ",""),"-",""),"(",""),")",""),".",""),",",""),"/",""),"""",""),"+",""))</f>
        <v/>
      </c>
      <c r="E2583" s="3" t="str">
        <f>LOWER(SUBSTITUTE(SUBSTITUTE(SUBSTITUTE(SUBSTITUTE(SUBSTITUTE(SUBSTITUTE(SUBSTITUTE(SUBSTITUTE(SUBSTITUTE(db[[#This Row],[NB BM]]&amp;db[[#This Row],[QTY/ CTN]]," ",),".",""),"-",""),"(",""),")",""),",",""),"/",""),"""",""),"+",""))</f>
        <v>mapfoliobatiksmh003jahit120pcs</v>
      </c>
      <c r="F2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G2583" s="1" t="s">
        <v>1948</v>
      </c>
      <c r="I2583" s="49"/>
      <c r="J2583" s="1" t="s">
        <v>1621</v>
      </c>
      <c r="K2583" s="26" t="str">
        <f>IF(db[[#This Row],[NB NOTA_C]]="","",COUNTIF([2]!B_MSK[concat],db[[#This Row],[NB NOTA_C]]))</f>
        <v/>
      </c>
      <c r="L2583" s="7" t="s">
        <v>1628</v>
      </c>
      <c r="M2583" s="3" t="s">
        <v>1667</v>
      </c>
      <c r="N2583" s="1" t="s">
        <v>2807</v>
      </c>
      <c r="P2583" s="1" t="str">
        <f>IF(db[[#This Row],[QTY/ CTN]]="","",SUBSTITUTE(SUBSTITUTE(SUBSTITUTE(db[[#This Row],[QTY/ CTN]]," ","_",2),"(",""),")","")&amp;"_")</f>
        <v>120 PCS_</v>
      </c>
      <c r="Q2583" s="1">
        <f>IF(db[[#This Row],[H_QTY/ CTN]]="","",SEARCH("_",db[[#This Row],[H_QTY/ CTN]]))</f>
        <v>8</v>
      </c>
      <c r="R2583" s="1">
        <f>IF(db[[#This Row],[H_QTY/ CTN]]="","",LEN(db[[#This Row],[H_QTY/ CTN]]))</f>
        <v>8</v>
      </c>
      <c r="S2583" s="90" t="str">
        <f>IF(db[[#This Row],[H_QTY/ CTN]]="","",LEFT(db[[#This Row],[H_QTY/ CTN]],db[[#This Row],[H_1]]-1))</f>
        <v>120 PCS</v>
      </c>
      <c r="T2583" s="87" t="str">
        <f>IF(NOT(db[[#This Row],[H_1]]=db[[#This Row],[H_2]]),MID(db[[#This Row],[H_QTY/ CTN]],db[[#This Row],[H_1]]+1,db[[#This Row],[H_2]]-db[[#This Row],[H_1]]-1),"")</f>
        <v/>
      </c>
      <c r="U2583" s="87" t="str">
        <f>IF(db[[#This Row],[QTY/ CTN B]]="","",LEFT(db[[#This Row],[QTY/ CTN B]],SEARCH(" ",db[[#This Row],[QTY/ CTN B]],1)-1))</f>
        <v>120</v>
      </c>
      <c r="V2583" s="87" t="str">
        <f>IF(db[[#This Row],[QTY/ CTN B]]="","",RIGHT(db[[#This Row],[QTY/ CTN B]],LEN(db[[#This Row],[QTY/ CTN B]])-SEARCH(" ",db[[#This Row],[QTY/ CTN B]],1)))</f>
        <v>PCS</v>
      </c>
      <c r="W2583" s="87" t="str">
        <f>IF(db[[#This Row],[QTY/ CTN TG]]="",IF(db[[#This Row],[STN TG]]="","",12),LEFT(db[[#This Row],[QTY/ CTN TG]],SEARCH(" ",db[[#This Row],[QTY/ CTN TG]],1)-1))</f>
        <v/>
      </c>
      <c r="X2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583" s="87" t="str">
        <f>IF(db[[#This Row],[STN K]]="","",IF(db[[#This Row],[STN TG]]="LSN",12,""))</f>
        <v/>
      </c>
      <c r="Z2583" s="87" t="str">
        <f>IF(db[[#This Row],[STN TG]]="LSN","PCS","")</f>
        <v/>
      </c>
      <c r="AA2583" s="87">
        <f>db[[#This Row],[QTY B]]*IF(db[[#This Row],[QTY TG]]="",1,db[[#This Row],[QTY TG]])*IF(db[[#This Row],[QTY K]]="",1,db[[#This Row],[QTY K]])</f>
        <v>120</v>
      </c>
      <c r="AB2583" s="87" t="str">
        <f>IF(db[[#This Row],[STN K]]="",IF(db[[#This Row],[STN TG]]="",db[[#This Row],[STN B]],db[[#This Row],[STN TG]]),db[[#This Row],[STN K]])</f>
        <v>PCS</v>
      </c>
      <c r="AC2583" s="87"/>
    </row>
    <row r="2584" spans="1:29" x14ac:dyDescent="0.25">
      <c r="A2584" s="87">
        <f>ROW()-1</f>
        <v>2583</v>
      </c>
      <c r="B2584" s="3" t="str">
        <f>LOWER(SUBSTITUTE(SUBSTITUTE(SUBSTITUTE(SUBSTITUTE(SUBSTITUTE(SUBSTITUTE(db[[#This Row],[NB BM]]," ",),".",""),"-",""),"(",""),")",""),"/",""))</f>
        <v>piringcatairnakoya108</v>
      </c>
      <c r="C2584" s="3" t="str">
        <f>LOWER(SUBSTITUTE(SUBSTITUTE(SUBSTITUTE(SUBSTITUTE(SUBSTITUTE(SUBSTITUTE(SUBSTITUTE(SUBSTITUTE(SUBSTITUTE(db[[#This Row],[NB NOTA]]," ",),".",""),"-",""),"(",""),")",""),",",""),"/",""),"""",""),"+",""))</f>
        <v/>
      </c>
      <c r="D2584" s="3" t="str">
        <f>LOWER(SUBSTITUTE(SUBSTITUTE(SUBSTITUTE(SUBSTITUTE(SUBSTITUTE(SUBSTITUTE(SUBSTITUTE(SUBSTITUTE(SUBSTITUTE(db[[#This Row],[NB PAJAK]]," ",""),"-",""),"(",""),")",""),".",""),",",""),"/",""),"""",""),"+",""))</f>
        <v/>
      </c>
      <c r="E2584" s="3" t="str">
        <f>LOWER(SUBSTITUTE(SUBSTITUTE(SUBSTITUTE(SUBSTITUTE(SUBSTITUTE(SUBSTITUTE(SUBSTITUTE(SUBSTITUTE(SUBSTITUTE(db[[#This Row],[NB BM]]&amp;db[[#This Row],[QTY/ CTN]]," ",),".",""),"-",""),"(",""),")",""),",",""),"/",""),"""",""),"+",""))</f>
        <v>piringcatairnakoya10824lsn</v>
      </c>
      <c r="F2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G2584" s="1" t="s">
        <v>1987</v>
      </c>
      <c r="I2584" s="2"/>
      <c r="J2584" s="1" t="s">
        <v>1621</v>
      </c>
      <c r="K2584" s="26" t="str">
        <f>IF(db[[#This Row],[NB NOTA_C]]="","",COUNTIF([2]!B_MSK[concat],db[[#This Row],[NB NOTA_C]]))</f>
        <v/>
      </c>
      <c r="L2584" s="7" t="s">
        <v>1628</v>
      </c>
      <c r="M2584" s="3" t="s">
        <v>1721</v>
      </c>
      <c r="N2584" s="1" t="s">
        <v>2790</v>
      </c>
      <c r="P2584" s="1" t="str">
        <f>IF(db[[#This Row],[QTY/ CTN]]="","",SUBSTITUTE(SUBSTITUTE(SUBSTITUTE(db[[#This Row],[QTY/ CTN]]," ","_",2),"(",""),")","")&amp;"_")</f>
        <v>24 LSN_</v>
      </c>
      <c r="Q2584" s="1">
        <f>IF(db[[#This Row],[H_QTY/ CTN]]="","",SEARCH("_",db[[#This Row],[H_QTY/ CTN]]))</f>
        <v>7</v>
      </c>
      <c r="R2584" s="1">
        <f>IF(db[[#This Row],[H_QTY/ CTN]]="","",LEN(db[[#This Row],[H_QTY/ CTN]]))</f>
        <v>7</v>
      </c>
      <c r="S2584" s="90" t="str">
        <f>IF(db[[#This Row],[H_QTY/ CTN]]="","",LEFT(db[[#This Row],[H_QTY/ CTN]],db[[#This Row],[H_1]]-1))</f>
        <v>24 LSN</v>
      </c>
      <c r="T2584" s="87" t="str">
        <f>IF(NOT(db[[#This Row],[H_1]]=db[[#This Row],[H_2]]),MID(db[[#This Row],[H_QTY/ CTN]],db[[#This Row],[H_1]]+1,db[[#This Row],[H_2]]-db[[#This Row],[H_1]]-1),"")</f>
        <v/>
      </c>
      <c r="U2584" s="87" t="str">
        <f>IF(db[[#This Row],[QTY/ CTN B]]="","",LEFT(db[[#This Row],[QTY/ CTN B]],SEARCH(" ",db[[#This Row],[QTY/ CTN B]],1)-1))</f>
        <v>24</v>
      </c>
      <c r="V2584" s="87" t="str">
        <f>IF(db[[#This Row],[QTY/ CTN B]]="","",RIGHT(db[[#This Row],[QTY/ CTN B]],LEN(db[[#This Row],[QTY/ CTN B]])-SEARCH(" ",db[[#This Row],[QTY/ CTN B]],1)))</f>
        <v>LSN</v>
      </c>
      <c r="W2584" s="87">
        <f>IF(db[[#This Row],[QTY/ CTN TG]]="",IF(db[[#This Row],[STN TG]]="","",12),LEFT(db[[#This Row],[QTY/ CTN TG]],SEARCH(" ",db[[#This Row],[QTY/ CTN TG]],1)-1))</f>
        <v>12</v>
      </c>
      <c r="X2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4" s="87" t="str">
        <f>IF(db[[#This Row],[STN K]]="","",IF(db[[#This Row],[STN TG]]="LSN",12,""))</f>
        <v/>
      </c>
      <c r="Z2584" s="87" t="str">
        <f>IF(db[[#This Row],[STN TG]]="LSN","PCS","")</f>
        <v/>
      </c>
      <c r="AA2584" s="87">
        <f>db[[#This Row],[QTY B]]*IF(db[[#This Row],[QTY TG]]="",1,db[[#This Row],[QTY TG]])*IF(db[[#This Row],[QTY K]]="",1,db[[#This Row],[QTY K]])</f>
        <v>288</v>
      </c>
      <c r="AB2584" s="87" t="str">
        <f>IF(db[[#This Row],[STN K]]="",IF(db[[#This Row],[STN TG]]="",db[[#This Row],[STN B]],db[[#This Row],[STN TG]]),db[[#This Row],[STN K]])</f>
        <v>PCS</v>
      </c>
      <c r="AC2584" s="87"/>
    </row>
    <row r="2585" spans="1:29" x14ac:dyDescent="0.25">
      <c r="A2585" s="87">
        <f>ROW()-1</f>
        <v>2584</v>
      </c>
      <c r="B2585" s="3" t="str">
        <f>LOWER(SUBSTITUTE(SUBSTITUTE(SUBSTITUTE(SUBSTITUTE(SUBSTITUTE(SUBSTITUTE(db[[#This Row],[NB BM]]," ",),".",""),"-",""),"(",""),")",""),"/",""))</f>
        <v>isigeltz501tianjiao</v>
      </c>
      <c r="C2585" s="3" t="str">
        <f>LOWER(SUBSTITUTE(SUBSTITUTE(SUBSTITUTE(SUBSTITUTE(SUBSTITUTE(SUBSTITUTE(SUBSTITUTE(SUBSTITUTE(SUBSTITUTE(db[[#This Row],[NB NOTA]]," ",),".",""),"-",""),"(",""),")",""),",",""),"/",""),"""",""),"+",""))</f>
        <v/>
      </c>
      <c r="D2585" s="3" t="str">
        <f>LOWER(SUBSTITUTE(SUBSTITUTE(SUBSTITUTE(SUBSTITUTE(SUBSTITUTE(SUBSTITUTE(SUBSTITUTE(SUBSTITUTE(SUBSTITUTE(db[[#This Row],[NB PAJAK]]," ",""),"-",""),"(",""),")",""),".",""),",",""),"/",""),"""",""),"+",""))</f>
        <v/>
      </c>
      <c r="E2585" s="3" t="str">
        <f>LOWER(SUBSTITUTE(SUBSTITUTE(SUBSTITUTE(SUBSTITUTE(SUBSTITUTE(SUBSTITUTE(SUBSTITUTE(SUBSTITUTE(SUBSTITUTE(db[[#This Row],[NB BM]]&amp;db[[#This Row],[QTY/ CTN]]," ",),".",""),"-",""),"(",""),")",""),",",""),"/",""),"""",""),"+",""))</f>
        <v>isigeltz501tianjiao144lsn</v>
      </c>
      <c r="F2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G2585" s="1" t="s">
        <v>1921</v>
      </c>
      <c r="I2585" s="49"/>
      <c r="J2585" s="1" t="s">
        <v>1621</v>
      </c>
      <c r="K2585" s="26" t="str">
        <f>IF(db[[#This Row],[NB NOTA_C]]="","",COUNTIF([2]!B_MSK[concat],db[[#This Row],[NB NOTA_C]]))</f>
        <v/>
      </c>
      <c r="L2585" s="7" t="s">
        <v>1634</v>
      </c>
      <c r="M2585" s="3" t="s">
        <v>1677</v>
      </c>
      <c r="N2585" s="1" t="s">
        <v>2794</v>
      </c>
      <c r="P2585" s="1" t="str">
        <f>IF(db[[#This Row],[QTY/ CTN]]="","",SUBSTITUTE(SUBSTITUTE(SUBSTITUTE(db[[#This Row],[QTY/ CTN]]," ","_",2),"(",""),")","")&amp;"_")</f>
        <v>144 LSN_</v>
      </c>
      <c r="Q2585" s="1">
        <f>IF(db[[#This Row],[H_QTY/ CTN]]="","",SEARCH("_",db[[#This Row],[H_QTY/ CTN]]))</f>
        <v>8</v>
      </c>
      <c r="R2585" s="1">
        <f>IF(db[[#This Row],[H_QTY/ CTN]]="","",LEN(db[[#This Row],[H_QTY/ CTN]]))</f>
        <v>8</v>
      </c>
      <c r="S2585" s="90" t="str">
        <f>IF(db[[#This Row],[H_QTY/ CTN]]="","",LEFT(db[[#This Row],[H_QTY/ CTN]],db[[#This Row],[H_1]]-1))</f>
        <v>144 LSN</v>
      </c>
      <c r="T2585" s="87" t="str">
        <f>IF(NOT(db[[#This Row],[H_1]]=db[[#This Row],[H_2]]),MID(db[[#This Row],[H_QTY/ CTN]],db[[#This Row],[H_1]]+1,db[[#This Row],[H_2]]-db[[#This Row],[H_1]]-1),"")</f>
        <v/>
      </c>
      <c r="U2585" s="87" t="str">
        <f>IF(db[[#This Row],[QTY/ CTN B]]="","",LEFT(db[[#This Row],[QTY/ CTN B]],SEARCH(" ",db[[#This Row],[QTY/ CTN B]],1)-1))</f>
        <v>144</v>
      </c>
      <c r="V2585" s="87" t="str">
        <f>IF(db[[#This Row],[QTY/ CTN B]]="","",RIGHT(db[[#This Row],[QTY/ CTN B]],LEN(db[[#This Row],[QTY/ CTN B]])-SEARCH(" ",db[[#This Row],[QTY/ CTN B]],1)))</f>
        <v>LSN</v>
      </c>
      <c r="W2585" s="87">
        <f>IF(db[[#This Row],[QTY/ CTN TG]]="",IF(db[[#This Row],[STN TG]]="","",12),LEFT(db[[#This Row],[QTY/ CTN TG]],SEARCH(" ",db[[#This Row],[QTY/ CTN TG]],1)-1))</f>
        <v>12</v>
      </c>
      <c r="X2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5" s="87" t="str">
        <f>IF(db[[#This Row],[STN K]]="","",IF(db[[#This Row],[STN TG]]="LSN",12,""))</f>
        <v/>
      </c>
      <c r="Z2585" s="87" t="str">
        <f>IF(db[[#This Row],[STN TG]]="LSN","PCS","")</f>
        <v/>
      </c>
      <c r="AA2585" s="87">
        <f>db[[#This Row],[QTY B]]*IF(db[[#This Row],[QTY TG]]="",1,db[[#This Row],[QTY TG]])*IF(db[[#This Row],[QTY K]]="",1,db[[#This Row],[QTY K]])</f>
        <v>1728</v>
      </c>
      <c r="AB2585" s="87" t="str">
        <f>IF(db[[#This Row],[STN K]]="",IF(db[[#This Row],[STN TG]]="",db[[#This Row],[STN B]],db[[#This Row],[STN TG]]),db[[#This Row],[STN K]])</f>
        <v>PCS</v>
      </c>
      <c r="AC2585" s="87"/>
    </row>
    <row r="2586" spans="1:29" x14ac:dyDescent="0.25">
      <c r="A2586" s="87">
        <f>ROW()-1</f>
        <v>2585</v>
      </c>
      <c r="B2586" s="3" t="str">
        <f>LOWER(SUBSTITUTE(SUBSTITUTE(SUBSTITUTE(SUBSTITUTE(SUBSTITUTE(SUBSTITUTE(db[[#This Row],[NB BM]]," ",),".",""),"-",""),"(",""),")",""),"/",""))</f>
        <v>penggaris30cmkayagikyp3139</v>
      </c>
      <c r="C2586" s="3" t="str">
        <f>LOWER(SUBSTITUTE(SUBSTITUTE(SUBSTITUTE(SUBSTITUTE(SUBSTITUTE(SUBSTITUTE(SUBSTITUTE(SUBSTITUTE(SUBSTITUTE(db[[#This Row],[NB NOTA]]," ",),".",""),"-",""),"(",""),")",""),",",""),"/",""),"""",""),"+",""))</f>
        <v/>
      </c>
      <c r="D2586" s="3" t="str">
        <f>LOWER(SUBSTITUTE(SUBSTITUTE(SUBSTITUTE(SUBSTITUTE(SUBSTITUTE(SUBSTITUTE(SUBSTITUTE(SUBSTITUTE(SUBSTITUTE(db[[#This Row],[NB PAJAK]]," ",""),"-",""),"(",""),")",""),".",""),",",""),"/",""),"""",""),"+",""))</f>
        <v/>
      </c>
      <c r="E2586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penggaris30cmkayagikyp313980lsn</v>
      </c>
      <c r="F2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G2586" s="1" t="s">
        <v>1966</v>
      </c>
      <c r="I2586" s="49"/>
      <c r="J2586" s="1" t="s">
        <v>1621</v>
      </c>
      <c r="K2586" s="26" t="str">
        <f>IF(db[[#This Row],[NB NOTA_C]]="","",COUNTIF([2]!B_MSK[concat],db[[#This Row],[NB NOTA_C]]))</f>
        <v/>
      </c>
      <c r="L2586" s="7" t="s">
        <v>1634</v>
      </c>
      <c r="M2586" s="3" t="s">
        <v>1705</v>
      </c>
      <c r="N2586" s="1" t="s">
        <v>2792</v>
      </c>
      <c r="P2586" s="1" t="str">
        <f>IF(db[[#This Row],[QTY/ CTN]]="","",SUBSTITUTE(SUBSTITUTE(SUBSTITUTE(db[[#This Row],[QTY/ CTN]]," ","_",2),"(",""),")","")&amp;"_")</f>
        <v>80 LSN_</v>
      </c>
      <c r="Q2586" s="1">
        <f>IF(db[[#This Row],[H_QTY/ CTN]]="","",SEARCH("_",db[[#This Row],[H_QTY/ CTN]]))</f>
        <v>7</v>
      </c>
      <c r="R2586" s="1">
        <f>IF(db[[#This Row],[H_QTY/ CTN]]="","",LEN(db[[#This Row],[H_QTY/ CTN]]))</f>
        <v>7</v>
      </c>
      <c r="S2586" s="90" t="str">
        <f>IF(db[[#This Row],[H_QTY/ CTN]]="","",LEFT(db[[#This Row],[H_QTY/ CTN]],db[[#This Row],[H_1]]-1))</f>
        <v>80 LSN</v>
      </c>
      <c r="T2586" s="87" t="str">
        <f>IF(NOT(db[[#This Row],[H_1]]=db[[#This Row],[H_2]]),MID(db[[#This Row],[H_QTY/ CTN]],db[[#This Row],[H_1]]+1,db[[#This Row],[H_2]]-db[[#This Row],[H_1]]-1),"")</f>
        <v/>
      </c>
      <c r="U2586" s="87" t="str">
        <f>IF(db[[#This Row],[QTY/ CTN B]]="","",LEFT(db[[#This Row],[QTY/ CTN B]],SEARCH(" ",db[[#This Row],[QTY/ CTN B]],1)-1))</f>
        <v>80</v>
      </c>
      <c r="V2586" s="87" t="str">
        <f>IF(db[[#This Row],[QTY/ CTN B]]="","",RIGHT(db[[#This Row],[QTY/ CTN B]],LEN(db[[#This Row],[QTY/ CTN B]])-SEARCH(" ",db[[#This Row],[QTY/ CTN B]],1)))</f>
        <v>LSN</v>
      </c>
      <c r="W2586" s="87">
        <f>IF(db[[#This Row],[QTY/ CTN TG]]="",IF(db[[#This Row],[STN TG]]="","",12),LEFT(db[[#This Row],[QTY/ CTN TG]],SEARCH(" ",db[[#This Row],[QTY/ CTN TG]],1)-1))</f>
        <v>12</v>
      </c>
      <c r="X2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6" s="87" t="str">
        <f>IF(db[[#This Row],[STN K]]="","",IF(db[[#This Row],[STN TG]]="LSN",12,""))</f>
        <v/>
      </c>
      <c r="Z2586" s="87" t="str">
        <f>IF(db[[#This Row],[STN TG]]="LSN","PCS","")</f>
        <v/>
      </c>
      <c r="AA2586" s="87">
        <f>db[[#This Row],[QTY B]]*IF(db[[#This Row],[QTY TG]]="",1,db[[#This Row],[QTY TG]])*IF(db[[#This Row],[QTY K]]="",1,db[[#This Row],[QTY K]])</f>
        <v>960</v>
      </c>
      <c r="AB2586" s="87" t="str">
        <f>IF(db[[#This Row],[STN K]]="",IF(db[[#This Row],[STN TG]]="",db[[#This Row],[STN B]],db[[#This Row],[STN TG]]),db[[#This Row],[STN K]])</f>
        <v>PCS</v>
      </c>
      <c r="AC2586" s="87"/>
    </row>
    <row r="2587" spans="1:29" x14ac:dyDescent="0.25">
      <c r="A2587" s="87">
        <f>ROW()-1</f>
        <v>2586</v>
      </c>
      <c r="B2587" s="3" t="str">
        <f>LOWER(SUBSTITUTE(SUBSTITUTE(SUBSTITUTE(SUBSTITUTE(SUBSTITUTE(SUBSTITUTE(db[[#This Row],[NB BM]]," ",),".",""),"-",""),"(",""),")",""),"/",""))</f>
        <v>penggaris30cmkayagikyp3141</v>
      </c>
      <c r="C2587" s="3" t="str">
        <f>LOWER(SUBSTITUTE(SUBSTITUTE(SUBSTITUTE(SUBSTITUTE(SUBSTITUTE(SUBSTITUTE(SUBSTITUTE(SUBSTITUTE(SUBSTITUTE(db[[#This Row],[NB NOTA]]," ",),".",""),"-",""),"(",""),")",""),",",""),"/",""),"""",""),"+",""))</f>
        <v/>
      </c>
      <c r="D2587" s="3" t="str">
        <f>LOWER(SUBSTITUTE(SUBSTITUTE(SUBSTITUTE(SUBSTITUTE(SUBSTITUTE(SUBSTITUTE(SUBSTITUTE(SUBSTITUTE(SUBSTITUTE(db[[#This Row],[NB PAJAK]]," ",""),"-",""),"(",""),")",""),".",""),",",""),"/",""),"""",""),"+",""))</f>
        <v/>
      </c>
      <c r="E2587" s="3" t="str">
        <f>LOWER(SUBSTITUTE(SUBSTITUTE(SUBSTITUTE(SUBSTITUTE(SUBSTITUTE(SUBSTITUTE(SUBSTITUTE(SUBSTITUTE(SUBSTITUTE(db[[#This Row],[NB BM]]&amp;db[[#This Row],[QTY/ CTN]]," ",),".",""),"-",""),"(",""),")",""),",",""),"/",""),"""",""),"+",""))</f>
        <v>penggaris30cmkayagikyp314180lsn</v>
      </c>
      <c r="F25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G2587" s="1" t="s">
        <v>1967</v>
      </c>
      <c r="I2587" s="2"/>
      <c r="J2587" s="1" t="s">
        <v>1621</v>
      </c>
      <c r="K2587" s="26" t="str">
        <f>IF(db[[#This Row],[NB NOTA_C]]="","",COUNTIF([2]!B_MSK[concat],db[[#This Row],[NB NOTA_C]]))</f>
        <v/>
      </c>
      <c r="L2587" s="7" t="s">
        <v>1634</v>
      </c>
      <c r="M2587" s="3" t="s">
        <v>1705</v>
      </c>
      <c r="N2587" s="1" t="s">
        <v>2792</v>
      </c>
      <c r="P2587" s="1" t="str">
        <f>IF(db[[#This Row],[QTY/ CTN]]="","",SUBSTITUTE(SUBSTITUTE(SUBSTITUTE(db[[#This Row],[QTY/ CTN]]," ","_",2),"(",""),")","")&amp;"_")</f>
        <v>80 LSN_</v>
      </c>
      <c r="Q2587" s="1">
        <f>IF(db[[#This Row],[H_QTY/ CTN]]="","",SEARCH("_",db[[#This Row],[H_QTY/ CTN]]))</f>
        <v>7</v>
      </c>
      <c r="R2587" s="1">
        <f>IF(db[[#This Row],[H_QTY/ CTN]]="","",LEN(db[[#This Row],[H_QTY/ CTN]]))</f>
        <v>7</v>
      </c>
      <c r="S2587" s="90" t="str">
        <f>IF(db[[#This Row],[H_QTY/ CTN]]="","",LEFT(db[[#This Row],[H_QTY/ CTN]],db[[#This Row],[H_1]]-1))</f>
        <v>80 LSN</v>
      </c>
      <c r="T2587" s="87" t="str">
        <f>IF(NOT(db[[#This Row],[H_1]]=db[[#This Row],[H_2]]),MID(db[[#This Row],[H_QTY/ CTN]],db[[#This Row],[H_1]]+1,db[[#This Row],[H_2]]-db[[#This Row],[H_1]]-1),"")</f>
        <v/>
      </c>
      <c r="U2587" s="87" t="str">
        <f>IF(db[[#This Row],[QTY/ CTN B]]="","",LEFT(db[[#This Row],[QTY/ CTN B]],SEARCH(" ",db[[#This Row],[QTY/ CTN B]],1)-1))</f>
        <v>80</v>
      </c>
      <c r="V2587" s="87" t="str">
        <f>IF(db[[#This Row],[QTY/ CTN B]]="","",RIGHT(db[[#This Row],[QTY/ CTN B]],LEN(db[[#This Row],[QTY/ CTN B]])-SEARCH(" ",db[[#This Row],[QTY/ CTN B]],1)))</f>
        <v>LSN</v>
      </c>
      <c r="W2587" s="87">
        <f>IF(db[[#This Row],[QTY/ CTN TG]]="",IF(db[[#This Row],[STN TG]]="","",12),LEFT(db[[#This Row],[QTY/ CTN TG]],SEARCH(" ",db[[#This Row],[QTY/ CTN TG]],1)-1))</f>
        <v>12</v>
      </c>
      <c r="X2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7" s="87" t="str">
        <f>IF(db[[#This Row],[STN K]]="","",IF(db[[#This Row],[STN TG]]="LSN",12,""))</f>
        <v/>
      </c>
      <c r="Z2587" s="87" t="str">
        <f>IF(db[[#This Row],[STN TG]]="LSN","PCS","")</f>
        <v/>
      </c>
      <c r="AA2587" s="87">
        <f>db[[#This Row],[QTY B]]*IF(db[[#This Row],[QTY TG]]="",1,db[[#This Row],[QTY TG]])*IF(db[[#This Row],[QTY K]]="",1,db[[#This Row],[QTY K]])</f>
        <v>960</v>
      </c>
      <c r="AB2587" s="87" t="str">
        <f>IF(db[[#This Row],[STN K]]="",IF(db[[#This Row],[STN TG]]="",db[[#This Row],[STN B]],db[[#This Row],[STN TG]]),db[[#This Row],[STN K]])</f>
        <v>PCS</v>
      </c>
      <c r="AC2587" s="87"/>
    </row>
    <row r="2588" spans="1:29" x14ac:dyDescent="0.25">
      <c r="A2588" s="87">
        <f>ROW()-1</f>
        <v>2587</v>
      </c>
      <c r="B2588" s="3" t="str">
        <f>LOWER(SUBSTITUTE(SUBSTITUTE(SUBSTITUTE(SUBSTITUTE(SUBSTITUTE(SUBSTITUTE(db[[#This Row],[NB BM]]," ",),".",""),"-",""),"(",""),")",""),"/",""))</f>
        <v>pensil2bfancykypf3023</v>
      </c>
      <c r="C2588" s="3" t="str">
        <f>LOWER(SUBSTITUTE(SUBSTITUTE(SUBSTITUTE(SUBSTITUTE(SUBSTITUTE(SUBSTITUTE(SUBSTITUTE(SUBSTITUTE(SUBSTITUTE(db[[#This Row],[NB NOTA]]," ",),".",""),"-",""),"(",""),")",""),",",""),"/",""),"""",""),"+",""))</f>
        <v/>
      </c>
      <c r="D2588" s="3" t="str">
        <f>LOWER(SUBSTITUTE(SUBSTITUTE(SUBSTITUTE(SUBSTITUTE(SUBSTITUTE(SUBSTITUTE(SUBSTITUTE(SUBSTITUTE(SUBSTITUTE(db[[#This Row],[NB PAJAK]]," ",""),"-",""),"(",""),")",""),".",""),",",""),"/",""),"""",""),"+",""))</f>
        <v/>
      </c>
      <c r="E2588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pensil2bfancykypf3023360lsn</v>
      </c>
      <c r="F25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G2588" s="1" t="s">
        <v>1969</v>
      </c>
      <c r="I2588" s="49"/>
      <c r="J2588" s="1" t="s">
        <v>1621</v>
      </c>
      <c r="K2588" s="26" t="str">
        <f>IF(db[[#This Row],[NB NOTA_C]]="","",COUNTIF([2]!B_MSK[concat],db[[#This Row],[NB NOTA_C]]))</f>
        <v/>
      </c>
      <c r="L2588" s="7" t="s">
        <v>1634</v>
      </c>
      <c r="M2588" s="3" t="s">
        <v>1806</v>
      </c>
      <c r="N2588" s="1" t="s">
        <v>2812</v>
      </c>
      <c r="P2588" s="1" t="str">
        <f>IF(db[[#This Row],[QTY/ CTN]]="","",SUBSTITUTE(SUBSTITUTE(SUBSTITUTE(db[[#This Row],[QTY/ CTN]]," ","_",2),"(",""),")","")&amp;"_")</f>
        <v>360 LSN_</v>
      </c>
      <c r="Q2588" s="1">
        <f>IF(db[[#This Row],[H_QTY/ CTN]]="","",SEARCH("_",db[[#This Row],[H_QTY/ CTN]]))</f>
        <v>8</v>
      </c>
      <c r="R2588" s="1">
        <f>IF(db[[#This Row],[H_QTY/ CTN]]="","",LEN(db[[#This Row],[H_QTY/ CTN]]))</f>
        <v>8</v>
      </c>
      <c r="S2588" s="90" t="str">
        <f>IF(db[[#This Row],[H_QTY/ CTN]]="","",LEFT(db[[#This Row],[H_QTY/ CTN]],db[[#This Row],[H_1]]-1))</f>
        <v>360 LSN</v>
      </c>
      <c r="T2588" s="87" t="str">
        <f>IF(NOT(db[[#This Row],[H_1]]=db[[#This Row],[H_2]]),MID(db[[#This Row],[H_QTY/ CTN]],db[[#This Row],[H_1]]+1,db[[#This Row],[H_2]]-db[[#This Row],[H_1]]-1),"")</f>
        <v/>
      </c>
      <c r="U2588" s="87" t="str">
        <f>IF(db[[#This Row],[QTY/ CTN B]]="","",LEFT(db[[#This Row],[QTY/ CTN B]],SEARCH(" ",db[[#This Row],[QTY/ CTN B]],1)-1))</f>
        <v>360</v>
      </c>
      <c r="V2588" s="87" t="str">
        <f>IF(db[[#This Row],[QTY/ CTN B]]="","",RIGHT(db[[#This Row],[QTY/ CTN B]],LEN(db[[#This Row],[QTY/ CTN B]])-SEARCH(" ",db[[#This Row],[QTY/ CTN B]],1)))</f>
        <v>LSN</v>
      </c>
      <c r="W2588" s="87">
        <f>IF(db[[#This Row],[QTY/ CTN TG]]="",IF(db[[#This Row],[STN TG]]="","",12),LEFT(db[[#This Row],[QTY/ CTN TG]],SEARCH(" ",db[[#This Row],[QTY/ CTN TG]],1)-1))</f>
        <v>12</v>
      </c>
      <c r="X2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8" s="87" t="str">
        <f>IF(db[[#This Row],[STN K]]="","",IF(db[[#This Row],[STN TG]]="LSN",12,""))</f>
        <v/>
      </c>
      <c r="Z2588" s="87" t="str">
        <f>IF(db[[#This Row],[STN TG]]="LSN","PCS","")</f>
        <v/>
      </c>
      <c r="AA2588" s="87">
        <f>db[[#This Row],[QTY B]]*IF(db[[#This Row],[QTY TG]]="",1,db[[#This Row],[QTY TG]])*IF(db[[#This Row],[QTY K]]="",1,db[[#This Row],[QTY K]])</f>
        <v>4320</v>
      </c>
      <c r="AB2588" s="87" t="str">
        <f>IF(db[[#This Row],[STN K]]="",IF(db[[#This Row],[STN TG]]="",db[[#This Row],[STN B]],db[[#This Row],[STN TG]]),db[[#This Row],[STN K]])</f>
        <v>PCS</v>
      </c>
      <c r="AC2588" s="87"/>
    </row>
    <row r="2589" spans="1:29" x14ac:dyDescent="0.25">
      <c r="A2589" s="87">
        <f>ROW()-1</f>
        <v>2588</v>
      </c>
      <c r="B2589" s="3" t="str">
        <f>LOWER(SUBSTITUTE(SUBSTITUTE(SUBSTITUTE(SUBSTITUTE(SUBSTITUTE(SUBSTITUTE(db[[#This Row],[NB BM]]," ",),".",""),"-",""),"(",""),")",""),"/",""))</f>
        <v>pensil2bkayagikypa1018</v>
      </c>
      <c r="C2589" s="3" t="str">
        <f>LOWER(SUBSTITUTE(SUBSTITUTE(SUBSTITUTE(SUBSTITUTE(SUBSTITUTE(SUBSTITUTE(SUBSTITUTE(SUBSTITUTE(SUBSTITUTE(db[[#This Row],[NB NOTA]]," ",),".",""),"-",""),"(",""),")",""),",",""),"/",""),"""",""),"+",""))</f>
        <v/>
      </c>
      <c r="D2589" s="3" t="str">
        <f>LOWER(SUBSTITUTE(SUBSTITUTE(SUBSTITUTE(SUBSTITUTE(SUBSTITUTE(SUBSTITUTE(SUBSTITUTE(SUBSTITUTE(SUBSTITUTE(db[[#This Row],[NB PAJAK]]," ",""),"-",""),"(",""),")",""),".",""),",",""),"/",""),"""",""),"+",""))</f>
        <v/>
      </c>
      <c r="E2589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pensil2bkayagikypa1018360lsn</v>
      </c>
      <c r="F2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G2589" s="1" t="s">
        <v>1974</v>
      </c>
      <c r="I2589" s="49"/>
      <c r="J2589" s="1" t="s">
        <v>1621</v>
      </c>
      <c r="K2589" s="26" t="str">
        <f>IF(db[[#This Row],[NB NOTA_C]]="","",COUNTIF([2]!B_MSK[concat],db[[#This Row],[NB NOTA_C]]))</f>
        <v/>
      </c>
      <c r="L2589" s="7" t="s">
        <v>1634</v>
      </c>
      <c r="M2589" s="3" t="s">
        <v>1806</v>
      </c>
      <c r="N2589" s="1" t="s">
        <v>2812</v>
      </c>
      <c r="P2589" s="1" t="str">
        <f>IF(db[[#This Row],[QTY/ CTN]]="","",SUBSTITUTE(SUBSTITUTE(SUBSTITUTE(db[[#This Row],[QTY/ CTN]]," ","_",2),"(",""),")","")&amp;"_")</f>
        <v>360 LSN_</v>
      </c>
      <c r="Q2589" s="1">
        <f>IF(db[[#This Row],[H_QTY/ CTN]]="","",SEARCH("_",db[[#This Row],[H_QTY/ CTN]]))</f>
        <v>8</v>
      </c>
      <c r="R2589" s="1">
        <f>IF(db[[#This Row],[H_QTY/ CTN]]="","",LEN(db[[#This Row],[H_QTY/ CTN]]))</f>
        <v>8</v>
      </c>
      <c r="S2589" s="90" t="str">
        <f>IF(db[[#This Row],[H_QTY/ CTN]]="","",LEFT(db[[#This Row],[H_QTY/ CTN]],db[[#This Row],[H_1]]-1))</f>
        <v>360 LSN</v>
      </c>
      <c r="T2589" s="87" t="str">
        <f>IF(NOT(db[[#This Row],[H_1]]=db[[#This Row],[H_2]]),MID(db[[#This Row],[H_QTY/ CTN]],db[[#This Row],[H_1]]+1,db[[#This Row],[H_2]]-db[[#This Row],[H_1]]-1),"")</f>
        <v/>
      </c>
      <c r="U2589" s="87" t="str">
        <f>IF(db[[#This Row],[QTY/ CTN B]]="","",LEFT(db[[#This Row],[QTY/ CTN B]],SEARCH(" ",db[[#This Row],[QTY/ CTN B]],1)-1))</f>
        <v>360</v>
      </c>
      <c r="V2589" s="87" t="str">
        <f>IF(db[[#This Row],[QTY/ CTN B]]="","",RIGHT(db[[#This Row],[QTY/ CTN B]],LEN(db[[#This Row],[QTY/ CTN B]])-SEARCH(" ",db[[#This Row],[QTY/ CTN B]],1)))</f>
        <v>LSN</v>
      </c>
      <c r="W2589" s="87">
        <f>IF(db[[#This Row],[QTY/ CTN TG]]="",IF(db[[#This Row],[STN TG]]="","",12),LEFT(db[[#This Row],[QTY/ CTN TG]],SEARCH(" ",db[[#This Row],[QTY/ CTN TG]],1)-1))</f>
        <v>12</v>
      </c>
      <c r="X2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89" s="87" t="str">
        <f>IF(db[[#This Row],[STN K]]="","",IF(db[[#This Row],[STN TG]]="LSN",12,""))</f>
        <v/>
      </c>
      <c r="Z2589" s="87" t="str">
        <f>IF(db[[#This Row],[STN TG]]="LSN","PCS","")</f>
        <v/>
      </c>
      <c r="AA2589" s="87">
        <f>db[[#This Row],[QTY B]]*IF(db[[#This Row],[QTY TG]]="",1,db[[#This Row],[QTY TG]])*IF(db[[#This Row],[QTY K]]="",1,db[[#This Row],[QTY K]])</f>
        <v>4320</v>
      </c>
      <c r="AB2589" s="87" t="str">
        <f>IF(db[[#This Row],[STN K]]="",IF(db[[#This Row],[STN TG]]="",db[[#This Row],[STN B]],db[[#This Row],[STN TG]]),db[[#This Row],[STN K]])</f>
        <v>PCS</v>
      </c>
      <c r="AC2589" s="87"/>
    </row>
    <row r="2590" spans="1:29" x14ac:dyDescent="0.25">
      <c r="A2590" s="87">
        <f>ROW()-1</f>
        <v>2589</v>
      </c>
      <c r="B2590" s="3" t="str">
        <f>LOWER(SUBSTITUTE(SUBSTITUTE(SUBSTITUTE(SUBSTITUTE(SUBSTITUTE(SUBSTITUTE(db[[#This Row],[NB BM]]," ",),".",""),"-",""),"(",""),")",""),"/",""))</f>
        <v>pensil2bkayagikypb2026</v>
      </c>
      <c r="C2590" s="3" t="str">
        <f>LOWER(SUBSTITUTE(SUBSTITUTE(SUBSTITUTE(SUBSTITUTE(SUBSTITUTE(SUBSTITUTE(SUBSTITUTE(SUBSTITUTE(SUBSTITUTE(db[[#This Row],[NB NOTA]]," ",),".",""),"-",""),"(",""),")",""),",",""),"/",""),"""",""),"+",""))</f>
        <v/>
      </c>
      <c r="D2590" s="3" t="str">
        <f>LOWER(SUBSTITUTE(SUBSTITUTE(SUBSTITUTE(SUBSTITUTE(SUBSTITUTE(SUBSTITUTE(SUBSTITUTE(SUBSTITUTE(SUBSTITUTE(db[[#This Row],[NB PAJAK]]," ",""),"-",""),"(",""),")",""),".",""),",",""),"/",""),"""",""),"+",""))</f>
        <v/>
      </c>
      <c r="E2590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pensil2bkayagikypb2026360lsn</v>
      </c>
      <c r="F25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G2590" s="1" t="s">
        <v>1975</v>
      </c>
      <c r="I2590" s="49"/>
      <c r="J2590" s="1" t="s">
        <v>1621</v>
      </c>
      <c r="K2590" s="26" t="str">
        <f>IF(db[[#This Row],[NB NOTA_C]]="","",COUNTIF([2]!B_MSK[concat],db[[#This Row],[NB NOTA_C]]))</f>
        <v/>
      </c>
      <c r="L2590" s="7" t="s">
        <v>1634</v>
      </c>
      <c r="M2590" s="3" t="s">
        <v>1806</v>
      </c>
      <c r="N2590" s="1" t="s">
        <v>2812</v>
      </c>
      <c r="P2590" s="1" t="str">
        <f>IF(db[[#This Row],[QTY/ CTN]]="","",SUBSTITUTE(SUBSTITUTE(SUBSTITUTE(db[[#This Row],[QTY/ CTN]]," ","_",2),"(",""),")","")&amp;"_")</f>
        <v>360 LSN_</v>
      </c>
      <c r="Q2590" s="1">
        <f>IF(db[[#This Row],[H_QTY/ CTN]]="","",SEARCH("_",db[[#This Row],[H_QTY/ CTN]]))</f>
        <v>8</v>
      </c>
      <c r="R2590" s="1">
        <f>IF(db[[#This Row],[H_QTY/ CTN]]="","",LEN(db[[#This Row],[H_QTY/ CTN]]))</f>
        <v>8</v>
      </c>
      <c r="S2590" s="90" t="str">
        <f>IF(db[[#This Row],[H_QTY/ CTN]]="","",LEFT(db[[#This Row],[H_QTY/ CTN]],db[[#This Row],[H_1]]-1))</f>
        <v>360 LSN</v>
      </c>
      <c r="T2590" s="87" t="str">
        <f>IF(NOT(db[[#This Row],[H_1]]=db[[#This Row],[H_2]]),MID(db[[#This Row],[H_QTY/ CTN]],db[[#This Row],[H_1]]+1,db[[#This Row],[H_2]]-db[[#This Row],[H_1]]-1),"")</f>
        <v/>
      </c>
      <c r="U2590" s="87" t="str">
        <f>IF(db[[#This Row],[QTY/ CTN B]]="","",LEFT(db[[#This Row],[QTY/ CTN B]],SEARCH(" ",db[[#This Row],[QTY/ CTN B]],1)-1))</f>
        <v>360</v>
      </c>
      <c r="V2590" s="87" t="str">
        <f>IF(db[[#This Row],[QTY/ CTN B]]="","",RIGHT(db[[#This Row],[QTY/ CTN B]],LEN(db[[#This Row],[QTY/ CTN B]])-SEARCH(" ",db[[#This Row],[QTY/ CTN B]],1)))</f>
        <v>LSN</v>
      </c>
      <c r="W2590" s="87">
        <f>IF(db[[#This Row],[QTY/ CTN TG]]="",IF(db[[#This Row],[STN TG]]="","",12),LEFT(db[[#This Row],[QTY/ CTN TG]],SEARCH(" ",db[[#This Row],[QTY/ CTN TG]],1)-1))</f>
        <v>12</v>
      </c>
      <c r="X2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0" s="87" t="str">
        <f>IF(db[[#This Row],[STN K]]="","",IF(db[[#This Row],[STN TG]]="LSN",12,""))</f>
        <v/>
      </c>
      <c r="Z2590" s="87" t="str">
        <f>IF(db[[#This Row],[STN TG]]="LSN","PCS","")</f>
        <v/>
      </c>
      <c r="AA2590" s="87">
        <f>db[[#This Row],[QTY B]]*IF(db[[#This Row],[QTY TG]]="",1,db[[#This Row],[QTY TG]])*IF(db[[#This Row],[QTY K]]="",1,db[[#This Row],[QTY K]])</f>
        <v>4320</v>
      </c>
      <c r="AB2590" s="87" t="str">
        <f>IF(db[[#This Row],[STN K]]="",IF(db[[#This Row],[STN TG]]="",db[[#This Row],[STN B]],db[[#This Row],[STN TG]]),db[[#This Row],[STN K]])</f>
        <v>PCS</v>
      </c>
      <c r="AC2590" s="87"/>
    </row>
    <row r="2591" spans="1:29" x14ac:dyDescent="0.25">
      <c r="A2591" s="87">
        <f>ROW()-1</f>
        <v>2590</v>
      </c>
      <c r="B2591" s="3" t="str">
        <f>LOWER(SUBSTITUTE(SUBSTITUTE(SUBSTITUTE(SUBSTITUTE(SUBSTITUTE(SUBSTITUTE(db[[#This Row],[NB BM]]," ",),".",""),"-",""),"(",""),")",""),"/",""))</f>
        <v>pensil2bkayagikypf3028</v>
      </c>
      <c r="C2591" s="3" t="str">
        <f>LOWER(SUBSTITUTE(SUBSTITUTE(SUBSTITUTE(SUBSTITUTE(SUBSTITUTE(SUBSTITUTE(SUBSTITUTE(SUBSTITUTE(SUBSTITUTE(db[[#This Row],[NB NOTA]]," ",),".",""),"-",""),"(",""),")",""),",",""),"/",""),"""",""),"+",""))</f>
        <v/>
      </c>
      <c r="D2591" s="3" t="str">
        <f>LOWER(SUBSTITUTE(SUBSTITUTE(SUBSTITUTE(SUBSTITUTE(SUBSTITUTE(SUBSTITUTE(SUBSTITUTE(SUBSTITUTE(SUBSTITUTE(db[[#This Row],[NB PAJAK]]," ",""),"-",""),"(",""),")",""),".",""),",",""),"/",""),"""",""),"+",""))</f>
        <v/>
      </c>
      <c r="E2591" s="3" t="str">
        <f>LOWER(SUBSTITUTE(SUBSTITUTE(SUBSTITUTE(SUBSTITUTE(SUBSTITUTE(SUBSTITUTE(SUBSTITUTE(SUBSTITUTE(SUBSTITUTE(db[[#This Row],[NB BM]]&amp;db[[#This Row],[QTY/ CTN]]," ",),".",""),"-",""),"(",""),")",""),",",""),"/",""),"""",""),"+",""))</f>
        <v>pensil2bkayagikypf3028360lsn</v>
      </c>
      <c r="F25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G2591" s="1" t="s">
        <v>1976</v>
      </c>
      <c r="I2591" s="49"/>
      <c r="J2591" s="1" t="s">
        <v>1621</v>
      </c>
      <c r="K2591" s="26" t="str">
        <f>IF(db[[#This Row],[NB NOTA_C]]="","",COUNTIF([2]!B_MSK[concat],db[[#This Row],[NB NOTA_C]]))</f>
        <v/>
      </c>
      <c r="L2591" s="7" t="s">
        <v>1634</v>
      </c>
      <c r="M2591" s="3" t="s">
        <v>1806</v>
      </c>
      <c r="N2591" s="1" t="s">
        <v>2812</v>
      </c>
      <c r="P2591" s="1" t="str">
        <f>IF(db[[#This Row],[QTY/ CTN]]="","",SUBSTITUTE(SUBSTITUTE(SUBSTITUTE(db[[#This Row],[QTY/ CTN]]," ","_",2),"(",""),")","")&amp;"_")</f>
        <v>360 LSN_</v>
      </c>
      <c r="Q2591" s="1">
        <f>IF(db[[#This Row],[H_QTY/ CTN]]="","",SEARCH("_",db[[#This Row],[H_QTY/ CTN]]))</f>
        <v>8</v>
      </c>
      <c r="R2591" s="1">
        <f>IF(db[[#This Row],[H_QTY/ CTN]]="","",LEN(db[[#This Row],[H_QTY/ CTN]]))</f>
        <v>8</v>
      </c>
      <c r="S2591" s="90" t="str">
        <f>IF(db[[#This Row],[H_QTY/ CTN]]="","",LEFT(db[[#This Row],[H_QTY/ CTN]],db[[#This Row],[H_1]]-1))</f>
        <v>360 LSN</v>
      </c>
      <c r="T2591" s="87" t="str">
        <f>IF(NOT(db[[#This Row],[H_1]]=db[[#This Row],[H_2]]),MID(db[[#This Row],[H_QTY/ CTN]],db[[#This Row],[H_1]]+1,db[[#This Row],[H_2]]-db[[#This Row],[H_1]]-1),"")</f>
        <v/>
      </c>
      <c r="U2591" s="87" t="str">
        <f>IF(db[[#This Row],[QTY/ CTN B]]="","",LEFT(db[[#This Row],[QTY/ CTN B]],SEARCH(" ",db[[#This Row],[QTY/ CTN B]],1)-1))</f>
        <v>360</v>
      </c>
      <c r="V2591" s="87" t="str">
        <f>IF(db[[#This Row],[QTY/ CTN B]]="","",RIGHT(db[[#This Row],[QTY/ CTN B]],LEN(db[[#This Row],[QTY/ CTN B]])-SEARCH(" ",db[[#This Row],[QTY/ CTN B]],1)))</f>
        <v>LSN</v>
      </c>
      <c r="W2591" s="87">
        <f>IF(db[[#This Row],[QTY/ CTN TG]]="",IF(db[[#This Row],[STN TG]]="","",12),LEFT(db[[#This Row],[QTY/ CTN TG]],SEARCH(" ",db[[#This Row],[QTY/ CTN TG]],1)-1))</f>
        <v>12</v>
      </c>
      <c r="X2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1" s="87" t="str">
        <f>IF(db[[#This Row],[STN K]]="","",IF(db[[#This Row],[STN TG]]="LSN",12,""))</f>
        <v/>
      </c>
      <c r="Z2591" s="87" t="str">
        <f>IF(db[[#This Row],[STN TG]]="LSN","PCS","")</f>
        <v/>
      </c>
      <c r="AA2591" s="87">
        <f>db[[#This Row],[QTY B]]*IF(db[[#This Row],[QTY TG]]="",1,db[[#This Row],[QTY TG]])*IF(db[[#This Row],[QTY K]]="",1,db[[#This Row],[QTY K]])</f>
        <v>4320</v>
      </c>
      <c r="AB2591" s="87" t="str">
        <f>IF(db[[#This Row],[STN K]]="",IF(db[[#This Row],[STN TG]]="",db[[#This Row],[STN B]],db[[#This Row],[STN TG]]),db[[#This Row],[STN K]])</f>
        <v>PCS</v>
      </c>
      <c r="AC2591" s="87"/>
    </row>
    <row r="2592" spans="1:29" x14ac:dyDescent="0.25">
      <c r="A2592" s="87">
        <f>ROW()-1</f>
        <v>2591</v>
      </c>
      <c r="B2592" s="3" t="str">
        <f>LOWER(SUBSTITUTE(SUBSTITUTE(SUBSTITUTE(SUBSTITUTE(SUBSTITUTE(SUBSTITUTE(db[[#This Row],[NB BM]]," ",),".",""),"-",""),"(",""),")",""),"/",""))</f>
        <v>cutterbsr88taco</v>
      </c>
      <c r="C2592" s="3" t="str">
        <f>LOWER(SUBSTITUTE(SUBSTITUTE(SUBSTITUTE(SUBSTITUTE(SUBSTITUTE(SUBSTITUTE(SUBSTITUTE(SUBSTITUTE(SUBSTITUTE(db[[#This Row],[NB NOTA]]," ",),".",""),"-",""),"(",""),")",""),",",""),"/",""),"""",""),"+",""))</f>
        <v/>
      </c>
      <c r="D2592" s="3" t="str">
        <f>LOWER(SUBSTITUTE(SUBSTITUTE(SUBSTITUTE(SUBSTITUTE(SUBSTITUTE(SUBSTITUTE(SUBSTITUTE(SUBSTITUTE(SUBSTITUTE(db[[#This Row],[NB PAJAK]]," ",""),"-",""),"(",""),")",""),".",""),",",""),"/",""),"""",""),"+",""))</f>
        <v/>
      </c>
      <c r="E2592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cutterbsr88taco60lsn</v>
      </c>
      <c r="F25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G2592" s="1" t="s">
        <v>1860</v>
      </c>
      <c r="I2592" s="2"/>
      <c r="J2592" s="1" t="s">
        <v>1621</v>
      </c>
      <c r="K2592" s="26" t="str">
        <f>IF(db[[#This Row],[NB NOTA_C]]="","",COUNTIF([2]!B_MSK[concat],db[[#This Row],[NB NOTA_C]]))</f>
        <v/>
      </c>
      <c r="L2592" s="7" t="s">
        <v>1625</v>
      </c>
      <c r="M2592" s="3" t="s">
        <v>1670</v>
      </c>
      <c r="N2592" s="1" t="s">
        <v>2789</v>
      </c>
      <c r="P2592" s="1" t="str">
        <f>IF(db[[#This Row],[QTY/ CTN]]="","",SUBSTITUTE(SUBSTITUTE(SUBSTITUTE(db[[#This Row],[QTY/ CTN]]," ","_",2),"(",""),")","")&amp;"_")</f>
        <v>60 LSN_</v>
      </c>
      <c r="Q2592" s="1">
        <f>IF(db[[#This Row],[H_QTY/ CTN]]="","",SEARCH("_",db[[#This Row],[H_QTY/ CTN]]))</f>
        <v>7</v>
      </c>
      <c r="R2592" s="1">
        <f>IF(db[[#This Row],[H_QTY/ CTN]]="","",LEN(db[[#This Row],[H_QTY/ CTN]]))</f>
        <v>7</v>
      </c>
      <c r="S2592" s="90" t="str">
        <f>IF(db[[#This Row],[H_QTY/ CTN]]="","",LEFT(db[[#This Row],[H_QTY/ CTN]],db[[#This Row],[H_1]]-1))</f>
        <v>60 LSN</v>
      </c>
      <c r="T2592" s="87" t="str">
        <f>IF(NOT(db[[#This Row],[H_1]]=db[[#This Row],[H_2]]),MID(db[[#This Row],[H_QTY/ CTN]],db[[#This Row],[H_1]]+1,db[[#This Row],[H_2]]-db[[#This Row],[H_1]]-1),"")</f>
        <v/>
      </c>
      <c r="U2592" s="87" t="str">
        <f>IF(db[[#This Row],[QTY/ CTN B]]="","",LEFT(db[[#This Row],[QTY/ CTN B]],SEARCH(" ",db[[#This Row],[QTY/ CTN B]],1)-1))</f>
        <v>60</v>
      </c>
      <c r="V2592" s="87" t="str">
        <f>IF(db[[#This Row],[QTY/ CTN B]]="","",RIGHT(db[[#This Row],[QTY/ CTN B]],LEN(db[[#This Row],[QTY/ CTN B]])-SEARCH(" ",db[[#This Row],[QTY/ CTN B]],1)))</f>
        <v>LSN</v>
      </c>
      <c r="W2592" s="87">
        <f>IF(db[[#This Row],[QTY/ CTN TG]]="",IF(db[[#This Row],[STN TG]]="","",12),LEFT(db[[#This Row],[QTY/ CTN TG]],SEARCH(" ",db[[#This Row],[QTY/ CTN TG]],1)-1))</f>
        <v>12</v>
      </c>
      <c r="X2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2" s="87" t="str">
        <f>IF(db[[#This Row],[STN K]]="","",IF(db[[#This Row],[STN TG]]="LSN",12,""))</f>
        <v/>
      </c>
      <c r="Z2592" s="87" t="str">
        <f>IF(db[[#This Row],[STN TG]]="LSN","PCS","")</f>
        <v/>
      </c>
      <c r="AA2592" s="87">
        <f>db[[#This Row],[QTY B]]*IF(db[[#This Row],[QTY TG]]="",1,db[[#This Row],[QTY TG]])*IF(db[[#This Row],[QTY K]]="",1,db[[#This Row],[QTY K]])</f>
        <v>720</v>
      </c>
      <c r="AB2592" s="87" t="str">
        <f>IF(db[[#This Row],[STN K]]="",IF(db[[#This Row],[STN TG]]="",db[[#This Row],[STN B]],db[[#This Row],[STN TG]]),db[[#This Row],[STN K]])</f>
        <v>PCS</v>
      </c>
      <c r="AC2592" s="87"/>
    </row>
    <row r="2593" spans="1:29" x14ac:dyDescent="0.25">
      <c r="A2593" s="87">
        <f>ROW()-1</f>
        <v>2592</v>
      </c>
      <c r="B2593" s="3" t="str">
        <f>LOWER(SUBSTITUTE(SUBSTITUTE(SUBSTITUTE(SUBSTITUTE(SUBSTITUTE(SUBSTITUTE(db[[#This Row],[NB BM]]," ",),".",""),"-",""),"(",""),")",""),"/",""))</f>
        <v>lilinangkashintoengno3</v>
      </c>
      <c r="C2593" s="3" t="str">
        <f>LOWER(SUBSTITUTE(SUBSTITUTE(SUBSTITUTE(SUBSTITUTE(SUBSTITUTE(SUBSTITUTE(SUBSTITUTE(SUBSTITUTE(SUBSTITUTE(db[[#This Row],[NB NOTA]]," ",),".",""),"-",""),"(",""),")",""),",",""),"/",""),"""",""),"+",""))</f>
        <v/>
      </c>
      <c r="D2593" s="3" t="str">
        <f>LOWER(SUBSTITUTE(SUBSTITUTE(SUBSTITUTE(SUBSTITUTE(SUBSTITUTE(SUBSTITUTE(SUBSTITUTE(SUBSTITUTE(SUBSTITUTE(db[[#This Row],[NB PAJAK]]," ",""),"-",""),"(",""),")",""),".",""),",",""),"/",""),"""",""),"+",""))</f>
        <v/>
      </c>
      <c r="E2593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lilinangkashintoengno3100lsn</v>
      </c>
      <c r="F25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3" s="1" t="s">
        <v>1193</v>
      </c>
      <c r="I2593" s="49"/>
      <c r="J2593" s="1" t="s">
        <v>1621</v>
      </c>
      <c r="K2593" s="26" t="str">
        <f>IF(db[[#This Row],[NB NOTA_C]]="","",COUNTIF([2]!B_MSK[concat],db[[#This Row],[NB NOTA_C]]))</f>
        <v/>
      </c>
      <c r="L2593" s="6" t="s">
        <v>1655</v>
      </c>
      <c r="M2593" s="1" t="s">
        <v>1780</v>
      </c>
      <c r="N2593" s="1" t="s">
        <v>2805</v>
      </c>
      <c r="P2593" s="1" t="str">
        <f>IF(db[[#This Row],[QTY/ CTN]]="","",SUBSTITUTE(SUBSTITUTE(SUBSTITUTE(db[[#This Row],[QTY/ CTN]]," ","_",2),"(",""),")","")&amp;"_")</f>
        <v>100 LSN_</v>
      </c>
      <c r="Q2593" s="1">
        <f>IF(db[[#This Row],[H_QTY/ CTN]]="","",SEARCH("_",db[[#This Row],[H_QTY/ CTN]]))</f>
        <v>8</v>
      </c>
      <c r="R2593" s="1">
        <f>IF(db[[#This Row],[H_QTY/ CTN]]="","",LEN(db[[#This Row],[H_QTY/ CTN]]))</f>
        <v>8</v>
      </c>
      <c r="S2593" s="90" t="str">
        <f>IF(db[[#This Row],[H_QTY/ CTN]]="","",LEFT(db[[#This Row],[H_QTY/ CTN]],db[[#This Row],[H_1]]-1))</f>
        <v>100 LSN</v>
      </c>
      <c r="T2593" s="87" t="str">
        <f>IF(NOT(db[[#This Row],[H_1]]=db[[#This Row],[H_2]]),MID(db[[#This Row],[H_QTY/ CTN]],db[[#This Row],[H_1]]+1,db[[#This Row],[H_2]]-db[[#This Row],[H_1]]-1),"")</f>
        <v/>
      </c>
      <c r="U2593" s="87" t="str">
        <f>IF(db[[#This Row],[QTY/ CTN B]]="","",LEFT(db[[#This Row],[QTY/ CTN B]],SEARCH(" ",db[[#This Row],[QTY/ CTN B]],1)-1))</f>
        <v>100</v>
      </c>
      <c r="V2593" s="87" t="str">
        <f>IF(db[[#This Row],[QTY/ CTN B]]="","",RIGHT(db[[#This Row],[QTY/ CTN B]],LEN(db[[#This Row],[QTY/ CTN B]])-SEARCH(" ",db[[#This Row],[QTY/ CTN B]],1)))</f>
        <v>LSN</v>
      </c>
      <c r="W2593" s="87">
        <f>IF(db[[#This Row],[QTY/ CTN TG]]="",IF(db[[#This Row],[STN TG]]="","",12),LEFT(db[[#This Row],[QTY/ CTN TG]],SEARCH(" ",db[[#This Row],[QTY/ CTN TG]],1)-1))</f>
        <v>12</v>
      </c>
      <c r="X2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3" s="87" t="str">
        <f>IF(db[[#This Row],[STN K]]="","",IF(db[[#This Row],[STN TG]]="LSN",12,""))</f>
        <v/>
      </c>
      <c r="Z2593" s="87" t="str">
        <f>IF(db[[#This Row],[STN TG]]="LSN","PCS","")</f>
        <v/>
      </c>
      <c r="AA2593" s="87">
        <f>db[[#This Row],[QTY B]]*IF(db[[#This Row],[QTY TG]]="",1,db[[#This Row],[QTY TG]])*IF(db[[#This Row],[QTY K]]="",1,db[[#This Row],[QTY K]])</f>
        <v>1200</v>
      </c>
      <c r="AB2593" s="87" t="str">
        <f>IF(db[[#This Row],[STN K]]="",IF(db[[#This Row],[STN TG]]="",db[[#This Row],[STN B]],db[[#This Row],[STN TG]]),db[[#This Row],[STN K]])</f>
        <v>PCS</v>
      </c>
      <c r="AC2593" s="87"/>
    </row>
    <row r="2594" spans="1:29" x14ac:dyDescent="0.25">
      <c r="A2594" s="87">
        <f>ROW()-1</f>
        <v>2593</v>
      </c>
      <c r="B2594" s="3" t="str">
        <f>LOWER(SUBSTITUTE(SUBSTITUTE(SUBSTITUTE(SUBSTITUTE(SUBSTITUTE(SUBSTITUTE(db[[#This Row],[NB BM]]," ",),".",""),"-",""),"(",""),")",""),"/",""))</f>
        <v>lilinangkashintoengno4</v>
      </c>
      <c r="C2594" s="3" t="str">
        <f>LOWER(SUBSTITUTE(SUBSTITUTE(SUBSTITUTE(SUBSTITUTE(SUBSTITUTE(SUBSTITUTE(SUBSTITUTE(SUBSTITUTE(SUBSTITUTE(db[[#This Row],[NB NOTA]]," ",),".",""),"-",""),"(",""),")",""),",",""),"/",""),"""",""),"+",""))</f>
        <v/>
      </c>
      <c r="D2594" s="3" t="str">
        <f>LOWER(SUBSTITUTE(SUBSTITUTE(SUBSTITUTE(SUBSTITUTE(SUBSTITUTE(SUBSTITUTE(SUBSTITUTE(SUBSTITUTE(SUBSTITUTE(db[[#This Row],[NB PAJAK]]," ",""),"-",""),"(",""),")",""),".",""),",",""),"/",""),"""",""),"+",""))</f>
        <v/>
      </c>
      <c r="E2594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lilinangkashintoengno4100lsn</v>
      </c>
      <c r="F25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4" s="1" t="s">
        <v>1194</v>
      </c>
      <c r="I2594" s="49"/>
      <c r="J2594" s="1" t="s">
        <v>1621</v>
      </c>
      <c r="K2594" s="26" t="str">
        <f>IF(db[[#This Row],[NB NOTA_C]]="","",COUNTIF([2]!B_MSK[concat],db[[#This Row],[NB NOTA_C]]))</f>
        <v/>
      </c>
      <c r="L2594" s="6" t="s">
        <v>1655</v>
      </c>
      <c r="M2594" s="1" t="s">
        <v>1780</v>
      </c>
      <c r="N2594" s="1" t="s">
        <v>2805</v>
      </c>
      <c r="P2594" s="1" t="str">
        <f>IF(db[[#This Row],[QTY/ CTN]]="","",SUBSTITUTE(SUBSTITUTE(SUBSTITUTE(db[[#This Row],[QTY/ CTN]]," ","_",2),"(",""),")","")&amp;"_")</f>
        <v>100 LSN_</v>
      </c>
      <c r="Q2594" s="1">
        <f>IF(db[[#This Row],[H_QTY/ CTN]]="","",SEARCH("_",db[[#This Row],[H_QTY/ CTN]]))</f>
        <v>8</v>
      </c>
      <c r="R2594" s="1">
        <f>IF(db[[#This Row],[H_QTY/ CTN]]="","",LEN(db[[#This Row],[H_QTY/ CTN]]))</f>
        <v>8</v>
      </c>
      <c r="S2594" s="90" t="str">
        <f>IF(db[[#This Row],[H_QTY/ CTN]]="","",LEFT(db[[#This Row],[H_QTY/ CTN]],db[[#This Row],[H_1]]-1))</f>
        <v>100 LSN</v>
      </c>
      <c r="T2594" s="87" t="str">
        <f>IF(NOT(db[[#This Row],[H_1]]=db[[#This Row],[H_2]]),MID(db[[#This Row],[H_QTY/ CTN]],db[[#This Row],[H_1]]+1,db[[#This Row],[H_2]]-db[[#This Row],[H_1]]-1),"")</f>
        <v/>
      </c>
      <c r="U2594" s="87" t="str">
        <f>IF(db[[#This Row],[QTY/ CTN B]]="","",LEFT(db[[#This Row],[QTY/ CTN B]],SEARCH(" ",db[[#This Row],[QTY/ CTN B]],1)-1))</f>
        <v>100</v>
      </c>
      <c r="V2594" s="87" t="str">
        <f>IF(db[[#This Row],[QTY/ CTN B]]="","",RIGHT(db[[#This Row],[QTY/ CTN B]],LEN(db[[#This Row],[QTY/ CTN B]])-SEARCH(" ",db[[#This Row],[QTY/ CTN B]],1)))</f>
        <v>LSN</v>
      </c>
      <c r="W2594" s="87">
        <f>IF(db[[#This Row],[QTY/ CTN TG]]="",IF(db[[#This Row],[STN TG]]="","",12),LEFT(db[[#This Row],[QTY/ CTN TG]],SEARCH(" ",db[[#This Row],[QTY/ CTN TG]],1)-1))</f>
        <v>12</v>
      </c>
      <c r="X2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4" s="87" t="str">
        <f>IF(db[[#This Row],[STN K]]="","",IF(db[[#This Row],[STN TG]]="LSN",12,""))</f>
        <v/>
      </c>
      <c r="Z2594" s="87" t="str">
        <f>IF(db[[#This Row],[STN TG]]="LSN","PCS","")</f>
        <v/>
      </c>
      <c r="AA2594" s="87">
        <f>db[[#This Row],[QTY B]]*IF(db[[#This Row],[QTY TG]]="",1,db[[#This Row],[QTY TG]])*IF(db[[#This Row],[QTY K]]="",1,db[[#This Row],[QTY K]])</f>
        <v>1200</v>
      </c>
      <c r="AB2594" s="87" t="str">
        <f>IF(db[[#This Row],[STN K]]="",IF(db[[#This Row],[STN TG]]="",db[[#This Row],[STN B]],db[[#This Row],[STN TG]]),db[[#This Row],[STN K]])</f>
        <v>PCS</v>
      </c>
      <c r="AC2594" s="87"/>
    </row>
    <row r="2595" spans="1:29" x14ac:dyDescent="0.25">
      <c r="A2595" s="87">
        <f>ROW()-1</f>
        <v>2594</v>
      </c>
      <c r="B2595" s="3" t="str">
        <f>LOWER(SUBSTITUTE(SUBSTITUTE(SUBSTITUTE(SUBSTITUTE(SUBSTITUTE(SUBSTITUTE(db[[#This Row],[NB BM]]," ",),".",""),"-",""),"(",""),")",""),"/",""))</f>
        <v>lilinangkashintoengno5</v>
      </c>
      <c r="C2595" s="3" t="str">
        <f>LOWER(SUBSTITUTE(SUBSTITUTE(SUBSTITUTE(SUBSTITUTE(SUBSTITUTE(SUBSTITUTE(SUBSTITUTE(SUBSTITUTE(SUBSTITUTE(db[[#This Row],[NB NOTA]]," ",),".",""),"-",""),"(",""),")",""),",",""),"/",""),"""",""),"+",""))</f>
        <v/>
      </c>
      <c r="D2595" s="3" t="str">
        <f>LOWER(SUBSTITUTE(SUBSTITUTE(SUBSTITUTE(SUBSTITUTE(SUBSTITUTE(SUBSTITUTE(SUBSTITUTE(SUBSTITUTE(SUBSTITUTE(db[[#This Row],[NB PAJAK]]," ",""),"-",""),"(",""),")",""),".",""),",",""),"/",""),"""",""),"+",""))</f>
        <v/>
      </c>
      <c r="E2595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lilinangkashintoengno5100lsn</v>
      </c>
      <c r="F25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5" s="1" t="s">
        <v>1931</v>
      </c>
      <c r="I2595" s="49"/>
      <c r="J2595" s="1" t="s">
        <v>1621</v>
      </c>
      <c r="K2595" s="26" t="str">
        <f>IF(db[[#This Row],[NB NOTA_C]]="","",COUNTIF([2]!B_MSK[concat],db[[#This Row],[NB NOTA_C]]))</f>
        <v/>
      </c>
      <c r="L2595" s="7" t="s">
        <v>1655</v>
      </c>
      <c r="M2595" s="3" t="s">
        <v>1780</v>
      </c>
      <c r="N2595" s="1" t="s">
        <v>2805</v>
      </c>
      <c r="P2595" s="1" t="str">
        <f>IF(db[[#This Row],[QTY/ CTN]]="","",SUBSTITUTE(SUBSTITUTE(SUBSTITUTE(db[[#This Row],[QTY/ CTN]]," ","_",2),"(",""),")","")&amp;"_")</f>
        <v>100 LSN_</v>
      </c>
      <c r="Q2595" s="1">
        <f>IF(db[[#This Row],[H_QTY/ CTN]]="","",SEARCH("_",db[[#This Row],[H_QTY/ CTN]]))</f>
        <v>8</v>
      </c>
      <c r="R2595" s="1">
        <f>IF(db[[#This Row],[H_QTY/ CTN]]="","",LEN(db[[#This Row],[H_QTY/ CTN]]))</f>
        <v>8</v>
      </c>
      <c r="S2595" s="90" t="str">
        <f>IF(db[[#This Row],[H_QTY/ CTN]]="","",LEFT(db[[#This Row],[H_QTY/ CTN]],db[[#This Row],[H_1]]-1))</f>
        <v>100 LSN</v>
      </c>
      <c r="T2595" s="87" t="str">
        <f>IF(NOT(db[[#This Row],[H_1]]=db[[#This Row],[H_2]]),MID(db[[#This Row],[H_QTY/ CTN]],db[[#This Row],[H_1]]+1,db[[#This Row],[H_2]]-db[[#This Row],[H_1]]-1),"")</f>
        <v/>
      </c>
      <c r="U2595" s="87" t="str">
        <f>IF(db[[#This Row],[QTY/ CTN B]]="","",LEFT(db[[#This Row],[QTY/ CTN B]],SEARCH(" ",db[[#This Row],[QTY/ CTN B]],1)-1))</f>
        <v>100</v>
      </c>
      <c r="V2595" s="87" t="str">
        <f>IF(db[[#This Row],[QTY/ CTN B]]="","",RIGHT(db[[#This Row],[QTY/ CTN B]],LEN(db[[#This Row],[QTY/ CTN B]])-SEARCH(" ",db[[#This Row],[QTY/ CTN B]],1)))</f>
        <v>LSN</v>
      </c>
      <c r="W2595" s="87">
        <f>IF(db[[#This Row],[QTY/ CTN TG]]="",IF(db[[#This Row],[STN TG]]="","",12),LEFT(db[[#This Row],[QTY/ CTN TG]],SEARCH(" ",db[[#This Row],[QTY/ CTN TG]],1)-1))</f>
        <v>12</v>
      </c>
      <c r="X2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5" s="87" t="str">
        <f>IF(db[[#This Row],[STN K]]="","",IF(db[[#This Row],[STN TG]]="LSN",12,""))</f>
        <v/>
      </c>
      <c r="Z2595" s="87" t="str">
        <f>IF(db[[#This Row],[STN TG]]="LSN","PCS","")</f>
        <v/>
      </c>
      <c r="AA2595" s="87">
        <f>db[[#This Row],[QTY B]]*IF(db[[#This Row],[QTY TG]]="",1,db[[#This Row],[QTY TG]])*IF(db[[#This Row],[QTY K]]="",1,db[[#This Row],[QTY K]])</f>
        <v>1200</v>
      </c>
      <c r="AB2595" s="87" t="str">
        <f>IF(db[[#This Row],[STN K]]="",IF(db[[#This Row],[STN TG]]="",db[[#This Row],[STN B]],db[[#This Row],[STN TG]]),db[[#This Row],[STN K]])</f>
        <v>PCS</v>
      </c>
      <c r="AC2595" s="87"/>
    </row>
    <row r="2596" spans="1:29" x14ac:dyDescent="0.25">
      <c r="A2596" s="87">
        <f>ROW()-1</f>
        <v>2595</v>
      </c>
      <c r="B2596" s="3" t="str">
        <f>LOWER(SUBSTITUTE(SUBSTITUTE(SUBSTITUTE(SUBSTITUTE(SUBSTITUTE(SUBSTITUTE(db[[#This Row],[NB BM]]," ",),".",""),"-",""),"(",""),")",""),"/",""))</f>
        <v>lilinangkashintoengno6</v>
      </c>
      <c r="C2596" s="3" t="str">
        <f>LOWER(SUBSTITUTE(SUBSTITUTE(SUBSTITUTE(SUBSTITUTE(SUBSTITUTE(SUBSTITUTE(SUBSTITUTE(SUBSTITUTE(SUBSTITUTE(db[[#This Row],[NB NOTA]]," ",),".",""),"-",""),"(",""),")",""),",",""),"/",""),"""",""),"+",""))</f>
        <v/>
      </c>
      <c r="D2596" s="3" t="str">
        <f>LOWER(SUBSTITUTE(SUBSTITUTE(SUBSTITUTE(SUBSTITUTE(SUBSTITUTE(SUBSTITUTE(SUBSTITUTE(SUBSTITUTE(SUBSTITUTE(db[[#This Row],[NB PAJAK]]," ",""),"-",""),"(",""),")",""),".",""),",",""),"/",""),"""",""),"+",""))</f>
        <v/>
      </c>
      <c r="E2596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lilinangkashintoengno6100lsn</v>
      </c>
      <c r="F25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6" s="1" t="s">
        <v>1932</v>
      </c>
      <c r="I2596" s="49"/>
      <c r="J2596" s="1" t="s">
        <v>1621</v>
      </c>
      <c r="K2596" s="26" t="str">
        <f>IF(db[[#This Row],[NB NOTA_C]]="","",COUNTIF([2]!B_MSK[concat],db[[#This Row],[NB NOTA_C]]))</f>
        <v/>
      </c>
      <c r="L2596" s="7" t="s">
        <v>1655</v>
      </c>
      <c r="M2596" s="3" t="s">
        <v>1780</v>
      </c>
      <c r="N2596" s="1" t="s">
        <v>2805</v>
      </c>
      <c r="P2596" s="1" t="str">
        <f>IF(db[[#This Row],[QTY/ CTN]]="","",SUBSTITUTE(SUBSTITUTE(SUBSTITUTE(db[[#This Row],[QTY/ CTN]]," ","_",2),"(",""),")","")&amp;"_")</f>
        <v>100 LSN_</v>
      </c>
      <c r="Q2596" s="1">
        <f>IF(db[[#This Row],[H_QTY/ CTN]]="","",SEARCH("_",db[[#This Row],[H_QTY/ CTN]]))</f>
        <v>8</v>
      </c>
      <c r="R2596" s="1">
        <f>IF(db[[#This Row],[H_QTY/ CTN]]="","",LEN(db[[#This Row],[H_QTY/ CTN]]))</f>
        <v>8</v>
      </c>
      <c r="S2596" s="90" t="str">
        <f>IF(db[[#This Row],[H_QTY/ CTN]]="","",LEFT(db[[#This Row],[H_QTY/ CTN]],db[[#This Row],[H_1]]-1))</f>
        <v>100 LSN</v>
      </c>
      <c r="T2596" s="87" t="str">
        <f>IF(NOT(db[[#This Row],[H_1]]=db[[#This Row],[H_2]]),MID(db[[#This Row],[H_QTY/ CTN]],db[[#This Row],[H_1]]+1,db[[#This Row],[H_2]]-db[[#This Row],[H_1]]-1),"")</f>
        <v/>
      </c>
      <c r="U2596" s="87" t="str">
        <f>IF(db[[#This Row],[QTY/ CTN B]]="","",LEFT(db[[#This Row],[QTY/ CTN B]],SEARCH(" ",db[[#This Row],[QTY/ CTN B]],1)-1))</f>
        <v>100</v>
      </c>
      <c r="V2596" s="87" t="str">
        <f>IF(db[[#This Row],[QTY/ CTN B]]="","",RIGHT(db[[#This Row],[QTY/ CTN B]],LEN(db[[#This Row],[QTY/ CTN B]])-SEARCH(" ",db[[#This Row],[QTY/ CTN B]],1)))</f>
        <v>LSN</v>
      </c>
      <c r="W2596" s="87">
        <f>IF(db[[#This Row],[QTY/ CTN TG]]="",IF(db[[#This Row],[STN TG]]="","",12),LEFT(db[[#This Row],[QTY/ CTN TG]],SEARCH(" ",db[[#This Row],[QTY/ CTN TG]],1)-1))</f>
        <v>12</v>
      </c>
      <c r="X2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6" s="87" t="str">
        <f>IF(db[[#This Row],[STN K]]="","",IF(db[[#This Row],[STN TG]]="LSN",12,""))</f>
        <v/>
      </c>
      <c r="Z2596" s="87" t="str">
        <f>IF(db[[#This Row],[STN TG]]="LSN","PCS","")</f>
        <v/>
      </c>
      <c r="AA2596" s="87">
        <f>db[[#This Row],[QTY B]]*IF(db[[#This Row],[QTY TG]]="",1,db[[#This Row],[QTY TG]])*IF(db[[#This Row],[QTY K]]="",1,db[[#This Row],[QTY K]])</f>
        <v>1200</v>
      </c>
      <c r="AB2596" s="87" t="str">
        <f>IF(db[[#This Row],[STN K]]="",IF(db[[#This Row],[STN TG]]="",db[[#This Row],[STN B]],db[[#This Row],[STN TG]]),db[[#This Row],[STN K]])</f>
        <v>PCS</v>
      </c>
      <c r="AC2596" s="87"/>
    </row>
    <row r="2597" spans="1:29" x14ac:dyDescent="0.25">
      <c r="A2597" s="87">
        <f>ROW()-1</f>
        <v>2596</v>
      </c>
      <c r="B2597" s="3" t="str">
        <f>LOWER(SUBSTITUTE(SUBSTITUTE(SUBSTITUTE(SUBSTITUTE(SUBSTITUTE(SUBSTITUTE(db[[#This Row],[NB BM]]," ",),".",""),"-",""),"(",""),")",""),"/",""))</f>
        <v>lilinangkashintoengno7</v>
      </c>
      <c r="C2597" s="3" t="str">
        <f>LOWER(SUBSTITUTE(SUBSTITUTE(SUBSTITUTE(SUBSTITUTE(SUBSTITUTE(SUBSTITUTE(SUBSTITUTE(SUBSTITUTE(SUBSTITUTE(db[[#This Row],[NB NOTA]]," ",),".",""),"-",""),"(",""),")",""),",",""),"/",""),"""",""),"+",""))</f>
        <v/>
      </c>
      <c r="D2597" s="3" t="str">
        <f>LOWER(SUBSTITUTE(SUBSTITUTE(SUBSTITUTE(SUBSTITUTE(SUBSTITUTE(SUBSTITUTE(SUBSTITUTE(SUBSTITUTE(SUBSTITUTE(db[[#This Row],[NB PAJAK]]," ",""),"-",""),"(",""),")",""),".",""),",",""),"/",""),"""",""),"+",""))</f>
        <v/>
      </c>
      <c r="E2597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lilinangkashintoengno7100lsn</v>
      </c>
      <c r="F25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7" s="1" t="s">
        <v>1933</v>
      </c>
      <c r="I2597" s="49"/>
      <c r="J2597" s="1" t="s">
        <v>1621</v>
      </c>
      <c r="K2597" s="26" t="str">
        <f>IF(db[[#This Row],[NB NOTA_C]]="","",COUNTIF([2]!B_MSK[concat],db[[#This Row],[NB NOTA_C]]))</f>
        <v/>
      </c>
      <c r="L2597" s="7" t="s">
        <v>1655</v>
      </c>
      <c r="M2597" s="3" t="s">
        <v>1780</v>
      </c>
      <c r="N2597" s="1" t="s">
        <v>2805</v>
      </c>
      <c r="P2597" s="1" t="str">
        <f>IF(db[[#This Row],[QTY/ CTN]]="","",SUBSTITUTE(SUBSTITUTE(SUBSTITUTE(db[[#This Row],[QTY/ CTN]]," ","_",2),"(",""),")","")&amp;"_")</f>
        <v>100 LSN_</v>
      </c>
      <c r="Q2597" s="1">
        <f>IF(db[[#This Row],[H_QTY/ CTN]]="","",SEARCH("_",db[[#This Row],[H_QTY/ CTN]]))</f>
        <v>8</v>
      </c>
      <c r="R2597" s="1">
        <f>IF(db[[#This Row],[H_QTY/ CTN]]="","",LEN(db[[#This Row],[H_QTY/ CTN]]))</f>
        <v>8</v>
      </c>
      <c r="S2597" s="90" t="str">
        <f>IF(db[[#This Row],[H_QTY/ CTN]]="","",LEFT(db[[#This Row],[H_QTY/ CTN]],db[[#This Row],[H_1]]-1))</f>
        <v>100 LSN</v>
      </c>
      <c r="T2597" s="87" t="str">
        <f>IF(NOT(db[[#This Row],[H_1]]=db[[#This Row],[H_2]]),MID(db[[#This Row],[H_QTY/ CTN]],db[[#This Row],[H_1]]+1,db[[#This Row],[H_2]]-db[[#This Row],[H_1]]-1),"")</f>
        <v/>
      </c>
      <c r="U2597" s="87" t="str">
        <f>IF(db[[#This Row],[QTY/ CTN B]]="","",LEFT(db[[#This Row],[QTY/ CTN B]],SEARCH(" ",db[[#This Row],[QTY/ CTN B]],1)-1))</f>
        <v>100</v>
      </c>
      <c r="V2597" s="87" t="str">
        <f>IF(db[[#This Row],[QTY/ CTN B]]="","",RIGHT(db[[#This Row],[QTY/ CTN B]],LEN(db[[#This Row],[QTY/ CTN B]])-SEARCH(" ",db[[#This Row],[QTY/ CTN B]],1)))</f>
        <v>LSN</v>
      </c>
      <c r="W2597" s="87">
        <f>IF(db[[#This Row],[QTY/ CTN TG]]="",IF(db[[#This Row],[STN TG]]="","",12),LEFT(db[[#This Row],[QTY/ CTN TG]],SEARCH(" ",db[[#This Row],[QTY/ CTN TG]],1)-1))</f>
        <v>12</v>
      </c>
      <c r="X2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7" s="87" t="str">
        <f>IF(db[[#This Row],[STN K]]="","",IF(db[[#This Row],[STN TG]]="LSN",12,""))</f>
        <v/>
      </c>
      <c r="Z2597" s="87" t="str">
        <f>IF(db[[#This Row],[STN TG]]="LSN","PCS","")</f>
        <v/>
      </c>
      <c r="AA2597" s="87">
        <f>db[[#This Row],[QTY B]]*IF(db[[#This Row],[QTY TG]]="",1,db[[#This Row],[QTY TG]])*IF(db[[#This Row],[QTY K]]="",1,db[[#This Row],[QTY K]])</f>
        <v>1200</v>
      </c>
      <c r="AB2597" s="87" t="str">
        <f>IF(db[[#This Row],[STN K]]="",IF(db[[#This Row],[STN TG]]="",db[[#This Row],[STN B]],db[[#This Row],[STN TG]]),db[[#This Row],[STN K]])</f>
        <v>PCS</v>
      </c>
      <c r="AC2597" s="87"/>
    </row>
    <row r="2598" spans="1:29" x14ac:dyDescent="0.25">
      <c r="A2598" s="87">
        <f>ROW()-1</f>
        <v>2597</v>
      </c>
      <c r="B2598" s="3" t="str">
        <f>LOWER(SUBSTITUTE(SUBSTITUTE(SUBSTITUTE(SUBSTITUTE(SUBSTITUTE(SUBSTITUTE(db[[#This Row],[NB BM]]," ",),".",""),"-",""),"(",""),")",""),"/",""))</f>
        <v>lilinangkashintoengno8</v>
      </c>
      <c r="C2598" s="3" t="str">
        <f>LOWER(SUBSTITUTE(SUBSTITUTE(SUBSTITUTE(SUBSTITUTE(SUBSTITUTE(SUBSTITUTE(SUBSTITUTE(SUBSTITUTE(SUBSTITUTE(db[[#This Row],[NB NOTA]]," ",),".",""),"-",""),"(",""),")",""),",",""),"/",""),"""",""),"+",""))</f>
        <v/>
      </c>
      <c r="D2598" s="3" t="str">
        <f>LOWER(SUBSTITUTE(SUBSTITUTE(SUBSTITUTE(SUBSTITUTE(SUBSTITUTE(SUBSTITUTE(SUBSTITUTE(SUBSTITUTE(SUBSTITUTE(db[[#This Row],[NB PAJAK]]," ",""),"-",""),"(",""),")",""),".",""),",",""),"/",""),"""",""),"+",""))</f>
        <v/>
      </c>
      <c r="E2598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lilinangkashintoengno82lsn</v>
      </c>
      <c r="F25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2lsnuntana</v>
      </c>
      <c r="G2598" s="1" t="s">
        <v>1934</v>
      </c>
      <c r="I2598" s="49"/>
      <c r="J2598" s="1" t="s">
        <v>1621</v>
      </c>
      <c r="K2598" s="26" t="str">
        <f>IF(db[[#This Row],[NB NOTA_C]]="","",COUNTIF([2]!B_MSK[concat],db[[#This Row],[NB NOTA_C]]))</f>
        <v/>
      </c>
      <c r="L2598" s="7" t="s">
        <v>1655</v>
      </c>
      <c r="M2598" s="3" t="s">
        <v>2168</v>
      </c>
      <c r="N2598" s="1" t="s">
        <v>2805</v>
      </c>
      <c r="P2598" s="1" t="str">
        <f>IF(db[[#This Row],[QTY/ CTN]]="","",SUBSTITUTE(SUBSTITUTE(SUBSTITUTE(db[[#This Row],[QTY/ CTN]]," ","_",2),"(",""),")","")&amp;"_")</f>
        <v>2 LSN_</v>
      </c>
      <c r="Q2598" s="1">
        <f>IF(db[[#This Row],[H_QTY/ CTN]]="","",SEARCH("_",db[[#This Row],[H_QTY/ CTN]]))</f>
        <v>6</v>
      </c>
      <c r="R2598" s="1">
        <f>IF(db[[#This Row],[H_QTY/ CTN]]="","",LEN(db[[#This Row],[H_QTY/ CTN]]))</f>
        <v>6</v>
      </c>
      <c r="S2598" s="90" t="str">
        <f>IF(db[[#This Row],[H_QTY/ CTN]]="","",LEFT(db[[#This Row],[H_QTY/ CTN]],db[[#This Row],[H_1]]-1))</f>
        <v>2 LSN</v>
      </c>
      <c r="T2598" s="87" t="str">
        <f>IF(NOT(db[[#This Row],[H_1]]=db[[#This Row],[H_2]]),MID(db[[#This Row],[H_QTY/ CTN]],db[[#This Row],[H_1]]+1,db[[#This Row],[H_2]]-db[[#This Row],[H_1]]-1),"")</f>
        <v/>
      </c>
      <c r="U2598" s="87" t="str">
        <f>IF(db[[#This Row],[QTY/ CTN B]]="","",LEFT(db[[#This Row],[QTY/ CTN B]],SEARCH(" ",db[[#This Row],[QTY/ CTN B]],1)-1))</f>
        <v>2</v>
      </c>
      <c r="V2598" s="87" t="str">
        <f>IF(db[[#This Row],[QTY/ CTN B]]="","",RIGHT(db[[#This Row],[QTY/ CTN B]],LEN(db[[#This Row],[QTY/ CTN B]])-SEARCH(" ",db[[#This Row],[QTY/ CTN B]],1)))</f>
        <v>LSN</v>
      </c>
      <c r="W2598" s="87">
        <f>IF(db[[#This Row],[QTY/ CTN TG]]="",IF(db[[#This Row],[STN TG]]="","",12),LEFT(db[[#This Row],[QTY/ CTN TG]],SEARCH(" ",db[[#This Row],[QTY/ CTN TG]],1)-1))</f>
        <v>12</v>
      </c>
      <c r="X2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8" s="87" t="str">
        <f>IF(db[[#This Row],[STN K]]="","",IF(db[[#This Row],[STN TG]]="LSN",12,""))</f>
        <v/>
      </c>
      <c r="Z2598" s="87" t="str">
        <f>IF(db[[#This Row],[STN TG]]="LSN","PCS","")</f>
        <v/>
      </c>
      <c r="AA2598" s="87">
        <f>db[[#This Row],[QTY B]]*IF(db[[#This Row],[QTY TG]]="",1,db[[#This Row],[QTY TG]])*IF(db[[#This Row],[QTY K]]="",1,db[[#This Row],[QTY K]])</f>
        <v>24</v>
      </c>
      <c r="AB2598" s="87" t="str">
        <f>IF(db[[#This Row],[STN K]]="",IF(db[[#This Row],[STN TG]]="",db[[#This Row],[STN B]],db[[#This Row],[STN TG]]),db[[#This Row],[STN K]])</f>
        <v>PCS</v>
      </c>
      <c r="AC2598" s="87"/>
    </row>
    <row r="2599" spans="1:29" x14ac:dyDescent="0.25">
      <c r="A2599" s="87">
        <f>ROW()-1</f>
        <v>2598</v>
      </c>
      <c r="B2599" s="3" t="str">
        <f>LOWER(SUBSTITUTE(SUBSTITUTE(SUBSTITUTE(SUBSTITUTE(SUBSTITUTE(SUBSTITUTE(db[[#This Row],[NB BM]]," ",),".",""),"-",""),"(",""),")",""),"/",""))</f>
        <v>lilinangkashintoengno9</v>
      </c>
      <c r="C2599" s="3" t="str">
        <f>LOWER(SUBSTITUTE(SUBSTITUTE(SUBSTITUTE(SUBSTITUTE(SUBSTITUTE(SUBSTITUTE(SUBSTITUTE(SUBSTITUTE(SUBSTITUTE(db[[#This Row],[NB NOTA]]," ",),".",""),"-",""),"(",""),")",""),",",""),"/",""),"""",""),"+",""))</f>
        <v/>
      </c>
      <c r="D2599" s="3" t="str">
        <f>LOWER(SUBSTITUTE(SUBSTITUTE(SUBSTITUTE(SUBSTITUTE(SUBSTITUTE(SUBSTITUTE(SUBSTITUTE(SUBSTITUTE(SUBSTITUTE(db[[#This Row],[NB PAJAK]]," ",""),"-",""),"(",""),")",""),".",""),",",""),"/",""),"""",""),"+",""))</f>
        <v/>
      </c>
      <c r="E2599" s="3" t="str">
        <f>LOWER(SUBSTITUTE(SUBSTITUTE(SUBSTITUTE(SUBSTITUTE(SUBSTITUTE(SUBSTITUTE(SUBSTITUTE(SUBSTITUTE(SUBSTITUTE(db[[#This Row],[NB BM]]&amp;db[[#This Row],[QTY/ CTN]]," ",),".",""),"-",""),"(",""),")",""),",",""),"/",""),"""",""),"+",""))</f>
        <v>lilinangkashintoengno9100lsn</v>
      </c>
      <c r="F25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G2599" s="1" t="s">
        <v>1935</v>
      </c>
      <c r="I2599" s="49"/>
      <c r="J2599" s="1" t="s">
        <v>1621</v>
      </c>
      <c r="K2599" s="26" t="str">
        <f>IF(db[[#This Row],[NB NOTA_C]]="","",COUNTIF([2]!B_MSK[concat],db[[#This Row],[NB NOTA_C]]))</f>
        <v/>
      </c>
      <c r="L2599" s="7" t="s">
        <v>1655</v>
      </c>
      <c r="M2599" s="3" t="s">
        <v>1780</v>
      </c>
      <c r="N2599" s="1" t="s">
        <v>2805</v>
      </c>
      <c r="P2599" s="1" t="str">
        <f>IF(db[[#This Row],[QTY/ CTN]]="","",SUBSTITUTE(SUBSTITUTE(SUBSTITUTE(db[[#This Row],[QTY/ CTN]]," ","_",2),"(",""),")","")&amp;"_")</f>
        <v>100 LSN_</v>
      </c>
      <c r="Q2599" s="1">
        <f>IF(db[[#This Row],[H_QTY/ CTN]]="","",SEARCH("_",db[[#This Row],[H_QTY/ CTN]]))</f>
        <v>8</v>
      </c>
      <c r="R2599" s="1">
        <f>IF(db[[#This Row],[H_QTY/ CTN]]="","",LEN(db[[#This Row],[H_QTY/ CTN]]))</f>
        <v>8</v>
      </c>
      <c r="S2599" s="90" t="str">
        <f>IF(db[[#This Row],[H_QTY/ CTN]]="","",LEFT(db[[#This Row],[H_QTY/ CTN]],db[[#This Row],[H_1]]-1))</f>
        <v>100 LSN</v>
      </c>
      <c r="T2599" s="87" t="str">
        <f>IF(NOT(db[[#This Row],[H_1]]=db[[#This Row],[H_2]]),MID(db[[#This Row],[H_QTY/ CTN]],db[[#This Row],[H_1]]+1,db[[#This Row],[H_2]]-db[[#This Row],[H_1]]-1),"")</f>
        <v/>
      </c>
      <c r="U2599" s="87" t="str">
        <f>IF(db[[#This Row],[QTY/ CTN B]]="","",LEFT(db[[#This Row],[QTY/ CTN B]],SEARCH(" ",db[[#This Row],[QTY/ CTN B]],1)-1))</f>
        <v>100</v>
      </c>
      <c r="V2599" s="87" t="str">
        <f>IF(db[[#This Row],[QTY/ CTN B]]="","",RIGHT(db[[#This Row],[QTY/ CTN B]],LEN(db[[#This Row],[QTY/ CTN B]])-SEARCH(" ",db[[#This Row],[QTY/ CTN B]],1)))</f>
        <v>LSN</v>
      </c>
      <c r="W2599" s="87">
        <f>IF(db[[#This Row],[QTY/ CTN TG]]="",IF(db[[#This Row],[STN TG]]="","",12),LEFT(db[[#This Row],[QTY/ CTN TG]],SEARCH(" ",db[[#This Row],[QTY/ CTN TG]],1)-1))</f>
        <v>12</v>
      </c>
      <c r="X2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599" s="87" t="str">
        <f>IF(db[[#This Row],[STN K]]="","",IF(db[[#This Row],[STN TG]]="LSN",12,""))</f>
        <v/>
      </c>
      <c r="Z2599" s="87" t="str">
        <f>IF(db[[#This Row],[STN TG]]="LSN","PCS","")</f>
        <v/>
      </c>
      <c r="AA2599" s="87">
        <f>db[[#This Row],[QTY B]]*IF(db[[#This Row],[QTY TG]]="",1,db[[#This Row],[QTY TG]])*IF(db[[#This Row],[QTY K]]="",1,db[[#This Row],[QTY K]])</f>
        <v>1200</v>
      </c>
      <c r="AB2599" s="87" t="str">
        <f>IF(db[[#This Row],[STN K]]="",IF(db[[#This Row],[STN TG]]="",db[[#This Row],[STN B]],db[[#This Row],[STN TG]]),db[[#This Row],[STN K]])</f>
        <v>PCS</v>
      </c>
      <c r="AC2599" s="87"/>
    </row>
    <row r="2600" spans="1:29" x14ac:dyDescent="0.25">
      <c r="A2600" s="87">
        <f>ROW()-1</f>
        <v>2599</v>
      </c>
      <c r="B2600" s="3" t="str">
        <f>LOWER(SUBSTITUTE(SUBSTITUTE(SUBSTITUTE(SUBSTITUTE(SUBSTITUTE(SUBSTITUTE(db[[#This Row],[NB BM]]," ",),".",""),"-",""),"(",""),")",""),"/",""))</f>
        <v>garisan30cmvc084office</v>
      </c>
      <c r="C2600" s="3" t="str">
        <f>LOWER(SUBSTITUTE(SUBSTITUTE(SUBSTITUTE(SUBSTITUTE(SUBSTITUTE(SUBSTITUTE(SUBSTITUTE(SUBSTITUTE(SUBSTITUTE(db[[#This Row],[NB NOTA]]," ",),".",""),"-",""),"(",""),")",""),",",""),"/",""),"""",""),"+",""))</f>
        <v/>
      </c>
      <c r="D2600" s="3" t="str">
        <f>LOWER(SUBSTITUTE(SUBSTITUTE(SUBSTITUTE(SUBSTITUTE(SUBSTITUTE(SUBSTITUTE(SUBSTITUTE(SUBSTITUTE(SUBSTITUTE(db[[#This Row],[NB PAJAK]]," ",""),"-",""),"(",""),")",""),".",""),",",""),"/",""),"""",""),"+",""))</f>
        <v/>
      </c>
      <c r="E2600" s="3" t="str">
        <f>LOWER(SUBSTITUTE(SUBSTITUTE(SUBSTITUTE(SUBSTITUTE(SUBSTITUTE(SUBSTITUTE(SUBSTITUTE(SUBSTITUTE(SUBSTITUTE(db[[#This Row],[NB BM]]&amp;db[[#This Row],[QTY/ CTN]]," ",),".",""),"-",""),"(",""),")",""),",",""),"/",""),"""",""),"+",""))</f>
        <v>garisan30cmvc084office960pcs</v>
      </c>
      <c r="F26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960pcsuntana</v>
      </c>
      <c r="G2600" s="1" t="s">
        <v>1884</v>
      </c>
      <c r="I2600" s="2"/>
      <c r="J2600" s="1" t="s">
        <v>1621</v>
      </c>
      <c r="K2600" s="26" t="str">
        <f>IF(db[[#This Row],[NB NOTA_C]]="","",COUNTIF([2]!B_MSK[concat],db[[#This Row],[NB NOTA_C]]))</f>
        <v/>
      </c>
      <c r="L2600" s="7" t="s">
        <v>1646</v>
      </c>
      <c r="M2600" s="3" t="s">
        <v>2169</v>
      </c>
      <c r="N2600" s="1" t="s">
        <v>2792</v>
      </c>
      <c r="P2600" s="1" t="str">
        <f>IF(db[[#This Row],[QTY/ CTN]]="","",SUBSTITUTE(SUBSTITUTE(SUBSTITUTE(db[[#This Row],[QTY/ CTN]]," ","_",2),"(",""),")","")&amp;"_")</f>
        <v>960 PCS_</v>
      </c>
      <c r="Q2600" s="1">
        <f>IF(db[[#This Row],[H_QTY/ CTN]]="","",SEARCH("_",db[[#This Row],[H_QTY/ CTN]]))</f>
        <v>8</v>
      </c>
      <c r="R2600" s="1">
        <f>IF(db[[#This Row],[H_QTY/ CTN]]="","",LEN(db[[#This Row],[H_QTY/ CTN]]))</f>
        <v>8</v>
      </c>
      <c r="S2600" s="90" t="str">
        <f>IF(db[[#This Row],[H_QTY/ CTN]]="","",LEFT(db[[#This Row],[H_QTY/ CTN]],db[[#This Row],[H_1]]-1))</f>
        <v>960 PCS</v>
      </c>
      <c r="T2600" s="87" t="str">
        <f>IF(NOT(db[[#This Row],[H_1]]=db[[#This Row],[H_2]]),MID(db[[#This Row],[H_QTY/ CTN]],db[[#This Row],[H_1]]+1,db[[#This Row],[H_2]]-db[[#This Row],[H_1]]-1),"")</f>
        <v/>
      </c>
      <c r="U2600" s="87" t="str">
        <f>IF(db[[#This Row],[QTY/ CTN B]]="","",LEFT(db[[#This Row],[QTY/ CTN B]],SEARCH(" ",db[[#This Row],[QTY/ CTN B]],1)-1))</f>
        <v>960</v>
      </c>
      <c r="V2600" s="87" t="str">
        <f>IF(db[[#This Row],[QTY/ CTN B]]="","",RIGHT(db[[#This Row],[QTY/ CTN B]],LEN(db[[#This Row],[QTY/ CTN B]])-SEARCH(" ",db[[#This Row],[QTY/ CTN B]],1)))</f>
        <v>PCS</v>
      </c>
      <c r="W2600" s="87" t="str">
        <f>IF(db[[#This Row],[QTY/ CTN TG]]="",IF(db[[#This Row],[STN TG]]="","",12),LEFT(db[[#This Row],[QTY/ CTN TG]],SEARCH(" ",db[[#This Row],[QTY/ CTN TG]],1)-1))</f>
        <v/>
      </c>
      <c r="X2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0" s="87" t="str">
        <f>IF(db[[#This Row],[STN K]]="","",IF(db[[#This Row],[STN TG]]="LSN",12,""))</f>
        <v/>
      </c>
      <c r="Z2600" s="87" t="str">
        <f>IF(db[[#This Row],[STN TG]]="LSN","PCS","")</f>
        <v/>
      </c>
      <c r="AA2600" s="87">
        <f>db[[#This Row],[QTY B]]*IF(db[[#This Row],[QTY TG]]="",1,db[[#This Row],[QTY TG]])*IF(db[[#This Row],[QTY K]]="",1,db[[#This Row],[QTY K]])</f>
        <v>960</v>
      </c>
      <c r="AB2600" s="87" t="str">
        <f>IF(db[[#This Row],[STN K]]="",IF(db[[#This Row],[STN TG]]="",db[[#This Row],[STN B]],db[[#This Row],[STN TG]]),db[[#This Row],[STN K]])</f>
        <v>PCS</v>
      </c>
      <c r="AC2600" s="143"/>
    </row>
    <row r="2601" spans="1:29" x14ac:dyDescent="0.25">
      <c r="A2601" s="87">
        <f>ROW()-1</f>
        <v>2600</v>
      </c>
      <c r="B2601" s="3" t="str">
        <f>LOWER(SUBSTITUTE(SUBSTITUTE(SUBSTITUTE(SUBSTITUTE(SUBSTITUTE(SUBSTITUTE(db[[#This Row],[NB BM]]," ",),".",""),"-",""),"(",""),")",""),"/",""))</f>
        <v>cuttergoldengc888besar</v>
      </c>
      <c r="C2601" s="3" t="str">
        <f>LOWER(SUBSTITUTE(SUBSTITUTE(SUBSTITUTE(SUBSTITUTE(SUBSTITUTE(SUBSTITUTE(SUBSTITUTE(SUBSTITUTE(SUBSTITUTE(db[[#This Row],[NB NOTA]]," ",),".",""),"-",""),"(",""),")",""),",",""),"/",""),"""",""),"+",""))</f>
        <v/>
      </c>
      <c r="D2601" s="3" t="str">
        <f>LOWER(SUBSTITUTE(SUBSTITUTE(SUBSTITUTE(SUBSTITUTE(SUBSTITUTE(SUBSTITUTE(SUBSTITUTE(SUBSTITUTE(SUBSTITUTE(db[[#This Row],[NB PAJAK]]," ",""),"-",""),"(",""),")",""),".",""),",",""),"/",""),"""",""),"+",""))</f>
        <v/>
      </c>
      <c r="E2601" s="3" t="str">
        <f>LOWER(SUBSTITUTE(SUBSTITUTE(SUBSTITUTE(SUBSTITUTE(SUBSTITUTE(SUBSTITUTE(SUBSTITUTE(SUBSTITUTE(SUBSTITUTE(db[[#This Row],[NB BM]]&amp;db[[#This Row],[QTY/ CTN]]," ",),".",""),"-",""),"(",""),")",""),",",""),"/",""),"""",""),"+",""))</f>
        <v>cuttergoldengc888besar60lsn</v>
      </c>
      <c r="F26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G2601" s="1" t="s">
        <v>1862</v>
      </c>
      <c r="I2601" s="49"/>
      <c r="J2601" s="1" t="s">
        <v>1621</v>
      </c>
      <c r="K2601" s="26" t="str">
        <f>IF(db[[#This Row],[NB NOTA_C]]="","",COUNTIF([2]!B_MSK[concat],db[[#This Row],[NB NOTA_C]]))</f>
        <v/>
      </c>
      <c r="L2601" s="7" t="s">
        <v>1635</v>
      </c>
      <c r="M2601" s="3" t="s">
        <v>1670</v>
      </c>
      <c r="N2601" s="1" t="s">
        <v>2789</v>
      </c>
      <c r="P2601" s="1" t="str">
        <f>IF(db[[#This Row],[QTY/ CTN]]="","",SUBSTITUTE(SUBSTITUTE(SUBSTITUTE(db[[#This Row],[QTY/ CTN]]," ","_",2),"(",""),")","")&amp;"_")</f>
        <v>60 LSN_</v>
      </c>
      <c r="Q2601" s="1">
        <f>IF(db[[#This Row],[H_QTY/ CTN]]="","",SEARCH("_",db[[#This Row],[H_QTY/ CTN]]))</f>
        <v>7</v>
      </c>
      <c r="R2601" s="1">
        <f>IF(db[[#This Row],[H_QTY/ CTN]]="","",LEN(db[[#This Row],[H_QTY/ CTN]]))</f>
        <v>7</v>
      </c>
      <c r="S2601" s="90" t="str">
        <f>IF(db[[#This Row],[H_QTY/ CTN]]="","",LEFT(db[[#This Row],[H_QTY/ CTN]],db[[#This Row],[H_1]]-1))</f>
        <v>60 LSN</v>
      </c>
      <c r="T2601" s="87" t="str">
        <f>IF(NOT(db[[#This Row],[H_1]]=db[[#This Row],[H_2]]),MID(db[[#This Row],[H_QTY/ CTN]],db[[#This Row],[H_1]]+1,db[[#This Row],[H_2]]-db[[#This Row],[H_1]]-1),"")</f>
        <v/>
      </c>
      <c r="U2601" s="87" t="str">
        <f>IF(db[[#This Row],[QTY/ CTN B]]="","",LEFT(db[[#This Row],[QTY/ CTN B]],SEARCH(" ",db[[#This Row],[QTY/ CTN B]],1)-1))</f>
        <v>60</v>
      </c>
      <c r="V2601" s="87" t="str">
        <f>IF(db[[#This Row],[QTY/ CTN B]]="","",RIGHT(db[[#This Row],[QTY/ CTN B]],LEN(db[[#This Row],[QTY/ CTN B]])-SEARCH(" ",db[[#This Row],[QTY/ CTN B]],1)))</f>
        <v>LSN</v>
      </c>
      <c r="W2601" s="87">
        <f>IF(db[[#This Row],[QTY/ CTN TG]]="",IF(db[[#This Row],[STN TG]]="","",12),LEFT(db[[#This Row],[QTY/ CTN TG]],SEARCH(" ",db[[#This Row],[QTY/ CTN TG]],1)-1))</f>
        <v>12</v>
      </c>
      <c r="X2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01" s="87" t="str">
        <f>IF(db[[#This Row],[STN K]]="","",IF(db[[#This Row],[STN TG]]="LSN",12,""))</f>
        <v/>
      </c>
      <c r="Z2601" s="87" t="str">
        <f>IF(db[[#This Row],[STN TG]]="LSN","PCS","")</f>
        <v/>
      </c>
      <c r="AA2601" s="87">
        <f>db[[#This Row],[QTY B]]*IF(db[[#This Row],[QTY TG]]="",1,db[[#This Row],[QTY TG]])*IF(db[[#This Row],[QTY K]]="",1,db[[#This Row],[QTY K]])</f>
        <v>720</v>
      </c>
      <c r="AB2601" s="87" t="str">
        <f>IF(db[[#This Row],[STN K]]="",IF(db[[#This Row],[STN TG]]="",db[[#This Row],[STN B]],db[[#This Row],[STN TG]]),db[[#This Row],[STN K]])</f>
        <v>PCS</v>
      </c>
      <c r="AC2601" s="143"/>
    </row>
    <row r="2602" spans="1:29" x14ac:dyDescent="0.25">
      <c r="A2602" s="87">
        <f>ROW()-1</f>
        <v>2601</v>
      </c>
      <c r="B2602" s="3" t="str">
        <f>LOWER(SUBSTITUTE(SUBSTITUTE(SUBSTITUTE(SUBSTITUTE(SUBSTITUTE(SUBSTITUTE(db[[#This Row],[NB BM]]," ",),".",""),"-",""),"(",""),")",""),"/",""))</f>
        <v>bukutamukenkobt2920btk03</v>
      </c>
      <c r="C2602" s="3" t="str">
        <f>LOWER(SUBSTITUTE(SUBSTITUTE(SUBSTITUTE(SUBSTITUTE(SUBSTITUTE(SUBSTITUTE(SUBSTITUTE(SUBSTITUTE(SUBSTITUTE(db[[#This Row],[NB NOTA]]," ",),".",""),"-",""),"(",""),")",""),",",""),"/",""),"""",""),"+",""))</f>
        <v/>
      </c>
      <c r="D2602" s="3" t="str">
        <f>LOWER(SUBSTITUTE(SUBSTITUTE(SUBSTITUTE(SUBSTITUTE(SUBSTITUTE(SUBSTITUTE(SUBSTITUTE(SUBSTITUTE(SUBSTITUTE(db[[#This Row],[NB PAJAK]]," ",""),"-",""),"(",""),")",""),".",""),",",""),"/",""),"""",""),"+",""))</f>
        <v/>
      </c>
      <c r="E2602" s="3" t="str">
        <f>LOWER(SUBSTITUTE(SUBSTITUTE(SUBSTITUTE(SUBSTITUTE(SUBSTITUTE(SUBSTITUTE(SUBSTITUTE(SUBSTITUTE(SUBSTITUTE(db[[#This Row],[NB BM]]&amp;db[[#This Row],[QTY/ CTN]]," ",),".",""),"-",""),"(",""),")",""),",",""),"/",""),"""",""),"+",""))</f>
        <v>bukutamukenkobt2920btk035lsn</v>
      </c>
      <c r="F2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G2602" s="1" t="s">
        <v>870</v>
      </c>
      <c r="I2602" s="49"/>
      <c r="J2602" s="1" t="s">
        <v>1620</v>
      </c>
      <c r="K2602" s="26" t="str">
        <f>IF(db[[#This Row],[NB NOTA_C]]="","",COUNTIF([2]!B_MSK[concat],db[[#This Row],[NB NOTA_C]]))</f>
        <v/>
      </c>
      <c r="L2602" s="7" t="s">
        <v>1633</v>
      </c>
      <c r="M2602" s="3" t="s">
        <v>1704</v>
      </c>
      <c r="N2602" s="1" t="s">
        <v>2784</v>
      </c>
      <c r="P2602" s="1" t="str">
        <f>IF(db[[#This Row],[QTY/ CTN]]="","",SUBSTITUTE(SUBSTITUTE(SUBSTITUTE(db[[#This Row],[QTY/ CTN]]," ","_",2),"(",""),")","")&amp;"_")</f>
        <v>5 LSN_</v>
      </c>
      <c r="Q2602" s="1">
        <f>IF(db[[#This Row],[H_QTY/ CTN]]="","",SEARCH("_",db[[#This Row],[H_QTY/ CTN]]))</f>
        <v>6</v>
      </c>
      <c r="R2602" s="1">
        <f>IF(db[[#This Row],[H_QTY/ CTN]]="","",LEN(db[[#This Row],[H_QTY/ CTN]]))</f>
        <v>6</v>
      </c>
      <c r="S2602" s="90" t="str">
        <f>IF(db[[#This Row],[H_QTY/ CTN]]="","",LEFT(db[[#This Row],[H_QTY/ CTN]],db[[#This Row],[H_1]]-1))</f>
        <v>5 LSN</v>
      </c>
      <c r="T2602" s="87" t="str">
        <f>IF(NOT(db[[#This Row],[H_1]]=db[[#This Row],[H_2]]),MID(db[[#This Row],[H_QTY/ CTN]],db[[#This Row],[H_1]]+1,db[[#This Row],[H_2]]-db[[#This Row],[H_1]]-1),"")</f>
        <v/>
      </c>
      <c r="U2602" s="87" t="str">
        <f>IF(db[[#This Row],[QTY/ CTN B]]="","",LEFT(db[[#This Row],[QTY/ CTN B]],SEARCH(" ",db[[#This Row],[QTY/ CTN B]],1)-1))</f>
        <v>5</v>
      </c>
      <c r="V2602" s="87" t="str">
        <f>IF(db[[#This Row],[QTY/ CTN B]]="","",RIGHT(db[[#This Row],[QTY/ CTN B]],LEN(db[[#This Row],[QTY/ CTN B]])-SEARCH(" ",db[[#This Row],[QTY/ CTN B]],1)))</f>
        <v>LSN</v>
      </c>
      <c r="W2602" s="87">
        <f>IF(db[[#This Row],[QTY/ CTN TG]]="",IF(db[[#This Row],[STN TG]]="","",12),LEFT(db[[#This Row],[QTY/ CTN TG]],SEARCH(" ",db[[#This Row],[QTY/ CTN TG]],1)-1))</f>
        <v>12</v>
      </c>
      <c r="X2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02" s="87" t="str">
        <f>IF(db[[#This Row],[STN K]]="","",IF(db[[#This Row],[STN TG]]="LSN",12,""))</f>
        <v/>
      </c>
      <c r="Z2602" s="87" t="str">
        <f>IF(db[[#This Row],[STN TG]]="LSN","PCS","")</f>
        <v/>
      </c>
      <c r="AA2602" s="87">
        <f>db[[#This Row],[QTY B]]*IF(db[[#This Row],[QTY TG]]="",1,db[[#This Row],[QTY TG]])*IF(db[[#This Row],[QTY K]]="",1,db[[#This Row],[QTY K]])</f>
        <v>60</v>
      </c>
      <c r="AB2602" s="87" t="str">
        <f>IF(db[[#This Row],[STN K]]="",IF(db[[#This Row],[STN TG]]="",db[[#This Row],[STN B]],db[[#This Row],[STN TG]]),db[[#This Row],[STN K]])</f>
        <v>PCS</v>
      </c>
      <c r="AC2602" s="143"/>
    </row>
    <row r="2603" spans="1:29" x14ac:dyDescent="0.25">
      <c r="A2603" s="87">
        <f>ROW()-1</f>
        <v>2602</v>
      </c>
      <c r="B2603" s="3" t="str">
        <f>LOWER(SUBSTITUTE(SUBSTITUTE(SUBSTITUTE(SUBSTITUTE(SUBSTITUTE(SUBSTITUTE(db[[#This Row],[NB BM]]," ",),".",""),"-",""),"(",""),")",""),"/",""))</f>
        <v>crayonputartiti12w</v>
      </c>
      <c r="C2603" s="3" t="str">
        <f>LOWER(SUBSTITUTE(SUBSTITUTE(SUBSTITUTE(SUBSTITUTE(SUBSTITUTE(SUBSTITUTE(SUBSTITUTE(SUBSTITUTE(SUBSTITUTE(db[[#This Row],[NB NOTA]]," ",),".",""),"-",""),"(",""),")",""),",",""),"/",""),"""",""),"+",""))</f>
        <v/>
      </c>
      <c r="D2603" s="3" t="str">
        <f>LOWER(SUBSTITUTE(SUBSTITUTE(SUBSTITUTE(SUBSTITUTE(SUBSTITUTE(SUBSTITUTE(SUBSTITUTE(SUBSTITUTE(SUBSTITUTE(db[[#This Row],[NB PAJAK]]," ",""),"-",""),"(",""),")",""),".",""),",",""),"/",""),"""",""),"+",""))</f>
        <v/>
      </c>
      <c r="E2603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crayonputartiti12w12lsn</v>
      </c>
      <c r="F26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12lsnartomoro</v>
      </c>
      <c r="G2603" s="1" t="s">
        <v>871</v>
      </c>
      <c r="I2603" s="49"/>
      <c r="J2603" s="1" t="s">
        <v>1620</v>
      </c>
      <c r="K2603" s="26" t="str">
        <f>IF(db[[#This Row],[NB NOTA_C]]="","",COUNTIF([2]!B_MSK[concat],db[[#This Row],[NB NOTA_C]]))</f>
        <v/>
      </c>
      <c r="L2603" s="7" t="s">
        <v>1633</v>
      </c>
      <c r="M2603" s="3" t="s">
        <v>1661</v>
      </c>
      <c r="N2603" s="1" t="s">
        <v>2788</v>
      </c>
      <c r="P2603" s="1" t="str">
        <f>IF(db[[#This Row],[QTY/ CTN]]="","",SUBSTITUTE(SUBSTITUTE(SUBSTITUTE(db[[#This Row],[QTY/ CTN]]," ","_",2),"(",""),")","")&amp;"_")</f>
        <v>12 LSN_</v>
      </c>
      <c r="Q2603" s="1">
        <f>IF(db[[#This Row],[H_QTY/ CTN]]="","",SEARCH("_",db[[#This Row],[H_QTY/ CTN]]))</f>
        <v>7</v>
      </c>
      <c r="R2603" s="1">
        <f>IF(db[[#This Row],[H_QTY/ CTN]]="","",LEN(db[[#This Row],[H_QTY/ CTN]]))</f>
        <v>7</v>
      </c>
      <c r="S2603" s="90" t="str">
        <f>IF(db[[#This Row],[H_QTY/ CTN]]="","",LEFT(db[[#This Row],[H_QTY/ CTN]],db[[#This Row],[H_1]]-1))</f>
        <v>12 LSN</v>
      </c>
      <c r="T2603" s="87" t="str">
        <f>IF(NOT(db[[#This Row],[H_1]]=db[[#This Row],[H_2]]),MID(db[[#This Row],[H_QTY/ CTN]],db[[#This Row],[H_1]]+1,db[[#This Row],[H_2]]-db[[#This Row],[H_1]]-1),"")</f>
        <v/>
      </c>
      <c r="U2603" s="87" t="str">
        <f>IF(db[[#This Row],[QTY/ CTN B]]="","",LEFT(db[[#This Row],[QTY/ CTN B]],SEARCH(" ",db[[#This Row],[QTY/ CTN B]],1)-1))</f>
        <v>12</v>
      </c>
      <c r="V2603" s="87" t="str">
        <f>IF(db[[#This Row],[QTY/ CTN B]]="","",RIGHT(db[[#This Row],[QTY/ CTN B]],LEN(db[[#This Row],[QTY/ CTN B]])-SEARCH(" ",db[[#This Row],[QTY/ CTN B]],1)))</f>
        <v>LSN</v>
      </c>
      <c r="W2603" s="87">
        <f>IF(db[[#This Row],[QTY/ CTN TG]]="",IF(db[[#This Row],[STN TG]]="","",12),LEFT(db[[#This Row],[QTY/ CTN TG]],SEARCH(" ",db[[#This Row],[QTY/ CTN TG]],1)-1))</f>
        <v>12</v>
      </c>
      <c r="X2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03" s="87" t="str">
        <f>IF(db[[#This Row],[STN K]]="","",IF(db[[#This Row],[STN TG]]="LSN",12,""))</f>
        <v/>
      </c>
      <c r="Z2603" s="87" t="str">
        <f>IF(db[[#This Row],[STN TG]]="LSN","PCS","")</f>
        <v/>
      </c>
      <c r="AA2603" s="87">
        <f>db[[#This Row],[QTY B]]*IF(db[[#This Row],[QTY TG]]="",1,db[[#This Row],[QTY TG]])*IF(db[[#This Row],[QTY K]]="",1,db[[#This Row],[QTY K]])</f>
        <v>144</v>
      </c>
      <c r="AB2603" s="87" t="str">
        <f>IF(db[[#This Row],[STN K]]="",IF(db[[#This Row],[STN TG]]="",db[[#This Row],[STN B]],db[[#This Row],[STN TG]]),db[[#This Row],[STN K]])</f>
        <v>PCS</v>
      </c>
      <c r="AC2603" s="143"/>
    </row>
    <row r="2604" spans="1:29" x14ac:dyDescent="0.25">
      <c r="A2604" s="87">
        <f>ROW()-1</f>
        <v>2603</v>
      </c>
      <c r="B2604" s="1" t="str">
        <f>LOWER(SUBSTITUTE(SUBSTITUTE(SUBSTITUTE(SUBSTITUTE(SUBSTITUTE(SUBSTITUTE(db[[#This Row],[NB BM]]," ",),".",""),"-",""),"(",""),")",""),"/",""))</f>
        <v>desksetkenkok238</v>
      </c>
      <c r="C2604" s="1" t="str">
        <f>LOWER(SUBSTITUTE(SUBSTITUTE(SUBSTITUTE(SUBSTITUTE(SUBSTITUTE(SUBSTITUTE(SUBSTITUTE(SUBSTITUTE(SUBSTITUTE(db[[#This Row],[NB NOTA]]," ",),".",""),"-",""),"(",""),")",""),",",""),"/",""),"""",""),"+",""))</f>
        <v/>
      </c>
      <c r="D2604" s="1" t="str">
        <f>LOWER(SUBSTITUTE(SUBSTITUTE(SUBSTITUTE(SUBSTITUTE(SUBSTITUTE(SUBSTITUTE(SUBSTITUTE(SUBSTITUTE(SUBSTITUTE(db[[#This Row],[NB PAJAK]]," ",""),"-",""),"(",""),")",""),".",""),",",""),"/",""),"""",""),"+",""))</f>
        <v/>
      </c>
      <c r="E2604" s="1" t="str">
        <f>LOWER(SUBSTITUTE(SUBSTITUTE(SUBSTITUTE(SUBSTITUTE(SUBSTITUTE(SUBSTITUTE(SUBSTITUTE(SUBSTITUTE(SUBSTITUTE(db[[#This Row],[NB BM]]&amp;db[[#This Row],[QTY/ CTN]]," ",),".",""),"-",""),"(",""),")",""),",",""),"/",""),"""",""),"+",""))</f>
        <v>desksetkenkok23824pcs</v>
      </c>
      <c r="F26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G2604" s="1" t="s">
        <v>872</v>
      </c>
      <c r="I2604" s="49"/>
      <c r="J2604" s="1" t="s">
        <v>1620</v>
      </c>
      <c r="K2604" s="26" t="str">
        <f>IF(db[[#This Row],[NB NOTA_C]]="","",COUNTIF([2]!B_MSK[concat],db[[#This Row],[NB NOTA_C]]))</f>
        <v/>
      </c>
      <c r="L2604" s="6" t="s">
        <v>1633</v>
      </c>
      <c r="M2604" s="1" t="s">
        <v>1695</v>
      </c>
      <c r="N2604" s="1" t="s">
        <v>2790</v>
      </c>
      <c r="P2604" s="1" t="str">
        <f>IF(db[[#This Row],[QTY/ CTN]]="","",SUBSTITUTE(SUBSTITUTE(SUBSTITUTE(db[[#This Row],[QTY/ CTN]]," ","_",2),"(",""),")","")&amp;"_")</f>
        <v>24 PCS_</v>
      </c>
      <c r="Q2604" s="1">
        <f>IF(db[[#This Row],[H_QTY/ CTN]]="","",SEARCH("_",db[[#This Row],[H_QTY/ CTN]]))</f>
        <v>7</v>
      </c>
      <c r="R2604" s="1">
        <f>IF(db[[#This Row],[H_QTY/ CTN]]="","",LEN(db[[#This Row],[H_QTY/ CTN]]))</f>
        <v>7</v>
      </c>
      <c r="S2604" s="90" t="str">
        <f>IF(db[[#This Row],[H_QTY/ CTN]]="","",LEFT(db[[#This Row],[H_QTY/ CTN]],db[[#This Row],[H_1]]-1))</f>
        <v>24 PCS</v>
      </c>
      <c r="T2604" s="87" t="str">
        <f>IF(NOT(db[[#This Row],[H_1]]=db[[#This Row],[H_2]]),MID(db[[#This Row],[H_QTY/ CTN]],db[[#This Row],[H_1]]+1,db[[#This Row],[H_2]]-db[[#This Row],[H_1]]-1),"")</f>
        <v/>
      </c>
      <c r="U2604" s="87" t="str">
        <f>IF(db[[#This Row],[QTY/ CTN B]]="","",LEFT(db[[#This Row],[QTY/ CTN B]],SEARCH(" ",db[[#This Row],[QTY/ CTN B]],1)-1))</f>
        <v>24</v>
      </c>
      <c r="V2604" s="87" t="str">
        <f>IF(db[[#This Row],[QTY/ CTN B]]="","",RIGHT(db[[#This Row],[QTY/ CTN B]],LEN(db[[#This Row],[QTY/ CTN B]])-SEARCH(" ",db[[#This Row],[QTY/ CTN B]],1)))</f>
        <v>PCS</v>
      </c>
      <c r="W2604" s="87" t="str">
        <f>IF(db[[#This Row],[QTY/ CTN TG]]="",IF(db[[#This Row],[STN TG]]="","",12),LEFT(db[[#This Row],[QTY/ CTN TG]],SEARCH(" ",db[[#This Row],[QTY/ CTN TG]],1)-1))</f>
        <v/>
      </c>
      <c r="X2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4" s="87" t="str">
        <f>IF(db[[#This Row],[STN K]]="","",IF(db[[#This Row],[STN TG]]="LSN",12,""))</f>
        <v/>
      </c>
      <c r="Z2604" s="87" t="str">
        <f>IF(db[[#This Row],[STN TG]]="LSN","PCS","")</f>
        <v/>
      </c>
      <c r="AA2604" s="87">
        <f>db[[#This Row],[QTY B]]*IF(db[[#This Row],[QTY TG]]="",1,db[[#This Row],[QTY TG]])*IF(db[[#This Row],[QTY K]]="",1,db[[#This Row],[QTY K]])</f>
        <v>24</v>
      </c>
      <c r="AB2604" s="87" t="str">
        <f>IF(db[[#This Row],[STN K]]="",IF(db[[#This Row],[STN TG]]="",db[[#This Row],[STN B]],db[[#This Row],[STN TG]]),db[[#This Row],[STN K]])</f>
        <v>PCS</v>
      </c>
      <c r="AC2604" s="143"/>
    </row>
    <row r="2605" spans="1:29" x14ac:dyDescent="0.25">
      <c r="A2605" s="87">
        <f>ROW()-1</f>
        <v>2604</v>
      </c>
      <c r="B2605" s="1" t="str">
        <f>LOWER(SUBSTITUTE(SUBSTITUTE(SUBSTITUTE(SUBSTITUTE(SUBSTITUTE(SUBSTITUTE(db[[#This Row],[NB BM]]," ",),".",""),"-",""),"(",""),")",""),"/",""))</f>
        <v>markerkenkoke10hitam</v>
      </c>
      <c r="C2605" s="1" t="str">
        <f>LOWER(SUBSTITUTE(SUBSTITUTE(SUBSTITUTE(SUBSTITUTE(SUBSTITUTE(SUBSTITUTE(SUBSTITUTE(SUBSTITUTE(SUBSTITUTE(db[[#This Row],[NB NOTA]]," ",),".",""),"-",""),"(",""),")",""),",",""),"/",""),"""",""),"+",""))</f>
        <v/>
      </c>
      <c r="D2605" s="1" t="str">
        <f>LOWER(SUBSTITUTE(SUBSTITUTE(SUBSTITUTE(SUBSTITUTE(SUBSTITUTE(SUBSTITUTE(SUBSTITUTE(SUBSTITUTE(SUBSTITUTE(db[[#This Row],[NB PAJAK]]," ",""),"-",""),"(",""),")",""),".",""),",",""),"/",""),"""",""),"+",""))</f>
        <v/>
      </c>
      <c r="E2605" s="1" t="str">
        <f>LOWER(SUBSTITUTE(SUBSTITUTE(SUBSTITUTE(SUBSTITUTE(SUBSTITUTE(SUBSTITUTE(SUBSTITUTE(SUBSTITUTE(SUBSTITUTE(db[[#This Row],[NB BM]]&amp;db[[#This Row],[QTY/ CTN]]," ",),".",""),"-",""),"(",""),")",""),",",""),"/",""),"""",""),"+",""))</f>
        <v>markerkenkoke10hitam12grs</v>
      </c>
      <c r="F26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G2605" s="1" t="s">
        <v>873</v>
      </c>
      <c r="I2605" s="49"/>
      <c r="J2605" s="1" t="s">
        <v>1620</v>
      </c>
      <c r="K2605" s="26" t="str">
        <f>IF(db[[#This Row],[NB NOTA_C]]="","",COUNTIF([2]!B_MSK[concat],db[[#This Row],[NB NOTA_C]]))</f>
        <v/>
      </c>
      <c r="L2605" s="6" t="s">
        <v>1633</v>
      </c>
      <c r="M2605" s="1" t="s">
        <v>1697</v>
      </c>
      <c r="N2605" s="1" t="s">
        <v>2816</v>
      </c>
      <c r="P2605" s="1" t="str">
        <f>IF(db[[#This Row],[QTY/ CTN]]="","",SUBSTITUTE(SUBSTITUTE(SUBSTITUTE(db[[#This Row],[QTY/ CTN]]," ","_",2),"(",""),")","")&amp;"_")</f>
        <v>12 GRS_</v>
      </c>
      <c r="Q2605" s="1">
        <f>IF(db[[#This Row],[H_QTY/ CTN]]="","",SEARCH("_",db[[#This Row],[H_QTY/ CTN]]))</f>
        <v>7</v>
      </c>
      <c r="R2605" s="1">
        <f>IF(db[[#This Row],[H_QTY/ CTN]]="","",LEN(db[[#This Row],[H_QTY/ CTN]]))</f>
        <v>7</v>
      </c>
      <c r="S2605" s="90" t="str">
        <f>IF(db[[#This Row],[H_QTY/ CTN]]="","",LEFT(db[[#This Row],[H_QTY/ CTN]],db[[#This Row],[H_1]]-1))</f>
        <v>12 GRS</v>
      </c>
      <c r="T2605" s="87" t="str">
        <f>IF(NOT(db[[#This Row],[H_1]]=db[[#This Row],[H_2]]),MID(db[[#This Row],[H_QTY/ CTN]],db[[#This Row],[H_1]]+1,db[[#This Row],[H_2]]-db[[#This Row],[H_1]]-1),"")</f>
        <v/>
      </c>
      <c r="U2605" s="87" t="str">
        <f>IF(db[[#This Row],[QTY/ CTN B]]="","",LEFT(db[[#This Row],[QTY/ CTN B]],SEARCH(" ",db[[#This Row],[QTY/ CTN B]],1)-1))</f>
        <v>12</v>
      </c>
      <c r="V2605" s="87" t="str">
        <f>IF(db[[#This Row],[QTY/ CTN B]]="","",RIGHT(db[[#This Row],[QTY/ CTN B]],LEN(db[[#This Row],[QTY/ CTN B]])-SEARCH(" ",db[[#This Row],[QTY/ CTN B]],1)))</f>
        <v>GRS</v>
      </c>
      <c r="W2605" s="87">
        <f>IF(db[[#This Row],[QTY/ CTN TG]]="",IF(db[[#This Row],[STN TG]]="","",12),LEFT(db[[#This Row],[QTY/ CTN TG]],SEARCH(" ",db[[#This Row],[QTY/ CTN TG]],1)-1))</f>
        <v>12</v>
      </c>
      <c r="X2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Y2605" s="87">
        <f>IF(db[[#This Row],[STN K]]="","",IF(db[[#This Row],[STN TG]]="LSN",12,""))</f>
        <v>12</v>
      </c>
      <c r="Z2605" s="87" t="str">
        <f>IF(db[[#This Row],[STN TG]]="LSN","PCS","")</f>
        <v>PCS</v>
      </c>
      <c r="AA2605" s="87">
        <f>db[[#This Row],[QTY B]]*IF(db[[#This Row],[QTY TG]]="",1,db[[#This Row],[QTY TG]])*IF(db[[#This Row],[QTY K]]="",1,db[[#This Row],[QTY K]])</f>
        <v>1728</v>
      </c>
      <c r="AB2605" s="87" t="str">
        <f>IF(db[[#This Row],[STN K]]="",IF(db[[#This Row],[STN TG]]="",db[[#This Row],[STN B]],db[[#This Row],[STN TG]]),db[[#This Row],[STN K]])</f>
        <v>PCS</v>
      </c>
      <c r="AC2605" s="143"/>
    </row>
    <row r="2606" spans="1:29" x14ac:dyDescent="0.25">
      <c r="A2606" s="87">
        <f>ROW()-1</f>
        <v>2605</v>
      </c>
      <c r="B2606" s="1" t="str">
        <f>LOWER(SUBSTITUTE(SUBSTITUTE(SUBSTITUTE(SUBSTITUTE(SUBSTITUTE(SUBSTITUTE(db[[#This Row],[NB BM]]," ",),".",""),"-",""),"(",""),")",""),"/",""))</f>
        <v>plakbankainkenko48mmplstmerah</v>
      </c>
      <c r="C2606" s="1" t="str">
        <f>LOWER(SUBSTITUTE(SUBSTITUTE(SUBSTITUTE(SUBSTITUTE(SUBSTITUTE(SUBSTITUTE(SUBSTITUTE(SUBSTITUTE(SUBSTITUTE(db[[#This Row],[NB NOTA]]," ",),".",""),"-",""),"(",""),")",""),",",""),"/",""),"""",""),"+",""))</f>
        <v/>
      </c>
      <c r="D2606" s="1" t="str">
        <f>LOWER(SUBSTITUTE(SUBSTITUTE(SUBSTITUTE(SUBSTITUTE(SUBSTITUTE(SUBSTITUTE(SUBSTITUTE(SUBSTITUTE(SUBSTITUTE(db[[#This Row],[NB PAJAK]]," ",""),"-",""),"(",""),")",""),".",""),",",""),"/",""),"""",""),"+",""))</f>
        <v/>
      </c>
      <c r="E2606" s="1" t="str">
        <f>LOWER(SUBSTITUTE(SUBSTITUTE(SUBSTITUTE(SUBSTITUTE(SUBSTITUTE(SUBSTITUTE(SUBSTITUTE(SUBSTITUTE(SUBSTITUTE(db[[#This Row],[NB BM]]&amp;db[[#This Row],[QTY/ CTN]]," ",),".",""),"-",""),"(",""),")",""),",",""),"/",""),"""",""),"+",""))</f>
        <v>plakbankainkenko48mmplstmerah</v>
      </c>
      <c r="F26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artomoro</v>
      </c>
      <c r="G2606" s="1" t="s">
        <v>896</v>
      </c>
      <c r="I2606" s="49"/>
      <c r="J2606" s="1" t="s">
        <v>1620</v>
      </c>
      <c r="K2606" s="26" t="str">
        <f>IF(db[[#This Row],[NB NOTA_C]]="","",COUNTIF([2]!B_MSK[concat],db[[#This Row],[NB NOTA_C]]))</f>
        <v/>
      </c>
      <c r="L2606" s="6" t="s">
        <v>1633</v>
      </c>
      <c r="N2606" s="1" t="s">
        <v>2795</v>
      </c>
      <c r="P2606" s="1" t="str">
        <f>IF(db[[#This Row],[QTY/ CTN]]="","",SUBSTITUTE(SUBSTITUTE(SUBSTITUTE(db[[#This Row],[QTY/ CTN]]," ","_",2),"(",""),")","")&amp;"_")</f>
        <v/>
      </c>
      <c r="Q2606" s="1" t="str">
        <f>IF(db[[#This Row],[H_QTY/ CTN]]="","",SEARCH("_",db[[#This Row],[H_QTY/ CTN]]))</f>
        <v/>
      </c>
      <c r="R2606" s="1" t="str">
        <f>IF(db[[#This Row],[H_QTY/ CTN]]="","",LEN(db[[#This Row],[H_QTY/ CTN]]))</f>
        <v/>
      </c>
      <c r="S2606" s="90" t="str">
        <f>IF(db[[#This Row],[H_QTY/ CTN]]="","",LEFT(db[[#This Row],[H_QTY/ CTN]],db[[#This Row],[H_1]]-1))</f>
        <v/>
      </c>
      <c r="T2606" s="87" t="str">
        <f>IF(NOT(db[[#This Row],[H_1]]=db[[#This Row],[H_2]]),MID(db[[#This Row],[H_QTY/ CTN]],db[[#This Row],[H_1]]+1,db[[#This Row],[H_2]]-db[[#This Row],[H_1]]-1),"")</f>
        <v/>
      </c>
      <c r="U2606" s="87" t="str">
        <f>IF(db[[#This Row],[QTY/ CTN B]]="","",LEFT(db[[#This Row],[QTY/ CTN B]],SEARCH(" ",db[[#This Row],[QTY/ CTN B]],1)-1))</f>
        <v/>
      </c>
      <c r="V2606" s="87" t="str">
        <f>IF(db[[#This Row],[QTY/ CTN B]]="","",RIGHT(db[[#This Row],[QTY/ CTN B]],LEN(db[[#This Row],[QTY/ CTN B]])-SEARCH(" ",db[[#This Row],[QTY/ CTN B]],1)))</f>
        <v/>
      </c>
      <c r="W2606" s="87" t="str">
        <f>IF(db[[#This Row],[QTY/ CTN TG]]="",IF(db[[#This Row],[STN TG]]="","",12),LEFT(db[[#This Row],[QTY/ CTN TG]],SEARCH(" ",db[[#This Row],[QTY/ CTN TG]],1)-1))</f>
        <v/>
      </c>
      <c r="X2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6" s="87" t="str">
        <f>IF(db[[#This Row],[STN K]]="","",IF(db[[#This Row],[STN TG]]="LSN",12,""))</f>
        <v/>
      </c>
      <c r="Z2606" s="87" t="str">
        <f>IF(db[[#This Row],[STN TG]]="LSN","PCS","")</f>
        <v/>
      </c>
      <c r="AA2606" s="87" t="e">
        <f>db[[#This Row],[QTY B]]*IF(db[[#This Row],[QTY TG]]="",1,db[[#This Row],[QTY TG]])*IF(db[[#This Row],[QTY K]]="",1,db[[#This Row],[QTY K]])</f>
        <v>#VALUE!</v>
      </c>
      <c r="AB2606" s="87" t="str">
        <f>IF(db[[#This Row],[STN K]]="",IF(db[[#This Row],[STN TG]]="",db[[#This Row],[STN B]],db[[#This Row],[STN TG]]),db[[#This Row],[STN K]])</f>
        <v/>
      </c>
      <c r="AC2606" s="143"/>
    </row>
    <row r="2607" spans="1:29" x14ac:dyDescent="0.25">
      <c r="A2607" s="87">
        <f>ROW()-1</f>
        <v>2606</v>
      </c>
      <c r="B2607" s="1" t="str">
        <f>LOWER(SUBSTITUTE(SUBSTITUTE(SUBSTITUTE(SUBSTITUTE(SUBSTITUTE(SUBSTITUTE(db[[#This Row],[NB BM]]," ",),".",""),"-",""),"(",""),")",""),"/",""))</f>
        <v>punchkenkono65xl</v>
      </c>
      <c r="C2607" s="1" t="str">
        <f>LOWER(SUBSTITUTE(SUBSTITUTE(SUBSTITUTE(SUBSTITUTE(SUBSTITUTE(SUBSTITUTE(SUBSTITUTE(SUBSTITUTE(SUBSTITUTE(db[[#This Row],[NB NOTA]]," ",),".",""),"-",""),"(",""),")",""),",",""),"/",""),"""",""),"+",""))</f>
        <v/>
      </c>
      <c r="D2607" s="1" t="str">
        <f>LOWER(SUBSTITUTE(SUBSTITUTE(SUBSTITUTE(SUBSTITUTE(SUBSTITUTE(SUBSTITUTE(SUBSTITUTE(SUBSTITUTE(SUBSTITUTE(db[[#This Row],[NB PAJAK]]," ",""),"-",""),"(",""),")",""),".",""),",",""),"/",""),"""",""),"+",""))</f>
        <v/>
      </c>
      <c r="E2607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punchkenkono65xl24pcs</v>
      </c>
      <c r="F26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G2607" s="1" t="s">
        <v>899</v>
      </c>
      <c r="I2607" s="49"/>
      <c r="J2607" s="1" t="s">
        <v>1620</v>
      </c>
      <c r="K2607" s="26" t="str">
        <f>IF(db[[#This Row],[NB NOTA_C]]="","",COUNTIF([2]!B_MSK[concat],db[[#This Row],[NB NOTA_C]]))</f>
        <v/>
      </c>
      <c r="L2607" s="6" t="s">
        <v>1633</v>
      </c>
      <c r="M2607" s="1" t="s">
        <v>1695</v>
      </c>
      <c r="N2607" s="1" t="s">
        <v>2814</v>
      </c>
      <c r="P2607" s="1" t="str">
        <f>IF(db[[#This Row],[QTY/ CTN]]="","",SUBSTITUTE(SUBSTITUTE(SUBSTITUTE(db[[#This Row],[QTY/ CTN]]," ","_",2),"(",""),")","")&amp;"_")</f>
        <v>24 PCS_</v>
      </c>
      <c r="Q2607" s="1">
        <f>IF(db[[#This Row],[H_QTY/ CTN]]="","",SEARCH("_",db[[#This Row],[H_QTY/ CTN]]))</f>
        <v>7</v>
      </c>
      <c r="R2607" s="1">
        <f>IF(db[[#This Row],[H_QTY/ CTN]]="","",LEN(db[[#This Row],[H_QTY/ CTN]]))</f>
        <v>7</v>
      </c>
      <c r="S2607" s="90" t="str">
        <f>IF(db[[#This Row],[H_QTY/ CTN]]="","",LEFT(db[[#This Row],[H_QTY/ CTN]],db[[#This Row],[H_1]]-1))</f>
        <v>24 PCS</v>
      </c>
      <c r="T2607" s="87" t="str">
        <f>IF(NOT(db[[#This Row],[H_1]]=db[[#This Row],[H_2]]),MID(db[[#This Row],[H_QTY/ CTN]],db[[#This Row],[H_1]]+1,db[[#This Row],[H_2]]-db[[#This Row],[H_1]]-1),"")</f>
        <v/>
      </c>
      <c r="U2607" s="87" t="str">
        <f>IF(db[[#This Row],[QTY/ CTN B]]="","",LEFT(db[[#This Row],[QTY/ CTN B]],SEARCH(" ",db[[#This Row],[QTY/ CTN B]],1)-1))</f>
        <v>24</v>
      </c>
      <c r="V2607" s="87" t="str">
        <f>IF(db[[#This Row],[QTY/ CTN B]]="","",RIGHT(db[[#This Row],[QTY/ CTN B]],LEN(db[[#This Row],[QTY/ CTN B]])-SEARCH(" ",db[[#This Row],[QTY/ CTN B]],1)))</f>
        <v>PCS</v>
      </c>
      <c r="W2607" s="87" t="str">
        <f>IF(db[[#This Row],[QTY/ CTN TG]]="",IF(db[[#This Row],[STN TG]]="","",12),LEFT(db[[#This Row],[QTY/ CTN TG]],SEARCH(" ",db[[#This Row],[QTY/ CTN TG]],1)-1))</f>
        <v/>
      </c>
      <c r="X2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7" s="87" t="str">
        <f>IF(db[[#This Row],[STN K]]="","",IF(db[[#This Row],[STN TG]]="LSN",12,""))</f>
        <v/>
      </c>
      <c r="Z2607" s="87" t="str">
        <f>IF(db[[#This Row],[STN TG]]="LSN","PCS","")</f>
        <v/>
      </c>
      <c r="AA2607" s="87">
        <f>db[[#This Row],[QTY B]]*IF(db[[#This Row],[QTY TG]]="",1,db[[#This Row],[QTY TG]])*IF(db[[#This Row],[QTY K]]="",1,db[[#This Row],[QTY K]])</f>
        <v>24</v>
      </c>
      <c r="AB2607" s="87" t="str">
        <f>IF(db[[#This Row],[STN K]]="",IF(db[[#This Row],[STN TG]]="",db[[#This Row],[STN B]],db[[#This Row],[STN TG]]),db[[#This Row],[STN K]])</f>
        <v>PCS</v>
      </c>
      <c r="AC2607" s="143"/>
    </row>
    <row r="2608" spans="1:29" x14ac:dyDescent="0.25">
      <c r="A2608" s="87">
        <f>ROW()-1</f>
        <v>2607</v>
      </c>
      <c r="B2608" s="1" t="str">
        <f>LOWER(SUBSTITUTE(SUBSTITUTE(SUBSTITUTE(SUBSTITUTE(SUBSTITUTE(SUBSTITUTE(db[[#This Row],[NB BM]]," ",),".",""),"-",""),"(",""),")",""),"/",""))</f>
        <v>punchkenkono85</v>
      </c>
      <c r="C2608" s="1" t="str">
        <f>LOWER(SUBSTITUTE(SUBSTITUTE(SUBSTITUTE(SUBSTITUTE(SUBSTITUTE(SUBSTITUTE(SUBSTITUTE(SUBSTITUTE(SUBSTITUTE(db[[#This Row],[NB NOTA]]," ",),".",""),"-",""),"(",""),")",""),",",""),"/",""),"""",""),"+",""))</f>
        <v/>
      </c>
      <c r="D2608" s="1" t="str">
        <f>LOWER(SUBSTITUTE(SUBSTITUTE(SUBSTITUTE(SUBSTITUTE(SUBSTITUTE(SUBSTITUTE(SUBSTITUTE(SUBSTITUTE(SUBSTITUTE(db[[#This Row],[NB PAJAK]]," ",""),"-",""),"(",""),")",""),".",""),",",""),"/",""),"""",""),"+",""))</f>
        <v/>
      </c>
      <c r="E2608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punchkenkono8524pcs</v>
      </c>
      <c r="F26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G2608" s="1" t="s">
        <v>900</v>
      </c>
      <c r="I2608" s="49"/>
      <c r="J2608" s="1" t="s">
        <v>1620</v>
      </c>
      <c r="K2608" s="26" t="str">
        <f>IF(db[[#This Row],[NB NOTA_C]]="","",COUNTIF([2]!B_MSK[concat],db[[#This Row],[NB NOTA_C]]))</f>
        <v/>
      </c>
      <c r="L2608" s="6" t="s">
        <v>1633</v>
      </c>
      <c r="M2608" s="1" t="s">
        <v>1695</v>
      </c>
      <c r="N2608" s="1" t="s">
        <v>2814</v>
      </c>
      <c r="P2608" s="1" t="str">
        <f>IF(db[[#This Row],[QTY/ CTN]]="","",SUBSTITUTE(SUBSTITUTE(SUBSTITUTE(db[[#This Row],[QTY/ CTN]]," ","_",2),"(",""),")","")&amp;"_")</f>
        <v>24 PCS_</v>
      </c>
      <c r="Q2608" s="1">
        <f>IF(db[[#This Row],[H_QTY/ CTN]]="","",SEARCH("_",db[[#This Row],[H_QTY/ CTN]]))</f>
        <v>7</v>
      </c>
      <c r="R2608" s="1">
        <f>IF(db[[#This Row],[H_QTY/ CTN]]="","",LEN(db[[#This Row],[H_QTY/ CTN]]))</f>
        <v>7</v>
      </c>
      <c r="S2608" s="90" t="str">
        <f>IF(db[[#This Row],[H_QTY/ CTN]]="","",LEFT(db[[#This Row],[H_QTY/ CTN]],db[[#This Row],[H_1]]-1))</f>
        <v>24 PCS</v>
      </c>
      <c r="T2608" s="87" t="str">
        <f>IF(NOT(db[[#This Row],[H_1]]=db[[#This Row],[H_2]]),MID(db[[#This Row],[H_QTY/ CTN]],db[[#This Row],[H_1]]+1,db[[#This Row],[H_2]]-db[[#This Row],[H_1]]-1),"")</f>
        <v/>
      </c>
      <c r="U2608" s="87" t="str">
        <f>IF(db[[#This Row],[QTY/ CTN B]]="","",LEFT(db[[#This Row],[QTY/ CTN B]],SEARCH(" ",db[[#This Row],[QTY/ CTN B]],1)-1))</f>
        <v>24</v>
      </c>
      <c r="V2608" s="87" t="str">
        <f>IF(db[[#This Row],[QTY/ CTN B]]="","",RIGHT(db[[#This Row],[QTY/ CTN B]],LEN(db[[#This Row],[QTY/ CTN B]])-SEARCH(" ",db[[#This Row],[QTY/ CTN B]],1)))</f>
        <v>PCS</v>
      </c>
      <c r="W2608" s="87" t="str">
        <f>IF(db[[#This Row],[QTY/ CTN TG]]="",IF(db[[#This Row],[STN TG]]="","",12),LEFT(db[[#This Row],[QTY/ CTN TG]],SEARCH(" ",db[[#This Row],[QTY/ CTN TG]],1)-1))</f>
        <v/>
      </c>
      <c r="X2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8" s="87" t="str">
        <f>IF(db[[#This Row],[STN K]]="","",IF(db[[#This Row],[STN TG]]="LSN",12,""))</f>
        <v/>
      </c>
      <c r="Z2608" s="87" t="str">
        <f>IF(db[[#This Row],[STN TG]]="LSN","PCS","")</f>
        <v/>
      </c>
      <c r="AA2608" s="87">
        <f>db[[#This Row],[QTY B]]*IF(db[[#This Row],[QTY TG]]="",1,db[[#This Row],[QTY TG]])*IF(db[[#This Row],[QTY K]]="",1,db[[#This Row],[QTY K]])</f>
        <v>24</v>
      </c>
      <c r="AB2608" s="87" t="str">
        <f>IF(db[[#This Row],[STN K]]="",IF(db[[#This Row],[STN TG]]="",db[[#This Row],[STN B]],db[[#This Row],[STN TG]]),db[[#This Row],[STN K]])</f>
        <v>PCS</v>
      </c>
      <c r="AC2608" s="143"/>
    </row>
    <row r="2609" spans="1:29" x14ac:dyDescent="0.25">
      <c r="A2609" s="87">
        <f>ROW()-1</f>
        <v>2608</v>
      </c>
      <c r="B2609" s="1" t="str">
        <f>LOWER(SUBSTITUTE(SUBSTITUTE(SUBSTITUTE(SUBSTITUTE(SUBSTITUTE(SUBSTITUTE(db[[#This Row],[NB BM]]," ",),".",""),"-",""),"(",""),")",""),"/",""))</f>
        <v>punchkenkono85xl</v>
      </c>
      <c r="C2609" s="1" t="str">
        <f>LOWER(SUBSTITUTE(SUBSTITUTE(SUBSTITUTE(SUBSTITUTE(SUBSTITUTE(SUBSTITUTE(SUBSTITUTE(SUBSTITUTE(SUBSTITUTE(db[[#This Row],[NB NOTA]]," ",),".",""),"-",""),"(",""),")",""),",",""),"/",""),"""",""),"+",""))</f>
        <v/>
      </c>
      <c r="D2609" s="1" t="str">
        <f>LOWER(SUBSTITUTE(SUBSTITUTE(SUBSTITUTE(SUBSTITUTE(SUBSTITUTE(SUBSTITUTE(SUBSTITUTE(SUBSTITUTE(SUBSTITUTE(db[[#This Row],[NB PAJAK]]," ",""),"-",""),"(",""),")",""),".",""),",",""),"/",""),"""",""),"+",""))</f>
        <v/>
      </c>
      <c r="E2609" s="1" t="str">
        <f>LOWER(SUBSTITUTE(SUBSTITUTE(SUBSTITUTE(SUBSTITUTE(SUBSTITUTE(SUBSTITUTE(SUBSTITUTE(SUBSTITUTE(SUBSTITUTE(db[[#This Row],[NB BM]]&amp;db[[#This Row],[QTY/ CTN]]," ",),".",""),"-",""),"(",""),")",""),",",""),"/",""),"""",""),"+",""))</f>
        <v>punchkenkono85xl24pcs</v>
      </c>
      <c r="F26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G2609" s="1" t="s">
        <v>902</v>
      </c>
      <c r="I2609" s="49"/>
      <c r="J2609" s="1" t="s">
        <v>1620</v>
      </c>
      <c r="K2609" s="26" t="str">
        <f>IF(db[[#This Row],[NB NOTA_C]]="","",COUNTIF([2]!B_MSK[concat],db[[#This Row],[NB NOTA_C]]))</f>
        <v/>
      </c>
      <c r="L2609" s="6" t="s">
        <v>1633</v>
      </c>
      <c r="M2609" s="1" t="s">
        <v>1695</v>
      </c>
      <c r="N2609" s="1" t="s">
        <v>2814</v>
      </c>
      <c r="P2609" s="1" t="str">
        <f>IF(db[[#This Row],[QTY/ CTN]]="","",SUBSTITUTE(SUBSTITUTE(SUBSTITUTE(db[[#This Row],[QTY/ CTN]]," ","_",2),"(",""),")","")&amp;"_")</f>
        <v>24 PCS_</v>
      </c>
      <c r="Q2609" s="1">
        <f>IF(db[[#This Row],[H_QTY/ CTN]]="","",SEARCH("_",db[[#This Row],[H_QTY/ CTN]]))</f>
        <v>7</v>
      </c>
      <c r="R2609" s="1">
        <f>IF(db[[#This Row],[H_QTY/ CTN]]="","",LEN(db[[#This Row],[H_QTY/ CTN]]))</f>
        <v>7</v>
      </c>
      <c r="S2609" s="90" t="str">
        <f>IF(db[[#This Row],[H_QTY/ CTN]]="","",LEFT(db[[#This Row],[H_QTY/ CTN]],db[[#This Row],[H_1]]-1))</f>
        <v>24 PCS</v>
      </c>
      <c r="T2609" s="87" t="str">
        <f>IF(NOT(db[[#This Row],[H_1]]=db[[#This Row],[H_2]]),MID(db[[#This Row],[H_QTY/ CTN]],db[[#This Row],[H_1]]+1,db[[#This Row],[H_2]]-db[[#This Row],[H_1]]-1),"")</f>
        <v/>
      </c>
      <c r="U2609" s="87" t="str">
        <f>IF(db[[#This Row],[QTY/ CTN B]]="","",LEFT(db[[#This Row],[QTY/ CTN B]],SEARCH(" ",db[[#This Row],[QTY/ CTN B]],1)-1))</f>
        <v>24</v>
      </c>
      <c r="V2609" s="87" t="str">
        <f>IF(db[[#This Row],[QTY/ CTN B]]="","",RIGHT(db[[#This Row],[QTY/ CTN B]],LEN(db[[#This Row],[QTY/ CTN B]])-SEARCH(" ",db[[#This Row],[QTY/ CTN B]],1)))</f>
        <v>PCS</v>
      </c>
      <c r="W2609" s="87" t="str">
        <f>IF(db[[#This Row],[QTY/ CTN TG]]="",IF(db[[#This Row],[STN TG]]="","",12),LEFT(db[[#This Row],[QTY/ CTN TG]],SEARCH(" ",db[[#This Row],[QTY/ CTN TG]],1)-1))</f>
        <v/>
      </c>
      <c r="X2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09" s="87" t="str">
        <f>IF(db[[#This Row],[STN K]]="","",IF(db[[#This Row],[STN TG]]="LSN",12,""))</f>
        <v/>
      </c>
      <c r="Z2609" s="87" t="str">
        <f>IF(db[[#This Row],[STN TG]]="LSN","PCS","")</f>
        <v/>
      </c>
      <c r="AA2609" s="87">
        <f>db[[#This Row],[QTY B]]*IF(db[[#This Row],[QTY TG]]="",1,db[[#This Row],[QTY TG]])*IF(db[[#This Row],[QTY K]]="",1,db[[#This Row],[QTY K]])</f>
        <v>24</v>
      </c>
      <c r="AB2609" s="87" t="str">
        <f>IF(db[[#This Row],[STN K]]="",IF(db[[#This Row],[STN TG]]="",db[[#This Row],[STN B]],db[[#This Row],[STN TG]]),db[[#This Row],[STN K]])</f>
        <v>PCS</v>
      </c>
      <c r="AC2609" s="143"/>
    </row>
    <row r="2610" spans="1:29" x14ac:dyDescent="0.25">
      <c r="A2610" s="87">
        <f>ROW()-1</f>
        <v>2609</v>
      </c>
      <c r="B2610" s="1" t="str">
        <f>LOWER(SUBSTITUTE(SUBSTITUTE(SUBSTITUTE(SUBSTITUTE(SUBSTITUTE(SUBSTITUTE(db[[#This Row],[NB BM]]," ",),".",""),"-",""),"(",""),")",""),"/",""))</f>
        <v>pwkenko12wcp12ftincaseclassic</v>
      </c>
      <c r="C2610" s="1" t="str">
        <f>LOWER(SUBSTITUTE(SUBSTITUTE(SUBSTITUTE(SUBSTITUTE(SUBSTITUTE(SUBSTITUTE(SUBSTITUTE(SUBSTITUTE(SUBSTITUTE(db[[#This Row],[NB NOTA]]," ",),".",""),"-",""),"(",""),")",""),",",""),"/",""),"""",""),"+",""))</f>
        <v/>
      </c>
      <c r="D2610" s="1" t="str">
        <f>LOWER(SUBSTITUTE(SUBSTITUTE(SUBSTITUTE(SUBSTITUTE(SUBSTITUTE(SUBSTITUTE(SUBSTITUTE(SUBSTITUTE(SUBSTITUTE(db[[#This Row],[NB PAJAK]]," ",""),"-",""),"(",""),")",""),".",""),",",""),"/",""),"""",""),"+",""))</f>
        <v/>
      </c>
      <c r="E2610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pwkenko12wcp12ftincaseclassic10lsn</v>
      </c>
      <c r="F26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10lsnartomoro</v>
      </c>
      <c r="G2610" s="1" t="s">
        <v>905</v>
      </c>
      <c r="I2610" s="49"/>
      <c r="J2610" s="1" t="s">
        <v>1620</v>
      </c>
      <c r="K2610" s="26" t="str">
        <f>IF(db[[#This Row],[NB NOTA_C]]="","",COUNTIF([2]!B_MSK[concat],db[[#This Row],[NB NOTA_C]]))</f>
        <v/>
      </c>
      <c r="L2610" s="6" t="s">
        <v>1633</v>
      </c>
      <c r="M2610" s="1" t="s">
        <v>1728</v>
      </c>
      <c r="N2610" s="1" t="s">
        <v>2815</v>
      </c>
      <c r="P2610" s="1" t="str">
        <f>IF(db[[#This Row],[QTY/ CTN]]="","",SUBSTITUTE(SUBSTITUTE(SUBSTITUTE(db[[#This Row],[QTY/ CTN]]," ","_",2),"(",""),")","")&amp;"_")</f>
        <v>10 LSN_</v>
      </c>
      <c r="Q2610" s="1">
        <f>IF(db[[#This Row],[H_QTY/ CTN]]="","",SEARCH("_",db[[#This Row],[H_QTY/ CTN]]))</f>
        <v>7</v>
      </c>
      <c r="R2610" s="1">
        <f>IF(db[[#This Row],[H_QTY/ CTN]]="","",LEN(db[[#This Row],[H_QTY/ CTN]]))</f>
        <v>7</v>
      </c>
      <c r="S2610" s="90" t="str">
        <f>IF(db[[#This Row],[H_QTY/ CTN]]="","",LEFT(db[[#This Row],[H_QTY/ CTN]],db[[#This Row],[H_1]]-1))</f>
        <v>10 LSN</v>
      </c>
      <c r="T2610" s="87" t="str">
        <f>IF(NOT(db[[#This Row],[H_1]]=db[[#This Row],[H_2]]),MID(db[[#This Row],[H_QTY/ CTN]],db[[#This Row],[H_1]]+1,db[[#This Row],[H_2]]-db[[#This Row],[H_1]]-1),"")</f>
        <v/>
      </c>
      <c r="U2610" s="87" t="str">
        <f>IF(db[[#This Row],[QTY/ CTN B]]="","",LEFT(db[[#This Row],[QTY/ CTN B]],SEARCH(" ",db[[#This Row],[QTY/ CTN B]],1)-1))</f>
        <v>10</v>
      </c>
      <c r="V2610" s="87" t="str">
        <f>IF(db[[#This Row],[QTY/ CTN B]]="","",RIGHT(db[[#This Row],[QTY/ CTN B]],LEN(db[[#This Row],[QTY/ CTN B]])-SEARCH(" ",db[[#This Row],[QTY/ CTN B]],1)))</f>
        <v>LSN</v>
      </c>
      <c r="W2610" s="87">
        <f>IF(db[[#This Row],[QTY/ CTN TG]]="",IF(db[[#This Row],[STN TG]]="","",12),LEFT(db[[#This Row],[QTY/ CTN TG]],SEARCH(" ",db[[#This Row],[QTY/ CTN TG]],1)-1))</f>
        <v>12</v>
      </c>
      <c r="X2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0" s="87" t="str">
        <f>IF(db[[#This Row],[STN K]]="","",IF(db[[#This Row],[STN TG]]="LSN",12,""))</f>
        <v/>
      </c>
      <c r="Z2610" s="87" t="str">
        <f>IF(db[[#This Row],[STN TG]]="LSN","PCS","")</f>
        <v/>
      </c>
      <c r="AA2610" s="87">
        <f>db[[#This Row],[QTY B]]*IF(db[[#This Row],[QTY TG]]="",1,db[[#This Row],[QTY TG]])*IF(db[[#This Row],[QTY K]]="",1,db[[#This Row],[QTY K]])</f>
        <v>120</v>
      </c>
      <c r="AB2610" s="87" t="str">
        <f>IF(db[[#This Row],[STN K]]="",IF(db[[#This Row],[STN TG]]="",db[[#This Row],[STN B]],db[[#This Row],[STN TG]]),db[[#This Row],[STN K]])</f>
        <v>PCS</v>
      </c>
      <c r="AC2610" s="143"/>
    </row>
    <row r="2611" spans="1:29" x14ac:dyDescent="0.25">
      <c r="A2611" s="87">
        <f>ROW()-1</f>
        <v>2610</v>
      </c>
      <c r="B2611" s="1" t="str">
        <f>LOWER(SUBSTITUTE(SUBSTITUTE(SUBSTITUTE(SUBSTITUTE(SUBSTITUTE(SUBSTITUTE(db[[#This Row],[NB BM]]," ",),".",""),"-",""),"(",""),")",""),"/",""))</f>
        <v>pwkenko12wcp12nwenonwooderaseable</v>
      </c>
      <c r="C2611" s="1" t="str">
        <f>LOWER(SUBSTITUTE(SUBSTITUTE(SUBSTITUTE(SUBSTITUTE(SUBSTITUTE(SUBSTITUTE(SUBSTITUTE(SUBSTITUTE(SUBSTITUTE(db[[#This Row],[NB NOTA]]," ",),".",""),"-",""),"(",""),")",""),",",""),"/",""),"""",""),"+",""))</f>
        <v/>
      </c>
      <c r="D2611" s="1" t="str">
        <f>LOWER(SUBSTITUTE(SUBSTITUTE(SUBSTITUTE(SUBSTITUTE(SUBSTITUTE(SUBSTITUTE(SUBSTITUTE(SUBSTITUTE(SUBSTITUTE(db[[#This Row],[NB PAJAK]]," ",""),"-",""),"(",""),")",""),".",""),",",""),"/",""),"""",""),"+",""))</f>
        <v/>
      </c>
      <c r="E2611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pwkenko12wcp12nwenonwooderaseable16lsn</v>
      </c>
      <c r="F26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16lsnartomoro</v>
      </c>
      <c r="G2611" s="1" t="s">
        <v>906</v>
      </c>
      <c r="I2611" s="2"/>
      <c r="J2611" s="1" t="s">
        <v>1620</v>
      </c>
      <c r="K2611" s="26" t="str">
        <f>IF(db[[#This Row],[NB NOTA_C]]="","",COUNTIF([2]!B_MSK[concat],db[[#This Row],[NB NOTA_C]]))</f>
        <v/>
      </c>
      <c r="L2611" s="6" t="s">
        <v>1633</v>
      </c>
      <c r="M2611" s="1" t="s">
        <v>1737</v>
      </c>
      <c r="N2611" s="1" t="s">
        <v>2815</v>
      </c>
      <c r="P2611" s="1" t="str">
        <f>IF(db[[#This Row],[QTY/ CTN]]="","",SUBSTITUTE(SUBSTITUTE(SUBSTITUTE(db[[#This Row],[QTY/ CTN]]," ","_",2),"(",""),")","")&amp;"_")</f>
        <v>16 LSN_</v>
      </c>
      <c r="Q2611" s="1">
        <f>IF(db[[#This Row],[H_QTY/ CTN]]="","",SEARCH("_",db[[#This Row],[H_QTY/ CTN]]))</f>
        <v>7</v>
      </c>
      <c r="R2611" s="1">
        <f>IF(db[[#This Row],[H_QTY/ CTN]]="","",LEN(db[[#This Row],[H_QTY/ CTN]]))</f>
        <v>7</v>
      </c>
      <c r="S2611" s="90" t="str">
        <f>IF(db[[#This Row],[H_QTY/ CTN]]="","",LEFT(db[[#This Row],[H_QTY/ CTN]],db[[#This Row],[H_1]]-1))</f>
        <v>16 LSN</v>
      </c>
      <c r="T2611" s="87" t="str">
        <f>IF(NOT(db[[#This Row],[H_1]]=db[[#This Row],[H_2]]),MID(db[[#This Row],[H_QTY/ CTN]],db[[#This Row],[H_1]]+1,db[[#This Row],[H_2]]-db[[#This Row],[H_1]]-1),"")</f>
        <v/>
      </c>
      <c r="U2611" s="87" t="str">
        <f>IF(db[[#This Row],[QTY/ CTN B]]="","",LEFT(db[[#This Row],[QTY/ CTN B]],SEARCH(" ",db[[#This Row],[QTY/ CTN B]],1)-1))</f>
        <v>16</v>
      </c>
      <c r="V2611" s="87" t="str">
        <f>IF(db[[#This Row],[QTY/ CTN B]]="","",RIGHT(db[[#This Row],[QTY/ CTN B]],LEN(db[[#This Row],[QTY/ CTN B]])-SEARCH(" ",db[[#This Row],[QTY/ CTN B]],1)))</f>
        <v>LSN</v>
      </c>
      <c r="W2611" s="87">
        <f>IF(db[[#This Row],[QTY/ CTN TG]]="",IF(db[[#This Row],[STN TG]]="","",12),LEFT(db[[#This Row],[QTY/ CTN TG]],SEARCH(" ",db[[#This Row],[QTY/ CTN TG]],1)-1))</f>
        <v>12</v>
      </c>
      <c r="X2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1" s="87" t="str">
        <f>IF(db[[#This Row],[STN K]]="","",IF(db[[#This Row],[STN TG]]="LSN",12,""))</f>
        <v/>
      </c>
      <c r="Z2611" s="87" t="str">
        <f>IF(db[[#This Row],[STN TG]]="LSN","PCS","")</f>
        <v/>
      </c>
      <c r="AA2611" s="87">
        <f>db[[#This Row],[QTY B]]*IF(db[[#This Row],[QTY TG]]="",1,db[[#This Row],[QTY TG]])*IF(db[[#This Row],[QTY K]]="",1,db[[#This Row],[QTY K]])</f>
        <v>192</v>
      </c>
      <c r="AB2611" s="87" t="str">
        <f>IF(db[[#This Row],[STN K]]="",IF(db[[#This Row],[STN TG]]="",db[[#This Row],[STN B]],db[[#This Row],[STN TG]]),db[[#This Row],[STN K]])</f>
        <v>PCS</v>
      </c>
      <c r="AC2611" s="143"/>
    </row>
    <row r="2612" spans="1:29" x14ac:dyDescent="0.25">
      <c r="A2612" s="87">
        <f>ROW()-1</f>
        <v>2611</v>
      </c>
      <c r="B2612" s="1" t="str">
        <f>LOWER(SUBSTITUTE(SUBSTITUTE(SUBSTITUTE(SUBSTITUTE(SUBSTITUTE(SUBSTITUTE(db[[#This Row],[NB BM]]," ",),".",""),"-",""),"(",""),")",""),"/",""))</f>
        <v>pwkenko12wcp12halfhappinessbear</v>
      </c>
      <c r="C2612" s="1" t="str">
        <f>LOWER(SUBSTITUTE(SUBSTITUTE(SUBSTITUTE(SUBSTITUTE(SUBSTITUTE(SUBSTITUTE(SUBSTITUTE(SUBSTITUTE(SUBSTITUTE(db[[#This Row],[NB NOTA]]," ",),".",""),"-",""),"(",""),")",""),",",""),"/",""),"""",""),"+",""))</f>
        <v/>
      </c>
      <c r="D2612" s="1" t="str">
        <f>LOWER(SUBSTITUTE(SUBSTITUTE(SUBSTITUTE(SUBSTITUTE(SUBSTITUTE(SUBSTITUTE(SUBSTITUTE(SUBSTITUTE(SUBSTITUTE(db[[#This Row],[NB PAJAK]]," ",""),"-",""),"(",""),")",""),".",""),",",""),"/",""),"""",""),"+",""))</f>
        <v/>
      </c>
      <c r="E2612" s="1" t="str">
        <f>LOWER(SUBSTITUTE(SUBSTITUTE(SUBSTITUTE(SUBSTITUTE(SUBSTITUTE(SUBSTITUTE(SUBSTITUTE(SUBSTITUTE(SUBSTITUTE(db[[#This Row],[NB BM]]&amp;db[[#This Row],[QTY/ CTN]]," ",),".",""),"-",""),"(",""),")",""),",",""),"/",""),"""",""),"+",""))</f>
        <v>pwkenko12wcp12halfhappinessbear24box24set</v>
      </c>
      <c r="F26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24box24setartomoro</v>
      </c>
      <c r="G2612" s="1" t="s">
        <v>907</v>
      </c>
      <c r="I2612" s="49"/>
      <c r="J2612" s="1" t="s">
        <v>1620</v>
      </c>
      <c r="K2612" s="26" t="str">
        <f>IF(db[[#This Row],[NB NOTA_C]]="","",COUNTIF([2]!B_MSK[concat],db[[#This Row],[NB NOTA_C]]))</f>
        <v/>
      </c>
      <c r="L2612" s="6" t="s">
        <v>1633</v>
      </c>
      <c r="M2612" s="1" t="s">
        <v>1814</v>
      </c>
      <c r="N2612" s="1" t="s">
        <v>2815</v>
      </c>
      <c r="P2612" s="1" t="str">
        <f>IF(db[[#This Row],[QTY/ CTN]]="","",SUBSTITUTE(SUBSTITUTE(SUBSTITUTE(db[[#This Row],[QTY/ CTN]]," ","_",2),"(",""),")","")&amp;"_")</f>
        <v>24 BOX_24 SET_</v>
      </c>
      <c r="Q2612" s="1">
        <f>IF(db[[#This Row],[H_QTY/ CTN]]="","",SEARCH("_",db[[#This Row],[H_QTY/ CTN]]))</f>
        <v>7</v>
      </c>
      <c r="R2612" s="1">
        <f>IF(db[[#This Row],[H_QTY/ CTN]]="","",LEN(db[[#This Row],[H_QTY/ CTN]]))</f>
        <v>14</v>
      </c>
      <c r="S2612" s="90" t="str">
        <f>IF(db[[#This Row],[H_QTY/ CTN]]="","",LEFT(db[[#This Row],[H_QTY/ CTN]],db[[#This Row],[H_1]]-1))</f>
        <v>24 BOX</v>
      </c>
      <c r="T2612" s="87" t="str">
        <f>IF(NOT(db[[#This Row],[H_1]]=db[[#This Row],[H_2]]),MID(db[[#This Row],[H_QTY/ CTN]],db[[#This Row],[H_1]]+1,db[[#This Row],[H_2]]-db[[#This Row],[H_1]]-1),"")</f>
        <v>24 SET</v>
      </c>
      <c r="U2612" s="87" t="str">
        <f>IF(db[[#This Row],[QTY/ CTN B]]="","",LEFT(db[[#This Row],[QTY/ CTN B]],SEARCH(" ",db[[#This Row],[QTY/ CTN B]],1)-1))</f>
        <v>24</v>
      </c>
      <c r="V2612" s="87" t="str">
        <f>IF(db[[#This Row],[QTY/ CTN B]]="","",RIGHT(db[[#This Row],[QTY/ CTN B]],LEN(db[[#This Row],[QTY/ CTN B]])-SEARCH(" ",db[[#This Row],[QTY/ CTN B]],1)))</f>
        <v>BOX</v>
      </c>
      <c r="W2612" s="87" t="str">
        <f>IF(db[[#This Row],[QTY/ CTN TG]]="",IF(db[[#This Row],[STN TG]]="","",12),LEFT(db[[#This Row],[QTY/ CTN TG]],SEARCH(" ",db[[#This Row],[QTY/ CTN TG]],1)-1))</f>
        <v>24</v>
      </c>
      <c r="X26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Y2612" s="87" t="str">
        <f>IF(db[[#This Row],[STN K]]="","",IF(db[[#This Row],[STN TG]]="LSN",12,""))</f>
        <v/>
      </c>
      <c r="Z2612" s="87" t="str">
        <f>IF(db[[#This Row],[STN TG]]="LSN","PCS","")</f>
        <v/>
      </c>
      <c r="AA2612" s="87">
        <f>db[[#This Row],[QTY B]]*IF(db[[#This Row],[QTY TG]]="",1,db[[#This Row],[QTY TG]])*IF(db[[#This Row],[QTY K]]="",1,db[[#This Row],[QTY K]])</f>
        <v>576</v>
      </c>
      <c r="AB2612" s="87" t="str">
        <f>IF(db[[#This Row],[STN K]]="",IF(db[[#This Row],[STN TG]]="",db[[#This Row],[STN B]],db[[#This Row],[STN TG]]),db[[#This Row],[STN K]])</f>
        <v>SET</v>
      </c>
      <c r="AC2612" s="143"/>
    </row>
    <row r="2613" spans="1:29" x14ac:dyDescent="0.25">
      <c r="A2613" s="87">
        <f>ROW()-1</f>
        <v>2612</v>
      </c>
      <c r="B2613" s="1" t="str">
        <f>LOWER(SUBSTITUTE(SUBSTITUTE(SUBSTITUTE(SUBSTITUTE(SUBSTITUTE(SUBSTITUTE(db[[#This Row],[NB BM]]," ",),".",""),"-",""),"(",""),")",""),"/",""))</f>
        <v>refillisipenkenkok1hitam</v>
      </c>
      <c r="C2613" s="1" t="str">
        <f>LOWER(SUBSTITUTE(SUBSTITUTE(SUBSTITUTE(SUBSTITUTE(SUBSTITUTE(SUBSTITUTE(SUBSTITUTE(SUBSTITUTE(SUBSTITUTE(db[[#This Row],[NB NOTA]]," ",),".",""),"-",""),"(",""),")",""),",",""),"/",""),"""",""),"+",""))</f>
        <v/>
      </c>
      <c r="D2613" s="1" t="str">
        <f>LOWER(SUBSTITUTE(SUBSTITUTE(SUBSTITUTE(SUBSTITUTE(SUBSTITUTE(SUBSTITUTE(SUBSTITUTE(SUBSTITUTE(SUBSTITUTE(db[[#This Row],[NB PAJAK]]," ",""),"-",""),"(",""),")",""),".",""),",",""),"/",""),"""",""),"+",""))</f>
        <v/>
      </c>
      <c r="E2613" s="1" t="str">
        <f>LOWER(SUBSTITUTE(SUBSTITUTE(SUBSTITUTE(SUBSTITUTE(SUBSTITUTE(SUBSTITUTE(SUBSTITUTE(SUBSTITUTE(SUBSTITUTE(db[[#This Row],[NB BM]]&amp;db[[#This Row],[QTY/ CTN]]," ",),".",""),"-",""),"(",""),")",""),",",""),"/",""),"""",""),"+",""))</f>
        <v>refillisipenkenkok1hitam144box24pcs</v>
      </c>
      <c r="F26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144box24pcsartomoro</v>
      </c>
      <c r="G2613" s="1" t="s">
        <v>908</v>
      </c>
      <c r="I2613" s="49"/>
      <c r="J2613" s="1" t="s">
        <v>1620</v>
      </c>
      <c r="K2613" s="26" t="str">
        <f>IF(db[[#This Row],[NB NOTA_C]]="","",COUNTIF([2]!B_MSK[concat],db[[#This Row],[NB NOTA_C]]))</f>
        <v/>
      </c>
      <c r="L2613" s="6" t="s">
        <v>1633</v>
      </c>
      <c r="M2613" s="1" t="s">
        <v>1817</v>
      </c>
      <c r="N2613" s="1" t="s">
        <v>2794</v>
      </c>
      <c r="P2613" s="1" t="str">
        <f>IF(db[[#This Row],[QTY/ CTN]]="","",SUBSTITUTE(SUBSTITUTE(SUBSTITUTE(db[[#This Row],[QTY/ CTN]]," ","_",2),"(",""),")","")&amp;"_")</f>
        <v>144 BOX_24 PCS_</v>
      </c>
      <c r="Q2613" s="1">
        <f>IF(db[[#This Row],[H_QTY/ CTN]]="","",SEARCH("_",db[[#This Row],[H_QTY/ CTN]]))</f>
        <v>8</v>
      </c>
      <c r="R2613" s="1">
        <f>IF(db[[#This Row],[H_QTY/ CTN]]="","",LEN(db[[#This Row],[H_QTY/ CTN]]))</f>
        <v>15</v>
      </c>
      <c r="S2613" s="90" t="str">
        <f>IF(db[[#This Row],[H_QTY/ CTN]]="","",LEFT(db[[#This Row],[H_QTY/ CTN]],db[[#This Row],[H_1]]-1))</f>
        <v>144 BOX</v>
      </c>
      <c r="T2613" s="87" t="str">
        <f>IF(NOT(db[[#This Row],[H_1]]=db[[#This Row],[H_2]]),MID(db[[#This Row],[H_QTY/ CTN]],db[[#This Row],[H_1]]+1,db[[#This Row],[H_2]]-db[[#This Row],[H_1]]-1),"")</f>
        <v>24 PCS</v>
      </c>
      <c r="U2613" s="87" t="str">
        <f>IF(db[[#This Row],[QTY/ CTN B]]="","",LEFT(db[[#This Row],[QTY/ CTN B]],SEARCH(" ",db[[#This Row],[QTY/ CTN B]],1)-1))</f>
        <v>144</v>
      </c>
      <c r="V2613" s="87" t="str">
        <f>IF(db[[#This Row],[QTY/ CTN B]]="","",RIGHT(db[[#This Row],[QTY/ CTN B]],LEN(db[[#This Row],[QTY/ CTN B]])-SEARCH(" ",db[[#This Row],[QTY/ CTN B]],1)))</f>
        <v>BOX</v>
      </c>
      <c r="W2613" s="87" t="str">
        <f>IF(db[[#This Row],[QTY/ CTN TG]]="",IF(db[[#This Row],[STN TG]]="","",12),LEFT(db[[#This Row],[QTY/ CTN TG]],SEARCH(" ",db[[#This Row],[QTY/ CTN TG]],1)-1))</f>
        <v>24</v>
      </c>
      <c r="X2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3" s="87" t="str">
        <f>IF(db[[#This Row],[STN K]]="","",IF(db[[#This Row],[STN TG]]="LSN",12,""))</f>
        <v/>
      </c>
      <c r="Z2613" s="87" t="str">
        <f>IF(db[[#This Row],[STN TG]]="LSN","PCS","")</f>
        <v/>
      </c>
      <c r="AA2613" s="87">
        <f>db[[#This Row],[QTY B]]*IF(db[[#This Row],[QTY TG]]="",1,db[[#This Row],[QTY TG]])*IF(db[[#This Row],[QTY K]]="",1,db[[#This Row],[QTY K]])</f>
        <v>3456</v>
      </c>
      <c r="AB2613" s="87" t="str">
        <f>IF(db[[#This Row],[STN K]]="",IF(db[[#This Row],[STN TG]]="",db[[#This Row],[STN B]],db[[#This Row],[STN TG]]),db[[#This Row],[STN K]])</f>
        <v>PCS</v>
      </c>
      <c r="AC2613" s="87"/>
    </row>
    <row r="2614" spans="1:29" x14ac:dyDescent="0.25">
      <c r="A2614" s="87">
        <f>ROW()-1</f>
        <v>2613</v>
      </c>
      <c r="B2614" s="1" t="str">
        <f>LOWER(SUBSTITUTE(SUBSTITUTE(SUBSTITUTE(SUBSTITUTE(SUBSTITUTE(SUBSTITUTE(db[[#This Row],[NB BM]]," ",),".",""),"-",""),"(",""),")",""),"/",""))</f>
        <v>stabillohighlighterkenkohl100oranye</v>
      </c>
      <c r="C2614" s="1" t="str">
        <f>LOWER(SUBSTITUTE(SUBSTITUTE(SUBSTITUTE(SUBSTITUTE(SUBSTITUTE(SUBSTITUTE(SUBSTITUTE(SUBSTITUTE(SUBSTITUTE(db[[#This Row],[NB NOTA]]," ",),".",""),"-",""),"(",""),")",""),",",""),"/",""),"""",""),"+",""))</f>
        <v/>
      </c>
      <c r="D2614" s="1" t="str">
        <f>LOWER(SUBSTITUTE(SUBSTITUTE(SUBSTITUTE(SUBSTITUTE(SUBSTITUTE(SUBSTITUTE(SUBSTITUTE(SUBSTITUTE(SUBSTITUTE(db[[#This Row],[NB PAJAK]]," ",""),"-",""),"(",""),")",""),".",""),",",""),"/",""),"""",""),"+",""))</f>
        <v/>
      </c>
      <c r="E2614" s="1" t="str">
        <f>LOWER(SUBSTITUTE(SUBSTITUTE(SUBSTITUTE(SUBSTITUTE(SUBSTITUTE(SUBSTITUTE(SUBSTITUTE(SUBSTITUTE(SUBSTITUTE(db[[#This Row],[NB BM]]&amp;db[[#This Row],[QTY/ CTN]]," ",),".",""),"-",""),"(",""),")",""),",",""),"/",""),"""",""),"+",""))</f>
        <v>stabillohighlighterkenkohl100oranye48box10pcs</v>
      </c>
      <c r="F26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48box10pcsartomoro</v>
      </c>
      <c r="G2614" s="1" t="s">
        <v>910</v>
      </c>
      <c r="I2614" s="49"/>
      <c r="J2614" s="1" t="s">
        <v>1620</v>
      </c>
      <c r="K2614" s="26" t="str">
        <f>IF(db[[#This Row],[NB NOTA_C]]="","",COUNTIF([2]!B_MSK[concat],db[[#This Row],[NB NOTA_C]]))</f>
        <v/>
      </c>
      <c r="L2614" s="6" t="s">
        <v>1633</v>
      </c>
      <c r="M2614" s="1" t="s">
        <v>1820</v>
      </c>
      <c r="N2614" s="1" t="s">
        <v>2816</v>
      </c>
      <c r="P2614" s="1" t="str">
        <f>IF(db[[#This Row],[QTY/ CTN]]="","",SUBSTITUTE(SUBSTITUTE(SUBSTITUTE(db[[#This Row],[QTY/ CTN]]," ","_",2),"(",""),")","")&amp;"_")</f>
        <v>48 BOX_10 PCS_</v>
      </c>
      <c r="Q2614" s="1">
        <f>IF(db[[#This Row],[H_QTY/ CTN]]="","",SEARCH("_",db[[#This Row],[H_QTY/ CTN]]))</f>
        <v>7</v>
      </c>
      <c r="R2614" s="1">
        <f>IF(db[[#This Row],[H_QTY/ CTN]]="","",LEN(db[[#This Row],[H_QTY/ CTN]]))</f>
        <v>14</v>
      </c>
      <c r="S2614" s="90" t="str">
        <f>IF(db[[#This Row],[H_QTY/ CTN]]="","",LEFT(db[[#This Row],[H_QTY/ CTN]],db[[#This Row],[H_1]]-1))</f>
        <v>48 BOX</v>
      </c>
      <c r="T2614" s="87" t="str">
        <f>IF(NOT(db[[#This Row],[H_1]]=db[[#This Row],[H_2]]),MID(db[[#This Row],[H_QTY/ CTN]],db[[#This Row],[H_1]]+1,db[[#This Row],[H_2]]-db[[#This Row],[H_1]]-1),"")</f>
        <v>10 PCS</v>
      </c>
      <c r="U2614" s="87" t="str">
        <f>IF(db[[#This Row],[QTY/ CTN B]]="","",LEFT(db[[#This Row],[QTY/ CTN B]],SEARCH(" ",db[[#This Row],[QTY/ CTN B]],1)-1))</f>
        <v>48</v>
      </c>
      <c r="V2614" s="87" t="str">
        <f>IF(db[[#This Row],[QTY/ CTN B]]="","",RIGHT(db[[#This Row],[QTY/ CTN B]],LEN(db[[#This Row],[QTY/ CTN B]])-SEARCH(" ",db[[#This Row],[QTY/ CTN B]],1)))</f>
        <v>BOX</v>
      </c>
      <c r="W2614" s="87" t="str">
        <f>IF(db[[#This Row],[QTY/ CTN TG]]="",IF(db[[#This Row],[STN TG]]="","",12),LEFT(db[[#This Row],[QTY/ CTN TG]],SEARCH(" ",db[[#This Row],[QTY/ CTN TG]],1)-1))</f>
        <v>10</v>
      </c>
      <c r="X2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4" s="87" t="str">
        <f>IF(db[[#This Row],[STN K]]="","",IF(db[[#This Row],[STN TG]]="LSN",12,""))</f>
        <v/>
      </c>
      <c r="Z2614" s="87" t="str">
        <f>IF(db[[#This Row],[STN TG]]="LSN","PCS","")</f>
        <v/>
      </c>
      <c r="AA2614" s="87">
        <f>db[[#This Row],[QTY B]]*IF(db[[#This Row],[QTY TG]]="",1,db[[#This Row],[QTY TG]])*IF(db[[#This Row],[QTY K]]="",1,db[[#This Row],[QTY K]])</f>
        <v>480</v>
      </c>
      <c r="AB2614" s="87" t="str">
        <f>IF(db[[#This Row],[STN K]]="",IF(db[[#This Row],[STN TG]]="",db[[#This Row],[STN B]],db[[#This Row],[STN TG]]),db[[#This Row],[STN K]])</f>
        <v>PCS</v>
      </c>
      <c r="AC2614" s="87"/>
    </row>
    <row r="2615" spans="1:29" x14ac:dyDescent="0.25">
      <c r="A2615" s="87">
        <f>ROW()-1</f>
        <v>2614</v>
      </c>
      <c r="B2615" s="1" t="str">
        <f>LOWER(SUBSTITUTE(SUBSTITUTE(SUBSTITUTE(SUBSTITUTE(SUBSTITUTE(SUBSTITUTE(db[[#This Row],[NB BM]]," ",),".",""),"-",""),"(",""),")",""),"/",""))</f>
        <v>stamppadkenko1</v>
      </c>
      <c r="C2615" s="1" t="str">
        <f>LOWER(SUBSTITUTE(SUBSTITUTE(SUBSTITUTE(SUBSTITUTE(SUBSTITUTE(SUBSTITUTE(SUBSTITUTE(SUBSTITUTE(SUBSTITUTE(db[[#This Row],[NB NOTA]]," ",),".",""),"-",""),"(",""),")",""),",",""),"/",""),"""",""),"+",""))</f>
        <v/>
      </c>
      <c r="D2615" s="1" t="str">
        <f>LOWER(SUBSTITUTE(SUBSTITUTE(SUBSTITUTE(SUBSTITUTE(SUBSTITUTE(SUBSTITUTE(SUBSTITUTE(SUBSTITUTE(SUBSTITUTE(db[[#This Row],[NB PAJAK]]," ",""),"-",""),"(",""),")",""),".",""),",",""),"/",""),"""",""),"+",""))</f>
        <v/>
      </c>
      <c r="E2615" s="1" t="str">
        <f>LOWER(SUBSTITUTE(SUBSTITUTE(SUBSTITUTE(SUBSTITUTE(SUBSTITUTE(SUBSTITUTE(SUBSTITUTE(SUBSTITUTE(SUBSTITUTE(db[[#This Row],[NB BM]]&amp;db[[#This Row],[QTY/ CTN]]," ",),".",""),"-",""),"(",""),")",""),",",""),"/",""),"""",""),"+",""))</f>
        <v>stamppadkenko118lsn</v>
      </c>
      <c r="F26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18lsnartomoro</v>
      </c>
      <c r="G2615" s="1" t="s">
        <v>912</v>
      </c>
      <c r="I2615" s="49"/>
      <c r="J2615" s="1" t="s">
        <v>1620</v>
      </c>
      <c r="K2615" s="26" t="str">
        <f>IF(db[[#This Row],[NB NOTA_C]]="","",COUNTIF([2]!B_MSK[concat],db[[#This Row],[NB NOTA_C]]))</f>
        <v/>
      </c>
      <c r="L2615" s="6" t="s">
        <v>1633</v>
      </c>
      <c r="M2615" s="1" t="s">
        <v>1822</v>
      </c>
      <c r="N2615" s="1" t="s">
        <v>2817</v>
      </c>
      <c r="P2615" s="1" t="str">
        <f>IF(db[[#This Row],[QTY/ CTN]]="","",SUBSTITUTE(SUBSTITUTE(SUBSTITUTE(db[[#This Row],[QTY/ CTN]]," ","_",2),"(",""),")","")&amp;"_")</f>
        <v>18 LSN_</v>
      </c>
      <c r="Q2615" s="1">
        <f>IF(db[[#This Row],[H_QTY/ CTN]]="","",SEARCH("_",db[[#This Row],[H_QTY/ CTN]]))</f>
        <v>7</v>
      </c>
      <c r="R2615" s="1">
        <f>IF(db[[#This Row],[H_QTY/ CTN]]="","",LEN(db[[#This Row],[H_QTY/ CTN]]))</f>
        <v>7</v>
      </c>
      <c r="S2615" s="90" t="str">
        <f>IF(db[[#This Row],[H_QTY/ CTN]]="","",LEFT(db[[#This Row],[H_QTY/ CTN]],db[[#This Row],[H_1]]-1))</f>
        <v>18 LSN</v>
      </c>
      <c r="T2615" s="87" t="str">
        <f>IF(NOT(db[[#This Row],[H_1]]=db[[#This Row],[H_2]]),MID(db[[#This Row],[H_QTY/ CTN]],db[[#This Row],[H_1]]+1,db[[#This Row],[H_2]]-db[[#This Row],[H_1]]-1),"")</f>
        <v/>
      </c>
      <c r="U2615" s="87" t="str">
        <f>IF(db[[#This Row],[QTY/ CTN B]]="","",LEFT(db[[#This Row],[QTY/ CTN B]],SEARCH(" ",db[[#This Row],[QTY/ CTN B]],1)-1))</f>
        <v>18</v>
      </c>
      <c r="V2615" s="87" t="str">
        <f>IF(db[[#This Row],[QTY/ CTN B]]="","",RIGHT(db[[#This Row],[QTY/ CTN B]],LEN(db[[#This Row],[QTY/ CTN B]])-SEARCH(" ",db[[#This Row],[QTY/ CTN B]],1)))</f>
        <v>LSN</v>
      </c>
      <c r="W2615" s="87">
        <f>IF(db[[#This Row],[QTY/ CTN TG]]="",IF(db[[#This Row],[STN TG]]="","",12),LEFT(db[[#This Row],[QTY/ CTN TG]],SEARCH(" ",db[[#This Row],[QTY/ CTN TG]],1)-1))</f>
        <v>12</v>
      </c>
      <c r="X2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5" s="87" t="str">
        <f>IF(db[[#This Row],[STN K]]="","",IF(db[[#This Row],[STN TG]]="LSN",12,""))</f>
        <v/>
      </c>
      <c r="Z2615" s="87" t="str">
        <f>IF(db[[#This Row],[STN TG]]="LSN","PCS","")</f>
        <v/>
      </c>
      <c r="AA2615" s="87">
        <f>db[[#This Row],[QTY B]]*IF(db[[#This Row],[QTY TG]]="",1,db[[#This Row],[QTY TG]])*IF(db[[#This Row],[QTY K]]="",1,db[[#This Row],[QTY K]])</f>
        <v>216</v>
      </c>
      <c r="AB2615" s="87" t="str">
        <f>IF(db[[#This Row],[STN K]]="",IF(db[[#This Row],[STN TG]]="",db[[#This Row],[STN B]],db[[#This Row],[STN TG]]),db[[#This Row],[STN K]])</f>
        <v>PCS</v>
      </c>
      <c r="AC2615" s="87"/>
    </row>
    <row r="2616" spans="1:29" x14ac:dyDescent="0.25">
      <c r="A2616" s="87">
        <f>ROW()-1</f>
        <v>2615</v>
      </c>
      <c r="B2616" s="3" t="str">
        <f>LOWER(SUBSTITUTE(SUBSTITUTE(SUBSTITUTE(SUBSTITUTE(SUBSTITUTE(SUBSTITUTE(db[[#This Row],[NB BM]]," ",),".",""),"-",""),"(",""),")",""),"/",""))</f>
        <v>staplerkenkohd50hd</v>
      </c>
      <c r="C2616" s="3" t="str">
        <f>LOWER(SUBSTITUTE(SUBSTITUTE(SUBSTITUTE(SUBSTITUTE(SUBSTITUTE(SUBSTITUTE(SUBSTITUTE(SUBSTITUTE(SUBSTITUTE(db[[#This Row],[NB NOTA]]," ",),".",""),"-",""),"(",""),")",""),",",""),"/",""),"""",""),"+",""))</f>
        <v/>
      </c>
      <c r="D2616" s="3" t="str">
        <f>LOWER(SUBSTITUTE(SUBSTITUTE(SUBSTITUTE(SUBSTITUTE(SUBSTITUTE(SUBSTITUTE(SUBSTITUTE(SUBSTITUTE(SUBSTITUTE(db[[#This Row],[NB PAJAK]]," ",""),"-",""),"(",""),")",""),".",""),",",""),"/",""),"""",""),"+",""))</f>
        <v/>
      </c>
      <c r="E2616" s="3" t="str">
        <f>LOWER(SUBSTITUTE(SUBSTITUTE(SUBSTITUTE(SUBSTITUTE(SUBSTITUTE(SUBSTITUTE(SUBSTITUTE(SUBSTITUTE(SUBSTITUTE(db[[#This Row],[NB BM]]&amp;db[[#This Row],[QTY/ CTN]]," ",),".",""),"-",""),"(",""),")",""),",",""),"/",""),"""",""),"+",""))</f>
        <v>staplerkenkohd50hd20box6pcs</v>
      </c>
      <c r="F26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20box6pcsartomoro</v>
      </c>
      <c r="G2616" s="1" t="s">
        <v>920</v>
      </c>
      <c r="I2616" s="49"/>
      <c r="J2616" s="1" t="s">
        <v>1620</v>
      </c>
      <c r="K2616" s="26" t="str">
        <f>IF(db[[#This Row],[NB NOTA_C]]="","",COUNTIF([2]!B_MSK[concat],db[[#This Row],[NB NOTA_C]]))</f>
        <v/>
      </c>
      <c r="L2616" s="7" t="s">
        <v>1633</v>
      </c>
      <c r="M2616" s="3" t="s">
        <v>1825</v>
      </c>
      <c r="N2616" s="1" t="s">
        <v>2818</v>
      </c>
      <c r="P2616" s="1" t="str">
        <f>IF(db[[#This Row],[QTY/ CTN]]="","",SUBSTITUTE(SUBSTITUTE(SUBSTITUTE(db[[#This Row],[QTY/ CTN]]," ","_",2),"(",""),")","")&amp;"_")</f>
        <v>20 BOX_6 PCS_</v>
      </c>
      <c r="Q2616" s="1">
        <f>IF(db[[#This Row],[H_QTY/ CTN]]="","",SEARCH("_",db[[#This Row],[H_QTY/ CTN]]))</f>
        <v>7</v>
      </c>
      <c r="R2616" s="1">
        <f>IF(db[[#This Row],[H_QTY/ CTN]]="","",LEN(db[[#This Row],[H_QTY/ CTN]]))</f>
        <v>13</v>
      </c>
      <c r="S2616" s="90" t="str">
        <f>IF(db[[#This Row],[H_QTY/ CTN]]="","",LEFT(db[[#This Row],[H_QTY/ CTN]],db[[#This Row],[H_1]]-1))</f>
        <v>20 BOX</v>
      </c>
      <c r="T2616" s="87" t="str">
        <f>IF(NOT(db[[#This Row],[H_1]]=db[[#This Row],[H_2]]),MID(db[[#This Row],[H_QTY/ CTN]],db[[#This Row],[H_1]]+1,db[[#This Row],[H_2]]-db[[#This Row],[H_1]]-1),"")</f>
        <v>6 PCS</v>
      </c>
      <c r="U2616" s="87" t="str">
        <f>IF(db[[#This Row],[QTY/ CTN B]]="","",LEFT(db[[#This Row],[QTY/ CTN B]],SEARCH(" ",db[[#This Row],[QTY/ CTN B]],1)-1))</f>
        <v>20</v>
      </c>
      <c r="V2616" s="87" t="str">
        <f>IF(db[[#This Row],[QTY/ CTN B]]="","",RIGHT(db[[#This Row],[QTY/ CTN B]],LEN(db[[#This Row],[QTY/ CTN B]])-SEARCH(" ",db[[#This Row],[QTY/ CTN B]],1)))</f>
        <v>BOX</v>
      </c>
      <c r="W2616" s="87" t="str">
        <f>IF(db[[#This Row],[QTY/ CTN TG]]="",IF(db[[#This Row],[STN TG]]="","",12),LEFT(db[[#This Row],[QTY/ CTN TG]],SEARCH(" ",db[[#This Row],[QTY/ CTN TG]],1)-1))</f>
        <v>6</v>
      </c>
      <c r="X2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6" s="87" t="str">
        <f>IF(db[[#This Row],[STN K]]="","",IF(db[[#This Row],[STN TG]]="LSN",12,""))</f>
        <v/>
      </c>
      <c r="Z2616" s="87" t="str">
        <f>IF(db[[#This Row],[STN TG]]="LSN","PCS","")</f>
        <v/>
      </c>
      <c r="AA2616" s="87">
        <f>db[[#This Row],[QTY B]]*IF(db[[#This Row],[QTY TG]]="",1,db[[#This Row],[QTY TG]])*IF(db[[#This Row],[QTY K]]="",1,db[[#This Row],[QTY K]])</f>
        <v>120</v>
      </c>
      <c r="AB2616" s="87" t="str">
        <f>IF(db[[#This Row],[STN K]]="",IF(db[[#This Row],[STN TG]]="",db[[#This Row],[STN B]],db[[#This Row],[STN TG]]),db[[#This Row],[STN K]])</f>
        <v>PCS</v>
      </c>
      <c r="AC2616" s="87"/>
    </row>
    <row r="2617" spans="1:29" x14ac:dyDescent="0.25">
      <c r="A2617" s="87">
        <f>ROW()-1</f>
        <v>2616</v>
      </c>
      <c r="B2617" s="3" t="str">
        <f>LOWER(SUBSTITUTE(SUBSTITUTE(SUBSTITUTE(SUBSTITUTE(SUBSTITUTE(SUBSTITUTE(db[[#This Row],[NB BM]]," ",),".",""),"-",""),"(",""),")",""),"/",""))</f>
        <v>gelpentz1000</v>
      </c>
      <c r="C2617" s="3" t="str">
        <f>LOWER(SUBSTITUTE(SUBSTITUTE(SUBSTITUTE(SUBSTITUTE(SUBSTITUTE(SUBSTITUTE(SUBSTITUTE(SUBSTITUTE(SUBSTITUTE(db[[#This Row],[NB NOTA]]," ",),".",""),"-",""),"(",""),")",""),",",""),"/",""),"""",""),"+",""))</f>
        <v/>
      </c>
      <c r="D2617" s="3" t="str">
        <f>LOWER(SUBSTITUTE(SUBSTITUTE(SUBSTITUTE(SUBSTITUTE(SUBSTITUTE(SUBSTITUTE(SUBSTITUTE(SUBSTITUTE(SUBSTITUTE(db[[#This Row],[NB PAJAK]]," ",""),"-",""),"(",""),")",""),".",""),",",""),"/",""),"""",""),"+",""))</f>
        <v/>
      </c>
      <c r="E2617" s="3" t="str">
        <f>LOWER(SUBSTITUTE(SUBSTITUTE(SUBSTITUTE(SUBSTITUTE(SUBSTITUTE(SUBSTITUTE(SUBSTITUTE(SUBSTITUTE(SUBSTITUTE(db[[#This Row],[NB BM]]&amp;db[[#This Row],[QTY/ CTN]]," ",),".",""),"-",""),"(",""),")",""),",",""),"/",""),"""",""),"+",""))</f>
        <v>gelpentz1000144lsn</v>
      </c>
      <c r="F26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G2617" s="1" t="s">
        <v>1907</v>
      </c>
      <c r="I2617" s="49"/>
      <c r="J2617" s="1" t="s">
        <v>1621</v>
      </c>
      <c r="K2617" s="26" t="str">
        <f>IF(db[[#This Row],[NB NOTA_C]]="","",COUNTIF([2]!B_MSK[concat],db[[#This Row],[NB NOTA_C]]))</f>
        <v/>
      </c>
      <c r="L2617" s="7" t="s">
        <v>2156</v>
      </c>
      <c r="M2617" s="3" t="s">
        <v>1677</v>
      </c>
      <c r="N2617" s="1" t="s">
        <v>2811</v>
      </c>
      <c r="P2617" s="1" t="str">
        <f>IF(db[[#This Row],[QTY/ CTN]]="","",SUBSTITUTE(SUBSTITUTE(SUBSTITUTE(db[[#This Row],[QTY/ CTN]]," ","_",2),"(",""),")","")&amp;"_")</f>
        <v>144 LSN_</v>
      </c>
      <c r="Q2617" s="1">
        <f>IF(db[[#This Row],[H_QTY/ CTN]]="","",SEARCH("_",db[[#This Row],[H_QTY/ CTN]]))</f>
        <v>8</v>
      </c>
      <c r="R2617" s="1">
        <f>IF(db[[#This Row],[H_QTY/ CTN]]="","",LEN(db[[#This Row],[H_QTY/ CTN]]))</f>
        <v>8</v>
      </c>
      <c r="S2617" s="90" t="str">
        <f>IF(db[[#This Row],[H_QTY/ CTN]]="","",LEFT(db[[#This Row],[H_QTY/ CTN]],db[[#This Row],[H_1]]-1))</f>
        <v>144 LSN</v>
      </c>
      <c r="T2617" s="87" t="str">
        <f>IF(NOT(db[[#This Row],[H_1]]=db[[#This Row],[H_2]]),MID(db[[#This Row],[H_QTY/ CTN]],db[[#This Row],[H_1]]+1,db[[#This Row],[H_2]]-db[[#This Row],[H_1]]-1),"")</f>
        <v/>
      </c>
      <c r="U2617" s="87" t="str">
        <f>IF(db[[#This Row],[QTY/ CTN B]]="","",LEFT(db[[#This Row],[QTY/ CTN B]],SEARCH(" ",db[[#This Row],[QTY/ CTN B]],1)-1))</f>
        <v>144</v>
      </c>
      <c r="V2617" s="87" t="str">
        <f>IF(db[[#This Row],[QTY/ CTN B]]="","",RIGHT(db[[#This Row],[QTY/ CTN B]],LEN(db[[#This Row],[QTY/ CTN B]])-SEARCH(" ",db[[#This Row],[QTY/ CTN B]],1)))</f>
        <v>LSN</v>
      </c>
      <c r="W2617" s="87">
        <f>IF(db[[#This Row],[QTY/ CTN TG]]="",IF(db[[#This Row],[STN TG]]="","",12),LEFT(db[[#This Row],[QTY/ CTN TG]],SEARCH(" ",db[[#This Row],[QTY/ CTN TG]],1)-1))</f>
        <v>12</v>
      </c>
      <c r="X2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17" s="87" t="str">
        <f>IF(db[[#This Row],[STN K]]="","",IF(db[[#This Row],[STN TG]]="LSN",12,""))</f>
        <v/>
      </c>
      <c r="Z2617" s="87" t="str">
        <f>IF(db[[#This Row],[STN TG]]="LSN","PCS","")</f>
        <v/>
      </c>
      <c r="AA2617" s="87">
        <f>db[[#This Row],[QTY B]]*IF(db[[#This Row],[QTY TG]]="",1,db[[#This Row],[QTY TG]])*IF(db[[#This Row],[QTY K]]="",1,db[[#This Row],[QTY K]])</f>
        <v>1728</v>
      </c>
      <c r="AB2617" s="87" t="str">
        <f>IF(db[[#This Row],[STN K]]="",IF(db[[#This Row],[STN TG]]="",db[[#This Row],[STN B]],db[[#This Row],[STN TG]]),db[[#This Row],[STN K]])</f>
        <v>PCS</v>
      </c>
      <c r="AC2617" s="87"/>
    </row>
    <row r="2618" spans="1:29" x14ac:dyDescent="0.25">
      <c r="A2618" s="87">
        <f>ROW()-1</f>
        <v>2617</v>
      </c>
      <c r="B2618" s="3" t="str">
        <f>LOWER(SUBSTITUTE(SUBSTITUTE(SUBSTITUTE(SUBSTITUTE(SUBSTITUTE(SUBSTITUTE(db[[#This Row],[NB BM]]," ",),".",""),"-",""),"(",""),")",""),"/",""))</f>
        <v>crayon10121212wpanjangputardny</v>
      </c>
      <c r="C2618" s="3" t="str">
        <f>LOWER(SUBSTITUTE(SUBSTITUTE(SUBSTITUTE(SUBSTITUTE(SUBSTITUTE(SUBSTITUTE(SUBSTITUTE(SUBSTITUTE(SUBSTITUTE(db[[#This Row],[NB NOTA]]," ",),".",""),"-",""),"(",""),")",""),",",""),"/",""),"""",""),"+",""))</f>
        <v/>
      </c>
      <c r="D2618" s="3" t="str">
        <f>LOWER(SUBSTITUTE(SUBSTITUTE(SUBSTITUTE(SUBSTITUTE(SUBSTITUTE(SUBSTITUTE(SUBSTITUTE(SUBSTITUTE(SUBSTITUTE(db[[#This Row],[NB PAJAK]]," ",""),"-",""),"(",""),")",""),".",""),",",""),"/",""),"""",""),"+",""))</f>
        <v/>
      </c>
      <c r="E2618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crayon10121212wpanjangputardny192set</v>
      </c>
      <c r="F26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G2618" s="1" t="s">
        <v>1857</v>
      </c>
      <c r="I2618" s="49"/>
      <c r="J2618" s="1" t="s">
        <v>1621</v>
      </c>
      <c r="K2618" s="26" t="str">
        <f>IF(db[[#This Row],[NB NOTA_C]]="","",COUNTIF([2]!B_MSK[concat],db[[#This Row],[NB NOTA_C]]))</f>
        <v/>
      </c>
      <c r="L2618" s="7" t="s">
        <v>1637</v>
      </c>
      <c r="M2618" s="3" t="s">
        <v>2181</v>
      </c>
      <c r="N2618" s="1" t="s">
        <v>2788</v>
      </c>
      <c r="P2618" s="1" t="str">
        <f>IF(db[[#This Row],[QTY/ CTN]]="","",SUBSTITUTE(SUBSTITUTE(SUBSTITUTE(db[[#This Row],[QTY/ CTN]]," ","_",2),"(",""),")","")&amp;"_")</f>
        <v>192 SET_</v>
      </c>
      <c r="Q2618" s="1">
        <f>IF(db[[#This Row],[H_QTY/ CTN]]="","",SEARCH("_",db[[#This Row],[H_QTY/ CTN]]))</f>
        <v>8</v>
      </c>
      <c r="R2618" s="1">
        <f>IF(db[[#This Row],[H_QTY/ CTN]]="","",LEN(db[[#This Row],[H_QTY/ CTN]]))</f>
        <v>8</v>
      </c>
      <c r="S2618" s="90" t="str">
        <f>IF(db[[#This Row],[H_QTY/ CTN]]="","",LEFT(db[[#This Row],[H_QTY/ CTN]],db[[#This Row],[H_1]]-1))</f>
        <v>192 SET</v>
      </c>
      <c r="T2618" s="87" t="str">
        <f>IF(NOT(db[[#This Row],[H_1]]=db[[#This Row],[H_2]]),MID(db[[#This Row],[H_QTY/ CTN]],db[[#This Row],[H_1]]+1,db[[#This Row],[H_2]]-db[[#This Row],[H_1]]-1),"")</f>
        <v/>
      </c>
      <c r="U2618" s="87" t="str">
        <f>IF(db[[#This Row],[QTY/ CTN B]]="","",LEFT(db[[#This Row],[QTY/ CTN B]],SEARCH(" ",db[[#This Row],[QTY/ CTN B]],1)-1))</f>
        <v>192</v>
      </c>
      <c r="V2618" s="87" t="str">
        <f>IF(db[[#This Row],[QTY/ CTN B]]="","",RIGHT(db[[#This Row],[QTY/ CTN B]],LEN(db[[#This Row],[QTY/ CTN B]])-SEARCH(" ",db[[#This Row],[QTY/ CTN B]],1)))</f>
        <v>SET</v>
      </c>
      <c r="W2618" s="87" t="str">
        <f>IF(db[[#This Row],[QTY/ CTN TG]]="",IF(db[[#This Row],[STN TG]]="","",12),LEFT(db[[#This Row],[QTY/ CTN TG]],SEARCH(" ",db[[#This Row],[QTY/ CTN TG]],1)-1))</f>
        <v/>
      </c>
      <c r="X2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18" s="87" t="str">
        <f>IF(db[[#This Row],[STN K]]="","",IF(db[[#This Row],[STN TG]]="LSN",12,""))</f>
        <v/>
      </c>
      <c r="Z2618" s="87" t="str">
        <f>IF(db[[#This Row],[STN TG]]="LSN","PCS","")</f>
        <v/>
      </c>
      <c r="AA2618" s="87">
        <f>db[[#This Row],[QTY B]]*IF(db[[#This Row],[QTY TG]]="",1,db[[#This Row],[QTY TG]])*IF(db[[#This Row],[QTY K]]="",1,db[[#This Row],[QTY K]])</f>
        <v>192</v>
      </c>
      <c r="AB2618" s="87" t="str">
        <f>IF(db[[#This Row],[STN K]]="",IF(db[[#This Row],[STN TG]]="",db[[#This Row],[STN B]],db[[#This Row],[STN TG]]),db[[#This Row],[STN K]])</f>
        <v>SET</v>
      </c>
      <c r="AC2618" s="87"/>
    </row>
    <row r="2619" spans="1:29" x14ac:dyDescent="0.25">
      <c r="A2619" s="87">
        <f>ROW()-1</f>
        <v>2618</v>
      </c>
      <c r="B2619" s="3" t="str">
        <f>LOWER(SUBSTITUTE(SUBSTITUTE(SUBSTITUTE(SUBSTITUTE(SUBSTITUTE(SUBSTITUTE(db[[#This Row],[NB BM]]," ",),".",""),"-",""),"(",""),")",""),"/",""))</f>
        <v>crayonputar12w101212panjangdny</v>
      </c>
      <c r="C2619" s="3" t="str">
        <f>LOWER(SUBSTITUTE(SUBSTITUTE(SUBSTITUTE(SUBSTITUTE(SUBSTITUTE(SUBSTITUTE(SUBSTITUTE(SUBSTITUTE(SUBSTITUTE(db[[#This Row],[NB NOTA]]," ",),".",""),"-",""),"(",""),")",""),",",""),"/",""),"""",""),"+",""))</f>
        <v/>
      </c>
      <c r="D2619" s="3" t="str">
        <f>LOWER(SUBSTITUTE(SUBSTITUTE(SUBSTITUTE(SUBSTITUTE(SUBSTITUTE(SUBSTITUTE(SUBSTITUTE(SUBSTITUTE(SUBSTITUTE(db[[#This Row],[NB PAJAK]]," ",""),"-",""),"(",""),")",""),".",""),",",""),"/",""),"""",""),"+",""))</f>
        <v/>
      </c>
      <c r="E2619" s="3" t="str">
        <f>LOWER(SUBSTITUTE(SUBSTITUTE(SUBSTITUTE(SUBSTITUTE(SUBSTITUTE(SUBSTITUTE(SUBSTITUTE(SUBSTITUTE(SUBSTITUTE(db[[#This Row],[NB BM]]&amp;db[[#This Row],[QTY/ CTN]]," ",),".",""),"-",""),"(",""),")",""),",",""),"/",""),"""",""),"+",""))</f>
        <v>crayonputar12w101212panjangdny192set</v>
      </c>
      <c r="F2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G2619" s="1" t="s">
        <v>1858</v>
      </c>
      <c r="I2619" s="49"/>
      <c r="J2619" s="1" t="s">
        <v>1621</v>
      </c>
      <c r="K2619" s="26" t="str">
        <f>IF(db[[#This Row],[NB NOTA_C]]="","",COUNTIF([2]!B_MSK[concat],db[[#This Row],[NB NOTA_C]]))</f>
        <v/>
      </c>
      <c r="L2619" s="7" t="s">
        <v>1637</v>
      </c>
      <c r="M2619" s="3" t="s">
        <v>2181</v>
      </c>
      <c r="N2619" s="1" t="s">
        <v>2788</v>
      </c>
      <c r="P2619" s="1" t="str">
        <f>IF(db[[#This Row],[QTY/ CTN]]="","",SUBSTITUTE(SUBSTITUTE(SUBSTITUTE(db[[#This Row],[QTY/ CTN]]," ","_",2),"(",""),")","")&amp;"_")</f>
        <v>192 SET_</v>
      </c>
      <c r="Q2619" s="1">
        <f>IF(db[[#This Row],[H_QTY/ CTN]]="","",SEARCH("_",db[[#This Row],[H_QTY/ CTN]]))</f>
        <v>8</v>
      </c>
      <c r="R2619" s="1">
        <f>IF(db[[#This Row],[H_QTY/ CTN]]="","",LEN(db[[#This Row],[H_QTY/ CTN]]))</f>
        <v>8</v>
      </c>
      <c r="S2619" s="90" t="str">
        <f>IF(db[[#This Row],[H_QTY/ CTN]]="","",LEFT(db[[#This Row],[H_QTY/ CTN]],db[[#This Row],[H_1]]-1))</f>
        <v>192 SET</v>
      </c>
      <c r="T2619" s="87" t="str">
        <f>IF(NOT(db[[#This Row],[H_1]]=db[[#This Row],[H_2]]),MID(db[[#This Row],[H_QTY/ CTN]],db[[#This Row],[H_1]]+1,db[[#This Row],[H_2]]-db[[#This Row],[H_1]]-1),"")</f>
        <v/>
      </c>
      <c r="U2619" s="87" t="str">
        <f>IF(db[[#This Row],[QTY/ CTN B]]="","",LEFT(db[[#This Row],[QTY/ CTN B]],SEARCH(" ",db[[#This Row],[QTY/ CTN B]],1)-1))</f>
        <v>192</v>
      </c>
      <c r="V2619" s="87" t="str">
        <f>IF(db[[#This Row],[QTY/ CTN B]]="","",RIGHT(db[[#This Row],[QTY/ CTN B]],LEN(db[[#This Row],[QTY/ CTN B]])-SEARCH(" ",db[[#This Row],[QTY/ CTN B]],1)))</f>
        <v>SET</v>
      </c>
      <c r="W2619" s="87" t="str">
        <f>IF(db[[#This Row],[QTY/ CTN TG]]="",IF(db[[#This Row],[STN TG]]="","",12),LEFT(db[[#This Row],[QTY/ CTN TG]],SEARCH(" ",db[[#This Row],[QTY/ CTN TG]],1)-1))</f>
        <v/>
      </c>
      <c r="X2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19" s="87" t="str">
        <f>IF(db[[#This Row],[STN K]]="","",IF(db[[#This Row],[STN TG]]="LSN",12,""))</f>
        <v/>
      </c>
      <c r="Z2619" s="87" t="str">
        <f>IF(db[[#This Row],[STN TG]]="LSN","PCS","")</f>
        <v/>
      </c>
      <c r="AA2619" s="87">
        <f>db[[#This Row],[QTY B]]*IF(db[[#This Row],[QTY TG]]="",1,db[[#This Row],[QTY TG]])*IF(db[[#This Row],[QTY K]]="",1,db[[#This Row],[QTY K]])</f>
        <v>192</v>
      </c>
      <c r="AB2619" s="87" t="str">
        <f>IF(db[[#This Row],[STN K]]="",IF(db[[#This Row],[STN TG]]="",db[[#This Row],[STN B]],db[[#This Row],[STN TG]]),db[[#This Row],[STN K]])</f>
        <v>SET</v>
      </c>
      <c r="AC2619" s="87"/>
    </row>
    <row r="2620" spans="1:29" x14ac:dyDescent="0.25">
      <c r="A2620" s="87">
        <f>ROW()-1</f>
        <v>2619</v>
      </c>
      <c r="B2620" s="3" t="str">
        <f>LOWER(SUBSTITUTE(SUBSTITUTE(SUBSTITUTE(SUBSTITUTE(SUBSTITUTE(SUBSTITUTE(db[[#This Row],[NB BM]]," ",),".",""),"-",""),"(",""),")",""),"/",""))</f>
        <v>pcgastags3219segihappy</v>
      </c>
      <c r="C2620" s="3" t="str">
        <f>LOWER(SUBSTITUTE(SUBSTITUTE(SUBSTITUTE(SUBSTITUTE(SUBSTITUTE(SUBSTITUTE(SUBSTITUTE(SUBSTITUTE(SUBSTITUTE(db[[#This Row],[NB NOTA]]," ",),".",""),"-",""),"(",""),")",""),",",""),"/",""),"""",""),"+",""))</f>
        <v/>
      </c>
      <c r="D2620" s="3" t="str">
        <f>LOWER(SUBSTITUTE(SUBSTITUTE(SUBSTITUTE(SUBSTITUTE(SUBSTITUTE(SUBSTITUTE(SUBSTITUTE(SUBSTITUTE(SUBSTITUTE(db[[#This Row],[NB PAJAK]]," ",""),"-",""),"(",""),")",""),".",""),",",""),"/",""),"""",""),"+",""))</f>
        <v/>
      </c>
      <c r="E2620" s="3" t="str">
        <f>LOWER(SUBSTITUTE(SUBSTITUTE(SUBSTITUTE(SUBSTITUTE(SUBSTITUTE(SUBSTITUTE(SUBSTITUTE(SUBSTITUTE(SUBSTITUTE(db[[#This Row],[NB BM]]&amp;db[[#This Row],[QTY/ CTN]]," ",),".",""),"-",""),"(",""),")",""),",",""),"/",""),"""",""),"+",""))</f>
        <v>pcgastags3219segihappy836pcs</v>
      </c>
      <c r="F26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836pcsuntana</v>
      </c>
      <c r="G2620" s="1" t="s">
        <v>6663</v>
      </c>
      <c r="I2620" s="49"/>
      <c r="J2620" s="1" t="s">
        <v>1621</v>
      </c>
      <c r="K2620" s="26" t="str">
        <f>IF(db[[#This Row],[NB NOTA_C]]="","",COUNTIF([2]!B_MSK[concat],db[[#This Row],[NB NOTA_C]]))</f>
        <v/>
      </c>
      <c r="L2620" s="7" t="s">
        <v>1637</v>
      </c>
      <c r="M2620" s="3" t="s">
        <v>2184</v>
      </c>
      <c r="N2620" s="1" t="s">
        <v>2810</v>
      </c>
      <c r="P2620" s="1" t="str">
        <f>IF(db[[#This Row],[QTY/ CTN]]="","",SUBSTITUTE(SUBSTITUTE(SUBSTITUTE(db[[#This Row],[QTY/ CTN]]," ","_",2),"(",""),")","")&amp;"_")</f>
        <v>836 PCS_</v>
      </c>
      <c r="Q2620" s="1">
        <f>IF(db[[#This Row],[H_QTY/ CTN]]="","",SEARCH("_",db[[#This Row],[H_QTY/ CTN]]))</f>
        <v>8</v>
      </c>
      <c r="R2620" s="1">
        <f>IF(db[[#This Row],[H_QTY/ CTN]]="","",LEN(db[[#This Row],[H_QTY/ CTN]]))</f>
        <v>8</v>
      </c>
      <c r="S2620" s="90" t="str">
        <f>IF(db[[#This Row],[H_QTY/ CTN]]="","",LEFT(db[[#This Row],[H_QTY/ CTN]],db[[#This Row],[H_1]]-1))</f>
        <v>836 PCS</v>
      </c>
      <c r="T2620" s="87" t="str">
        <f>IF(NOT(db[[#This Row],[H_1]]=db[[#This Row],[H_2]]),MID(db[[#This Row],[H_QTY/ CTN]],db[[#This Row],[H_1]]+1,db[[#This Row],[H_2]]-db[[#This Row],[H_1]]-1),"")</f>
        <v/>
      </c>
      <c r="U2620" s="87" t="str">
        <f>IF(db[[#This Row],[QTY/ CTN B]]="","",LEFT(db[[#This Row],[QTY/ CTN B]],SEARCH(" ",db[[#This Row],[QTY/ CTN B]],1)-1))</f>
        <v>836</v>
      </c>
      <c r="V2620" s="87" t="str">
        <f>IF(db[[#This Row],[QTY/ CTN B]]="","",RIGHT(db[[#This Row],[QTY/ CTN B]],LEN(db[[#This Row],[QTY/ CTN B]])-SEARCH(" ",db[[#This Row],[QTY/ CTN B]],1)))</f>
        <v>PCS</v>
      </c>
      <c r="W2620" s="87" t="str">
        <f>IF(db[[#This Row],[QTY/ CTN TG]]="",IF(db[[#This Row],[STN TG]]="","",12),LEFT(db[[#This Row],[QTY/ CTN TG]],SEARCH(" ",db[[#This Row],[QTY/ CTN TG]],1)-1))</f>
        <v/>
      </c>
      <c r="X2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0" s="87" t="str">
        <f>IF(db[[#This Row],[STN K]]="","",IF(db[[#This Row],[STN TG]]="LSN",12,""))</f>
        <v/>
      </c>
      <c r="Z2620" s="87" t="str">
        <f>IF(db[[#This Row],[STN TG]]="LSN","PCS","")</f>
        <v/>
      </c>
      <c r="AA2620" s="87">
        <f>db[[#This Row],[QTY B]]*IF(db[[#This Row],[QTY TG]]="",1,db[[#This Row],[QTY TG]])*IF(db[[#This Row],[QTY K]]="",1,db[[#This Row],[QTY K]])</f>
        <v>836</v>
      </c>
      <c r="AB2620" s="87" t="str">
        <f>IF(db[[#This Row],[STN K]]="",IF(db[[#This Row],[STN TG]]="",db[[#This Row],[STN B]],db[[#This Row],[STN TG]]),db[[#This Row],[STN K]])</f>
        <v>PCS</v>
      </c>
      <c r="AC2620" s="87"/>
    </row>
    <row r="2621" spans="1:29" x14ac:dyDescent="0.25">
      <c r="A2621" s="87">
        <f>ROW()-1</f>
        <v>2620</v>
      </c>
      <c r="B2621" s="3" t="str">
        <f>LOWER(SUBSTITUTE(SUBSTITUTE(SUBSTITUTE(SUBSTITUTE(SUBSTITUTE(SUBSTITUTE(db[[#This Row],[NB BM]]," ",),".",""),"-",""),"(",""),")",""),"/",""))</f>
        <v>pckartonkk12993d3tkt3d</v>
      </c>
      <c r="C2621" s="3" t="str">
        <f>LOWER(SUBSTITUTE(SUBSTITUTE(SUBSTITUTE(SUBSTITUTE(SUBSTITUTE(SUBSTITUTE(SUBSTITUTE(SUBSTITUTE(SUBSTITUTE(db[[#This Row],[NB NOTA]]," ",),".",""),"-",""),"(",""),")",""),",",""),"/",""),"""",""),"+",""))</f>
        <v/>
      </c>
      <c r="D2621" s="3" t="str">
        <f>LOWER(SUBSTITUTE(SUBSTITUTE(SUBSTITUTE(SUBSTITUTE(SUBSTITUTE(SUBSTITUTE(SUBSTITUTE(SUBSTITUTE(SUBSTITUTE(db[[#This Row],[NB PAJAK]]," ",""),"-",""),"(",""),")",""),".",""),",",""),"/",""),"""",""),"+",""))</f>
        <v/>
      </c>
      <c r="E2621" s="3" t="str">
        <f>LOWER(SUBSTITUTE(SUBSTITUTE(SUBSTITUTE(SUBSTITUTE(SUBSTITUTE(SUBSTITUTE(SUBSTITUTE(SUBSTITUTE(SUBSTITUTE(db[[#This Row],[NB BM]]&amp;db[[#This Row],[QTY/ CTN]]," ",),".",""),"-",""),"(",""),")",""),",",""),"/",""),"""",""),"+",""))</f>
        <v>pckartonkk12993d3tkt3d96pcs</v>
      </c>
      <c r="F26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G2621" s="1" t="s">
        <v>6479</v>
      </c>
      <c r="I2621" s="49"/>
      <c r="J2621" s="1" t="s">
        <v>1621</v>
      </c>
      <c r="K2621" s="26" t="str">
        <f>IF(db[[#This Row],[NB NOTA_C]]="","",COUNTIF([2]!B_MSK[concat],db[[#This Row],[NB NOTA_C]]))</f>
        <v/>
      </c>
      <c r="L2621" s="7" t="s">
        <v>1637</v>
      </c>
      <c r="M2621" s="3" t="s">
        <v>1673</v>
      </c>
      <c r="N2621" s="1" t="s">
        <v>2810</v>
      </c>
      <c r="P2621" s="1" t="str">
        <f>IF(db[[#This Row],[QTY/ CTN]]="","",SUBSTITUTE(SUBSTITUTE(SUBSTITUTE(db[[#This Row],[QTY/ CTN]]," ","_",2),"(",""),")","")&amp;"_")</f>
        <v>96 PCS_</v>
      </c>
      <c r="Q2621" s="1">
        <f>IF(db[[#This Row],[H_QTY/ CTN]]="","",SEARCH("_",db[[#This Row],[H_QTY/ CTN]]))</f>
        <v>7</v>
      </c>
      <c r="R2621" s="1">
        <f>IF(db[[#This Row],[H_QTY/ CTN]]="","",LEN(db[[#This Row],[H_QTY/ CTN]]))</f>
        <v>7</v>
      </c>
      <c r="S2621" s="90" t="str">
        <f>IF(db[[#This Row],[H_QTY/ CTN]]="","",LEFT(db[[#This Row],[H_QTY/ CTN]],db[[#This Row],[H_1]]-1))</f>
        <v>96 PCS</v>
      </c>
      <c r="T2621" s="87" t="str">
        <f>IF(NOT(db[[#This Row],[H_1]]=db[[#This Row],[H_2]]),MID(db[[#This Row],[H_QTY/ CTN]],db[[#This Row],[H_1]]+1,db[[#This Row],[H_2]]-db[[#This Row],[H_1]]-1),"")</f>
        <v/>
      </c>
      <c r="U2621" s="87" t="str">
        <f>IF(db[[#This Row],[QTY/ CTN B]]="","",LEFT(db[[#This Row],[QTY/ CTN B]],SEARCH(" ",db[[#This Row],[QTY/ CTN B]],1)-1))</f>
        <v>96</v>
      </c>
      <c r="V2621" s="87" t="str">
        <f>IF(db[[#This Row],[QTY/ CTN B]]="","",RIGHT(db[[#This Row],[QTY/ CTN B]],LEN(db[[#This Row],[QTY/ CTN B]])-SEARCH(" ",db[[#This Row],[QTY/ CTN B]],1)))</f>
        <v>PCS</v>
      </c>
      <c r="W2621" s="87" t="str">
        <f>IF(db[[#This Row],[QTY/ CTN TG]]="",IF(db[[#This Row],[STN TG]]="","",12),LEFT(db[[#This Row],[QTY/ CTN TG]],SEARCH(" ",db[[#This Row],[QTY/ CTN TG]],1)-1))</f>
        <v/>
      </c>
      <c r="X2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1" s="87" t="str">
        <f>IF(db[[#This Row],[STN K]]="","",IF(db[[#This Row],[STN TG]]="LSN",12,""))</f>
        <v/>
      </c>
      <c r="Z2621" s="87" t="str">
        <f>IF(db[[#This Row],[STN TG]]="LSN","PCS","")</f>
        <v/>
      </c>
      <c r="AA2621" s="87">
        <f>db[[#This Row],[QTY B]]*IF(db[[#This Row],[QTY TG]]="",1,db[[#This Row],[QTY TG]])*IF(db[[#This Row],[QTY K]]="",1,db[[#This Row],[QTY K]])</f>
        <v>96</v>
      </c>
      <c r="AB2621" s="87" t="str">
        <f>IF(db[[#This Row],[STN K]]="",IF(db[[#This Row],[STN TG]]="",db[[#This Row],[STN B]],db[[#This Row],[STN TG]]),db[[#This Row],[STN K]])</f>
        <v>PCS</v>
      </c>
      <c r="AC2621" s="87"/>
    </row>
    <row r="2622" spans="1:29" x14ac:dyDescent="0.25">
      <c r="A2622" s="87">
        <f>ROW()-1</f>
        <v>2621</v>
      </c>
      <c r="B2622" s="3" t="str">
        <f>LOWER(SUBSTITUTE(SUBSTITUTE(SUBSTITUTE(SUBSTITUTE(SUBSTITUTE(SUBSTITUTE(db[[#This Row],[NB BM]]," ",),".",""),"-",""),"(",""),")",""),"/",""))</f>
        <v>pcklgad1228x20setbt21</v>
      </c>
      <c r="C2622" s="3" t="str">
        <f>LOWER(SUBSTITUTE(SUBSTITUTE(SUBSTITUTE(SUBSTITUTE(SUBSTITUTE(SUBSTITUTE(SUBSTITUTE(SUBSTITUTE(SUBSTITUTE(db[[#This Row],[NB NOTA]]," ",),".",""),"-",""),"(",""),")",""),",",""),"/",""),"""",""),"+",""))</f>
        <v/>
      </c>
      <c r="D2622" s="3" t="str">
        <f>LOWER(SUBSTITUTE(SUBSTITUTE(SUBSTITUTE(SUBSTITUTE(SUBSTITUTE(SUBSTITUTE(SUBSTITUTE(SUBSTITUTE(SUBSTITUTE(db[[#This Row],[NB PAJAK]]," ",""),"-",""),"(",""),")",""),".",""),",",""),"/",""),"""",""),"+",""))</f>
        <v/>
      </c>
      <c r="E2622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pcklgad1228x20setbt21192pcs</v>
      </c>
      <c r="F26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G2622" s="1" t="s">
        <v>6491</v>
      </c>
      <c r="I2622" s="49"/>
      <c r="J2622" s="1" t="s">
        <v>1621</v>
      </c>
      <c r="K2622" s="26" t="str">
        <f>IF(db[[#This Row],[NB NOTA_C]]="","",COUNTIF([2]!B_MSK[concat],db[[#This Row],[NB NOTA_C]]))</f>
        <v/>
      </c>
      <c r="L2622" s="7" t="s">
        <v>1637</v>
      </c>
      <c r="M2622" s="3" t="s">
        <v>1767</v>
      </c>
      <c r="N2622" s="1" t="s">
        <v>2810</v>
      </c>
      <c r="P2622" s="1" t="str">
        <f>IF(db[[#This Row],[QTY/ CTN]]="","",SUBSTITUTE(SUBSTITUTE(SUBSTITUTE(db[[#This Row],[QTY/ CTN]]," ","_",2),"(",""),")","")&amp;"_")</f>
        <v>192 PCS_</v>
      </c>
      <c r="Q2622" s="1">
        <f>IF(db[[#This Row],[H_QTY/ CTN]]="","",SEARCH("_",db[[#This Row],[H_QTY/ CTN]]))</f>
        <v>8</v>
      </c>
      <c r="R2622" s="1">
        <f>IF(db[[#This Row],[H_QTY/ CTN]]="","",LEN(db[[#This Row],[H_QTY/ CTN]]))</f>
        <v>8</v>
      </c>
      <c r="S2622" s="90" t="str">
        <f>IF(db[[#This Row],[H_QTY/ CTN]]="","",LEFT(db[[#This Row],[H_QTY/ CTN]],db[[#This Row],[H_1]]-1))</f>
        <v>192 PCS</v>
      </c>
      <c r="T2622" s="87" t="str">
        <f>IF(NOT(db[[#This Row],[H_1]]=db[[#This Row],[H_2]]),MID(db[[#This Row],[H_QTY/ CTN]],db[[#This Row],[H_1]]+1,db[[#This Row],[H_2]]-db[[#This Row],[H_1]]-1),"")</f>
        <v/>
      </c>
      <c r="U2622" s="87" t="str">
        <f>IF(db[[#This Row],[QTY/ CTN B]]="","",LEFT(db[[#This Row],[QTY/ CTN B]],SEARCH(" ",db[[#This Row],[QTY/ CTN B]],1)-1))</f>
        <v>192</v>
      </c>
      <c r="V2622" s="87" t="str">
        <f>IF(db[[#This Row],[QTY/ CTN B]]="","",RIGHT(db[[#This Row],[QTY/ CTN B]],LEN(db[[#This Row],[QTY/ CTN B]])-SEARCH(" ",db[[#This Row],[QTY/ CTN B]],1)))</f>
        <v>PCS</v>
      </c>
      <c r="W2622" s="87" t="str">
        <f>IF(db[[#This Row],[QTY/ CTN TG]]="",IF(db[[#This Row],[STN TG]]="","",12),LEFT(db[[#This Row],[QTY/ CTN TG]],SEARCH(" ",db[[#This Row],[QTY/ CTN TG]],1)-1))</f>
        <v/>
      </c>
      <c r="X2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2" s="87" t="str">
        <f>IF(db[[#This Row],[STN K]]="","",IF(db[[#This Row],[STN TG]]="LSN",12,""))</f>
        <v/>
      </c>
      <c r="Z2622" s="87" t="str">
        <f>IF(db[[#This Row],[STN TG]]="LSN","PCS","")</f>
        <v/>
      </c>
      <c r="AA2622" s="87">
        <f>db[[#This Row],[QTY B]]*IF(db[[#This Row],[QTY TG]]="",1,db[[#This Row],[QTY TG]])*IF(db[[#This Row],[QTY K]]="",1,db[[#This Row],[QTY K]])</f>
        <v>192</v>
      </c>
      <c r="AB2622" s="87" t="str">
        <f>IF(db[[#This Row],[STN K]]="",IF(db[[#This Row],[STN TG]]="",db[[#This Row],[STN B]],db[[#This Row],[STN TG]]),db[[#This Row],[STN K]])</f>
        <v>PCS</v>
      </c>
      <c r="AC2622" s="87"/>
    </row>
    <row r="2623" spans="1:29" x14ac:dyDescent="0.25">
      <c r="A2623" s="143">
        <f>ROW()-1</f>
        <v>2622</v>
      </c>
      <c r="B2623" s="3" t="str">
        <f>LOWER(SUBSTITUTE(SUBSTITUTE(SUBSTITUTE(SUBSTITUTE(SUBSTITUTE(SUBSTITUTE(db[[#This Row],[NB BM]]," ",),".",""),"-",""),"(",""),")",""),"/",""))</f>
        <v>pcklgb305cs</v>
      </c>
      <c r="C2623" s="3" t="str">
        <f>LOWER(SUBSTITUTE(SUBSTITUTE(SUBSTITUTE(SUBSTITUTE(SUBSTITUTE(SUBSTITUTE(SUBSTITUTE(SUBSTITUTE(SUBSTITUTE(db[[#This Row],[NB NOTA]]," ",),".",""),"-",""),"(",""),")",""),",",""),"/",""),"""",""),"+",""))</f>
        <v/>
      </c>
      <c r="D2623" s="3" t="str">
        <f>LOWER(SUBSTITUTE(SUBSTITUTE(SUBSTITUTE(SUBSTITUTE(SUBSTITUTE(SUBSTITUTE(SUBSTITUTE(SUBSTITUTE(SUBSTITUTE(db[[#This Row],[NB PAJAK]]," ",""),"-",""),"(",""),")",""),".",""),",",""),"/",""),"""",""),"+",""))</f>
        <v/>
      </c>
      <c r="E2623" s="3" t="str">
        <f>LOWER(SUBSTITUTE(SUBSTITUTE(SUBSTITUTE(SUBSTITUTE(SUBSTITUTE(SUBSTITUTE(SUBSTITUTE(SUBSTITUTE(SUBSTITUTE(db[[#This Row],[NB BM]]&amp;db[[#This Row],[QTY/ CTN]]," ",),".",""),"-",""),"(",""),")",""),",",""),"/",""),"""",""),"+",""))</f>
        <v>pcklgb305cs120pcs</v>
      </c>
      <c r="F26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G2623" s="1" t="s">
        <v>6664</v>
      </c>
      <c r="I2623" s="49"/>
      <c r="J2623" s="1" t="s">
        <v>1621</v>
      </c>
      <c r="K2623" s="26" t="str">
        <f>IF(db[[#This Row],[NB NOTA_C]]="","",COUNTIF([2]!B_MSK[concat],db[[#This Row],[NB NOTA_C]]))</f>
        <v/>
      </c>
      <c r="L2623" s="7" t="s">
        <v>1637</v>
      </c>
      <c r="M2623" s="3" t="s">
        <v>1667</v>
      </c>
      <c r="N2623" s="1" t="s">
        <v>2810</v>
      </c>
      <c r="P2623" s="1" t="str">
        <f>IF(db[[#This Row],[QTY/ CTN]]="","",SUBSTITUTE(SUBSTITUTE(SUBSTITUTE(db[[#This Row],[QTY/ CTN]]," ","_",2),"(",""),")","")&amp;"_")</f>
        <v>120 PCS_</v>
      </c>
      <c r="Q2623" s="1">
        <f>IF(db[[#This Row],[H_QTY/ CTN]]="","",SEARCH("_",db[[#This Row],[H_QTY/ CTN]]))</f>
        <v>8</v>
      </c>
      <c r="R2623" s="1">
        <f>IF(db[[#This Row],[H_QTY/ CTN]]="","",LEN(db[[#This Row],[H_QTY/ CTN]]))</f>
        <v>8</v>
      </c>
      <c r="S2623" s="90" t="str">
        <f>IF(db[[#This Row],[H_QTY/ CTN]]="","",LEFT(db[[#This Row],[H_QTY/ CTN]],db[[#This Row],[H_1]]-1))</f>
        <v>120 PCS</v>
      </c>
      <c r="T2623" s="87" t="str">
        <f>IF(NOT(db[[#This Row],[H_1]]=db[[#This Row],[H_2]]),MID(db[[#This Row],[H_QTY/ CTN]],db[[#This Row],[H_1]]+1,db[[#This Row],[H_2]]-db[[#This Row],[H_1]]-1),"")</f>
        <v/>
      </c>
      <c r="U2623" s="87" t="str">
        <f>IF(db[[#This Row],[QTY/ CTN B]]="","",LEFT(db[[#This Row],[QTY/ CTN B]],SEARCH(" ",db[[#This Row],[QTY/ CTN B]],1)-1))</f>
        <v>120</v>
      </c>
      <c r="V2623" s="87" t="str">
        <f>IF(db[[#This Row],[QTY/ CTN B]]="","",RIGHT(db[[#This Row],[QTY/ CTN B]],LEN(db[[#This Row],[QTY/ CTN B]])-SEARCH(" ",db[[#This Row],[QTY/ CTN B]],1)))</f>
        <v>PCS</v>
      </c>
      <c r="W2623" s="87" t="str">
        <f>IF(db[[#This Row],[QTY/ CTN TG]]="",IF(db[[#This Row],[STN TG]]="","",12),LEFT(db[[#This Row],[QTY/ CTN TG]],SEARCH(" ",db[[#This Row],[QTY/ CTN TG]],1)-1))</f>
        <v/>
      </c>
      <c r="X2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3" s="87" t="str">
        <f>IF(db[[#This Row],[STN K]]="","",IF(db[[#This Row],[STN TG]]="LSN",12,""))</f>
        <v/>
      </c>
      <c r="Z2623" s="87" t="str">
        <f>IF(db[[#This Row],[STN TG]]="LSN","PCS","")</f>
        <v/>
      </c>
      <c r="AA2623" s="87">
        <f>db[[#This Row],[QTY B]]*IF(db[[#This Row],[QTY TG]]="",1,db[[#This Row],[QTY TG]])*IF(db[[#This Row],[QTY K]]="",1,db[[#This Row],[QTY K]])</f>
        <v>120</v>
      </c>
      <c r="AB2623" s="87" t="str">
        <f>IF(db[[#This Row],[STN K]]="",IF(db[[#This Row],[STN TG]]="",db[[#This Row],[STN B]],db[[#This Row],[STN TG]]),db[[#This Row],[STN K]])</f>
        <v>PCS</v>
      </c>
      <c r="AC2623" s="87"/>
    </row>
    <row r="2624" spans="1:29" x14ac:dyDescent="0.25">
      <c r="A2624" s="143">
        <f>ROW()-1</f>
        <v>2623</v>
      </c>
      <c r="B2624" s="3" t="str">
        <f>LOWER(SUBSTITUTE(SUBSTITUTE(SUBSTITUTE(SUBSTITUTE(SUBSTITUTE(SUBSTITUTE(db[[#This Row],[NB BM]]," ",),".",""),"-",""),"(",""),")",""),"/",""))</f>
        <v>pcmagnita11908x23puasenterdny</v>
      </c>
      <c r="C2624" s="3" t="str">
        <f>LOWER(SUBSTITUTE(SUBSTITUTE(SUBSTITUTE(SUBSTITUTE(SUBSTITUTE(SUBSTITUTE(SUBSTITUTE(SUBSTITUTE(SUBSTITUTE(db[[#This Row],[NB NOTA]]," ",),".",""),"-",""),"(",""),")",""),",",""),"/",""),"""",""),"+",""))</f>
        <v/>
      </c>
      <c r="D2624" s="3" t="str">
        <f>LOWER(SUBSTITUTE(SUBSTITUTE(SUBSTITUTE(SUBSTITUTE(SUBSTITUTE(SUBSTITUTE(SUBSTITUTE(SUBSTITUTE(SUBSTITUTE(db[[#This Row],[NB PAJAK]]," ",""),"-",""),"(",""),")",""),".",""),",",""),"/",""),"""",""),"+",""))</f>
        <v/>
      </c>
      <c r="E2624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pcmagnita11908x23puasenterdny144pcs</v>
      </c>
      <c r="F26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G2624" s="1" t="s">
        <v>6529</v>
      </c>
      <c r="I2624" s="49"/>
      <c r="J2624" s="1" t="s">
        <v>1621</v>
      </c>
      <c r="K2624" s="26" t="str">
        <f>IF(db[[#This Row],[NB NOTA_C]]="","",COUNTIF([2]!B_MSK[concat],db[[#This Row],[NB NOTA_C]]))</f>
        <v/>
      </c>
      <c r="L2624" s="7" t="s">
        <v>1637</v>
      </c>
      <c r="M2624" s="3" t="s">
        <v>1664</v>
      </c>
      <c r="N2624" s="1" t="s">
        <v>2810</v>
      </c>
      <c r="P2624" s="1" t="str">
        <f>IF(db[[#This Row],[QTY/ CTN]]="","",SUBSTITUTE(SUBSTITUTE(SUBSTITUTE(db[[#This Row],[QTY/ CTN]]," ","_",2),"(",""),")","")&amp;"_")</f>
        <v>144 PCS_</v>
      </c>
      <c r="Q2624" s="1">
        <f>IF(db[[#This Row],[H_QTY/ CTN]]="","",SEARCH("_",db[[#This Row],[H_QTY/ CTN]]))</f>
        <v>8</v>
      </c>
      <c r="R2624" s="1">
        <f>IF(db[[#This Row],[H_QTY/ CTN]]="","",LEN(db[[#This Row],[H_QTY/ CTN]]))</f>
        <v>8</v>
      </c>
      <c r="S2624" s="90" t="str">
        <f>IF(db[[#This Row],[H_QTY/ CTN]]="","",LEFT(db[[#This Row],[H_QTY/ CTN]],db[[#This Row],[H_1]]-1))</f>
        <v>144 PCS</v>
      </c>
      <c r="T2624" s="87" t="str">
        <f>IF(NOT(db[[#This Row],[H_1]]=db[[#This Row],[H_2]]),MID(db[[#This Row],[H_QTY/ CTN]],db[[#This Row],[H_1]]+1,db[[#This Row],[H_2]]-db[[#This Row],[H_1]]-1),"")</f>
        <v/>
      </c>
      <c r="U2624" s="87" t="str">
        <f>IF(db[[#This Row],[QTY/ CTN B]]="","",LEFT(db[[#This Row],[QTY/ CTN B]],SEARCH(" ",db[[#This Row],[QTY/ CTN B]],1)-1))</f>
        <v>144</v>
      </c>
      <c r="V2624" s="87" t="str">
        <f>IF(db[[#This Row],[QTY/ CTN B]]="","",RIGHT(db[[#This Row],[QTY/ CTN B]],LEN(db[[#This Row],[QTY/ CTN B]])-SEARCH(" ",db[[#This Row],[QTY/ CTN B]],1)))</f>
        <v>PCS</v>
      </c>
      <c r="W2624" s="87" t="str">
        <f>IF(db[[#This Row],[QTY/ CTN TG]]="",IF(db[[#This Row],[STN TG]]="","",12),LEFT(db[[#This Row],[QTY/ CTN TG]],SEARCH(" ",db[[#This Row],[QTY/ CTN TG]],1)-1))</f>
        <v/>
      </c>
      <c r="X2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4" s="87" t="str">
        <f>IF(db[[#This Row],[STN K]]="","",IF(db[[#This Row],[STN TG]]="LSN",12,""))</f>
        <v/>
      </c>
      <c r="Z2624" s="87" t="str">
        <f>IF(db[[#This Row],[STN TG]]="LSN","PCS","")</f>
        <v/>
      </c>
      <c r="AA2624" s="87">
        <f>db[[#This Row],[QTY B]]*IF(db[[#This Row],[QTY TG]]="",1,db[[#This Row],[QTY TG]])*IF(db[[#This Row],[QTY K]]="",1,db[[#This Row],[QTY K]])</f>
        <v>144</v>
      </c>
      <c r="AB2624" s="87" t="str">
        <f>IF(db[[#This Row],[STN K]]="",IF(db[[#This Row],[STN TG]]="",db[[#This Row],[STN B]],db[[#This Row],[STN TG]]),db[[#This Row],[STN K]])</f>
        <v>PCS</v>
      </c>
      <c r="AC2624" s="87"/>
    </row>
    <row r="2625" spans="1:29" x14ac:dyDescent="0.25">
      <c r="A2625" s="143">
        <f>ROW()-1</f>
        <v>2624</v>
      </c>
      <c r="B2625" s="3" t="str">
        <f>LOWER(SUBSTITUTE(SUBSTITUTE(SUBSTITUTE(SUBSTITUTE(SUBSTITUTE(SUBSTITUTE(db[[#This Row],[NB BM]]," ",),".",""),"-",""),"(",""),")",""),"/",""))</f>
        <v>pcmagnitkt7775x22pubgltbt21</v>
      </c>
      <c r="C2625" s="3" t="str">
        <f>LOWER(SUBSTITUTE(SUBSTITUTE(SUBSTITUTE(SUBSTITUTE(SUBSTITUTE(SUBSTITUTE(SUBSTITUTE(SUBSTITUTE(SUBSTITUTE(db[[#This Row],[NB NOTA]]," ",),".",""),"-",""),"(",""),")",""),",",""),"/",""),"""",""),"+",""))</f>
        <v/>
      </c>
      <c r="D2625" s="3" t="str">
        <f>LOWER(SUBSTITUTE(SUBSTITUTE(SUBSTITUTE(SUBSTITUTE(SUBSTITUTE(SUBSTITUTE(SUBSTITUTE(SUBSTITUTE(SUBSTITUTE(db[[#This Row],[NB PAJAK]]," ",""),"-",""),"(",""),")",""),".",""),",",""),"/",""),"""",""),"+",""))</f>
        <v/>
      </c>
      <c r="E2625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pcmagnitkt7775x22pubgltbt21144pcs</v>
      </c>
      <c r="F26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G2625" s="1" t="s">
        <v>6545</v>
      </c>
      <c r="I2625" s="49"/>
      <c r="J2625" s="1" t="s">
        <v>1621</v>
      </c>
      <c r="K2625" s="26" t="str">
        <f>IF(db[[#This Row],[NB NOTA_C]]="","",COUNTIF([2]!B_MSK[concat],db[[#This Row],[NB NOTA_C]]))</f>
        <v/>
      </c>
      <c r="L2625" s="7" t="s">
        <v>1637</v>
      </c>
      <c r="M2625" s="3" t="s">
        <v>1664</v>
      </c>
      <c r="N2625" s="1" t="s">
        <v>2810</v>
      </c>
      <c r="P2625" s="1" t="str">
        <f>IF(db[[#This Row],[QTY/ CTN]]="","",SUBSTITUTE(SUBSTITUTE(SUBSTITUTE(db[[#This Row],[QTY/ CTN]]," ","_",2),"(",""),")","")&amp;"_")</f>
        <v>144 PCS_</v>
      </c>
      <c r="Q2625" s="1">
        <f>IF(db[[#This Row],[H_QTY/ CTN]]="","",SEARCH("_",db[[#This Row],[H_QTY/ CTN]]))</f>
        <v>8</v>
      </c>
      <c r="R2625" s="1">
        <f>IF(db[[#This Row],[H_QTY/ CTN]]="","",LEN(db[[#This Row],[H_QTY/ CTN]]))</f>
        <v>8</v>
      </c>
      <c r="S2625" s="90" t="str">
        <f>IF(db[[#This Row],[H_QTY/ CTN]]="","",LEFT(db[[#This Row],[H_QTY/ CTN]],db[[#This Row],[H_1]]-1))</f>
        <v>144 PCS</v>
      </c>
      <c r="T2625" s="87" t="str">
        <f>IF(NOT(db[[#This Row],[H_1]]=db[[#This Row],[H_2]]),MID(db[[#This Row],[H_QTY/ CTN]],db[[#This Row],[H_1]]+1,db[[#This Row],[H_2]]-db[[#This Row],[H_1]]-1),"")</f>
        <v/>
      </c>
      <c r="U2625" s="87" t="str">
        <f>IF(db[[#This Row],[QTY/ CTN B]]="","",LEFT(db[[#This Row],[QTY/ CTN B]],SEARCH(" ",db[[#This Row],[QTY/ CTN B]],1)-1))</f>
        <v>144</v>
      </c>
      <c r="V2625" s="87" t="str">
        <f>IF(db[[#This Row],[QTY/ CTN B]]="","",RIGHT(db[[#This Row],[QTY/ CTN B]],LEN(db[[#This Row],[QTY/ CTN B]])-SEARCH(" ",db[[#This Row],[QTY/ CTN B]],1)))</f>
        <v>PCS</v>
      </c>
      <c r="W2625" s="87" t="str">
        <f>IF(db[[#This Row],[QTY/ CTN TG]]="",IF(db[[#This Row],[STN TG]]="","",12),LEFT(db[[#This Row],[QTY/ CTN TG]],SEARCH(" ",db[[#This Row],[QTY/ CTN TG]],1)-1))</f>
        <v/>
      </c>
      <c r="X2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5" s="87" t="str">
        <f>IF(db[[#This Row],[STN K]]="","",IF(db[[#This Row],[STN TG]]="LSN",12,""))</f>
        <v/>
      </c>
      <c r="Z2625" s="87" t="str">
        <f>IF(db[[#This Row],[STN TG]]="LSN","PCS","")</f>
        <v/>
      </c>
      <c r="AA2625" s="87">
        <f>db[[#This Row],[QTY B]]*IF(db[[#This Row],[QTY TG]]="",1,db[[#This Row],[QTY TG]])*IF(db[[#This Row],[QTY K]]="",1,db[[#This Row],[QTY K]])</f>
        <v>144</v>
      </c>
      <c r="AB2625" s="87" t="str">
        <f>IF(db[[#This Row],[STN K]]="",IF(db[[#This Row],[STN TG]]="",db[[#This Row],[STN B]],db[[#This Row],[STN TG]]),db[[#This Row],[STN K]])</f>
        <v>PCS</v>
      </c>
      <c r="AC2625" s="87"/>
    </row>
    <row r="2626" spans="1:29" x14ac:dyDescent="0.25">
      <c r="A2626" s="143">
        <f>ROW()-1</f>
        <v>2625</v>
      </c>
      <c r="B2626" s="3" t="str">
        <f>LOWER(SUBSTITUTE(SUBSTITUTE(SUBSTITUTE(SUBSTITUTE(SUBSTITUTE(SUBSTITUTE(db[[#This Row],[NB BM]]," ",),".",""),"-",""),"(",""),")",""),"/",""))</f>
        <v>pcmagnits9696</v>
      </c>
      <c r="C2626" s="3" t="str">
        <f>LOWER(SUBSTITUTE(SUBSTITUTE(SUBSTITUTE(SUBSTITUTE(SUBSTITUTE(SUBSTITUTE(SUBSTITUTE(SUBSTITUTE(SUBSTITUTE(db[[#This Row],[NB NOTA]]," ",),".",""),"-",""),"(",""),")",""),",",""),"/",""),"""",""),"+",""))</f>
        <v/>
      </c>
      <c r="D2626" s="3" t="str">
        <f>LOWER(SUBSTITUTE(SUBSTITUTE(SUBSTITUTE(SUBSTITUTE(SUBSTITUTE(SUBSTITUTE(SUBSTITUTE(SUBSTITUTE(SUBSTITUTE(db[[#This Row],[NB PAJAK]]," ",""),"-",""),"(",""),")",""),".",""),",",""),"/",""),"""",""),"+",""))</f>
        <v/>
      </c>
      <c r="E2626" s="3" t="str">
        <f>LOWER(SUBSTITUTE(SUBSTITUTE(SUBSTITUTE(SUBSTITUTE(SUBSTITUTE(SUBSTITUTE(SUBSTITUTE(SUBSTITUTE(SUBSTITUTE(db[[#This Row],[NB BM]]&amp;db[[#This Row],[QTY/ CTN]]," ",),".",""),"-",""),"(",""),")",""),",",""),"/",""),"""",""),"+",""))</f>
        <v>pcmagnits9696120pcs</v>
      </c>
      <c r="F2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G2626" s="1" t="s">
        <v>6556</v>
      </c>
      <c r="I2626" s="49"/>
      <c r="J2626" s="1" t="s">
        <v>1621</v>
      </c>
      <c r="K2626" s="26" t="str">
        <f>IF(db[[#This Row],[NB NOTA_C]]="","",COUNTIF([2]!B_MSK[concat],db[[#This Row],[NB NOTA_C]]))</f>
        <v/>
      </c>
      <c r="L2626" s="7" t="s">
        <v>1637</v>
      </c>
      <c r="M2626" s="3" t="s">
        <v>1667</v>
      </c>
      <c r="N2626" s="1" t="s">
        <v>2810</v>
      </c>
      <c r="P2626" s="1" t="str">
        <f>IF(db[[#This Row],[QTY/ CTN]]="","",SUBSTITUTE(SUBSTITUTE(SUBSTITUTE(db[[#This Row],[QTY/ CTN]]," ","_",2),"(",""),")","")&amp;"_")</f>
        <v>120 PCS_</v>
      </c>
      <c r="Q2626" s="1">
        <f>IF(db[[#This Row],[H_QTY/ CTN]]="","",SEARCH("_",db[[#This Row],[H_QTY/ CTN]]))</f>
        <v>8</v>
      </c>
      <c r="R2626" s="1">
        <f>IF(db[[#This Row],[H_QTY/ CTN]]="","",LEN(db[[#This Row],[H_QTY/ CTN]]))</f>
        <v>8</v>
      </c>
      <c r="S2626" s="90" t="str">
        <f>IF(db[[#This Row],[H_QTY/ CTN]]="","",LEFT(db[[#This Row],[H_QTY/ CTN]],db[[#This Row],[H_1]]-1))</f>
        <v>120 PCS</v>
      </c>
      <c r="T2626" s="87" t="str">
        <f>IF(NOT(db[[#This Row],[H_1]]=db[[#This Row],[H_2]]),MID(db[[#This Row],[H_QTY/ CTN]],db[[#This Row],[H_1]]+1,db[[#This Row],[H_2]]-db[[#This Row],[H_1]]-1),"")</f>
        <v/>
      </c>
      <c r="U2626" s="87" t="str">
        <f>IF(db[[#This Row],[QTY/ CTN B]]="","",LEFT(db[[#This Row],[QTY/ CTN B]],SEARCH(" ",db[[#This Row],[QTY/ CTN B]],1)-1))</f>
        <v>120</v>
      </c>
      <c r="V2626" s="87" t="str">
        <f>IF(db[[#This Row],[QTY/ CTN B]]="","",RIGHT(db[[#This Row],[QTY/ CTN B]],LEN(db[[#This Row],[QTY/ CTN B]])-SEARCH(" ",db[[#This Row],[QTY/ CTN B]],1)))</f>
        <v>PCS</v>
      </c>
      <c r="W2626" s="87" t="str">
        <f>IF(db[[#This Row],[QTY/ CTN TG]]="",IF(db[[#This Row],[STN TG]]="","",12),LEFT(db[[#This Row],[QTY/ CTN TG]],SEARCH(" ",db[[#This Row],[QTY/ CTN TG]],1)-1))</f>
        <v/>
      </c>
      <c r="X2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6" s="87" t="str">
        <f>IF(db[[#This Row],[STN K]]="","",IF(db[[#This Row],[STN TG]]="LSN",12,""))</f>
        <v/>
      </c>
      <c r="Z2626" s="87" t="str">
        <f>IF(db[[#This Row],[STN TG]]="LSN","PCS","")</f>
        <v/>
      </c>
      <c r="AA2626" s="87">
        <f>db[[#This Row],[QTY B]]*IF(db[[#This Row],[QTY TG]]="",1,db[[#This Row],[QTY TG]])*IF(db[[#This Row],[QTY K]]="",1,db[[#This Row],[QTY K]])</f>
        <v>120</v>
      </c>
      <c r="AB2626" s="87" t="str">
        <f>IF(db[[#This Row],[STN K]]="",IF(db[[#This Row],[STN TG]]="",db[[#This Row],[STN B]],db[[#This Row],[STN TG]]),db[[#This Row],[STN K]])</f>
        <v>PCS</v>
      </c>
      <c r="AC2626" s="87"/>
    </row>
    <row r="2627" spans="1:29" x14ac:dyDescent="0.25">
      <c r="A2627" s="143">
        <f>ROW()-1</f>
        <v>2626</v>
      </c>
      <c r="B2627" s="3" t="str">
        <f>LOWER(SUBSTITUTE(SUBSTITUTE(SUBSTITUTE(SUBSTITUTE(SUBSTITUTE(SUBSTITUTE(db[[#This Row],[NB BM]]," ",),".",""),"-",""),"(",""),")",""),"/",""))</f>
        <v>stamppadhero2460kecil</v>
      </c>
      <c r="C2627" s="3" t="str">
        <f>LOWER(SUBSTITUTE(SUBSTITUTE(SUBSTITUTE(SUBSTITUTE(SUBSTITUTE(SUBSTITUTE(SUBSTITUTE(SUBSTITUTE(SUBSTITUTE(db[[#This Row],[NB NOTA]]," ",),".",""),"-",""),"(",""),")",""),",",""),"/",""),"""",""),"+",""))</f>
        <v/>
      </c>
      <c r="D2627" s="3" t="str">
        <f>LOWER(SUBSTITUTE(SUBSTITUTE(SUBSTITUTE(SUBSTITUTE(SUBSTITUTE(SUBSTITUTE(SUBSTITUTE(SUBSTITUTE(SUBSTITUTE(db[[#This Row],[NB PAJAK]]," ",""),"-",""),"(",""),")",""),".",""),",",""),"/",""),"""",""),"+",""))</f>
        <v/>
      </c>
      <c r="E2627" s="3" t="str">
        <f>LOWER(SUBSTITUTE(SUBSTITUTE(SUBSTITUTE(SUBSTITUTE(SUBSTITUTE(SUBSTITUTE(SUBSTITUTE(SUBSTITUTE(SUBSTITUTE(db[[#This Row],[NB BM]]&amp;db[[#This Row],[QTY/ CTN]]," ",),".",""),"-",""),"(",""),")",""),",",""),"/",""),"""",""),"+",""))</f>
        <v>stamppadhero2460kecil24lsn</v>
      </c>
      <c r="F2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G2627" s="1" t="s">
        <v>2009</v>
      </c>
      <c r="I2627" s="49"/>
      <c r="J2627" s="1" t="s">
        <v>1621</v>
      </c>
      <c r="K2627" s="26" t="str">
        <f>IF(db[[#This Row],[NB NOTA_C]]="","",COUNTIF([2]!B_MSK[concat],db[[#This Row],[NB NOTA_C]]))</f>
        <v/>
      </c>
      <c r="L2627" s="7" t="s">
        <v>2159</v>
      </c>
      <c r="M2627" s="3" t="s">
        <v>1721</v>
      </c>
      <c r="N2627" s="1" t="s">
        <v>2817</v>
      </c>
      <c r="P2627" s="1" t="str">
        <f>IF(db[[#This Row],[QTY/ CTN]]="","",SUBSTITUTE(SUBSTITUTE(SUBSTITUTE(db[[#This Row],[QTY/ CTN]]," ","_",2),"(",""),")","")&amp;"_")</f>
        <v>24 LSN_</v>
      </c>
      <c r="Q2627" s="1">
        <f>IF(db[[#This Row],[H_QTY/ CTN]]="","",SEARCH("_",db[[#This Row],[H_QTY/ CTN]]))</f>
        <v>7</v>
      </c>
      <c r="R2627" s="1">
        <f>IF(db[[#This Row],[H_QTY/ CTN]]="","",LEN(db[[#This Row],[H_QTY/ CTN]]))</f>
        <v>7</v>
      </c>
      <c r="S2627" s="90" t="str">
        <f>IF(db[[#This Row],[H_QTY/ CTN]]="","",LEFT(db[[#This Row],[H_QTY/ CTN]],db[[#This Row],[H_1]]-1))</f>
        <v>24 LSN</v>
      </c>
      <c r="T2627" s="87" t="str">
        <f>IF(NOT(db[[#This Row],[H_1]]=db[[#This Row],[H_2]]),MID(db[[#This Row],[H_QTY/ CTN]],db[[#This Row],[H_1]]+1,db[[#This Row],[H_2]]-db[[#This Row],[H_1]]-1),"")</f>
        <v/>
      </c>
      <c r="U2627" s="87" t="str">
        <f>IF(db[[#This Row],[QTY/ CTN B]]="","",LEFT(db[[#This Row],[QTY/ CTN B]],SEARCH(" ",db[[#This Row],[QTY/ CTN B]],1)-1))</f>
        <v>24</v>
      </c>
      <c r="V2627" s="87" t="str">
        <f>IF(db[[#This Row],[QTY/ CTN B]]="","",RIGHT(db[[#This Row],[QTY/ CTN B]],LEN(db[[#This Row],[QTY/ CTN B]])-SEARCH(" ",db[[#This Row],[QTY/ CTN B]],1)))</f>
        <v>LSN</v>
      </c>
      <c r="W2627" s="87">
        <f>IF(db[[#This Row],[QTY/ CTN TG]]="",IF(db[[#This Row],[STN TG]]="","",12),LEFT(db[[#This Row],[QTY/ CTN TG]],SEARCH(" ",db[[#This Row],[QTY/ CTN TG]],1)-1))</f>
        <v>12</v>
      </c>
      <c r="X2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27" s="87" t="str">
        <f>IF(db[[#This Row],[STN K]]="","",IF(db[[#This Row],[STN TG]]="LSN",12,""))</f>
        <v/>
      </c>
      <c r="Z2627" s="87" t="str">
        <f>IF(db[[#This Row],[STN TG]]="LSN","PCS","")</f>
        <v/>
      </c>
      <c r="AA2627" s="87">
        <f>db[[#This Row],[QTY B]]*IF(db[[#This Row],[QTY TG]]="",1,db[[#This Row],[QTY TG]])*IF(db[[#This Row],[QTY K]]="",1,db[[#This Row],[QTY K]])</f>
        <v>288</v>
      </c>
      <c r="AB2627" s="87" t="str">
        <f>IF(db[[#This Row],[STN K]]="",IF(db[[#This Row],[STN TG]]="",db[[#This Row],[STN B]],db[[#This Row],[STN TG]]),db[[#This Row],[STN K]])</f>
        <v>PCS</v>
      </c>
      <c r="AC2627" s="87"/>
    </row>
    <row r="2628" spans="1:29" x14ac:dyDescent="0.25">
      <c r="A2628" s="143">
        <f>ROW()-1</f>
        <v>2627</v>
      </c>
      <c r="B2628" s="3" t="str">
        <f>LOWER(SUBSTITUTE(SUBSTITUTE(SUBSTITUTE(SUBSTITUTE(SUBSTITUTE(SUBSTITUTE(db[[#This Row],[NB BM]]," ",),".",""),"-",""),"(",""),")",""),"/",""))</f>
        <v>sipoa8025vtrokecil</v>
      </c>
      <c r="C2628" s="3" t="str">
        <f>LOWER(SUBSTITUTE(SUBSTITUTE(SUBSTITUTE(SUBSTITUTE(SUBSTITUTE(SUBSTITUTE(SUBSTITUTE(SUBSTITUTE(SUBSTITUTE(db[[#This Row],[NB NOTA]]," ",),".",""),"-",""),"(",""),")",""),",",""),"/",""),"""",""),"+",""))</f>
        <v/>
      </c>
      <c r="D2628" s="3" t="str">
        <f>LOWER(SUBSTITUTE(SUBSTITUTE(SUBSTITUTE(SUBSTITUTE(SUBSTITUTE(SUBSTITUTE(SUBSTITUTE(SUBSTITUTE(SUBSTITUTE(db[[#This Row],[NB PAJAK]]," ",""),"-",""),"(",""),")",""),".",""),",",""),"/",""),"""",""),"+",""))</f>
        <v/>
      </c>
      <c r="E2628" s="3" t="str">
        <f>LOWER(SUBSTITUTE(SUBSTITUTE(SUBSTITUTE(SUBSTITUTE(SUBSTITUTE(SUBSTITUTE(SUBSTITUTE(SUBSTITUTE(SUBSTITUTE(db[[#This Row],[NB BM]]&amp;db[[#This Row],[QTY/ CTN]]," ",),".",""),"-",""),"(",""),")",""),",",""),"/",""),"""",""),"+",""))</f>
        <v>sipoa8025vtrokecil360pcs</v>
      </c>
      <c r="F2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360pcsuntana</v>
      </c>
      <c r="G2628" s="1" t="s">
        <v>2004</v>
      </c>
      <c r="I2628" s="49"/>
      <c r="J2628" s="1" t="s">
        <v>1621</v>
      </c>
      <c r="K2628" s="26" t="str">
        <f>IF(db[[#This Row],[NB NOTA_C]]="","",COUNTIF([2]!B_MSK[concat],db[[#This Row],[NB NOTA_C]]))</f>
        <v/>
      </c>
      <c r="L2628" s="7" t="s">
        <v>1654</v>
      </c>
      <c r="M2628" s="3" t="s">
        <v>2176</v>
      </c>
      <c r="N2628" s="1" t="s">
        <v>2790</v>
      </c>
      <c r="P2628" s="1" t="str">
        <f>IF(db[[#This Row],[QTY/ CTN]]="","",SUBSTITUTE(SUBSTITUTE(SUBSTITUTE(db[[#This Row],[QTY/ CTN]]," ","_",2),"(",""),")","")&amp;"_")</f>
        <v>360 PCS_</v>
      </c>
      <c r="Q2628" s="1">
        <f>IF(db[[#This Row],[H_QTY/ CTN]]="","",SEARCH("_",db[[#This Row],[H_QTY/ CTN]]))</f>
        <v>8</v>
      </c>
      <c r="R2628" s="1">
        <f>IF(db[[#This Row],[H_QTY/ CTN]]="","",LEN(db[[#This Row],[H_QTY/ CTN]]))</f>
        <v>8</v>
      </c>
      <c r="S2628" s="90" t="str">
        <f>IF(db[[#This Row],[H_QTY/ CTN]]="","",LEFT(db[[#This Row],[H_QTY/ CTN]],db[[#This Row],[H_1]]-1))</f>
        <v>360 PCS</v>
      </c>
      <c r="T2628" s="87" t="str">
        <f>IF(NOT(db[[#This Row],[H_1]]=db[[#This Row],[H_2]]),MID(db[[#This Row],[H_QTY/ CTN]],db[[#This Row],[H_1]]+1,db[[#This Row],[H_2]]-db[[#This Row],[H_1]]-1),"")</f>
        <v/>
      </c>
      <c r="U2628" s="87" t="str">
        <f>IF(db[[#This Row],[QTY/ CTN B]]="","",LEFT(db[[#This Row],[QTY/ CTN B]],SEARCH(" ",db[[#This Row],[QTY/ CTN B]],1)-1))</f>
        <v>360</v>
      </c>
      <c r="V2628" s="87" t="str">
        <f>IF(db[[#This Row],[QTY/ CTN B]]="","",RIGHT(db[[#This Row],[QTY/ CTN B]],LEN(db[[#This Row],[QTY/ CTN B]])-SEARCH(" ",db[[#This Row],[QTY/ CTN B]],1)))</f>
        <v>PCS</v>
      </c>
      <c r="W2628" s="87" t="str">
        <f>IF(db[[#This Row],[QTY/ CTN TG]]="",IF(db[[#This Row],[STN TG]]="","",12),LEFT(db[[#This Row],[QTY/ CTN TG]],SEARCH(" ",db[[#This Row],[QTY/ CTN TG]],1)-1))</f>
        <v/>
      </c>
      <c r="X2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8" s="87" t="str">
        <f>IF(db[[#This Row],[STN K]]="","",IF(db[[#This Row],[STN TG]]="LSN",12,""))</f>
        <v/>
      </c>
      <c r="Z2628" s="87" t="str">
        <f>IF(db[[#This Row],[STN TG]]="LSN","PCS","")</f>
        <v/>
      </c>
      <c r="AA2628" s="87">
        <f>db[[#This Row],[QTY B]]*IF(db[[#This Row],[QTY TG]]="",1,db[[#This Row],[QTY TG]])*IF(db[[#This Row],[QTY K]]="",1,db[[#This Row],[QTY K]])</f>
        <v>360</v>
      </c>
      <c r="AB2628" s="87" t="str">
        <f>IF(db[[#This Row],[STN K]]="",IF(db[[#This Row],[STN TG]]="",db[[#This Row],[STN B]],db[[#This Row],[STN TG]]),db[[#This Row],[STN K]])</f>
        <v>PCS</v>
      </c>
      <c r="AC2628" s="87"/>
    </row>
    <row r="2629" spans="1:29" x14ac:dyDescent="0.25">
      <c r="A2629" s="143">
        <f>ROW()-1</f>
        <v>2628</v>
      </c>
      <c r="B2629" s="3" t="str">
        <f>LOWER(SUBSTITUTE(SUBSTITUTE(SUBSTITUTE(SUBSTITUTE(SUBSTITUTE(SUBSTITUTE(db[[#This Row],[NB BM]]," ",),".",""),"-",""),"(",""),")",""),"/",""))</f>
        <v>mapbriefbag3080wbiru</v>
      </c>
      <c r="C2629" s="3" t="str">
        <f>LOWER(SUBSTITUTE(SUBSTITUTE(SUBSTITUTE(SUBSTITUTE(SUBSTITUTE(SUBSTITUTE(SUBSTITUTE(SUBSTITUTE(SUBSTITUTE(db[[#This Row],[NB NOTA]]," ",),".",""),"-",""),"(",""),")",""),",",""),"/",""),"""",""),"+",""))</f>
        <v/>
      </c>
      <c r="D2629" s="3" t="str">
        <f>LOWER(SUBSTITUTE(SUBSTITUTE(SUBSTITUTE(SUBSTITUTE(SUBSTITUTE(SUBSTITUTE(SUBSTITUTE(SUBSTITUTE(SUBSTITUTE(db[[#This Row],[NB PAJAK]]," ",""),"-",""),"(",""),")",""),".",""),",",""),"/",""),"""",""),"+",""))</f>
        <v/>
      </c>
      <c r="E2629" s="3" t="str">
        <f>LOWER(SUBSTITUTE(SUBSTITUTE(SUBSTITUTE(SUBSTITUTE(SUBSTITUTE(SUBSTITUTE(SUBSTITUTE(SUBSTITUTE(SUBSTITUTE(db[[#This Row],[NB BM]]&amp;db[[#This Row],[QTY/ CTN]]," ",),".",""),"-",""),"(",""),")",""),",",""),"/",""),"""",""),"+",""))</f>
        <v>mapbriefbag3080wbiru240pcs</v>
      </c>
      <c r="F2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240pcsuntana</v>
      </c>
      <c r="G2629" s="1" t="s">
        <v>1939</v>
      </c>
      <c r="I2629" s="49"/>
      <c r="J2629" s="1" t="s">
        <v>1621</v>
      </c>
      <c r="K2629" s="26" t="str">
        <f>IF(db[[#This Row],[NB NOTA_C]]="","",COUNTIF([2]!B_MSK[concat],db[[#This Row],[NB NOTA_C]]))</f>
        <v/>
      </c>
      <c r="L2629" s="7" t="s">
        <v>1642</v>
      </c>
      <c r="M2629" s="3" t="s">
        <v>1698</v>
      </c>
      <c r="N2629" s="1" t="s">
        <v>2807</v>
      </c>
      <c r="P2629" s="1" t="str">
        <f>IF(db[[#This Row],[QTY/ CTN]]="","",SUBSTITUTE(SUBSTITUTE(SUBSTITUTE(db[[#This Row],[QTY/ CTN]]," ","_",2),"(",""),")","")&amp;"_")</f>
        <v>240 PCS_</v>
      </c>
      <c r="Q2629" s="1">
        <f>IF(db[[#This Row],[H_QTY/ CTN]]="","",SEARCH("_",db[[#This Row],[H_QTY/ CTN]]))</f>
        <v>8</v>
      </c>
      <c r="R2629" s="1">
        <f>IF(db[[#This Row],[H_QTY/ CTN]]="","",LEN(db[[#This Row],[H_QTY/ CTN]]))</f>
        <v>8</v>
      </c>
      <c r="S2629" s="90" t="str">
        <f>IF(db[[#This Row],[H_QTY/ CTN]]="","",LEFT(db[[#This Row],[H_QTY/ CTN]],db[[#This Row],[H_1]]-1))</f>
        <v>240 PCS</v>
      </c>
      <c r="T2629" s="87" t="str">
        <f>IF(NOT(db[[#This Row],[H_1]]=db[[#This Row],[H_2]]),MID(db[[#This Row],[H_QTY/ CTN]],db[[#This Row],[H_1]]+1,db[[#This Row],[H_2]]-db[[#This Row],[H_1]]-1),"")</f>
        <v/>
      </c>
      <c r="U2629" s="87" t="str">
        <f>IF(db[[#This Row],[QTY/ CTN B]]="","",LEFT(db[[#This Row],[QTY/ CTN B]],SEARCH(" ",db[[#This Row],[QTY/ CTN B]],1)-1))</f>
        <v>240</v>
      </c>
      <c r="V2629" s="87" t="str">
        <f>IF(db[[#This Row],[QTY/ CTN B]]="","",RIGHT(db[[#This Row],[QTY/ CTN B]],LEN(db[[#This Row],[QTY/ CTN B]])-SEARCH(" ",db[[#This Row],[QTY/ CTN B]],1)))</f>
        <v>PCS</v>
      </c>
      <c r="W2629" s="87" t="str">
        <f>IF(db[[#This Row],[QTY/ CTN TG]]="",IF(db[[#This Row],[STN TG]]="","",12),LEFT(db[[#This Row],[QTY/ CTN TG]],SEARCH(" ",db[[#This Row],[QTY/ CTN TG]],1)-1))</f>
        <v/>
      </c>
      <c r="X2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29" s="87" t="str">
        <f>IF(db[[#This Row],[STN K]]="","",IF(db[[#This Row],[STN TG]]="LSN",12,""))</f>
        <v/>
      </c>
      <c r="Z2629" s="87" t="str">
        <f>IF(db[[#This Row],[STN TG]]="LSN","PCS","")</f>
        <v/>
      </c>
      <c r="AA2629" s="87">
        <f>db[[#This Row],[QTY B]]*IF(db[[#This Row],[QTY TG]]="",1,db[[#This Row],[QTY TG]])*IF(db[[#This Row],[QTY K]]="",1,db[[#This Row],[QTY K]])</f>
        <v>240</v>
      </c>
      <c r="AB2629" s="87" t="str">
        <f>IF(db[[#This Row],[STN K]]="",IF(db[[#This Row],[STN TG]]="",db[[#This Row],[STN B]],db[[#This Row],[STN TG]]),db[[#This Row],[STN K]])</f>
        <v>PCS</v>
      </c>
      <c r="AC2629" s="87"/>
    </row>
    <row r="2630" spans="1:29" x14ac:dyDescent="0.25">
      <c r="A2630" s="143">
        <f>ROW()-1</f>
        <v>2629</v>
      </c>
      <c r="B2630" s="3" t="str">
        <f>LOWER(SUBSTITUTE(SUBSTITUTE(SUBSTITUTE(SUBSTITUTE(SUBSTITUTE(SUBSTITUTE(db[[#This Row],[NB BM]]," ",),".",""),"-",""),"(",""),")",""),"/",""))</f>
        <v>dispenserplakband5048l</v>
      </c>
      <c r="C2630" s="3" t="str">
        <f>LOWER(SUBSTITUTE(SUBSTITUTE(SUBSTITUTE(SUBSTITUTE(SUBSTITUTE(SUBSTITUTE(SUBSTITUTE(SUBSTITUTE(SUBSTITUTE(db[[#This Row],[NB NOTA]]," ",),".",""),"-",""),"(",""),")",""),",",""),"/",""),"""",""),"+",""))</f>
        <v/>
      </c>
      <c r="D2630" s="3" t="str">
        <f>LOWER(SUBSTITUTE(SUBSTITUTE(SUBSTITUTE(SUBSTITUTE(SUBSTITUTE(SUBSTITUTE(SUBSTITUTE(SUBSTITUTE(SUBSTITUTE(db[[#This Row],[NB PAJAK]]," ",""),"-",""),"(",""),")",""),".",""),",",""),"/",""),"""",""),"+",""))</f>
        <v/>
      </c>
      <c r="E2630" s="3" t="str">
        <f>LOWER(SUBSTITUTE(SUBSTITUTE(SUBSTITUTE(SUBSTITUTE(SUBSTITUTE(SUBSTITUTE(SUBSTITUTE(SUBSTITUTE(SUBSTITUTE(db[[#This Row],[NB BM]]&amp;db[[#This Row],[QTY/ CTN]]," ",),".",""),"-",""),"(",""),")",""),",",""),"/",""),"""",""),"+",""))</f>
        <v>dispenserplakband5048l1pcs</v>
      </c>
      <c r="F2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1pcsuntana</v>
      </c>
      <c r="G2630" s="1" t="s">
        <v>1866</v>
      </c>
      <c r="I2630" s="49"/>
      <c r="J2630" s="1" t="s">
        <v>1621</v>
      </c>
      <c r="K2630" s="26" t="str">
        <f>IF(db[[#This Row],[NB NOTA_C]]="","",COUNTIF([2]!B_MSK[concat],db[[#This Row],[NB NOTA_C]]))</f>
        <v/>
      </c>
      <c r="L2630" s="7" t="s">
        <v>2160</v>
      </c>
      <c r="M2630" s="3" t="s">
        <v>2188</v>
      </c>
      <c r="N2630" s="1" t="s">
        <v>2795</v>
      </c>
      <c r="P2630" s="1" t="str">
        <f>IF(db[[#This Row],[QTY/ CTN]]="","",SUBSTITUTE(SUBSTITUTE(SUBSTITUTE(db[[#This Row],[QTY/ CTN]]," ","_",2),"(",""),")","")&amp;"_")</f>
        <v>1 PCS_</v>
      </c>
      <c r="Q2630" s="1">
        <f>IF(db[[#This Row],[H_QTY/ CTN]]="","",SEARCH("_",db[[#This Row],[H_QTY/ CTN]]))</f>
        <v>6</v>
      </c>
      <c r="R2630" s="1">
        <f>IF(db[[#This Row],[H_QTY/ CTN]]="","",LEN(db[[#This Row],[H_QTY/ CTN]]))</f>
        <v>6</v>
      </c>
      <c r="S2630" s="90" t="str">
        <f>IF(db[[#This Row],[H_QTY/ CTN]]="","",LEFT(db[[#This Row],[H_QTY/ CTN]],db[[#This Row],[H_1]]-1))</f>
        <v>1 PCS</v>
      </c>
      <c r="T2630" s="87" t="str">
        <f>IF(NOT(db[[#This Row],[H_1]]=db[[#This Row],[H_2]]),MID(db[[#This Row],[H_QTY/ CTN]],db[[#This Row],[H_1]]+1,db[[#This Row],[H_2]]-db[[#This Row],[H_1]]-1),"")</f>
        <v/>
      </c>
      <c r="U2630" s="87" t="str">
        <f>IF(db[[#This Row],[QTY/ CTN B]]="","",LEFT(db[[#This Row],[QTY/ CTN B]],SEARCH(" ",db[[#This Row],[QTY/ CTN B]],1)-1))</f>
        <v>1</v>
      </c>
      <c r="V2630" s="87" t="str">
        <f>IF(db[[#This Row],[QTY/ CTN B]]="","",RIGHT(db[[#This Row],[QTY/ CTN B]],LEN(db[[#This Row],[QTY/ CTN B]])-SEARCH(" ",db[[#This Row],[QTY/ CTN B]],1)))</f>
        <v>PCS</v>
      </c>
      <c r="W2630" s="87" t="str">
        <f>IF(db[[#This Row],[QTY/ CTN TG]]="",IF(db[[#This Row],[STN TG]]="","",12),LEFT(db[[#This Row],[QTY/ CTN TG]],SEARCH(" ",db[[#This Row],[QTY/ CTN TG]],1)-1))</f>
        <v/>
      </c>
      <c r="X2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0" s="87" t="str">
        <f>IF(db[[#This Row],[STN K]]="","",IF(db[[#This Row],[STN TG]]="LSN",12,""))</f>
        <v/>
      </c>
      <c r="Z2630" s="87" t="str">
        <f>IF(db[[#This Row],[STN TG]]="LSN","PCS","")</f>
        <v/>
      </c>
      <c r="AA2630" s="87">
        <f>db[[#This Row],[QTY B]]*IF(db[[#This Row],[QTY TG]]="",1,db[[#This Row],[QTY TG]])*IF(db[[#This Row],[QTY K]]="",1,db[[#This Row],[QTY K]])</f>
        <v>1</v>
      </c>
      <c r="AB2630" s="87" t="str">
        <f>IF(db[[#This Row],[STN K]]="",IF(db[[#This Row],[STN TG]]="",db[[#This Row],[STN B]],db[[#This Row],[STN TG]]),db[[#This Row],[STN K]])</f>
        <v>PCS</v>
      </c>
      <c r="AC2630" s="87"/>
    </row>
    <row r="2631" spans="1:29" x14ac:dyDescent="0.25">
      <c r="A2631" s="143">
        <f>ROW()-1</f>
        <v>2630</v>
      </c>
      <c r="B2631" s="3" t="str">
        <f>LOWER(SUBSTITUTE(SUBSTITUTE(SUBSTITUTE(SUBSTITUTE(SUBSTITUTE(SUBSTITUTE(db[[#This Row],[NB BM]]," ",),".",""),"-",""),"(",""),")",""),"/",""))</f>
        <v>mesinlemtembak188jumbo</v>
      </c>
      <c r="C2631" s="3" t="str">
        <f>LOWER(SUBSTITUTE(SUBSTITUTE(SUBSTITUTE(SUBSTITUTE(SUBSTITUTE(SUBSTITUTE(SUBSTITUTE(SUBSTITUTE(SUBSTITUTE(db[[#This Row],[NB NOTA]]," ",),".",""),"-",""),"(",""),")",""),",",""),"/",""),"""",""),"+",""))</f>
        <v/>
      </c>
      <c r="D2631" s="3" t="str">
        <f>LOWER(SUBSTITUTE(SUBSTITUTE(SUBSTITUTE(SUBSTITUTE(SUBSTITUTE(SUBSTITUTE(SUBSTITUTE(SUBSTITUTE(SUBSTITUTE(db[[#This Row],[NB PAJAK]]," ",""),"-",""),"(",""),")",""),".",""),",",""),"/",""),"""",""),"+",""))</f>
        <v/>
      </c>
      <c r="E2631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mesinlemtembak188jumbo48pcs</v>
      </c>
      <c r="F2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G2631" s="1" t="s">
        <v>1954</v>
      </c>
      <c r="I2631" s="49"/>
      <c r="J2631" s="1" t="s">
        <v>1621</v>
      </c>
      <c r="K2631" s="26" t="str">
        <f>IF(db[[#This Row],[NB NOTA_C]]="","",COUNTIF([2]!B_MSK[concat],db[[#This Row],[NB NOTA_C]]))</f>
        <v/>
      </c>
      <c r="L2631" s="7" t="s">
        <v>2160</v>
      </c>
      <c r="M2631" s="3" t="s">
        <v>1669</v>
      </c>
      <c r="N2631" s="1" t="s">
        <v>2804</v>
      </c>
      <c r="P2631" s="1" t="str">
        <f>IF(db[[#This Row],[QTY/ CTN]]="","",SUBSTITUTE(SUBSTITUTE(SUBSTITUTE(db[[#This Row],[QTY/ CTN]]," ","_",2),"(",""),")","")&amp;"_")</f>
        <v>48 PCS_</v>
      </c>
      <c r="Q2631" s="1">
        <f>IF(db[[#This Row],[H_QTY/ CTN]]="","",SEARCH("_",db[[#This Row],[H_QTY/ CTN]]))</f>
        <v>7</v>
      </c>
      <c r="R2631" s="1">
        <f>IF(db[[#This Row],[H_QTY/ CTN]]="","",LEN(db[[#This Row],[H_QTY/ CTN]]))</f>
        <v>7</v>
      </c>
      <c r="S2631" s="90" t="str">
        <f>IF(db[[#This Row],[H_QTY/ CTN]]="","",LEFT(db[[#This Row],[H_QTY/ CTN]],db[[#This Row],[H_1]]-1))</f>
        <v>48 PCS</v>
      </c>
      <c r="T2631" s="87" t="str">
        <f>IF(NOT(db[[#This Row],[H_1]]=db[[#This Row],[H_2]]),MID(db[[#This Row],[H_QTY/ CTN]],db[[#This Row],[H_1]]+1,db[[#This Row],[H_2]]-db[[#This Row],[H_1]]-1),"")</f>
        <v/>
      </c>
      <c r="U2631" s="87" t="str">
        <f>IF(db[[#This Row],[QTY/ CTN B]]="","",LEFT(db[[#This Row],[QTY/ CTN B]],SEARCH(" ",db[[#This Row],[QTY/ CTN B]],1)-1))</f>
        <v>48</v>
      </c>
      <c r="V2631" s="87" t="str">
        <f>IF(db[[#This Row],[QTY/ CTN B]]="","",RIGHT(db[[#This Row],[QTY/ CTN B]],LEN(db[[#This Row],[QTY/ CTN B]])-SEARCH(" ",db[[#This Row],[QTY/ CTN B]],1)))</f>
        <v>PCS</v>
      </c>
      <c r="W2631" s="87" t="str">
        <f>IF(db[[#This Row],[QTY/ CTN TG]]="",IF(db[[#This Row],[STN TG]]="","",12),LEFT(db[[#This Row],[QTY/ CTN TG]],SEARCH(" ",db[[#This Row],[QTY/ CTN TG]],1)-1))</f>
        <v/>
      </c>
      <c r="X2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1" s="87" t="str">
        <f>IF(db[[#This Row],[STN K]]="","",IF(db[[#This Row],[STN TG]]="LSN",12,""))</f>
        <v/>
      </c>
      <c r="Z2631" s="87" t="str">
        <f>IF(db[[#This Row],[STN TG]]="LSN","PCS","")</f>
        <v/>
      </c>
      <c r="AA2631" s="87">
        <f>db[[#This Row],[QTY B]]*IF(db[[#This Row],[QTY TG]]="",1,db[[#This Row],[QTY TG]])*IF(db[[#This Row],[QTY K]]="",1,db[[#This Row],[QTY K]])</f>
        <v>48</v>
      </c>
      <c r="AB2631" s="87" t="str">
        <f>IF(db[[#This Row],[STN K]]="",IF(db[[#This Row],[STN TG]]="",db[[#This Row],[STN B]],db[[#This Row],[STN TG]]),db[[#This Row],[STN K]])</f>
        <v>PCS</v>
      </c>
      <c r="AC2631" s="87"/>
    </row>
    <row r="2632" spans="1:29" x14ac:dyDescent="0.25">
      <c r="A2632" s="143">
        <f>ROW()-1</f>
        <v>2631</v>
      </c>
      <c r="B2632" s="3" t="str">
        <f>LOWER(SUBSTITUTE(SUBSTITUTE(SUBSTITUTE(SUBSTITUTE(SUBSTITUTE(SUBSTITUTE(db[[#This Row],[NB BM]]," ",),".",""),"-",""),"(",""),")",""),"/",""))</f>
        <v>mesinlemtembak189gow</v>
      </c>
      <c r="C2632" s="3" t="str">
        <f>LOWER(SUBSTITUTE(SUBSTITUTE(SUBSTITUTE(SUBSTITUTE(SUBSTITUTE(SUBSTITUTE(SUBSTITUTE(SUBSTITUTE(SUBSTITUTE(db[[#This Row],[NB NOTA]]," ",),".",""),"-",""),"(",""),")",""),",",""),"/",""),"""",""),"+",""))</f>
        <v/>
      </c>
      <c r="D2632" s="3" t="str">
        <f>LOWER(SUBSTITUTE(SUBSTITUTE(SUBSTITUTE(SUBSTITUTE(SUBSTITUTE(SUBSTITUTE(SUBSTITUTE(SUBSTITUTE(SUBSTITUTE(db[[#This Row],[NB PAJAK]]," ",""),"-",""),"(",""),")",""),".",""),",",""),"/",""),"""",""),"+",""))</f>
        <v/>
      </c>
      <c r="E2632" s="3" t="str">
        <f>LOWER(SUBSTITUTE(SUBSTITUTE(SUBSTITUTE(SUBSTITUTE(SUBSTITUTE(SUBSTITUTE(SUBSTITUTE(SUBSTITUTE(SUBSTITUTE(db[[#This Row],[NB BM]]&amp;db[[#This Row],[QTY/ CTN]]," ",),".",""),"-",""),"(",""),")",""),",",""),"/",""),"""",""),"+",""))</f>
        <v>mesinlemtembak189gow48pcs</v>
      </c>
      <c r="F26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G2632" s="1" t="s">
        <v>1955</v>
      </c>
      <c r="I2632" s="49"/>
      <c r="J2632" s="1" t="s">
        <v>1621</v>
      </c>
      <c r="K2632" s="26" t="str">
        <f>IF(db[[#This Row],[NB NOTA_C]]="","",COUNTIF([2]!B_MSK[concat],db[[#This Row],[NB NOTA_C]]))</f>
        <v/>
      </c>
      <c r="L2632" s="7" t="s">
        <v>2160</v>
      </c>
      <c r="M2632" s="3" t="s">
        <v>1669</v>
      </c>
      <c r="N2632" s="1" t="s">
        <v>2804</v>
      </c>
      <c r="P2632" s="1" t="str">
        <f>IF(db[[#This Row],[QTY/ CTN]]="","",SUBSTITUTE(SUBSTITUTE(SUBSTITUTE(db[[#This Row],[QTY/ CTN]]," ","_",2),"(",""),")","")&amp;"_")</f>
        <v>48 PCS_</v>
      </c>
      <c r="Q2632" s="1">
        <f>IF(db[[#This Row],[H_QTY/ CTN]]="","",SEARCH("_",db[[#This Row],[H_QTY/ CTN]]))</f>
        <v>7</v>
      </c>
      <c r="R2632" s="1">
        <f>IF(db[[#This Row],[H_QTY/ CTN]]="","",LEN(db[[#This Row],[H_QTY/ CTN]]))</f>
        <v>7</v>
      </c>
      <c r="S2632" s="90" t="str">
        <f>IF(db[[#This Row],[H_QTY/ CTN]]="","",LEFT(db[[#This Row],[H_QTY/ CTN]],db[[#This Row],[H_1]]-1))</f>
        <v>48 PCS</v>
      </c>
      <c r="T2632" s="87" t="str">
        <f>IF(NOT(db[[#This Row],[H_1]]=db[[#This Row],[H_2]]),MID(db[[#This Row],[H_QTY/ CTN]],db[[#This Row],[H_1]]+1,db[[#This Row],[H_2]]-db[[#This Row],[H_1]]-1),"")</f>
        <v/>
      </c>
      <c r="U2632" s="87" t="str">
        <f>IF(db[[#This Row],[QTY/ CTN B]]="","",LEFT(db[[#This Row],[QTY/ CTN B]],SEARCH(" ",db[[#This Row],[QTY/ CTN B]],1)-1))</f>
        <v>48</v>
      </c>
      <c r="V2632" s="87" t="str">
        <f>IF(db[[#This Row],[QTY/ CTN B]]="","",RIGHT(db[[#This Row],[QTY/ CTN B]],LEN(db[[#This Row],[QTY/ CTN B]])-SEARCH(" ",db[[#This Row],[QTY/ CTN B]],1)))</f>
        <v>PCS</v>
      </c>
      <c r="W2632" s="87" t="str">
        <f>IF(db[[#This Row],[QTY/ CTN TG]]="",IF(db[[#This Row],[STN TG]]="","",12),LEFT(db[[#This Row],[QTY/ CTN TG]],SEARCH(" ",db[[#This Row],[QTY/ CTN TG]],1)-1))</f>
        <v/>
      </c>
      <c r="X2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2" s="87" t="str">
        <f>IF(db[[#This Row],[STN K]]="","",IF(db[[#This Row],[STN TG]]="LSN",12,""))</f>
        <v/>
      </c>
      <c r="Z2632" s="87" t="str">
        <f>IF(db[[#This Row],[STN TG]]="LSN","PCS","")</f>
        <v/>
      </c>
      <c r="AA2632" s="87">
        <f>db[[#This Row],[QTY B]]*IF(db[[#This Row],[QTY TG]]="",1,db[[#This Row],[QTY TG]])*IF(db[[#This Row],[QTY K]]="",1,db[[#This Row],[QTY K]])</f>
        <v>48</v>
      </c>
      <c r="AB2632" s="87" t="str">
        <f>IF(db[[#This Row],[STN K]]="",IF(db[[#This Row],[STN TG]]="",db[[#This Row],[STN B]],db[[#This Row],[STN TG]]),db[[#This Row],[STN K]])</f>
        <v>PCS</v>
      </c>
      <c r="AC2632" s="87"/>
    </row>
    <row r="2633" spans="1:29" x14ac:dyDescent="0.25">
      <c r="A2633" s="143">
        <f>ROW()-1</f>
        <v>2632</v>
      </c>
      <c r="B2633" s="3" t="str">
        <f>LOWER(SUBSTITUTE(SUBSTITUTE(SUBSTITUTE(SUBSTITUTE(SUBSTITUTE(SUBSTITUTE(db[[#This Row],[NB BM]]," ",),".",""),"-",""),"(",""),")",""),"/",""))</f>
        <v>pitajepangmotifb</v>
      </c>
      <c r="C2633" s="3" t="str">
        <f>LOWER(SUBSTITUTE(SUBSTITUTE(SUBSTITUTE(SUBSTITUTE(SUBSTITUTE(SUBSTITUTE(SUBSTITUTE(SUBSTITUTE(SUBSTITUTE(db[[#This Row],[NB NOTA]]," ",),".",""),"-",""),"(",""),")",""),",",""),"/",""),"""",""),"+",""))</f>
        <v/>
      </c>
      <c r="D2633" s="3" t="str">
        <f>LOWER(SUBSTITUTE(SUBSTITUTE(SUBSTITUTE(SUBSTITUTE(SUBSTITUTE(SUBSTITUTE(SUBSTITUTE(SUBSTITUTE(SUBSTITUTE(db[[#This Row],[NB PAJAK]]," ",""),"-",""),"(",""),")",""),".",""),",",""),"/",""),"""",""),"+",""))</f>
        <v/>
      </c>
      <c r="E2633" s="3" t="str">
        <f>LOWER(SUBSTITUTE(SUBSTITUTE(SUBSTITUTE(SUBSTITUTE(SUBSTITUTE(SUBSTITUTE(SUBSTITUTE(SUBSTITUTE(SUBSTITUTE(db[[#This Row],[NB BM]]&amp;db[[#This Row],[QTY/ CTN]]," ",),".",""),"-",""),"(",""),")",""),",",""),"/",""),"""",""),"+",""))</f>
        <v>pitajepangmotifb40pak</v>
      </c>
      <c r="F26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G2633" s="1" t="s">
        <v>1992</v>
      </c>
      <c r="I2633" s="49"/>
      <c r="J2633" s="1" t="s">
        <v>1621</v>
      </c>
      <c r="K2633" s="26" t="str">
        <f>IF(db[[#This Row],[NB NOTA_C]]="","",COUNTIF([2]!B_MSK[concat],db[[#This Row],[NB NOTA_C]]))</f>
        <v/>
      </c>
      <c r="L2633" s="7" t="s">
        <v>2160</v>
      </c>
      <c r="M2633" s="3" t="s">
        <v>2190</v>
      </c>
      <c r="N2633" s="1" t="s">
        <v>2813</v>
      </c>
      <c r="P2633" s="1" t="str">
        <f>IF(db[[#This Row],[QTY/ CTN]]="","",SUBSTITUTE(SUBSTITUTE(SUBSTITUTE(db[[#This Row],[QTY/ CTN]]," ","_",2),"(",""),")","")&amp;"_")</f>
        <v>40 PAK_</v>
      </c>
      <c r="Q2633" s="1">
        <f>IF(db[[#This Row],[H_QTY/ CTN]]="","",SEARCH("_",db[[#This Row],[H_QTY/ CTN]]))</f>
        <v>7</v>
      </c>
      <c r="R2633" s="1">
        <f>IF(db[[#This Row],[H_QTY/ CTN]]="","",LEN(db[[#This Row],[H_QTY/ CTN]]))</f>
        <v>7</v>
      </c>
      <c r="S2633" s="90" t="str">
        <f>IF(db[[#This Row],[H_QTY/ CTN]]="","",LEFT(db[[#This Row],[H_QTY/ CTN]],db[[#This Row],[H_1]]-1))</f>
        <v>40 PAK</v>
      </c>
      <c r="T2633" s="87" t="str">
        <f>IF(NOT(db[[#This Row],[H_1]]=db[[#This Row],[H_2]]),MID(db[[#This Row],[H_QTY/ CTN]],db[[#This Row],[H_1]]+1,db[[#This Row],[H_2]]-db[[#This Row],[H_1]]-1),"")</f>
        <v/>
      </c>
      <c r="U2633" s="87" t="str">
        <f>IF(db[[#This Row],[QTY/ CTN B]]="","",LEFT(db[[#This Row],[QTY/ CTN B]],SEARCH(" ",db[[#This Row],[QTY/ CTN B]],1)-1))</f>
        <v>40</v>
      </c>
      <c r="V2633" s="87" t="str">
        <f>IF(db[[#This Row],[QTY/ CTN B]]="","",RIGHT(db[[#This Row],[QTY/ CTN B]],LEN(db[[#This Row],[QTY/ CTN B]])-SEARCH(" ",db[[#This Row],[QTY/ CTN B]],1)))</f>
        <v>PAK</v>
      </c>
      <c r="W2633" s="87" t="str">
        <f>IF(db[[#This Row],[QTY/ CTN TG]]="",IF(db[[#This Row],[STN TG]]="","",12),LEFT(db[[#This Row],[QTY/ CTN TG]],SEARCH(" ",db[[#This Row],[QTY/ CTN TG]],1)-1))</f>
        <v/>
      </c>
      <c r="X2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3" s="87" t="str">
        <f>IF(db[[#This Row],[STN K]]="","",IF(db[[#This Row],[STN TG]]="LSN",12,""))</f>
        <v/>
      </c>
      <c r="Z2633" s="87" t="str">
        <f>IF(db[[#This Row],[STN TG]]="LSN","PCS","")</f>
        <v/>
      </c>
      <c r="AA2633" s="87">
        <f>db[[#This Row],[QTY B]]*IF(db[[#This Row],[QTY TG]]="",1,db[[#This Row],[QTY TG]])*IF(db[[#This Row],[QTY K]]="",1,db[[#This Row],[QTY K]])</f>
        <v>40</v>
      </c>
      <c r="AB2633" s="87" t="str">
        <f>IF(db[[#This Row],[STN K]]="",IF(db[[#This Row],[STN TG]]="",db[[#This Row],[STN B]],db[[#This Row],[STN TG]]),db[[#This Row],[STN K]])</f>
        <v>PAK</v>
      </c>
      <c r="AC2633" s="87"/>
    </row>
    <row r="2634" spans="1:29" x14ac:dyDescent="0.25">
      <c r="A2634" s="143">
        <f>ROW()-1</f>
        <v>2633</v>
      </c>
      <c r="B2634" s="3" t="str">
        <f>LOWER(SUBSTITUTE(SUBSTITUTE(SUBSTITUTE(SUBSTITUTE(SUBSTITUTE(SUBSTITUTE(db[[#This Row],[NB BM]]," ",),".",""),"-",""),"(",""),")",""),"/",""))</f>
        <v>pitajepangpolosb</v>
      </c>
      <c r="C2634" s="3" t="str">
        <f>LOWER(SUBSTITUTE(SUBSTITUTE(SUBSTITUTE(SUBSTITUTE(SUBSTITUTE(SUBSTITUTE(SUBSTITUTE(SUBSTITUTE(SUBSTITUTE(db[[#This Row],[NB NOTA]]," ",),".",""),"-",""),"(",""),")",""),",",""),"/",""),"""",""),"+",""))</f>
        <v/>
      </c>
      <c r="D2634" s="3" t="str">
        <f>LOWER(SUBSTITUTE(SUBSTITUTE(SUBSTITUTE(SUBSTITUTE(SUBSTITUTE(SUBSTITUTE(SUBSTITUTE(SUBSTITUTE(SUBSTITUTE(db[[#This Row],[NB PAJAK]]," ",""),"-",""),"(",""),")",""),".",""),",",""),"/",""),"""",""),"+",""))</f>
        <v/>
      </c>
      <c r="E2634" s="3" t="str">
        <f>LOWER(SUBSTITUTE(SUBSTITUTE(SUBSTITUTE(SUBSTITUTE(SUBSTITUTE(SUBSTITUTE(SUBSTITUTE(SUBSTITUTE(SUBSTITUTE(db[[#This Row],[NB BM]]&amp;db[[#This Row],[QTY/ CTN]]," ",),".",""),"-",""),"(",""),")",""),",",""),"/",""),"""",""),"+",""))</f>
        <v>pitajepangpolosb40pak</v>
      </c>
      <c r="F2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G2634" s="1" t="s">
        <v>1993</v>
      </c>
      <c r="I2634" s="49"/>
      <c r="J2634" s="1" t="s">
        <v>1621</v>
      </c>
      <c r="K2634" s="26" t="str">
        <f>IF(db[[#This Row],[NB NOTA_C]]="","",COUNTIF([2]!B_MSK[concat],db[[#This Row],[NB NOTA_C]]))</f>
        <v/>
      </c>
      <c r="L2634" s="7" t="s">
        <v>2160</v>
      </c>
      <c r="M2634" s="3" t="s">
        <v>2190</v>
      </c>
      <c r="N2634" s="1" t="s">
        <v>2813</v>
      </c>
      <c r="P2634" s="1" t="str">
        <f>IF(db[[#This Row],[QTY/ CTN]]="","",SUBSTITUTE(SUBSTITUTE(SUBSTITUTE(db[[#This Row],[QTY/ CTN]]," ","_",2),"(",""),")","")&amp;"_")</f>
        <v>40 PAK_</v>
      </c>
      <c r="Q2634" s="1">
        <f>IF(db[[#This Row],[H_QTY/ CTN]]="","",SEARCH("_",db[[#This Row],[H_QTY/ CTN]]))</f>
        <v>7</v>
      </c>
      <c r="R2634" s="1">
        <f>IF(db[[#This Row],[H_QTY/ CTN]]="","",LEN(db[[#This Row],[H_QTY/ CTN]]))</f>
        <v>7</v>
      </c>
      <c r="S2634" s="90" t="str">
        <f>IF(db[[#This Row],[H_QTY/ CTN]]="","",LEFT(db[[#This Row],[H_QTY/ CTN]],db[[#This Row],[H_1]]-1))</f>
        <v>40 PAK</v>
      </c>
      <c r="T2634" s="87" t="str">
        <f>IF(NOT(db[[#This Row],[H_1]]=db[[#This Row],[H_2]]),MID(db[[#This Row],[H_QTY/ CTN]],db[[#This Row],[H_1]]+1,db[[#This Row],[H_2]]-db[[#This Row],[H_1]]-1),"")</f>
        <v/>
      </c>
      <c r="U2634" s="87" t="str">
        <f>IF(db[[#This Row],[QTY/ CTN B]]="","",LEFT(db[[#This Row],[QTY/ CTN B]],SEARCH(" ",db[[#This Row],[QTY/ CTN B]],1)-1))</f>
        <v>40</v>
      </c>
      <c r="V2634" s="87" t="str">
        <f>IF(db[[#This Row],[QTY/ CTN B]]="","",RIGHT(db[[#This Row],[QTY/ CTN B]],LEN(db[[#This Row],[QTY/ CTN B]])-SEARCH(" ",db[[#This Row],[QTY/ CTN B]],1)))</f>
        <v>PAK</v>
      </c>
      <c r="W2634" s="87" t="str">
        <f>IF(db[[#This Row],[QTY/ CTN TG]]="",IF(db[[#This Row],[STN TG]]="","",12),LEFT(db[[#This Row],[QTY/ CTN TG]],SEARCH(" ",db[[#This Row],[QTY/ CTN TG]],1)-1))</f>
        <v/>
      </c>
      <c r="X2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4" s="87" t="str">
        <f>IF(db[[#This Row],[STN K]]="","",IF(db[[#This Row],[STN TG]]="LSN",12,""))</f>
        <v/>
      </c>
      <c r="Z2634" s="87" t="str">
        <f>IF(db[[#This Row],[STN TG]]="LSN","PCS","")</f>
        <v/>
      </c>
      <c r="AA2634" s="87">
        <f>db[[#This Row],[QTY B]]*IF(db[[#This Row],[QTY TG]]="",1,db[[#This Row],[QTY TG]])*IF(db[[#This Row],[QTY K]]="",1,db[[#This Row],[QTY K]])</f>
        <v>40</v>
      </c>
      <c r="AB2634" s="87" t="str">
        <f>IF(db[[#This Row],[STN K]]="",IF(db[[#This Row],[STN TG]]="",db[[#This Row],[STN B]],db[[#This Row],[STN TG]]),db[[#This Row],[STN K]])</f>
        <v>PAK</v>
      </c>
      <c r="AC2634" s="87"/>
    </row>
    <row r="2635" spans="1:29" x14ac:dyDescent="0.25">
      <c r="A2635" s="143">
        <f>ROW()-1</f>
        <v>2634</v>
      </c>
      <c r="B2635" s="3" t="str">
        <f>LOWER(SUBSTITUTE(SUBSTITUTE(SUBSTITUTE(SUBSTITUTE(SUBSTITUTE(SUBSTITUTE(db[[#This Row],[NB BM]]," ",),".",""),"-",""),"(",""),")",""),"/",""))</f>
        <v>pitatarik30renda</v>
      </c>
      <c r="C2635" s="3" t="str">
        <f>LOWER(SUBSTITUTE(SUBSTITUTE(SUBSTITUTE(SUBSTITUTE(SUBSTITUTE(SUBSTITUTE(SUBSTITUTE(SUBSTITUTE(SUBSTITUTE(db[[#This Row],[NB NOTA]]," ",),".",""),"-",""),"(",""),")",""),",",""),"/",""),"""",""),"+",""))</f>
        <v/>
      </c>
      <c r="D2635" s="3" t="str">
        <f>LOWER(SUBSTITUTE(SUBSTITUTE(SUBSTITUTE(SUBSTITUTE(SUBSTITUTE(SUBSTITUTE(SUBSTITUTE(SUBSTITUTE(SUBSTITUTE(db[[#This Row],[NB PAJAK]]," ",""),"-",""),"(",""),")",""),".",""),",",""),"/",""),"""",""),"+",""))</f>
        <v/>
      </c>
      <c r="E2635" s="3" t="str">
        <f>LOWER(SUBSTITUTE(SUBSTITUTE(SUBSTITUTE(SUBSTITUTE(SUBSTITUTE(SUBSTITUTE(SUBSTITUTE(SUBSTITUTE(SUBSTITUTE(db[[#This Row],[NB BM]]&amp;db[[#This Row],[QTY/ CTN]]," ",),".",""),"-",""),"(",""),")",""),",",""),"/",""),"""",""),"+",""))</f>
        <v>pitatarik30renda1200pcs</v>
      </c>
      <c r="F2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1200pcsuntana</v>
      </c>
      <c r="G2635" s="1" t="s">
        <v>1995</v>
      </c>
      <c r="I2635" s="49"/>
      <c r="J2635" s="1" t="s">
        <v>1621</v>
      </c>
      <c r="K2635" s="26" t="str">
        <f>IF(db[[#This Row],[NB NOTA_C]]="","",COUNTIF([2]!B_MSK[concat],db[[#This Row],[NB NOTA_C]]))</f>
        <v/>
      </c>
      <c r="L2635" s="7" t="s">
        <v>2160</v>
      </c>
      <c r="M2635" s="3" t="s">
        <v>2191</v>
      </c>
      <c r="N2635" s="1" t="s">
        <v>2813</v>
      </c>
      <c r="P2635" s="1" t="str">
        <f>IF(db[[#This Row],[QTY/ CTN]]="","",SUBSTITUTE(SUBSTITUTE(SUBSTITUTE(db[[#This Row],[QTY/ CTN]]," ","_",2),"(",""),")","")&amp;"_")</f>
        <v>1200 PCS_</v>
      </c>
      <c r="Q2635" s="1">
        <f>IF(db[[#This Row],[H_QTY/ CTN]]="","",SEARCH("_",db[[#This Row],[H_QTY/ CTN]]))</f>
        <v>9</v>
      </c>
      <c r="R2635" s="1">
        <f>IF(db[[#This Row],[H_QTY/ CTN]]="","",LEN(db[[#This Row],[H_QTY/ CTN]]))</f>
        <v>9</v>
      </c>
      <c r="S2635" s="90" t="str">
        <f>IF(db[[#This Row],[H_QTY/ CTN]]="","",LEFT(db[[#This Row],[H_QTY/ CTN]],db[[#This Row],[H_1]]-1))</f>
        <v>1200 PCS</v>
      </c>
      <c r="T2635" s="87" t="str">
        <f>IF(NOT(db[[#This Row],[H_1]]=db[[#This Row],[H_2]]),MID(db[[#This Row],[H_QTY/ CTN]],db[[#This Row],[H_1]]+1,db[[#This Row],[H_2]]-db[[#This Row],[H_1]]-1),"")</f>
        <v/>
      </c>
      <c r="U2635" s="87" t="str">
        <f>IF(db[[#This Row],[QTY/ CTN B]]="","",LEFT(db[[#This Row],[QTY/ CTN B]],SEARCH(" ",db[[#This Row],[QTY/ CTN B]],1)-1))</f>
        <v>1200</v>
      </c>
      <c r="V2635" s="87" t="str">
        <f>IF(db[[#This Row],[QTY/ CTN B]]="","",RIGHT(db[[#This Row],[QTY/ CTN B]],LEN(db[[#This Row],[QTY/ CTN B]])-SEARCH(" ",db[[#This Row],[QTY/ CTN B]],1)))</f>
        <v>PCS</v>
      </c>
      <c r="W2635" s="87" t="str">
        <f>IF(db[[#This Row],[QTY/ CTN TG]]="",IF(db[[#This Row],[STN TG]]="","",12),LEFT(db[[#This Row],[QTY/ CTN TG]],SEARCH(" ",db[[#This Row],[QTY/ CTN TG]],1)-1))</f>
        <v/>
      </c>
      <c r="X2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5" s="87" t="str">
        <f>IF(db[[#This Row],[STN K]]="","",IF(db[[#This Row],[STN TG]]="LSN",12,""))</f>
        <v/>
      </c>
      <c r="Z2635" s="87" t="str">
        <f>IF(db[[#This Row],[STN TG]]="LSN","PCS","")</f>
        <v/>
      </c>
      <c r="AA2635" s="87">
        <f>db[[#This Row],[QTY B]]*IF(db[[#This Row],[QTY TG]]="",1,db[[#This Row],[QTY TG]])*IF(db[[#This Row],[QTY K]]="",1,db[[#This Row],[QTY K]])</f>
        <v>1200</v>
      </c>
      <c r="AB2635" s="87" t="str">
        <f>IF(db[[#This Row],[STN K]]="",IF(db[[#This Row],[STN TG]]="",db[[#This Row],[STN B]],db[[#This Row],[STN TG]]),db[[#This Row],[STN K]])</f>
        <v>PCS</v>
      </c>
      <c r="AC2635" s="87"/>
    </row>
    <row r="2636" spans="1:29" x14ac:dyDescent="0.25">
      <c r="A2636" s="87">
        <f>ROW()-1</f>
        <v>2635</v>
      </c>
      <c r="B2636" s="3" t="str">
        <f>LOWER(SUBSTITUTE(SUBSTITUTE(SUBSTITUTE(SUBSTITUTE(SUBSTITUTE(SUBSTITUTE(db[[#This Row],[NB BM]]," ",),".",""),"-",""),"(",""),")",""),"/",""))</f>
        <v>plakbandbening</v>
      </c>
      <c r="C2636" s="3" t="str">
        <f>LOWER(SUBSTITUTE(SUBSTITUTE(SUBSTITUTE(SUBSTITUTE(SUBSTITUTE(SUBSTITUTE(SUBSTITUTE(SUBSTITUTE(SUBSTITUTE(db[[#This Row],[NB NOTA]]," ",),".",""),"-",""),"(",""),")",""),",",""),"/",""),"""",""),"+",""))</f>
        <v/>
      </c>
      <c r="D2636" s="3" t="str">
        <f>LOWER(SUBSTITUTE(SUBSTITUTE(SUBSTITUTE(SUBSTITUTE(SUBSTITUTE(SUBSTITUTE(SUBSTITUTE(SUBSTITUTE(SUBSTITUTE(db[[#This Row],[NB PAJAK]]," ",""),"-",""),"(",""),")",""),".",""),",",""),"/",""),"""",""),"+",""))</f>
        <v/>
      </c>
      <c r="E2636" s="3" t="str">
        <f>LOWER(SUBSTITUTE(SUBSTITUTE(SUBSTITUTE(SUBSTITUTE(SUBSTITUTE(SUBSTITUTE(SUBSTITUTE(SUBSTITUTE(SUBSTITUTE(db[[#This Row],[NB BM]]&amp;db[[#This Row],[QTY/ CTN]]," ",),".",""),"-",""),"(",""),")",""),",",""),"/",""),"""",""),"+",""))</f>
        <v>plakbandbening20rol</v>
      </c>
      <c r="F2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20roluntana</v>
      </c>
      <c r="G2636" s="1" t="s">
        <v>1997</v>
      </c>
      <c r="I2636" s="49"/>
      <c r="J2636" s="1" t="s">
        <v>1621</v>
      </c>
      <c r="K2636" s="26" t="str">
        <f>IF(db[[#This Row],[NB NOTA_C]]="","",COUNTIF([2]!B_MSK[concat],db[[#This Row],[NB NOTA_C]]))</f>
        <v/>
      </c>
      <c r="L2636" s="7" t="s">
        <v>2160</v>
      </c>
      <c r="M2636" s="3" t="s">
        <v>2192</v>
      </c>
      <c r="N2636" s="1" t="s">
        <v>2795</v>
      </c>
      <c r="P2636" s="1" t="str">
        <f>IF(db[[#This Row],[QTY/ CTN]]="","",SUBSTITUTE(SUBSTITUTE(SUBSTITUTE(db[[#This Row],[QTY/ CTN]]," ","_",2),"(",""),")","")&amp;"_")</f>
        <v>20 ROL_</v>
      </c>
      <c r="Q2636" s="1">
        <f>IF(db[[#This Row],[H_QTY/ CTN]]="","",SEARCH("_",db[[#This Row],[H_QTY/ CTN]]))</f>
        <v>7</v>
      </c>
      <c r="R2636" s="1">
        <f>IF(db[[#This Row],[H_QTY/ CTN]]="","",LEN(db[[#This Row],[H_QTY/ CTN]]))</f>
        <v>7</v>
      </c>
      <c r="S2636" s="90" t="str">
        <f>IF(db[[#This Row],[H_QTY/ CTN]]="","",LEFT(db[[#This Row],[H_QTY/ CTN]],db[[#This Row],[H_1]]-1))</f>
        <v>20 ROL</v>
      </c>
      <c r="T2636" s="87" t="str">
        <f>IF(NOT(db[[#This Row],[H_1]]=db[[#This Row],[H_2]]),MID(db[[#This Row],[H_QTY/ CTN]],db[[#This Row],[H_1]]+1,db[[#This Row],[H_2]]-db[[#This Row],[H_1]]-1),"")</f>
        <v/>
      </c>
      <c r="U2636" s="87" t="str">
        <f>IF(db[[#This Row],[QTY/ CTN B]]="","",LEFT(db[[#This Row],[QTY/ CTN B]],SEARCH(" ",db[[#This Row],[QTY/ CTN B]],1)-1))</f>
        <v>20</v>
      </c>
      <c r="V2636" s="87" t="str">
        <f>IF(db[[#This Row],[QTY/ CTN B]]="","",RIGHT(db[[#This Row],[QTY/ CTN B]],LEN(db[[#This Row],[QTY/ CTN B]])-SEARCH(" ",db[[#This Row],[QTY/ CTN B]],1)))</f>
        <v>ROL</v>
      </c>
      <c r="W2636" s="87" t="str">
        <f>IF(db[[#This Row],[QTY/ CTN TG]]="",IF(db[[#This Row],[STN TG]]="","",12),LEFT(db[[#This Row],[QTY/ CTN TG]],SEARCH(" ",db[[#This Row],[QTY/ CTN TG]],1)-1))</f>
        <v/>
      </c>
      <c r="X2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6" s="87" t="str">
        <f>IF(db[[#This Row],[STN K]]="","",IF(db[[#This Row],[STN TG]]="LSN",12,""))</f>
        <v/>
      </c>
      <c r="Z2636" s="87" t="str">
        <f>IF(db[[#This Row],[STN TG]]="LSN","PCS","")</f>
        <v/>
      </c>
      <c r="AA2636" s="87">
        <f>db[[#This Row],[QTY B]]*IF(db[[#This Row],[QTY TG]]="",1,db[[#This Row],[QTY TG]])*IF(db[[#This Row],[QTY K]]="",1,db[[#This Row],[QTY K]])</f>
        <v>20</v>
      </c>
      <c r="AB2636" s="87" t="str">
        <f>IF(db[[#This Row],[STN K]]="",IF(db[[#This Row],[STN TG]]="",db[[#This Row],[STN B]],db[[#This Row],[STN TG]]),db[[#This Row],[STN K]])</f>
        <v>ROL</v>
      </c>
      <c r="AC2636" s="87"/>
    </row>
    <row r="2637" spans="1:29" x14ac:dyDescent="0.25">
      <c r="A2637" s="87">
        <f>ROW()-1</f>
        <v>2636</v>
      </c>
      <c r="B2637" s="3" t="str">
        <f>LOWER(SUBSTITUTE(SUBSTITUTE(SUBSTITUTE(SUBSTITUTE(SUBSTITUTE(SUBSTITUTE(db[[#This Row],[NB BM]]," ",),".",""),"-",""),"(",""),")",""),"/",""))</f>
        <v>tassb116brandedtanggung</v>
      </c>
      <c r="C2637" s="3" t="str">
        <f>LOWER(SUBSTITUTE(SUBSTITUTE(SUBSTITUTE(SUBSTITUTE(SUBSTITUTE(SUBSTITUTE(SUBSTITUTE(SUBSTITUTE(SUBSTITUTE(db[[#This Row],[NB NOTA]]," ",),".",""),"-",""),"(",""),")",""),",",""),"/",""),"""",""),"+",""))</f>
        <v>shoppingbagsb116sdgbranded</v>
      </c>
      <c r="D2637" s="3" t="str">
        <f>LOWER(SUBSTITUTE(SUBSTITUTE(SUBSTITUTE(SUBSTITUTE(SUBSTITUTE(SUBSTITUTE(SUBSTITUTE(SUBSTITUTE(SUBSTITUTE(db[[#This Row],[NB PAJAK]]," ",""),"-",""),"(",""),")",""),".",""),",",""),"/",""),"""",""),"+",""))</f>
        <v/>
      </c>
      <c r="E2637" s="3" t="str">
        <f>LOWER(SUBSTITUTE(SUBSTITUTE(SUBSTITUTE(SUBSTITUTE(SUBSTITUTE(SUBSTITUTE(SUBSTITUTE(SUBSTITUTE(SUBSTITUTE(db[[#This Row],[NB BM]]&amp;db[[#This Row],[QTY/ CTN]]," ",),".",""),"-",""),"(",""),")",""),",",""),"/",""),"""",""),"+",""))</f>
        <v>tassb116brandedtanggung40lsn</v>
      </c>
      <c r="F2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shoppingbagsb116sdgbranded40lsnuntana</v>
      </c>
      <c r="G2637" s="4" t="s">
        <v>6763</v>
      </c>
      <c r="H2637" s="4" t="s">
        <v>6759</v>
      </c>
      <c r="I2637" s="49"/>
      <c r="J2637" s="1" t="s">
        <v>1621</v>
      </c>
      <c r="K2637" s="28" t="e">
        <f>IF(db[[#This Row],[NB NOTA_C]]="","",COUNTIF([2]!B_MSK[concat],db[[#This Row],[NB NOTA_C]]))</f>
        <v>#REF!</v>
      </c>
      <c r="L2637" s="7" t="s">
        <v>1628</v>
      </c>
      <c r="M2637" s="3" t="s">
        <v>1680</v>
      </c>
      <c r="N2637" s="1" t="s">
        <v>2820</v>
      </c>
      <c r="O2637" s="3"/>
      <c r="P2637" s="3" t="str">
        <f>IF(db[[#This Row],[QTY/ CTN]]="","",SUBSTITUTE(SUBSTITUTE(SUBSTITUTE(db[[#This Row],[QTY/ CTN]]," ","_",2),"(",""),")","")&amp;"_")</f>
        <v>40 LSN_</v>
      </c>
      <c r="Q2637" s="3">
        <f>IF(db[[#This Row],[H_QTY/ CTN]]="","",SEARCH("_",db[[#This Row],[H_QTY/ CTN]]))</f>
        <v>7</v>
      </c>
      <c r="R2637" s="3">
        <f>IF(db[[#This Row],[H_QTY/ CTN]]="","",LEN(db[[#This Row],[H_QTY/ CTN]]))</f>
        <v>7</v>
      </c>
      <c r="S2637" s="87" t="str">
        <f>IF(db[[#This Row],[H_QTY/ CTN]]="","",LEFT(db[[#This Row],[H_QTY/ CTN]],db[[#This Row],[H_1]]-1))</f>
        <v>40 LSN</v>
      </c>
      <c r="T2637" s="87" t="str">
        <f>IF(NOT(db[[#This Row],[H_1]]=db[[#This Row],[H_2]]),MID(db[[#This Row],[H_QTY/ CTN]],db[[#This Row],[H_1]]+1,db[[#This Row],[H_2]]-db[[#This Row],[H_1]]-1),"")</f>
        <v/>
      </c>
      <c r="U2637" s="87" t="str">
        <f>IF(db[[#This Row],[QTY/ CTN B]]="","",LEFT(db[[#This Row],[QTY/ CTN B]],SEARCH(" ",db[[#This Row],[QTY/ CTN B]],1)-1))</f>
        <v>40</v>
      </c>
      <c r="V2637" s="87" t="str">
        <f>IF(db[[#This Row],[QTY/ CTN B]]="","",RIGHT(db[[#This Row],[QTY/ CTN B]],LEN(db[[#This Row],[QTY/ CTN B]])-SEARCH(" ",db[[#This Row],[QTY/ CTN B]],1)))</f>
        <v>LSN</v>
      </c>
      <c r="W2637" s="87">
        <f>IF(db[[#This Row],[QTY/ CTN TG]]="",IF(db[[#This Row],[STN TG]]="","",12),LEFT(db[[#This Row],[QTY/ CTN TG]],SEARCH(" ",db[[#This Row],[QTY/ CTN TG]],1)-1))</f>
        <v>12</v>
      </c>
      <c r="X2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Y2637" s="87" t="str">
        <f>IF(db[[#This Row],[STN K]]="","",IF(db[[#This Row],[STN TG]]="LSN",12,""))</f>
        <v/>
      </c>
      <c r="Z2637" s="87" t="str">
        <f>IF(db[[#This Row],[STN TG]]="LSN","PCS","")</f>
        <v/>
      </c>
      <c r="AA2637" s="87">
        <f>db[[#This Row],[QTY B]]*IF(db[[#This Row],[QTY TG]]="",1,db[[#This Row],[QTY TG]])*IF(db[[#This Row],[QTY K]]="",1,db[[#This Row],[QTY K]])</f>
        <v>480</v>
      </c>
      <c r="AB2637" s="87" t="str">
        <f>IF(db[[#This Row],[STN K]]="",IF(db[[#This Row],[STN TG]]="",db[[#This Row],[STN B]],db[[#This Row],[STN TG]]),db[[#This Row],[STN K]])</f>
        <v>PCS</v>
      </c>
      <c r="AC2637" s="87"/>
    </row>
    <row r="2638" spans="1:29" x14ac:dyDescent="0.25">
      <c r="A2638" s="87">
        <f>ROW()-1</f>
        <v>2637</v>
      </c>
      <c r="B2638" s="3" t="str">
        <f>LOWER(SUBSTITUTE(SUBSTITUTE(SUBSTITUTE(SUBSTITUTE(SUBSTITUTE(SUBSTITUTE(db[[#This Row],[NB BM]]," ",),".",""),"-",""),"(",""),")",""),"/",""))</f>
        <v>bnb5abstrak</v>
      </c>
      <c r="C2638" s="3" t="str">
        <f>LOWER(SUBSTITUTE(SUBSTITUTE(SUBSTITUTE(SUBSTITUTE(SUBSTITUTE(SUBSTITUTE(SUBSTITUTE(SUBSTITUTE(SUBSTITUTE(db[[#This Row],[NB NOTA]]," ",),".",""),"-",""),"(",""),")",""),",",""),"/",""),"""",""),"+",""))</f>
        <v>bindernoteb5abstrak</v>
      </c>
      <c r="D2638" s="3" t="str">
        <f>LOWER(SUBSTITUTE(SUBSTITUTE(SUBSTITUTE(SUBSTITUTE(SUBSTITUTE(SUBSTITUTE(SUBSTITUTE(SUBSTITUTE(SUBSTITUTE(db[[#This Row],[NB PAJAK]]," ",""),"-",""),"(",""),")",""),".",""),",",""),"/",""),"""",""),"+",""))</f>
        <v/>
      </c>
      <c r="E2638" s="3" t="str">
        <f>LOWER(SUBSTITUTE(SUBSTITUTE(SUBSTITUTE(SUBSTITUTE(SUBSTITUTE(SUBSTITUTE(SUBSTITUTE(SUBSTITUTE(SUBSTITUTE(db[[#This Row],[NB BM]]&amp;db[[#This Row],[QTY/ CTN]]," ",),".",""),"-",""),"(",""),")",""),",",""),"/",""),"""",""),"+",""))</f>
        <v>bnb5abstrak60pcs</v>
      </c>
      <c r="F26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bindernoteb5abstrak60pcsuntana</v>
      </c>
      <c r="G2638" s="4" t="s">
        <v>6764</v>
      </c>
      <c r="H2638" s="4" t="s">
        <v>6760</v>
      </c>
      <c r="I2638" s="49"/>
      <c r="J2638" s="1" t="s">
        <v>1621</v>
      </c>
      <c r="K2638" s="28" t="e">
        <f>IF(db[[#This Row],[NB NOTA_C]]="","",COUNTIF([2]!B_MSK[concat],db[[#This Row],[NB NOTA_C]]))</f>
        <v>#REF!</v>
      </c>
      <c r="L2638" s="7" t="s">
        <v>1628</v>
      </c>
      <c r="M2638" s="3" t="s">
        <v>1665</v>
      </c>
      <c r="N2638" s="1" t="s">
        <v>6761</v>
      </c>
      <c r="O2638" s="3"/>
      <c r="P2638" s="3" t="str">
        <f>IF(db[[#This Row],[QTY/ CTN]]="","",SUBSTITUTE(SUBSTITUTE(SUBSTITUTE(db[[#This Row],[QTY/ CTN]]," ","_",2),"(",""),")","")&amp;"_")</f>
        <v>60 PCS_</v>
      </c>
      <c r="Q2638" s="3">
        <f>IF(db[[#This Row],[H_QTY/ CTN]]="","",SEARCH("_",db[[#This Row],[H_QTY/ CTN]]))</f>
        <v>7</v>
      </c>
      <c r="R2638" s="3">
        <f>IF(db[[#This Row],[H_QTY/ CTN]]="","",LEN(db[[#This Row],[H_QTY/ CTN]]))</f>
        <v>7</v>
      </c>
      <c r="S2638" s="87" t="str">
        <f>IF(db[[#This Row],[H_QTY/ CTN]]="","",LEFT(db[[#This Row],[H_QTY/ CTN]],db[[#This Row],[H_1]]-1))</f>
        <v>60 PCS</v>
      </c>
      <c r="T2638" s="87" t="str">
        <f>IF(NOT(db[[#This Row],[H_1]]=db[[#This Row],[H_2]]),MID(db[[#This Row],[H_QTY/ CTN]],db[[#This Row],[H_1]]+1,db[[#This Row],[H_2]]-db[[#This Row],[H_1]]-1),"")</f>
        <v/>
      </c>
      <c r="U2638" s="87" t="str">
        <f>IF(db[[#This Row],[QTY/ CTN B]]="","",LEFT(db[[#This Row],[QTY/ CTN B]],SEARCH(" ",db[[#This Row],[QTY/ CTN B]],1)-1))</f>
        <v>60</v>
      </c>
      <c r="V2638" s="87" t="str">
        <f>IF(db[[#This Row],[QTY/ CTN B]]="","",RIGHT(db[[#This Row],[QTY/ CTN B]],LEN(db[[#This Row],[QTY/ CTN B]])-SEARCH(" ",db[[#This Row],[QTY/ CTN B]],1)))</f>
        <v>PCS</v>
      </c>
      <c r="W2638" s="87" t="str">
        <f>IF(db[[#This Row],[QTY/ CTN TG]]="",IF(db[[#This Row],[STN TG]]="","",12),LEFT(db[[#This Row],[QTY/ CTN TG]],SEARCH(" ",db[[#This Row],[QTY/ CTN TG]],1)-1))</f>
        <v/>
      </c>
      <c r="X2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8" s="87" t="str">
        <f>IF(db[[#This Row],[STN K]]="","",IF(db[[#This Row],[STN TG]]="LSN",12,""))</f>
        <v/>
      </c>
      <c r="Z2638" s="87" t="str">
        <f>IF(db[[#This Row],[STN TG]]="LSN","PCS","")</f>
        <v/>
      </c>
      <c r="AA2638" s="87">
        <f>db[[#This Row],[QTY B]]*IF(db[[#This Row],[QTY TG]]="",1,db[[#This Row],[QTY TG]])*IF(db[[#This Row],[QTY K]]="",1,db[[#This Row],[QTY K]])</f>
        <v>60</v>
      </c>
      <c r="AB2638" s="87" t="str">
        <f>IF(db[[#This Row],[STN K]]="",IF(db[[#This Row],[STN TG]]="",db[[#This Row],[STN B]],db[[#This Row],[STN TG]]),db[[#This Row],[STN K]])</f>
        <v>PCS</v>
      </c>
      <c r="AC2638" s="87"/>
    </row>
    <row r="2639" spans="1:29" x14ac:dyDescent="0.25">
      <c r="A2639" s="87">
        <f>ROW()-1</f>
        <v>2638</v>
      </c>
      <c r="B2639" s="3" t="str">
        <f>LOWER(SUBSTITUTE(SUBSTITUTE(SUBSTITUTE(SUBSTITUTE(SUBSTITUTE(SUBSTITUTE(db[[#This Row],[NB BM]]," ",),".",""),"-",""),"(",""),")",""),"/",""))</f>
        <v>baloncacin1022+pompacpk2225</v>
      </c>
      <c r="C2639" s="3" t="str">
        <f>LOWER(SUBSTITUTE(SUBSTITUTE(SUBSTITUTE(SUBSTITUTE(SUBSTITUTE(SUBSTITUTE(SUBSTITUTE(SUBSTITUTE(SUBSTITUTE(db[[#This Row],[NB NOTA]]," ",),".",""),"-",""),"(",""),")",""),",",""),"/",""),"""",""),"+",""))</f>
        <v>baloncacing1022pompacpk2225</v>
      </c>
      <c r="D2639" s="3" t="str">
        <f>LOWER(SUBSTITUTE(SUBSTITUTE(SUBSTITUTE(SUBSTITUTE(SUBSTITUTE(SUBSTITUTE(SUBSTITUTE(SUBSTITUTE(SUBSTITUTE(db[[#This Row],[NB PAJAK]]," ",""),"-",""),"(",""),")",""),".",""),",",""),"/",""),"""",""),"+",""))</f>
        <v/>
      </c>
      <c r="E2639" s="3" t="str">
        <f>LOWER(SUBSTITUTE(SUBSTITUTE(SUBSTITUTE(SUBSTITUTE(SUBSTITUTE(SUBSTITUTE(SUBSTITUTE(SUBSTITUTE(SUBSTITUTE(db[[#This Row],[NB BM]]&amp;db[[#This Row],[QTY/ CTN]]," ",),".",""),"-",""),"(",""),")",""),",",""),"/",""),"""",""),"+",""))</f>
        <v>baloncacin1022pompacpk222520pak</v>
      </c>
      <c r="F26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baloncacing1022pompacpk222520pakuntana</v>
      </c>
      <c r="G2639" s="4" t="s">
        <v>6765</v>
      </c>
      <c r="H2639" s="4" t="s">
        <v>6762</v>
      </c>
      <c r="I2639" s="49"/>
      <c r="J2639" s="1" t="s">
        <v>1621</v>
      </c>
      <c r="K2639" s="28" t="e">
        <f>IF(db[[#This Row],[NB NOTA_C]]="","",COUNTIF([2]!B_MSK[concat],db[[#This Row],[NB NOTA_C]]))</f>
        <v>#REF!</v>
      </c>
      <c r="L2639" s="7" t="s">
        <v>1638</v>
      </c>
      <c r="M2639" s="3" t="s">
        <v>2173</v>
      </c>
      <c r="N2639" s="1" t="s">
        <v>2782</v>
      </c>
      <c r="O2639" s="3"/>
      <c r="P2639" s="3" t="str">
        <f>IF(db[[#This Row],[QTY/ CTN]]="","",SUBSTITUTE(SUBSTITUTE(SUBSTITUTE(db[[#This Row],[QTY/ CTN]]," ","_",2),"(",""),")","")&amp;"_")</f>
        <v>20 PAK_</v>
      </c>
      <c r="Q2639" s="3">
        <f>IF(db[[#This Row],[H_QTY/ CTN]]="","",SEARCH("_",db[[#This Row],[H_QTY/ CTN]]))</f>
        <v>7</v>
      </c>
      <c r="R2639" s="3">
        <f>IF(db[[#This Row],[H_QTY/ CTN]]="","",LEN(db[[#This Row],[H_QTY/ CTN]]))</f>
        <v>7</v>
      </c>
      <c r="S2639" s="87" t="str">
        <f>IF(db[[#This Row],[H_QTY/ CTN]]="","",LEFT(db[[#This Row],[H_QTY/ CTN]],db[[#This Row],[H_1]]-1))</f>
        <v>20 PAK</v>
      </c>
      <c r="T2639" s="87" t="str">
        <f>IF(NOT(db[[#This Row],[H_1]]=db[[#This Row],[H_2]]),MID(db[[#This Row],[H_QTY/ CTN]],db[[#This Row],[H_1]]+1,db[[#This Row],[H_2]]-db[[#This Row],[H_1]]-1),"")</f>
        <v/>
      </c>
      <c r="U2639" s="87" t="str">
        <f>IF(db[[#This Row],[QTY/ CTN B]]="","",LEFT(db[[#This Row],[QTY/ CTN B]],SEARCH(" ",db[[#This Row],[QTY/ CTN B]],1)-1))</f>
        <v>20</v>
      </c>
      <c r="V2639" s="87" t="str">
        <f>IF(db[[#This Row],[QTY/ CTN B]]="","",RIGHT(db[[#This Row],[QTY/ CTN B]],LEN(db[[#This Row],[QTY/ CTN B]])-SEARCH(" ",db[[#This Row],[QTY/ CTN B]],1)))</f>
        <v>PAK</v>
      </c>
      <c r="W2639" s="87" t="str">
        <f>IF(db[[#This Row],[QTY/ CTN TG]]="",IF(db[[#This Row],[STN TG]]="","",12),LEFT(db[[#This Row],[QTY/ CTN TG]],SEARCH(" ",db[[#This Row],[QTY/ CTN TG]],1)-1))</f>
        <v/>
      </c>
      <c r="X2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Y2639" s="87" t="str">
        <f>IF(db[[#This Row],[STN K]]="","",IF(db[[#This Row],[STN TG]]="LSN",12,""))</f>
        <v/>
      </c>
      <c r="Z2639" s="87" t="str">
        <f>IF(db[[#This Row],[STN TG]]="LSN","PCS","")</f>
        <v/>
      </c>
      <c r="AA2639" s="87">
        <f>db[[#This Row],[QTY B]]*IF(db[[#This Row],[QTY TG]]="",1,db[[#This Row],[QTY TG]])*IF(db[[#This Row],[QTY K]]="",1,db[[#This Row],[QTY K]])</f>
        <v>20</v>
      </c>
      <c r="AB2639" s="87" t="str">
        <f>IF(db[[#This Row],[STN K]]="",IF(db[[#This Row],[STN TG]]="",db[[#This Row],[STN B]],db[[#This Row],[STN TG]]),db[[#This Row],[STN K]])</f>
        <v>PAK</v>
      </c>
      <c r="AC2639" s="87"/>
    </row>
  </sheetData>
  <conditionalFormatting sqref="I2280:I2334 I2247:I2266 I2152:I2153 I1652:I1715 I1409:I1413 I906:I1034 I2155:I2156 I590:I619 I460:I463 I89:I91 I1:I37 I456:I458 I544:I550 I552:I566 I539:I542 I1260:I1268 I1270:I1282 I621:I629 I568 I1189 I2158:I2169 I901:I904 I1415:I1495 I1717:I1721 I1392:I1407 I1497:I1633 I426:I449 I1639:I1647 I738:I746 I516:I536 I2171:I2209 I2076:I2150 I572:I587 I1036:I1187 I93:I189 I635:I647 I2211 I194:I424 I1284:I1390 I451:I454 I631:I633 I750:I812 I465:I511 I2336:I2607 I1191:I1258 I2213:I2214 I2609:I1048576 I1723:I1859 I814:I864 I866:I899 I649:I735 I39:I49 I51:I87 I1861:I1988 I2216:I2245 I2268:I2278 I1990:I2074">
    <cfRule type="duplicateValues" dxfId="0" priority="336"/>
  </conditionalFormatting>
  <conditionalFormatting sqref="H2280:H2334 H2152:H2153 H1652:H1715 H1409:H1413 H1:H37 H906:H1034 H750:H812 H89:H91 H2155:H2156 H590:H619 H1284:H1390 H460:H463 H456:H458 H544:H550 H552:H566 H539:H542 H1260:H1268 H1270:H1282 H621:H629 H2158:H2169 H568 H1189 H901:H904 H1415:H1495 H1717:H1721 H1392:H1407 H1497:H1633 H426:H449 H1639:H1647 H738:H746 H516:H536 H2171:H2209 H2076:H2150 H572:H587 H1036:H1187 H93:H189 H635:H647 H1990:H2074 H2211 H194:H424 H451:H454 H2247:H2266 H631:H633 H465:H511 H2336:H2552 H1191:H1258 H2561:H2567 H2570:H2607 H2213:H2214 H2609:H1048576 H1723:H1859 H814:H864 H866:H899 H649:H735 H39:H49 H51:H87 H1861:H1988 H2216:H2245 H2268:H2278">
    <cfRule type="duplicateValues" dxfId="302" priority="342"/>
  </conditionalFormatting>
  <conditionalFormatting sqref="O1652:O1715 O1025:O1034 O906:O1023 O2:O37 O89:O91 O750:O812 O1191:O1258 O2152:O2153 O2155:O2156 O2158:O2169 O590:O619 O1284:O1390 O460:O463 O456:O458 O544:O550 O552:O566 O539:O542 O1260:O1266 O1270:O1282 O621:O629 O568 O901:O904 O1415:O1495 O1717:O1721 O1392:O1413 O1497:O1633 O426:O449 O1639:O1647 O738:O746 O516:O536 O2171:O2209 O2076:O2150 O570:O587 O1036:O1187 O93:O189 O635:O647 O1990:O2074 O2211 O194:O424 O451:O454 O631:O633 O465:O511 O2213:O2214 O1723:O1859 O814:O864 O866:O899 O649:O735 O39:O49 O51:O87 O1861:O1988 O2216:O2239">
    <cfRule type="duplicateValues" dxfId="301" priority="350"/>
  </conditionalFormatting>
  <conditionalFormatting sqref="I1408">
    <cfRule type="duplicateValues" dxfId="300" priority="305"/>
  </conditionalFormatting>
  <conditionalFormatting sqref="G1408">
    <cfRule type="duplicateValues" dxfId="299" priority="306"/>
  </conditionalFormatting>
  <conditionalFormatting sqref="H1408">
    <cfRule type="duplicateValues" dxfId="298" priority="307"/>
  </conditionalFormatting>
  <conditionalFormatting sqref="I1651">
    <cfRule type="duplicateValues" dxfId="297" priority="301"/>
  </conditionalFormatting>
  <conditionalFormatting sqref="G1651">
    <cfRule type="duplicateValues" dxfId="296" priority="302"/>
  </conditionalFormatting>
  <conditionalFormatting sqref="H1651">
    <cfRule type="duplicateValues" dxfId="295" priority="303"/>
  </conditionalFormatting>
  <conditionalFormatting sqref="O1651">
    <cfRule type="duplicateValues" dxfId="294" priority="304"/>
  </conditionalFormatting>
  <conditionalFormatting sqref="I905">
    <cfRule type="duplicateValues" dxfId="293" priority="293"/>
  </conditionalFormatting>
  <conditionalFormatting sqref="G905">
    <cfRule type="duplicateValues" dxfId="292" priority="294"/>
  </conditionalFormatting>
  <conditionalFormatting sqref="H905">
    <cfRule type="duplicateValues" dxfId="291" priority="295"/>
  </conditionalFormatting>
  <conditionalFormatting sqref="O905">
    <cfRule type="duplicateValues" dxfId="290" priority="296"/>
  </conditionalFormatting>
  <conditionalFormatting sqref="I88">
    <cfRule type="duplicateValues" dxfId="289" priority="289"/>
  </conditionalFormatting>
  <conditionalFormatting sqref="G88">
    <cfRule type="duplicateValues" dxfId="288" priority="290"/>
  </conditionalFormatting>
  <conditionalFormatting sqref="H88">
    <cfRule type="duplicateValues" dxfId="287" priority="291"/>
  </conditionalFormatting>
  <conditionalFormatting sqref="O88">
    <cfRule type="duplicateValues" dxfId="286" priority="292"/>
  </conditionalFormatting>
  <conditionalFormatting sqref="G2280:G2334 G2247:G2266 G2152:G2153 G1652:G1715 G1409:G1413 G1347:G1390 G2155:G2156 G590:G619 G1284:G1345 G460:G463 G89:G91 G1:G37 G456:G458 G544:G550 G552:G566 G539:G542 G1260:G1268 G1270:G1282 G568 G1189 G901:G904 G1415:G1495 G1717:G1721 G1392:G1407 G906:G1034 G1497:G1633 G426:G449 G1639:G1647 G2158:G2169 G738:G746 G516:G536 G2171:G2209 G2076:G2150 G572:G587 G93:G189 G635:G647 G2211 G194:G424 G451:G454 G631:G633 G465:G511 G2336:G2607 G1191:G1258 G2213:G2214 G2609:G1048576 G1723:G1859 G814:G864 G866:G899 G750:G812 G649:G735 G39:G49 G51:G87 G1861:G1988 G621:G629 G1036:G1187 G2216:G2245 G2268:G2278 G1990:G2074">
    <cfRule type="duplicateValues" dxfId="285" priority="356"/>
  </conditionalFormatting>
  <conditionalFormatting sqref="I747:I749">
    <cfRule type="duplicateValues" dxfId="284" priority="379"/>
  </conditionalFormatting>
  <conditionalFormatting sqref="H747:H749">
    <cfRule type="duplicateValues" dxfId="283" priority="380"/>
  </conditionalFormatting>
  <conditionalFormatting sqref="O747:O749">
    <cfRule type="duplicateValues" dxfId="282" priority="381"/>
  </conditionalFormatting>
  <conditionalFormatting sqref="G747:G749">
    <cfRule type="duplicateValues" dxfId="281" priority="382"/>
  </conditionalFormatting>
  <conditionalFormatting sqref="I2151">
    <cfRule type="duplicateValues" dxfId="280" priority="281"/>
  </conditionalFormatting>
  <conditionalFormatting sqref="H2151">
    <cfRule type="duplicateValues" dxfId="279" priority="282"/>
  </conditionalFormatting>
  <conditionalFormatting sqref="O2151">
    <cfRule type="duplicateValues" dxfId="278" priority="283"/>
  </conditionalFormatting>
  <conditionalFormatting sqref="G2151">
    <cfRule type="duplicateValues" dxfId="277" priority="284"/>
  </conditionalFormatting>
  <conditionalFormatting sqref="I2154">
    <cfRule type="duplicateValues" dxfId="276" priority="277"/>
  </conditionalFormatting>
  <conditionalFormatting sqref="H2154">
    <cfRule type="duplicateValues" dxfId="275" priority="278"/>
  </conditionalFormatting>
  <conditionalFormatting sqref="O2154">
    <cfRule type="duplicateValues" dxfId="274" priority="279"/>
  </conditionalFormatting>
  <conditionalFormatting sqref="G2154">
    <cfRule type="duplicateValues" dxfId="273" priority="280"/>
  </conditionalFormatting>
  <conditionalFormatting sqref="I2157">
    <cfRule type="duplicateValues" dxfId="272" priority="273"/>
  </conditionalFormatting>
  <conditionalFormatting sqref="H2157">
    <cfRule type="duplicateValues" dxfId="271" priority="274"/>
  </conditionalFormatting>
  <conditionalFormatting sqref="O2157">
    <cfRule type="duplicateValues" dxfId="270" priority="275"/>
  </conditionalFormatting>
  <conditionalFormatting sqref="G2157">
    <cfRule type="duplicateValues" dxfId="269" priority="276"/>
  </conditionalFormatting>
  <conditionalFormatting sqref="I588:I589">
    <cfRule type="duplicateValues" dxfId="268" priority="269"/>
  </conditionalFormatting>
  <conditionalFormatting sqref="H588:H589">
    <cfRule type="duplicateValues" dxfId="267" priority="270"/>
  </conditionalFormatting>
  <conditionalFormatting sqref="O588:O589">
    <cfRule type="duplicateValues" dxfId="266" priority="271"/>
  </conditionalFormatting>
  <conditionalFormatting sqref="G588:G589">
    <cfRule type="duplicateValues" dxfId="265" priority="272"/>
  </conditionalFormatting>
  <conditionalFormatting sqref="I1283">
    <cfRule type="duplicateValues" dxfId="264" priority="265"/>
  </conditionalFormatting>
  <conditionalFormatting sqref="H1283">
    <cfRule type="duplicateValues" dxfId="263" priority="266"/>
  </conditionalFormatting>
  <conditionalFormatting sqref="O1283">
    <cfRule type="duplicateValues" dxfId="262" priority="267"/>
  </conditionalFormatting>
  <conditionalFormatting sqref="G1283">
    <cfRule type="duplicateValues" dxfId="261" priority="268"/>
  </conditionalFormatting>
  <conditionalFormatting sqref="I459">
    <cfRule type="duplicateValues" dxfId="260" priority="261"/>
  </conditionalFormatting>
  <conditionalFormatting sqref="H459">
    <cfRule type="duplicateValues" dxfId="259" priority="262"/>
  </conditionalFormatting>
  <conditionalFormatting sqref="O459">
    <cfRule type="duplicateValues" dxfId="258" priority="263"/>
  </conditionalFormatting>
  <conditionalFormatting sqref="G459">
    <cfRule type="duplicateValues" dxfId="257" priority="264"/>
  </conditionalFormatting>
  <conditionalFormatting sqref="I455">
    <cfRule type="duplicateValues" dxfId="256" priority="257"/>
  </conditionalFormatting>
  <conditionalFormatting sqref="H455">
    <cfRule type="duplicateValues" dxfId="255" priority="258"/>
  </conditionalFormatting>
  <conditionalFormatting sqref="O455">
    <cfRule type="duplicateValues" dxfId="254" priority="259"/>
  </conditionalFormatting>
  <conditionalFormatting sqref="G455">
    <cfRule type="duplicateValues" dxfId="253" priority="260"/>
  </conditionalFormatting>
  <conditionalFormatting sqref="I543">
    <cfRule type="duplicateValues" dxfId="252" priority="253"/>
  </conditionalFormatting>
  <conditionalFormatting sqref="H543">
    <cfRule type="duplicateValues" dxfId="251" priority="254"/>
  </conditionalFormatting>
  <conditionalFormatting sqref="O543">
    <cfRule type="duplicateValues" dxfId="250" priority="255"/>
  </conditionalFormatting>
  <conditionalFormatting sqref="G543">
    <cfRule type="duplicateValues" dxfId="249" priority="256"/>
  </conditionalFormatting>
  <conditionalFormatting sqref="I551">
    <cfRule type="duplicateValues" dxfId="248" priority="249"/>
  </conditionalFormatting>
  <conditionalFormatting sqref="H551">
    <cfRule type="duplicateValues" dxfId="247" priority="250"/>
  </conditionalFormatting>
  <conditionalFormatting sqref="O551">
    <cfRule type="duplicateValues" dxfId="246" priority="251"/>
  </conditionalFormatting>
  <conditionalFormatting sqref="G551">
    <cfRule type="duplicateValues" dxfId="245" priority="252"/>
  </conditionalFormatting>
  <conditionalFormatting sqref="I537:I538">
    <cfRule type="duplicateValues" dxfId="244" priority="245"/>
  </conditionalFormatting>
  <conditionalFormatting sqref="H537:H538">
    <cfRule type="duplicateValues" dxfId="243" priority="246"/>
  </conditionalFormatting>
  <conditionalFormatting sqref="O537:O538">
    <cfRule type="duplicateValues" dxfId="242" priority="247"/>
  </conditionalFormatting>
  <conditionalFormatting sqref="G537:G538">
    <cfRule type="duplicateValues" dxfId="241" priority="248"/>
  </conditionalFormatting>
  <conditionalFormatting sqref="I1259">
    <cfRule type="duplicateValues" dxfId="240" priority="241"/>
  </conditionalFormatting>
  <conditionalFormatting sqref="H1259">
    <cfRule type="duplicateValues" dxfId="239" priority="242"/>
  </conditionalFormatting>
  <conditionalFormatting sqref="O1259">
    <cfRule type="duplicateValues" dxfId="238" priority="243"/>
  </conditionalFormatting>
  <conditionalFormatting sqref="G1259">
    <cfRule type="duplicateValues" dxfId="237" priority="244"/>
  </conditionalFormatting>
  <conditionalFormatting sqref="I1269">
    <cfRule type="duplicateValues" dxfId="236" priority="237"/>
  </conditionalFormatting>
  <conditionalFormatting sqref="H1269">
    <cfRule type="duplicateValues" dxfId="235" priority="238"/>
  </conditionalFormatting>
  <conditionalFormatting sqref="O1267:O1269">
    <cfRule type="duplicateValues" dxfId="234" priority="239"/>
  </conditionalFormatting>
  <conditionalFormatting sqref="G1269">
    <cfRule type="duplicateValues" dxfId="233" priority="240"/>
  </conditionalFormatting>
  <conditionalFormatting sqref="I620">
    <cfRule type="duplicateValues" dxfId="232" priority="233"/>
  </conditionalFormatting>
  <conditionalFormatting sqref="H620">
    <cfRule type="duplicateValues" dxfId="231" priority="234"/>
  </conditionalFormatting>
  <conditionalFormatting sqref="O620">
    <cfRule type="duplicateValues" dxfId="230" priority="235"/>
  </conditionalFormatting>
  <conditionalFormatting sqref="G620">
    <cfRule type="duplicateValues" dxfId="229" priority="236"/>
  </conditionalFormatting>
  <conditionalFormatting sqref="I567">
    <cfRule type="duplicateValues" dxfId="228" priority="229"/>
  </conditionalFormatting>
  <conditionalFormatting sqref="H567">
    <cfRule type="duplicateValues" dxfId="227" priority="230"/>
  </conditionalFormatting>
  <conditionalFormatting sqref="O567">
    <cfRule type="duplicateValues" dxfId="226" priority="231"/>
  </conditionalFormatting>
  <conditionalFormatting sqref="G567">
    <cfRule type="duplicateValues" dxfId="225" priority="232"/>
  </conditionalFormatting>
  <conditionalFormatting sqref="I1188">
    <cfRule type="duplicateValues" dxfId="224" priority="225"/>
  </conditionalFormatting>
  <conditionalFormatting sqref="H1188">
    <cfRule type="duplicateValues" dxfId="223" priority="226"/>
  </conditionalFormatting>
  <conditionalFormatting sqref="O1188">
    <cfRule type="duplicateValues" dxfId="222" priority="227"/>
  </conditionalFormatting>
  <conditionalFormatting sqref="G1188">
    <cfRule type="duplicateValues" dxfId="221" priority="228"/>
  </conditionalFormatting>
  <conditionalFormatting sqref="I900">
    <cfRule type="duplicateValues" dxfId="220" priority="221"/>
  </conditionalFormatting>
  <conditionalFormatting sqref="H900">
    <cfRule type="duplicateValues" dxfId="219" priority="222"/>
  </conditionalFormatting>
  <conditionalFormatting sqref="O900">
    <cfRule type="duplicateValues" dxfId="218" priority="223"/>
  </conditionalFormatting>
  <conditionalFormatting sqref="G900">
    <cfRule type="duplicateValues" dxfId="217" priority="224"/>
  </conditionalFormatting>
  <conditionalFormatting sqref="I1414">
    <cfRule type="duplicateValues" dxfId="216" priority="217"/>
  </conditionalFormatting>
  <conditionalFormatting sqref="H1414">
    <cfRule type="duplicateValues" dxfId="215" priority="218"/>
  </conditionalFormatting>
  <conditionalFormatting sqref="O1414">
    <cfRule type="duplicateValues" dxfId="214" priority="219"/>
  </conditionalFormatting>
  <conditionalFormatting sqref="G1414">
    <cfRule type="duplicateValues" dxfId="213" priority="220"/>
  </conditionalFormatting>
  <conditionalFormatting sqref="I1716">
    <cfRule type="duplicateValues" dxfId="212" priority="213"/>
  </conditionalFormatting>
  <conditionalFormatting sqref="H1716">
    <cfRule type="duplicateValues" dxfId="211" priority="214"/>
  </conditionalFormatting>
  <conditionalFormatting sqref="O1716">
    <cfRule type="duplicateValues" dxfId="210" priority="215"/>
  </conditionalFormatting>
  <conditionalFormatting sqref="G1716">
    <cfRule type="duplicateValues" dxfId="209" priority="216"/>
  </conditionalFormatting>
  <conditionalFormatting sqref="I1391">
    <cfRule type="duplicateValues" dxfId="208" priority="209"/>
  </conditionalFormatting>
  <conditionalFormatting sqref="H1391">
    <cfRule type="duplicateValues" dxfId="207" priority="210"/>
  </conditionalFormatting>
  <conditionalFormatting sqref="O1391">
    <cfRule type="duplicateValues" dxfId="206" priority="211"/>
  </conditionalFormatting>
  <conditionalFormatting sqref="G1391">
    <cfRule type="duplicateValues" dxfId="205" priority="212"/>
  </conditionalFormatting>
  <conditionalFormatting sqref="O1651:O1721 O2:O37 O1497:O1633 O426:O449 O1639:O1647 O738:O812 O516:O568 O2171:O2209 O2076:O2169 O570:O629 O2280:O2334 O1036:O1189 O93:O189 O635:O647 O1990:O2074 O2211 O194:O424 O451:O463 O2247:O2266 O631:O633 O465:O511 O2336:O2509 O1191:O1495 O2213:O2214 O1723:O1859 O814:O864 O866:O1034 O649:O735 O39:O49 O51:O91 O1861:O1988 O2216:O2245 O2268:O2278">
    <cfRule type="duplicateValues" dxfId="204" priority="208"/>
  </conditionalFormatting>
  <conditionalFormatting sqref="I1648:I1649">
    <cfRule type="duplicateValues" dxfId="203" priority="204"/>
  </conditionalFormatting>
  <conditionalFormatting sqref="H1648:H1649">
    <cfRule type="duplicateValues" dxfId="202" priority="205"/>
  </conditionalFormatting>
  <conditionalFormatting sqref="O1648:O1649">
    <cfRule type="duplicateValues" dxfId="201" priority="206"/>
  </conditionalFormatting>
  <conditionalFormatting sqref="G1648:G1649">
    <cfRule type="duplicateValues" dxfId="200" priority="207"/>
  </conditionalFormatting>
  <conditionalFormatting sqref="O1648:O1649">
    <cfRule type="duplicateValues" dxfId="199" priority="203"/>
  </conditionalFormatting>
  <conditionalFormatting sqref="I1650">
    <cfRule type="duplicateValues" dxfId="198" priority="199"/>
  </conditionalFormatting>
  <conditionalFormatting sqref="H1650">
    <cfRule type="duplicateValues" dxfId="197" priority="200"/>
  </conditionalFormatting>
  <conditionalFormatting sqref="O1650">
    <cfRule type="duplicateValues" dxfId="196" priority="201"/>
  </conditionalFormatting>
  <conditionalFormatting sqref="G1650">
    <cfRule type="duplicateValues" dxfId="195" priority="202"/>
  </conditionalFormatting>
  <conditionalFormatting sqref="O1650">
    <cfRule type="duplicateValues" dxfId="194" priority="198"/>
  </conditionalFormatting>
  <conditionalFormatting sqref="I1496">
    <cfRule type="duplicateValues" dxfId="193" priority="194"/>
  </conditionalFormatting>
  <conditionalFormatting sqref="H1496">
    <cfRule type="duplicateValues" dxfId="192" priority="195"/>
  </conditionalFormatting>
  <conditionalFormatting sqref="O1496">
    <cfRule type="duplicateValues" dxfId="191" priority="196"/>
  </conditionalFormatting>
  <conditionalFormatting sqref="G1496">
    <cfRule type="duplicateValues" dxfId="190" priority="197"/>
  </conditionalFormatting>
  <conditionalFormatting sqref="O1496">
    <cfRule type="duplicateValues" dxfId="189" priority="193"/>
  </conditionalFormatting>
  <conditionalFormatting sqref="I425">
    <cfRule type="duplicateValues" dxfId="188" priority="189"/>
  </conditionalFormatting>
  <conditionalFormatting sqref="H425">
    <cfRule type="duplicateValues" dxfId="187" priority="190"/>
  </conditionalFormatting>
  <conditionalFormatting sqref="O425">
    <cfRule type="duplicateValues" dxfId="186" priority="191"/>
  </conditionalFormatting>
  <conditionalFormatting sqref="G425">
    <cfRule type="duplicateValues" dxfId="185" priority="192"/>
  </conditionalFormatting>
  <conditionalFormatting sqref="O425">
    <cfRule type="duplicateValues" dxfId="184" priority="188"/>
  </conditionalFormatting>
  <conditionalFormatting sqref="I1634:I1638">
    <cfRule type="duplicateValues" dxfId="183" priority="184"/>
  </conditionalFormatting>
  <conditionalFormatting sqref="H1634:H1638">
    <cfRule type="duplicateValues" dxfId="182" priority="185"/>
  </conditionalFormatting>
  <conditionalFormatting sqref="O1634:O1638">
    <cfRule type="duplicateValues" dxfId="181" priority="186"/>
  </conditionalFormatting>
  <conditionalFormatting sqref="G1634:G1638">
    <cfRule type="duplicateValues" dxfId="180" priority="187"/>
  </conditionalFormatting>
  <conditionalFormatting sqref="O1634:O1638">
    <cfRule type="duplicateValues" dxfId="179" priority="183"/>
  </conditionalFormatting>
  <conditionalFormatting sqref="I737">
    <cfRule type="duplicateValues" dxfId="178" priority="179"/>
  </conditionalFormatting>
  <conditionalFormatting sqref="H737">
    <cfRule type="duplicateValues" dxfId="177" priority="180"/>
  </conditionalFormatting>
  <conditionalFormatting sqref="O737">
    <cfRule type="duplicateValues" dxfId="176" priority="181"/>
  </conditionalFormatting>
  <conditionalFormatting sqref="G737">
    <cfRule type="duplicateValues" dxfId="175" priority="182"/>
  </conditionalFormatting>
  <conditionalFormatting sqref="O737">
    <cfRule type="duplicateValues" dxfId="174" priority="178"/>
  </conditionalFormatting>
  <conditionalFormatting sqref="I512">
    <cfRule type="duplicateValues" dxfId="173" priority="174"/>
  </conditionalFormatting>
  <conditionalFormatting sqref="H512">
    <cfRule type="duplicateValues" dxfId="172" priority="175"/>
  </conditionalFormatting>
  <conditionalFormatting sqref="O512">
    <cfRule type="duplicateValues" dxfId="171" priority="176"/>
  </conditionalFormatting>
  <conditionalFormatting sqref="G512">
    <cfRule type="duplicateValues" dxfId="170" priority="177"/>
  </conditionalFormatting>
  <conditionalFormatting sqref="O512">
    <cfRule type="duplicateValues" dxfId="169" priority="173"/>
  </conditionalFormatting>
  <conditionalFormatting sqref="I513:I514">
    <cfRule type="duplicateValues" dxfId="168" priority="164"/>
  </conditionalFormatting>
  <conditionalFormatting sqref="H513:H514">
    <cfRule type="duplicateValues" dxfId="167" priority="165"/>
  </conditionalFormatting>
  <conditionalFormatting sqref="O513:O514">
    <cfRule type="duplicateValues" dxfId="166" priority="166"/>
  </conditionalFormatting>
  <conditionalFormatting sqref="G513:G514">
    <cfRule type="duplicateValues" dxfId="165" priority="167"/>
  </conditionalFormatting>
  <conditionalFormatting sqref="O513:O514">
    <cfRule type="duplicateValues" dxfId="164" priority="163"/>
  </conditionalFormatting>
  <conditionalFormatting sqref="I736">
    <cfRule type="duplicateValues" dxfId="163" priority="159"/>
  </conditionalFormatting>
  <conditionalFormatting sqref="H736">
    <cfRule type="duplicateValues" dxfId="162" priority="160"/>
  </conditionalFormatting>
  <conditionalFormatting sqref="O736">
    <cfRule type="duplicateValues" dxfId="161" priority="161"/>
  </conditionalFormatting>
  <conditionalFormatting sqref="G736">
    <cfRule type="duplicateValues" dxfId="160" priority="162"/>
  </conditionalFormatting>
  <conditionalFormatting sqref="O736">
    <cfRule type="duplicateValues" dxfId="159" priority="158"/>
  </conditionalFormatting>
  <conditionalFormatting sqref="I2170">
    <cfRule type="duplicateValues" dxfId="158" priority="154"/>
  </conditionalFormatting>
  <conditionalFormatting sqref="H2170">
    <cfRule type="duplicateValues" dxfId="157" priority="155"/>
  </conditionalFormatting>
  <conditionalFormatting sqref="O2170">
    <cfRule type="duplicateValues" dxfId="156" priority="156"/>
  </conditionalFormatting>
  <conditionalFormatting sqref="G2170">
    <cfRule type="duplicateValues" dxfId="155" priority="157"/>
  </conditionalFormatting>
  <conditionalFormatting sqref="O2170">
    <cfRule type="duplicateValues" dxfId="154" priority="153"/>
  </conditionalFormatting>
  <conditionalFormatting sqref="I2075">
    <cfRule type="duplicateValues" dxfId="153" priority="149"/>
  </conditionalFormatting>
  <conditionalFormatting sqref="H2075">
    <cfRule type="duplicateValues" dxfId="152" priority="150"/>
  </conditionalFormatting>
  <conditionalFormatting sqref="O2075">
    <cfRule type="duplicateValues" dxfId="151" priority="151"/>
  </conditionalFormatting>
  <conditionalFormatting sqref="G2075">
    <cfRule type="duplicateValues" dxfId="150" priority="152"/>
  </conditionalFormatting>
  <conditionalFormatting sqref="O2075">
    <cfRule type="duplicateValues" dxfId="149" priority="148"/>
  </conditionalFormatting>
  <conditionalFormatting sqref="I569">
    <cfRule type="duplicateValues" dxfId="148" priority="144"/>
  </conditionalFormatting>
  <conditionalFormatting sqref="H569">
    <cfRule type="duplicateValues" dxfId="147" priority="145"/>
  </conditionalFormatting>
  <conditionalFormatting sqref="O569">
    <cfRule type="duplicateValues" dxfId="146" priority="146"/>
  </conditionalFormatting>
  <conditionalFormatting sqref="G569">
    <cfRule type="duplicateValues" dxfId="145" priority="147"/>
  </conditionalFormatting>
  <conditionalFormatting sqref="O569">
    <cfRule type="duplicateValues" dxfId="144" priority="143"/>
  </conditionalFormatting>
  <conditionalFormatting sqref="H570">
    <cfRule type="duplicateValues" dxfId="143" priority="142"/>
  </conditionalFormatting>
  <conditionalFormatting sqref="I570">
    <cfRule type="duplicateValues" dxfId="142" priority="141"/>
  </conditionalFormatting>
  <conditionalFormatting sqref="G570">
    <cfRule type="duplicateValues" dxfId="141" priority="140"/>
  </conditionalFormatting>
  <conditionalFormatting sqref="H571">
    <cfRule type="duplicateValues" dxfId="140" priority="139"/>
  </conditionalFormatting>
  <conditionalFormatting sqref="G571">
    <cfRule type="duplicateValues" dxfId="139" priority="138"/>
  </conditionalFormatting>
  <conditionalFormatting sqref="I571">
    <cfRule type="duplicateValues" dxfId="138" priority="137"/>
  </conditionalFormatting>
  <conditionalFormatting sqref="I2279">
    <cfRule type="duplicateValues" dxfId="137" priority="134"/>
  </conditionalFormatting>
  <conditionalFormatting sqref="H2279">
    <cfRule type="duplicateValues" dxfId="136" priority="135"/>
  </conditionalFormatting>
  <conditionalFormatting sqref="G2279">
    <cfRule type="duplicateValues" dxfId="135" priority="136"/>
  </conditionalFormatting>
  <conditionalFormatting sqref="O2279">
    <cfRule type="duplicateValues" dxfId="134" priority="133"/>
  </conditionalFormatting>
  <conditionalFormatting sqref="I1035">
    <cfRule type="duplicateValues" dxfId="133" priority="129"/>
  </conditionalFormatting>
  <conditionalFormatting sqref="H1035">
    <cfRule type="duplicateValues" dxfId="132" priority="130"/>
  </conditionalFormatting>
  <conditionalFormatting sqref="O1035">
    <cfRule type="duplicateValues" dxfId="131" priority="131"/>
  </conditionalFormatting>
  <conditionalFormatting sqref="G1035">
    <cfRule type="duplicateValues" dxfId="130" priority="132"/>
  </conditionalFormatting>
  <conditionalFormatting sqref="O1035">
    <cfRule type="duplicateValues" dxfId="129" priority="128"/>
  </conditionalFormatting>
  <conditionalFormatting sqref="I92">
    <cfRule type="duplicateValues" dxfId="128" priority="124"/>
  </conditionalFormatting>
  <conditionalFormatting sqref="H92">
    <cfRule type="duplicateValues" dxfId="127" priority="125"/>
  </conditionalFormatting>
  <conditionalFormatting sqref="O92">
    <cfRule type="duplicateValues" dxfId="126" priority="126"/>
  </conditionalFormatting>
  <conditionalFormatting sqref="G92">
    <cfRule type="duplicateValues" dxfId="125" priority="127"/>
  </conditionalFormatting>
  <conditionalFormatting sqref="O92">
    <cfRule type="duplicateValues" dxfId="124" priority="123"/>
  </conditionalFormatting>
  <conditionalFormatting sqref="I634">
    <cfRule type="duplicateValues" dxfId="123" priority="119"/>
  </conditionalFormatting>
  <conditionalFormatting sqref="H634">
    <cfRule type="duplicateValues" dxfId="122" priority="120"/>
  </conditionalFormatting>
  <conditionalFormatting sqref="O634">
    <cfRule type="duplicateValues" dxfId="121" priority="121"/>
  </conditionalFormatting>
  <conditionalFormatting sqref="G634">
    <cfRule type="duplicateValues" dxfId="120" priority="122"/>
  </conditionalFormatting>
  <conditionalFormatting sqref="O634">
    <cfRule type="duplicateValues" dxfId="119" priority="118"/>
  </conditionalFormatting>
  <conditionalFormatting sqref="I1989">
    <cfRule type="duplicateValues" dxfId="118" priority="114"/>
  </conditionalFormatting>
  <conditionalFormatting sqref="H1989">
    <cfRule type="duplicateValues" dxfId="117" priority="115"/>
  </conditionalFormatting>
  <conditionalFormatting sqref="O1989">
    <cfRule type="duplicateValues" dxfId="116" priority="116"/>
  </conditionalFormatting>
  <conditionalFormatting sqref="G1989">
    <cfRule type="duplicateValues" dxfId="115" priority="117"/>
  </conditionalFormatting>
  <conditionalFormatting sqref="O1989">
    <cfRule type="duplicateValues" dxfId="114" priority="113"/>
  </conditionalFormatting>
  <conditionalFormatting sqref="I2210">
    <cfRule type="duplicateValues" dxfId="113" priority="109"/>
  </conditionalFormatting>
  <conditionalFormatting sqref="H2210">
    <cfRule type="duplicateValues" dxfId="112" priority="110"/>
  </conditionalFormatting>
  <conditionalFormatting sqref="O2210">
    <cfRule type="duplicateValues" dxfId="111" priority="111"/>
  </conditionalFormatting>
  <conditionalFormatting sqref="G2210">
    <cfRule type="duplicateValues" dxfId="110" priority="112"/>
  </conditionalFormatting>
  <conditionalFormatting sqref="O2210">
    <cfRule type="duplicateValues" dxfId="109" priority="108"/>
  </conditionalFormatting>
  <conditionalFormatting sqref="I191:I193">
    <cfRule type="duplicateValues" dxfId="108" priority="104"/>
  </conditionalFormatting>
  <conditionalFormatting sqref="H191:H193">
    <cfRule type="duplicateValues" dxfId="107" priority="105"/>
  </conditionalFormatting>
  <conditionalFormatting sqref="O191:O193">
    <cfRule type="duplicateValues" dxfId="106" priority="106"/>
  </conditionalFormatting>
  <conditionalFormatting sqref="G191:G193">
    <cfRule type="duplicateValues" dxfId="105" priority="107"/>
  </conditionalFormatting>
  <conditionalFormatting sqref="O191:O193">
    <cfRule type="duplicateValues" dxfId="104" priority="103"/>
  </conditionalFormatting>
  <conditionalFormatting sqref="I190">
    <cfRule type="duplicateValues" dxfId="103" priority="99"/>
  </conditionalFormatting>
  <conditionalFormatting sqref="H190">
    <cfRule type="duplicateValues" dxfId="102" priority="100"/>
  </conditionalFormatting>
  <conditionalFormatting sqref="O190">
    <cfRule type="duplicateValues" dxfId="101" priority="101"/>
  </conditionalFormatting>
  <conditionalFormatting sqref="G190">
    <cfRule type="duplicateValues" dxfId="100" priority="102"/>
  </conditionalFormatting>
  <conditionalFormatting sqref="O190">
    <cfRule type="duplicateValues" dxfId="99" priority="98"/>
  </conditionalFormatting>
  <conditionalFormatting sqref="I450">
    <cfRule type="duplicateValues" dxfId="98" priority="94"/>
  </conditionalFormatting>
  <conditionalFormatting sqref="H450">
    <cfRule type="duplicateValues" dxfId="97" priority="95"/>
  </conditionalFormatting>
  <conditionalFormatting sqref="O450">
    <cfRule type="duplicateValues" dxfId="96" priority="96"/>
  </conditionalFormatting>
  <conditionalFormatting sqref="G450">
    <cfRule type="duplicateValues" dxfId="95" priority="97"/>
  </conditionalFormatting>
  <conditionalFormatting sqref="O450">
    <cfRule type="duplicateValues" dxfId="94" priority="93"/>
  </conditionalFormatting>
  <conditionalFormatting sqref="I2246">
    <cfRule type="duplicateValues" dxfId="93" priority="90"/>
  </conditionalFormatting>
  <conditionalFormatting sqref="H2246">
    <cfRule type="duplicateValues" dxfId="92" priority="91"/>
  </conditionalFormatting>
  <conditionalFormatting sqref="G2246">
    <cfRule type="duplicateValues" dxfId="91" priority="92"/>
  </conditionalFormatting>
  <conditionalFormatting sqref="O2246">
    <cfRule type="duplicateValues" dxfId="90" priority="89"/>
  </conditionalFormatting>
  <conditionalFormatting sqref="I630">
    <cfRule type="duplicateValues" dxfId="89" priority="85"/>
  </conditionalFormatting>
  <conditionalFormatting sqref="H630">
    <cfRule type="duplicateValues" dxfId="88" priority="86"/>
  </conditionalFormatting>
  <conditionalFormatting sqref="O630">
    <cfRule type="duplicateValues" dxfId="87" priority="87"/>
  </conditionalFormatting>
  <conditionalFormatting sqref="G630">
    <cfRule type="duplicateValues" dxfId="86" priority="88"/>
  </conditionalFormatting>
  <conditionalFormatting sqref="O630">
    <cfRule type="duplicateValues" dxfId="85" priority="84"/>
  </conditionalFormatting>
  <conditionalFormatting sqref="I464">
    <cfRule type="duplicateValues" dxfId="84" priority="80"/>
  </conditionalFormatting>
  <conditionalFormatting sqref="H464">
    <cfRule type="duplicateValues" dxfId="83" priority="81"/>
  </conditionalFormatting>
  <conditionalFormatting sqref="O464">
    <cfRule type="duplicateValues" dxfId="82" priority="82"/>
  </conditionalFormatting>
  <conditionalFormatting sqref="G464">
    <cfRule type="duplicateValues" dxfId="81" priority="83"/>
  </conditionalFormatting>
  <conditionalFormatting sqref="O464">
    <cfRule type="duplicateValues" dxfId="80" priority="79"/>
  </conditionalFormatting>
  <conditionalFormatting sqref="I2335">
    <cfRule type="duplicateValues" dxfId="79" priority="76"/>
  </conditionalFormatting>
  <conditionalFormatting sqref="H2335">
    <cfRule type="duplicateValues" dxfId="78" priority="77"/>
  </conditionalFormatting>
  <conditionalFormatting sqref="G2335">
    <cfRule type="duplicateValues" dxfId="77" priority="78"/>
  </conditionalFormatting>
  <conditionalFormatting sqref="O2335">
    <cfRule type="duplicateValues" dxfId="76" priority="75"/>
  </conditionalFormatting>
  <conditionalFormatting sqref="I1190">
    <cfRule type="duplicateValues" dxfId="75" priority="72"/>
  </conditionalFormatting>
  <conditionalFormatting sqref="H1190">
    <cfRule type="duplicateValues" dxfId="74" priority="73"/>
  </conditionalFormatting>
  <conditionalFormatting sqref="G1190">
    <cfRule type="duplicateValues" dxfId="73" priority="74"/>
  </conditionalFormatting>
  <conditionalFormatting sqref="O1190">
    <cfRule type="duplicateValues" dxfId="72" priority="71"/>
  </conditionalFormatting>
  <conditionalFormatting sqref="H2609:H1048576 H2213:H2214 H1:H37 H516:H647 H1723:H1859 H814:H864 H866:H1721 H649:H812 H39:H49 H51:H514 H1861:H2211 H2216:H2266 H2268:H2607">
    <cfRule type="duplicateValues" dxfId="71" priority="70"/>
  </conditionalFormatting>
  <conditionalFormatting sqref="I2212">
    <cfRule type="duplicateValues" dxfId="70" priority="66"/>
  </conditionalFormatting>
  <conditionalFormatting sqref="H2212">
    <cfRule type="duplicateValues" dxfId="69" priority="67"/>
  </conditionalFormatting>
  <conditionalFormatting sqref="O2212">
    <cfRule type="duplicateValues" dxfId="68" priority="68"/>
  </conditionalFormatting>
  <conditionalFormatting sqref="G2212">
    <cfRule type="duplicateValues" dxfId="67" priority="69"/>
  </conditionalFormatting>
  <conditionalFormatting sqref="O2212">
    <cfRule type="duplicateValues" dxfId="66" priority="65"/>
  </conditionalFormatting>
  <conditionalFormatting sqref="H2212">
    <cfRule type="duplicateValues" dxfId="65" priority="64"/>
  </conditionalFormatting>
  <conditionalFormatting sqref="I2608">
    <cfRule type="duplicateValues" dxfId="64" priority="61"/>
  </conditionalFormatting>
  <conditionalFormatting sqref="H2608">
    <cfRule type="duplicateValues" dxfId="63" priority="62"/>
  </conditionalFormatting>
  <conditionalFormatting sqref="G2608">
    <cfRule type="duplicateValues" dxfId="62" priority="63"/>
  </conditionalFormatting>
  <conditionalFormatting sqref="H2608">
    <cfRule type="duplicateValues" dxfId="61" priority="60"/>
  </conditionalFormatting>
  <conditionalFormatting sqref="I515">
    <cfRule type="duplicateValues" dxfId="60" priority="56"/>
  </conditionalFormatting>
  <conditionalFormatting sqref="H515">
    <cfRule type="duplicateValues" dxfId="59" priority="57"/>
  </conditionalFormatting>
  <conditionalFormatting sqref="O515">
    <cfRule type="duplicateValues" dxfId="58" priority="58"/>
  </conditionalFormatting>
  <conditionalFormatting sqref="G515">
    <cfRule type="duplicateValues" dxfId="57" priority="59"/>
  </conditionalFormatting>
  <conditionalFormatting sqref="O515">
    <cfRule type="duplicateValues" dxfId="56" priority="55"/>
  </conditionalFormatting>
  <conditionalFormatting sqref="H515">
    <cfRule type="duplicateValues" dxfId="55" priority="54"/>
  </conditionalFormatting>
  <conditionalFormatting sqref="I1722">
    <cfRule type="duplicateValues" dxfId="54" priority="50"/>
  </conditionalFormatting>
  <conditionalFormatting sqref="H1722">
    <cfRule type="duplicateValues" dxfId="53" priority="51"/>
  </conditionalFormatting>
  <conditionalFormatting sqref="O1722">
    <cfRule type="duplicateValues" dxfId="52" priority="52"/>
  </conditionalFormatting>
  <conditionalFormatting sqref="G1722">
    <cfRule type="duplicateValues" dxfId="51" priority="53"/>
  </conditionalFormatting>
  <conditionalFormatting sqref="O1722">
    <cfRule type="duplicateValues" dxfId="50" priority="49"/>
  </conditionalFormatting>
  <conditionalFormatting sqref="H1722">
    <cfRule type="duplicateValues" dxfId="49" priority="48"/>
  </conditionalFormatting>
  <conditionalFormatting sqref="I813">
    <cfRule type="duplicateValues" dxfId="48" priority="44"/>
  </conditionalFormatting>
  <conditionalFormatting sqref="H813">
    <cfRule type="duplicateValues" dxfId="47" priority="45"/>
  </conditionalFormatting>
  <conditionalFormatting sqref="O813">
    <cfRule type="duplicateValues" dxfId="46" priority="46"/>
  </conditionalFormatting>
  <conditionalFormatting sqref="G813">
    <cfRule type="duplicateValues" dxfId="45" priority="47"/>
  </conditionalFormatting>
  <conditionalFormatting sqref="O813">
    <cfRule type="duplicateValues" dxfId="44" priority="43"/>
  </conditionalFormatting>
  <conditionalFormatting sqref="H813">
    <cfRule type="duplicateValues" dxfId="43" priority="42"/>
  </conditionalFormatting>
  <conditionalFormatting sqref="I865">
    <cfRule type="duplicateValues" dxfId="42" priority="38"/>
  </conditionalFormatting>
  <conditionalFormatting sqref="H865">
    <cfRule type="duplicateValues" dxfId="41" priority="39"/>
  </conditionalFormatting>
  <conditionalFormatting sqref="O865">
    <cfRule type="duplicateValues" dxfId="40" priority="40"/>
  </conditionalFormatting>
  <conditionalFormatting sqref="G865">
    <cfRule type="duplicateValues" dxfId="39" priority="41"/>
  </conditionalFormatting>
  <conditionalFormatting sqref="O865">
    <cfRule type="duplicateValues" dxfId="38" priority="37"/>
  </conditionalFormatting>
  <conditionalFormatting sqref="H865">
    <cfRule type="duplicateValues" dxfId="37" priority="36"/>
  </conditionalFormatting>
  <conditionalFormatting sqref="I648">
    <cfRule type="duplicateValues" dxfId="36" priority="32"/>
  </conditionalFormatting>
  <conditionalFormatting sqref="H648">
    <cfRule type="duplicateValues" dxfId="35" priority="33"/>
  </conditionalFormatting>
  <conditionalFormatting sqref="O648">
    <cfRule type="duplicateValues" dxfId="34" priority="34"/>
  </conditionalFormatting>
  <conditionalFormatting sqref="G648">
    <cfRule type="duplicateValues" dxfId="33" priority="35"/>
  </conditionalFormatting>
  <conditionalFormatting sqref="O648">
    <cfRule type="duplicateValues" dxfId="32" priority="31"/>
  </conditionalFormatting>
  <conditionalFormatting sqref="H648">
    <cfRule type="duplicateValues" dxfId="31" priority="30"/>
  </conditionalFormatting>
  <conditionalFormatting sqref="I38">
    <cfRule type="duplicateValues" dxfId="30" priority="26"/>
  </conditionalFormatting>
  <conditionalFormatting sqref="H38">
    <cfRule type="duplicateValues" dxfId="29" priority="27"/>
  </conditionalFormatting>
  <conditionalFormatting sqref="O38">
    <cfRule type="duplicateValues" dxfId="28" priority="28"/>
  </conditionalFormatting>
  <conditionalFormatting sqref="G38">
    <cfRule type="duplicateValues" dxfId="27" priority="29"/>
  </conditionalFormatting>
  <conditionalFormatting sqref="O38">
    <cfRule type="duplicateValues" dxfId="26" priority="25"/>
  </conditionalFormatting>
  <conditionalFormatting sqref="H38">
    <cfRule type="duplicateValues" dxfId="25" priority="24"/>
  </conditionalFormatting>
  <conditionalFormatting sqref="I50">
    <cfRule type="duplicateValues" dxfId="24" priority="20"/>
  </conditionalFormatting>
  <conditionalFormatting sqref="H50">
    <cfRule type="duplicateValues" dxfId="23" priority="21"/>
  </conditionalFormatting>
  <conditionalFormatting sqref="O50">
    <cfRule type="duplicateValues" dxfId="22" priority="22"/>
  </conditionalFormatting>
  <conditionalFormatting sqref="G50">
    <cfRule type="duplicateValues" dxfId="21" priority="23"/>
  </conditionalFormatting>
  <conditionalFormatting sqref="O50">
    <cfRule type="duplicateValues" dxfId="20" priority="19"/>
  </conditionalFormatting>
  <conditionalFormatting sqref="H50">
    <cfRule type="duplicateValues" dxfId="19" priority="18"/>
  </conditionalFormatting>
  <conditionalFormatting sqref="I1860">
    <cfRule type="duplicateValues" dxfId="18" priority="14"/>
  </conditionalFormatting>
  <conditionalFormatting sqref="H1860">
    <cfRule type="duplicateValues" dxfId="17" priority="15"/>
  </conditionalFormatting>
  <conditionalFormatting sqref="O1860">
    <cfRule type="duplicateValues" dxfId="16" priority="16"/>
  </conditionalFormatting>
  <conditionalFormatting sqref="G1860">
    <cfRule type="duplicateValues" dxfId="15" priority="17"/>
  </conditionalFormatting>
  <conditionalFormatting sqref="O1860">
    <cfRule type="duplicateValues" dxfId="14" priority="13"/>
  </conditionalFormatting>
  <conditionalFormatting sqref="H1860">
    <cfRule type="duplicateValues" dxfId="13" priority="12"/>
  </conditionalFormatting>
  <conditionalFormatting sqref="I2215">
    <cfRule type="duplicateValues" dxfId="12" priority="8"/>
  </conditionalFormatting>
  <conditionalFormatting sqref="H2215">
    <cfRule type="duplicateValues" dxfId="11" priority="9"/>
  </conditionalFormatting>
  <conditionalFormatting sqref="O2215">
    <cfRule type="duplicateValues" dxfId="10" priority="10"/>
  </conditionalFormatting>
  <conditionalFormatting sqref="G2215">
    <cfRule type="duplicateValues" dxfId="9" priority="11"/>
  </conditionalFormatting>
  <conditionalFormatting sqref="O2215">
    <cfRule type="duplicateValues" dxfId="8" priority="7"/>
  </conditionalFormatting>
  <conditionalFormatting sqref="H2215">
    <cfRule type="duplicateValues" dxfId="7" priority="6"/>
  </conditionalFormatting>
  <conditionalFormatting sqref="I2267">
    <cfRule type="duplicateValues" dxfId="5" priority="3"/>
  </conditionalFormatting>
  <conditionalFormatting sqref="H2267">
    <cfRule type="duplicateValues" dxfId="4" priority="4"/>
  </conditionalFormatting>
  <conditionalFormatting sqref="G2267">
    <cfRule type="duplicateValues" dxfId="3" priority="5"/>
  </conditionalFormatting>
  <conditionalFormatting sqref="O2267">
    <cfRule type="duplicateValues" dxfId="2" priority="2"/>
  </conditionalFormatting>
  <conditionalFormatting sqref="H2267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M21" sqref="M21"/>
    </sheetView>
  </sheetViews>
  <sheetFormatPr defaultRowHeight="15" x14ac:dyDescent="0.25"/>
  <cols>
    <col min="1" max="1" width="38" bestFit="1" customWidth="1"/>
    <col min="2" max="2" width="3" customWidth="1"/>
    <col min="3" max="3" width="5" customWidth="1"/>
    <col min="4" max="4" width="4.28515625" customWidth="1"/>
    <col min="5" max="5" width="6" customWidth="1"/>
    <col min="6" max="6" width="5" customWidth="1"/>
  </cols>
  <sheetData>
    <row r="1" spans="1:6" x14ac:dyDescent="0.25">
      <c r="A1" s="159" t="s">
        <v>6200</v>
      </c>
      <c r="B1">
        <v>35</v>
      </c>
      <c r="C1">
        <v>5040</v>
      </c>
      <c r="D1" t="s">
        <v>6328</v>
      </c>
      <c r="E1">
        <v>9250</v>
      </c>
      <c r="F1">
        <v>7.0000000000000007E-2</v>
      </c>
    </row>
    <row r="2" spans="1:6" x14ac:dyDescent="0.25">
      <c r="A2" s="159" t="s">
        <v>5687</v>
      </c>
      <c r="B2">
        <v>37</v>
      </c>
      <c r="C2">
        <v>5328</v>
      </c>
      <c r="D2" t="s">
        <v>6328</v>
      </c>
      <c r="E2">
        <v>9250</v>
      </c>
      <c r="F2">
        <v>7.0000000000000007E-2</v>
      </c>
    </row>
    <row r="3" spans="1:6" x14ac:dyDescent="0.25">
      <c r="A3" s="159" t="s">
        <v>6204</v>
      </c>
      <c r="B3" t="s">
        <v>6329</v>
      </c>
      <c r="C3">
        <v>4031</v>
      </c>
      <c r="D3" t="s">
        <v>6328</v>
      </c>
      <c r="E3">
        <v>10500</v>
      </c>
      <c r="F3">
        <v>7.0000000000000007E-2</v>
      </c>
    </row>
    <row r="4" spans="1:6" x14ac:dyDescent="0.25">
      <c r="A4" s="159" t="s">
        <v>6207</v>
      </c>
      <c r="B4">
        <v>20</v>
      </c>
      <c r="C4">
        <v>2880</v>
      </c>
      <c r="D4" t="s">
        <v>6328</v>
      </c>
      <c r="E4">
        <v>11500</v>
      </c>
      <c r="F4">
        <v>7.0000000000000007E-2</v>
      </c>
    </row>
    <row r="5" spans="1:6" x14ac:dyDescent="0.25">
      <c r="A5" s="159" t="s">
        <v>5139</v>
      </c>
      <c r="B5">
        <v>23</v>
      </c>
      <c r="C5">
        <v>4416</v>
      </c>
      <c r="D5" t="s">
        <v>6328</v>
      </c>
      <c r="E5">
        <v>9250</v>
      </c>
      <c r="F5">
        <v>7.0000000000000007E-2</v>
      </c>
    </row>
    <row r="6" spans="1:6" x14ac:dyDescent="0.25">
      <c r="A6" s="159" t="s">
        <v>6178</v>
      </c>
      <c r="B6" t="s">
        <v>6329</v>
      </c>
      <c r="C6">
        <v>1535</v>
      </c>
      <c r="D6" t="s">
        <v>6330</v>
      </c>
      <c r="E6">
        <v>9500</v>
      </c>
      <c r="F6"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96"/>
  <sheetViews>
    <sheetView topLeftCell="A822" workbookViewId="0">
      <selection activeCell="A856" sqref="A856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57.5703125" customWidth="1"/>
    <col min="4" max="4" width="25.28515625" customWidth="1"/>
    <col min="5" max="5" width="15.85546875" customWidth="1"/>
    <col min="6" max="6" width="9.85546875" customWidth="1"/>
    <col min="7" max="8" width="8.42578125" customWidth="1"/>
  </cols>
  <sheetData>
    <row r="1" spans="1:8" x14ac:dyDescent="0.25">
      <c r="A1" s="144" t="s">
        <v>1624</v>
      </c>
      <c r="B1" t="s">
        <v>1621</v>
      </c>
    </row>
    <row r="3" spans="1:8" x14ac:dyDescent="0.25">
      <c r="A3" s="144" t="s">
        <v>5839</v>
      </c>
      <c r="C3" t="s">
        <v>5841</v>
      </c>
      <c r="D3" t="s">
        <v>1622</v>
      </c>
      <c r="E3" t="s">
        <v>5842</v>
      </c>
      <c r="F3" t="s">
        <v>2779</v>
      </c>
      <c r="G3" t="s">
        <v>5843</v>
      </c>
      <c r="H3" t="s">
        <v>5844</v>
      </c>
    </row>
    <row r="4" spans="1:8" x14ac:dyDescent="0.25">
      <c r="A4" s="145">
        <v>322</v>
      </c>
      <c r="C4" t="str">
        <f>INDEX(db[NB BM],A4)</f>
        <v>BN Tali AA0321-20/A7-80/SR</v>
      </c>
      <c r="D4" t="str">
        <f>INDEX(db[SUPPLIER],A4)</f>
        <v>SBS</v>
      </c>
      <c r="E4" t="str">
        <f>INDEX(db[QTY/ CTN],A4)</f>
        <v>384 PCS</v>
      </c>
      <c r="F4" t="str">
        <f>INDEX(db[JENIS],A4)</f>
        <v>pcase</v>
      </c>
      <c r="G4">
        <f>INDEX(db[QTY X],A4)</f>
        <v>384</v>
      </c>
      <c r="H4" t="str">
        <f>INDEX(db[STN X],A4)</f>
        <v>PCS</v>
      </c>
    </row>
    <row r="5" spans="1:8" x14ac:dyDescent="0.25">
      <c r="A5" s="145">
        <v>323</v>
      </c>
      <c r="C5" t="str">
        <f>INDEX(db[NB BM],A5)</f>
        <v>Bp Gel Zui Xua Hitam 1020</v>
      </c>
      <c r="D5" t="str">
        <f>INDEX(db[SUPPLIER],A5)</f>
        <v>SAPUTRO</v>
      </c>
      <c r="E5" t="str">
        <f>INDEX(db[QTY/ CTN],A5)</f>
        <v>192 LSN</v>
      </c>
      <c r="F5" t="str">
        <f>INDEX(db[JENIS],A5)</f>
        <v>pen</v>
      </c>
      <c r="G5">
        <f>INDEX(db[QTY X],A5)</f>
        <v>2304</v>
      </c>
      <c r="H5" t="str">
        <f>INDEX(db[STN X],A5)</f>
        <v>PCS</v>
      </c>
    </row>
    <row r="6" spans="1:8" x14ac:dyDescent="0.25">
      <c r="A6" s="145">
        <v>339</v>
      </c>
      <c r="C6" t="str">
        <f>INDEX(db[NB BM],A6)</f>
        <v>Book End 777-371 Hamster</v>
      </c>
      <c r="D6" t="str">
        <f>INDEX(db[SUPPLIER],A6)</f>
        <v>SAHABAT REJEKI</v>
      </c>
      <c r="E6" t="str">
        <f>INDEX(db[QTY/ CTN],A6)</f>
        <v>60 BOX</v>
      </c>
      <c r="F6" t="str">
        <f>INDEX(db[JENIS],A6)</f>
        <v>dll</v>
      </c>
      <c r="G6">
        <f>INDEX(db[QTY X],A6)</f>
        <v>60</v>
      </c>
      <c r="H6" t="str">
        <f>INDEX(db[STN X],A6)</f>
        <v>BOX</v>
      </c>
    </row>
    <row r="7" spans="1:8" x14ac:dyDescent="0.25">
      <c r="A7" s="145">
        <v>385</v>
      </c>
      <c r="C7" t="str">
        <f>INDEX(db[NB BM],A7)</f>
        <v>Kuas JK BR-9</v>
      </c>
      <c r="D7" t="str">
        <f>INDEX(db[SUPPLIER],A7)</f>
        <v>ATALI</v>
      </c>
      <c r="E7" t="str">
        <f>INDEX(db[QTY/ CTN],A7)</f>
        <v>12 BOX (12 SET)</v>
      </c>
      <c r="F7" t="str">
        <f>INDEX(db[JENIS],A7)</f>
        <v>kuas</v>
      </c>
      <c r="G7">
        <f>INDEX(db[QTY X],A7)</f>
        <v>144</v>
      </c>
      <c r="H7" t="str">
        <f>INDEX(db[STN X],A7)</f>
        <v>SET</v>
      </c>
    </row>
    <row r="8" spans="1:8" x14ac:dyDescent="0.25">
      <c r="A8" s="145">
        <v>398</v>
      </c>
      <c r="C8" t="str">
        <f>INDEX(db[NB BM],A8)</f>
        <v>Garisan BT R5</v>
      </c>
      <c r="D8" t="str">
        <f>INDEX(db[SUPPLIER],A8)</f>
        <v>PPW</v>
      </c>
      <c r="E8" t="str">
        <f>INDEX(db[QTY/ CTN],A8)</f>
        <v>12 LSN</v>
      </c>
      <c r="F8" t="str">
        <f>INDEX(db[JENIS],A8)</f>
        <v>garisan</v>
      </c>
      <c r="G8">
        <f>INDEX(db[QTY X],A8)</f>
        <v>144</v>
      </c>
      <c r="H8" t="str">
        <f>INDEX(db[STN X],A8)</f>
        <v>PCS</v>
      </c>
    </row>
    <row r="9" spans="1:8" x14ac:dyDescent="0.25">
      <c r="A9" s="145">
        <v>405</v>
      </c>
      <c r="C9">
        <f>INDEX(db[NB BM],A9)</f>
        <v>0</v>
      </c>
      <c r="D9" t="str">
        <f>INDEX(db[SUPPLIER],A9)</f>
        <v>SBS</v>
      </c>
      <c r="E9">
        <f>INDEX(db[QTY/ CTN],A9)</f>
        <v>0</v>
      </c>
      <c r="F9" t="str">
        <f>INDEX(db[JENIS],A9)</f>
        <v>buku</v>
      </c>
      <c r="G9" t="e">
        <f>INDEX(db[QTY X],A9)</f>
        <v>#VALUE!</v>
      </c>
      <c r="H9" t="str">
        <f>INDEX(db[STN X],A9)</f>
        <v/>
      </c>
    </row>
    <row r="10" spans="1:8" x14ac:dyDescent="0.25">
      <c r="A10" s="145">
        <v>406</v>
      </c>
      <c r="C10" t="str">
        <f>INDEX(db[NB BM],A10)</f>
        <v>BTS WZ-A5-80/ PP/ biasa/ 25100-36/ warna D</v>
      </c>
      <c r="D10" t="str">
        <f>INDEX(db[SUPPLIER],A10)</f>
        <v>SBS</v>
      </c>
      <c r="E10" t="str">
        <f>INDEX(db[QTY/ CTN],A10)</f>
        <v>160 PCS</v>
      </c>
      <c r="F10" t="str">
        <f>INDEX(db[JENIS],A10)</f>
        <v>buku</v>
      </c>
      <c r="G10">
        <f>INDEX(db[QTY X],A10)</f>
        <v>160</v>
      </c>
      <c r="H10" t="str">
        <f>INDEX(db[STN X],A10)</f>
        <v>PCS</v>
      </c>
    </row>
    <row r="11" spans="1:8" x14ac:dyDescent="0.25">
      <c r="A11" s="145">
        <v>407</v>
      </c>
      <c r="C11" t="str">
        <f>INDEX(db[NB BM],A11)</f>
        <v>BTS WZ-A5-80/ PP/ biasa/ 25100-65/ warna P</v>
      </c>
      <c r="D11" t="str">
        <f>INDEX(db[SUPPLIER],A11)</f>
        <v>SBS</v>
      </c>
      <c r="E11" t="str">
        <f>INDEX(db[QTY/ CTN],A11)</f>
        <v>160 PCS</v>
      </c>
      <c r="F11" t="str">
        <f>INDEX(db[JENIS],A11)</f>
        <v>buku</v>
      </c>
      <c r="G11">
        <f>INDEX(db[QTY X],A11)</f>
        <v>160</v>
      </c>
      <c r="H11" t="str">
        <f>INDEX(db[STN X],A11)</f>
        <v>PCS</v>
      </c>
    </row>
    <row r="12" spans="1:8" x14ac:dyDescent="0.25">
      <c r="A12" s="145">
        <v>408</v>
      </c>
      <c r="C12" t="str">
        <f>INDEX(db[NB BM],A12)</f>
        <v>BTS WZ-A5-80/ PP/ biasa/ 28825-19/ warna</v>
      </c>
      <c r="D12" t="str">
        <f>INDEX(db[SUPPLIER],A12)</f>
        <v>SBS</v>
      </c>
      <c r="E12" t="str">
        <f>INDEX(db[QTY/ CTN],A12)</f>
        <v>160 PCS</v>
      </c>
      <c r="F12" t="str">
        <f>INDEX(db[JENIS],A12)</f>
        <v>buku</v>
      </c>
      <c r="G12">
        <f>INDEX(db[QTY X],A12)</f>
        <v>160</v>
      </c>
      <c r="H12" t="str">
        <f>INDEX(db[STN X],A12)</f>
        <v>PCS</v>
      </c>
    </row>
    <row r="13" spans="1:8" x14ac:dyDescent="0.25">
      <c r="A13" s="145">
        <v>412</v>
      </c>
      <c r="C13" t="str">
        <f>INDEX(db[NB BM],A13)</f>
        <v>BTS WZ-A5-80/ PP/ biasa/ 28825-30/ warna</v>
      </c>
      <c r="D13" t="str">
        <f>INDEX(db[SUPPLIER],A13)</f>
        <v>SBS</v>
      </c>
      <c r="E13" t="str">
        <f>INDEX(db[QTY/ CTN],A13)</f>
        <v>160 PCS</v>
      </c>
      <c r="F13" t="str">
        <f>INDEX(db[JENIS],A13)</f>
        <v>buku</v>
      </c>
      <c r="G13">
        <f>INDEX(db[QTY X],A13)</f>
        <v>160</v>
      </c>
      <c r="H13" t="str">
        <f>INDEX(db[STN X],A13)</f>
        <v>PCS</v>
      </c>
    </row>
    <row r="14" spans="1:8" x14ac:dyDescent="0.25">
      <c r="A14" s="145">
        <v>413</v>
      </c>
      <c r="C14" t="str">
        <f>INDEX(db[NB BM],A14)</f>
        <v>BTS WZ-A5-80/ PP/ biasa/ 28825-35/ warna</v>
      </c>
      <c r="D14" t="str">
        <f>INDEX(db[SUPPLIER],A14)</f>
        <v>SBS</v>
      </c>
      <c r="E14" t="str">
        <f>INDEX(db[QTY/ CTN],A14)</f>
        <v>160 PCS</v>
      </c>
      <c r="F14" t="str">
        <f>INDEX(db[JENIS],A14)</f>
        <v>buku</v>
      </c>
      <c r="G14">
        <f>INDEX(db[QTY X],A14)</f>
        <v>160</v>
      </c>
      <c r="H14" t="str">
        <f>INDEX(db[STN X],A14)</f>
        <v>PCS</v>
      </c>
    </row>
    <row r="15" spans="1:8" x14ac:dyDescent="0.25">
      <c r="A15" s="145">
        <v>414</v>
      </c>
      <c r="C15" t="str">
        <f>INDEX(db[NB BM],A15)</f>
        <v>BTS WZ-A5-80/ PP/ biasa/ 28825-36/ warna</v>
      </c>
      <c r="D15" t="str">
        <f>INDEX(db[SUPPLIER],A15)</f>
        <v>SBS</v>
      </c>
      <c r="E15" t="str">
        <f>INDEX(db[QTY/ CTN],A15)</f>
        <v>160 PCS</v>
      </c>
      <c r="F15" t="str">
        <f>INDEX(db[JENIS],A15)</f>
        <v>buku</v>
      </c>
      <c r="G15">
        <f>INDEX(db[QTY X],A15)</f>
        <v>160</v>
      </c>
      <c r="H15" t="str">
        <f>INDEX(db[STN X],A15)</f>
        <v>PCS</v>
      </c>
    </row>
    <row r="16" spans="1:8" x14ac:dyDescent="0.25">
      <c r="A16" s="145">
        <v>415</v>
      </c>
      <c r="C16" t="str">
        <f>INDEX(db[NB BM],A16)</f>
        <v>BTS WZ-A5-80/ PP/ biasa/ 28825-50/ warna</v>
      </c>
      <c r="D16" t="str">
        <f>INDEX(db[SUPPLIER],A16)</f>
        <v>SBS</v>
      </c>
      <c r="E16" t="str">
        <f>INDEX(db[QTY/ CTN],A16)</f>
        <v>160 PCS</v>
      </c>
      <c r="F16" t="str">
        <f>INDEX(db[JENIS],A16)</f>
        <v>buku</v>
      </c>
      <c r="G16">
        <f>INDEX(db[QTY X],A16)</f>
        <v>160</v>
      </c>
      <c r="H16" t="str">
        <f>INDEX(db[STN X],A16)</f>
        <v>PCS</v>
      </c>
    </row>
    <row r="17" spans="1:8" x14ac:dyDescent="0.25">
      <c r="A17" s="145">
        <v>416</v>
      </c>
      <c r="C17" t="str">
        <f>INDEX(db[NB BM],A17)</f>
        <v>BTS WZ-A5-80/ PP/ biasa/ 28825-64/ warna</v>
      </c>
      <c r="D17" t="str">
        <f>INDEX(db[SUPPLIER],A17)</f>
        <v>SBS</v>
      </c>
      <c r="E17" t="str">
        <f>INDEX(db[QTY/ CTN],A17)</f>
        <v>160 PCS</v>
      </c>
      <c r="F17" t="str">
        <f>INDEX(db[JENIS],A17)</f>
        <v>buku</v>
      </c>
      <c r="G17">
        <f>INDEX(db[QTY X],A17)</f>
        <v>160</v>
      </c>
      <c r="H17" t="str">
        <f>INDEX(db[STN X],A17)</f>
        <v>PCS</v>
      </c>
    </row>
    <row r="18" spans="1:8" x14ac:dyDescent="0.25">
      <c r="A18" s="145">
        <v>417</v>
      </c>
      <c r="C18" t="str">
        <f>INDEX(db[NB BM],A18)</f>
        <v>BTS WZ-A5-80/ PP/ biasa/ 28825-65/ warna</v>
      </c>
      <c r="D18" t="str">
        <f>INDEX(db[SUPPLIER],A18)</f>
        <v>SBS</v>
      </c>
      <c r="E18" t="str">
        <f>INDEX(db[QTY/ CTN],A18)</f>
        <v>160 PCS</v>
      </c>
      <c r="F18" t="str">
        <f>INDEX(db[JENIS],A18)</f>
        <v>buku</v>
      </c>
      <c r="G18">
        <f>INDEX(db[QTY X],A18)</f>
        <v>160</v>
      </c>
      <c r="H18" t="str">
        <f>INDEX(db[STN X],A18)</f>
        <v>PCS</v>
      </c>
    </row>
    <row r="19" spans="1:8" x14ac:dyDescent="0.25">
      <c r="A19" s="145">
        <v>418</v>
      </c>
      <c r="C19" t="str">
        <f>INDEX(db[NB BM],A19)</f>
        <v>BTS WZ-A5-80/ PP/ biasa/ 28825-67/ warna</v>
      </c>
      <c r="D19" t="str">
        <f>INDEX(db[SUPPLIER],A19)</f>
        <v>SBS</v>
      </c>
      <c r="E19" t="str">
        <f>INDEX(db[QTY/ CTN],A19)</f>
        <v>160 PCS</v>
      </c>
      <c r="F19" t="str">
        <f>INDEX(db[JENIS],A19)</f>
        <v>buku</v>
      </c>
      <c r="G19">
        <f>INDEX(db[QTY X],A19)</f>
        <v>160</v>
      </c>
      <c r="H19" t="str">
        <f>INDEX(db[STN X],A19)</f>
        <v>PCS</v>
      </c>
    </row>
    <row r="20" spans="1:8" x14ac:dyDescent="0.25">
      <c r="A20" s="145">
        <v>419</v>
      </c>
      <c r="C20" t="str">
        <f>INDEX(db[NB BM],A20)</f>
        <v>BTS WZ-A6-80/ PP/ biasa/ 28850-64/ warna P</v>
      </c>
      <c r="D20" t="str">
        <f>INDEX(db[SUPPLIER],A20)</f>
        <v>SBS</v>
      </c>
      <c r="E20" t="str">
        <f>INDEX(db[QTY/ CTN],A20)</f>
        <v>240 PCS</v>
      </c>
      <c r="F20" t="str">
        <f>INDEX(db[JENIS],A20)</f>
        <v>buku</v>
      </c>
      <c r="G20">
        <f>INDEX(db[QTY X],A20)</f>
        <v>240</v>
      </c>
      <c r="H20" t="str">
        <f>INDEX(db[STN X],A20)</f>
        <v>PCS</v>
      </c>
    </row>
    <row r="21" spans="1:8" x14ac:dyDescent="0.25">
      <c r="A21" s="145">
        <v>420</v>
      </c>
      <c r="C21" t="str">
        <f>INDEX(db[NB BM],A21)</f>
        <v>BTS WZ-A6-80/ HC/ Tali/ 50110-15/warna</v>
      </c>
      <c r="D21" t="str">
        <f>INDEX(db[SUPPLIER],A21)</f>
        <v>SBS</v>
      </c>
      <c r="E21" t="str">
        <f>INDEX(db[QTY/ CTN],A21)</f>
        <v>240 PCS</v>
      </c>
      <c r="F21" t="str">
        <f>INDEX(db[JENIS],A21)</f>
        <v>buku</v>
      </c>
      <c r="G21">
        <f>INDEX(db[QTY X],A21)</f>
        <v>240</v>
      </c>
      <c r="H21" t="str">
        <f>INDEX(db[STN X],A21)</f>
        <v>PCS</v>
      </c>
    </row>
    <row r="22" spans="1:8" x14ac:dyDescent="0.25">
      <c r="A22" s="145">
        <v>421</v>
      </c>
      <c r="C22" t="str">
        <f>INDEX(db[NB BM],A22)</f>
        <v>BTS WZ-A6-80/ PP/ biasa/ 28850-19/ warna</v>
      </c>
      <c r="D22" t="str">
        <f>INDEX(db[SUPPLIER],A22)</f>
        <v>SBS</v>
      </c>
      <c r="E22" t="str">
        <f>INDEX(db[QTY/ CTN],A22)</f>
        <v>240 PCS</v>
      </c>
      <c r="F22" t="str">
        <f>INDEX(db[JENIS],A22)</f>
        <v>buku</v>
      </c>
      <c r="G22">
        <f>INDEX(db[QTY X],A22)</f>
        <v>240</v>
      </c>
      <c r="H22" t="str">
        <f>INDEX(db[STN X],A22)</f>
        <v>PCS</v>
      </c>
    </row>
    <row r="23" spans="1:8" x14ac:dyDescent="0.25">
      <c r="A23" s="145">
        <v>422</v>
      </c>
      <c r="C23" t="str">
        <f>INDEX(db[NB BM],A23)</f>
        <v>BTS WZ-A6-80/ PP/ biasa/ 28850-41/ putih</v>
      </c>
      <c r="D23" t="str">
        <f>INDEX(db[SUPPLIER],A23)</f>
        <v>SBS</v>
      </c>
      <c r="E23" t="str">
        <f>INDEX(db[QTY/ CTN],A23)</f>
        <v>240 PCS</v>
      </c>
      <c r="F23" t="str">
        <f>INDEX(db[JENIS],A23)</f>
        <v>buku</v>
      </c>
      <c r="G23">
        <f>INDEX(db[QTY X],A23)</f>
        <v>240</v>
      </c>
      <c r="H23" t="str">
        <f>INDEX(db[STN X],A23)</f>
        <v>PCS</v>
      </c>
    </row>
    <row r="24" spans="1:8" x14ac:dyDescent="0.25">
      <c r="A24" s="145">
        <v>423</v>
      </c>
      <c r="C24" t="str">
        <f>INDEX(db[NB BM],A24)</f>
        <v>BTS WZ-A6-80/ PP/ biasa/ 28850-51/ HT-PT</v>
      </c>
      <c r="D24" t="str">
        <f>INDEX(db[SUPPLIER],A24)</f>
        <v>SBS</v>
      </c>
      <c r="E24" t="str">
        <f>INDEX(db[QTY/ CTN],A24)</f>
        <v>240 PCS</v>
      </c>
      <c r="F24" t="str">
        <f>INDEX(db[JENIS],A24)</f>
        <v>buku</v>
      </c>
      <c r="G24">
        <f>INDEX(db[QTY X],A24)</f>
        <v>240</v>
      </c>
      <c r="H24" t="str">
        <f>INDEX(db[STN X],A24)</f>
        <v>PCS</v>
      </c>
    </row>
    <row r="25" spans="1:8" x14ac:dyDescent="0.25">
      <c r="A25" s="145">
        <v>815</v>
      </c>
      <c r="C25" t="str">
        <f>INDEX(db[NB BM],A25)</f>
        <v>Garisan besi 30cm</v>
      </c>
      <c r="D25" t="str">
        <f>INDEX(db[SUPPLIER],A25)</f>
        <v>DUTA BUANA</v>
      </c>
      <c r="E25" t="str">
        <f>INDEX(db[QTY/ CTN],A25)</f>
        <v>50 LSN</v>
      </c>
      <c r="F25" t="str">
        <f>INDEX(db[JENIS],A25)</f>
        <v>garisan</v>
      </c>
      <c r="G25">
        <f>INDEX(db[QTY X],A25)</f>
        <v>600</v>
      </c>
      <c r="H25" t="str">
        <f>INDEX(db[STN X],A25)</f>
        <v>PCS</v>
      </c>
    </row>
    <row r="26" spans="1:8" x14ac:dyDescent="0.25">
      <c r="A26" s="145">
        <v>816</v>
      </c>
      <c r="C26" t="str">
        <f>INDEX(db[NB BM],A26)</f>
        <v>Garisan Besi 30cm Fancy</v>
      </c>
      <c r="D26" t="str">
        <f>INDEX(db[SUPPLIER],A26)</f>
        <v>SINAR MAS</v>
      </c>
      <c r="E26" t="str">
        <f>INDEX(db[QTY/ CTN],A26)</f>
        <v>80 LSN</v>
      </c>
      <c r="F26" t="str">
        <f>INDEX(db[JENIS],A26)</f>
        <v>garisan</v>
      </c>
      <c r="G26">
        <f>INDEX(db[QTY X],A26)</f>
        <v>960</v>
      </c>
      <c r="H26" t="str">
        <f>INDEX(db[STN X],A26)</f>
        <v>PCS</v>
      </c>
    </row>
    <row r="27" spans="1:8" x14ac:dyDescent="0.25">
      <c r="A27" s="145">
        <v>817</v>
      </c>
      <c r="C27" t="str">
        <f>INDEX(db[NB BM],A27)</f>
        <v>Garisan 30cm Besi TF</v>
      </c>
      <c r="D27" t="str">
        <f>INDEX(db[SUPPLIER],A27)</f>
        <v>DUTA BUANA</v>
      </c>
      <c r="E27" t="str">
        <f>INDEX(db[QTY/ CTN],A27)</f>
        <v>50 LSN</v>
      </c>
      <c r="F27" t="str">
        <f>INDEX(db[JENIS],A27)</f>
        <v>garisan</v>
      </c>
      <c r="G27">
        <f>INDEX(db[QTY X],A27)</f>
        <v>600</v>
      </c>
      <c r="H27" t="str">
        <f>INDEX(db[STN X],A27)</f>
        <v>PCS</v>
      </c>
    </row>
    <row r="28" spans="1:8" x14ac:dyDescent="0.25">
      <c r="A28" s="145">
        <v>818</v>
      </c>
      <c r="C28" t="str">
        <f>INDEX(db[NB BM],A28)</f>
        <v>Garisan Besi V-Tro 30cm</v>
      </c>
      <c r="D28" t="str">
        <f>INDEX(db[SUPPLIER],A28)</f>
        <v>MSI</v>
      </c>
      <c r="E28" t="str">
        <f>INDEX(db[QTY/ CTN],A28)</f>
        <v>50 LSN</v>
      </c>
      <c r="F28" t="str">
        <f>INDEX(db[JENIS],A28)</f>
        <v>garisan</v>
      </c>
      <c r="G28">
        <f>INDEX(db[QTY X],A28)</f>
        <v>600</v>
      </c>
      <c r="H28" t="str">
        <f>INDEX(db[STN X],A28)</f>
        <v>PCS</v>
      </c>
    </row>
    <row r="29" spans="1:8" x14ac:dyDescent="0.25">
      <c r="A29" s="145">
        <v>819</v>
      </c>
      <c r="C29" t="str">
        <f>INDEX(db[NB BM],A29)</f>
        <v>Garisan Besi 30cm Yoeker</v>
      </c>
      <c r="D29" t="str">
        <f>INDEX(db[SUPPLIER],A29)</f>
        <v>ANDY</v>
      </c>
      <c r="E29" t="str">
        <f>INDEX(db[QTY/ CTN],A29)</f>
        <v>50 LSN</v>
      </c>
      <c r="F29" t="str">
        <f>INDEX(db[JENIS],A29)</f>
        <v>garisan</v>
      </c>
      <c r="G29">
        <f>INDEX(db[QTY X],A29)</f>
        <v>600</v>
      </c>
      <c r="H29" t="str">
        <f>INDEX(db[STN X],A29)</f>
        <v>PCS</v>
      </c>
    </row>
    <row r="30" spans="1:8" x14ac:dyDescent="0.25">
      <c r="A30" s="145">
        <v>820</v>
      </c>
      <c r="C30" t="str">
        <f>INDEX(db[NB BM],A30)</f>
        <v>Garisan 40cm Besi TF</v>
      </c>
      <c r="D30" t="str">
        <f>INDEX(db[SUPPLIER],A30)</f>
        <v>DUTA BUANA</v>
      </c>
      <c r="E30" t="str">
        <f>INDEX(db[QTY/ CTN],A30)</f>
        <v>25 LSN</v>
      </c>
      <c r="F30" t="str">
        <f>INDEX(db[JENIS],A30)</f>
        <v>garisan</v>
      </c>
      <c r="G30">
        <f>INDEX(db[QTY X],A30)</f>
        <v>300</v>
      </c>
      <c r="H30" t="str">
        <f>INDEX(db[STN X],A30)</f>
        <v>PCS</v>
      </c>
    </row>
    <row r="31" spans="1:8" x14ac:dyDescent="0.25">
      <c r="A31" s="145">
        <v>821</v>
      </c>
      <c r="C31" t="str">
        <f>INDEX(db[NB BM],A31)</f>
        <v>Garisan 60cm Besi TF</v>
      </c>
      <c r="D31" t="str">
        <f>INDEX(db[SUPPLIER],A31)</f>
        <v>DUTA BUANA</v>
      </c>
      <c r="E31" t="str">
        <f>INDEX(db[QTY/ CTN],A31)</f>
        <v>25 LSN</v>
      </c>
      <c r="F31" t="str">
        <f>INDEX(db[JENIS],A31)</f>
        <v>garisan</v>
      </c>
      <c r="G31">
        <f>INDEX(db[QTY X],A31)</f>
        <v>300</v>
      </c>
      <c r="H31" t="str">
        <f>INDEX(db[STN X],A31)</f>
        <v>PCS</v>
      </c>
    </row>
    <row r="32" spans="1:8" x14ac:dyDescent="0.25">
      <c r="A32" s="145">
        <v>822</v>
      </c>
      <c r="C32" t="str">
        <f>INDEX(db[NB BM],A32)</f>
        <v>Garisan Set B-013/ B-019 Isi 4 (1750/ ST 1BX@50ST)</v>
      </c>
      <c r="D32" t="str">
        <f>INDEX(db[SUPPLIER],A32)</f>
        <v>DUTA BUANA</v>
      </c>
      <c r="E32" t="str">
        <f>INDEX(db[QTY/ CTN],A32)</f>
        <v>16 BOX (50 SET)</v>
      </c>
      <c r="F32" t="str">
        <f>INDEX(db[JENIS],A32)</f>
        <v>garisan</v>
      </c>
      <c r="G32">
        <f>INDEX(db[QTY X],A32)</f>
        <v>800</v>
      </c>
      <c r="H32" t="str">
        <f>INDEX(db[STN X],A32)</f>
        <v>SET</v>
      </c>
    </row>
    <row r="33" spans="1:8" x14ac:dyDescent="0.25">
      <c r="A33" s="145">
        <v>823</v>
      </c>
      <c r="C33" t="str">
        <f>INDEX(db[NB BM],A33)</f>
        <v>Garisan TF-360</v>
      </c>
      <c r="D33" t="str">
        <f>INDEX(db[SUPPLIER],A33)</f>
        <v>DUTA BUANA</v>
      </c>
      <c r="E33" t="str">
        <f>INDEX(db[QTY/ CTN],A33)</f>
        <v>60 LSN</v>
      </c>
      <c r="F33" t="str">
        <f>INDEX(db[JENIS],A33)</f>
        <v>garisan</v>
      </c>
      <c r="G33">
        <f>INDEX(db[QTY X],A33)</f>
        <v>720</v>
      </c>
      <c r="H33" t="str">
        <f>INDEX(db[STN X],A33)</f>
        <v>PCS</v>
      </c>
    </row>
    <row r="34" spans="1:8" x14ac:dyDescent="0.25">
      <c r="A34" s="145">
        <v>824</v>
      </c>
      <c r="C34" t="str">
        <f>INDEX(db[NB BM],A34)</f>
        <v>Garisan Lingkaran 360 TF-1969</v>
      </c>
      <c r="D34" t="str">
        <f>INDEX(db[SUPPLIER],A34)</f>
        <v>DUTA BUANA</v>
      </c>
      <c r="E34" t="str">
        <f>INDEX(db[QTY/ CTN],A34)</f>
        <v>144 LSN</v>
      </c>
      <c r="F34" t="str">
        <f>INDEX(db[JENIS],A34)</f>
        <v>garisan</v>
      </c>
      <c r="G34">
        <f>INDEX(db[QTY X],A34)</f>
        <v>1728</v>
      </c>
      <c r="H34" t="str">
        <f>INDEX(db[STN X],A34)</f>
        <v>PCS</v>
      </c>
    </row>
    <row r="35" spans="1:8" x14ac:dyDescent="0.25">
      <c r="A35" s="145">
        <v>825</v>
      </c>
      <c r="C35" t="str">
        <f>INDEX(db[NB BM],A35)</f>
        <v>Garisan Busur Bolong 180 TF-1990</v>
      </c>
      <c r="D35" t="str">
        <f>INDEX(db[SUPPLIER],A35)</f>
        <v>DUTA BUANA</v>
      </c>
      <c r="E35" t="str">
        <f>INDEX(db[QTY/ CTN],A35)</f>
        <v>200 LSN</v>
      </c>
      <c r="F35" t="str">
        <f>INDEX(db[JENIS],A35)</f>
        <v>garisan</v>
      </c>
      <c r="G35">
        <f>INDEX(db[QTY X],A35)</f>
        <v>2400</v>
      </c>
      <c r="H35" t="str">
        <f>INDEX(db[STN X],A35)</f>
        <v>PCS</v>
      </c>
    </row>
    <row r="36" spans="1:8" x14ac:dyDescent="0.25">
      <c r="A36" s="145">
        <v>826</v>
      </c>
      <c r="C36" t="str">
        <f>INDEX(db[NB BM],A36)</f>
        <v>Garisan Busur Bolong 180 TF-1990</v>
      </c>
      <c r="D36" t="str">
        <f>INDEX(db[SUPPLIER],A36)</f>
        <v>DUTA BUANA</v>
      </c>
      <c r="E36" t="str">
        <f>INDEX(db[QTY/ CTN],A36)</f>
        <v>200 LSN</v>
      </c>
      <c r="F36" t="str">
        <f>INDEX(db[JENIS],A36)</f>
        <v>garisan</v>
      </c>
      <c r="G36">
        <f>INDEX(db[QTY X],A36)</f>
        <v>2400</v>
      </c>
      <c r="H36" t="str">
        <f>INDEX(db[STN X],A36)</f>
        <v>PCS</v>
      </c>
    </row>
    <row r="37" spans="1:8" x14ac:dyDescent="0.25">
      <c r="A37" s="145">
        <v>827</v>
      </c>
      <c r="C37" t="str">
        <f>INDEX(db[NB BM],A37)</f>
        <v>Garisan Busur 360 kecil TF-1991</v>
      </c>
      <c r="D37" t="str">
        <f>INDEX(db[SUPPLIER],A37)</f>
        <v>DUTA BUANA</v>
      </c>
      <c r="E37" t="str">
        <f>INDEX(db[QTY/ CTN],A37)</f>
        <v>48 LSN</v>
      </c>
      <c r="F37" t="str">
        <f>INDEX(db[JENIS],A37)</f>
        <v>garisan</v>
      </c>
      <c r="G37">
        <f>INDEX(db[QTY X],A37)</f>
        <v>576</v>
      </c>
      <c r="H37" t="str">
        <f>INDEX(db[STN X],A37)</f>
        <v>PCS</v>
      </c>
    </row>
    <row r="38" spans="1:8" x14ac:dyDescent="0.25">
      <c r="A38" s="145">
        <v>828</v>
      </c>
      <c r="C38" t="str">
        <f>INDEX(db[NB BM],A38)</f>
        <v>Garisan Busur 360 besar TF-1992</v>
      </c>
      <c r="D38" t="str">
        <f>INDEX(db[SUPPLIER],A38)</f>
        <v>DUTA BUANA</v>
      </c>
      <c r="E38" t="str">
        <f>INDEX(db[QTY/ CTN],A38)</f>
        <v>40 LSN</v>
      </c>
      <c r="F38" t="str">
        <f>INDEX(db[JENIS],A38)</f>
        <v>garisan</v>
      </c>
      <c r="G38">
        <f>INDEX(db[QTY X],A38)</f>
        <v>480</v>
      </c>
      <c r="H38" t="str">
        <f>INDEX(db[STN X],A38)</f>
        <v>PCS</v>
      </c>
    </row>
    <row r="39" spans="1:8" x14ac:dyDescent="0.25">
      <c r="A39" s="145">
        <v>829</v>
      </c>
      <c r="C39" t="str">
        <f>INDEX(db[NB BM],A39)</f>
        <v>Garisan Topla GRS-30 biru</v>
      </c>
      <c r="D39" t="str">
        <f>INDEX(db[SUPPLIER],A39)</f>
        <v>TOPLA</v>
      </c>
      <c r="E39" t="str">
        <f>INDEX(db[QTY/ CTN],A39)</f>
        <v>360 PCS</v>
      </c>
      <c r="F39" t="str">
        <f>INDEX(db[JENIS],A39)</f>
        <v>garisan</v>
      </c>
      <c r="G39">
        <f>INDEX(db[QTY X],A39)</f>
        <v>360</v>
      </c>
      <c r="H39" t="str">
        <f>INDEX(db[STN X],A39)</f>
        <v>PCS</v>
      </c>
    </row>
    <row r="40" spans="1:8" x14ac:dyDescent="0.25">
      <c r="A40" s="145">
        <v>830</v>
      </c>
      <c r="C40" t="str">
        <f>INDEX(db[NB BM],A40)</f>
        <v>Garisan Topla GRS-30 hijau</v>
      </c>
      <c r="D40" t="str">
        <f>INDEX(db[SUPPLIER],A40)</f>
        <v>TOPLA</v>
      </c>
      <c r="E40" t="str">
        <f>INDEX(db[QTY/ CTN],A40)</f>
        <v>360 PCS</v>
      </c>
      <c r="F40" t="str">
        <f>INDEX(db[JENIS],A40)</f>
        <v>garisan</v>
      </c>
      <c r="G40">
        <f>INDEX(db[QTY X],A40)</f>
        <v>360</v>
      </c>
      <c r="H40" t="str">
        <f>INDEX(db[STN X],A40)</f>
        <v>PCS</v>
      </c>
    </row>
    <row r="41" spans="1:8" x14ac:dyDescent="0.25">
      <c r="A41" s="145">
        <v>831</v>
      </c>
      <c r="C41" t="str">
        <f>INDEX(db[NB BM],A41)</f>
        <v>Garisan Topla GRS-30 merah</v>
      </c>
      <c r="D41" t="str">
        <f>INDEX(db[SUPPLIER],A41)</f>
        <v>TOPLA</v>
      </c>
      <c r="E41" t="str">
        <f>INDEX(db[QTY/ CTN],A41)</f>
        <v>360 PCS</v>
      </c>
      <c r="F41" t="str">
        <f>INDEX(db[JENIS],A41)</f>
        <v>garisan</v>
      </c>
      <c r="G41">
        <f>INDEX(db[QTY X],A41)</f>
        <v>360</v>
      </c>
      <c r="H41" t="str">
        <f>INDEX(db[STN X],A41)</f>
        <v>PCS</v>
      </c>
    </row>
    <row r="42" spans="1:8" x14ac:dyDescent="0.25">
      <c r="A42" s="145">
        <v>832</v>
      </c>
      <c r="C42" t="str">
        <f>INDEX(db[NB BM],A42)</f>
        <v>Garisan Topla GRS-30 kuning</v>
      </c>
      <c r="D42" t="str">
        <f>INDEX(db[SUPPLIER],A42)</f>
        <v>TOPLA</v>
      </c>
      <c r="E42" t="str">
        <f>INDEX(db[QTY/ CTN],A42)</f>
        <v>360 PCS</v>
      </c>
      <c r="F42" t="str">
        <f>INDEX(db[JENIS],A42)</f>
        <v>garisan</v>
      </c>
      <c r="G42">
        <f>INDEX(db[QTY X],A42)</f>
        <v>360</v>
      </c>
      <c r="H42" t="str">
        <f>INDEX(db[STN X],A42)</f>
        <v>PCS</v>
      </c>
    </row>
    <row r="43" spans="1:8" x14ac:dyDescent="0.25">
      <c r="A43" s="145">
        <v>833</v>
      </c>
      <c r="C43" t="str">
        <f>INDEX(db[NB BM],A43)</f>
        <v>Gel pen Tizo 1.0 TG 340 biru</v>
      </c>
      <c r="D43">
        <f>INDEX(db[SUPPLIER],A43)</f>
        <v>99</v>
      </c>
      <c r="E43" t="str">
        <f>INDEX(db[QTY/ CTN],A43)</f>
        <v>96 LSN</v>
      </c>
      <c r="F43" t="str">
        <f>INDEX(db[JENIS],A43)</f>
        <v>pen</v>
      </c>
      <c r="G43">
        <f>INDEX(db[QTY X],A43)</f>
        <v>1152</v>
      </c>
      <c r="H43" t="str">
        <f>INDEX(db[STN X],A43)</f>
        <v>PCS</v>
      </c>
    </row>
    <row r="44" spans="1:8" x14ac:dyDescent="0.25">
      <c r="A44" s="145">
        <v>834</v>
      </c>
      <c r="C44" t="str">
        <f>INDEX(db[NB BM],A44)</f>
        <v>Gel pen Tizo 1.0 TG 340 biru</v>
      </c>
      <c r="D44" t="str">
        <f>INDEX(db[SUPPLIER],A44)</f>
        <v>DB STATIONERY</v>
      </c>
      <c r="E44" t="str">
        <f>INDEX(db[QTY/ CTN],A44)</f>
        <v>96 LSN</v>
      </c>
      <c r="F44" t="str">
        <f>INDEX(db[JENIS],A44)</f>
        <v>pen</v>
      </c>
      <c r="G44">
        <f>INDEX(db[QTY X],A44)</f>
        <v>1152</v>
      </c>
      <c r="H44" t="str">
        <f>INDEX(db[STN X],A44)</f>
        <v>PCS</v>
      </c>
    </row>
    <row r="45" spans="1:8" x14ac:dyDescent="0.25">
      <c r="A45" s="145">
        <v>835</v>
      </c>
      <c r="C45" t="str">
        <f>INDEX(db[NB BM],A45)</f>
        <v>Gel 1.0 TG 340 BI Biru</v>
      </c>
      <c r="D45" t="str">
        <f>INDEX(db[SUPPLIER],A45)</f>
        <v>DB STATIONERY</v>
      </c>
      <c r="E45" t="str">
        <f>INDEX(db[QTY/ CTN],A45)</f>
        <v>96 LSN</v>
      </c>
      <c r="F45" t="str">
        <f>INDEX(db[JENIS],A45)</f>
        <v>pen</v>
      </c>
      <c r="G45">
        <f>INDEX(db[QTY X],A45)</f>
        <v>1152</v>
      </c>
      <c r="H45" t="str">
        <f>INDEX(db[STN X],A45)</f>
        <v>PCS</v>
      </c>
    </row>
    <row r="46" spans="1:8" x14ac:dyDescent="0.25">
      <c r="A46" s="145">
        <v>836</v>
      </c>
      <c r="C46" t="str">
        <f>INDEX(db[NB BM],A46)</f>
        <v>Gel Boxer 1.0 BX-GP720</v>
      </c>
      <c r="D46" t="str">
        <f>INDEX(db[SUPPLIER],A46)</f>
        <v>DB STATIONERY</v>
      </c>
      <c r="E46" t="str">
        <f>INDEX(db[QTY/ CTN],A46)</f>
        <v>80 LSN</v>
      </c>
      <c r="F46" t="str">
        <f>INDEX(db[JENIS],A46)</f>
        <v>pen</v>
      </c>
      <c r="G46">
        <f>INDEX(db[QTY X],A46)</f>
        <v>960</v>
      </c>
      <c r="H46" t="str">
        <f>INDEX(db[STN X],A46)</f>
        <v>PCS</v>
      </c>
    </row>
    <row r="47" spans="1:8" x14ac:dyDescent="0.25">
      <c r="A47" s="145">
        <v>837</v>
      </c>
      <c r="C47" t="str">
        <f>INDEX(db[NB BM],A47)</f>
        <v>Gel pen Debozz 0.5 DB-505</v>
      </c>
      <c r="D47" t="str">
        <f>INDEX(db[SUPPLIER],A47)</f>
        <v>DB</v>
      </c>
      <c r="E47" t="str">
        <f>INDEX(db[QTY/ CTN],A47)</f>
        <v>120 LSN</v>
      </c>
      <c r="F47" t="str">
        <f>INDEX(db[JENIS],A47)</f>
        <v>pen</v>
      </c>
      <c r="G47">
        <f>INDEX(db[QTY X],A47)</f>
        <v>1440</v>
      </c>
      <c r="H47" t="str">
        <f>INDEX(db[STN X],A47)</f>
        <v>PCS</v>
      </c>
    </row>
    <row r="48" spans="1:8" x14ac:dyDescent="0.25">
      <c r="A48" s="145">
        <v>838</v>
      </c>
      <c r="C48" t="str">
        <f>INDEX(db[NB BM],A48)</f>
        <v>Gel pen Debozz 0.5 DB-605</v>
      </c>
      <c r="D48" t="str">
        <f>INDEX(db[SUPPLIER],A48)</f>
        <v>DB</v>
      </c>
      <c r="E48" t="str">
        <f>INDEX(db[QTY/ CTN],A48)</f>
        <v>120 LSN</v>
      </c>
      <c r="F48" t="str">
        <f>INDEX(db[JENIS],A48)</f>
        <v>pen</v>
      </c>
      <c r="G48">
        <f>INDEX(db[QTY X],A48)</f>
        <v>1440</v>
      </c>
      <c r="H48" t="str">
        <f>INDEX(db[STN X],A48)</f>
        <v>PCS</v>
      </c>
    </row>
    <row r="49" spans="1:8" x14ac:dyDescent="0.25">
      <c r="A49" s="145">
        <v>839</v>
      </c>
      <c r="C49" t="str">
        <f>INDEX(db[NB BM],A49)</f>
        <v>Gel pen Debozz 0.7 DB-608</v>
      </c>
      <c r="D49" t="str">
        <f>INDEX(db[SUPPLIER],A49)</f>
        <v>DB</v>
      </c>
      <c r="E49" t="str">
        <f>INDEX(db[QTY/ CTN],A49)</f>
        <v>120 LSN</v>
      </c>
      <c r="F49" t="str">
        <f>INDEX(db[JENIS],A49)</f>
        <v>pen</v>
      </c>
      <c r="G49">
        <f>INDEX(db[QTY X],A49)</f>
        <v>1440</v>
      </c>
      <c r="H49" t="str">
        <f>INDEX(db[STN X],A49)</f>
        <v>PCS</v>
      </c>
    </row>
    <row r="50" spans="1:8" x14ac:dyDescent="0.25">
      <c r="A50" s="145">
        <v>840</v>
      </c>
      <c r="C50" t="str">
        <f>INDEX(db[NB BM],A50)</f>
        <v>Gel pen debozz 0.5 DB-G05</v>
      </c>
      <c r="D50">
        <f>INDEX(db[SUPPLIER],A50)</f>
        <v>99</v>
      </c>
      <c r="E50" t="str">
        <f>INDEX(db[QTY/ CTN],A50)</f>
        <v>120 LSN</v>
      </c>
      <c r="F50" t="str">
        <f>INDEX(db[JENIS],A50)</f>
        <v>pen</v>
      </c>
      <c r="G50">
        <f>INDEX(db[QTY X],A50)</f>
        <v>1440</v>
      </c>
      <c r="H50" t="str">
        <f>INDEX(db[STN X],A50)</f>
        <v>PCS</v>
      </c>
    </row>
    <row r="51" spans="1:8" x14ac:dyDescent="0.25">
      <c r="A51" s="145">
        <v>841</v>
      </c>
      <c r="C51" t="str">
        <f>INDEX(db[NB BM],A51)</f>
        <v>Gel pen debozz 0.5 DB-G08</v>
      </c>
      <c r="D51" t="str">
        <f>INDEX(db[SUPPLIER],A51)</f>
        <v>DB STATIONERY</v>
      </c>
      <c r="E51" t="str">
        <f>INDEX(db[QTY/ CTN],A51)</f>
        <v>144 LSN</v>
      </c>
      <c r="F51" t="str">
        <f>INDEX(db[JENIS],A51)</f>
        <v>pen</v>
      </c>
      <c r="G51">
        <f>INDEX(db[QTY X],A51)</f>
        <v>1728</v>
      </c>
      <c r="H51" t="str">
        <f>INDEX(db[STN X],A51)</f>
        <v>PCS</v>
      </c>
    </row>
    <row r="52" spans="1:8" x14ac:dyDescent="0.25">
      <c r="A52" s="145">
        <v>842</v>
      </c>
      <c r="C52" t="str">
        <f>INDEX(db[NB BM],A52)</f>
        <v>Gel pen Debozz 0.7 DB-507</v>
      </c>
      <c r="D52" t="str">
        <f>INDEX(db[SUPPLIER],A52)</f>
        <v>DB</v>
      </c>
      <c r="E52" t="str">
        <f>INDEX(db[QTY/ CTN],A52)</f>
        <v>120 LSN</v>
      </c>
      <c r="F52" t="str">
        <f>INDEX(db[JENIS],A52)</f>
        <v>pen</v>
      </c>
      <c r="G52">
        <f>INDEX(db[QTY X],A52)</f>
        <v>1440</v>
      </c>
      <c r="H52" t="str">
        <f>INDEX(db[STN X],A52)</f>
        <v>PCS</v>
      </c>
    </row>
    <row r="53" spans="1:8" x14ac:dyDescent="0.25">
      <c r="A53" s="145">
        <v>843</v>
      </c>
      <c r="C53" t="str">
        <f>INDEX(db[NB BM],A53)</f>
        <v>Gel pen Debozz 0.7 DB-530</v>
      </c>
      <c r="D53" t="str">
        <f>INDEX(db[SUPPLIER],A53)</f>
        <v>DB</v>
      </c>
      <c r="E53" t="str">
        <f>INDEX(db[QTY/ CTN],A53)</f>
        <v>120 LSN</v>
      </c>
      <c r="F53" t="str">
        <f>INDEX(db[JENIS],A53)</f>
        <v>pen</v>
      </c>
      <c r="G53">
        <f>INDEX(db[QTY X],A53)</f>
        <v>1440</v>
      </c>
      <c r="H53" t="str">
        <f>INDEX(db[STN X],A53)</f>
        <v>PCS</v>
      </c>
    </row>
    <row r="54" spans="1:8" x14ac:dyDescent="0.25">
      <c r="A54" s="145">
        <v>844</v>
      </c>
      <c r="C54" t="str">
        <f>INDEX(db[NB BM],A54)</f>
        <v>Gel pen Debozz 0.7 DB-G07</v>
      </c>
      <c r="D54">
        <f>INDEX(db[SUPPLIER],A54)</f>
        <v>99</v>
      </c>
      <c r="E54" t="str">
        <f>INDEX(db[QTY/ CTN],A54)</f>
        <v>120 LSN</v>
      </c>
      <c r="F54" t="str">
        <f>INDEX(db[JENIS],A54)</f>
        <v>pen</v>
      </c>
      <c r="G54">
        <f>INDEX(db[QTY X],A54)</f>
        <v>1440</v>
      </c>
      <c r="H54" t="str">
        <f>INDEX(db[STN X],A54)</f>
        <v>PCS</v>
      </c>
    </row>
    <row r="55" spans="1:8" x14ac:dyDescent="0.25">
      <c r="A55" s="145">
        <v>845</v>
      </c>
      <c r="C55" t="str">
        <f>INDEX(db[NB BM],A55)</f>
        <v>Gel pen Debozz 0.7 DB-530 + refill</v>
      </c>
      <c r="D55">
        <f>INDEX(db[SUPPLIER],A55)</f>
        <v>99</v>
      </c>
      <c r="E55" t="str">
        <f>INDEX(db[QTY/ CTN],A55)</f>
        <v>120 LSN</v>
      </c>
      <c r="F55" t="str">
        <f>INDEX(db[JENIS],A55)</f>
        <v>pen</v>
      </c>
      <c r="G55">
        <f>INDEX(db[QTY X],A55)</f>
        <v>1440</v>
      </c>
      <c r="H55" t="str">
        <f>INDEX(db[STN X],A55)</f>
        <v>PCS</v>
      </c>
    </row>
    <row r="56" spans="1:8" x14ac:dyDescent="0.25">
      <c r="A56" s="145">
        <v>846</v>
      </c>
      <c r="C56" t="str">
        <f>INDEX(db[NB BM],A56)</f>
        <v>Gel Debozz DB-880</v>
      </c>
      <c r="D56" t="str">
        <f>INDEX(db[SUPPLIER],A56)</f>
        <v>DB STATIONERY</v>
      </c>
      <c r="E56" t="str">
        <f>INDEX(db[QTY/ CTN],A56)</f>
        <v>144 LSN</v>
      </c>
      <c r="F56" t="str">
        <f>INDEX(db[JENIS],A56)</f>
        <v>pen</v>
      </c>
      <c r="G56">
        <f>INDEX(db[QTY X],A56)</f>
        <v>1728</v>
      </c>
      <c r="H56" t="str">
        <f>INDEX(db[STN X],A56)</f>
        <v>PCS</v>
      </c>
    </row>
    <row r="57" spans="1:8" x14ac:dyDescent="0.25">
      <c r="A57" s="145">
        <v>847</v>
      </c>
      <c r="C57" t="str">
        <f>INDEX(db[NB BM],A57)</f>
        <v>Gel Debozz DB-GP880L</v>
      </c>
      <c r="D57" t="str">
        <f>INDEX(db[SUPPLIER],A57)</f>
        <v>DB STATIONERY</v>
      </c>
      <c r="E57" t="str">
        <f>INDEX(db[QTY/ CTN],A57)</f>
        <v>33 LSN</v>
      </c>
      <c r="F57" t="str">
        <f>INDEX(db[JENIS],A57)</f>
        <v>pen</v>
      </c>
      <c r="G57">
        <f>INDEX(db[QTY X],A57)</f>
        <v>396</v>
      </c>
      <c r="H57" t="str">
        <f>INDEX(db[STN X],A57)</f>
        <v>PCS</v>
      </c>
    </row>
    <row r="58" spans="1:8" x14ac:dyDescent="0.25">
      <c r="A58" s="145">
        <v>848</v>
      </c>
      <c r="C58" t="str">
        <f>INDEX(db[NB BM],A58)</f>
        <v>Gel Debozz DB-GP-900</v>
      </c>
      <c r="D58" t="str">
        <f>INDEX(db[SUPPLIER],A58)</f>
        <v>DB STATIONERY</v>
      </c>
      <c r="E58" t="str">
        <f>INDEX(db[QTY/ CTN],A58)</f>
        <v>144 LSN</v>
      </c>
      <c r="F58" t="str">
        <f>INDEX(db[JENIS],A58)</f>
        <v>pen</v>
      </c>
      <c r="G58">
        <f>INDEX(db[QTY X],A58)</f>
        <v>1728</v>
      </c>
      <c r="H58" t="str">
        <f>INDEX(db[STN X],A58)</f>
        <v>PCS</v>
      </c>
    </row>
    <row r="59" spans="1:8" x14ac:dyDescent="0.25">
      <c r="A59" s="145">
        <v>849</v>
      </c>
      <c r="C59" t="str">
        <f>INDEX(db[NB BM],A59)</f>
        <v>Gel pen Tianjiao TZ-501</v>
      </c>
      <c r="D59">
        <f>INDEX(db[SUPPLIER],A59)</f>
        <v>99</v>
      </c>
      <c r="E59" t="str">
        <f>INDEX(db[QTY/ CTN],A59)</f>
        <v>144 LSN</v>
      </c>
      <c r="F59" t="str">
        <f>INDEX(db[JENIS],A59)</f>
        <v>pen</v>
      </c>
      <c r="G59">
        <f>INDEX(db[QTY X],A59)</f>
        <v>1728</v>
      </c>
      <c r="H59" t="str">
        <f>INDEX(db[STN X],A59)</f>
        <v>PCS</v>
      </c>
    </row>
    <row r="60" spans="1:8" x14ac:dyDescent="0.25">
      <c r="A60" s="145">
        <v>850</v>
      </c>
      <c r="C60" t="str">
        <f>INDEX(db[NB BM],A60)</f>
        <v>Gel Mini Color+Is G-212C</v>
      </c>
      <c r="D60" t="str">
        <f>INDEX(db[SUPPLIER],A60)</f>
        <v>DB</v>
      </c>
      <c r="E60" t="str">
        <f>INDEX(db[QTY/ CTN],A60)</f>
        <v>120 LSN</v>
      </c>
      <c r="F60" t="str">
        <f>INDEX(db[JENIS],A60)</f>
        <v>pen</v>
      </c>
      <c r="G60">
        <f>INDEX(db[QTY X],A60)</f>
        <v>1440</v>
      </c>
      <c r="H60" t="str">
        <f>INDEX(db[STN X],A60)</f>
        <v>PCS</v>
      </c>
    </row>
    <row r="61" spans="1:8" x14ac:dyDescent="0.25">
      <c r="A61" s="145">
        <v>851</v>
      </c>
      <c r="C61" t="str">
        <f>INDEX(db[NB BM],A61)</f>
        <v>Gel pen Candy Wow Cake 0.38mm</v>
      </c>
      <c r="D61" t="str">
        <f>INDEX(db[SUPPLIER],A61)</f>
        <v>BINTANG JAYA</v>
      </c>
      <c r="E61" t="str">
        <f>INDEX(db[QTY/ CTN],A61)</f>
        <v>144 LSN</v>
      </c>
      <c r="F61" t="str">
        <f>INDEX(db[JENIS],A61)</f>
        <v>pen</v>
      </c>
      <c r="G61">
        <f>INDEX(db[QTY X],A61)</f>
        <v>1728</v>
      </c>
      <c r="H61" t="str">
        <f>INDEX(db[STN X],A61)</f>
        <v>PCS</v>
      </c>
    </row>
    <row r="62" spans="1:8" x14ac:dyDescent="0.25">
      <c r="A62" s="145">
        <v>852</v>
      </c>
      <c r="C62" t="str">
        <f>INDEX(db[NB BM],A62)</f>
        <v>Gel pen JK GP-157 Comet Hitam</v>
      </c>
      <c r="D62" t="str">
        <f>INDEX(db[SUPPLIER],A62)</f>
        <v>ATALI</v>
      </c>
      <c r="E62" t="str">
        <f>INDEX(db[QTY/ CTN],A62)</f>
        <v>144 LSN</v>
      </c>
      <c r="F62" t="str">
        <f>INDEX(db[JENIS],A62)</f>
        <v>pen</v>
      </c>
      <c r="G62">
        <f>INDEX(db[QTY X],A62)</f>
        <v>1728</v>
      </c>
      <c r="H62" t="str">
        <f>INDEX(db[STN X],A62)</f>
        <v>PCS</v>
      </c>
    </row>
    <row r="63" spans="1:8" x14ac:dyDescent="0.25">
      <c r="A63" s="145">
        <v>853</v>
      </c>
      <c r="C63" t="str">
        <f>INDEX(db[NB BM],A63)</f>
        <v>Gel pen JK GP-182 Itech Hitam</v>
      </c>
      <c r="D63" t="str">
        <f>INDEX(db[SUPPLIER],A63)</f>
        <v>ATALI</v>
      </c>
      <c r="E63" t="str">
        <f>INDEX(db[QTY/ CTN],A63)</f>
        <v>144 LSN</v>
      </c>
      <c r="F63" t="str">
        <f>INDEX(db[JENIS],A63)</f>
        <v>pen</v>
      </c>
      <c r="G63">
        <f>INDEX(db[QTY X],A63)</f>
        <v>1728</v>
      </c>
      <c r="H63" t="str">
        <f>INDEX(db[STN X],A63)</f>
        <v>PCS</v>
      </c>
    </row>
    <row r="64" spans="1:8" x14ac:dyDescent="0.25">
      <c r="A64" s="145">
        <v>854</v>
      </c>
      <c r="C64" t="str">
        <f>INDEX(db[NB BM],A64)</f>
        <v>Gel pen JK GP-212 I-Diamond Hitam</v>
      </c>
      <c r="D64" t="str">
        <f>INDEX(db[SUPPLIER],A64)</f>
        <v>ATALI</v>
      </c>
      <c r="E64" t="str">
        <f>INDEX(db[QTY/ CTN],A64)</f>
        <v>144 LSN</v>
      </c>
      <c r="F64" t="str">
        <f>INDEX(db[JENIS],A64)</f>
        <v>pen</v>
      </c>
      <c r="G64">
        <f>INDEX(db[QTY X],A64)</f>
        <v>1728</v>
      </c>
      <c r="H64" t="str">
        <f>INDEX(db[STN X],A64)</f>
        <v>PCS</v>
      </c>
    </row>
    <row r="65" spans="1:8" x14ac:dyDescent="0.25">
      <c r="A65" s="145">
        <v>855</v>
      </c>
      <c r="C65" t="str">
        <f>INDEX(db[NB BM],A65)</f>
        <v>Gel pen JK GP-237 Xtech hitam</v>
      </c>
      <c r="D65" t="str">
        <f>INDEX(db[SUPPLIER],A65)</f>
        <v>ATALI</v>
      </c>
      <c r="E65" t="str">
        <f>INDEX(db[QTY/ CTN],A65)</f>
        <v>12 GRS</v>
      </c>
      <c r="F65" t="str">
        <f>INDEX(db[JENIS],A65)</f>
        <v>pen</v>
      </c>
      <c r="G65">
        <f>INDEX(db[QTY X],A65)</f>
        <v>1728</v>
      </c>
      <c r="H65" t="str">
        <f>INDEX(db[STN X],A65)</f>
        <v>PCS</v>
      </c>
    </row>
    <row r="66" spans="1:8" x14ac:dyDescent="0.25">
      <c r="A66" s="145">
        <v>856</v>
      </c>
      <c r="C66" t="str">
        <f>INDEX(db[NB BM],A66)</f>
        <v>Gel Pen JK GP-243 Whiz Gel Hitam</v>
      </c>
      <c r="D66" t="str">
        <f>INDEX(db[SUPPLIER],A66)</f>
        <v>ATALI</v>
      </c>
      <c r="E66" t="str">
        <f>INDEX(db[QTY/ CTN],A66)</f>
        <v>144 LSN</v>
      </c>
      <c r="F66" t="str">
        <f>INDEX(db[JENIS],A66)</f>
        <v>pen</v>
      </c>
      <c r="G66">
        <f>INDEX(db[QTY X],A66)</f>
        <v>1728</v>
      </c>
      <c r="H66" t="str">
        <f>INDEX(db[STN X],A66)</f>
        <v>PCS</v>
      </c>
    </row>
    <row r="67" spans="1:8" x14ac:dyDescent="0.25">
      <c r="A67" s="145">
        <v>857</v>
      </c>
      <c r="C67" t="str">
        <f>INDEX(db[NB BM],A67)</f>
        <v>Gel pen JK GP-265 Q Gel hitam</v>
      </c>
      <c r="D67" t="str">
        <f>INDEX(db[SUPPLIER],A67)</f>
        <v>ATALI</v>
      </c>
      <c r="E67" t="str">
        <f>INDEX(db[QTY/ CTN],A67)</f>
        <v>144 LSN</v>
      </c>
      <c r="F67" t="str">
        <f>INDEX(db[JENIS],A67)</f>
        <v>pen</v>
      </c>
      <c r="G67">
        <f>INDEX(db[QTY X],A67)</f>
        <v>1728</v>
      </c>
      <c r="H67" t="str">
        <f>INDEX(db[STN X],A67)</f>
        <v>PCS</v>
      </c>
    </row>
    <row r="68" spans="1:8" x14ac:dyDescent="0.25">
      <c r="A68" s="145">
        <v>858</v>
      </c>
      <c r="C68" t="str">
        <f>INDEX(db[NB BM],A68)</f>
        <v>Gel pen JK GP-266 Itech Hitam</v>
      </c>
      <c r="D68" t="str">
        <f>INDEX(db[SUPPLIER],A68)</f>
        <v>ATALI</v>
      </c>
      <c r="E68" t="str">
        <f>INDEX(db[QTY/ CTN],A68)</f>
        <v>144 LSN</v>
      </c>
      <c r="F68" t="str">
        <f>INDEX(db[JENIS],A68)</f>
        <v>pen</v>
      </c>
      <c r="G68">
        <f>INDEX(db[QTY X],A68)</f>
        <v>1728</v>
      </c>
      <c r="H68" t="str">
        <f>INDEX(db[STN X],A68)</f>
        <v>PCS</v>
      </c>
    </row>
    <row r="69" spans="1:8" x14ac:dyDescent="0.25">
      <c r="A69" s="145">
        <v>859</v>
      </c>
      <c r="C69" t="str">
        <f>INDEX(db[NB BM],A69)</f>
        <v>Gel pen JK GP-266 Itech 2 Hitam</v>
      </c>
      <c r="D69" t="str">
        <f>INDEX(db[SUPPLIER],A69)</f>
        <v>ATALI</v>
      </c>
      <c r="E69" t="str">
        <f>INDEX(db[QTY/ CTN],A69)</f>
        <v>144 LSN</v>
      </c>
      <c r="F69" t="str">
        <f>INDEX(db[JENIS],A69)</f>
        <v>pen</v>
      </c>
      <c r="G69">
        <f>INDEX(db[QTY X],A69)</f>
        <v>1728</v>
      </c>
      <c r="H69" t="str">
        <f>INDEX(db[STN X],A69)</f>
        <v>PCS</v>
      </c>
    </row>
    <row r="70" spans="1:8" x14ac:dyDescent="0.25">
      <c r="A70" s="145">
        <v>860</v>
      </c>
      <c r="C70" t="str">
        <f>INDEX(db[NB BM],A70)</f>
        <v>Gel pen JK GP-266 Itech 2 Biru</v>
      </c>
      <c r="D70" t="str">
        <f>INDEX(db[SUPPLIER],A70)</f>
        <v>ATALI</v>
      </c>
      <c r="E70" t="str">
        <f>INDEX(db[QTY/ CTN],A70)</f>
        <v>144 LSN</v>
      </c>
      <c r="F70" t="str">
        <f>INDEX(db[JENIS],A70)</f>
        <v>pen</v>
      </c>
      <c r="G70">
        <f>INDEX(db[QTY X],A70)</f>
        <v>1728</v>
      </c>
      <c r="H70" t="str">
        <f>INDEX(db[STN X],A70)</f>
        <v>PCS</v>
      </c>
    </row>
    <row r="71" spans="1:8" x14ac:dyDescent="0.25">
      <c r="A71" s="145">
        <v>861</v>
      </c>
      <c r="C71" t="str">
        <f>INDEX(db[NB BM],A71)</f>
        <v>Gel pen JK GP-266 Itech 2 hitam</v>
      </c>
      <c r="D71" t="str">
        <f>INDEX(db[SUPPLIER],A71)</f>
        <v>ATALI</v>
      </c>
      <c r="E71" t="str">
        <f>INDEX(db[QTY/ CTN],A71)</f>
        <v>144 LSN</v>
      </c>
      <c r="F71" t="str">
        <f>INDEX(db[JENIS],A71)</f>
        <v>pen</v>
      </c>
      <c r="G71">
        <f>INDEX(db[QTY X],A71)</f>
        <v>1728</v>
      </c>
      <c r="H71" t="str">
        <f>INDEX(db[STN X],A71)</f>
        <v>PCS</v>
      </c>
    </row>
    <row r="72" spans="1:8" x14ac:dyDescent="0.25">
      <c r="A72" s="145">
        <v>862</v>
      </c>
      <c r="C72" t="str">
        <f>INDEX(db[NB BM],A72)</f>
        <v>Gel pen JK GP-285 Trigo Hitam</v>
      </c>
      <c r="D72" t="str">
        <f>INDEX(db[SUPPLIER],A72)</f>
        <v>ATALI</v>
      </c>
      <c r="E72" t="str">
        <f>INDEX(db[QTY/ CTN],A72)</f>
        <v>144 LSN</v>
      </c>
      <c r="F72" t="str">
        <f>INDEX(db[JENIS],A72)</f>
        <v>pen</v>
      </c>
      <c r="G72">
        <f>INDEX(db[QTY X],A72)</f>
        <v>1728</v>
      </c>
      <c r="H72" t="str">
        <f>INDEX(db[STN X],A72)</f>
        <v>PCS</v>
      </c>
    </row>
    <row r="73" spans="1:8" x14ac:dyDescent="0.25">
      <c r="A73" s="145">
        <v>863</v>
      </c>
      <c r="C73" t="str">
        <f>INDEX(db[NB BM],A73)</f>
        <v>Gel pen JK GP-330 hitam</v>
      </c>
      <c r="D73" t="str">
        <f>INDEX(db[SUPPLIER],A73)</f>
        <v>ATALI</v>
      </c>
      <c r="E73" t="str">
        <f>INDEX(db[QTY/ CTN],A73)</f>
        <v>144 LSN</v>
      </c>
      <c r="F73" t="str">
        <f>INDEX(db[JENIS],A73)</f>
        <v>pen</v>
      </c>
      <c r="G73">
        <f>INDEX(db[QTY X],A73)</f>
        <v>1728</v>
      </c>
      <c r="H73" t="str">
        <f>INDEX(db[STN X],A73)</f>
        <v>PCS</v>
      </c>
    </row>
    <row r="74" spans="1:8" x14ac:dyDescent="0.25">
      <c r="A74" s="145">
        <v>864</v>
      </c>
      <c r="C74" t="str">
        <f>INDEX(db[NB BM],A74)</f>
        <v>Gel Pen JK GP-337 Paspen Hitam</v>
      </c>
      <c r="D74" t="str">
        <f>INDEX(db[SUPPLIER],A74)</f>
        <v>ATALI</v>
      </c>
      <c r="E74" t="str">
        <f>INDEX(db[QTY/ CTN],A74)</f>
        <v>12 GRS</v>
      </c>
      <c r="F74" t="str">
        <f>INDEX(db[JENIS],A74)</f>
        <v>pen</v>
      </c>
      <c r="G74">
        <f>INDEX(db[QTY X],A74)</f>
        <v>1728</v>
      </c>
      <c r="H74" t="str">
        <f>INDEX(db[STN X],A74)</f>
        <v>PCS</v>
      </c>
    </row>
    <row r="75" spans="1:8" x14ac:dyDescent="0.25">
      <c r="A75" s="145">
        <v>865</v>
      </c>
      <c r="C75" t="str">
        <f>INDEX(db[NB BM],A75)</f>
        <v>Gel Pen GP-559 Hi-Touch Hitam</v>
      </c>
      <c r="D75" t="str">
        <f>INDEX(db[SUPPLIER],A75)</f>
        <v>SAMUDERA ANGKASA JAYA</v>
      </c>
      <c r="E75" t="str">
        <f>INDEX(db[QTY/ CTN],A75)</f>
        <v>144 LSN</v>
      </c>
      <c r="F75" t="str">
        <f>INDEX(db[JENIS],A75)</f>
        <v>pen</v>
      </c>
      <c r="G75">
        <f>INDEX(db[QTY X],A75)</f>
        <v>1728</v>
      </c>
      <c r="H75" t="str">
        <f>INDEX(db[STN X],A75)</f>
        <v>PCS</v>
      </c>
    </row>
    <row r="76" spans="1:8" x14ac:dyDescent="0.25">
      <c r="A76" s="145">
        <v>866</v>
      </c>
      <c r="C76" t="str">
        <f>INDEX(db[NB BM],A76)</f>
        <v>Gel pen JK GPC-309 S Diamond Art</v>
      </c>
      <c r="D76" t="str">
        <f>INDEX(db[SUPPLIER],A76)</f>
        <v>ATALI</v>
      </c>
      <c r="E76" t="str">
        <f>INDEX(db[QTY/ CTN],A76)</f>
        <v>8 BOX (24 SET)</v>
      </c>
      <c r="F76" t="str">
        <f>INDEX(db[JENIS],A76)</f>
        <v>pen</v>
      </c>
      <c r="G76">
        <f>INDEX(db[QTY X],A76)</f>
        <v>192</v>
      </c>
      <c r="H76" t="str">
        <f>INDEX(db[STN X],A76)</f>
        <v>SET</v>
      </c>
    </row>
    <row r="77" spans="1:8" x14ac:dyDescent="0.25">
      <c r="A77" s="145">
        <v>867</v>
      </c>
      <c r="C77" t="str">
        <f>INDEX(db[NB BM],A77)</f>
        <v>Gel pen JK GPC-310 S Diamond Art</v>
      </c>
      <c r="D77" t="str">
        <f>INDEX(db[SUPPLIER],A77)</f>
        <v>ATALI</v>
      </c>
      <c r="E77" t="str">
        <f>INDEX(db[QTY/ CTN],A77)</f>
        <v>6 BOX (24 SET)</v>
      </c>
      <c r="F77" t="str">
        <f>INDEX(db[JENIS],A77)</f>
        <v>pen</v>
      </c>
      <c r="G77">
        <f>INDEX(db[QTY X],A77)</f>
        <v>144</v>
      </c>
      <c r="H77" t="str">
        <f>INDEX(db[STN X],A77)</f>
        <v>SET</v>
      </c>
    </row>
    <row r="78" spans="1:8" x14ac:dyDescent="0.25">
      <c r="A78" s="145">
        <v>868</v>
      </c>
      <c r="C78" t="str">
        <f>INDEX(db[NB BM],A78)</f>
        <v>Gel pen JK JK-100 NT Hitam</v>
      </c>
      <c r="D78" t="str">
        <f>INDEX(db[SUPPLIER],A78)</f>
        <v>ATALI</v>
      </c>
      <c r="E78" t="str">
        <f>INDEX(db[QTY/ CTN],A78)</f>
        <v>8 BOX (30 SET)</v>
      </c>
      <c r="F78" t="str">
        <f>INDEX(db[JENIS],A78)</f>
        <v>pen</v>
      </c>
      <c r="G78">
        <f>INDEX(db[QTY X],A78)</f>
        <v>240</v>
      </c>
      <c r="H78" t="str">
        <f>INDEX(db[STN X],A78)</f>
        <v>SET</v>
      </c>
    </row>
    <row r="79" spans="1:8" x14ac:dyDescent="0.25">
      <c r="A79" s="145">
        <v>869</v>
      </c>
      <c r="C79" t="str">
        <f>INDEX(db[NB BM],A79)</f>
        <v>Gel pen JK JK-100 SN Hitam</v>
      </c>
      <c r="D79" t="str">
        <f>INDEX(db[SUPPLIER],A79)</f>
        <v>ATALI</v>
      </c>
      <c r="E79" t="str">
        <f>INDEX(db[QTY/ CTN],A79)</f>
        <v>144 LSN</v>
      </c>
      <c r="F79" t="str">
        <f>INDEX(db[JENIS],A79)</f>
        <v>pen</v>
      </c>
      <c r="G79">
        <f>INDEX(db[QTY X],A79)</f>
        <v>1728</v>
      </c>
      <c r="H79" t="str">
        <f>INDEX(db[STN X],A79)</f>
        <v>PCS</v>
      </c>
    </row>
    <row r="80" spans="1:8" x14ac:dyDescent="0.25">
      <c r="A80" s="145">
        <v>870</v>
      </c>
      <c r="C80" t="str">
        <f>INDEX(db[NB BM],A80)</f>
        <v>Gel pen JK JK-100 SN Biru</v>
      </c>
      <c r="D80" t="str">
        <f>INDEX(db[SUPPLIER],A80)</f>
        <v>ATALI</v>
      </c>
      <c r="E80" t="str">
        <f>INDEX(db[QTY/ CTN],A80)</f>
        <v>144 LSN</v>
      </c>
      <c r="F80" t="str">
        <f>INDEX(db[JENIS],A80)</f>
        <v>pen</v>
      </c>
      <c r="G80">
        <f>INDEX(db[QTY X],A80)</f>
        <v>1728</v>
      </c>
      <c r="H80" t="str">
        <f>INDEX(db[STN X],A80)</f>
        <v>PCS</v>
      </c>
    </row>
    <row r="81" spans="1:8" x14ac:dyDescent="0.25">
      <c r="A81" s="145">
        <v>871</v>
      </c>
      <c r="C81" t="str">
        <f>INDEX(db[NB BM],A81)</f>
        <v>Gel Pen Koxi KX-GP926</v>
      </c>
      <c r="D81" t="str">
        <f>INDEX(db[SUPPLIER],A81)</f>
        <v>DB</v>
      </c>
      <c r="E81" t="str">
        <f>INDEX(db[QTY/ CTN],A81)</f>
        <v>144 LSN</v>
      </c>
      <c r="F81" t="str">
        <f>INDEX(db[JENIS],A81)</f>
        <v>pen</v>
      </c>
      <c r="G81">
        <f>INDEX(db[QTY X],A81)</f>
        <v>1728</v>
      </c>
      <c r="H81" t="str">
        <f>INDEX(db[STN X],A81)</f>
        <v>PCS</v>
      </c>
    </row>
    <row r="82" spans="1:8" x14ac:dyDescent="0.25">
      <c r="A82" s="145">
        <v>872</v>
      </c>
      <c r="C82" t="str">
        <f>INDEX(db[NB BM],A82)</f>
        <v>Gel Pen Koxi KX-GP927</v>
      </c>
      <c r="D82" t="str">
        <f>INDEX(db[SUPPLIER],A82)</f>
        <v>DB</v>
      </c>
      <c r="E82" t="str">
        <f>INDEX(db[QTY/ CTN],A82)</f>
        <v>144 LSN</v>
      </c>
      <c r="F82" t="str">
        <f>INDEX(db[JENIS],A82)</f>
        <v>pen</v>
      </c>
      <c r="G82">
        <f>INDEX(db[QTY X],A82)</f>
        <v>1728</v>
      </c>
      <c r="H82" t="str">
        <f>INDEX(db[STN X],A82)</f>
        <v>PCS</v>
      </c>
    </row>
    <row r="83" spans="1:8" x14ac:dyDescent="0.25">
      <c r="A83" s="145">
        <v>873</v>
      </c>
      <c r="C83" t="str">
        <f>INDEX(db[NB BM],A83)</f>
        <v>Gel Pen Koxi KX-GP928</v>
      </c>
      <c r="D83" t="str">
        <f>INDEX(db[SUPPLIER],A83)</f>
        <v>DB</v>
      </c>
      <c r="E83" t="str">
        <f>INDEX(db[QTY/ CTN],A83)</f>
        <v>144 LSN</v>
      </c>
      <c r="F83" t="str">
        <f>INDEX(db[JENIS],A83)</f>
        <v>pen</v>
      </c>
      <c r="G83">
        <f>INDEX(db[QTY X],A83)</f>
        <v>1728</v>
      </c>
      <c r="H83" t="str">
        <f>INDEX(db[STN X],A83)</f>
        <v>PCS</v>
      </c>
    </row>
    <row r="84" spans="1:8" x14ac:dyDescent="0.25">
      <c r="A84" s="145">
        <v>874</v>
      </c>
      <c r="C84" t="str">
        <f>INDEX(db[NB BM],A84)</f>
        <v>Gel Pen Koxi KX-GP929</v>
      </c>
      <c r="D84" t="str">
        <f>INDEX(db[SUPPLIER],A84)</f>
        <v>DB</v>
      </c>
      <c r="E84" t="str">
        <f>INDEX(db[QTY/ CTN],A84)</f>
        <v>144 LSN</v>
      </c>
      <c r="F84" t="str">
        <f>INDEX(db[JENIS],A84)</f>
        <v>pen</v>
      </c>
      <c r="G84">
        <f>INDEX(db[QTY X],A84)</f>
        <v>1728</v>
      </c>
      <c r="H84" t="str">
        <f>INDEX(db[STN X],A84)</f>
        <v>PCS</v>
      </c>
    </row>
    <row r="85" spans="1:8" x14ac:dyDescent="0.25">
      <c r="A85" s="145">
        <v>875</v>
      </c>
      <c r="C85" t="str">
        <f>INDEX(db[NB BM],A85)</f>
        <v>Gel Pen Koxi KX-GP930</v>
      </c>
      <c r="D85" t="str">
        <f>INDEX(db[SUPPLIER],A85)</f>
        <v>DB</v>
      </c>
      <c r="E85" t="str">
        <f>INDEX(db[QTY/ CTN],A85)</f>
        <v>144 LSN</v>
      </c>
      <c r="F85" t="str">
        <f>INDEX(db[JENIS],A85)</f>
        <v>pen</v>
      </c>
      <c r="G85">
        <f>INDEX(db[QTY X],A85)</f>
        <v>1728</v>
      </c>
      <c r="H85" t="str">
        <f>INDEX(db[STN X],A85)</f>
        <v>PCS</v>
      </c>
    </row>
    <row r="86" spans="1:8" x14ac:dyDescent="0.25">
      <c r="A86" s="145">
        <v>876</v>
      </c>
      <c r="C86" t="str">
        <f>INDEX(db[NB BM],A86)</f>
        <v>Gel pen SQ Hijab cute 0.38mm</v>
      </c>
      <c r="D86" t="str">
        <f>INDEX(db[SUPPLIER],A86)</f>
        <v>BINTANG JAYA</v>
      </c>
      <c r="E86" t="str">
        <f>INDEX(db[QTY/ CTN],A86)</f>
        <v>144 LSN</v>
      </c>
      <c r="F86" t="str">
        <f>INDEX(db[JENIS],A86)</f>
        <v>pen</v>
      </c>
      <c r="G86">
        <f>INDEX(db[QTY X],A86)</f>
        <v>1728</v>
      </c>
      <c r="H86" t="str">
        <f>INDEX(db[STN X],A86)</f>
        <v>PCS</v>
      </c>
    </row>
    <row r="87" spans="1:8" x14ac:dyDescent="0.25">
      <c r="A87" s="145">
        <v>877</v>
      </c>
      <c r="C87" t="str">
        <f>INDEX(db[NB BM],A87)</f>
        <v>Gel pen SQ Owl cute 0.38mm</v>
      </c>
      <c r="D87" t="str">
        <f>INDEX(db[SUPPLIER],A87)</f>
        <v>BINTANG JAYA</v>
      </c>
      <c r="E87" t="str">
        <f>INDEX(db[QTY/ CTN],A87)</f>
        <v>144 LSN</v>
      </c>
      <c r="F87" t="str">
        <f>INDEX(db[JENIS],A87)</f>
        <v>pen</v>
      </c>
      <c r="G87">
        <f>INDEX(db[QTY X],A87)</f>
        <v>1728</v>
      </c>
      <c r="H87" t="str">
        <f>INDEX(db[STN X],A87)</f>
        <v>PCS</v>
      </c>
    </row>
    <row r="88" spans="1:8" x14ac:dyDescent="0.25">
      <c r="A88" s="145">
        <v>878</v>
      </c>
      <c r="C88" t="str">
        <f>INDEX(db[NB BM],A88)</f>
        <v>Gel pen SQ Paris 0.38mm</v>
      </c>
      <c r="D88" t="str">
        <f>INDEX(db[SUPPLIER],A88)</f>
        <v>BINTANG JAYA</v>
      </c>
      <c r="E88" t="str">
        <f>INDEX(db[QTY/ CTN],A88)</f>
        <v>144 LSN</v>
      </c>
      <c r="F88" t="str">
        <f>INDEX(db[JENIS],A88)</f>
        <v>pen</v>
      </c>
      <c r="G88">
        <f>INDEX(db[QTY X],A88)</f>
        <v>1728</v>
      </c>
      <c r="H88" t="str">
        <f>INDEX(db[STN X],A88)</f>
        <v>PCS</v>
      </c>
    </row>
    <row r="89" spans="1:8" x14ac:dyDescent="0.25">
      <c r="A89" s="145">
        <v>879</v>
      </c>
      <c r="C89" t="str">
        <f>INDEX(db[NB BM],A89)</f>
        <v>Gel pen SQ Popcorn cake 0.38mm</v>
      </c>
      <c r="D89" t="str">
        <f>INDEX(db[SUPPLIER],A89)</f>
        <v>BINTANG JAYA</v>
      </c>
      <c r="E89" t="str">
        <f>INDEX(db[QTY/ CTN],A89)</f>
        <v>144 LSN</v>
      </c>
      <c r="F89" t="str">
        <f>INDEX(db[JENIS],A89)</f>
        <v>pen</v>
      </c>
      <c r="G89">
        <f>INDEX(db[QTY X],A89)</f>
        <v>1728</v>
      </c>
      <c r="H89" t="str">
        <f>INDEX(db[STN X],A89)</f>
        <v>PCS</v>
      </c>
    </row>
    <row r="90" spans="1:8" x14ac:dyDescent="0.25">
      <c r="A90" s="145">
        <v>880</v>
      </c>
      <c r="C90" t="str">
        <f>INDEX(db[NB BM],A90)</f>
        <v>Gel Pen SQ Retro 0.38mm</v>
      </c>
      <c r="D90" t="str">
        <f>INDEX(db[SUPPLIER],A90)</f>
        <v>BINTANG JAYA</v>
      </c>
      <c r="E90" t="str">
        <f>INDEX(db[QTY/ CTN],A90)</f>
        <v>144 LSN</v>
      </c>
      <c r="F90" t="str">
        <f>INDEX(db[JENIS],A90)</f>
        <v>pen</v>
      </c>
      <c r="G90">
        <f>INDEX(db[QTY X],A90)</f>
        <v>1728</v>
      </c>
      <c r="H90" t="str">
        <f>INDEX(db[STN X],A90)</f>
        <v>PCS</v>
      </c>
    </row>
    <row r="91" spans="1:8" x14ac:dyDescent="0.25">
      <c r="A91" s="145">
        <v>881</v>
      </c>
      <c r="C91" t="str">
        <f>INDEX(db[NB BM],A91)</f>
        <v>Gel pen SQ Robot Cross 0.38mm</v>
      </c>
      <c r="D91" t="str">
        <f>INDEX(db[SUPPLIER],A91)</f>
        <v>BINTANG JAYA</v>
      </c>
      <c r="E91" t="str">
        <f>INDEX(db[QTY/ CTN],A91)</f>
        <v>144 LSN</v>
      </c>
      <c r="F91" t="str">
        <f>INDEX(db[JENIS],A91)</f>
        <v>pen</v>
      </c>
      <c r="G91">
        <f>INDEX(db[QTY X],A91)</f>
        <v>1728</v>
      </c>
      <c r="H91" t="str">
        <f>INDEX(db[STN X],A91)</f>
        <v>PCS</v>
      </c>
    </row>
    <row r="92" spans="1:8" x14ac:dyDescent="0.25">
      <c r="A92" s="145">
        <v>882</v>
      </c>
      <c r="C92" t="str">
        <f>INDEX(db[NB BM],A92)</f>
        <v>Gel pen SQ Teen cute 038mm</v>
      </c>
      <c r="D92" t="str">
        <f>INDEX(db[SUPPLIER],A92)</f>
        <v>BINTANG JAYA</v>
      </c>
      <c r="E92" t="str">
        <f>INDEX(db[QTY/ CTN],A92)</f>
        <v>144 LSN</v>
      </c>
      <c r="F92" t="str">
        <f>INDEX(db[JENIS],A92)</f>
        <v>pen</v>
      </c>
      <c r="G92">
        <f>INDEX(db[QTY X],A92)</f>
        <v>1728</v>
      </c>
      <c r="H92" t="str">
        <f>INDEX(db[STN X],A92)</f>
        <v>PCS</v>
      </c>
    </row>
    <row r="93" spans="1:8" x14ac:dyDescent="0.25">
      <c r="A93" s="145">
        <v>883</v>
      </c>
      <c r="C93" t="str">
        <f>INDEX(db[NB BM],A93)</f>
        <v>Gel pen SQ Unicute 0.38mm</v>
      </c>
      <c r="D93" t="str">
        <f>INDEX(db[SUPPLIER],A93)</f>
        <v>BINTANG JAYA</v>
      </c>
      <c r="E93" t="str">
        <f>INDEX(db[QTY/ CTN],A93)</f>
        <v>144 LSN</v>
      </c>
      <c r="F93" t="str">
        <f>INDEX(db[JENIS],A93)</f>
        <v>pen</v>
      </c>
      <c r="G93">
        <f>INDEX(db[QTY X],A93)</f>
        <v>1728</v>
      </c>
      <c r="H93" t="str">
        <f>INDEX(db[STN X],A93)</f>
        <v>PCS</v>
      </c>
    </row>
    <row r="94" spans="1:8" x14ac:dyDescent="0.25">
      <c r="A94" s="145">
        <v>884</v>
      </c>
      <c r="C94" t="str">
        <f>INDEX(db[NB BM],A94)</f>
        <v>Gel pen SQ Vintage 0.38mm</v>
      </c>
      <c r="D94" t="str">
        <f>INDEX(db[SUPPLIER],A94)</f>
        <v>BINTANG JAYA</v>
      </c>
      <c r="E94" t="str">
        <f>INDEX(db[QTY/ CTN],A94)</f>
        <v>144 LSN</v>
      </c>
      <c r="F94" t="str">
        <f>INDEX(db[JENIS],A94)</f>
        <v>pen</v>
      </c>
      <c r="G94">
        <f>INDEX(db[QTY X],A94)</f>
        <v>1728</v>
      </c>
      <c r="H94" t="str">
        <f>INDEX(db[STN X],A94)</f>
        <v>PCS</v>
      </c>
    </row>
    <row r="95" spans="1:8" x14ac:dyDescent="0.25">
      <c r="A95" s="145">
        <v>885</v>
      </c>
      <c r="C95" t="str">
        <f>INDEX(db[NB BM],A95)</f>
        <v>Gel pen Tizo 1.0 TG 340</v>
      </c>
      <c r="D95">
        <f>INDEX(db[SUPPLIER],A95)</f>
        <v>99</v>
      </c>
      <c r="E95" t="str">
        <f>INDEX(db[QTY/ CTN],A95)</f>
        <v>96 LSN</v>
      </c>
      <c r="F95" t="str">
        <f>INDEX(db[JENIS],A95)</f>
        <v>pen</v>
      </c>
      <c r="G95">
        <f>INDEX(db[QTY X],A95)</f>
        <v>1152</v>
      </c>
      <c r="H95" t="str">
        <f>INDEX(db[STN X],A95)</f>
        <v>PCS</v>
      </c>
    </row>
    <row r="96" spans="1:8" x14ac:dyDescent="0.25">
      <c r="A96" s="145">
        <v>886</v>
      </c>
      <c r="C96" t="str">
        <f>INDEX(db[NB BM],A96)</f>
        <v>Gel pen Tizo 1.0 TG 340</v>
      </c>
      <c r="D96" t="str">
        <f>INDEX(db[SUPPLIER],A96)</f>
        <v>DB STATIONERY</v>
      </c>
      <c r="E96" t="str">
        <f>INDEX(db[QTY/ CTN],A96)</f>
        <v>96 LSN</v>
      </c>
      <c r="F96" t="str">
        <f>INDEX(db[JENIS],A96)</f>
        <v>pen</v>
      </c>
      <c r="G96">
        <f>INDEX(db[QTY X],A96)</f>
        <v>1152</v>
      </c>
      <c r="H96" t="str">
        <f>INDEX(db[STN X],A96)</f>
        <v>PCS</v>
      </c>
    </row>
    <row r="97" spans="1:8" x14ac:dyDescent="0.25">
      <c r="A97" s="145">
        <v>887</v>
      </c>
      <c r="C97" t="str">
        <f>INDEX(db[NB BM],A97)</f>
        <v>Gel Pen VC-1609</v>
      </c>
      <c r="D97" t="str">
        <f>INDEX(db[SUPPLIER],A97)</f>
        <v>SAMUDERA ANGKASA JAYA</v>
      </c>
      <c r="E97" t="str">
        <f>INDEX(db[QTY/ CTN],A97)</f>
        <v>192 LSN</v>
      </c>
      <c r="F97" t="str">
        <f>INDEX(db[JENIS],A97)</f>
        <v>pen</v>
      </c>
      <c r="G97">
        <f>INDEX(db[QTY X],A97)</f>
        <v>2304</v>
      </c>
      <c r="H97" t="str">
        <f>INDEX(db[STN X],A97)</f>
        <v>PCS</v>
      </c>
    </row>
    <row r="98" spans="1:8" x14ac:dyDescent="0.25">
      <c r="A98" s="145">
        <v>888</v>
      </c>
      <c r="C98" t="str">
        <f>INDEX(db[NB BM],A98)</f>
        <v>Gel pen VTR-213 BT21</v>
      </c>
      <c r="D98" t="str">
        <f>INDEX(db[SUPPLIER],A98)</f>
        <v>MSI</v>
      </c>
      <c r="E98" t="str">
        <f>INDEX(db[QTY/ CTN],A98)</f>
        <v>144 LSN</v>
      </c>
      <c r="F98" t="str">
        <f>INDEX(db[JENIS],A98)</f>
        <v>pen</v>
      </c>
      <c r="G98">
        <f>INDEX(db[QTY X],A98)</f>
        <v>1728</v>
      </c>
      <c r="H98" t="str">
        <f>INDEX(db[STN X],A98)</f>
        <v>PCS</v>
      </c>
    </row>
    <row r="99" spans="1:8" x14ac:dyDescent="0.25">
      <c r="A99" s="145">
        <v>889</v>
      </c>
      <c r="C99" t="str">
        <f>INDEX(db[NB BM],A99)</f>
        <v>Gel pen VTR-213 BT22</v>
      </c>
      <c r="D99" t="str">
        <f>INDEX(db[SUPPLIER],A99)</f>
        <v>MSI</v>
      </c>
      <c r="E99" t="str">
        <f>INDEX(db[QTY/ CTN],A99)</f>
        <v>144 LSN</v>
      </c>
      <c r="F99" t="str">
        <f>INDEX(db[JENIS],A99)</f>
        <v>pen</v>
      </c>
      <c r="G99">
        <f>INDEX(db[QTY X],A99)</f>
        <v>1728</v>
      </c>
      <c r="H99" t="str">
        <f>INDEX(db[STN X],A99)</f>
        <v>PCS</v>
      </c>
    </row>
    <row r="100" spans="1:8" x14ac:dyDescent="0.25">
      <c r="A100" s="145">
        <v>890</v>
      </c>
      <c r="C100" t="str">
        <f>INDEX(db[NB BM],A100)</f>
        <v>Gel pen VTR-213 BT23</v>
      </c>
      <c r="D100" t="str">
        <f>INDEX(db[SUPPLIER],A100)</f>
        <v>MSI</v>
      </c>
      <c r="E100" t="str">
        <f>INDEX(db[QTY/ CTN],A100)</f>
        <v>144 LSN</v>
      </c>
      <c r="F100" t="str">
        <f>INDEX(db[JENIS],A100)</f>
        <v>pen</v>
      </c>
      <c r="G100">
        <f>INDEX(db[QTY X],A100)</f>
        <v>1728</v>
      </c>
      <c r="H100" t="str">
        <f>INDEX(db[STN X],A100)</f>
        <v>PCS</v>
      </c>
    </row>
    <row r="101" spans="1:8" x14ac:dyDescent="0.25">
      <c r="A101" s="145">
        <v>891</v>
      </c>
      <c r="C101" t="str">
        <f>INDEX(db[NB BM],A101)</f>
        <v>Gel Pen Weiyada 681 Biru</v>
      </c>
      <c r="D101" t="str">
        <f>INDEX(db[SUPPLIER],A101)</f>
        <v>DB STATIONERY</v>
      </c>
      <c r="E101" t="str">
        <f>INDEX(db[QTY/ CTN],A101)</f>
        <v>96 LSN</v>
      </c>
      <c r="F101" t="str">
        <f>INDEX(db[JENIS],A101)</f>
        <v>pen</v>
      </c>
      <c r="G101">
        <f>INDEX(db[QTY X],A101)</f>
        <v>1152</v>
      </c>
      <c r="H101" t="str">
        <f>INDEX(db[STN X],A101)</f>
        <v>PCS</v>
      </c>
    </row>
    <row r="102" spans="1:8" x14ac:dyDescent="0.25">
      <c r="A102" s="145">
        <v>892</v>
      </c>
      <c r="C102" t="str">
        <f>INDEX(db[NB BM],A102)</f>
        <v>Gel pen Weiyada E681</v>
      </c>
      <c r="D102" t="str">
        <f>INDEX(db[SUPPLIER],A102)</f>
        <v>DB</v>
      </c>
      <c r="E102" t="str">
        <f>INDEX(db[QTY/ CTN],A102)</f>
        <v>96 LSN</v>
      </c>
      <c r="F102" t="str">
        <f>INDEX(db[JENIS],A102)</f>
        <v>pen</v>
      </c>
      <c r="G102">
        <f>INDEX(db[QTY X],A102)</f>
        <v>1152</v>
      </c>
      <c r="H102" t="str">
        <f>INDEX(db[STN X],A102)</f>
        <v>PCS</v>
      </c>
    </row>
    <row r="103" spans="1:8" x14ac:dyDescent="0.25">
      <c r="A103" s="145">
        <v>893</v>
      </c>
      <c r="C103" t="str">
        <f>INDEX(db[NB BM],A103)</f>
        <v>Gel pen Zui Xuaw 1020 Hitam</v>
      </c>
      <c r="D103" t="str">
        <f>INDEX(db[SUPPLIER],A103)</f>
        <v>MSI</v>
      </c>
      <c r="E103" t="str">
        <f>INDEX(db[QTY/ CTN],A103)</f>
        <v>192 LSN</v>
      </c>
      <c r="F103" t="str">
        <f>INDEX(db[JENIS],A103)</f>
        <v>pen</v>
      </c>
      <c r="G103">
        <f>INDEX(db[QTY X],A103)</f>
        <v>2304</v>
      </c>
      <c r="H103" t="str">
        <f>INDEX(db[STN X],A103)</f>
        <v>PCS</v>
      </c>
    </row>
    <row r="104" spans="1:8" x14ac:dyDescent="0.25">
      <c r="A104" s="145">
        <v>894</v>
      </c>
      <c r="C104" t="str">
        <f>INDEX(db[NB BM],A104)</f>
        <v>Gel pen Zui Zhua HY-1020</v>
      </c>
      <c r="D104" t="str">
        <f>INDEX(db[SUPPLIER],A104)</f>
        <v>GALAXY</v>
      </c>
      <c r="E104" t="str">
        <f>INDEX(db[QTY/ CTN],A104)</f>
        <v>192 LSN</v>
      </c>
      <c r="F104" t="str">
        <f>INDEX(db[JENIS],A104)</f>
        <v>pen</v>
      </c>
      <c r="G104">
        <f>INDEX(db[QTY X],A104)</f>
        <v>2304</v>
      </c>
      <c r="H104" t="str">
        <f>INDEX(db[STN X],A104)</f>
        <v>PCS</v>
      </c>
    </row>
    <row r="105" spans="1:8" x14ac:dyDescent="0.25">
      <c r="A105" s="145">
        <v>895</v>
      </c>
      <c r="C105" t="str">
        <f>INDEX(db[NB BM],A105)</f>
        <v>Gel pen Zui Zhua HY-1020 Hitam</v>
      </c>
      <c r="D105" t="str">
        <f>INDEX(db[SUPPLIER],A105)</f>
        <v>GALAXY</v>
      </c>
      <c r="E105" t="str">
        <f>INDEX(db[QTY/ CTN],A105)</f>
        <v>192 LSN</v>
      </c>
      <c r="F105" t="str">
        <f>INDEX(db[JENIS],A105)</f>
        <v>pen</v>
      </c>
      <c r="G105">
        <f>INDEX(db[QTY X],A105)</f>
        <v>2304</v>
      </c>
      <c r="H105" t="str">
        <f>INDEX(db[STN X],A105)</f>
        <v>PCS</v>
      </c>
    </row>
    <row r="106" spans="1:8" x14ac:dyDescent="0.25">
      <c r="A106" s="145">
        <v>896</v>
      </c>
      <c r="C106" t="str">
        <f>INDEX(db[NB BM],A106)</f>
        <v>Gel pen Techjob TG 346-C</v>
      </c>
      <c r="D106" t="str">
        <f>INDEX(db[SUPPLIER],A106)</f>
        <v>DB</v>
      </c>
      <c r="E106" t="str">
        <f>INDEX(db[QTY/ CTN],A106)</f>
        <v>144 LSN</v>
      </c>
      <c r="F106" t="str">
        <f>INDEX(db[JENIS],A106)</f>
        <v>pen</v>
      </c>
      <c r="G106">
        <f>INDEX(db[QTY X],A106)</f>
        <v>1728</v>
      </c>
      <c r="H106" t="str">
        <f>INDEX(db[STN X],A106)</f>
        <v>PCS</v>
      </c>
    </row>
    <row r="107" spans="1:8" x14ac:dyDescent="0.25">
      <c r="A107" s="145">
        <v>897</v>
      </c>
      <c r="C107" t="str">
        <f>INDEX(db[NB BM],A107)</f>
        <v>Gel pen Techjob Examinat TG313-B</v>
      </c>
      <c r="D107" t="str">
        <f>INDEX(db[SUPPLIER],A107)</f>
        <v>DB</v>
      </c>
      <c r="E107" t="str">
        <f>INDEX(db[QTY/ CTN],A107)</f>
        <v>144 LSN</v>
      </c>
      <c r="F107" t="str">
        <f>INDEX(db[JENIS],A107)</f>
        <v>pen</v>
      </c>
      <c r="G107">
        <f>INDEX(db[QTY X],A107)</f>
        <v>1728</v>
      </c>
      <c r="H107" t="str">
        <f>INDEX(db[STN X],A107)</f>
        <v>PCS</v>
      </c>
    </row>
    <row r="108" spans="1:8" x14ac:dyDescent="0.25">
      <c r="A108" s="145">
        <v>898</v>
      </c>
      <c r="C108" t="str">
        <f>INDEX(db[NB BM],A108)</f>
        <v>Gel Techjob TG-313</v>
      </c>
      <c r="D108">
        <f>INDEX(db[SUPPLIER],A108)</f>
        <v>99</v>
      </c>
      <c r="E108" t="str">
        <f>INDEX(db[QTY/ CTN],A108)</f>
        <v>144 LSN</v>
      </c>
      <c r="F108" t="str">
        <f>INDEX(db[JENIS],A108)</f>
        <v>pen</v>
      </c>
      <c r="G108">
        <f>INDEX(db[QTY X],A108)</f>
        <v>1728</v>
      </c>
      <c r="H108" t="str">
        <f>INDEX(db[STN X],A108)</f>
        <v>PCS</v>
      </c>
    </row>
    <row r="109" spans="1:8" x14ac:dyDescent="0.25">
      <c r="A109" s="145">
        <v>899</v>
      </c>
      <c r="C109" t="str">
        <f>INDEX(db[NB BM],A109)</f>
        <v>Gel pen Techjob TG 346-B</v>
      </c>
      <c r="D109" t="str">
        <f>INDEX(db[SUPPLIER],A109)</f>
        <v>DB</v>
      </c>
      <c r="E109" t="str">
        <f>INDEX(db[QTY/ CTN],A109)</f>
        <v>144 LSN</v>
      </c>
      <c r="F109" t="str">
        <f>INDEX(db[JENIS],A109)</f>
        <v>pen</v>
      </c>
      <c r="G109">
        <f>INDEX(db[QTY X],A109)</f>
        <v>1728</v>
      </c>
      <c r="H109" t="str">
        <f>INDEX(db[STN X],A109)</f>
        <v>PCS</v>
      </c>
    </row>
    <row r="110" spans="1:8" x14ac:dyDescent="0.25">
      <c r="A110" s="145">
        <v>900</v>
      </c>
      <c r="C110" t="str">
        <f>INDEX(db[NB BM],A110)</f>
        <v>Gel Techjob TG346-BL</v>
      </c>
      <c r="D110" t="str">
        <f>INDEX(db[SUPPLIER],A110)</f>
        <v>DB STATIONERY</v>
      </c>
      <c r="E110" t="str">
        <f>INDEX(db[QTY/ CTN],A110)</f>
        <v>138 LSN</v>
      </c>
      <c r="F110" t="str">
        <f>INDEX(db[JENIS],A110)</f>
        <v>pen</v>
      </c>
      <c r="G110">
        <f>INDEX(db[QTY X],A110)</f>
        <v>1656</v>
      </c>
      <c r="H110" t="str">
        <f>INDEX(db[STN X],A110)</f>
        <v>PCS</v>
      </c>
    </row>
    <row r="111" spans="1:8" x14ac:dyDescent="0.25">
      <c r="A111" s="145">
        <v>901</v>
      </c>
      <c r="C111" t="str">
        <f>INDEX(db[NB BM],A111)</f>
        <v>Gel Techjob Write TG322-B</v>
      </c>
      <c r="D111" t="str">
        <f>INDEX(db[SUPPLIER],A111)</f>
        <v>SBS</v>
      </c>
      <c r="E111" t="str">
        <f>INDEX(db[QTY/ CTN],A111)</f>
        <v>144 LSN</v>
      </c>
      <c r="F111" t="str">
        <f>INDEX(db[JENIS],A111)</f>
        <v>pen</v>
      </c>
      <c r="G111">
        <f>INDEX(db[QTY X],A111)</f>
        <v>1728</v>
      </c>
      <c r="H111" t="str">
        <f>INDEX(db[STN X],A111)</f>
        <v>PCS</v>
      </c>
    </row>
    <row r="112" spans="1:8" x14ac:dyDescent="0.25">
      <c r="A112" s="145">
        <v>902</v>
      </c>
      <c r="C112" t="str">
        <f>INDEX(db[NB BM],A112)</f>
        <v>Gel Tizo 0.8 TG33580</v>
      </c>
      <c r="D112" t="str">
        <f>INDEX(db[SUPPLIER],A112)</f>
        <v>DB STATIONERY</v>
      </c>
      <c r="E112" t="str">
        <f>INDEX(db[QTY/ CTN],A112)</f>
        <v>96 LSN</v>
      </c>
      <c r="F112" t="str">
        <f>INDEX(db[JENIS],A112)</f>
        <v>pen</v>
      </c>
      <c r="G112">
        <f>INDEX(db[QTY X],A112)</f>
        <v>1152</v>
      </c>
      <c r="H112" t="str">
        <f>INDEX(db[STN X],A112)</f>
        <v>PCS</v>
      </c>
    </row>
    <row r="113" spans="1:8" x14ac:dyDescent="0.25">
      <c r="A113" s="145">
        <v>903</v>
      </c>
      <c r="C113" t="str">
        <f>INDEX(db[NB BM],A113)</f>
        <v>Gel Tizo 1.0mm TG 30163-A</v>
      </c>
      <c r="D113">
        <f>INDEX(db[SUPPLIER],A113)</f>
        <v>99</v>
      </c>
      <c r="E113" t="str">
        <f>INDEX(db[QTY/ CTN],A113)</f>
        <v>144 LSN</v>
      </c>
      <c r="F113" t="str">
        <f>INDEX(db[JENIS],A113)</f>
        <v>pen</v>
      </c>
      <c r="G113">
        <f>INDEX(db[QTY X],A113)</f>
        <v>1728</v>
      </c>
      <c r="H113" t="str">
        <f>INDEX(db[STN X],A113)</f>
        <v>PCS</v>
      </c>
    </row>
    <row r="114" spans="1:8" x14ac:dyDescent="0.25">
      <c r="A114" s="145">
        <v>904</v>
      </c>
      <c r="C114" t="str">
        <f>INDEX(db[NB BM],A114)</f>
        <v>Gel pen Tizo 1.0 TG 31580</v>
      </c>
      <c r="D114" t="str">
        <f>INDEX(db[SUPPLIER],A114)</f>
        <v>DB</v>
      </c>
      <c r="E114" t="str">
        <f>INDEX(db[QTY/ CTN],A114)</f>
        <v>144 LSN</v>
      </c>
      <c r="F114" t="str">
        <f>INDEX(db[JENIS],A114)</f>
        <v>pen</v>
      </c>
      <c r="G114">
        <f>INDEX(db[QTY X],A114)</f>
        <v>1728</v>
      </c>
      <c r="H114" t="str">
        <f>INDEX(db[STN X],A114)</f>
        <v>PCS</v>
      </c>
    </row>
    <row r="115" spans="1:8" x14ac:dyDescent="0.25">
      <c r="A115" s="145">
        <v>905</v>
      </c>
      <c r="C115" t="str">
        <f>INDEX(db[NB BM],A115)</f>
        <v>Gel Tiizo 1.0 TG 31590</v>
      </c>
      <c r="D115" t="str">
        <f>INDEX(db[SUPPLIER],A115)</f>
        <v>DB</v>
      </c>
      <c r="E115" t="str">
        <f>INDEX(db[QTY/ CTN],A115)</f>
        <v>144 LSN</v>
      </c>
      <c r="F115" t="str">
        <f>INDEX(db[JENIS],A115)</f>
        <v>pen</v>
      </c>
      <c r="G115">
        <f>INDEX(db[QTY X],A115)</f>
        <v>1728</v>
      </c>
      <c r="H115" t="str">
        <f>INDEX(db[STN X],A115)</f>
        <v>PCS</v>
      </c>
    </row>
    <row r="116" spans="1:8" x14ac:dyDescent="0.25">
      <c r="A116" s="145">
        <v>906</v>
      </c>
      <c r="C116" t="str">
        <f>INDEX(db[NB BM],A116)</f>
        <v>Gel Tizo 1.0Mm TG30103-A</v>
      </c>
      <c r="D116" t="str">
        <f>INDEX(db[SUPPLIER],A116)</f>
        <v>DB</v>
      </c>
      <c r="E116" t="str">
        <f>INDEX(db[QTY/ CTN],A116)</f>
        <v>144 LSN</v>
      </c>
      <c r="F116" t="str">
        <f>INDEX(db[JENIS],A116)</f>
        <v>pen</v>
      </c>
      <c r="G116">
        <f>INDEX(db[QTY X],A116)</f>
        <v>1728</v>
      </c>
      <c r="H116" t="str">
        <f>INDEX(db[STN X],A116)</f>
        <v>PCS</v>
      </c>
    </row>
    <row r="117" spans="1:8" x14ac:dyDescent="0.25">
      <c r="A117" s="145">
        <v>907</v>
      </c>
      <c r="C117" t="str">
        <f>INDEX(db[NB BM],A117)</f>
        <v>Gel pen Tizo TG 346-D</v>
      </c>
      <c r="D117" t="str">
        <f>INDEX(db[SUPPLIER],A117)</f>
        <v>DB</v>
      </c>
      <c r="E117" t="str">
        <f>INDEX(db[QTY/ CTN],A117)</f>
        <v>144 LSN</v>
      </c>
      <c r="F117" t="str">
        <f>INDEX(db[JENIS],A117)</f>
        <v>pen</v>
      </c>
      <c r="G117">
        <f>INDEX(db[QTY X],A117)</f>
        <v>1728</v>
      </c>
      <c r="H117" t="str">
        <f>INDEX(db[STN X],A117)</f>
        <v>PCS</v>
      </c>
    </row>
    <row r="118" spans="1:8" x14ac:dyDescent="0.25">
      <c r="A118" s="145">
        <v>908</v>
      </c>
      <c r="C118" t="str">
        <f>INDEX(db[NB BM],A118)</f>
        <v>Gel Tizo Fancy TG-3606-D</v>
      </c>
      <c r="D118" t="str">
        <f>INDEX(db[SUPPLIER],A118)</f>
        <v>DB</v>
      </c>
      <c r="E118" t="str">
        <f>INDEX(db[QTY/ CTN],A118)</f>
        <v>144 LSN</v>
      </c>
      <c r="F118" t="str">
        <f>INDEX(db[JENIS],A118)</f>
        <v>pen</v>
      </c>
      <c r="G118">
        <f>INDEX(db[QTY X],A118)</f>
        <v>1728</v>
      </c>
      <c r="H118" t="str">
        <f>INDEX(db[STN X],A118)</f>
        <v>PCS</v>
      </c>
    </row>
    <row r="119" spans="1:8" x14ac:dyDescent="0.25">
      <c r="A119" s="145">
        <v>909</v>
      </c>
      <c r="C119" t="str">
        <f>INDEX(db[NB BM],A119)</f>
        <v>Gel Tizo Fancy TG 30301-D</v>
      </c>
      <c r="D119">
        <f>INDEX(db[SUPPLIER],A119)</f>
        <v>99</v>
      </c>
      <c r="E119" t="str">
        <f>INDEX(db[QTY/ CTN],A119)</f>
        <v>144 LSN</v>
      </c>
      <c r="F119" t="str">
        <f>INDEX(db[JENIS],A119)</f>
        <v>pen</v>
      </c>
      <c r="G119">
        <f>INDEX(db[QTY X],A119)</f>
        <v>1728</v>
      </c>
      <c r="H119" t="str">
        <f>INDEX(db[STN X],A119)</f>
        <v>PCS</v>
      </c>
    </row>
    <row r="120" spans="1:8" x14ac:dyDescent="0.25">
      <c r="A120" s="145">
        <v>910</v>
      </c>
      <c r="C120" t="str">
        <f>INDEX(db[NB BM],A120)</f>
        <v>Gel Tizo Fancy TG 30541-D</v>
      </c>
      <c r="D120">
        <f>INDEX(db[SUPPLIER],A120)</f>
        <v>99</v>
      </c>
      <c r="E120" t="str">
        <f>INDEX(db[QTY/ CTN],A120)</f>
        <v>144 LSN</v>
      </c>
      <c r="F120" t="str">
        <f>INDEX(db[JENIS],A120)</f>
        <v>pen</v>
      </c>
      <c r="G120">
        <f>INDEX(db[QTY X],A120)</f>
        <v>1728</v>
      </c>
      <c r="H120" t="str">
        <f>INDEX(db[STN X],A120)</f>
        <v>PCS</v>
      </c>
    </row>
    <row r="121" spans="1:8" x14ac:dyDescent="0.25">
      <c r="A121" s="145">
        <v>911</v>
      </c>
      <c r="C121" t="str">
        <f>INDEX(db[NB BM],A121)</f>
        <v>Gel Tizo Fancy TG 30541-DL</v>
      </c>
      <c r="D121" t="str">
        <f>INDEX(db[SUPPLIER],A121)</f>
        <v>DB</v>
      </c>
      <c r="E121" t="str">
        <f>INDEX(db[QTY/ CTN],A121)</f>
        <v>72 LSN</v>
      </c>
      <c r="F121" t="str">
        <f>INDEX(db[JENIS],A121)</f>
        <v>pen</v>
      </c>
      <c r="G121">
        <f>INDEX(db[QTY X],A121)</f>
        <v>864</v>
      </c>
      <c r="H121" t="str">
        <f>INDEX(db[STN X],A121)</f>
        <v>PCS</v>
      </c>
    </row>
    <row r="122" spans="1:8" x14ac:dyDescent="0.25">
      <c r="A122" s="145">
        <v>912</v>
      </c>
      <c r="C122" t="str">
        <f>INDEX(db[NB BM],A122)</f>
        <v>Gel Tizo Fancy TG30541-E</v>
      </c>
      <c r="D122">
        <f>INDEX(db[SUPPLIER],A122)</f>
        <v>99</v>
      </c>
      <c r="E122" t="str">
        <f>INDEX(db[QTY/ CTN],A122)</f>
        <v>144 LSN</v>
      </c>
      <c r="F122" t="str">
        <f>INDEX(db[JENIS],A122)</f>
        <v>pen</v>
      </c>
      <c r="G122">
        <f>INDEX(db[QTY X],A122)</f>
        <v>1728</v>
      </c>
      <c r="H122" t="str">
        <f>INDEX(db[STN X],A122)</f>
        <v>PCS</v>
      </c>
    </row>
    <row r="123" spans="1:8" x14ac:dyDescent="0.25">
      <c r="A123" s="145">
        <v>913</v>
      </c>
      <c r="C123" t="str">
        <f>INDEX(db[NB BM],A123)</f>
        <v>Gel Tizo Fancy TG 30542-D</v>
      </c>
      <c r="D123">
        <f>INDEX(db[SUPPLIER],A123)</f>
        <v>99</v>
      </c>
      <c r="E123" t="str">
        <f>INDEX(db[QTY/ CTN],A123)</f>
        <v>144 LSN</v>
      </c>
      <c r="F123" t="str">
        <f>INDEX(db[JENIS],A123)</f>
        <v>pen</v>
      </c>
      <c r="G123">
        <f>INDEX(db[QTY X],A123)</f>
        <v>1728</v>
      </c>
      <c r="H123" t="str">
        <f>INDEX(db[STN X],A123)</f>
        <v>PCS</v>
      </c>
    </row>
    <row r="124" spans="1:8" x14ac:dyDescent="0.25">
      <c r="A124" s="145">
        <v>914</v>
      </c>
      <c r="C124" t="str">
        <f>INDEX(db[NB BM],A124)</f>
        <v>Gel Tizo Fancy TG30590-D</v>
      </c>
      <c r="D124">
        <f>INDEX(db[SUPPLIER],A124)</f>
        <v>99</v>
      </c>
      <c r="E124" t="str">
        <f>INDEX(db[QTY/ CTN],A124)</f>
        <v>144 PCS</v>
      </c>
      <c r="F124" t="str">
        <f>INDEX(db[JENIS],A124)</f>
        <v>pen</v>
      </c>
      <c r="G124">
        <f>INDEX(db[QTY X],A124)</f>
        <v>144</v>
      </c>
      <c r="H124" t="str">
        <f>INDEX(db[STN X],A124)</f>
        <v>PCS</v>
      </c>
    </row>
    <row r="125" spans="1:8" x14ac:dyDescent="0.25">
      <c r="A125" s="145">
        <v>915</v>
      </c>
      <c r="C125" t="str">
        <f>INDEX(db[NB BM],A125)</f>
        <v>Gel Tizo Fancy TG 30600-D</v>
      </c>
      <c r="D125">
        <f>INDEX(db[SUPPLIER],A125)</f>
        <v>99</v>
      </c>
      <c r="E125" t="str">
        <f>INDEX(db[QTY/ CTN],A125)</f>
        <v>144 LSN</v>
      </c>
      <c r="F125" t="str">
        <f>INDEX(db[JENIS],A125)</f>
        <v>pen</v>
      </c>
      <c r="G125">
        <f>INDEX(db[QTY X],A125)</f>
        <v>1728</v>
      </c>
      <c r="H125" t="str">
        <f>INDEX(db[STN X],A125)</f>
        <v>PCS</v>
      </c>
    </row>
    <row r="126" spans="1:8" x14ac:dyDescent="0.25">
      <c r="A126" s="145">
        <v>916</v>
      </c>
      <c r="C126" t="str">
        <f>INDEX(db[NB BM],A126)</f>
        <v>Gel Tizo Fancy TG30600-E</v>
      </c>
      <c r="D126">
        <f>INDEX(db[SUPPLIER],A126)</f>
        <v>99</v>
      </c>
      <c r="E126" t="str">
        <f>INDEX(db[QTY/ CTN],A126)</f>
        <v>144 LSN</v>
      </c>
      <c r="F126" t="str">
        <f>INDEX(db[JENIS],A126)</f>
        <v>pen</v>
      </c>
      <c r="G126">
        <f>INDEX(db[QTY X],A126)</f>
        <v>1728</v>
      </c>
      <c r="H126" t="str">
        <f>INDEX(db[STN X],A126)</f>
        <v>PCS</v>
      </c>
    </row>
    <row r="127" spans="1:8" x14ac:dyDescent="0.25">
      <c r="A127" s="145">
        <v>917</v>
      </c>
      <c r="C127" t="str">
        <f>INDEX(db[NB BM],A127)</f>
        <v>Gel Tizo Fancy TG 30601-D</v>
      </c>
      <c r="D127">
        <f>INDEX(db[SUPPLIER],A127)</f>
        <v>99</v>
      </c>
      <c r="E127" t="str">
        <f>INDEX(db[QTY/ CTN],A127)</f>
        <v>144 LSN</v>
      </c>
      <c r="F127" t="str">
        <f>INDEX(db[JENIS],A127)</f>
        <v>pen</v>
      </c>
      <c r="G127">
        <f>INDEX(db[QTY X],A127)</f>
        <v>1728</v>
      </c>
      <c r="H127" t="str">
        <f>INDEX(db[STN X],A127)</f>
        <v>PCS</v>
      </c>
    </row>
    <row r="128" spans="1:8" x14ac:dyDescent="0.25">
      <c r="A128" s="145">
        <v>918</v>
      </c>
      <c r="C128" t="str">
        <f>INDEX(db[NB BM],A128)</f>
        <v>Gel Tizo Fancy TG 30605-C</v>
      </c>
      <c r="D128">
        <f>INDEX(db[SUPPLIER],A128)</f>
        <v>99</v>
      </c>
      <c r="E128" t="str">
        <f>INDEX(db[QTY/ CTN],A128)</f>
        <v>144 LSN</v>
      </c>
      <c r="F128" t="str">
        <f>INDEX(db[JENIS],A128)</f>
        <v>pen</v>
      </c>
      <c r="G128">
        <f>INDEX(db[QTY X],A128)</f>
        <v>1728</v>
      </c>
      <c r="H128" t="str">
        <f>INDEX(db[STN X],A128)</f>
        <v>PCS</v>
      </c>
    </row>
    <row r="129" spans="1:8" x14ac:dyDescent="0.25">
      <c r="A129" s="145">
        <v>919</v>
      </c>
      <c r="C129" t="str">
        <f>INDEX(db[NB BM],A129)</f>
        <v>Gel Tizo Fancy TG 30605-CL</v>
      </c>
      <c r="D129" t="str">
        <f>INDEX(db[SUPPLIER],A129)</f>
        <v>DB</v>
      </c>
      <c r="E129" t="str">
        <f>INDEX(db[QTY/ CTN],A129)</f>
        <v>144 LSN</v>
      </c>
      <c r="F129" t="str">
        <f>INDEX(db[JENIS],A129)</f>
        <v>pen</v>
      </c>
      <c r="G129">
        <f>INDEX(db[QTY X],A129)</f>
        <v>1728</v>
      </c>
      <c r="H129" t="str">
        <f>INDEX(db[STN X],A129)</f>
        <v>PCS</v>
      </c>
    </row>
    <row r="130" spans="1:8" x14ac:dyDescent="0.25">
      <c r="A130" s="145">
        <v>920</v>
      </c>
      <c r="C130" t="str">
        <f>INDEX(db[NB BM],A130)</f>
        <v>Gel Tizo Fancy TG30606-C</v>
      </c>
      <c r="D130" t="str">
        <f>INDEX(db[SUPPLIER],A130)</f>
        <v>DB STATIONERY</v>
      </c>
      <c r="E130" t="str">
        <f>INDEX(db[QTY/ CTN],A130)</f>
        <v>144 LSN</v>
      </c>
      <c r="F130" t="str">
        <f>INDEX(db[JENIS],A130)</f>
        <v>pen</v>
      </c>
      <c r="G130">
        <f>INDEX(db[QTY X],A130)</f>
        <v>1728</v>
      </c>
      <c r="H130" t="str">
        <f>INDEX(db[STN X],A130)</f>
        <v>PCS</v>
      </c>
    </row>
    <row r="131" spans="1:8" x14ac:dyDescent="0.25">
      <c r="A131" s="145">
        <v>921</v>
      </c>
      <c r="C131" t="str">
        <f>INDEX(db[NB BM],A131)</f>
        <v>Gel Tizo Fancy TG 30606-D</v>
      </c>
      <c r="D131">
        <f>INDEX(db[SUPPLIER],A131)</f>
        <v>99</v>
      </c>
      <c r="E131" t="str">
        <f>INDEX(db[QTY/ CTN],A131)</f>
        <v>144 LSN</v>
      </c>
      <c r="F131" t="str">
        <f>INDEX(db[JENIS],A131)</f>
        <v>pen</v>
      </c>
      <c r="G131">
        <f>INDEX(db[QTY X],A131)</f>
        <v>1728</v>
      </c>
      <c r="H131" t="str">
        <f>INDEX(db[STN X],A131)</f>
        <v>PCS</v>
      </c>
    </row>
    <row r="132" spans="1:8" x14ac:dyDescent="0.25">
      <c r="A132" s="145">
        <v>922</v>
      </c>
      <c r="C132" t="str">
        <f>INDEX(db[NB BM],A132)</f>
        <v>Gel Tizo Fancy TG 30734-D</v>
      </c>
      <c r="D132">
        <f>INDEX(db[SUPPLIER],A132)</f>
        <v>99</v>
      </c>
      <c r="E132" t="str">
        <f>INDEX(db[QTY/ CTN],A132)</f>
        <v>144 LSN</v>
      </c>
      <c r="F132" t="str">
        <f>INDEX(db[JENIS],A132)</f>
        <v>pen</v>
      </c>
      <c r="G132">
        <f>INDEX(db[QTY X],A132)</f>
        <v>1728</v>
      </c>
      <c r="H132" t="str">
        <f>INDEX(db[STN X],A132)</f>
        <v>PCS</v>
      </c>
    </row>
    <row r="133" spans="1:8" x14ac:dyDescent="0.25">
      <c r="A133" s="145">
        <v>923</v>
      </c>
      <c r="C133" t="str">
        <f>INDEX(db[NB BM],A133)</f>
        <v>Gel Tizo Fancy TG30734-E</v>
      </c>
      <c r="D133">
        <f>INDEX(db[SUPPLIER],A133)</f>
        <v>99</v>
      </c>
      <c r="E133" t="str">
        <f>INDEX(db[QTY/ CTN],A133)</f>
        <v>144 LSN</v>
      </c>
      <c r="F133" t="str">
        <f>INDEX(db[JENIS],A133)</f>
        <v>pen</v>
      </c>
      <c r="G133">
        <f>INDEX(db[QTY X],A133)</f>
        <v>1728</v>
      </c>
      <c r="H133" t="str">
        <f>INDEX(db[STN X],A133)</f>
        <v>PCS</v>
      </c>
    </row>
    <row r="134" spans="1:8" x14ac:dyDescent="0.25">
      <c r="A134" s="145">
        <v>924</v>
      </c>
      <c r="C134" t="str">
        <f>INDEX(db[NB BM],A134)</f>
        <v>Gel Tizo Fancy TG30734-E</v>
      </c>
      <c r="D134">
        <f>INDEX(db[SUPPLIER],A134)</f>
        <v>99</v>
      </c>
      <c r="E134" t="str">
        <f>INDEX(db[QTY/ CTN],A134)</f>
        <v>144 LSN</v>
      </c>
      <c r="F134" t="str">
        <f>INDEX(db[JENIS],A134)</f>
        <v>pen</v>
      </c>
      <c r="G134">
        <f>INDEX(db[QTY X],A134)</f>
        <v>1728</v>
      </c>
      <c r="H134" t="str">
        <f>INDEX(db[STN X],A134)</f>
        <v>PCS</v>
      </c>
    </row>
    <row r="135" spans="1:8" x14ac:dyDescent="0.25">
      <c r="A135" s="145">
        <v>925</v>
      </c>
      <c r="C135" t="str">
        <f>INDEX(db[NB BM],A135)</f>
        <v>Gel Tizo Fancy TG 30735-D</v>
      </c>
      <c r="D135" t="str">
        <f>INDEX(db[SUPPLIER],A135)</f>
        <v>DB</v>
      </c>
      <c r="E135" t="str">
        <f>INDEX(db[QTY/ CTN],A135)</f>
        <v>144 LSN</v>
      </c>
      <c r="F135" t="str">
        <f>INDEX(db[JENIS],A135)</f>
        <v>pen</v>
      </c>
      <c r="G135">
        <f>INDEX(db[QTY X],A135)</f>
        <v>1728</v>
      </c>
      <c r="H135" t="str">
        <f>INDEX(db[STN X],A135)</f>
        <v>PCS</v>
      </c>
    </row>
    <row r="136" spans="1:8" x14ac:dyDescent="0.25">
      <c r="A136" s="145">
        <v>926</v>
      </c>
      <c r="C136" t="str">
        <f>INDEX(db[NB BM],A136)</f>
        <v>Gel Tizo Fancy TG 30801-D</v>
      </c>
      <c r="D136">
        <f>INDEX(db[SUPPLIER],A136)</f>
        <v>99</v>
      </c>
      <c r="E136" t="str">
        <f>INDEX(db[QTY/ CTN],A136)</f>
        <v>144 LSN</v>
      </c>
      <c r="F136" t="str">
        <f>INDEX(db[JENIS],A136)</f>
        <v>pen</v>
      </c>
      <c r="G136">
        <f>INDEX(db[QTY X],A136)</f>
        <v>1728</v>
      </c>
      <c r="H136" t="str">
        <f>INDEX(db[STN X],A136)</f>
        <v>PCS</v>
      </c>
    </row>
    <row r="137" spans="1:8" x14ac:dyDescent="0.25">
      <c r="A137" s="145">
        <v>927</v>
      </c>
      <c r="C137" t="str">
        <f>INDEX(db[NB BM],A137)</f>
        <v>Gel Tizo Fancy TG30801-DL</v>
      </c>
      <c r="D137" t="str">
        <f>INDEX(db[SUPPLIER],A137)</f>
        <v>DB</v>
      </c>
      <c r="E137" t="str">
        <f>INDEX(db[QTY/ CTN],A137)</f>
        <v>72 LSN</v>
      </c>
      <c r="F137" t="str">
        <f>INDEX(db[JENIS],A137)</f>
        <v>pen</v>
      </c>
      <c r="G137">
        <f>INDEX(db[QTY X],A137)</f>
        <v>864</v>
      </c>
      <c r="H137" t="str">
        <f>INDEX(db[STN X],A137)</f>
        <v>PCS</v>
      </c>
    </row>
    <row r="138" spans="1:8" x14ac:dyDescent="0.25">
      <c r="A138" s="145">
        <v>928</v>
      </c>
      <c r="C138" t="str">
        <f>INDEX(db[NB BM],A138)</f>
        <v>Gel Tizo Fancy TG30801-E</v>
      </c>
      <c r="D138">
        <f>INDEX(db[SUPPLIER],A138)</f>
        <v>99</v>
      </c>
      <c r="E138" t="str">
        <f>INDEX(db[QTY/ CTN],A138)</f>
        <v>144 LSN</v>
      </c>
      <c r="F138" t="str">
        <f>INDEX(db[JENIS],A138)</f>
        <v>pen</v>
      </c>
      <c r="G138">
        <f>INDEX(db[QTY X],A138)</f>
        <v>1728</v>
      </c>
      <c r="H138" t="str">
        <f>INDEX(db[STN X],A138)</f>
        <v>PCS</v>
      </c>
    </row>
    <row r="139" spans="1:8" x14ac:dyDescent="0.25">
      <c r="A139" s="145">
        <v>929</v>
      </c>
      <c r="C139" t="str">
        <f>INDEX(db[NB BM],A139)</f>
        <v>Gel Tizo Fancy TG 30802-D</v>
      </c>
      <c r="D139">
        <f>INDEX(db[SUPPLIER],A139)</f>
        <v>99</v>
      </c>
      <c r="E139" t="str">
        <f>INDEX(db[QTY/ CTN],A139)</f>
        <v>144 LSN</v>
      </c>
      <c r="F139" t="str">
        <f>INDEX(db[JENIS],A139)</f>
        <v>pen</v>
      </c>
      <c r="G139">
        <f>INDEX(db[QTY X],A139)</f>
        <v>1728</v>
      </c>
      <c r="H139" t="str">
        <f>INDEX(db[STN X],A139)</f>
        <v>PCS</v>
      </c>
    </row>
    <row r="140" spans="1:8" x14ac:dyDescent="0.25">
      <c r="A140" s="145">
        <v>930</v>
      </c>
      <c r="C140" t="str">
        <f>INDEX(db[NB BM],A140)</f>
        <v>Gel Tizo Fancy TG30802-E</v>
      </c>
      <c r="D140">
        <f>INDEX(db[SUPPLIER],A140)</f>
        <v>99</v>
      </c>
      <c r="E140" t="str">
        <f>INDEX(db[QTY/ CTN],A140)</f>
        <v>144 LSN</v>
      </c>
      <c r="F140" t="str">
        <f>INDEX(db[JENIS],A140)</f>
        <v>pen</v>
      </c>
      <c r="G140">
        <f>INDEX(db[QTY X],A140)</f>
        <v>1728</v>
      </c>
      <c r="H140" t="str">
        <f>INDEX(db[STN X],A140)</f>
        <v>PCS</v>
      </c>
    </row>
    <row r="141" spans="1:8" x14ac:dyDescent="0.25">
      <c r="A141" s="145">
        <v>931</v>
      </c>
      <c r="C141" t="str">
        <f>INDEX(db[NB BM],A141)</f>
        <v>Gel Tizo Fancy TG 30900-D</v>
      </c>
      <c r="D141">
        <f>INDEX(db[SUPPLIER],A141)</f>
        <v>99</v>
      </c>
      <c r="E141" t="str">
        <f>INDEX(db[QTY/ CTN],A141)</f>
        <v>144 LSN</v>
      </c>
      <c r="F141" t="str">
        <f>INDEX(db[JENIS],A141)</f>
        <v>pen</v>
      </c>
      <c r="G141">
        <f>INDEX(db[QTY X],A141)</f>
        <v>1728</v>
      </c>
      <c r="H141" t="str">
        <f>INDEX(db[STN X],A141)</f>
        <v>PCS</v>
      </c>
    </row>
    <row r="142" spans="1:8" x14ac:dyDescent="0.25">
      <c r="A142" s="145">
        <v>932</v>
      </c>
      <c r="C142" t="str">
        <f>INDEX(db[NB BM],A142)</f>
        <v>Gel Tizo Fancy TG 30900-DL</v>
      </c>
      <c r="D142">
        <f>INDEX(db[SUPPLIER],A142)</f>
        <v>99</v>
      </c>
      <c r="E142" t="str">
        <f>INDEX(db[QTY/ CTN],A142)</f>
        <v>72 LSN</v>
      </c>
      <c r="F142" t="str">
        <f>INDEX(db[JENIS],A142)</f>
        <v>pen</v>
      </c>
      <c r="G142">
        <f>INDEX(db[QTY X],A142)</f>
        <v>864</v>
      </c>
      <c r="H142" t="str">
        <f>INDEX(db[STN X],A142)</f>
        <v>PCS</v>
      </c>
    </row>
    <row r="143" spans="1:8" x14ac:dyDescent="0.25">
      <c r="A143" s="145">
        <v>933</v>
      </c>
      <c r="C143" t="str">
        <f>INDEX(db[NB BM],A143)</f>
        <v>Gel Tizo Fancy TG30900-E</v>
      </c>
      <c r="D143">
        <f>INDEX(db[SUPPLIER],A143)</f>
        <v>99</v>
      </c>
      <c r="E143" t="str">
        <f>INDEX(db[QTY/ CTN],A143)</f>
        <v>144 LSN</v>
      </c>
      <c r="F143" t="str">
        <f>INDEX(db[JENIS],A143)</f>
        <v>pen</v>
      </c>
      <c r="G143">
        <f>INDEX(db[QTY X],A143)</f>
        <v>1728</v>
      </c>
      <c r="H143" t="str">
        <f>INDEX(db[STN X],A143)</f>
        <v>PCS</v>
      </c>
    </row>
    <row r="144" spans="1:8" x14ac:dyDescent="0.25">
      <c r="A144" s="145">
        <v>934</v>
      </c>
      <c r="C144" t="str">
        <f>INDEX(db[NB BM],A144)</f>
        <v>Gel Tizo Fancy TG 30901-D</v>
      </c>
      <c r="D144">
        <f>INDEX(db[SUPPLIER],A144)</f>
        <v>99</v>
      </c>
      <c r="E144" t="str">
        <f>INDEX(db[QTY/ CTN],A144)</f>
        <v>144 LSN</v>
      </c>
      <c r="F144" t="str">
        <f>INDEX(db[JENIS],A144)</f>
        <v>pen</v>
      </c>
      <c r="G144">
        <f>INDEX(db[QTY X],A144)</f>
        <v>1728</v>
      </c>
      <c r="H144" t="str">
        <f>INDEX(db[STN X],A144)</f>
        <v>PCS</v>
      </c>
    </row>
    <row r="145" spans="1:8" x14ac:dyDescent="0.25">
      <c r="A145" s="145">
        <v>935</v>
      </c>
      <c r="C145" t="str">
        <f>INDEX(db[NB BM],A145)</f>
        <v>Gel Tizo Fancy TG30901-DL</v>
      </c>
      <c r="D145" t="str">
        <f>INDEX(db[SUPPLIER],A145)</f>
        <v>DB</v>
      </c>
      <c r="E145" t="str">
        <f>INDEX(db[QTY/ CTN],A145)</f>
        <v>72 LSN</v>
      </c>
      <c r="F145" t="str">
        <f>INDEX(db[JENIS],A145)</f>
        <v>pen</v>
      </c>
      <c r="G145">
        <f>INDEX(db[QTY X],A145)</f>
        <v>864</v>
      </c>
      <c r="H145" t="str">
        <f>INDEX(db[STN X],A145)</f>
        <v>PCS</v>
      </c>
    </row>
    <row r="146" spans="1:8" x14ac:dyDescent="0.25">
      <c r="A146" s="145">
        <v>936</v>
      </c>
      <c r="C146" t="str">
        <f>INDEX(db[NB BM],A146)</f>
        <v>Gel Tizo Fancy TG 31035-DL</v>
      </c>
      <c r="D146" t="str">
        <f>INDEX(db[SUPPLIER],A146)</f>
        <v>DB</v>
      </c>
      <c r="E146" t="str">
        <f>INDEX(db[QTY/ CTN],A146)</f>
        <v>72 LSN</v>
      </c>
      <c r="F146" t="str">
        <f>INDEX(db[JENIS],A146)</f>
        <v>pen</v>
      </c>
      <c r="G146">
        <f>INDEX(db[QTY X],A146)</f>
        <v>864</v>
      </c>
      <c r="H146" t="str">
        <f>INDEX(db[STN X],A146)</f>
        <v>PCS</v>
      </c>
    </row>
    <row r="147" spans="1:8" x14ac:dyDescent="0.25">
      <c r="A147" s="145">
        <v>937</v>
      </c>
      <c r="C147" t="str">
        <f>INDEX(db[NB BM],A147)</f>
        <v>Gel Tizo Fancy TG31035-E</v>
      </c>
      <c r="D147">
        <f>INDEX(db[SUPPLIER],A147)</f>
        <v>99</v>
      </c>
      <c r="E147" t="str">
        <f>INDEX(db[QTY/ CTN],A147)</f>
        <v>144 LSN</v>
      </c>
      <c r="F147" t="str">
        <f>INDEX(db[JENIS],A147)</f>
        <v>pen</v>
      </c>
      <c r="G147">
        <f>INDEX(db[QTY X],A147)</f>
        <v>1728</v>
      </c>
      <c r="H147" t="str">
        <f>INDEX(db[STN X],A147)</f>
        <v>PCS</v>
      </c>
    </row>
    <row r="148" spans="1:8" x14ac:dyDescent="0.25">
      <c r="A148" s="145">
        <v>938</v>
      </c>
      <c r="C148" t="str">
        <f>INDEX(db[NB BM],A148)</f>
        <v>Gel Tizo Fancy TG 31037-D</v>
      </c>
      <c r="D148" t="str">
        <f>INDEX(db[SUPPLIER],A148)</f>
        <v>DB</v>
      </c>
      <c r="E148" t="str">
        <f>INDEX(db[QTY/ CTN],A148)</f>
        <v>144 LSN</v>
      </c>
      <c r="F148" t="str">
        <f>INDEX(db[JENIS],A148)</f>
        <v>pen</v>
      </c>
      <c r="G148">
        <f>INDEX(db[QTY X],A148)</f>
        <v>1728</v>
      </c>
      <c r="H148" t="str">
        <f>INDEX(db[STN X],A148)</f>
        <v>PCS</v>
      </c>
    </row>
    <row r="149" spans="1:8" x14ac:dyDescent="0.25">
      <c r="A149" s="145">
        <v>939</v>
      </c>
      <c r="C149" t="str">
        <f>INDEX(db[NB BM],A149)</f>
        <v>Gel Tizo Fancy TG 31037-DL</v>
      </c>
      <c r="D149" t="str">
        <f>INDEX(db[SUPPLIER],A149)</f>
        <v>DB</v>
      </c>
      <c r="E149" t="str">
        <f>INDEX(db[QTY/ CTN],A149)</f>
        <v>72 LSN</v>
      </c>
      <c r="F149" t="str">
        <f>INDEX(db[JENIS],A149)</f>
        <v>pen</v>
      </c>
      <c r="G149">
        <f>INDEX(db[QTY X],A149)</f>
        <v>864</v>
      </c>
      <c r="H149" t="str">
        <f>INDEX(db[STN X],A149)</f>
        <v>PCS</v>
      </c>
    </row>
    <row r="150" spans="1:8" x14ac:dyDescent="0.25">
      <c r="A150" s="145">
        <v>940</v>
      </c>
      <c r="C150" t="str">
        <f>INDEX(db[NB BM],A150)</f>
        <v>Gel Tizo Fancy TG31037-E</v>
      </c>
      <c r="D150">
        <f>INDEX(db[SUPPLIER],A150)</f>
        <v>99</v>
      </c>
      <c r="E150" t="str">
        <f>INDEX(db[QTY/ CTN],A150)</f>
        <v>144 LSN</v>
      </c>
      <c r="F150" t="str">
        <f>INDEX(db[JENIS],A150)</f>
        <v>pen</v>
      </c>
      <c r="G150">
        <f>INDEX(db[QTY X],A150)</f>
        <v>1728</v>
      </c>
      <c r="H150" t="str">
        <f>INDEX(db[STN X],A150)</f>
        <v>PCS</v>
      </c>
    </row>
    <row r="151" spans="1:8" x14ac:dyDescent="0.25">
      <c r="A151" s="145">
        <v>941</v>
      </c>
      <c r="C151" t="str">
        <f>INDEX(db[NB BM],A151)</f>
        <v>Gel Tizo Fancy TG 31475-D</v>
      </c>
      <c r="D151">
        <f>INDEX(db[SUPPLIER],A151)</f>
        <v>99</v>
      </c>
      <c r="E151" t="str">
        <f>INDEX(db[QTY/ CTN],A151)</f>
        <v>144 LSN</v>
      </c>
      <c r="F151" t="str">
        <f>INDEX(db[JENIS],A151)</f>
        <v>pen</v>
      </c>
      <c r="G151">
        <f>INDEX(db[QTY X],A151)</f>
        <v>1728</v>
      </c>
      <c r="H151" t="str">
        <f>INDEX(db[STN X],A151)</f>
        <v>PCS</v>
      </c>
    </row>
    <row r="152" spans="1:8" x14ac:dyDescent="0.25">
      <c r="A152" s="145">
        <v>942</v>
      </c>
      <c r="C152" t="str">
        <f>INDEX(db[NB BM],A152)</f>
        <v>Gel Tizo Fancy TG31475-E</v>
      </c>
      <c r="D152">
        <f>INDEX(db[SUPPLIER],A152)</f>
        <v>99</v>
      </c>
      <c r="E152" t="str">
        <f>INDEX(db[QTY/ CTN],A152)</f>
        <v>144 LSN</v>
      </c>
      <c r="F152" t="str">
        <f>INDEX(db[JENIS],A152)</f>
        <v>pen</v>
      </c>
      <c r="G152">
        <f>INDEX(db[QTY X],A152)</f>
        <v>1728</v>
      </c>
      <c r="H152" t="str">
        <f>INDEX(db[STN X],A152)</f>
        <v>PCS</v>
      </c>
    </row>
    <row r="153" spans="1:8" x14ac:dyDescent="0.25">
      <c r="A153" s="145">
        <v>943</v>
      </c>
      <c r="C153" t="str">
        <f>INDEX(db[NB BM],A153)</f>
        <v>Gel Tizo Fancy TG 31475-KL</v>
      </c>
      <c r="D153" t="str">
        <f>INDEX(db[SUPPLIER],A153)</f>
        <v>DB STATIONERY</v>
      </c>
      <c r="E153">
        <f>INDEX(db[QTY/ CTN],A153)</f>
        <v>0</v>
      </c>
      <c r="F153" t="str">
        <f>INDEX(db[JENIS],A153)</f>
        <v>pen</v>
      </c>
      <c r="G153" t="e">
        <f>INDEX(db[QTY X],A153)</f>
        <v>#VALUE!</v>
      </c>
      <c r="H153" t="str">
        <f>INDEX(db[STN X],A153)</f>
        <v/>
      </c>
    </row>
    <row r="154" spans="1:8" x14ac:dyDescent="0.25">
      <c r="A154" s="145">
        <v>950</v>
      </c>
      <c r="C154" t="str">
        <f>INDEX(db[NB BM],A154)</f>
        <v>Gel Tizo Fancy TG 31763-D</v>
      </c>
      <c r="D154">
        <f>INDEX(db[SUPPLIER],A154)</f>
        <v>99</v>
      </c>
      <c r="E154" t="str">
        <f>INDEX(db[QTY/ CTN],A154)</f>
        <v>144 LSN</v>
      </c>
      <c r="F154" t="str">
        <f>INDEX(db[JENIS],A154)</f>
        <v>pen</v>
      </c>
      <c r="G154">
        <f>INDEX(db[QTY X],A154)</f>
        <v>1728</v>
      </c>
      <c r="H154" t="str">
        <f>INDEX(db[STN X],A154)</f>
        <v>PCS</v>
      </c>
    </row>
    <row r="155" spans="1:8" x14ac:dyDescent="0.25">
      <c r="A155" s="145">
        <v>951</v>
      </c>
      <c r="C155" t="str">
        <f>INDEX(db[NB BM],A155)</f>
        <v>Gel Tizo Fancy TG31763-E</v>
      </c>
      <c r="D155">
        <f>INDEX(db[SUPPLIER],A155)</f>
        <v>99</v>
      </c>
      <c r="E155" t="str">
        <f>INDEX(db[QTY/ CTN],A155)</f>
        <v>144 LSN</v>
      </c>
      <c r="F155" t="str">
        <f>INDEX(db[JENIS],A155)</f>
        <v>pen</v>
      </c>
      <c r="G155">
        <f>INDEX(db[QTY X],A155)</f>
        <v>1728</v>
      </c>
      <c r="H155" t="str">
        <f>INDEX(db[STN X],A155)</f>
        <v>PCS</v>
      </c>
    </row>
    <row r="156" spans="1:8" x14ac:dyDescent="0.25">
      <c r="A156" s="145">
        <v>952</v>
      </c>
      <c r="C156" t="str">
        <f>INDEX(db[NB BM],A156)</f>
        <v>Gel Tizo Fancy TG31763-EL</v>
      </c>
      <c r="D156" t="str">
        <f>INDEX(db[SUPPLIER],A156)</f>
        <v>DB STATIONERY</v>
      </c>
      <c r="E156" t="str">
        <f>INDEX(db[QTY/ CTN],A156)</f>
        <v>72 LSN</v>
      </c>
      <c r="F156" t="str">
        <f>INDEX(db[JENIS],A156)</f>
        <v>pen</v>
      </c>
      <c r="G156">
        <f>INDEX(db[QTY X],A156)</f>
        <v>864</v>
      </c>
      <c r="H156" t="str">
        <f>INDEX(db[STN X],A156)</f>
        <v>PCS</v>
      </c>
    </row>
    <row r="157" spans="1:8" x14ac:dyDescent="0.25">
      <c r="A157" s="145">
        <v>953</v>
      </c>
      <c r="C157" t="str">
        <f>INDEX(db[NB BM],A157)</f>
        <v>Gel Tizo Fancy TG 31780-D</v>
      </c>
      <c r="D157">
        <f>INDEX(db[SUPPLIER],A157)</f>
        <v>99</v>
      </c>
      <c r="E157" t="str">
        <f>INDEX(db[QTY/ CTN],A157)</f>
        <v>144 LSN</v>
      </c>
      <c r="F157" t="str">
        <f>INDEX(db[JENIS],A157)</f>
        <v>pen</v>
      </c>
      <c r="G157">
        <f>INDEX(db[QTY X],A157)</f>
        <v>1728</v>
      </c>
      <c r="H157" t="str">
        <f>INDEX(db[STN X],A157)</f>
        <v>PCS</v>
      </c>
    </row>
    <row r="158" spans="1:8" x14ac:dyDescent="0.25">
      <c r="A158" s="145">
        <v>954</v>
      </c>
      <c r="C158" t="str">
        <f>INDEX(db[NB BM],A158)</f>
        <v>Gel Tizo Fancy TG 31780-DL</v>
      </c>
      <c r="D158">
        <f>INDEX(db[SUPPLIER],A158)</f>
        <v>99</v>
      </c>
      <c r="E158" t="str">
        <f>INDEX(db[QTY/ CTN],A158)</f>
        <v>72 LSN</v>
      </c>
      <c r="F158" t="str">
        <f>INDEX(db[JENIS],A158)</f>
        <v>pen</v>
      </c>
      <c r="G158">
        <f>INDEX(db[QTY X],A158)</f>
        <v>864</v>
      </c>
      <c r="H158" t="str">
        <f>INDEX(db[STN X],A158)</f>
        <v>PCS</v>
      </c>
    </row>
    <row r="159" spans="1:8" x14ac:dyDescent="0.25">
      <c r="A159" s="145">
        <v>955</v>
      </c>
      <c r="C159" t="str">
        <f>INDEX(db[NB BM],A159)</f>
        <v>Gel Tizo Fancy TG31780-E</v>
      </c>
      <c r="D159" t="str">
        <f>INDEX(db[SUPPLIER],A159)</f>
        <v>DB STATIONERY</v>
      </c>
      <c r="E159" t="str">
        <f>INDEX(db[QTY/ CTN],A159)</f>
        <v>144 LSN</v>
      </c>
      <c r="F159" t="str">
        <f>INDEX(db[JENIS],A159)</f>
        <v>pen</v>
      </c>
      <c r="G159">
        <f>INDEX(db[QTY X],A159)</f>
        <v>1728</v>
      </c>
      <c r="H159" t="str">
        <f>INDEX(db[STN X],A159)</f>
        <v>PCS</v>
      </c>
    </row>
    <row r="160" spans="1:8" x14ac:dyDescent="0.25">
      <c r="A160" s="145">
        <v>956</v>
      </c>
      <c r="C160" t="str">
        <f>INDEX(db[NB BM],A160)</f>
        <v>Gel Tizo Fancy TG 31810-D</v>
      </c>
      <c r="D160">
        <f>INDEX(db[SUPPLIER],A160)</f>
        <v>99</v>
      </c>
      <c r="E160" t="str">
        <f>INDEX(db[QTY/ CTN],A160)</f>
        <v>144 LSN</v>
      </c>
      <c r="F160" t="str">
        <f>INDEX(db[JENIS],A160)</f>
        <v>pen</v>
      </c>
      <c r="G160">
        <f>INDEX(db[QTY X],A160)</f>
        <v>1728</v>
      </c>
      <c r="H160" t="str">
        <f>INDEX(db[STN X],A160)</f>
        <v>PCS</v>
      </c>
    </row>
    <row r="161" spans="1:8" x14ac:dyDescent="0.25">
      <c r="A161" s="145">
        <v>957</v>
      </c>
      <c r="C161" t="str">
        <f>INDEX(db[NB BM],A161)</f>
        <v>Gel Tizo Fancy TG31810-DL</v>
      </c>
      <c r="D161" t="str">
        <f>INDEX(db[SUPPLIER],A161)</f>
        <v>DB</v>
      </c>
      <c r="E161" t="str">
        <f>INDEX(db[QTY/ CTN],A161)</f>
        <v>72 LSN</v>
      </c>
      <c r="F161" t="str">
        <f>INDEX(db[JENIS],A161)</f>
        <v>pen</v>
      </c>
      <c r="G161">
        <f>INDEX(db[QTY X],A161)</f>
        <v>864</v>
      </c>
      <c r="H161" t="str">
        <f>INDEX(db[STN X],A161)</f>
        <v>PCS</v>
      </c>
    </row>
    <row r="162" spans="1:8" x14ac:dyDescent="0.25">
      <c r="A162" s="145">
        <v>958</v>
      </c>
      <c r="C162" t="str">
        <f>INDEX(db[NB BM],A162)</f>
        <v>Gel Tizo Fancy TG31810-E</v>
      </c>
      <c r="D162">
        <f>INDEX(db[SUPPLIER],A162)</f>
        <v>99</v>
      </c>
      <c r="E162" t="str">
        <f>INDEX(db[QTY/ CTN],A162)</f>
        <v>144 LSN</v>
      </c>
      <c r="F162" t="str">
        <f>INDEX(db[JENIS],A162)</f>
        <v>pen</v>
      </c>
      <c r="G162">
        <f>INDEX(db[QTY X],A162)</f>
        <v>1728</v>
      </c>
      <c r="H162" t="str">
        <f>INDEX(db[STN X],A162)</f>
        <v>PCS</v>
      </c>
    </row>
    <row r="163" spans="1:8" x14ac:dyDescent="0.25">
      <c r="A163" s="145">
        <v>959</v>
      </c>
      <c r="C163" t="str">
        <f>INDEX(db[NB BM],A163)</f>
        <v>Gel Tizo Fancy TG 31830-C</v>
      </c>
      <c r="D163" t="str">
        <f>INDEX(db[SUPPLIER],A163)</f>
        <v>DB</v>
      </c>
      <c r="E163" t="str">
        <f>INDEX(db[QTY/ CTN],A163)</f>
        <v>144 LSN</v>
      </c>
      <c r="F163" t="str">
        <f>INDEX(db[JENIS],A163)</f>
        <v>pen</v>
      </c>
      <c r="G163">
        <f>INDEX(db[QTY X],A163)</f>
        <v>1728</v>
      </c>
      <c r="H163" t="str">
        <f>INDEX(db[STN X],A163)</f>
        <v>PCS</v>
      </c>
    </row>
    <row r="164" spans="1:8" x14ac:dyDescent="0.25">
      <c r="A164" s="145">
        <v>960</v>
      </c>
      <c r="C164" t="str">
        <f>INDEX(db[NB BM],A164)</f>
        <v>Gel Tizo Fancy TG 31830-D</v>
      </c>
      <c r="D164">
        <f>INDEX(db[SUPPLIER],A164)</f>
        <v>99</v>
      </c>
      <c r="E164" t="str">
        <f>INDEX(db[QTY/ CTN],A164)</f>
        <v>144 LSN</v>
      </c>
      <c r="F164" t="str">
        <f>INDEX(db[JENIS],A164)</f>
        <v>pen</v>
      </c>
      <c r="G164">
        <f>INDEX(db[QTY X],A164)</f>
        <v>1728</v>
      </c>
      <c r="H164" t="str">
        <f>INDEX(db[STN X],A164)</f>
        <v>PCS</v>
      </c>
    </row>
    <row r="165" spans="1:8" x14ac:dyDescent="0.25">
      <c r="A165" s="145">
        <v>961</v>
      </c>
      <c r="C165" t="str">
        <f>INDEX(db[NB BM],A165)</f>
        <v>Gel Tizo Fancy TG31830-E</v>
      </c>
      <c r="D165" t="str">
        <f>INDEX(db[SUPPLIER],A165)</f>
        <v>SBS</v>
      </c>
      <c r="E165" t="str">
        <f>INDEX(db[QTY/ CTN],A165)</f>
        <v>144 LSN</v>
      </c>
      <c r="F165" t="str">
        <f>INDEX(db[JENIS],A165)</f>
        <v>pen</v>
      </c>
      <c r="G165">
        <f>INDEX(db[QTY X],A165)</f>
        <v>1728</v>
      </c>
      <c r="H165" t="str">
        <f>INDEX(db[STN X],A165)</f>
        <v>PCS</v>
      </c>
    </row>
    <row r="166" spans="1:8" x14ac:dyDescent="0.25">
      <c r="A166" s="145">
        <v>962</v>
      </c>
      <c r="C166" t="str">
        <f>INDEX(db[NB BM],A166)</f>
        <v>Gel Tizo Fancy TG 31831-D</v>
      </c>
      <c r="D166">
        <f>INDEX(db[SUPPLIER],A166)</f>
        <v>99</v>
      </c>
      <c r="E166" t="str">
        <f>INDEX(db[QTY/ CTN],A166)</f>
        <v>144 LSN</v>
      </c>
      <c r="F166" t="str">
        <f>INDEX(db[JENIS],A166)</f>
        <v>pen</v>
      </c>
      <c r="G166">
        <f>INDEX(db[QTY X],A166)</f>
        <v>1728</v>
      </c>
      <c r="H166" t="str">
        <f>INDEX(db[STN X],A166)</f>
        <v>PCS</v>
      </c>
    </row>
    <row r="167" spans="1:8" x14ac:dyDescent="0.25">
      <c r="A167" s="145">
        <v>963</v>
      </c>
      <c r="C167" t="str">
        <f>INDEX(db[NB BM],A167)</f>
        <v>Gel Tizo Fancy TG31831-E</v>
      </c>
      <c r="D167">
        <f>INDEX(db[SUPPLIER],A167)</f>
        <v>99</v>
      </c>
      <c r="E167" t="str">
        <f>INDEX(db[QTY/ CTN],A167)</f>
        <v>144 LSN</v>
      </c>
      <c r="F167" t="str">
        <f>INDEX(db[JENIS],A167)</f>
        <v>pen</v>
      </c>
      <c r="G167">
        <f>INDEX(db[QTY X],A167)</f>
        <v>1728</v>
      </c>
      <c r="H167" t="str">
        <f>INDEX(db[STN X],A167)</f>
        <v>PCS</v>
      </c>
    </row>
    <row r="168" spans="1:8" x14ac:dyDescent="0.25">
      <c r="A168" s="145">
        <v>964</v>
      </c>
      <c r="C168" t="str">
        <f>INDEX(db[NB BM],A168)</f>
        <v>Gel Tizo Fancy TG 31975-D</v>
      </c>
      <c r="D168">
        <f>INDEX(db[SUPPLIER],A168)</f>
        <v>99</v>
      </c>
      <c r="E168" t="str">
        <f>INDEX(db[QTY/ CTN],A168)</f>
        <v>144 LSN</v>
      </c>
      <c r="F168" t="str">
        <f>INDEX(db[JENIS],A168)</f>
        <v>pen</v>
      </c>
      <c r="G168">
        <f>INDEX(db[QTY X],A168)</f>
        <v>1728</v>
      </c>
      <c r="H168" t="str">
        <f>INDEX(db[STN X],A168)</f>
        <v>PCS</v>
      </c>
    </row>
    <row r="169" spans="1:8" x14ac:dyDescent="0.25">
      <c r="A169" s="145">
        <v>965</v>
      </c>
      <c r="C169" t="str">
        <f>INDEX(db[NB BM],A169)</f>
        <v>Gel Tizo Fancy TG31975-E</v>
      </c>
      <c r="D169">
        <f>INDEX(db[SUPPLIER],A169)</f>
        <v>99</v>
      </c>
      <c r="E169" t="str">
        <f>INDEX(db[QTY/ CTN],A169)</f>
        <v>144 LSN</v>
      </c>
      <c r="F169" t="str">
        <f>INDEX(db[JENIS],A169)</f>
        <v>pen</v>
      </c>
      <c r="G169">
        <f>INDEX(db[QTY X],A169)</f>
        <v>1728</v>
      </c>
      <c r="H169" t="str">
        <f>INDEX(db[STN X],A169)</f>
        <v>PCS</v>
      </c>
    </row>
    <row r="170" spans="1:8" x14ac:dyDescent="0.25">
      <c r="A170" s="145">
        <v>966</v>
      </c>
      <c r="C170" t="str">
        <f>INDEX(db[NB BM],A170)</f>
        <v>Gel Tizo Fancy TG 32763-D</v>
      </c>
      <c r="D170" t="str">
        <f>INDEX(db[SUPPLIER],A170)</f>
        <v>DB</v>
      </c>
      <c r="E170" t="str">
        <f>INDEX(db[QTY/ CTN],A170)</f>
        <v>144 LSN</v>
      </c>
      <c r="F170" t="str">
        <f>INDEX(db[JENIS],A170)</f>
        <v>pen</v>
      </c>
      <c r="G170">
        <f>INDEX(db[QTY X],A170)</f>
        <v>1728</v>
      </c>
      <c r="H170" t="str">
        <f>INDEX(db[STN X],A170)</f>
        <v>PCS</v>
      </c>
    </row>
    <row r="171" spans="1:8" x14ac:dyDescent="0.25">
      <c r="A171" s="145">
        <v>967</v>
      </c>
      <c r="C171" t="str">
        <f>INDEX(db[NB BM],A171)</f>
        <v>Gel Tizo Fancy TG 3481-D</v>
      </c>
      <c r="D171" t="str">
        <f>INDEX(db[SUPPLIER],A171)</f>
        <v>DB</v>
      </c>
      <c r="E171" t="str">
        <f>INDEX(db[QTY/ CTN],A171)</f>
        <v>144 LSN</v>
      </c>
      <c r="F171" t="str">
        <f>INDEX(db[JENIS],A171)</f>
        <v>pen</v>
      </c>
      <c r="G171">
        <f>INDEX(db[QTY X],A171)</f>
        <v>1728</v>
      </c>
      <c r="H171" t="str">
        <f>INDEX(db[STN X],A171)</f>
        <v>PCS</v>
      </c>
    </row>
    <row r="172" spans="1:8" x14ac:dyDescent="0.25">
      <c r="A172" s="145">
        <v>968</v>
      </c>
      <c r="C172" t="str">
        <f>INDEX(db[NB BM],A172)</f>
        <v>Gel Tizo Fancy TG 348-D</v>
      </c>
      <c r="D172">
        <f>INDEX(db[SUPPLIER],A172)</f>
        <v>99</v>
      </c>
      <c r="E172" t="str">
        <f>INDEX(db[QTY/ CTN],A172)</f>
        <v>144 LSN</v>
      </c>
      <c r="F172" t="str">
        <f>INDEX(db[JENIS],A172)</f>
        <v>pen</v>
      </c>
      <c r="G172">
        <f>INDEX(db[QTY X],A172)</f>
        <v>1728</v>
      </c>
      <c r="H172" t="str">
        <f>INDEX(db[STN X],A172)</f>
        <v>PCS</v>
      </c>
    </row>
    <row r="173" spans="1:8" x14ac:dyDescent="0.25">
      <c r="A173" s="145">
        <v>969</v>
      </c>
      <c r="C173" t="str">
        <f>INDEX(db[NB BM],A173)</f>
        <v>Gel Tizo Fancy TG348-DL</v>
      </c>
      <c r="D173" t="str">
        <f>INDEX(db[SUPPLIER],A173)</f>
        <v>DB</v>
      </c>
      <c r="E173" t="str">
        <f>INDEX(db[QTY/ CTN],A173)</f>
        <v>72 LSN</v>
      </c>
      <c r="F173" t="str">
        <f>INDEX(db[JENIS],A173)</f>
        <v>pen</v>
      </c>
      <c r="G173">
        <f>INDEX(db[QTY X],A173)</f>
        <v>864</v>
      </c>
      <c r="H173" t="str">
        <f>INDEX(db[STN X],A173)</f>
        <v>PCS</v>
      </c>
    </row>
    <row r="174" spans="1:8" x14ac:dyDescent="0.25">
      <c r="A174" s="145">
        <v>970</v>
      </c>
      <c r="C174" t="str">
        <f>INDEX(db[NB BM],A174)</f>
        <v>Gel Tizo Fancy TG348-E</v>
      </c>
      <c r="D174">
        <f>INDEX(db[SUPPLIER],A174)</f>
        <v>99</v>
      </c>
      <c r="E174" t="str">
        <f>INDEX(db[QTY/ CTN],A174)</f>
        <v>144 LSN</v>
      </c>
      <c r="F174" t="str">
        <f>INDEX(db[JENIS],A174)</f>
        <v>pen</v>
      </c>
      <c r="G174">
        <f>INDEX(db[QTY X],A174)</f>
        <v>1728</v>
      </c>
      <c r="H174" t="str">
        <f>INDEX(db[STN X],A174)</f>
        <v>PCS</v>
      </c>
    </row>
    <row r="175" spans="1:8" x14ac:dyDescent="0.25">
      <c r="A175" s="145">
        <v>971</v>
      </c>
      <c r="C175" t="str">
        <f>INDEX(db[NB BM],A175)</f>
        <v>Gel Tizo Fancy TG348-EL</v>
      </c>
      <c r="D175" t="str">
        <f>INDEX(db[SUPPLIER],A175)</f>
        <v>DB STATIONERY</v>
      </c>
      <c r="E175" t="str">
        <f>INDEX(db[QTY/ CTN],A175)</f>
        <v>72 LSN</v>
      </c>
      <c r="F175" t="str">
        <f>INDEX(db[JENIS],A175)</f>
        <v>pen</v>
      </c>
      <c r="G175">
        <f>INDEX(db[QTY X],A175)</f>
        <v>864</v>
      </c>
      <c r="H175" t="str">
        <f>INDEX(db[STN X],A175)</f>
        <v>PCS</v>
      </c>
    </row>
    <row r="176" spans="1:8" x14ac:dyDescent="0.25">
      <c r="A176" s="145">
        <v>972</v>
      </c>
      <c r="C176" t="str">
        <f>INDEX(db[NB BM],A176)</f>
        <v>Gel pen Tizo Retrc 0.5 TG 670</v>
      </c>
      <c r="D176" t="str">
        <f>INDEX(db[SUPPLIER],A176)</f>
        <v>DB STATIONERY</v>
      </c>
      <c r="E176" t="str">
        <f>INDEX(db[QTY/ CTN],A176)</f>
        <v>96 LSN</v>
      </c>
      <c r="F176" t="str">
        <f>INDEX(db[JENIS],A176)</f>
        <v>pen</v>
      </c>
      <c r="G176">
        <f>INDEX(db[QTY X],A176)</f>
        <v>1152</v>
      </c>
      <c r="H176" t="str">
        <f>INDEX(db[STN X],A176)</f>
        <v>PCS</v>
      </c>
    </row>
    <row r="177" spans="1:8" x14ac:dyDescent="0.25">
      <c r="A177" s="145">
        <v>973</v>
      </c>
      <c r="C177" t="str">
        <f>INDEX(db[NB BM],A177)</f>
        <v>Gel pen Tizo Retrc 0.5 TG-690</v>
      </c>
      <c r="D177" t="str">
        <f>INDEX(db[SUPPLIER],A177)</f>
        <v>DB STATIONERY</v>
      </c>
      <c r="E177" t="str">
        <f>INDEX(db[QTY/ CTN],A177)</f>
        <v>72 LSN</v>
      </c>
      <c r="F177" t="str">
        <f>INDEX(db[JENIS],A177)</f>
        <v>pen</v>
      </c>
      <c r="G177">
        <f>INDEX(db[QTY X],A177)</f>
        <v>864</v>
      </c>
      <c r="H177" t="str">
        <f>INDEX(db[STN X],A177)</f>
        <v>PCS</v>
      </c>
    </row>
    <row r="178" spans="1:8" x14ac:dyDescent="0.25">
      <c r="A178" s="145">
        <v>974</v>
      </c>
      <c r="C178" t="str">
        <f>INDEX(db[NB BM],A178)</f>
        <v>Gel Tizo S-3 0.5 TG 32610</v>
      </c>
      <c r="D178" t="str">
        <f>INDEX(db[SUPPLIER],A178)</f>
        <v>DB STATIONERY</v>
      </c>
      <c r="E178" t="str">
        <f>INDEX(db[QTY/ CTN],A178)</f>
        <v>144 LSN</v>
      </c>
      <c r="F178" t="str">
        <f>INDEX(db[JENIS],A178)</f>
        <v>pen</v>
      </c>
      <c r="G178">
        <f>INDEX(db[QTY X],A178)</f>
        <v>1728</v>
      </c>
      <c r="H178" t="str">
        <f>INDEX(db[STN X],A178)</f>
        <v>PCS</v>
      </c>
    </row>
    <row r="179" spans="1:8" x14ac:dyDescent="0.25">
      <c r="A179" s="145">
        <v>975</v>
      </c>
      <c r="C179" t="str">
        <f>INDEX(db[NB BM],A179)</f>
        <v>Gel pen Tizo Savex TG 396-D</v>
      </c>
      <c r="D179" t="str">
        <f>INDEX(db[SUPPLIER],A179)</f>
        <v>DB</v>
      </c>
      <c r="E179" t="str">
        <f>INDEX(db[QTY/ CTN],A179)</f>
        <v>144 LSN</v>
      </c>
      <c r="F179" t="str">
        <f>INDEX(db[JENIS],A179)</f>
        <v>pen</v>
      </c>
      <c r="G179">
        <f>INDEX(db[QTY X],A179)</f>
        <v>1728</v>
      </c>
      <c r="H179" t="str">
        <f>INDEX(db[STN X],A179)</f>
        <v>PCS</v>
      </c>
    </row>
    <row r="180" spans="1:8" x14ac:dyDescent="0.25">
      <c r="A180" s="145">
        <v>976</v>
      </c>
      <c r="C180" t="str">
        <f>INDEX(db[NB BM],A180)</f>
        <v>Gel Tizo TG30630</v>
      </c>
      <c r="D180" t="str">
        <f>INDEX(db[SUPPLIER],A180)</f>
        <v>DB</v>
      </c>
      <c r="E180" t="str">
        <f>INDEX(db[QTY/ CTN],A180)</f>
        <v>144 LSN</v>
      </c>
      <c r="F180" t="str">
        <f>INDEX(db[JENIS],A180)</f>
        <v>pen</v>
      </c>
      <c r="G180">
        <f>INDEX(db[QTY X],A180)</f>
        <v>1728</v>
      </c>
      <c r="H180" t="str">
        <f>INDEX(db[STN X],A180)</f>
        <v>PCS</v>
      </c>
    </row>
    <row r="181" spans="1:8" x14ac:dyDescent="0.25">
      <c r="A181" s="145">
        <v>977</v>
      </c>
      <c r="C181" t="str">
        <f>INDEX(db[NB BM],A181)</f>
        <v>Gel pen Tizo TG 3063 D</v>
      </c>
      <c r="D181" t="str">
        <f>INDEX(db[SUPPLIER],A181)</f>
        <v>DB</v>
      </c>
      <c r="E181" t="str">
        <f>INDEX(db[QTY/ CTN],A181)</f>
        <v>144 LSN</v>
      </c>
      <c r="F181" t="str">
        <f>INDEX(db[JENIS],A181)</f>
        <v>pen</v>
      </c>
      <c r="G181">
        <f>INDEX(db[QTY X],A181)</f>
        <v>1728</v>
      </c>
      <c r="H181" t="str">
        <f>INDEX(db[STN X],A181)</f>
        <v>PCS</v>
      </c>
    </row>
    <row r="182" spans="1:8" x14ac:dyDescent="0.25">
      <c r="A182" s="145">
        <v>978</v>
      </c>
      <c r="C182" t="str">
        <f>INDEX(db[NB BM],A182)</f>
        <v>Gel pen TIZO TG 31060</v>
      </c>
      <c r="D182">
        <f>INDEX(db[SUPPLIER],A182)</f>
        <v>99</v>
      </c>
      <c r="E182" t="str">
        <f>INDEX(db[QTY/ CTN],A182)</f>
        <v>144 LSN</v>
      </c>
      <c r="F182" t="str">
        <f>INDEX(db[JENIS],A182)</f>
        <v>pen</v>
      </c>
      <c r="G182">
        <f>INDEX(db[QTY X],A182)</f>
        <v>1728</v>
      </c>
      <c r="H182" t="str">
        <f>INDEX(db[STN X],A182)</f>
        <v>PCS</v>
      </c>
    </row>
    <row r="183" spans="1:8" x14ac:dyDescent="0.25">
      <c r="A183" s="145">
        <v>979</v>
      </c>
      <c r="C183" t="str">
        <f>INDEX(db[NB BM],A183)</f>
        <v>Gel pen Tizo TG 31220</v>
      </c>
      <c r="D183" t="str">
        <f>INDEX(db[SUPPLIER],A183)</f>
        <v>DB</v>
      </c>
      <c r="E183" t="str">
        <f>INDEX(db[QTY/ CTN],A183)</f>
        <v>144 LSN</v>
      </c>
      <c r="F183" t="str">
        <f>INDEX(db[JENIS],A183)</f>
        <v>pen</v>
      </c>
      <c r="G183">
        <f>INDEX(db[QTY X],A183)</f>
        <v>1728</v>
      </c>
      <c r="H183" t="str">
        <f>INDEX(db[STN X],A183)</f>
        <v>PCS</v>
      </c>
    </row>
    <row r="184" spans="1:8" x14ac:dyDescent="0.25">
      <c r="A184" s="145">
        <v>980</v>
      </c>
      <c r="C184" t="str">
        <f>INDEX(db[NB BM],A184)</f>
        <v>Gel Tizo TG-346-D</v>
      </c>
      <c r="D184" t="str">
        <f>INDEX(db[SUPPLIER],A184)</f>
        <v>DB STATIONERY</v>
      </c>
      <c r="E184" t="str">
        <f>INDEX(db[QTY/ CTN],A184)</f>
        <v>144 LSN</v>
      </c>
      <c r="F184" t="str">
        <f>INDEX(db[JENIS],A184)</f>
        <v>pen</v>
      </c>
      <c r="G184">
        <f>INDEX(db[QTY X],A184)</f>
        <v>1728</v>
      </c>
      <c r="H184" t="str">
        <f>INDEX(db[STN X],A184)</f>
        <v>PCS</v>
      </c>
    </row>
    <row r="185" spans="1:8" x14ac:dyDescent="0.25">
      <c r="A185" s="145">
        <v>981</v>
      </c>
      <c r="C185" t="str">
        <f>INDEX(db[NB BM],A185)</f>
        <v>Gel pen Tizo TG 346-E</v>
      </c>
      <c r="D185" t="str">
        <f>INDEX(db[SUPPLIER],A185)</f>
        <v>DB</v>
      </c>
      <c r="E185" t="str">
        <f>INDEX(db[QTY/ CTN],A185)</f>
        <v>144 LSN</v>
      </c>
      <c r="F185" t="str">
        <f>INDEX(db[JENIS],A185)</f>
        <v>pen</v>
      </c>
      <c r="G185">
        <f>INDEX(db[QTY X],A185)</f>
        <v>1728</v>
      </c>
      <c r="H185" t="str">
        <f>INDEX(db[STN X],A185)</f>
        <v>PCS</v>
      </c>
    </row>
    <row r="186" spans="1:8" x14ac:dyDescent="0.25">
      <c r="A186" s="145">
        <v>982</v>
      </c>
      <c r="C186" t="str">
        <f>INDEX(db[NB BM],A186)</f>
        <v>Gel Zhixin + Refill G-3138</v>
      </c>
      <c r="D186" t="str">
        <f>INDEX(db[SUPPLIER],A186)</f>
        <v>DB STATIONERY</v>
      </c>
      <c r="E186" t="str">
        <f>INDEX(db[QTY/ CTN],A186)</f>
        <v>120 LSN</v>
      </c>
      <c r="F186" t="str">
        <f>INDEX(db[JENIS],A186)</f>
        <v>pen</v>
      </c>
      <c r="G186">
        <f>INDEX(db[QTY X],A186)</f>
        <v>1440</v>
      </c>
      <c r="H186" t="str">
        <f>INDEX(db[STN X],A186)</f>
        <v>PCS</v>
      </c>
    </row>
    <row r="187" spans="1:8" x14ac:dyDescent="0.25">
      <c r="A187" s="145">
        <v>983</v>
      </c>
      <c r="C187" t="str">
        <f>INDEX(db[NB BM],A187)</f>
        <v>Gel Zhixin + Refill G-5016</v>
      </c>
      <c r="D187" t="str">
        <f>INDEX(db[SUPPLIER],A187)</f>
        <v>DB STATIONERY</v>
      </c>
      <c r="E187" t="str">
        <f>INDEX(db[QTY/ CTN],A187)</f>
        <v>120 LSN</v>
      </c>
      <c r="F187" t="str">
        <f>INDEX(db[JENIS],A187)</f>
        <v>pen</v>
      </c>
      <c r="G187">
        <f>INDEX(db[QTY X],A187)</f>
        <v>1440</v>
      </c>
      <c r="H187" t="str">
        <f>INDEX(db[STN X],A187)</f>
        <v>PCS</v>
      </c>
    </row>
    <row r="188" spans="1:8" x14ac:dyDescent="0.25">
      <c r="A188" s="145">
        <v>984</v>
      </c>
      <c r="C188" t="str">
        <f>INDEX(db[NB BM],A188)</f>
        <v>Gel Zhixin + Refill G-5014</v>
      </c>
      <c r="D188" t="str">
        <f>INDEX(db[SUPPLIER],A188)</f>
        <v>DB STATIONERY</v>
      </c>
      <c r="E188" t="str">
        <f>INDEX(db[QTY/ CTN],A188)</f>
        <v>120 LSN</v>
      </c>
      <c r="F188" t="str">
        <f>INDEX(db[JENIS],A188)</f>
        <v>pen</v>
      </c>
      <c r="G188">
        <f>INDEX(db[QTY X],A188)</f>
        <v>1440</v>
      </c>
      <c r="H188" t="str">
        <f>INDEX(db[STN X],A188)</f>
        <v>PCS</v>
      </c>
    </row>
    <row r="189" spans="1:8" x14ac:dyDescent="0.25">
      <c r="A189" s="145">
        <v>985</v>
      </c>
      <c r="C189" t="str">
        <f>INDEX(db[NB BM],A189)</f>
        <v>Gel Zhixin Tube G-3567</v>
      </c>
      <c r="D189" t="str">
        <f>INDEX(db[SUPPLIER],A189)</f>
        <v>DB</v>
      </c>
      <c r="E189" t="str">
        <f>INDEX(db[QTY/ CTN],A189)</f>
        <v>144 LSN</v>
      </c>
      <c r="F189" t="str">
        <f>INDEX(db[JENIS],A189)</f>
        <v>pen</v>
      </c>
      <c r="G189">
        <f>INDEX(db[QTY X],A189)</f>
        <v>1728</v>
      </c>
      <c r="H189" t="str">
        <f>INDEX(db[STN X],A189)</f>
        <v>PCS</v>
      </c>
    </row>
    <row r="190" spans="1:8" x14ac:dyDescent="0.25">
      <c r="A190" s="145">
        <v>986</v>
      </c>
      <c r="C190" t="str">
        <f>INDEX(db[NB BM],A190)</f>
        <v>Gel Zhixin Tube G-3567L</v>
      </c>
      <c r="D190" t="str">
        <f>INDEX(db[SUPPLIER],A190)</f>
        <v>DB STATIONERY</v>
      </c>
      <c r="E190" t="str">
        <f>INDEX(db[QTY/ CTN],A190)</f>
        <v>72 LSN</v>
      </c>
      <c r="F190" t="str">
        <f>INDEX(db[JENIS],A190)</f>
        <v>pen</v>
      </c>
      <c r="G190">
        <f>INDEX(db[QTY X],A190)</f>
        <v>864</v>
      </c>
      <c r="H190" t="str">
        <f>INDEX(db[STN X],A190)</f>
        <v>PCS</v>
      </c>
    </row>
    <row r="191" spans="1:8" x14ac:dyDescent="0.25">
      <c r="A191" s="145">
        <v>987</v>
      </c>
      <c r="C191" t="str">
        <f>INDEX(db[NB BM],A191)</f>
        <v>Gel Zhixin Tube G-3568L</v>
      </c>
      <c r="D191" t="str">
        <f>INDEX(db[SUPPLIER],A191)</f>
        <v>DB STATIONERY</v>
      </c>
      <c r="E191" t="str">
        <f>INDEX(db[QTY/ CTN],A191)</f>
        <v>72 TUB</v>
      </c>
      <c r="F191" t="str">
        <f>INDEX(db[JENIS],A191)</f>
        <v>pen</v>
      </c>
      <c r="G191">
        <f>INDEX(db[QTY X],A191)</f>
        <v>72</v>
      </c>
      <c r="H191" t="str">
        <f>INDEX(db[STN X],A191)</f>
        <v>TUB</v>
      </c>
    </row>
    <row r="192" spans="1:8" x14ac:dyDescent="0.25">
      <c r="A192" s="145">
        <v>988</v>
      </c>
      <c r="C192" t="str">
        <f>INDEX(db[NB BM],A192)</f>
        <v>Gel Zhixin + Refill G-3027</v>
      </c>
      <c r="D192" t="str">
        <f>INDEX(db[SUPPLIER],A192)</f>
        <v>DB</v>
      </c>
      <c r="E192" t="str">
        <f>INDEX(db[QTY/ CTN],A192)</f>
        <v>120 LSN</v>
      </c>
      <c r="F192" t="str">
        <f>INDEX(db[JENIS],A192)</f>
        <v>pen</v>
      </c>
      <c r="G192">
        <f>INDEX(db[QTY X],A192)</f>
        <v>1440</v>
      </c>
      <c r="H192" t="str">
        <f>INDEX(db[STN X],A192)</f>
        <v>PCS</v>
      </c>
    </row>
    <row r="193" spans="1:8" x14ac:dyDescent="0.25">
      <c r="A193" s="145">
        <v>989</v>
      </c>
      <c r="C193" t="str">
        <f>INDEX(db[NB BM],A193)</f>
        <v>Gel Zhixin + Refill G-3031</v>
      </c>
      <c r="D193" t="str">
        <f>INDEX(db[SUPPLIER],A193)</f>
        <v>DB</v>
      </c>
      <c r="E193" t="str">
        <f>INDEX(db[QTY/ CTN],A193)</f>
        <v>120 LSN</v>
      </c>
      <c r="F193" t="str">
        <f>INDEX(db[JENIS],A193)</f>
        <v>pen</v>
      </c>
      <c r="G193">
        <f>INDEX(db[QTY X],A193)</f>
        <v>1440</v>
      </c>
      <c r="H193" t="str">
        <f>INDEX(db[STN X],A193)</f>
        <v>PCS</v>
      </c>
    </row>
    <row r="194" spans="1:8" x14ac:dyDescent="0.25">
      <c r="A194" s="145">
        <v>990</v>
      </c>
      <c r="C194" t="str">
        <f>INDEX(db[NB BM],A194)</f>
        <v>Gel Zhixin + Refill G-3033</v>
      </c>
      <c r="D194" t="str">
        <f>INDEX(db[SUPPLIER],A194)</f>
        <v>DB</v>
      </c>
      <c r="E194" t="str">
        <f>INDEX(db[QTY/ CTN],A194)</f>
        <v>120 LSN</v>
      </c>
      <c r="F194" t="str">
        <f>INDEX(db[JENIS],A194)</f>
        <v>pen</v>
      </c>
      <c r="G194">
        <f>INDEX(db[QTY X],A194)</f>
        <v>1440</v>
      </c>
      <c r="H194" t="str">
        <f>INDEX(db[STN X],A194)</f>
        <v>PCS</v>
      </c>
    </row>
    <row r="195" spans="1:8" x14ac:dyDescent="0.25">
      <c r="A195" s="145">
        <v>991</v>
      </c>
      <c r="C195" t="str">
        <f>INDEX(db[NB BM],A195)</f>
        <v>Gel Zhixin + Refill G-3035</v>
      </c>
      <c r="D195" t="str">
        <f>INDEX(db[SUPPLIER],A195)</f>
        <v>DB</v>
      </c>
      <c r="E195" t="str">
        <f>INDEX(db[QTY/ CTN],A195)</f>
        <v>120 LSN</v>
      </c>
      <c r="F195" t="str">
        <f>INDEX(db[JENIS],A195)</f>
        <v>pen</v>
      </c>
      <c r="G195">
        <f>INDEX(db[QTY X],A195)</f>
        <v>1440</v>
      </c>
      <c r="H195" t="str">
        <f>INDEX(db[STN X],A195)</f>
        <v>PCS</v>
      </c>
    </row>
    <row r="196" spans="1:8" x14ac:dyDescent="0.25">
      <c r="A196" s="145">
        <v>992</v>
      </c>
      <c r="C196" t="str">
        <f>INDEX(db[NB BM],A196)</f>
        <v>Gel Zhixin + Refill G-3036</v>
      </c>
      <c r="D196" t="str">
        <f>INDEX(db[SUPPLIER],A196)</f>
        <v>DB</v>
      </c>
      <c r="E196" t="str">
        <f>INDEX(db[QTY/ CTN],A196)</f>
        <v>120 LSN</v>
      </c>
      <c r="F196" t="str">
        <f>INDEX(db[JENIS],A196)</f>
        <v>pen</v>
      </c>
      <c r="G196">
        <f>INDEX(db[QTY X],A196)</f>
        <v>1440</v>
      </c>
      <c r="H196" t="str">
        <f>INDEX(db[STN X],A196)</f>
        <v>PCS</v>
      </c>
    </row>
    <row r="197" spans="1:8" x14ac:dyDescent="0.25">
      <c r="A197" s="145">
        <v>993</v>
      </c>
      <c r="C197" t="str">
        <f>INDEX(db[NB BM],A197)</f>
        <v>Gel Zhixin + Refill G-3037</v>
      </c>
      <c r="D197" t="str">
        <f>INDEX(db[SUPPLIER],A197)</f>
        <v>DB</v>
      </c>
      <c r="E197" t="str">
        <f>INDEX(db[QTY/ CTN],A197)</f>
        <v>120 LSN</v>
      </c>
      <c r="F197" t="str">
        <f>INDEX(db[JENIS],A197)</f>
        <v>pen</v>
      </c>
      <c r="G197">
        <f>INDEX(db[QTY X],A197)</f>
        <v>1440</v>
      </c>
      <c r="H197" t="str">
        <f>INDEX(db[STN X],A197)</f>
        <v>PCS</v>
      </c>
    </row>
    <row r="198" spans="1:8" x14ac:dyDescent="0.25">
      <c r="A198" s="145">
        <v>994</v>
      </c>
      <c r="C198" t="str">
        <f>INDEX(db[NB BM],A198)</f>
        <v>Gel Zhixin + Refill G-3038</v>
      </c>
      <c r="D198" t="str">
        <f>INDEX(db[SUPPLIER],A198)</f>
        <v>DB</v>
      </c>
      <c r="E198" t="str">
        <f>INDEX(db[QTY/ CTN],A198)</f>
        <v>120 LSN</v>
      </c>
      <c r="F198" t="str">
        <f>INDEX(db[JENIS],A198)</f>
        <v>pen</v>
      </c>
      <c r="G198">
        <f>INDEX(db[QTY X],A198)</f>
        <v>1440</v>
      </c>
      <c r="H198" t="str">
        <f>INDEX(db[STN X],A198)</f>
        <v>PCS</v>
      </c>
    </row>
    <row r="199" spans="1:8" x14ac:dyDescent="0.25">
      <c r="A199" s="145">
        <v>995</v>
      </c>
      <c r="C199" t="str">
        <f>INDEX(db[NB BM],A199)</f>
        <v>Gel Zhixin + Refill G-3039</v>
      </c>
      <c r="D199" t="str">
        <f>INDEX(db[SUPPLIER],A199)</f>
        <v>DB</v>
      </c>
      <c r="E199" t="str">
        <f>INDEX(db[QTY/ CTN],A199)</f>
        <v>120 LSN</v>
      </c>
      <c r="F199" t="str">
        <f>INDEX(db[JENIS],A199)</f>
        <v>pen</v>
      </c>
      <c r="G199">
        <f>INDEX(db[QTY X],A199)</f>
        <v>1440</v>
      </c>
      <c r="H199" t="str">
        <f>INDEX(db[STN X],A199)</f>
        <v>PCS</v>
      </c>
    </row>
    <row r="200" spans="1:8" x14ac:dyDescent="0.25">
      <c r="A200" s="145">
        <v>996</v>
      </c>
      <c r="C200" t="str">
        <f>INDEX(db[NB BM],A200)</f>
        <v>Gel Zhixin + Refill G-3050</v>
      </c>
      <c r="D200" t="str">
        <f>INDEX(db[SUPPLIER],A200)</f>
        <v>DB</v>
      </c>
      <c r="E200" t="str">
        <f>INDEX(db[QTY/ CTN],A200)</f>
        <v>120 LSN</v>
      </c>
      <c r="F200" t="str">
        <f>INDEX(db[JENIS],A200)</f>
        <v>pen</v>
      </c>
      <c r="G200">
        <f>INDEX(db[QTY X],A200)</f>
        <v>1440</v>
      </c>
      <c r="H200" t="str">
        <f>INDEX(db[STN X],A200)</f>
        <v>PCS</v>
      </c>
    </row>
    <row r="201" spans="1:8" x14ac:dyDescent="0.25">
      <c r="A201" s="145">
        <v>997</v>
      </c>
      <c r="C201" t="str">
        <f>INDEX(db[NB BM],A201)</f>
        <v>Gel Zhixin + Refill G-3051</v>
      </c>
      <c r="D201" t="str">
        <f>INDEX(db[SUPPLIER],A201)</f>
        <v>DB</v>
      </c>
      <c r="E201" t="str">
        <f>INDEX(db[QTY/ CTN],A201)</f>
        <v>120 LSN</v>
      </c>
      <c r="F201" t="str">
        <f>INDEX(db[JENIS],A201)</f>
        <v>pen</v>
      </c>
      <c r="G201">
        <f>INDEX(db[QTY X],A201)</f>
        <v>1440</v>
      </c>
      <c r="H201" t="str">
        <f>INDEX(db[STN X],A201)</f>
        <v>PCS</v>
      </c>
    </row>
    <row r="202" spans="1:8" x14ac:dyDescent="0.25">
      <c r="A202" s="145">
        <v>998</v>
      </c>
      <c r="C202" t="str">
        <f>INDEX(db[NB BM],A202)</f>
        <v>Gel Zhixin + Refill G-3053</v>
      </c>
      <c r="D202" t="str">
        <f>INDEX(db[SUPPLIER],A202)</f>
        <v>DB</v>
      </c>
      <c r="E202" t="str">
        <f>INDEX(db[QTY/ CTN],A202)</f>
        <v>120 LSN</v>
      </c>
      <c r="F202" t="str">
        <f>INDEX(db[JENIS],A202)</f>
        <v>pen</v>
      </c>
      <c r="G202">
        <f>INDEX(db[QTY X],A202)</f>
        <v>1440</v>
      </c>
      <c r="H202" t="str">
        <f>INDEX(db[STN X],A202)</f>
        <v>PCS</v>
      </c>
    </row>
    <row r="203" spans="1:8" x14ac:dyDescent="0.25">
      <c r="A203" s="145">
        <v>999</v>
      </c>
      <c r="C203" t="str">
        <f>INDEX(db[NB BM],A203)</f>
        <v>Gel Zhixin + Refill G-3056</v>
      </c>
      <c r="D203" t="str">
        <f>INDEX(db[SUPPLIER],A203)</f>
        <v>DB</v>
      </c>
      <c r="E203" t="str">
        <f>INDEX(db[QTY/ CTN],A203)</f>
        <v>120 LSN</v>
      </c>
      <c r="F203" t="str">
        <f>INDEX(db[JENIS],A203)</f>
        <v>pen</v>
      </c>
      <c r="G203">
        <f>INDEX(db[QTY X],A203)</f>
        <v>1440</v>
      </c>
      <c r="H203" t="str">
        <f>INDEX(db[STN X],A203)</f>
        <v>PCS</v>
      </c>
    </row>
    <row r="204" spans="1:8" x14ac:dyDescent="0.25">
      <c r="A204" s="145">
        <v>1000</v>
      </c>
      <c r="C204" t="str">
        <f>INDEX(db[NB BM],A204)</f>
        <v>Gel Zhixin + Refill G-3057</v>
      </c>
      <c r="D204" t="str">
        <f>INDEX(db[SUPPLIER],A204)</f>
        <v>DB</v>
      </c>
      <c r="E204" t="str">
        <f>INDEX(db[QTY/ CTN],A204)</f>
        <v>120 LSN</v>
      </c>
      <c r="F204" t="str">
        <f>INDEX(db[JENIS],A204)</f>
        <v>pen</v>
      </c>
      <c r="G204">
        <f>INDEX(db[QTY X],A204)</f>
        <v>1440</v>
      </c>
      <c r="H204" t="str">
        <f>INDEX(db[STN X],A204)</f>
        <v>PCS</v>
      </c>
    </row>
    <row r="205" spans="1:8" x14ac:dyDescent="0.25">
      <c r="A205" s="145">
        <v>1001</v>
      </c>
      <c r="C205" t="str">
        <f>INDEX(db[NB BM],A205)</f>
        <v>Gel Zhixin + Refill G-3058</v>
      </c>
      <c r="D205" t="str">
        <f>INDEX(db[SUPPLIER],A205)</f>
        <v>DB</v>
      </c>
      <c r="E205" t="str">
        <f>INDEX(db[QTY/ CTN],A205)</f>
        <v>120 LSN</v>
      </c>
      <c r="F205" t="str">
        <f>INDEX(db[JENIS],A205)</f>
        <v>pen</v>
      </c>
      <c r="G205">
        <f>INDEX(db[QTY X],A205)</f>
        <v>1440</v>
      </c>
      <c r="H205" t="str">
        <f>INDEX(db[STN X],A205)</f>
        <v>PCS</v>
      </c>
    </row>
    <row r="206" spans="1:8" x14ac:dyDescent="0.25">
      <c r="A206" s="145">
        <v>1002</v>
      </c>
      <c r="C206" t="str">
        <f>INDEX(db[NB BM],A206)</f>
        <v>Gel Zhixin + Refill G-3060</v>
      </c>
      <c r="D206" t="str">
        <f>INDEX(db[SUPPLIER],A206)</f>
        <v>DB</v>
      </c>
      <c r="E206" t="str">
        <f>INDEX(db[QTY/ CTN],A206)</f>
        <v>120 LSN</v>
      </c>
      <c r="F206" t="str">
        <f>INDEX(db[JENIS],A206)</f>
        <v>pen</v>
      </c>
      <c r="G206">
        <f>INDEX(db[QTY X],A206)</f>
        <v>1440</v>
      </c>
      <c r="H206" t="str">
        <f>INDEX(db[STN X],A206)</f>
        <v>PCS</v>
      </c>
    </row>
    <row r="207" spans="1:8" x14ac:dyDescent="0.25">
      <c r="A207" s="145">
        <v>1003</v>
      </c>
      <c r="C207" t="str">
        <f>INDEX(db[NB BM],A207)</f>
        <v>Gel Zhixin + Refill G-3062</v>
      </c>
      <c r="D207" t="str">
        <f>INDEX(db[SUPPLIER],A207)</f>
        <v>DB</v>
      </c>
      <c r="E207" t="str">
        <f>INDEX(db[QTY/ CTN],A207)</f>
        <v>120 LSN</v>
      </c>
      <c r="F207" t="str">
        <f>INDEX(db[JENIS],A207)</f>
        <v>pen</v>
      </c>
      <c r="G207">
        <f>INDEX(db[QTY X],A207)</f>
        <v>1440</v>
      </c>
      <c r="H207" t="str">
        <f>INDEX(db[STN X],A207)</f>
        <v>PCS</v>
      </c>
    </row>
    <row r="208" spans="1:8" x14ac:dyDescent="0.25">
      <c r="A208" s="145">
        <v>1004</v>
      </c>
      <c r="C208" t="str">
        <f>INDEX(db[NB BM],A208)</f>
        <v>Gel Zhixin + Refill G-3066</v>
      </c>
      <c r="D208" t="str">
        <f>INDEX(db[SUPPLIER],A208)</f>
        <v>DB</v>
      </c>
      <c r="E208" t="str">
        <f>INDEX(db[QTY/ CTN],A208)</f>
        <v>120 LSN</v>
      </c>
      <c r="F208" t="str">
        <f>INDEX(db[JENIS],A208)</f>
        <v>pen</v>
      </c>
      <c r="G208">
        <f>INDEX(db[QTY X],A208)</f>
        <v>1440</v>
      </c>
      <c r="H208" t="str">
        <f>INDEX(db[STN X],A208)</f>
        <v>PCS</v>
      </c>
    </row>
    <row r="209" spans="1:8" x14ac:dyDescent="0.25">
      <c r="A209" s="145">
        <v>1005</v>
      </c>
      <c r="C209" t="str">
        <f>INDEX(db[NB BM],A209)</f>
        <v>Gel Zhixin + Refill G-3068</v>
      </c>
      <c r="D209" t="str">
        <f>INDEX(db[SUPPLIER],A209)</f>
        <v>DB</v>
      </c>
      <c r="E209" t="str">
        <f>INDEX(db[QTY/ CTN],A209)</f>
        <v>120 LSN</v>
      </c>
      <c r="F209" t="str">
        <f>INDEX(db[JENIS],A209)</f>
        <v>pen</v>
      </c>
      <c r="G209">
        <f>INDEX(db[QTY X],A209)</f>
        <v>1440</v>
      </c>
      <c r="H209" t="str">
        <f>INDEX(db[STN X],A209)</f>
        <v>PCS</v>
      </c>
    </row>
    <row r="210" spans="1:8" x14ac:dyDescent="0.25">
      <c r="A210" s="145">
        <v>1006</v>
      </c>
      <c r="C210" t="str">
        <f>INDEX(db[NB BM],A210)</f>
        <v>Gel Zhixin + Refill G-3070</v>
      </c>
      <c r="D210" t="str">
        <f>INDEX(db[SUPPLIER],A210)</f>
        <v>DB</v>
      </c>
      <c r="E210" t="str">
        <f>INDEX(db[QTY/ CTN],A210)</f>
        <v>120 LSN</v>
      </c>
      <c r="F210" t="str">
        <f>INDEX(db[JENIS],A210)</f>
        <v>pen</v>
      </c>
      <c r="G210">
        <f>INDEX(db[QTY X],A210)</f>
        <v>1440</v>
      </c>
      <c r="H210" t="str">
        <f>INDEX(db[STN X],A210)</f>
        <v>PCS</v>
      </c>
    </row>
    <row r="211" spans="1:8" x14ac:dyDescent="0.25">
      <c r="A211" s="145">
        <v>1007</v>
      </c>
      <c r="C211" t="str">
        <f>INDEX(db[NB BM],A211)</f>
        <v>Gel Zhixin + Refill G-3078</v>
      </c>
      <c r="D211" t="str">
        <f>INDEX(db[SUPPLIER],A211)</f>
        <v>DB</v>
      </c>
      <c r="E211" t="str">
        <f>INDEX(db[QTY/ CTN],A211)</f>
        <v>120 LSN</v>
      </c>
      <c r="F211" t="str">
        <f>INDEX(db[JENIS],A211)</f>
        <v>pen</v>
      </c>
      <c r="G211">
        <f>INDEX(db[QTY X],A211)</f>
        <v>1440</v>
      </c>
      <c r="H211" t="str">
        <f>INDEX(db[STN X],A211)</f>
        <v>PCS</v>
      </c>
    </row>
    <row r="212" spans="1:8" x14ac:dyDescent="0.25">
      <c r="A212" s="145">
        <v>1008</v>
      </c>
      <c r="C212" t="str">
        <f>INDEX(db[NB BM],A212)</f>
        <v>Gel Zhixin + Refill G-3086</v>
      </c>
      <c r="D212" t="str">
        <f>INDEX(db[SUPPLIER],A212)</f>
        <v>DB</v>
      </c>
      <c r="E212" t="str">
        <f>INDEX(db[QTY/ CTN],A212)</f>
        <v>120 LSN</v>
      </c>
      <c r="F212" t="str">
        <f>INDEX(db[JENIS],A212)</f>
        <v>pen</v>
      </c>
      <c r="G212">
        <f>INDEX(db[QTY X],A212)</f>
        <v>1440</v>
      </c>
      <c r="H212" t="str">
        <f>INDEX(db[STN X],A212)</f>
        <v>PCS</v>
      </c>
    </row>
    <row r="213" spans="1:8" x14ac:dyDescent="0.25">
      <c r="A213" s="145">
        <v>1009</v>
      </c>
      <c r="C213" t="str">
        <f>INDEX(db[NB BM],A213)</f>
        <v>Gel Zhixin + Refill G-3087</v>
      </c>
      <c r="D213" t="str">
        <f>INDEX(db[SUPPLIER],A213)</f>
        <v>DB</v>
      </c>
      <c r="E213" t="str">
        <f>INDEX(db[QTY/ CTN],A213)</f>
        <v>120 LSN</v>
      </c>
      <c r="F213" t="str">
        <f>INDEX(db[JENIS],A213)</f>
        <v>pen</v>
      </c>
      <c r="G213">
        <f>INDEX(db[QTY X],A213)</f>
        <v>1440</v>
      </c>
      <c r="H213" t="str">
        <f>INDEX(db[STN X],A213)</f>
        <v>PCS</v>
      </c>
    </row>
    <row r="214" spans="1:8" x14ac:dyDescent="0.25">
      <c r="A214" s="145">
        <v>1010</v>
      </c>
      <c r="C214" t="str">
        <f>INDEX(db[NB BM],A214)</f>
        <v>Gel Zhixin + Refill G-3088</v>
      </c>
      <c r="D214" t="str">
        <f>INDEX(db[SUPPLIER],A214)</f>
        <v>DB</v>
      </c>
      <c r="E214" t="str">
        <f>INDEX(db[QTY/ CTN],A214)</f>
        <v>120 LSN</v>
      </c>
      <c r="F214" t="str">
        <f>INDEX(db[JENIS],A214)</f>
        <v>pen</v>
      </c>
      <c r="G214">
        <f>INDEX(db[QTY X],A214)</f>
        <v>1440</v>
      </c>
      <c r="H214" t="str">
        <f>INDEX(db[STN X],A214)</f>
        <v>PCS</v>
      </c>
    </row>
    <row r="215" spans="1:8" x14ac:dyDescent="0.25">
      <c r="A215" s="145">
        <v>1011</v>
      </c>
      <c r="C215" t="str">
        <f>INDEX(db[NB BM],A215)</f>
        <v>Gel Zhixin + Refill G-3089</v>
      </c>
      <c r="D215" t="str">
        <f>INDEX(db[SUPPLIER],A215)</f>
        <v>DB</v>
      </c>
      <c r="E215" t="str">
        <f>INDEX(db[QTY/ CTN],A215)</f>
        <v>120 LSN</v>
      </c>
      <c r="F215" t="str">
        <f>INDEX(db[JENIS],A215)</f>
        <v>pen</v>
      </c>
      <c r="G215">
        <f>INDEX(db[QTY X],A215)</f>
        <v>1440</v>
      </c>
      <c r="H215" t="str">
        <f>INDEX(db[STN X],A215)</f>
        <v>PCS</v>
      </c>
    </row>
    <row r="216" spans="1:8" x14ac:dyDescent="0.25">
      <c r="A216" s="145">
        <v>1012</v>
      </c>
      <c r="C216" t="str">
        <f>INDEX(db[NB BM],A216)</f>
        <v>Gel Zhixin + Refill G-3090</v>
      </c>
      <c r="D216" t="str">
        <f>INDEX(db[SUPPLIER],A216)</f>
        <v>DB</v>
      </c>
      <c r="E216" t="str">
        <f>INDEX(db[QTY/ CTN],A216)</f>
        <v>120 LSN</v>
      </c>
      <c r="F216" t="str">
        <f>INDEX(db[JENIS],A216)</f>
        <v>pen</v>
      </c>
      <c r="G216">
        <f>INDEX(db[QTY X],A216)</f>
        <v>1440</v>
      </c>
      <c r="H216" t="str">
        <f>INDEX(db[STN X],A216)</f>
        <v>PCS</v>
      </c>
    </row>
    <row r="217" spans="1:8" x14ac:dyDescent="0.25">
      <c r="A217" s="145">
        <v>1013</v>
      </c>
      <c r="C217" t="str">
        <f>INDEX(db[NB BM],A217)</f>
        <v>Gel Zhixin + Refill G-3092</v>
      </c>
      <c r="D217" t="str">
        <f>INDEX(db[SUPPLIER],A217)</f>
        <v>DB</v>
      </c>
      <c r="E217" t="str">
        <f>INDEX(db[QTY/ CTN],A217)</f>
        <v>120 LSN</v>
      </c>
      <c r="F217" t="str">
        <f>INDEX(db[JENIS],A217)</f>
        <v>pen</v>
      </c>
      <c r="G217">
        <f>INDEX(db[QTY X],A217)</f>
        <v>1440</v>
      </c>
      <c r="H217" t="str">
        <f>INDEX(db[STN X],A217)</f>
        <v>PCS</v>
      </c>
    </row>
    <row r="218" spans="1:8" x14ac:dyDescent="0.25">
      <c r="A218" s="145">
        <v>1014</v>
      </c>
      <c r="C218" t="str">
        <f>INDEX(db[NB BM],A218)</f>
        <v>Gel Zhixin + Refill G-3093</v>
      </c>
      <c r="D218" t="str">
        <f>INDEX(db[SUPPLIER],A218)</f>
        <v>99 JAYA UTAMA</v>
      </c>
      <c r="E218" t="str">
        <f>INDEX(db[QTY/ CTN],A218)</f>
        <v>120 LSN</v>
      </c>
      <c r="F218" t="str">
        <f>INDEX(db[JENIS],A218)</f>
        <v>pen</v>
      </c>
      <c r="G218">
        <f>INDEX(db[QTY X],A218)</f>
        <v>1440</v>
      </c>
      <c r="H218" t="str">
        <f>INDEX(db[STN X],A218)</f>
        <v>PCS</v>
      </c>
    </row>
    <row r="219" spans="1:8" x14ac:dyDescent="0.25">
      <c r="A219" s="145">
        <v>1015</v>
      </c>
      <c r="C219" t="str">
        <f>INDEX(db[NB BM],A219)</f>
        <v>Gel Zhixin + Refill G-3096</v>
      </c>
      <c r="D219" t="str">
        <f>INDEX(db[SUPPLIER],A219)</f>
        <v>DB STATIONERY</v>
      </c>
      <c r="E219" t="str">
        <f>INDEX(db[QTY/ CTN],A219)</f>
        <v>120 LSN</v>
      </c>
      <c r="F219" t="str">
        <f>INDEX(db[JENIS],A219)</f>
        <v>pen</v>
      </c>
      <c r="G219">
        <f>INDEX(db[QTY X],A219)</f>
        <v>1440</v>
      </c>
      <c r="H219" t="str">
        <f>INDEX(db[STN X],A219)</f>
        <v>PCS</v>
      </c>
    </row>
    <row r="220" spans="1:8" x14ac:dyDescent="0.25">
      <c r="A220" s="145">
        <v>1016</v>
      </c>
      <c r="C220" t="str">
        <f>INDEX(db[NB BM],A220)</f>
        <v>Gel Zhixin + Refill G-3099</v>
      </c>
      <c r="D220" t="str">
        <f>INDEX(db[SUPPLIER],A220)</f>
        <v>DB STATIONERY</v>
      </c>
      <c r="E220" t="str">
        <f>INDEX(db[QTY/ CTN],A220)</f>
        <v>120 LSN</v>
      </c>
      <c r="F220" t="str">
        <f>INDEX(db[JENIS],A220)</f>
        <v>pen</v>
      </c>
      <c r="G220">
        <f>INDEX(db[QTY X],A220)</f>
        <v>1440</v>
      </c>
      <c r="H220" t="str">
        <f>INDEX(db[STN X],A220)</f>
        <v>PCS</v>
      </c>
    </row>
    <row r="221" spans="1:8" x14ac:dyDescent="0.25">
      <c r="A221" s="145">
        <v>1017</v>
      </c>
      <c r="C221" t="str">
        <f>INDEX(db[NB BM],A221)</f>
        <v>Gel Zhixin + Refill G-3101</v>
      </c>
      <c r="D221" t="str">
        <f>INDEX(db[SUPPLIER],A221)</f>
        <v>DB STATIONERY</v>
      </c>
      <c r="E221" t="str">
        <f>INDEX(db[QTY/ CTN],A221)</f>
        <v>120 LSN</v>
      </c>
      <c r="F221" t="str">
        <f>INDEX(db[JENIS],A221)</f>
        <v>pen</v>
      </c>
      <c r="G221">
        <f>INDEX(db[QTY X],A221)</f>
        <v>1440</v>
      </c>
      <c r="H221" t="str">
        <f>INDEX(db[STN X],A221)</f>
        <v>PCS</v>
      </c>
    </row>
    <row r="222" spans="1:8" x14ac:dyDescent="0.25">
      <c r="A222" s="145">
        <v>1018</v>
      </c>
      <c r="C222" t="str">
        <f>INDEX(db[NB BM],A222)</f>
        <v>Gel Zhixin + Refill G-3102</v>
      </c>
      <c r="D222" t="str">
        <f>INDEX(db[SUPPLIER],A222)</f>
        <v>DB STATIONERY</v>
      </c>
      <c r="E222" t="str">
        <f>INDEX(db[QTY/ CTN],A222)</f>
        <v>120 LSN</v>
      </c>
      <c r="F222" t="str">
        <f>INDEX(db[JENIS],A222)</f>
        <v>pen</v>
      </c>
      <c r="G222">
        <f>INDEX(db[QTY X],A222)</f>
        <v>1440</v>
      </c>
      <c r="H222" t="str">
        <f>INDEX(db[STN X],A222)</f>
        <v>PCS</v>
      </c>
    </row>
    <row r="223" spans="1:8" x14ac:dyDescent="0.25">
      <c r="A223" s="145">
        <v>1019</v>
      </c>
      <c r="C223" t="str">
        <f>INDEX(db[NB BM],A223)</f>
        <v>Gel Zhixin + Refill G-3103</v>
      </c>
      <c r="D223" t="str">
        <f>INDEX(db[SUPPLIER],A223)</f>
        <v>99 JAYA UTAMA</v>
      </c>
      <c r="E223" t="str">
        <f>INDEX(db[QTY/ CTN],A223)</f>
        <v>120 LSN</v>
      </c>
      <c r="F223" t="str">
        <f>INDEX(db[JENIS],A223)</f>
        <v>pen</v>
      </c>
      <c r="G223">
        <f>INDEX(db[QTY X],A223)</f>
        <v>1440</v>
      </c>
      <c r="H223" t="str">
        <f>INDEX(db[STN X],A223)</f>
        <v>PCS</v>
      </c>
    </row>
    <row r="224" spans="1:8" x14ac:dyDescent="0.25">
      <c r="A224" s="145">
        <v>1020</v>
      </c>
      <c r="C224" t="str">
        <f>INDEX(db[NB BM],A224)</f>
        <v>Gel Zhixin + Refill G-3106</v>
      </c>
      <c r="D224" t="str">
        <f>INDEX(db[SUPPLIER],A224)</f>
        <v>DB STATIONERY</v>
      </c>
      <c r="E224" t="str">
        <f>INDEX(db[QTY/ CTN],A224)</f>
        <v>120 LSN</v>
      </c>
      <c r="F224" t="str">
        <f>INDEX(db[JENIS],A224)</f>
        <v>pen</v>
      </c>
      <c r="G224">
        <f>INDEX(db[QTY X],A224)</f>
        <v>1440</v>
      </c>
      <c r="H224" t="str">
        <f>INDEX(db[STN X],A224)</f>
        <v>PCS</v>
      </c>
    </row>
    <row r="225" spans="1:8" x14ac:dyDescent="0.25">
      <c r="A225" s="145">
        <v>1021</v>
      </c>
      <c r="C225" t="str">
        <f>INDEX(db[NB BM],A225)</f>
        <v>Gel Zhixin+Refill G-3108</v>
      </c>
      <c r="D225" t="str">
        <f>INDEX(db[SUPPLIER],A225)</f>
        <v>DB STATIONERY</v>
      </c>
      <c r="E225" t="str">
        <f>INDEX(db[QTY/ CTN],A225)</f>
        <v>120 LSN</v>
      </c>
      <c r="F225" t="str">
        <f>INDEX(db[JENIS],A225)</f>
        <v>pen</v>
      </c>
      <c r="G225">
        <f>INDEX(db[QTY X],A225)</f>
        <v>1440</v>
      </c>
      <c r="H225" t="str">
        <f>INDEX(db[STN X],A225)</f>
        <v>PCS</v>
      </c>
    </row>
    <row r="226" spans="1:8" x14ac:dyDescent="0.25">
      <c r="A226" s="145">
        <v>1022</v>
      </c>
      <c r="C226" t="str">
        <f>INDEX(db[NB BM],A226)</f>
        <v>Gel Zhixin + Refill G-3108 S-3</v>
      </c>
      <c r="D226" t="str">
        <f>INDEX(db[SUPPLIER],A226)</f>
        <v>DB STATIONERY</v>
      </c>
      <c r="E226" t="str">
        <f>INDEX(db[QTY/ CTN],A226)</f>
        <v>120 LSN</v>
      </c>
      <c r="F226" t="str">
        <f>INDEX(db[JENIS],A226)</f>
        <v>pen</v>
      </c>
      <c r="G226">
        <f>INDEX(db[QTY X],A226)</f>
        <v>1440</v>
      </c>
      <c r="H226" t="str">
        <f>INDEX(db[STN X],A226)</f>
        <v>PCS</v>
      </c>
    </row>
    <row r="227" spans="1:8" x14ac:dyDescent="0.25">
      <c r="A227" s="145">
        <v>1023</v>
      </c>
      <c r="C227" t="str">
        <f>INDEX(db[NB BM],A227)</f>
        <v>Gel Zhixin + Refill G-3109</v>
      </c>
      <c r="D227" t="str">
        <f>INDEX(db[SUPPLIER],A227)</f>
        <v>DB STATIONERY</v>
      </c>
      <c r="E227" t="str">
        <f>INDEX(db[QTY/ CTN],A227)</f>
        <v>120 LSN</v>
      </c>
      <c r="F227" t="str">
        <f>INDEX(db[JENIS],A227)</f>
        <v>pen</v>
      </c>
      <c r="G227">
        <f>INDEX(db[QTY X],A227)</f>
        <v>1440</v>
      </c>
      <c r="H227" t="str">
        <f>INDEX(db[STN X],A227)</f>
        <v>PCS</v>
      </c>
    </row>
    <row r="228" spans="1:8" x14ac:dyDescent="0.25">
      <c r="A228" s="145">
        <v>1024</v>
      </c>
      <c r="C228" t="str">
        <f>INDEX(db[NB BM],A228)</f>
        <v>Gel Zhixin + Refill G-3110</v>
      </c>
      <c r="D228" t="str">
        <f>INDEX(db[SUPPLIER],A228)</f>
        <v>DB STATIONERY</v>
      </c>
      <c r="E228" t="str">
        <f>INDEX(db[QTY/ CTN],A228)</f>
        <v>120 LSN</v>
      </c>
      <c r="F228" t="str">
        <f>INDEX(db[JENIS],A228)</f>
        <v>pen</v>
      </c>
      <c r="G228">
        <f>INDEX(db[QTY X],A228)</f>
        <v>1440</v>
      </c>
      <c r="H228" t="str">
        <f>INDEX(db[STN X],A228)</f>
        <v>PCS</v>
      </c>
    </row>
    <row r="229" spans="1:8" x14ac:dyDescent="0.25">
      <c r="A229" s="145">
        <v>1025</v>
      </c>
      <c r="C229" t="str">
        <f>INDEX(db[NB BM],A229)</f>
        <v>Gel Zhixin + Refill G-3111</v>
      </c>
      <c r="D229" t="str">
        <f>INDEX(db[SUPPLIER],A229)</f>
        <v>DB STATIONERY</v>
      </c>
      <c r="E229" t="str">
        <f>INDEX(db[QTY/ CTN],A229)</f>
        <v>120 LSN</v>
      </c>
      <c r="F229" t="str">
        <f>INDEX(db[JENIS],A229)</f>
        <v>pen</v>
      </c>
      <c r="G229">
        <f>INDEX(db[QTY X],A229)</f>
        <v>1440</v>
      </c>
      <c r="H229" t="str">
        <f>INDEX(db[STN X],A229)</f>
        <v>PCS</v>
      </c>
    </row>
    <row r="230" spans="1:8" x14ac:dyDescent="0.25">
      <c r="A230" s="145">
        <v>1026</v>
      </c>
      <c r="C230" t="str">
        <f>INDEX(db[NB BM],A230)</f>
        <v>Gel Zhixin+Refill G-3112</v>
      </c>
      <c r="D230" t="str">
        <f>INDEX(db[SUPPLIER],A230)</f>
        <v>DB STATIONERY</v>
      </c>
      <c r="E230" t="str">
        <f>INDEX(db[QTY/ CTN],A230)</f>
        <v>120 LSN</v>
      </c>
      <c r="F230" t="str">
        <f>INDEX(db[JENIS],A230)</f>
        <v>pen</v>
      </c>
      <c r="G230">
        <f>INDEX(db[QTY X],A230)</f>
        <v>1440</v>
      </c>
      <c r="H230" t="str">
        <f>INDEX(db[STN X],A230)</f>
        <v>PCS</v>
      </c>
    </row>
    <row r="231" spans="1:8" x14ac:dyDescent="0.25">
      <c r="A231" s="145">
        <v>1027</v>
      </c>
      <c r="C231" t="str">
        <f>INDEX(db[NB BM],A231)</f>
        <v>Gel Zhixin + Refill G-3112 S-3</v>
      </c>
      <c r="D231" t="str">
        <f>INDEX(db[SUPPLIER],A231)</f>
        <v>DB STATIONERY</v>
      </c>
      <c r="E231" t="str">
        <f>INDEX(db[QTY/ CTN],A231)</f>
        <v>120 LSN</v>
      </c>
      <c r="F231" t="str">
        <f>INDEX(db[JENIS],A231)</f>
        <v>pen</v>
      </c>
      <c r="G231">
        <f>INDEX(db[QTY X],A231)</f>
        <v>1440</v>
      </c>
      <c r="H231" t="str">
        <f>INDEX(db[STN X],A231)</f>
        <v>PCS</v>
      </c>
    </row>
    <row r="232" spans="1:8" x14ac:dyDescent="0.25">
      <c r="A232" s="145">
        <v>1028</v>
      </c>
      <c r="C232" t="str">
        <f>INDEX(db[NB BM],A232)</f>
        <v>Gel Zhixin + Refill G-3115</v>
      </c>
      <c r="D232" t="str">
        <f>INDEX(db[SUPPLIER],A232)</f>
        <v>DB STATIONERY</v>
      </c>
      <c r="E232" t="str">
        <f>INDEX(db[QTY/ CTN],A232)</f>
        <v>120 LSN</v>
      </c>
      <c r="F232" t="str">
        <f>INDEX(db[JENIS],A232)</f>
        <v>pen</v>
      </c>
      <c r="G232">
        <f>INDEX(db[QTY X],A232)</f>
        <v>1440</v>
      </c>
      <c r="H232" t="str">
        <f>INDEX(db[STN X],A232)</f>
        <v>PCS</v>
      </c>
    </row>
    <row r="233" spans="1:8" x14ac:dyDescent="0.25">
      <c r="A233" s="145">
        <v>1029</v>
      </c>
      <c r="C233" t="str">
        <f>INDEX(db[NB BM],A233)</f>
        <v>Gel Zhixin + Refill G-3116</v>
      </c>
      <c r="D233" t="str">
        <f>INDEX(db[SUPPLIER],A233)</f>
        <v>DB STATIONERY</v>
      </c>
      <c r="E233" t="str">
        <f>INDEX(db[QTY/ CTN],A233)</f>
        <v>120 LSN</v>
      </c>
      <c r="F233" t="str">
        <f>INDEX(db[JENIS],A233)</f>
        <v>pen</v>
      </c>
      <c r="G233">
        <f>INDEX(db[QTY X],A233)</f>
        <v>1440</v>
      </c>
      <c r="H233" t="str">
        <f>INDEX(db[STN X],A233)</f>
        <v>PCS</v>
      </c>
    </row>
    <row r="234" spans="1:8" x14ac:dyDescent="0.25">
      <c r="A234" s="145">
        <v>1030</v>
      </c>
      <c r="C234" t="str">
        <f>INDEX(db[NB BM],A234)</f>
        <v>Gel Zhixin + Refill G-3117</v>
      </c>
      <c r="D234" t="str">
        <f>INDEX(db[SUPPLIER],A234)</f>
        <v>DB STATIONERY</v>
      </c>
      <c r="E234" t="str">
        <f>INDEX(db[QTY/ CTN],A234)</f>
        <v>120 LSN</v>
      </c>
      <c r="F234" t="str">
        <f>INDEX(db[JENIS],A234)</f>
        <v>pen</v>
      </c>
      <c r="G234">
        <f>INDEX(db[QTY X],A234)</f>
        <v>1440</v>
      </c>
      <c r="H234" t="str">
        <f>INDEX(db[STN X],A234)</f>
        <v>PCS</v>
      </c>
    </row>
    <row r="235" spans="1:8" x14ac:dyDescent="0.25">
      <c r="A235" s="145">
        <v>1031</v>
      </c>
      <c r="C235" t="str">
        <f>INDEX(db[NB BM],A235)</f>
        <v>Gel Zhixin + Refill G-3118</v>
      </c>
      <c r="D235" t="str">
        <f>INDEX(db[SUPPLIER],A235)</f>
        <v>DB STATIONERY</v>
      </c>
      <c r="E235" t="str">
        <f>INDEX(db[QTY/ CTN],A235)</f>
        <v>120 LSN</v>
      </c>
      <c r="F235" t="str">
        <f>INDEX(db[JENIS],A235)</f>
        <v>pen</v>
      </c>
      <c r="G235">
        <f>INDEX(db[QTY X],A235)</f>
        <v>1440</v>
      </c>
      <c r="H235" t="str">
        <f>INDEX(db[STN X],A235)</f>
        <v>PCS</v>
      </c>
    </row>
    <row r="236" spans="1:8" x14ac:dyDescent="0.25">
      <c r="A236" s="145">
        <v>1032</v>
      </c>
      <c r="C236" t="str">
        <f>INDEX(db[NB BM],A236)</f>
        <v>Gel Zhixin + Refill G-3119</v>
      </c>
      <c r="D236" t="str">
        <f>INDEX(db[SUPPLIER],A236)</f>
        <v>DB STATIONERY</v>
      </c>
      <c r="E236" t="str">
        <f>INDEX(db[QTY/ CTN],A236)</f>
        <v>120 LSN</v>
      </c>
      <c r="F236" t="str">
        <f>INDEX(db[JENIS],A236)</f>
        <v>pen</v>
      </c>
      <c r="G236">
        <f>INDEX(db[QTY X],A236)</f>
        <v>1440</v>
      </c>
      <c r="H236" t="str">
        <f>INDEX(db[STN X],A236)</f>
        <v>PCS</v>
      </c>
    </row>
    <row r="237" spans="1:8" x14ac:dyDescent="0.25">
      <c r="A237" s="145">
        <v>1033</v>
      </c>
      <c r="C237" t="str">
        <f>INDEX(db[NB BM],A237)</f>
        <v>Gel Zhixin + Refill G-3120</v>
      </c>
      <c r="D237" t="str">
        <f>INDEX(db[SUPPLIER],A237)</f>
        <v>DB STATIONERY</v>
      </c>
      <c r="E237" t="str">
        <f>INDEX(db[QTY/ CTN],A237)</f>
        <v>120 LSN</v>
      </c>
      <c r="F237" t="str">
        <f>INDEX(db[JENIS],A237)</f>
        <v>pen</v>
      </c>
      <c r="G237">
        <f>INDEX(db[QTY X],A237)</f>
        <v>1440</v>
      </c>
      <c r="H237" t="str">
        <f>INDEX(db[STN X],A237)</f>
        <v>PCS</v>
      </c>
    </row>
    <row r="238" spans="1:8" x14ac:dyDescent="0.25">
      <c r="A238" s="145">
        <v>1034</v>
      </c>
      <c r="C238" t="str">
        <f>INDEX(db[NB BM],A238)</f>
        <v>Gel Zhixin + Refill G-3121</v>
      </c>
      <c r="D238" t="str">
        <f>INDEX(db[SUPPLIER],A238)</f>
        <v>DB STATIONERY</v>
      </c>
      <c r="E238" t="str">
        <f>INDEX(db[QTY/ CTN],A238)</f>
        <v>120 LSN</v>
      </c>
      <c r="F238" t="str">
        <f>INDEX(db[JENIS],A238)</f>
        <v>pen</v>
      </c>
      <c r="G238">
        <f>INDEX(db[QTY X],A238)</f>
        <v>1440</v>
      </c>
      <c r="H238" t="str">
        <f>INDEX(db[STN X],A238)</f>
        <v>PCS</v>
      </c>
    </row>
    <row r="239" spans="1:8" x14ac:dyDescent="0.25">
      <c r="A239" s="145">
        <v>1035</v>
      </c>
      <c r="C239" t="str">
        <f>INDEX(db[NB BM],A239)</f>
        <v>Gel Zhixin + Refill G-3122</v>
      </c>
      <c r="D239" t="str">
        <f>INDEX(db[SUPPLIER],A239)</f>
        <v>DB STATIONERY</v>
      </c>
      <c r="E239" t="str">
        <f>INDEX(db[QTY/ CTN],A239)</f>
        <v>120 LSN</v>
      </c>
      <c r="F239" t="str">
        <f>INDEX(db[JENIS],A239)</f>
        <v>pen</v>
      </c>
      <c r="G239">
        <f>INDEX(db[QTY X],A239)</f>
        <v>1440</v>
      </c>
      <c r="H239" t="str">
        <f>INDEX(db[STN X],A239)</f>
        <v>PCS</v>
      </c>
    </row>
    <row r="240" spans="1:8" x14ac:dyDescent="0.25">
      <c r="A240" s="145">
        <v>1036</v>
      </c>
      <c r="C240" t="str">
        <f>INDEX(db[NB BM],A240)</f>
        <v>Gel Zhixin + Refill G-3123</v>
      </c>
      <c r="D240" t="str">
        <f>INDEX(db[SUPPLIER],A240)</f>
        <v>DB STATIONERY</v>
      </c>
      <c r="E240" t="str">
        <f>INDEX(db[QTY/ CTN],A240)</f>
        <v>120 LSN</v>
      </c>
      <c r="F240" t="str">
        <f>INDEX(db[JENIS],A240)</f>
        <v>pen</v>
      </c>
      <c r="G240">
        <f>INDEX(db[QTY X],A240)</f>
        <v>1440</v>
      </c>
      <c r="H240" t="str">
        <f>INDEX(db[STN X],A240)</f>
        <v>PCS</v>
      </c>
    </row>
    <row r="241" spans="1:8" x14ac:dyDescent="0.25">
      <c r="A241" s="145">
        <v>1037</v>
      </c>
      <c r="C241" t="str">
        <f>INDEX(db[NB BM],A241)</f>
        <v>Gel Zhixin + Refill G-3124</v>
      </c>
      <c r="D241" t="str">
        <f>INDEX(db[SUPPLIER],A241)</f>
        <v>DB STATIONERY</v>
      </c>
      <c r="E241" t="str">
        <f>INDEX(db[QTY/ CTN],A241)</f>
        <v>120 LSN</v>
      </c>
      <c r="F241" t="str">
        <f>INDEX(db[JENIS],A241)</f>
        <v>pen</v>
      </c>
      <c r="G241">
        <f>INDEX(db[QTY X],A241)</f>
        <v>1440</v>
      </c>
      <c r="H241" t="str">
        <f>INDEX(db[STN X],A241)</f>
        <v>PCS</v>
      </c>
    </row>
    <row r="242" spans="1:8" x14ac:dyDescent="0.25">
      <c r="A242" s="145">
        <v>1038</v>
      </c>
      <c r="C242" t="str">
        <f>INDEX(db[NB BM],A242)</f>
        <v>Gel Zhixin + Refill G-3125</v>
      </c>
      <c r="D242" t="str">
        <f>INDEX(db[SUPPLIER],A242)</f>
        <v>DB STATIONERY</v>
      </c>
      <c r="E242" t="str">
        <f>INDEX(db[QTY/ CTN],A242)</f>
        <v>120 LSN</v>
      </c>
      <c r="F242" t="str">
        <f>INDEX(db[JENIS],A242)</f>
        <v>pen</v>
      </c>
      <c r="G242">
        <f>INDEX(db[QTY X],A242)</f>
        <v>1440</v>
      </c>
      <c r="H242" t="str">
        <f>INDEX(db[STN X],A242)</f>
        <v>PCS</v>
      </c>
    </row>
    <row r="243" spans="1:8" x14ac:dyDescent="0.25">
      <c r="A243" s="145">
        <v>1039</v>
      </c>
      <c r="C243" t="str">
        <f>INDEX(db[NB BM],A243)</f>
        <v>Gel Zhixin + Refill G-3126</v>
      </c>
      <c r="D243" t="str">
        <f>INDEX(db[SUPPLIER],A243)</f>
        <v>DB STATIONERY</v>
      </c>
      <c r="E243" t="str">
        <f>INDEX(db[QTY/ CTN],A243)</f>
        <v>120 LSN</v>
      </c>
      <c r="F243" t="str">
        <f>INDEX(db[JENIS],A243)</f>
        <v>pen</v>
      </c>
      <c r="G243">
        <f>INDEX(db[QTY X],A243)</f>
        <v>1440</v>
      </c>
      <c r="H243" t="str">
        <f>INDEX(db[STN X],A243)</f>
        <v>PCS</v>
      </c>
    </row>
    <row r="244" spans="1:8" x14ac:dyDescent="0.25">
      <c r="A244" s="145">
        <v>1040</v>
      </c>
      <c r="C244" t="str">
        <f>INDEX(db[NB BM],A244)</f>
        <v>Gel Zhixin + Refill G-3127</v>
      </c>
      <c r="D244" t="str">
        <f>INDEX(db[SUPPLIER],A244)</f>
        <v>DB STATIONERY</v>
      </c>
      <c r="E244" t="str">
        <f>INDEX(db[QTY/ CTN],A244)</f>
        <v>120 LSN</v>
      </c>
      <c r="F244" t="str">
        <f>INDEX(db[JENIS],A244)</f>
        <v>pen</v>
      </c>
      <c r="G244">
        <f>INDEX(db[QTY X],A244)</f>
        <v>1440</v>
      </c>
      <c r="H244" t="str">
        <f>INDEX(db[STN X],A244)</f>
        <v>PCS</v>
      </c>
    </row>
    <row r="245" spans="1:8" x14ac:dyDescent="0.25">
      <c r="A245" s="145">
        <v>1041</v>
      </c>
      <c r="C245" t="str">
        <f>INDEX(db[NB BM],A245)</f>
        <v>Gel Zhixin + Refill G-3128</v>
      </c>
      <c r="D245" t="str">
        <f>INDEX(db[SUPPLIER],A245)</f>
        <v>DB STATIONERY</v>
      </c>
      <c r="E245" t="str">
        <f>INDEX(db[QTY/ CTN],A245)</f>
        <v>120 LSN</v>
      </c>
      <c r="F245" t="str">
        <f>INDEX(db[JENIS],A245)</f>
        <v>pen</v>
      </c>
      <c r="G245">
        <f>INDEX(db[QTY X],A245)</f>
        <v>1440</v>
      </c>
      <c r="H245" t="str">
        <f>INDEX(db[STN X],A245)</f>
        <v>PCS</v>
      </c>
    </row>
    <row r="246" spans="1:8" x14ac:dyDescent="0.25">
      <c r="A246" s="145">
        <v>1042</v>
      </c>
      <c r="C246" t="str">
        <f>INDEX(db[NB BM],A246)</f>
        <v>Gel Zhixin + Refill G-3129</v>
      </c>
      <c r="D246" t="str">
        <f>INDEX(db[SUPPLIER],A246)</f>
        <v>DB STATIONERY</v>
      </c>
      <c r="E246" t="str">
        <f>INDEX(db[QTY/ CTN],A246)</f>
        <v>120 LSN</v>
      </c>
      <c r="F246" t="str">
        <f>INDEX(db[JENIS],A246)</f>
        <v>pen</v>
      </c>
      <c r="G246">
        <f>INDEX(db[QTY X],A246)</f>
        <v>1440</v>
      </c>
      <c r="H246" t="str">
        <f>INDEX(db[STN X],A246)</f>
        <v>PCS</v>
      </c>
    </row>
    <row r="247" spans="1:8" x14ac:dyDescent="0.25">
      <c r="A247" s="145">
        <v>1043</v>
      </c>
      <c r="C247" t="str">
        <f>INDEX(db[NB BM],A247)</f>
        <v>Gel Zhixin + Refill G-3130</v>
      </c>
      <c r="D247" t="str">
        <f>INDEX(db[SUPPLIER],A247)</f>
        <v>DB STATIONERY</v>
      </c>
      <c r="E247" t="str">
        <f>INDEX(db[QTY/ CTN],A247)</f>
        <v>120 LSN</v>
      </c>
      <c r="F247" t="str">
        <f>INDEX(db[JENIS],A247)</f>
        <v>pen</v>
      </c>
      <c r="G247">
        <f>INDEX(db[QTY X],A247)</f>
        <v>1440</v>
      </c>
      <c r="H247" t="str">
        <f>INDEX(db[STN X],A247)</f>
        <v>PCS</v>
      </c>
    </row>
    <row r="248" spans="1:8" x14ac:dyDescent="0.25">
      <c r="A248" s="145">
        <v>1044</v>
      </c>
      <c r="C248" t="str">
        <f>INDEX(db[NB BM],A248)</f>
        <v>Gel Zhixin + Refill G-3131</v>
      </c>
      <c r="D248" t="str">
        <f>INDEX(db[SUPPLIER],A248)</f>
        <v>DB STATIONERY</v>
      </c>
      <c r="E248" t="str">
        <f>INDEX(db[QTY/ CTN],A248)</f>
        <v>120 LSN</v>
      </c>
      <c r="F248" t="str">
        <f>INDEX(db[JENIS],A248)</f>
        <v>pen</v>
      </c>
      <c r="G248">
        <f>INDEX(db[QTY X],A248)</f>
        <v>1440</v>
      </c>
      <c r="H248" t="str">
        <f>INDEX(db[STN X],A248)</f>
        <v>PCS</v>
      </c>
    </row>
    <row r="249" spans="1:8" x14ac:dyDescent="0.25">
      <c r="A249" s="145">
        <v>1045</v>
      </c>
      <c r="C249" t="str">
        <f>INDEX(db[NB BM],A249)</f>
        <v>Gel Zhixin + Refill G-3132</v>
      </c>
      <c r="D249" t="str">
        <f>INDEX(db[SUPPLIER],A249)</f>
        <v>DB STATIONERY</v>
      </c>
      <c r="E249" t="str">
        <f>INDEX(db[QTY/ CTN],A249)</f>
        <v>120 LSN</v>
      </c>
      <c r="F249" t="str">
        <f>INDEX(db[JENIS],A249)</f>
        <v>pen</v>
      </c>
      <c r="G249">
        <f>INDEX(db[QTY X],A249)</f>
        <v>1440</v>
      </c>
      <c r="H249" t="str">
        <f>INDEX(db[STN X],A249)</f>
        <v>PCS</v>
      </c>
    </row>
    <row r="250" spans="1:8" x14ac:dyDescent="0.25">
      <c r="A250" s="145">
        <v>1046</v>
      </c>
      <c r="C250" t="str">
        <f>INDEX(db[NB BM],A250)</f>
        <v>Gel Zhixin + Refill G-3133</v>
      </c>
      <c r="D250" t="str">
        <f>INDEX(db[SUPPLIER],A250)</f>
        <v>DB STATIONERY</v>
      </c>
      <c r="E250" t="str">
        <f>INDEX(db[QTY/ CTN],A250)</f>
        <v>120 LSN</v>
      </c>
      <c r="F250" t="str">
        <f>INDEX(db[JENIS],A250)</f>
        <v>pen</v>
      </c>
      <c r="G250">
        <f>INDEX(db[QTY X],A250)</f>
        <v>1440</v>
      </c>
      <c r="H250" t="str">
        <f>INDEX(db[STN X],A250)</f>
        <v>PCS</v>
      </c>
    </row>
    <row r="251" spans="1:8" x14ac:dyDescent="0.25">
      <c r="A251" s="145">
        <v>1047</v>
      </c>
      <c r="C251" t="str">
        <f>INDEX(db[NB BM],A251)</f>
        <v>Gel Zhixin + Refill G-3135</v>
      </c>
      <c r="D251" t="str">
        <f>INDEX(db[SUPPLIER],A251)</f>
        <v>DB STATIONERY</v>
      </c>
      <c r="E251" t="str">
        <f>INDEX(db[QTY/ CTN],A251)</f>
        <v>120 LSN</v>
      </c>
      <c r="F251" t="str">
        <f>INDEX(db[JENIS],A251)</f>
        <v>pen</v>
      </c>
      <c r="G251">
        <f>INDEX(db[QTY X],A251)</f>
        <v>1440</v>
      </c>
      <c r="H251" t="str">
        <f>INDEX(db[STN X],A251)</f>
        <v>PCS</v>
      </c>
    </row>
    <row r="252" spans="1:8" x14ac:dyDescent="0.25">
      <c r="A252" s="145">
        <v>1048</v>
      </c>
      <c r="C252" t="str">
        <f>INDEX(db[NB BM],A252)</f>
        <v>Gel Zhixin + Refill G-3136</v>
      </c>
      <c r="D252" t="str">
        <f>INDEX(db[SUPPLIER],A252)</f>
        <v>DB STATIONERY</v>
      </c>
      <c r="E252" t="str">
        <f>INDEX(db[QTY/ CTN],A252)</f>
        <v>120 LSN</v>
      </c>
      <c r="F252" t="str">
        <f>INDEX(db[JENIS],A252)</f>
        <v>pen</v>
      </c>
      <c r="G252">
        <f>INDEX(db[QTY X],A252)</f>
        <v>1440</v>
      </c>
      <c r="H252" t="str">
        <f>INDEX(db[STN X],A252)</f>
        <v>PCS</v>
      </c>
    </row>
    <row r="253" spans="1:8" x14ac:dyDescent="0.25">
      <c r="A253" s="145">
        <v>1049</v>
      </c>
      <c r="C253" t="str">
        <f>INDEX(db[NB BM],A253)</f>
        <v>Gel Zhixin + Refill G-3137</v>
      </c>
      <c r="D253" t="str">
        <f>INDEX(db[SUPPLIER],A253)</f>
        <v>DB STATIONERY</v>
      </c>
      <c r="E253" t="str">
        <f>INDEX(db[QTY/ CTN],A253)</f>
        <v>120 LSN</v>
      </c>
      <c r="F253" t="str">
        <f>INDEX(db[JENIS],A253)</f>
        <v>pen</v>
      </c>
      <c r="G253">
        <f>INDEX(db[QTY X],A253)</f>
        <v>1440</v>
      </c>
      <c r="H253" t="str">
        <f>INDEX(db[STN X],A253)</f>
        <v>PCS</v>
      </c>
    </row>
    <row r="254" spans="1:8" x14ac:dyDescent="0.25">
      <c r="A254" s="145">
        <v>1050</v>
      </c>
      <c r="C254" t="str">
        <f>INDEX(db[NB BM],A254)</f>
        <v>Gel Zhixin + Refill G-3555 A</v>
      </c>
      <c r="D254" t="str">
        <f>INDEX(db[SUPPLIER],A254)</f>
        <v>DB STATIONERY</v>
      </c>
      <c r="E254" t="str">
        <f>INDEX(db[QTY/ CTN],A254)</f>
        <v>120 LSN</v>
      </c>
      <c r="F254" t="str">
        <f>INDEX(db[JENIS],A254)</f>
        <v>pen</v>
      </c>
      <c r="G254">
        <f>INDEX(db[QTY X],A254)</f>
        <v>1440</v>
      </c>
      <c r="H254" t="str">
        <f>INDEX(db[STN X],A254)</f>
        <v>PCS</v>
      </c>
    </row>
    <row r="255" spans="1:8" x14ac:dyDescent="0.25">
      <c r="A255" s="145">
        <v>1051</v>
      </c>
      <c r="C255" t="str">
        <f>INDEX(db[NB BM],A255)</f>
        <v>Gel Zhixin + Refill G-355A</v>
      </c>
      <c r="D255" t="str">
        <f>INDEX(db[SUPPLIER],A255)</f>
        <v>DB STATIONERY</v>
      </c>
      <c r="E255" t="str">
        <f>INDEX(db[QTY/ CTN],A255)</f>
        <v>120 LSN</v>
      </c>
      <c r="F255" t="str">
        <f>INDEX(db[JENIS],A255)</f>
        <v>pen</v>
      </c>
      <c r="G255">
        <f>INDEX(db[QTY X],A255)</f>
        <v>1440</v>
      </c>
      <c r="H255" t="str">
        <f>INDEX(db[STN X],A255)</f>
        <v>PCS</v>
      </c>
    </row>
    <row r="256" spans="1:8" x14ac:dyDescent="0.25">
      <c r="A256" s="145">
        <v>1052</v>
      </c>
      <c r="C256" t="str">
        <f>INDEX(db[NB BM],A256)</f>
        <v>Gel Zhixin + Refill G-5001</v>
      </c>
      <c r="D256" t="str">
        <f>INDEX(db[SUPPLIER],A256)</f>
        <v>DB STATIONERY</v>
      </c>
      <c r="E256" t="str">
        <f>INDEX(db[QTY/ CTN],A256)</f>
        <v>120 LSN</v>
      </c>
      <c r="F256" t="str">
        <f>INDEX(db[JENIS],A256)</f>
        <v>pen</v>
      </c>
      <c r="G256">
        <f>INDEX(db[QTY X],A256)</f>
        <v>1440</v>
      </c>
      <c r="H256" t="str">
        <f>INDEX(db[STN X],A256)</f>
        <v>PCS</v>
      </c>
    </row>
    <row r="257" spans="1:8" x14ac:dyDescent="0.25">
      <c r="A257" s="145">
        <v>1053</v>
      </c>
      <c r="C257" t="str">
        <f>INDEX(db[NB BM],A257)</f>
        <v>Gel Pen Zhixin + Refill G-5002</v>
      </c>
      <c r="D257" t="str">
        <f>INDEX(db[SUPPLIER],A257)</f>
        <v>DB STATIONERY</v>
      </c>
      <c r="E257" t="str">
        <f>INDEX(db[QTY/ CTN],A257)</f>
        <v>120 LSN</v>
      </c>
      <c r="F257" t="str">
        <f>INDEX(db[JENIS],A257)</f>
        <v>pen</v>
      </c>
      <c r="G257">
        <f>INDEX(db[QTY X],A257)</f>
        <v>1440</v>
      </c>
      <c r="H257" t="str">
        <f>INDEX(db[STN X],A257)</f>
        <v>PCS</v>
      </c>
    </row>
    <row r="258" spans="1:8" x14ac:dyDescent="0.25">
      <c r="A258" s="145">
        <v>1054</v>
      </c>
      <c r="C258" t="str">
        <f>INDEX(db[NB BM],A258)</f>
        <v>Gel Zhixin + Refill G-5004</v>
      </c>
      <c r="D258" t="str">
        <f>INDEX(db[SUPPLIER],A258)</f>
        <v>DB STATIONERY</v>
      </c>
      <c r="E258" t="str">
        <f>INDEX(db[QTY/ CTN],A258)</f>
        <v>120 LSN</v>
      </c>
      <c r="F258" t="str">
        <f>INDEX(db[JENIS],A258)</f>
        <v>pen</v>
      </c>
      <c r="G258">
        <f>INDEX(db[QTY X],A258)</f>
        <v>1440</v>
      </c>
      <c r="H258" t="str">
        <f>INDEX(db[STN X],A258)</f>
        <v>PCS</v>
      </c>
    </row>
    <row r="259" spans="1:8" x14ac:dyDescent="0.25">
      <c r="A259" s="145">
        <v>1055</v>
      </c>
      <c r="C259" t="str">
        <f>INDEX(db[NB BM],A259)</f>
        <v>Gel Zhixin + Refill G-5009</v>
      </c>
      <c r="D259" t="str">
        <f>INDEX(db[SUPPLIER],A259)</f>
        <v>DB STATIONERY</v>
      </c>
      <c r="E259" t="str">
        <f>INDEX(db[QTY/ CTN],A259)</f>
        <v>120 LSN</v>
      </c>
      <c r="F259" t="str">
        <f>INDEX(db[JENIS],A259)</f>
        <v>pen</v>
      </c>
      <c r="G259">
        <f>INDEX(db[QTY X],A259)</f>
        <v>1440</v>
      </c>
      <c r="H259" t="str">
        <f>INDEX(db[STN X],A259)</f>
        <v>PCS</v>
      </c>
    </row>
    <row r="260" spans="1:8" x14ac:dyDescent="0.25">
      <c r="A260" s="145">
        <v>1056</v>
      </c>
      <c r="C260" t="str">
        <f>INDEX(db[NB BM],A260)</f>
        <v>Gel Zhixin + Refill G-5016 L</v>
      </c>
      <c r="D260" t="str">
        <f>INDEX(db[SUPPLIER],A260)</f>
        <v>DB STATIONERY</v>
      </c>
      <c r="E260" t="str">
        <f>INDEX(db[QTY/ CTN],A260)</f>
        <v>60 LSN</v>
      </c>
      <c r="F260" t="str">
        <f>INDEX(db[JENIS],A260)</f>
        <v>pen</v>
      </c>
      <c r="G260">
        <f>INDEX(db[QTY X],A260)</f>
        <v>720</v>
      </c>
      <c r="H260" t="str">
        <f>INDEX(db[STN X],A260)</f>
        <v>PCS</v>
      </c>
    </row>
    <row r="261" spans="1:8" x14ac:dyDescent="0.25">
      <c r="A261" s="145">
        <v>1057</v>
      </c>
      <c r="C261" t="str">
        <f>INDEX(db[NB BM],A261)</f>
        <v>Gel Pen TRO TG-31060</v>
      </c>
      <c r="D261">
        <f>INDEX(db[SUPPLIER],A261)</f>
        <v>99</v>
      </c>
      <c r="E261" t="str">
        <f>INDEX(db[QTY/ CTN],A261)</f>
        <v>144 LSN</v>
      </c>
      <c r="F261" t="str">
        <f>INDEX(db[JENIS],A261)</f>
        <v>pen</v>
      </c>
      <c r="G261">
        <f>INDEX(db[QTY X],A261)</f>
        <v>1728</v>
      </c>
      <c r="H261" t="str">
        <f>INDEX(db[STN X],A261)</f>
        <v>PCS</v>
      </c>
    </row>
    <row r="262" spans="1:8" x14ac:dyDescent="0.25">
      <c r="A262" s="145">
        <v>1058</v>
      </c>
      <c r="C262" t="str">
        <f>INDEX(db[NB BM],A262)</f>
        <v>Jarum hijab GP-50</v>
      </c>
      <c r="D262" t="str">
        <f>INDEX(db[SUPPLIER],A262)</f>
        <v>MSI</v>
      </c>
      <c r="E262" t="str">
        <f>INDEX(db[QTY/ CTN],A262)</f>
        <v>1200 BOX (24 PCS)</v>
      </c>
      <c r="F262" t="str">
        <f>INDEX(db[JENIS],A262)</f>
        <v>jarum</v>
      </c>
      <c r="G262">
        <f>INDEX(db[QTY X],A262)</f>
        <v>28800</v>
      </c>
      <c r="H262" t="str">
        <f>INDEX(db[STN X],A262)</f>
        <v>PCS</v>
      </c>
    </row>
    <row r="263" spans="1:8" x14ac:dyDescent="0.25">
      <c r="A263" s="145">
        <v>1059</v>
      </c>
      <c r="C263" t="str">
        <f>INDEX(db[NB BM],A263)</f>
        <v>Lem JK GL-30</v>
      </c>
      <c r="D263" t="str">
        <f>INDEX(db[SUPPLIER],A263)</f>
        <v>ATALI</v>
      </c>
      <c r="E263" t="str">
        <f>INDEX(db[QTY/ CTN],A263)</f>
        <v>48 LSN</v>
      </c>
      <c r="F263" t="str">
        <f>INDEX(db[JENIS],A263)</f>
        <v>lem</v>
      </c>
      <c r="G263">
        <f>INDEX(db[QTY X],A263)</f>
        <v>576</v>
      </c>
      <c r="H263" t="str">
        <f>INDEX(db[STN X],A263)</f>
        <v>PCS</v>
      </c>
    </row>
    <row r="264" spans="1:8" x14ac:dyDescent="0.25">
      <c r="A264" s="145">
        <v>1060</v>
      </c>
      <c r="C264" t="str">
        <f>INDEX(db[NB BM],A264)</f>
        <v>Lem JK GL-50</v>
      </c>
      <c r="D264" t="str">
        <f>INDEX(db[SUPPLIER],A264)</f>
        <v>ATALI</v>
      </c>
      <c r="E264" t="str">
        <f>INDEX(db[QTY/ CTN],A264)</f>
        <v>24 LSN</v>
      </c>
      <c r="F264" t="str">
        <f>INDEX(db[JENIS],A264)</f>
        <v>lem</v>
      </c>
      <c r="G264">
        <f>INDEX(db[QTY X],A264)</f>
        <v>288</v>
      </c>
      <c r="H264" t="str">
        <f>INDEX(db[STN X],A264)</f>
        <v>PCS</v>
      </c>
    </row>
    <row r="265" spans="1:8" x14ac:dyDescent="0.25">
      <c r="A265" s="145">
        <v>1061</v>
      </c>
      <c r="C265" t="str">
        <f>INDEX(db[NB BM],A265)</f>
        <v>Lem JK GL-R35</v>
      </c>
      <c r="D265" t="str">
        <f>INDEX(db[SUPPLIER],A265)</f>
        <v>ATALI</v>
      </c>
      <c r="E265" t="str">
        <f>INDEX(db[QTY/ CTN],A265)</f>
        <v>48 LSN</v>
      </c>
      <c r="F265" t="str">
        <f>INDEX(db[JENIS],A265)</f>
        <v>lem</v>
      </c>
      <c r="G265">
        <f>INDEX(db[QTY X],A265)</f>
        <v>576</v>
      </c>
      <c r="H265" t="str">
        <f>INDEX(db[STN X],A265)</f>
        <v>PCS</v>
      </c>
    </row>
    <row r="266" spans="1:8" x14ac:dyDescent="0.25">
      <c r="A266" s="145">
        <v>1062</v>
      </c>
      <c r="C266" t="str">
        <f>INDEX(db[NB BM],A266)</f>
        <v>Lem JK GL-R50</v>
      </c>
      <c r="D266" t="str">
        <f>INDEX(db[SUPPLIER],A266)</f>
        <v>ATALI</v>
      </c>
      <c r="E266" t="str">
        <f>INDEX(db[QTY/ CTN],A266)</f>
        <v>24 LSN</v>
      </c>
      <c r="F266" t="str">
        <f>INDEX(db[JENIS],A266)</f>
        <v>lem</v>
      </c>
      <c r="G266">
        <f>INDEX(db[QTY X],A266)</f>
        <v>288</v>
      </c>
      <c r="H266" t="str">
        <f>INDEX(db[STN X],A266)</f>
        <v>PCS</v>
      </c>
    </row>
    <row r="267" spans="1:8" x14ac:dyDescent="0.25">
      <c r="A267" s="145">
        <v>1063</v>
      </c>
      <c r="C267" t="str">
        <f>INDEX(db[NB BM],A267)</f>
        <v>Lem JK GL-W01</v>
      </c>
      <c r="D267" t="str">
        <f>INDEX(db[SUPPLIER],A267)</f>
        <v>ATALI</v>
      </c>
      <c r="E267" t="str">
        <f>INDEX(db[QTY/ CTN],A267)</f>
        <v>24 LSN</v>
      </c>
      <c r="F267" t="str">
        <f>INDEX(db[JENIS],A267)</f>
        <v>lem</v>
      </c>
      <c r="G267">
        <f>INDEX(db[QTY X],A267)</f>
        <v>288</v>
      </c>
      <c r="H267" t="str">
        <f>INDEX(db[STN X],A267)</f>
        <v>PCS</v>
      </c>
    </row>
    <row r="268" spans="1:8" x14ac:dyDescent="0.25">
      <c r="A268" s="145">
        <v>1064</v>
      </c>
      <c r="C268" t="str">
        <f>INDEX(db[NB BM],A268)</f>
        <v>Lem JK GL-W02</v>
      </c>
      <c r="D268" t="str">
        <f>INDEX(db[SUPPLIER],A268)</f>
        <v>ATALI</v>
      </c>
      <c r="E268" t="str">
        <f>INDEX(db[QTY/ CTN],A268)</f>
        <v>24 LSN</v>
      </c>
      <c r="F268" t="str">
        <f>INDEX(db[JENIS],A268)</f>
        <v>lem</v>
      </c>
      <c r="G268">
        <f>INDEX(db[QTY X],A268)</f>
        <v>288</v>
      </c>
      <c r="H268" t="str">
        <f>INDEX(db[STN X],A268)</f>
        <v>PCS</v>
      </c>
    </row>
    <row r="269" spans="1:8" x14ac:dyDescent="0.25">
      <c r="A269" s="145">
        <v>1065</v>
      </c>
      <c r="C269" t="str">
        <f>INDEX(db[NB BM],A269)</f>
        <v>Lem Stick 11 x 29</v>
      </c>
      <c r="D269" t="str">
        <f>INDEX(db[SUPPLIER],A269)</f>
        <v>WIN'S SENTOSA</v>
      </c>
      <c r="E269" t="str">
        <f>INDEX(db[QTY/ CTN],A269)</f>
        <v>25 PCS</v>
      </c>
      <c r="F269" t="str">
        <f>INDEX(db[JENIS],A269)</f>
        <v>lem</v>
      </c>
      <c r="G269">
        <f>INDEX(db[QTY X],A269)</f>
        <v>25</v>
      </c>
      <c r="H269" t="str">
        <f>INDEX(db[STN X],A269)</f>
        <v>PCS</v>
      </c>
    </row>
    <row r="270" spans="1:8" x14ac:dyDescent="0.25">
      <c r="A270" s="145">
        <v>1066</v>
      </c>
      <c r="C270" t="str">
        <f>INDEX(db[NB BM],A270)</f>
        <v>Lem Stick 7 x 30</v>
      </c>
      <c r="D270" t="str">
        <f>INDEX(db[SUPPLIER],A270)</f>
        <v>WIN'S SENTOSA</v>
      </c>
      <c r="E270" t="str">
        <f>INDEX(db[QTY/ CTN],A270)</f>
        <v>25 PCS</v>
      </c>
      <c r="F270" t="str">
        <f>INDEX(db[JENIS],A270)</f>
        <v>lem</v>
      </c>
      <c r="G270">
        <f>INDEX(db[QTY X],A270)</f>
        <v>25</v>
      </c>
      <c r="H270" t="str">
        <f>INDEX(db[STN X],A270)</f>
        <v>PCS</v>
      </c>
    </row>
    <row r="271" spans="1:8" x14ac:dyDescent="0.25">
      <c r="A271" s="145">
        <v>1067</v>
      </c>
      <c r="C271" t="str">
        <f>INDEX(db[NB BM],A271)</f>
        <v>Lem stick WOMY 7x29</v>
      </c>
      <c r="D271" t="str">
        <f>INDEX(db[SUPPLIER],A271)</f>
        <v>WIN'S SENTOSA</v>
      </c>
      <c r="E271" t="str">
        <f>INDEX(db[QTY/ CTN],A271)</f>
        <v>25 PCS</v>
      </c>
      <c r="F271" t="str">
        <f>INDEX(db[JENIS],A271)</f>
        <v>lem</v>
      </c>
      <c r="G271">
        <f>INDEX(db[QTY X],A271)</f>
        <v>25</v>
      </c>
      <c r="H271" t="str">
        <f>INDEX(db[STN X],A271)</f>
        <v>PCS</v>
      </c>
    </row>
    <row r="272" spans="1:8" x14ac:dyDescent="0.25">
      <c r="A272" s="145">
        <v>1068</v>
      </c>
      <c r="C272" t="str">
        <f>INDEX(db[NB BM],A272)</f>
        <v>Lem stick JK GS-09</v>
      </c>
      <c r="D272" t="str">
        <f>INDEX(db[SUPPLIER],A272)</f>
        <v>ATALI</v>
      </c>
      <c r="E272" t="str">
        <f>INDEX(db[QTY/ CTN],A272)</f>
        <v>64 LSN</v>
      </c>
      <c r="F272" t="str">
        <f>INDEX(db[JENIS],A272)</f>
        <v>lem</v>
      </c>
      <c r="G272">
        <f>INDEX(db[QTY X],A272)</f>
        <v>768</v>
      </c>
      <c r="H272" t="str">
        <f>INDEX(db[STN X],A272)</f>
        <v>PCS</v>
      </c>
    </row>
    <row r="273" spans="1:8" x14ac:dyDescent="0.25">
      <c r="A273" s="145">
        <v>1069</v>
      </c>
      <c r="C273" t="str">
        <f>INDEX(db[NB BM],A273)</f>
        <v>Lem stick JK GS-100</v>
      </c>
      <c r="D273" t="str">
        <f>INDEX(db[SUPPLIER],A273)</f>
        <v>ATALI</v>
      </c>
      <c r="E273" t="str">
        <f>INDEX(db[QTY/ CTN],A273)</f>
        <v>36 BOX (24 PCS)</v>
      </c>
      <c r="F273" t="str">
        <f>INDEX(db[JENIS],A273)</f>
        <v>lem</v>
      </c>
      <c r="G273">
        <f>INDEX(db[QTY X],A273)</f>
        <v>864</v>
      </c>
      <c r="H273" t="str">
        <f>INDEX(db[STN X],A273)</f>
        <v>PCS</v>
      </c>
    </row>
    <row r="274" spans="1:8" x14ac:dyDescent="0.25">
      <c r="A274" s="145">
        <v>1070</v>
      </c>
      <c r="C274" t="str">
        <f>INDEX(db[NB BM],A274)</f>
        <v>Lem stick JK GS-102</v>
      </c>
      <c r="D274" t="str">
        <f>INDEX(db[SUPPLIER],A274)</f>
        <v>ATALI</v>
      </c>
      <c r="E274" t="str">
        <f>INDEX(db[QTY/ CTN],A274)</f>
        <v>24 BOX (24 PCS)</v>
      </c>
      <c r="F274" t="str">
        <f>INDEX(db[JENIS],A274)</f>
        <v>lem</v>
      </c>
      <c r="G274">
        <f>INDEX(db[QTY X],A274)</f>
        <v>576</v>
      </c>
      <c r="H274" t="str">
        <f>INDEX(db[STN X],A274)</f>
        <v>PCS</v>
      </c>
    </row>
    <row r="275" spans="1:8" x14ac:dyDescent="0.25">
      <c r="A275" s="145">
        <v>1071</v>
      </c>
      <c r="C275" t="str">
        <f>INDEX(db[NB BM],A275)</f>
        <v>Lem stick JK GS-103</v>
      </c>
      <c r="D275" t="str">
        <f>INDEX(db[SUPPLIER],A275)</f>
        <v>ATALI</v>
      </c>
      <c r="E275" t="str">
        <f>INDEX(db[QTY/ CTN],A275)</f>
        <v>36 BOX (24 PCS)</v>
      </c>
      <c r="F275" t="str">
        <f>INDEX(db[JENIS],A275)</f>
        <v>lem</v>
      </c>
      <c r="G275">
        <f>INDEX(db[QTY X],A275)</f>
        <v>864</v>
      </c>
      <c r="H275" t="str">
        <f>INDEX(db[STN X],A275)</f>
        <v>PCS</v>
      </c>
    </row>
    <row r="276" spans="1:8" x14ac:dyDescent="0.25">
      <c r="A276" s="145">
        <v>1072</v>
      </c>
      <c r="C276" t="str">
        <f>INDEX(db[NB BM],A276)</f>
        <v>Lem stick JK GS-104</v>
      </c>
      <c r="D276" t="str">
        <f>INDEX(db[SUPPLIER],A276)</f>
        <v>ATALI</v>
      </c>
      <c r="E276" t="str">
        <f>INDEX(db[QTY/ CTN],A276)</f>
        <v>36 BOX (24 PCS)</v>
      </c>
      <c r="F276" t="str">
        <f>INDEX(db[JENIS],A276)</f>
        <v>lem</v>
      </c>
      <c r="G276">
        <f>INDEX(db[QTY X],A276)</f>
        <v>864</v>
      </c>
      <c r="H276" t="str">
        <f>INDEX(db[STN X],A276)</f>
        <v>PCS</v>
      </c>
    </row>
    <row r="277" spans="1:8" x14ac:dyDescent="0.25">
      <c r="A277" s="145">
        <v>1073</v>
      </c>
      <c r="C277" t="str">
        <f>INDEX(db[NB BM],A277)</f>
        <v>Lem Stick JK GS-105</v>
      </c>
      <c r="D277" t="str">
        <f>INDEX(db[SUPPLIER],A277)</f>
        <v>ATALI</v>
      </c>
      <c r="E277" t="str">
        <f>INDEX(db[QTY/ CTN],A277)</f>
        <v>36 BOX (24 PCS)</v>
      </c>
      <c r="F277" t="str">
        <f>INDEX(db[JENIS],A277)</f>
        <v>lem</v>
      </c>
      <c r="G277">
        <f>INDEX(db[QTY X],A277)</f>
        <v>864</v>
      </c>
      <c r="H277" t="str">
        <f>INDEX(db[STN X],A277)</f>
        <v>PCS</v>
      </c>
    </row>
    <row r="278" spans="1:8" x14ac:dyDescent="0.25">
      <c r="A278" s="145">
        <v>1074</v>
      </c>
      <c r="C278" t="str">
        <f>INDEX(db[NB BM],A278)</f>
        <v>Lem stick JK GS-15</v>
      </c>
      <c r="D278" t="str">
        <f>INDEX(db[SUPPLIER],A278)</f>
        <v>ATALI</v>
      </c>
      <c r="E278" t="str">
        <f>INDEX(db[QTY/ CTN],A278)</f>
        <v>54 LSN</v>
      </c>
      <c r="F278" t="str">
        <f>INDEX(db[JENIS],A278)</f>
        <v>lem</v>
      </c>
      <c r="G278">
        <f>INDEX(db[QTY X],A278)</f>
        <v>648</v>
      </c>
      <c r="H278" t="str">
        <f>INDEX(db[STN X],A278)</f>
        <v>PCS</v>
      </c>
    </row>
    <row r="279" spans="1:8" x14ac:dyDescent="0.25">
      <c r="A279" s="145">
        <v>1075</v>
      </c>
      <c r="C279" t="str">
        <f>INDEX(db[NB BM],A279)</f>
        <v>Lem Stick JK GS-25</v>
      </c>
      <c r="D279" t="str">
        <f>INDEX(db[SUPPLIER],A279)</f>
        <v>ATALI</v>
      </c>
      <c r="E279" t="str">
        <f>INDEX(db[QTY/ CTN],A279)</f>
        <v>36 BOX (12 PCS)</v>
      </c>
      <c r="F279" t="str">
        <f>INDEX(db[JENIS],A279)</f>
        <v>lem</v>
      </c>
      <c r="G279">
        <f>INDEX(db[QTY X],A279)</f>
        <v>432</v>
      </c>
      <c r="H279" t="str">
        <f>INDEX(db[STN X],A279)</f>
        <v>PCS</v>
      </c>
    </row>
    <row r="280" spans="1:8" x14ac:dyDescent="0.25">
      <c r="A280" s="145">
        <v>1076</v>
      </c>
      <c r="C280" t="str">
        <f>INDEX(db[NB BM],A280)</f>
        <v>Gel Pen Tizo TG-395-F</v>
      </c>
      <c r="D280" t="str">
        <f>INDEX(db[SUPPLIER],A280)</f>
        <v>DB STATIONERY</v>
      </c>
      <c r="E280" t="str">
        <f>INDEX(db[QTY/ CTN],A280)</f>
        <v>144 LSN</v>
      </c>
      <c r="F280" t="str">
        <f>INDEX(db[JENIS],A280)</f>
        <v>pen</v>
      </c>
      <c r="G280">
        <f>INDEX(db[QTY X],A280)</f>
        <v>1728</v>
      </c>
      <c r="H280" t="str">
        <f>INDEX(db[STN X],A280)</f>
        <v>PCS</v>
      </c>
    </row>
    <row r="281" spans="1:8" x14ac:dyDescent="0.25">
      <c r="A281" s="145">
        <v>1077</v>
      </c>
      <c r="C281" t="str">
        <f>INDEX(db[NB BM],A281)</f>
        <v>Gel pen Debozz 0.5+refill DB-550</v>
      </c>
      <c r="D281" t="str">
        <f>INDEX(db[SUPPLIER],A281)</f>
        <v>DB</v>
      </c>
      <c r="E281" t="str">
        <f>INDEX(db[QTY/ CTN],A281)</f>
        <v>120 LSN</v>
      </c>
      <c r="F281" t="str">
        <f>INDEX(db[JENIS],A281)</f>
        <v>pen</v>
      </c>
      <c r="G281">
        <f>INDEX(db[QTY X],A281)</f>
        <v>1440</v>
      </c>
      <c r="H281" t="str">
        <f>INDEX(db[STN X],A281)</f>
        <v>PCS</v>
      </c>
    </row>
    <row r="282" spans="1:8" x14ac:dyDescent="0.25">
      <c r="A282" s="145">
        <v>1078</v>
      </c>
      <c r="C282" t="str">
        <f>INDEX(db[NB BM],A282)</f>
        <v>Pc GP 9315</v>
      </c>
      <c r="D282" t="str">
        <f>INDEX(db[SUPPLIER],A282)</f>
        <v>PMJP</v>
      </c>
      <c r="E282" t="str">
        <f>INDEX(db[QTY/ CTN],A282)</f>
        <v>240 PCS</v>
      </c>
      <c r="F282" t="str">
        <f>INDEX(db[JENIS],A282)</f>
        <v>pcase</v>
      </c>
      <c r="G282">
        <f>INDEX(db[QTY X],A282)</f>
        <v>240</v>
      </c>
      <c r="H282" t="str">
        <f>INDEX(db[STN X],A282)</f>
        <v>PCS</v>
      </c>
    </row>
    <row r="283" spans="1:8" x14ac:dyDescent="0.25">
      <c r="A283" s="145">
        <v>1079</v>
      </c>
      <c r="C283" t="str">
        <f>INDEX(db[NB BM],A283)</f>
        <v>Garisan Sablon 190</v>
      </c>
      <c r="D283" t="str">
        <f>INDEX(db[SUPPLIER],A283)</f>
        <v>ETJ</v>
      </c>
      <c r="E283" t="str">
        <f>INDEX(db[QTY/ CTN],A283)</f>
        <v>80 LSN</v>
      </c>
      <c r="F283" t="str">
        <f>INDEX(db[JENIS],A283)</f>
        <v>garisan</v>
      </c>
      <c r="G283">
        <f>INDEX(db[QTY X],A283)</f>
        <v>960</v>
      </c>
      <c r="H283" t="str">
        <f>INDEX(db[STN X],A283)</f>
        <v>PCS</v>
      </c>
    </row>
    <row r="284" spans="1:8" x14ac:dyDescent="0.25">
      <c r="A284" s="145">
        <v>1080</v>
      </c>
      <c r="C284" t="str">
        <f>INDEX(db[NB BM],A284)</f>
        <v>Garisan Sablon 250</v>
      </c>
      <c r="D284" t="str">
        <f>INDEX(db[SUPPLIER],A284)</f>
        <v>ETJ</v>
      </c>
      <c r="E284" t="str">
        <f>INDEX(db[QTY/ CTN],A284)</f>
        <v>160 LSN</v>
      </c>
      <c r="F284" t="str">
        <f>INDEX(db[JENIS],A284)</f>
        <v>garisan</v>
      </c>
      <c r="G284">
        <f>INDEX(db[QTY X],A284)</f>
        <v>1920</v>
      </c>
      <c r="H284" t="str">
        <f>INDEX(db[STN X],A284)</f>
        <v>PCS</v>
      </c>
    </row>
    <row r="285" spans="1:8" x14ac:dyDescent="0.25">
      <c r="A285" s="145">
        <v>1081</v>
      </c>
      <c r="C285" t="str">
        <f>INDEX(db[NB BM],A285)</f>
        <v>Garisan Sablon 270</v>
      </c>
      <c r="D285" t="str">
        <f>INDEX(db[SUPPLIER],A285)</f>
        <v>ETJ</v>
      </c>
      <c r="E285" t="str">
        <f>INDEX(db[QTY/ CTN],A285)</f>
        <v>90 LSN</v>
      </c>
      <c r="F285" t="str">
        <f>INDEX(db[JENIS],A285)</f>
        <v>garisan</v>
      </c>
      <c r="G285">
        <f>INDEX(db[QTY X],A285)</f>
        <v>1080</v>
      </c>
      <c r="H285" t="str">
        <f>INDEX(db[STN X],A285)</f>
        <v>PCS</v>
      </c>
    </row>
    <row r="286" spans="1:8" x14ac:dyDescent="0.25">
      <c r="A286" s="145">
        <v>1082</v>
      </c>
      <c r="C286" t="str">
        <f>INDEX(db[NB BM],A286)</f>
        <v>Garisan Sablon 280</v>
      </c>
      <c r="D286" t="str">
        <f>INDEX(db[SUPPLIER],A286)</f>
        <v>ETJ</v>
      </c>
      <c r="E286" t="str">
        <f>INDEX(db[QTY/ CTN],A286)</f>
        <v>66 LSN</v>
      </c>
      <c r="F286" t="str">
        <f>INDEX(db[JENIS],A286)</f>
        <v>garisan</v>
      </c>
      <c r="G286">
        <f>INDEX(db[QTY X],A286)</f>
        <v>792</v>
      </c>
      <c r="H286" t="str">
        <f>INDEX(db[STN X],A286)</f>
        <v>PCS</v>
      </c>
    </row>
    <row r="287" spans="1:8" x14ac:dyDescent="0.25">
      <c r="A287" s="145">
        <v>1083</v>
      </c>
      <c r="C287" t="str">
        <f>INDEX(db[NB BM],A287)</f>
        <v>Garisan Sablon 300</v>
      </c>
      <c r="D287" t="str">
        <f>INDEX(db[SUPPLIER],A287)</f>
        <v>ETJ</v>
      </c>
      <c r="E287" t="str">
        <f>INDEX(db[QTY/ CTN],A287)</f>
        <v>280 LSN</v>
      </c>
      <c r="F287" t="str">
        <f>INDEX(db[JENIS],A287)</f>
        <v>garisan</v>
      </c>
      <c r="G287">
        <f>INDEX(db[QTY X],A287)</f>
        <v>3360</v>
      </c>
      <c r="H287" t="str">
        <f>INDEX(db[STN X],A287)</f>
        <v>PCS</v>
      </c>
    </row>
    <row r="288" spans="1:8" x14ac:dyDescent="0.25">
      <c r="A288" s="145">
        <v>1084</v>
      </c>
      <c r="C288" t="str">
        <f>INDEX(db[NB BM],A288)</f>
        <v>Garisan Sablon 350</v>
      </c>
      <c r="D288" t="str">
        <f>INDEX(db[SUPPLIER],A288)</f>
        <v>ETJ</v>
      </c>
      <c r="E288" t="str">
        <f>INDEX(db[QTY/ CTN],A288)</f>
        <v>300 LSN</v>
      </c>
      <c r="F288" t="str">
        <f>INDEX(db[JENIS],A288)</f>
        <v>garisan</v>
      </c>
      <c r="G288">
        <f>INDEX(db[QTY X],A288)</f>
        <v>3600</v>
      </c>
      <c r="H288" t="str">
        <f>INDEX(db[STN X],A288)</f>
        <v>PCS</v>
      </c>
    </row>
    <row r="289" spans="1:8" x14ac:dyDescent="0.25">
      <c r="A289" s="145">
        <v>1085</v>
      </c>
      <c r="C289" t="str">
        <f>INDEX(db[NB BM],A289)</f>
        <v xml:space="preserve">Gunting Gunindo FL coklat </v>
      </c>
      <c r="D289" t="str">
        <f>INDEX(db[SUPPLIER],A289)</f>
        <v>GUNINDO</v>
      </c>
      <c r="E289" t="str">
        <f>INDEX(db[QTY/ CTN],A289)</f>
        <v>20 LSN</v>
      </c>
      <c r="F289" t="str">
        <f>INDEX(db[JENIS],A289)</f>
        <v>gunting</v>
      </c>
      <c r="G289">
        <f>INDEX(db[QTY X],A289)</f>
        <v>240</v>
      </c>
      <c r="H289" t="str">
        <f>INDEX(db[STN X],A289)</f>
        <v>PCS</v>
      </c>
    </row>
    <row r="290" spans="1:8" x14ac:dyDescent="0.25">
      <c r="A290" s="145">
        <v>1086</v>
      </c>
      <c r="C290" t="str">
        <f>INDEX(db[NB BM],A290)</f>
        <v xml:space="preserve">Gunting Gunindo FL coklat </v>
      </c>
      <c r="D290" t="str">
        <f>INDEX(db[SUPPLIER],A290)</f>
        <v>GUNINDO</v>
      </c>
      <c r="E290" t="str">
        <f>INDEX(db[QTY/ CTN],A290)</f>
        <v>20 LSN</v>
      </c>
      <c r="F290" t="str">
        <f>INDEX(db[JENIS],A290)</f>
        <v>gunting</v>
      </c>
      <c r="G290">
        <f>INDEX(db[QTY X],A290)</f>
        <v>240</v>
      </c>
      <c r="H290" t="str">
        <f>INDEX(db[STN X],A290)</f>
        <v>PCS</v>
      </c>
    </row>
    <row r="291" spans="1:8" x14ac:dyDescent="0.25">
      <c r="A291" s="145">
        <v>1087</v>
      </c>
      <c r="C291" t="str">
        <f>INDEX(db[NB BM],A291)</f>
        <v xml:space="preserve">Gunting Gunindo FM coklat </v>
      </c>
      <c r="D291" t="str">
        <f>INDEX(db[SUPPLIER],A291)</f>
        <v>GUNINDO</v>
      </c>
      <c r="E291" t="str">
        <f>INDEX(db[QTY/ CTN],A291)</f>
        <v>30 LSN</v>
      </c>
      <c r="F291" t="str">
        <f>INDEX(db[JENIS],A291)</f>
        <v>gunting</v>
      </c>
      <c r="G291">
        <f>INDEX(db[QTY X],A291)</f>
        <v>360</v>
      </c>
      <c r="H291" t="str">
        <f>INDEX(db[STN X],A291)</f>
        <v>PCS</v>
      </c>
    </row>
    <row r="292" spans="1:8" x14ac:dyDescent="0.25">
      <c r="A292" s="145">
        <v>1088</v>
      </c>
      <c r="C292" t="str">
        <f>INDEX(db[NB BM],A292)</f>
        <v xml:space="preserve">Gunting Gunindo FM coklat </v>
      </c>
      <c r="D292" t="str">
        <f>INDEX(db[SUPPLIER],A292)</f>
        <v>GUNINDO</v>
      </c>
      <c r="E292" t="str">
        <f>INDEX(db[QTY/ CTN],A292)</f>
        <v>30 LSN</v>
      </c>
      <c r="F292" t="str">
        <f>INDEX(db[JENIS],A292)</f>
        <v>gunting</v>
      </c>
      <c r="G292">
        <f>INDEX(db[QTY X],A292)</f>
        <v>360</v>
      </c>
      <c r="H292" t="str">
        <f>INDEX(db[STN X],A292)</f>
        <v>PCS</v>
      </c>
    </row>
    <row r="293" spans="1:8" x14ac:dyDescent="0.25">
      <c r="A293" s="145">
        <v>1089</v>
      </c>
      <c r="C293" t="str">
        <f>INDEX(db[NB BM],A293)</f>
        <v xml:space="preserve">Gunting Gunindo SPL coklat </v>
      </c>
      <c r="D293" t="str">
        <f>INDEX(db[SUPPLIER],A293)</f>
        <v>GUNINDO</v>
      </c>
      <c r="E293" t="str">
        <f>INDEX(db[QTY/ CTN],A293)</f>
        <v>30 LSN</v>
      </c>
      <c r="F293" t="str">
        <f>INDEX(db[JENIS],A293)</f>
        <v>gunting</v>
      </c>
      <c r="G293">
        <f>INDEX(db[QTY X],A293)</f>
        <v>360</v>
      </c>
      <c r="H293" t="str">
        <f>INDEX(db[STN X],A293)</f>
        <v>PCS</v>
      </c>
    </row>
    <row r="294" spans="1:8" x14ac:dyDescent="0.25">
      <c r="A294" s="145">
        <v>1090</v>
      </c>
      <c r="C294" t="str">
        <f>INDEX(db[NB BM],A294)</f>
        <v xml:space="preserve">Gunting Gunindo SPL coklat </v>
      </c>
      <c r="D294" t="str">
        <f>INDEX(db[SUPPLIER],A294)</f>
        <v>GUNINDO</v>
      </c>
      <c r="E294" t="str">
        <f>INDEX(db[QTY/ CTN],A294)</f>
        <v>30 LSN</v>
      </c>
      <c r="F294" t="str">
        <f>INDEX(db[JENIS],A294)</f>
        <v>gunting</v>
      </c>
      <c r="G294">
        <f>INDEX(db[QTY X],A294)</f>
        <v>360</v>
      </c>
      <c r="H294" t="str">
        <f>INDEX(db[STN X],A294)</f>
        <v>PCS</v>
      </c>
    </row>
    <row r="295" spans="1:8" x14ac:dyDescent="0.25">
      <c r="A295" s="145">
        <v>1091</v>
      </c>
      <c r="C295" t="str">
        <f>INDEX(db[NB BM],A295)</f>
        <v xml:space="preserve">Gunting Gunindo SPL coklat </v>
      </c>
      <c r="D295" t="str">
        <f>INDEX(db[SUPPLIER],A295)</f>
        <v>GUNINDO</v>
      </c>
      <c r="E295" t="str">
        <f>INDEX(db[QTY/ CTN],A295)</f>
        <v>30 LSN</v>
      </c>
      <c r="F295" t="str">
        <f>INDEX(db[JENIS],A295)</f>
        <v>gunting</v>
      </c>
      <c r="G295">
        <f>INDEX(db[QTY X],A295)</f>
        <v>360</v>
      </c>
      <c r="H295" t="str">
        <f>INDEX(db[STN X],A295)</f>
        <v>PCS</v>
      </c>
    </row>
    <row r="296" spans="1:8" x14ac:dyDescent="0.25">
      <c r="A296" s="145">
        <v>1092</v>
      </c>
      <c r="C296" t="str">
        <f>INDEX(db[NB BM],A296)</f>
        <v xml:space="preserve">Gunting Gunindo SPM Coklat </v>
      </c>
      <c r="D296" t="str">
        <f>INDEX(db[SUPPLIER],A296)</f>
        <v>GUNINDO</v>
      </c>
      <c r="E296" t="str">
        <f>INDEX(db[QTY/ CTN],A296)</f>
        <v>60 LSN</v>
      </c>
      <c r="F296" t="str">
        <f>INDEX(db[JENIS],A296)</f>
        <v>gunting</v>
      </c>
      <c r="G296">
        <f>INDEX(db[QTY X],A296)</f>
        <v>720</v>
      </c>
      <c r="H296" t="str">
        <f>INDEX(db[STN X],A296)</f>
        <v>PCS</v>
      </c>
    </row>
    <row r="297" spans="1:8" x14ac:dyDescent="0.25">
      <c r="A297" s="145">
        <v>1093</v>
      </c>
      <c r="C297" t="str">
        <f>INDEX(db[NB BM],A297)</f>
        <v>Guntacker JK GT-700</v>
      </c>
      <c r="D297" t="str">
        <f>INDEX(db[SUPPLIER],A297)</f>
        <v>ATALI</v>
      </c>
      <c r="E297" t="str">
        <f>INDEX(db[QTY/ CTN],A297)</f>
        <v>6 LSN</v>
      </c>
      <c r="F297" t="str">
        <f>INDEX(db[JENIS],A297)</f>
        <v>stapler</v>
      </c>
      <c r="G297">
        <f>INDEX(db[QTY X],A297)</f>
        <v>72</v>
      </c>
      <c r="H297" t="str">
        <f>INDEX(db[STN X],A297)</f>
        <v>PCS</v>
      </c>
    </row>
    <row r="298" spans="1:8" x14ac:dyDescent="0.25">
      <c r="A298" s="145">
        <v>1094</v>
      </c>
      <c r="C298" t="str">
        <f>INDEX(db[NB BM],A298)</f>
        <v>Guntacker JK GT-701</v>
      </c>
      <c r="D298" t="str">
        <f>INDEX(db[SUPPLIER],A298)</f>
        <v>ATALI</v>
      </c>
      <c r="E298" t="str">
        <f>INDEX(db[QTY/ CTN],A298)</f>
        <v>24 PCS</v>
      </c>
      <c r="F298" t="str">
        <f>INDEX(db[JENIS],A298)</f>
        <v>stapler</v>
      </c>
      <c r="G298">
        <f>INDEX(db[QTY X],A298)</f>
        <v>24</v>
      </c>
      <c r="H298" t="str">
        <f>INDEX(db[STN X],A298)</f>
        <v>PCS</v>
      </c>
    </row>
    <row r="299" spans="1:8" x14ac:dyDescent="0.25">
      <c r="A299" s="145">
        <v>1095</v>
      </c>
      <c r="C299" t="str">
        <f>INDEX(db[NB BM],A299)</f>
        <v>Gunting Ideal K 300</v>
      </c>
      <c r="D299" t="str">
        <f>INDEX(db[SUPPLIER],A299)</f>
        <v>D-R ORIGINAL</v>
      </c>
      <c r="E299" t="str">
        <f>INDEX(db[QTY/ CTN],A299)</f>
        <v>24 LSN</v>
      </c>
      <c r="F299" t="str">
        <f>INDEX(db[JENIS],A299)</f>
        <v>gunting</v>
      </c>
      <c r="G299">
        <f>INDEX(db[QTY X],A299)</f>
        <v>288</v>
      </c>
      <c r="H299" t="str">
        <f>INDEX(db[STN X],A299)</f>
        <v>PCS</v>
      </c>
    </row>
    <row r="300" spans="1:8" x14ac:dyDescent="0.25">
      <c r="A300" s="145">
        <v>1096</v>
      </c>
      <c r="C300" t="str">
        <f>INDEX(db[NB BM],A300)</f>
        <v>Gunting Ideal K 500</v>
      </c>
      <c r="D300" t="str">
        <f>INDEX(db[SUPPLIER],A300)</f>
        <v>D-R ORIGINAL</v>
      </c>
      <c r="E300" t="str">
        <f>INDEX(db[QTY/ CTN],A300)</f>
        <v>24 LSN</v>
      </c>
      <c r="F300" t="str">
        <f>INDEX(db[JENIS],A300)</f>
        <v>gunting</v>
      </c>
      <c r="G300">
        <f>INDEX(db[QTY X],A300)</f>
        <v>288</v>
      </c>
      <c r="H300" t="str">
        <f>INDEX(db[STN X],A300)</f>
        <v>PCS</v>
      </c>
    </row>
    <row r="301" spans="1:8" x14ac:dyDescent="0.25">
      <c r="A301" s="145">
        <v>1097</v>
      </c>
      <c r="C301" t="str">
        <f>INDEX(db[NB BM],A301)</f>
        <v>Gunting Junior J100</v>
      </c>
      <c r="D301" t="str">
        <f>INDEX(db[SUPPLIER],A301)</f>
        <v>D-R ORIGINAL</v>
      </c>
      <c r="E301" t="str">
        <f>INDEX(db[QTY/ CTN],A301)</f>
        <v>48 LSN</v>
      </c>
      <c r="F301" t="str">
        <f>INDEX(db[JENIS],A301)</f>
        <v>gunting</v>
      </c>
      <c r="G301">
        <f>INDEX(db[QTY X],A301)</f>
        <v>576</v>
      </c>
      <c r="H301" t="str">
        <f>INDEX(db[STN X],A301)</f>
        <v>PCS</v>
      </c>
    </row>
    <row r="302" spans="1:8" x14ac:dyDescent="0.25">
      <c r="A302" s="145">
        <v>1098</v>
      </c>
      <c r="C302" t="str">
        <f>INDEX(db[NB BM],A302)</f>
        <v>Gunting Junior J200</v>
      </c>
      <c r="D302" t="str">
        <f>INDEX(db[SUPPLIER],A302)</f>
        <v>D-R ORIGINAL</v>
      </c>
      <c r="E302" t="str">
        <f>INDEX(db[QTY/ CTN],A302)</f>
        <v>48 LSN</v>
      </c>
      <c r="F302" t="str">
        <f>INDEX(db[JENIS],A302)</f>
        <v>gunting</v>
      </c>
      <c r="G302">
        <f>INDEX(db[QTY X],A302)</f>
        <v>576</v>
      </c>
      <c r="H302" t="str">
        <f>INDEX(db[STN X],A302)</f>
        <v>PCS</v>
      </c>
    </row>
    <row r="303" spans="1:8" x14ac:dyDescent="0.25">
      <c r="A303" s="145">
        <v>1099</v>
      </c>
      <c r="C303" t="str">
        <f>INDEX(db[NB BM],A303)</f>
        <v>Gunting Junior J300</v>
      </c>
      <c r="D303" t="str">
        <f>INDEX(db[SUPPLIER],A303)</f>
        <v>D-R ORIGINAL</v>
      </c>
      <c r="E303" t="str">
        <f>INDEX(db[QTY/ CTN],A303)</f>
        <v>24 LSN</v>
      </c>
      <c r="F303" t="str">
        <f>INDEX(db[JENIS],A303)</f>
        <v>gunting</v>
      </c>
      <c r="G303">
        <f>INDEX(db[QTY X],A303)</f>
        <v>288</v>
      </c>
      <c r="H303" t="str">
        <f>INDEX(db[STN X],A303)</f>
        <v>PCS</v>
      </c>
    </row>
    <row r="304" spans="1:8" x14ac:dyDescent="0.25">
      <c r="A304" s="145">
        <v>1100</v>
      </c>
      <c r="C304" t="str">
        <f>INDEX(db[NB BM],A304)</f>
        <v>Gunting Junior J400</v>
      </c>
      <c r="D304" t="str">
        <f>INDEX(db[SUPPLIER],A304)</f>
        <v>D-R ORIGINAL</v>
      </c>
      <c r="E304" t="str">
        <f>INDEX(db[QTY/ CTN],A304)</f>
        <v>24 LSN</v>
      </c>
      <c r="F304" t="str">
        <f>INDEX(db[JENIS],A304)</f>
        <v>gunting</v>
      </c>
      <c r="G304">
        <f>INDEX(db[QTY X],A304)</f>
        <v>288</v>
      </c>
      <c r="H304" t="str">
        <f>INDEX(db[STN X],A304)</f>
        <v>PCS</v>
      </c>
    </row>
    <row r="305" spans="1:8" x14ac:dyDescent="0.25">
      <c r="A305" s="145">
        <v>1101</v>
      </c>
      <c r="C305" t="str">
        <f>INDEX(db[NB BM],A305)</f>
        <v>Gunting Junior J500</v>
      </c>
      <c r="D305" t="str">
        <f>INDEX(db[SUPPLIER],A305)</f>
        <v>D-R ORIGINAL</v>
      </c>
      <c r="E305" t="str">
        <f>INDEX(db[QTY/ CTN],A305)</f>
        <v>20 LSN</v>
      </c>
      <c r="F305" t="str">
        <f>INDEX(db[JENIS],A305)</f>
        <v>gunting</v>
      </c>
      <c r="G305">
        <f>INDEX(db[QTY X],A305)</f>
        <v>240</v>
      </c>
      <c r="H305" t="str">
        <f>INDEX(db[STN X],A305)</f>
        <v>PCS</v>
      </c>
    </row>
    <row r="306" spans="1:8" x14ac:dyDescent="0.25">
      <c r="A306" s="145">
        <v>1102</v>
      </c>
      <c r="C306" t="str">
        <f>INDEX(db[NB BM],A306)</f>
        <v>Gunting Trend SS</v>
      </c>
      <c r="D306" t="str">
        <f>INDEX(db[SUPPLIER],A306)</f>
        <v>D-R ORIGINAL</v>
      </c>
      <c r="E306" t="str">
        <f>INDEX(db[QTY/ CTN],A306)</f>
        <v>60 LSN</v>
      </c>
      <c r="F306" t="str">
        <f>INDEX(db[JENIS],A306)</f>
        <v>gunting</v>
      </c>
      <c r="G306">
        <f>INDEX(db[QTY X],A306)</f>
        <v>720</v>
      </c>
      <c r="H306" t="str">
        <f>INDEX(db[STN X],A306)</f>
        <v>PCS</v>
      </c>
    </row>
    <row r="307" spans="1:8" x14ac:dyDescent="0.25">
      <c r="A307" s="145">
        <v>1103</v>
      </c>
      <c r="C307" t="str">
        <f>INDEX(db[NB BM],A307)</f>
        <v>Tas karung XY 70X70X27/ tegak</v>
      </c>
      <c r="D307" t="str">
        <f>INDEX(db[SUPPLIER],A307)</f>
        <v>SBS</v>
      </c>
      <c r="E307" t="str">
        <f>INDEX(db[QTY/ CTN],A307)</f>
        <v>10 LSN</v>
      </c>
      <c r="F307" t="str">
        <f>INDEX(db[JENIS],A307)</f>
        <v>tas</v>
      </c>
      <c r="G307">
        <f>INDEX(db[QTY X],A307)</f>
        <v>120</v>
      </c>
      <c r="H307" t="str">
        <f>INDEX(db[STN X],A307)</f>
        <v>PCS</v>
      </c>
    </row>
    <row r="308" spans="1:8" x14ac:dyDescent="0.25">
      <c r="A308" s="145">
        <v>1104</v>
      </c>
      <c r="C308" t="str">
        <f>INDEX(db[NB BM],A308)</f>
        <v>Stip Debozz DB-B40</v>
      </c>
      <c r="D308" t="str">
        <f>INDEX(db[SUPPLIER],A308)</f>
        <v>DB STATIONERY</v>
      </c>
      <c r="E308" t="str">
        <f>INDEX(db[QTY/ CTN],A308)</f>
        <v>50 PCS</v>
      </c>
      <c r="F308" t="str">
        <f>INDEX(db[JENIS],A308)</f>
        <v>stip</v>
      </c>
      <c r="G308">
        <f>INDEX(db[QTY X],A308)</f>
        <v>50</v>
      </c>
      <c r="H308" t="str">
        <f>INDEX(db[STN X],A308)</f>
        <v>PCS</v>
      </c>
    </row>
    <row r="309" spans="1:8" x14ac:dyDescent="0.25">
      <c r="A309" s="145">
        <v>1105</v>
      </c>
      <c r="C309" t="str">
        <f>INDEX(db[NB BM],A309)</f>
        <v>Stip Debozz 20 DBB-20B/48 Hitam</v>
      </c>
      <c r="D309" t="str">
        <f>INDEX(db[SUPPLIER],A309)</f>
        <v>DB STATIONERY</v>
      </c>
      <c r="E309" t="str">
        <f>INDEX(db[QTY/ CTN],A309)</f>
        <v>48 PCS</v>
      </c>
      <c r="F309" t="str">
        <f>INDEX(db[JENIS],A309)</f>
        <v>stip</v>
      </c>
      <c r="G309">
        <f>INDEX(db[QTY X],A309)</f>
        <v>48</v>
      </c>
      <c r="H309" t="str">
        <f>INDEX(db[STN X],A309)</f>
        <v>PCS</v>
      </c>
    </row>
    <row r="310" spans="1:8" x14ac:dyDescent="0.25">
      <c r="A310" s="145">
        <v>1106</v>
      </c>
      <c r="C310" t="str">
        <f>INDEX(db[NB BM],A310)</f>
        <v>Stip Debozz DBH-40H Hitam</v>
      </c>
      <c r="D310" t="str">
        <f>INDEX(db[SUPPLIER],A310)</f>
        <v>DB STATIONERY</v>
      </c>
      <c r="E310" t="str">
        <f>INDEX(db[QTY/ CTN],A310)</f>
        <v>40 PCS</v>
      </c>
      <c r="F310" t="str">
        <f>INDEX(db[JENIS],A310)</f>
        <v>stip</v>
      </c>
      <c r="G310">
        <f>INDEX(db[QTY X],A310)</f>
        <v>40</v>
      </c>
      <c r="H310" t="str">
        <f>INDEX(db[STN X],A310)</f>
        <v>PCS</v>
      </c>
    </row>
    <row r="311" spans="1:8" x14ac:dyDescent="0.25">
      <c r="A311" s="145">
        <v>1107</v>
      </c>
      <c r="C311" t="str">
        <f>INDEX(db[NB BM],A311)</f>
        <v>Gunting Gunindo HB-60</v>
      </c>
      <c r="D311" t="str">
        <f>INDEX(db[SUPPLIER],A311)</f>
        <v>GUNINDO</v>
      </c>
      <c r="E311" t="str">
        <f>INDEX(db[QTY/ CTN],A311)</f>
        <v>30 LSN</v>
      </c>
      <c r="F311" t="str">
        <f>INDEX(db[JENIS],A311)</f>
        <v>gunting</v>
      </c>
      <c r="G311">
        <f>INDEX(db[QTY X],A311)</f>
        <v>360</v>
      </c>
      <c r="H311" t="str">
        <f>INDEX(db[STN X],A311)</f>
        <v>PCS</v>
      </c>
    </row>
    <row r="312" spans="1:8" x14ac:dyDescent="0.25">
      <c r="A312" s="145">
        <v>1108</v>
      </c>
      <c r="C312" t="str">
        <f>INDEX(db[NB BM],A312)</f>
        <v>Gunting Gunindo HB-65</v>
      </c>
      <c r="D312" t="str">
        <f>INDEX(db[SUPPLIER],A312)</f>
        <v>GUNINDO</v>
      </c>
      <c r="E312" t="str">
        <f>INDEX(db[QTY/ CTN],A312)</f>
        <v>30 LSN</v>
      </c>
      <c r="F312" t="str">
        <f>INDEX(db[JENIS],A312)</f>
        <v>gunting</v>
      </c>
      <c r="G312">
        <f>INDEX(db[QTY X],A312)</f>
        <v>360</v>
      </c>
      <c r="H312" t="str">
        <f>INDEX(db[STN X],A312)</f>
        <v>PCS</v>
      </c>
    </row>
    <row r="313" spans="1:8" x14ac:dyDescent="0.25">
      <c r="A313" s="145">
        <v>1109</v>
      </c>
      <c r="C313" t="str">
        <f>INDEX(db[NB BM],A313)</f>
        <v>Gunting Gunindo HB-65</v>
      </c>
      <c r="D313" t="str">
        <f>INDEX(db[SUPPLIER],A313)</f>
        <v>GUNINDO</v>
      </c>
      <c r="E313" t="str">
        <f>INDEX(db[QTY/ CTN],A313)</f>
        <v>30 LSN</v>
      </c>
      <c r="F313" t="str">
        <f>INDEX(db[JENIS],A313)</f>
        <v>gunting</v>
      </c>
      <c r="G313">
        <f>INDEX(db[QTY X],A313)</f>
        <v>360</v>
      </c>
      <c r="H313" t="str">
        <f>INDEX(db[STN X],A313)</f>
        <v>PCS</v>
      </c>
    </row>
    <row r="314" spans="1:8" x14ac:dyDescent="0.25">
      <c r="A314" s="145">
        <v>1110</v>
      </c>
      <c r="C314" t="str">
        <f>INDEX(db[NB BM],A314)</f>
        <v>Gunting Gunindo HB 75</v>
      </c>
      <c r="D314" t="str">
        <f>INDEX(db[SUPPLIER],A314)</f>
        <v>GUNINDO</v>
      </c>
      <c r="E314" t="str">
        <f>INDEX(db[QTY/ CTN],A314)</f>
        <v>20 LSN</v>
      </c>
      <c r="F314" t="str">
        <f>INDEX(db[JENIS],A314)</f>
        <v>gunting</v>
      </c>
      <c r="G314">
        <f>INDEX(db[QTY X],A314)</f>
        <v>240</v>
      </c>
      <c r="H314" t="str">
        <f>INDEX(db[STN X],A314)</f>
        <v>PCS</v>
      </c>
    </row>
    <row r="315" spans="1:8" x14ac:dyDescent="0.25">
      <c r="A315" s="145">
        <v>1111</v>
      </c>
      <c r="C315" t="str">
        <f>INDEX(db[NB BM],A315)</f>
        <v>Gunting Gunindo HB 75</v>
      </c>
      <c r="D315" t="str">
        <f>INDEX(db[SUPPLIER],A315)</f>
        <v>GUNINDO</v>
      </c>
      <c r="E315" t="str">
        <f>INDEX(db[QTY/ CTN],A315)</f>
        <v>20 LSN</v>
      </c>
      <c r="F315" t="str">
        <f>INDEX(db[JENIS],A315)</f>
        <v>gunting</v>
      </c>
      <c r="G315">
        <f>INDEX(db[QTY X],A315)</f>
        <v>240</v>
      </c>
      <c r="H315" t="str">
        <f>INDEX(db[STN X],A315)</f>
        <v>PCS</v>
      </c>
    </row>
    <row r="316" spans="1:8" x14ac:dyDescent="0.25">
      <c r="A316" s="145">
        <v>1112</v>
      </c>
      <c r="C316" t="str">
        <f>INDEX(db[NB BM],A316)</f>
        <v>Gunting Gunindo HB 85</v>
      </c>
      <c r="D316" t="str">
        <f>INDEX(db[SUPPLIER],A316)</f>
        <v>GUNINDO</v>
      </c>
      <c r="E316" t="str">
        <f>INDEX(db[QTY/ CTN],A316)</f>
        <v>20 LSN</v>
      </c>
      <c r="F316" t="str">
        <f>INDEX(db[JENIS],A316)</f>
        <v>gunting</v>
      </c>
      <c r="G316">
        <f>INDEX(db[QTY X],A316)</f>
        <v>240</v>
      </c>
      <c r="H316" t="str">
        <f>INDEX(db[STN X],A316)</f>
        <v>PCS</v>
      </c>
    </row>
    <row r="317" spans="1:8" x14ac:dyDescent="0.25">
      <c r="A317" s="145">
        <v>1113</v>
      </c>
      <c r="C317" t="str">
        <f>INDEX(db[NB BM],A317)</f>
        <v>Gunting Gunindo HB 85</v>
      </c>
      <c r="D317" t="str">
        <f>INDEX(db[SUPPLIER],A317)</f>
        <v>GUNINDO</v>
      </c>
      <c r="E317" t="str">
        <f>INDEX(db[QTY/ CTN],A317)</f>
        <v>20 LSN</v>
      </c>
      <c r="F317" t="str">
        <f>INDEX(db[JENIS],A317)</f>
        <v>gunting</v>
      </c>
      <c r="G317">
        <f>INDEX(db[QTY X],A317)</f>
        <v>240</v>
      </c>
      <c r="H317" t="str">
        <f>INDEX(db[STN X],A317)</f>
        <v>PCS</v>
      </c>
    </row>
    <row r="318" spans="1:8" x14ac:dyDescent="0.25">
      <c r="A318" s="145">
        <v>1114</v>
      </c>
      <c r="C318" t="str">
        <f>INDEX(db[NB BM],A318)</f>
        <v>Tas H Bag Lux MY 02 A</v>
      </c>
      <c r="D318" t="str">
        <f>INDEX(db[SUPPLIER],A318)</f>
        <v>SBS</v>
      </c>
      <c r="E318" t="str">
        <f>INDEX(db[QTY/ CTN],A318)</f>
        <v>1 CTN</v>
      </c>
      <c r="F318" t="str">
        <f>INDEX(db[JENIS],A318)</f>
        <v>tas</v>
      </c>
      <c r="G318">
        <f>INDEX(db[QTY X],A318)</f>
        <v>1</v>
      </c>
      <c r="H318" t="str">
        <f>INDEX(db[STN X],A318)</f>
        <v>CTN</v>
      </c>
    </row>
    <row r="319" spans="1:8" x14ac:dyDescent="0.25">
      <c r="A319" s="145">
        <v>1115</v>
      </c>
      <c r="C319" t="str">
        <f>INDEX(db[NB BM],A319)</f>
        <v>Tas Lux Tesla TS-20 L/ 36x30x10/ L</v>
      </c>
      <c r="D319" t="str">
        <f>INDEX(db[SUPPLIER],A319)</f>
        <v>SBS</v>
      </c>
      <c r="E319" t="str">
        <f>INDEX(db[QTY/ CTN],A319)</f>
        <v>180 PCS</v>
      </c>
      <c r="F319" t="str">
        <f>INDEX(db[JENIS],A319)</f>
        <v>tas</v>
      </c>
      <c r="G319">
        <f>INDEX(db[QTY X],A319)</f>
        <v>180</v>
      </c>
      <c r="H319" t="str">
        <f>INDEX(db[STN X],A319)</f>
        <v>PCS</v>
      </c>
    </row>
    <row r="320" spans="1:8" x14ac:dyDescent="0.25">
      <c r="A320" s="145">
        <v>1116</v>
      </c>
      <c r="C320" t="str">
        <f>INDEX(db[NB BM],A320)</f>
        <v>Tas Lux Tesla TS-20 M/ 27x32x9/ M</v>
      </c>
      <c r="D320" t="str">
        <f>INDEX(db[SUPPLIER],A320)</f>
        <v>SBS</v>
      </c>
      <c r="E320" t="str">
        <f>INDEX(db[QTY/ CTN],A320)</f>
        <v>240 PCS</v>
      </c>
      <c r="F320" t="str">
        <f>INDEX(db[JENIS],A320)</f>
        <v>tas</v>
      </c>
      <c r="G320">
        <f>INDEX(db[QTY X],A320)</f>
        <v>240</v>
      </c>
      <c r="H320" t="str">
        <f>INDEX(db[STN X],A320)</f>
        <v>PCS</v>
      </c>
    </row>
    <row r="321" spans="1:8" x14ac:dyDescent="0.25">
      <c r="A321" s="145">
        <v>1117</v>
      </c>
      <c r="C321" t="str">
        <f>INDEX(db[NB BM],A321)</f>
        <v>Stapler JK HD-12A/ 13</v>
      </c>
      <c r="D321" t="str">
        <f>INDEX(db[SUPPLIER],A321)</f>
        <v>ATALI</v>
      </c>
      <c r="E321" t="str">
        <f>INDEX(db[QTY/ CTN],A321)</f>
        <v>12 PCS</v>
      </c>
      <c r="F321" t="str">
        <f>INDEX(db[JENIS],A321)</f>
        <v>stapler</v>
      </c>
      <c r="G321">
        <f>INDEX(db[QTY X],A321)</f>
        <v>12</v>
      </c>
      <c r="H321" t="str">
        <f>INDEX(db[STN X],A321)</f>
        <v>PCS</v>
      </c>
    </row>
    <row r="322" spans="1:8" x14ac:dyDescent="0.25">
      <c r="A322" s="145">
        <v>1118</v>
      </c>
      <c r="C322" t="str">
        <f>INDEX(db[NB BM],A322)</f>
        <v>Stapler JK HD-12N/13</v>
      </c>
      <c r="D322" t="str">
        <f>INDEX(db[SUPPLIER],A322)</f>
        <v>ATALI</v>
      </c>
      <c r="E322" t="str">
        <f>INDEX(db[QTY/ CTN],A322)</f>
        <v>12 PCS</v>
      </c>
      <c r="F322" t="str">
        <f>INDEX(db[JENIS],A322)</f>
        <v>stapler</v>
      </c>
      <c r="G322">
        <f>INDEX(db[QTY X],A322)</f>
        <v>12</v>
      </c>
      <c r="H322" t="str">
        <f>INDEX(db[STN X],A322)</f>
        <v>PCS</v>
      </c>
    </row>
    <row r="323" spans="1:8" x14ac:dyDescent="0.25">
      <c r="A323" s="145">
        <v>1119</v>
      </c>
      <c r="C323" t="str">
        <f>INDEX(db[NB BM],A323)</f>
        <v>Stabillo Highlighter TF 616 24 PCS</v>
      </c>
      <c r="D323">
        <f>INDEX(db[SUPPLIER],A323)</f>
        <v>99</v>
      </c>
      <c r="E323" t="str">
        <f>INDEX(db[QTY/ CTN],A323)</f>
        <v>32 PAK (24 PCS)</v>
      </c>
      <c r="F323" t="str">
        <f>INDEX(db[JENIS],A323)</f>
        <v>spidol</v>
      </c>
      <c r="G323">
        <f>INDEX(db[QTY X],A323)</f>
        <v>768</v>
      </c>
      <c r="H323" t="str">
        <f>INDEX(db[STN X],A323)</f>
        <v>PCS</v>
      </c>
    </row>
    <row r="324" spans="1:8" x14ac:dyDescent="0.25">
      <c r="A324" s="145">
        <v>1120</v>
      </c>
      <c r="C324" t="str">
        <f>INDEX(db[NB BM],A324)</f>
        <v>Stabillo Highlighter Debozz DB-SB007</v>
      </c>
      <c r="D324" t="str">
        <f>INDEX(db[SUPPLIER],A324)</f>
        <v>DB STATIONERY</v>
      </c>
      <c r="E324" t="str">
        <f>INDEX(db[QTY/ CTN],A324)</f>
        <v>72 LSN</v>
      </c>
      <c r="F324" t="str">
        <f>INDEX(db[JENIS],A324)</f>
        <v>spidol</v>
      </c>
      <c r="G324">
        <f>INDEX(db[QTY X],A324)</f>
        <v>864</v>
      </c>
      <c r="H324" t="str">
        <f>INDEX(db[STN X],A324)</f>
        <v>PCS</v>
      </c>
    </row>
    <row r="325" spans="1:8" x14ac:dyDescent="0.25">
      <c r="A325" s="145">
        <v>1121</v>
      </c>
      <c r="C325" t="str">
        <f>INDEX(db[NB BM],A325)</f>
        <v>Stabillo Highlighter JK HL-1 kuning</v>
      </c>
      <c r="D325" t="str">
        <f>INDEX(db[SUPPLIER],A325)</f>
        <v>ATALI</v>
      </c>
      <c r="E325" t="str">
        <f>INDEX(db[QTY/ CTN],A325)</f>
        <v>72 BOX (10 PCS)</v>
      </c>
      <c r="F325" t="str">
        <f>INDEX(db[JENIS],A325)</f>
        <v>spidol</v>
      </c>
      <c r="G325">
        <f>INDEX(db[QTY X],A325)</f>
        <v>720</v>
      </c>
      <c r="H325" t="str">
        <f>INDEX(db[STN X],A325)</f>
        <v>PCS</v>
      </c>
    </row>
    <row r="326" spans="1:8" x14ac:dyDescent="0.25">
      <c r="A326" s="145">
        <v>1122</v>
      </c>
      <c r="C326" t="str">
        <f>INDEX(db[NB BM],A326)</f>
        <v>Stabillo Highlighter JK HL-2 hijau</v>
      </c>
      <c r="D326" t="str">
        <f>INDEX(db[SUPPLIER],A326)</f>
        <v>ATALI</v>
      </c>
      <c r="E326" t="str">
        <f>INDEX(db[QTY/ CTN],A326)</f>
        <v>72 BOX (10 PCS)</v>
      </c>
      <c r="F326" t="str">
        <f>INDEX(db[JENIS],A326)</f>
        <v>spidol</v>
      </c>
      <c r="G326">
        <f>INDEX(db[QTY X],A326)</f>
        <v>720</v>
      </c>
      <c r="H326" t="str">
        <f>INDEX(db[STN X],A326)</f>
        <v>PCS</v>
      </c>
    </row>
    <row r="327" spans="1:8" x14ac:dyDescent="0.25">
      <c r="A327" s="145">
        <v>1123</v>
      </c>
      <c r="C327" t="str">
        <f>INDEX(db[NB BM],A327)</f>
        <v>Stabillo Highlighter JK HL-3 BIRU</v>
      </c>
      <c r="D327" t="str">
        <f>INDEX(db[SUPPLIER],A327)</f>
        <v>ATALI</v>
      </c>
      <c r="E327" t="str">
        <f>INDEX(db[QTY/ CTN],A327)</f>
        <v>72 BOX (10 PCS)</v>
      </c>
      <c r="F327" t="str">
        <f>INDEX(db[JENIS],A327)</f>
        <v>spidol</v>
      </c>
      <c r="G327">
        <f>INDEX(db[QTY X],A327)</f>
        <v>720</v>
      </c>
      <c r="H327" t="str">
        <f>INDEX(db[STN X],A327)</f>
        <v>PCS</v>
      </c>
    </row>
    <row r="328" spans="1:8" x14ac:dyDescent="0.25">
      <c r="A328" s="145">
        <v>1124</v>
      </c>
      <c r="C328" t="str">
        <f>INDEX(db[NB BM],A328)</f>
        <v>Stabillo Highlighter JK HL-4 pink</v>
      </c>
      <c r="D328" t="str">
        <f>INDEX(db[SUPPLIER],A328)</f>
        <v>ATALI</v>
      </c>
      <c r="E328" t="str">
        <f>INDEX(db[QTY/ CTN],A328)</f>
        <v>72 BOX (10 PCS)</v>
      </c>
      <c r="F328" t="str">
        <f>INDEX(db[JENIS],A328)</f>
        <v>spidol</v>
      </c>
      <c r="G328">
        <f>INDEX(db[QTY X],A328)</f>
        <v>720</v>
      </c>
      <c r="H328" t="str">
        <f>INDEX(db[STN X],A328)</f>
        <v>PCS</v>
      </c>
    </row>
    <row r="329" spans="1:8" x14ac:dyDescent="0.25">
      <c r="A329" s="145">
        <v>1126</v>
      </c>
      <c r="C329" t="str">
        <f>INDEX(db[NB BM],A329)</f>
        <v>Tas Spunbound 30 x 40 x 8 Hj Stabillo WSG</v>
      </c>
      <c r="D329" t="str">
        <f>INDEX(db[SUPPLIER],A329)</f>
        <v>WIRA INDO SPUNBOUND</v>
      </c>
      <c r="E329" t="str">
        <f>INDEX(db[QTY/ CTN],A329)</f>
        <v>50 LSN</v>
      </c>
      <c r="F329" t="str">
        <f>INDEX(db[JENIS],A329)</f>
        <v>tas</v>
      </c>
      <c r="G329">
        <f>INDEX(db[QTY X],A329)</f>
        <v>600</v>
      </c>
      <c r="H329" t="str">
        <f>INDEX(db[STN X],A329)</f>
        <v>PCS</v>
      </c>
    </row>
    <row r="330" spans="1:8" x14ac:dyDescent="0.25">
      <c r="A330" s="145">
        <v>1127</v>
      </c>
      <c r="C330" t="str">
        <f>INDEX(db[NB BM],A330)</f>
        <v>Tas Spunbound 30 x 40 x 8 Kuning WBY</v>
      </c>
      <c r="D330" t="str">
        <f>INDEX(db[SUPPLIER],A330)</f>
        <v>WIRA INDO SPUNBOUND</v>
      </c>
      <c r="E330" t="str">
        <f>INDEX(db[QTY/ CTN],A330)</f>
        <v>50 LSN</v>
      </c>
      <c r="F330" t="str">
        <f>INDEX(db[JENIS],A330)</f>
        <v>tas</v>
      </c>
      <c r="G330">
        <f>INDEX(db[QTY X],A330)</f>
        <v>600</v>
      </c>
      <c r="H330" t="str">
        <f>INDEX(db[STN X],A330)</f>
        <v>PCS</v>
      </c>
    </row>
    <row r="331" spans="1:8" x14ac:dyDescent="0.25">
      <c r="A331" s="145">
        <v>1128</v>
      </c>
      <c r="C331" t="str">
        <f>INDEX(db[NB BM],A331)</f>
        <v>Tas Spunbound 38 x 45 x 8 Hj</v>
      </c>
      <c r="D331" t="str">
        <f>INDEX(db[SUPPLIER],A331)</f>
        <v>WIRA INDO SPUNBOUND</v>
      </c>
      <c r="E331" t="str">
        <f>INDEX(db[QTY/ CTN],A331)</f>
        <v>50 LSN</v>
      </c>
      <c r="F331" t="str">
        <f>INDEX(db[JENIS],A331)</f>
        <v>tas</v>
      </c>
      <c r="G331">
        <f>INDEX(db[QTY X],A331)</f>
        <v>600</v>
      </c>
      <c r="H331" t="str">
        <f>INDEX(db[STN X],A331)</f>
        <v>PCS</v>
      </c>
    </row>
    <row r="332" spans="1:8" x14ac:dyDescent="0.25">
      <c r="A332" s="145">
        <v>1129</v>
      </c>
      <c r="C332" t="str">
        <f>INDEX(db[NB BM],A332)</f>
        <v>Tas Spunbound 38 x 45 x 8 Kuning WBY</v>
      </c>
      <c r="D332" t="str">
        <f>INDEX(db[SUPPLIER],A332)</f>
        <v>WIRA INDO SPUNBOUND</v>
      </c>
      <c r="E332" t="str">
        <f>INDEX(db[QTY/ CTN],A332)</f>
        <v>50 LSN</v>
      </c>
      <c r="F332" t="str">
        <f>INDEX(db[JENIS],A332)</f>
        <v>tas</v>
      </c>
      <c r="G332">
        <f>INDEX(db[QTY X],A332)</f>
        <v>600</v>
      </c>
      <c r="H332" t="str">
        <f>INDEX(db[STN X],A332)</f>
        <v>PCS</v>
      </c>
    </row>
    <row r="333" spans="1:8" x14ac:dyDescent="0.25">
      <c r="A333" s="145">
        <v>1130</v>
      </c>
      <c r="C333" t="str">
        <f>INDEX(db[NB BM],A333)</f>
        <v>Id card Tali Cantol PLK/ Biru</v>
      </c>
      <c r="D333" t="str">
        <f>INDEX(db[SUPPLIER],A333)</f>
        <v>SBS</v>
      </c>
      <c r="E333" t="str">
        <f>INDEX(db[QTY/ CTN],A333)</f>
        <v>50 PAK (100 PCS)</v>
      </c>
      <c r="F333" t="str">
        <f>INDEX(db[JENIS],A333)</f>
        <v>kartu</v>
      </c>
      <c r="G333">
        <f>INDEX(db[QTY X],A333)</f>
        <v>5000</v>
      </c>
      <c r="H333" t="str">
        <f>INDEX(db[STN X],A333)</f>
        <v>PCS</v>
      </c>
    </row>
    <row r="334" spans="1:8" x14ac:dyDescent="0.25">
      <c r="A334" s="145">
        <v>1131</v>
      </c>
      <c r="C334" t="str">
        <f>INDEX(db[NB BM],A334)</f>
        <v>Id Card Tali Cantol PLK Biru  007</v>
      </c>
      <c r="D334" t="str">
        <f>INDEX(db[SUPPLIER],A334)</f>
        <v>SBS</v>
      </c>
      <c r="E334" t="str">
        <f>INDEX(db[QTY/ CTN],A334)</f>
        <v>50 PAK (100 PCS)</v>
      </c>
      <c r="F334" t="str">
        <f>INDEX(db[JENIS],A334)</f>
        <v>kartu</v>
      </c>
      <c r="G334">
        <f>INDEX(db[QTY X],A334)</f>
        <v>5000</v>
      </c>
      <c r="H334" t="str">
        <f>INDEX(db[STN X],A334)</f>
        <v>PCS</v>
      </c>
    </row>
    <row r="335" spans="1:8" x14ac:dyDescent="0.25">
      <c r="A335" s="145">
        <v>1132</v>
      </c>
      <c r="C335" t="str">
        <f>INDEX(db[NB BM],A335)</f>
        <v>Id Card Tali Cantol PLK Hijau 008</v>
      </c>
      <c r="D335" t="str">
        <f>INDEX(db[SUPPLIER],A335)</f>
        <v>SBS</v>
      </c>
      <c r="E335" t="str">
        <f>INDEX(db[QTY/ CTN],A335)</f>
        <v>50 PAK (100 PCS)</v>
      </c>
      <c r="F335" t="str">
        <f>INDEX(db[JENIS],A335)</f>
        <v>kartu</v>
      </c>
      <c r="G335">
        <f>INDEX(db[QTY X],A335)</f>
        <v>5000</v>
      </c>
      <c r="H335" t="str">
        <f>INDEX(db[STN X],A335)</f>
        <v>PCS</v>
      </c>
    </row>
    <row r="336" spans="1:8" x14ac:dyDescent="0.25">
      <c r="A336" s="145">
        <v>1133</v>
      </c>
      <c r="C336" t="str">
        <f>INDEX(db[NB BM],A336)</f>
        <v>Id card Tali Cantol PLK/ Hitam</v>
      </c>
      <c r="D336" t="str">
        <f>INDEX(db[SUPPLIER],A336)</f>
        <v>SBS</v>
      </c>
      <c r="E336" t="str">
        <f>INDEX(db[QTY/ CTN],A336)</f>
        <v>50 PAK (100 PCS)</v>
      </c>
      <c r="F336" t="str">
        <f>INDEX(db[JENIS],A336)</f>
        <v>kartu</v>
      </c>
      <c r="G336">
        <f>INDEX(db[QTY X],A336)</f>
        <v>5000</v>
      </c>
      <c r="H336" t="str">
        <f>INDEX(db[STN X],A336)</f>
        <v>PCS</v>
      </c>
    </row>
    <row r="337" spans="1:8" x14ac:dyDescent="0.25">
      <c r="A337" s="145">
        <v>1134</v>
      </c>
      <c r="C337" t="str">
        <f>INDEX(db[NB BM],A337)</f>
        <v>Id Card Tali Cantol PLK Hitam 009</v>
      </c>
      <c r="D337" t="str">
        <f>INDEX(db[SUPPLIER],A337)</f>
        <v>SBS</v>
      </c>
      <c r="E337" t="str">
        <f>INDEX(db[QTY/ CTN],A337)</f>
        <v>50 PAK (100 PCS)</v>
      </c>
      <c r="F337" t="str">
        <f>INDEX(db[JENIS],A337)</f>
        <v>kartu</v>
      </c>
      <c r="G337">
        <f>INDEX(db[QTY X],A337)</f>
        <v>5000</v>
      </c>
      <c r="H337" t="str">
        <f>INDEX(db[STN X],A337)</f>
        <v>PCS</v>
      </c>
    </row>
    <row r="338" spans="1:8" x14ac:dyDescent="0.25">
      <c r="A338" s="145">
        <v>1135</v>
      </c>
      <c r="C338" t="str">
        <f>INDEX(db[NB BM],A338)</f>
        <v>ID card B2</v>
      </c>
      <c r="D338" t="str">
        <f>INDEX(db[SUPPLIER],A338)</f>
        <v>SBS</v>
      </c>
      <c r="E338" t="str">
        <f>INDEX(db[QTY/ CTN],A338)</f>
        <v>250 PAK (20 PCS)</v>
      </c>
      <c r="F338" t="str">
        <f>INDEX(db[JENIS],A338)</f>
        <v>kartu</v>
      </c>
      <c r="G338">
        <f>INDEX(db[QTY X],A338)</f>
        <v>5000</v>
      </c>
      <c r="H338" t="str">
        <f>INDEX(db[STN X],A338)</f>
        <v>PCS</v>
      </c>
    </row>
    <row r="339" spans="1:8" x14ac:dyDescent="0.25">
      <c r="A339" s="145">
        <v>1136</v>
      </c>
      <c r="C339" t="str">
        <f>INDEX(db[NB BM],A339)</f>
        <v>Id Card DBS 1057 Biru</v>
      </c>
      <c r="D339" t="str">
        <f>INDEX(db[SUPPLIER],A339)</f>
        <v>BINTANG SAUDARA</v>
      </c>
      <c r="E339" t="str">
        <f>INDEX(db[QTY/ CTN],A339)</f>
        <v>3000 PCS</v>
      </c>
      <c r="F339" t="str">
        <f>INDEX(db[JENIS],A339)</f>
        <v>kartu</v>
      </c>
      <c r="G339">
        <f>INDEX(db[QTY X],A339)</f>
        <v>3000</v>
      </c>
      <c r="H339" t="str">
        <f>INDEX(db[STN X],A339)</f>
        <v>PCS</v>
      </c>
    </row>
    <row r="340" spans="1:8" x14ac:dyDescent="0.25">
      <c r="A340" s="145">
        <v>1137</v>
      </c>
      <c r="C340" t="str">
        <f>INDEX(db[NB BM],A340)</f>
        <v>Id card JBS-107 transparan</v>
      </c>
      <c r="D340" t="str">
        <f>INDEX(db[SUPPLIER],A340)</f>
        <v>BINTANG SAUDARA</v>
      </c>
      <c r="E340" t="str">
        <f>INDEX(db[QTY/ CTN],A340)</f>
        <v>3000 PCS</v>
      </c>
      <c r="F340" t="str">
        <f>INDEX(db[JENIS],A340)</f>
        <v>kartu</v>
      </c>
      <c r="G340">
        <f>INDEX(db[QTY X],A340)</f>
        <v>3000</v>
      </c>
      <c r="H340" t="str">
        <f>INDEX(db[STN X],A340)</f>
        <v>PCS</v>
      </c>
    </row>
    <row r="341" spans="1:8" x14ac:dyDescent="0.25">
      <c r="A341" s="145">
        <v>1138</v>
      </c>
      <c r="C341" t="str">
        <f>INDEX(db[NB BM],A341)</f>
        <v>ID Card Plastik Ukuran A2</v>
      </c>
      <c r="D341" t="str">
        <f>INDEX(db[SUPPLIER],A341)</f>
        <v>SINAR KOTA</v>
      </c>
      <c r="E341" t="str">
        <f>INDEX(db[QTY/ CTN],A341)</f>
        <v>6000 PCS</v>
      </c>
      <c r="F341" t="str">
        <f>INDEX(db[JENIS],A341)</f>
        <v>dll</v>
      </c>
      <c r="G341">
        <f>INDEX(db[QTY X],A341)</f>
        <v>6000</v>
      </c>
      <c r="H341" t="str">
        <f>INDEX(db[STN X],A341)</f>
        <v>PCS</v>
      </c>
    </row>
    <row r="342" spans="1:8" x14ac:dyDescent="0.25">
      <c r="A342" s="145">
        <v>1139</v>
      </c>
      <c r="C342" t="str">
        <f>INDEX(db[NB BM],A342)</f>
        <v>Id card Tali Cantol PLK/ Hitam</v>
      </c>
      <c r="D342" t="str">
        <f>INDEX(db[SUPPLIER],A342)</f>
        <v>SBS</v>
      </c>
      <c r="E342" t="str">
        <f>INDEX(db[QTY/ CTN],A342)</f>
        <v>5000 PCS</v>
      </c>
      <c r="F342" t="str">
        <f>INDEX(db[JENIS],A342)</f>
        <v>kartu</v>
      </c>
      <c r="G342">
        <f>INDEX(db[QTY X],A342)</f>
        <v>5000</v>
      </c>
      <c r="H342" t="str">
        <f>INDEX(db[STN X],A342)</f>
        <v>PCS</v>
      </c>
    </row>
    <row r="343" spans="1:8" x14ac:dyDescent="0.25">
      <c r="A343" s="145">
        <v>1140</v>
      </c>
      <c r="C343" t="str">
        <f>INDEX(db[NB BM],A343)</f>
        <v>Id card Tali Cantol PLK/ Putih</v>
      </c>
      <c r="D343" t="str">
        <f>INDEX(db[SUPPLIER],A343)</f>
        <v>SBS</v>
      </c>
      <c r="E343" t="str">
        <f>INDEX(db[QTY/ CTN],A343)</f>
        <v>5000 PCS</v>
      </c>
      <c r="F343" t="str">
        <f>INDEX(db[JENIS],A343)</f>
        <v>kartu</v>
      </c>
      <c r="G343">
        <f>INDEX(db[QTY X],A343)</f>
        <v>5000</v>
      </c>
      <c r="H343" t="str">
        <f>INDEX(db[STN X],A343)</f>
        <v>PCS</v>
      </c>
    </row>
    <row r="344" spans="1:8" x14ac:dyDescent="0.25">
      <c r="A344" s="145">
        <v>1141</v>
      </c>
      <c r="C344" t="str">
        <f>INDEX(db[NB BM],A344)</f>
        <v>Index dan memo OM-45 kertas kotak</v>
      </c>
      <c r="D344" t="str">
        <f>INDEX(db[SUPPLIER],A344)</f>
        <v>ATALI</v>
      </c>
      <c r="E344" t="str">
        <f>INDEX(db[QTY/ CTN],A344)</f>
        <v>36 BOX (30 SET)</v>
      </c>
      <c r="F344" t="str">
        <f>INDEX(db[JENIS],A344)</f>
        <v>note</v>
      </c>
      <c r="G344">
        <f>INDEX(db[QTY X],A344)</f>
        <v>1080</v>
      </c>
      <c r="H344" t="str">
        <f>INDEX(db[STN X],A344)</f>
        <v>SET</v>
      </c>
    </row>
    <row r="345" spans="1:8" x14ac:dyDescent="0.25">
      <c r="A345" s="145">
        <v>1142</v>
      </c>
      <c r="C345" t="str">
        <f>INDEX(db[NB BM],A345)</f>
        <v>Isi Gel 1.0 TG 308-ARB biru</v>
      </c>
      <c r="D345" t="str">
        <f>INDEX(db[SUPPLIER],A345)</f>
        <v>DB</v>
      </c>
      <c r="E345" t="str">
        <f>INDEX(db[QTY/ CTN],A345)</f>
        <v>80 PCS</v>
      </c>
      <c r="F345" t="str">
        <f>INDEX(db[JENIS],A345)</f>
        <v>isi</v>
      </c>
      <c r="G345">
        <f>INDEX(db[QTY X],A345)</f>
        <v>80</v>
      </c>
      <c r="H345" t="str">
        <f>INDEX(db[STN X],A345)</f>
        <v>PCS</v>
      </c>
    </row>
    <row r="346" spans="1:8" x14ac:dyDescent="0.25">
      <c r="A346" s="145">
        <v>1143</v>
      </c>
      <c r="C346" t="str">
        <f>INDEX(db[NB BM],A346)</f>
        <v>Isi Gel 1.0 TG 308</v>
      </c>
      <c r="D346" t="str">
        <f>INDEX(db[SUPPLIER],A346)</f>
        <v>DB STATIONERY</v>
      </c>
      <c r="E346" t="str">
        <f>INDEX(db[QTY/ CTN],A346)</f>
        <v>80 PCS</v>
      </c>
      <c r="F346" t="str">
        <f>INDEX(db[JENIS],A346)</f>
        <v>isi</v>
      </c>
      <c r="G346">
        <f>INDEX(db[QTY X],A346)</f>
        <v>80</v>
      </c>
      <c r="H346" t="str">
        <f>INDEX(db[STN X],A346)</f>
        <v>PCS</v>
      </c>
    </row>
    <row r="347" spans="1:8" x14ac:dyDescent="0.25">
      <c r="A347" s="145">
        <v>1144</v>
      </c>
      <c r="C347" t="str">
        <f>INDEX(db[NB BM],A347)</f>
        <v>Isi Gel 1.0 TG 308-AR hitam</v>
      </c>
      <c r="D347" t="str">
        <f>INDEX(db[SUPPLIER],A347)</f>
        <v>DB</v>
      </c>
      <c r="E347" t="str">
        <f>INDEX(db[QTY/ CTN],A347)</f>
        <v>80 PCS</v>
      </c>
      <c r="F347" t="str">
        <f>INDEX(db[JENIS],A347)</f>
        <v>isi</v>
      </c>
      <c r="G347">
        <f>INDEX(db[QTY X],A347)</f>
        <v>80</v>
      </c>
      <c r="H347" t="str">
        <f>INDEX(db[STN X],A347)</f>
        <v>PCS</v>
      </c>
    </row>
    <row r="348" spans="1:8" x14ac:dyDescent="0.25">
      <c r="A348" s="145">
        <v>1145</v>
      </c>
      <c r="C348" t="str">
        <f>INDEX(db[NB BM],A348)</f>
        <v>Isi Gel 1.0 TG 308-AR</v>
      </c>
      <c r="D348">
        <f>INDEX(db[SUPPLIER],A348)</f>
        <v>99</v>
      </c>
      <c r="E348" t="str">
        <f>INDEX(db[QTY/ CTN],A348)</f>
        <v>80 PAK</v>
      </c>
      <c r="F348" t="str">
        <f>INDEX(db[JENIS],A348)</f>
        <v>isi</v>
      </c>
      <c r="G348">
        <f>INDEX(db[QTY X],A348)</f>
        <v>80</v>
      </c>
      <c r="H348" t="str">
        <f>INDEX(db[STN X],A348)</f>
        <v>PAK</v>
      </c>
    </row>
    <row r="349" spans="1:8" x14ac:dyDescent="0.25">
      <c r="A349" s="145">
        <v>1146</v>
      </c>
      <c r="C349" t="str">
        <f>INDEX(db[NB BM],A349)</f>
        <v>Isi gel TZ-501 R</v>
      </c>
      <c r="D349" t="str">
        <f>INDEX(db[SUPPLIER],A349)</f>
        <v>DB</v>
      </c>
      <c r="E349" t="str">
        <f>INDEX(db[QTY/ CTN],A349)</f>
        <v>96 LSN</v>
      </c>
      <c r="F349" t="str">
        <f>INDEX(db[JENIS],A349)</f>
        <v>isi</v>
      </c>
      <c r="G349">
        <f>INDEX(db[QTY X],A349)</f>
        <v>1152</v>
      </c>
      <c r="H349" t="str">
        <f>INDEX(db[STN X],A349)</f>
        <v>PCS</v>
      </c>
    </row>
    <row r="350" spans="1:8" x14ac:dyDescent="0.25">
      <c r="A350" s="145">
        <v>1147</v>
      </c>
      <c r="C350" t="str">
        <f>INDEX(db[NB BM],A350)</f>
        <v>Isi gel Retract DB-GR900</v>
      </c>
      <c r="D350" t="str">
        <f>INDEX(db[SUPPLIER],A350)</f>
        <v>DB</v>
      </c>
      <c r="E350" t="str">
        <f>INDEX(db[QTY/ CTN],A350)</f>
        <v>144 LSN</v>
      </c>
      <c r="F350" t="str">
        <f>INDEX(db[JENIS],A350)</f>
        <v>isi</v>
      </c>
      <c r="G350">
        <f>INDEX(db[QTY X],A350)</f>
        <v>1728</v>
      </c>
      <c r="H350" t="str">
        <f>INDEX(db[STN X],A350)</f>
        <v>PCS</v>
      </c>
    </row>
    <row r="351" spans="1:8" x14ac:dyDescent="0.25">
      <c r="A351" s="145">
        <v>1148</v>
      </c>
      <c r="C351" t="str">
        <f>INDEX(db[NB BM],A351)</f>
        <v>Isi GW no.10</v>
      </c>
      <c r="D351" t="str">
        <f>INDEX(db[SUPPLIER],A351)</f>
        <v>LAYS</v>
      </c>
      <c r="E351" t="str">
        <f>INDEX(db[QTY/ CTN],A351)</f>
        <v>100 PAK</v>
      </c>
      <c r="F351" t="str">
        <f>INDEX(db[JENIS],A351)</f>
        <v>isi</v>
      </c>
      <c r="G351">
        <f>INDEX(db[QTY X],A351)</f>
        <v>100</v>
      </c>
      <c r="H351" t="str">
        <f>INDEX(db[STN X],A351)</f>
        <v>PAK</v>
      </c>
    </row>
    <row r="352" spans="1:8" x14ac:dyDescent="0.25">
      <c r="A352" s="145">
        <v>1149</v>
      </c>
      <c r="C352" t="str">
        <f>INDEX(db[NB BM],A352)</f>
        <v>Isi GW no.369</v>
      </c>
      <c r="D352" t="str">
        <f>INDEX(db[SUPPLIER],A352)</f>
        <v>LAYS</v>
      </c>
      <c r="E352" t="str">
        <f>INDEX(db[QTY/ CTN],A352)</f>
        <v>50 PAK</v>
      </c>
      <c r="F352" t="str">
        <f>INDEX(db[JENIS],A352)</f>
        <v>isi</v>
      </c>
      <c r="G352">
        <f>INDEX(db[QTY X],A352)</f>
        <v>50</v>
      </c>
      <c r="H352" t="str">
        <f>INDEX(db[STN X],A352)</f>
        <v>PAK</v>
      </c>
    </row>
    <row r="353" spans="1:8" x14ac:dyDescent="0.25">
      <c r="A353" s="145">
        <v>1150</v>
      </c>
      <c r="C353" t="str">
        <f>INDEX(db[NB BM],A353)</f>
        <v>Isi Mechpen 0.9mm</v>
      </c>
      <c r="D353" t="str">
        <f>INDEX(db[SUPPLIER],A353)</f>
        <v>DB STATIONERY</v>
      </c>
      <c r="E353" t="str">
        <f>INDEX(db[QTY/ CTN],A353)</f>
        <v>120 LSN</v>
      </c>
      <c r="F353" t="str">
        <f>INDEX(db[JENIS],A353)</f>
        <v>isi</v>
      </c>
      <c r="G353">
        <f>INDEX(db[QTY X],A353)</f>
        <v>1440</v>
      </c>
      <c r="H353" t="str">
        <f>INDEX(db[STN X],A353)</f>
        <v>PCS</v>
      </c>
    </row>
    <row r="354" spans="1:8" x14ac:dyDescent="0.25">
      <c r="A354" s="145">
        <v>1151</v>
      </c>
      <c r="C354" t="str">
        <f>INDEX(db[NB BM],A354)</f>
        <v>Isi Pensil TF-602 120mm x 2mm</v>
      </c>
      <c r="D354" t="str">
        <f>INDEX(db[SUPPLIER],A354)</f>
        <v>DUTA BUANA</v>
      </c>
      <c r="E354" t="str">
        <f>INDEX(db[QTY/ CTN],A354)</f>
        <v>96 LSN</v>
      </c>
      <c r="F354" t="str">
        <f>INDEX(db[JENIS],A354)</f>
        <v>isi</v>
      </c>
      <c r="G354">
        <f>INDEX(db[QTY X],A354)</f>
        <v>1152</v>
      </c>
      <c r="H354" t="str">
        <f>INDEX(db[STN X],A354)</f>
        <v>PCS</v>
      </c>
    </row>
    <row r="355" spans="1:8" x14ac:dyDescent="0.25">
      <c r="A355" s="145">
        <v>1152</v>
      </c>
      <c r="C355" t="str">
        <f>INDEX(db[NB BM],A355)</f>
        <v>Isi pensil 2B 2.0 DB-IMP062</v>
      </c>
      <c r="D355" t="str">
        <f>INDEX(db[SUPPLIER],A355)</f>
        <v>DB STATIONERY</v>
      </c>
      <c r="E355" t="str">
        <f>INDEX(db[QTY/ CTN],A355)</f>
        <v>120 LSN</v>
      </c>
      <c r="F355" t="str">
        <f>INDEX(db[JENIS],A355)</f>
        <v>isi</v>
      </c>
      <c r="G355">
        <f>INDEX(db[QTY X],A355)</f>
        <v>1440</v>
      </c>
      <c r="H355" t="str">
        <f>INDEX(db[STN X],A355)</f>
        <v>PCS</v>
      </c>
    </row>
    <row r="356" spans="1:8" x14ac:dyDescent="0.25">
      <c r="A356" s="145">
        <v>1153</v>
      </c>
      <c r="C356" t="str">
        <f>INDEX(db[NB BM],A356)</f>
        <v>Isolasi (Sinar Kota)</v>
      </c>
      <c r="D356" t="str">
        <f>INDEX(db[SUPPLIER],A356)</f>
        <v>SINAR KOTA</v>
      </c>
      <c r="E356" t="str">
        <f>INDEX(db[QTY/ CTN],A356)</f>
        <v>200 PCS</v>
      </c>
      <c r="F356" t="str">
        <f>INDEX(db[JENIS],A356)</f>
        <v>isolasi</v>
      </c>
      <c r="G356">
        <f>INDEX(db[QTY X],A356)</f>
        <v>200</v>
      </c>
      <c r="H356" t="str">
        <f>INDEX(db[STN X],A356)</f>
        <v>PCS</v>
      </c>
    </row>
    <row r="357" spans="1:8" x14ac:dyDescent="0.25">
      <c r="A357" s="145">
        <v>1162</v>
      </c>
      <c r="C357" t="str">
        <f>INDEX(db[NB BM],A357)</f>
        <v>Kartu Stock Kwarto Putih</v>
      </c>
      <c r="D357" t="str">
        <f>INDEX(db[SUPPLIER],A357)</f>
        <v>MATAHARI</v>
      </c>
      <c r="E357" t="str">
        <f>INDEX(db[QTY/ CTN],A357)</f>
        <v>10 PAK</v>
      </c>
      <c r="F357" t="str">
        <f>INDEX(db[JENIS],A357)</f>
        <v>kartu</v>
      </c>
      <c r="G357">
        <f>INDEX(db[QTY X],A357)</f>
        <v>10</v>
      </c>
      <c r="H357" t="str">
        <f>INDEX(db[STN X],A357)</f>
        <v>PAK</v>
      </c>
    </row>
    <row r="358" spans="1:8" x14ac:dyDescent="0.25">
      <c r="A358" s="145">
        <v>1163</v>
      </c>
      <c r="C358" t="str">
        <f>INDEX(db[NB BM],A358)</f>
        <v>Kartu Stock Kwarto Putih</v>
      </c>
      <c r="D358" t="str">
        <f>INDEX(db[SUPPLIER],A358)</f>
        <v>MATAHARI</v>
      </c>
      <c r="E358" t="str">
        <f>INDEX(db[QTY/ CTN],A358)</f>
        <v>20 PAK</v>
      </c>
      <c r="F358" t="str">
        <f>INDEX(db[JENIS],A358)</f>
        <v>kartu</v>
      </c>
      <c r="G358">
        <f>INDEX(db[QTY X],A358)</f>
        <v>20</v>
      </c>
      <c r="H358" t="str">
        <f>INDEX(db[STN X],A358)</f>
        <v>PAK</v>
      </c>
    </row>
    <row r="359" spans="1:8" x14ac:dyDescent="0.25">
      <c r="A359" s="145">
        <v>1164</v>
      </c>
      <c r="C359" t="str">
        <f>INDEX(db[NB BM],A359)</f>
        <v>Kartu undangan anak-anak</v>
      </c>
      <c r="D359" t="str">
        <f>INDEX(db[SUPPLIER],A359)</f>
        <v>HTB</v>
      </c>
      <c r="E359" t="str">
        <f>INDEX(db[QTY/ CTN],A359)</f>
        <v>26 PAK (100 PCS)</v>
      </c>
      <c r="F359" t="str">
        <f>INDEX(db[JENIS],A359)</f>
        <v>kartu</v>
      </c>
      <c r="G359">
        <f>INDEX(db[QTY X],A359)</f>
        <v>2600</v>
      </c>
      <c r="H359" t="str">
        <f>INDEX(db[STN X],A359)</f>
        <v>PCS</v>
      </c>
    </row>
    <row r="360" spans="1:8" x14ac:dyDescent="0.25">
      <c r="A360" s="145">
        <v>1165</v>
      </c>
      <c r="C360" t="str">
        <f>INDEX(db[NB BM],A360)</f>
        <v>Kartu undangan anak-anak Besar</v>
      </c>
      <c r="D360" t="str">
        <f>INDEX(db[SUPPLIER],A360)</f>
        <v>HTB</v>
      </c>
      <c r="E360" t="str">
        <f>INDEX(db[QTY/ CTN],A360)</f>
        <v>2600 PAK</v>
      </c>
      <c r="F360" t="str">
        <f>INDEX(db[JENIS],A360)</f>
        <v>kartu</v>
      </c>
      <c r="G360">
        <f>INDEX(db[QTY X],A360)</f>
        <v>2600</v>
      </c>
      <c r="H360" t="str">
        <f>INDEX(db[STN X],A360)</f>
        <v>PAK</v>
      </c>
    </row>
    <row r="361" spans="1:8" x14ac:dyDescent="0.25">
      <c r="A361" s="145">
        <v>1166</v>
      </c>
      <c r="C361" t="str">
        <f>INDEX(db[NB BM],A361)</f>
        <v>Pc KLG K-668 + isi</v>
      </c>
      <c r="D361" t="str">
        <f>INDEX(db[SUPPLIER],A361)</f>
        <v>BINTANG JAYA</v>
      </c>
      <c r="E361" t="str">
        <f>INDEX(db[QTY/ CTN],A361)</f>
        <v>160 PCS</v>
      </c>
      <c r="F361" t="str">
        <f>INDEX(db[JENIS],A361)</f>
        <v>pcase</v>
      </c>
      <c r="G361">
        <f>INDEX(db[QTY X],A361)</f>
        <v>160</v>
      </c>
      <c r="H361" t="str">
        <f>INDEX(db[STN X],A361)</f>
        <v>PCS</v>
      </c>
    </row>
    <row r="362" spans="1:8" x14ac:dyDescent="0.25">
      <c r="A362" s="145">
        <v>1167</v>
      </c>
      <c r="C362" t="str">
        <f>INDEX(db[NB BM],A362)</f>
        <v>Kaca Pembesar TF 100mm biasa</v>
      </c>
      <c r="D362" t="str">
        <f>INDEX(db[SUPPLIER],A362)</f>
        <v>DUTA BUANA</v>
      </c>
      <c r="E362" t="str">
        <f>INDEX(db[QTY/ CTN],A362)</f>
        <v>10 LSN</v>
      </c>
      <c r="F362" t="str">
        <f>INDEX(db[JENIS],A362)</f>
        <v>kaca</v>
      </c>
      <c r="G362">
        <f>INDEX(db[QTY X],A362)</f>
        <v>120</v>
      </c>
      <c r="H362" t="str">
        <f>INDEX(db[STN X],A362)</f>
        <v>PCS</v>
      </c>
    </row>
    <row r="363" spans="1:8" x14ac:dyDescent="0.25">
      <c r="A363" s="145">
        <v>1168</v>
      </c>
      <c r="C363" t="str">
        <f>INDEX(db[NB BM],A363)</f>
        <v>Kaca Pembesar TF 50mm biasa</v>
      </c>
      <c r="D363" t="str">
        <f>INDEX(db[SUPPLIER],A363)</f>
        <v>DUTA BUANA</v>
      </c>
      <c r="E363" t="str">
        <f>INDEX(db[QTY/ CTN],A363)</f>
        <v>144 LSN</v>
      </c>
      <c r="F363" t="str">
        <f>INDEX(db[JENIS],A363)</f>
        <v>kaca</v>
      </c>
      <c r="G363">
        <f>INDEX(db[QTY X],A363)</f>
        <v>1728</v>
      </c>
      <c r="H363" t="str">
        <f>INDEX(db[STN X],A363)</f>
        <v>PCS</v>
      </c>
    </row>
    <row r="364" spans="1:8" x14ac:dyDescent="0.25">
      <c r="A364" s="145">
        <v>1169</v>
      </c>
      <c r="C364" t="str">
        <f>INDEX(db[NB BM],A364)</f>
        <v>Kaca Pembesar TF 60mm biasa</v>
      </c>
      <c r="D364" t="str">
        <f>INDEX(db[SUPPLIER],A364)</f>
        <v>DUTA BUANA</v>
      </c>
      <c r="E364" t="str">
        <f>INDEX(db[QTY/ CTN],A364)</f>
        <v>20 LSN</v>
      </c>
      <c r="F364" t="str">
        <f>INDEX(db[JENIS],A364)</f>
        <v>kaca</v>
      </c>
      <c r="G364">
        <f>INDEX(db[QTY X],A364)</f>
        <v>240</v>
      </c>
      <c r="H364" t="str">
        <f>INDEX(db[STN X],A364)</f>
        <v>PCS</v>
      </c>
    </row>
    <row r="365" spans="1:8" x14ac:dyDescent="0.25">
      <c r="A365" s="145">
        <v>1170</v>
      </c>
      <c r="C365" t="str">
        <f>INDEX(db[NB BM],A365)</f>
        <v>Kaca Pembesar TF 90mm biasa</v>
      </c>
      <c r="D365" t="str">
        <f>INDEX(db[SUPPLIER],A365)</f>
        <v>DUTA BUANA</v>
      </c>
      <c r="E365" t="str">
        <f>INDEX(db[QTY/ CTN],A365)</f>
        <v>20 LSN</v>
      </c>
      <c r="F365" t="str">
        <f>INDEX(db[JENIS],A365)</f>
        <v>kaca</v>
      </c>
      <c r="G365">
        <f>INDEX(db[QTY X],A365)</f>
        <v>240</v>
      </c>
      <c r="H365" t="str">
        <f>INDEX(db[STN X],A365)</f>
        <v>PCS</v>
      </c>
    </row>
    <row r="366" spans="1:8" x14ac:dyDescent="0.25">
      <c r="A366" s="145">
        <v>1171</v>
      </c>
      <c r="C366" t="str">
        <f>INDEX(db[NB BM],A366)</f>
        <v>Call JK CC-868</v>
      </c>
      <c r="D366" t="str">
        <f>INDEX(db[SUPPLIER],A366)</f>
        <v>KALINDO</v>
      </c>
      <c r="E366" t="str">
        <f>INDEX(db[QTY/ CTN],A366)</f>
        <v>6 BOX (10 PCS)</v>
      </c>
      <c r="F366" t="str">
        <f>INDEX(db[JENIS],A366)</f>
        <v>kalkulator</v>
      </c>
      <c r="G366">
        <f>INDEX(db[QTY X],A366)</f>
        <v>60</v>
      </c>
      <c r="H366" t="str">
        <f>INDEX(db[STN X],A366)</f>
        <v>PCS</v>
      </c>
    </row>
    <row r="367" spans="1:8" x14ac:dyDescent="0.25">
      <c r="A367" s="145">
        <v>1172</v>
      </c>
      <c r="C367" t="str">
        <f>INDEX(db[NB BM],A367)</f>
        <v>Kaos Joyko (Bonus)</v>
      </c>
      <c r="D367" t="str">
        <f>INDEX(db[SUPPLIER],A367)</f>
        <v>ATALI</v>
      </c>
      <c r="E367" t="str">
        <f>INDEX(db[QTY/ CTN],A367)</f>
        <v>50 PCS</v>
      </c>
      <c r="F367" t="str">
        <f>INDEX(db[JENIS],A367)</f>
        <v>dll</v>
      </c>
      <c r="G367">
        <f>INDEX(db[QTY X],A367)</f>
        <v>50</v>
      </c>
      <c r="H367" t="str">
        <f>INDEX(db[STN X],A367)</f>
        <v>PCS</v>
      </c>
    </row>
    <row r="368" spans="1:8" x14ac:dyDescent="0.25">
      <c r="A368" s="145">
        <v>1173</v>
      </c>
      <c r="C368" t="str">
        <f>INDEX(db[NB BM],A368)</f>
        <v>Karbon double E 1021 biru</v>
      </c>
      <c r="D368">
        <f>INDEX(db[SUPPLIER],A368)</f>
        <v>99</v>
      </c>
      <c r="E368" t="str">
        <f>INDEX(db[QTY/ CTN],A368)</f>
        <v>50 PCS</v>
      </c>
      <c r="F368" t="str">
        <f>INDEX(db[JENIS],A368)</f>
        <v>dll</v>
      </c>
      <c r="G368">
        <f>INDEX(db[QTY X],A368)</f>
        <v>50</v>
      </c>
      <c r="H368" t="str">
        <f>INDEX(db[STN X],A368)</f>
        <v>PCS</v>
      </c>
    </row>
    <row r="369" spans="1:8" x14ac:dyDescent="0.25">
      <c r="A369" s="145">
        <v>1174</v>
      </c>
      <c r="C369" t="str">
        <f>INDEX(db[NB BM],A369)</f>
        <v>Karet Pentil</v>
      </c>
      <c r="D369" t="str">
        <f>INDEX(db[SUPPLIER],A369)</f>
        <v>JEFFRY</v>
      </c>
      <c r="E369" t="str">
        <f>INDEX(db[QTY/ CTN],A369)</f>
        <v>20 PAK</v>
      </c>
      <c r="F369" t="str">
        <f>INDEX(db[JENIS],A369)</f>
        <v>karet</v>
      </c>
      <c r="G369">
        <f>INDEX(db[QTY X],A369)</f>
        <v>20</v>
      </c>
      <c r="H369" t="str">
        <f>INDEX(db[STN X],A369)</f>
        <v>PAK</v>
      </c>
    </row>
    <row r="370" spans="1:8" x14ac:dyDescent="0.25">
      <c r="A370" s="145">
        <v>1175</v>
      </c>
      <c r="C370" t="str">
        <f>INDEX(db[NB BM],A370)</f>
        <v>Karet Pentil Bebek Sawah</v>
      </c>
      <c r="D370" t="str">
        <f>INDEX(db[SUPPLIER],A370)</f>
        <v>JEFFRY</v>
      </c>
      <c r="E370" t="str">
        <f>INDEX(db[QTY/ CTN],A370)</f>
        <v>125 BOX</v>
      </c>
      <c r="F370" t="str">
        <f>INDEX(db[JENIS],A370)</f>
        <v>karet</v>
      </c>
      <c r="G370">
        <f>INDEX(db[QTY X],A370)</f>
        <v>125</v>
      </c>
      <c r="H370" t="str">
        <f>INDEX(db[STN X],A370)</f>
        <v>BOX</v>
      </c>
    </row>
    <row r="371" spans="1:8" x14ac:dyDescent="0.25">
      <c r="A371" s="145">
        <v>1176</v>
      </c>
      <c r="C371" t="str">
        <f>INDEX(db[NB BM],A371)</f>
        <v>Karet Pentil Cantik k</v>
      </c>
      <c r="D371" t="str">
        <f>INDEX(db[SUPPLIER],A371)</f>
        <v>JEFFRY</v>
      </c>
      <c r="E371" t="str">
        <f>INDEX(db[QTY/ CTN],A371)</f>
        <v>500 BOX</v>
      </c>
      <c r="F371" t="str">
        <f>INDEX(db[JENIS],A371)</f>
        <v>karet</v>
      </c>
      <c r="G371">
        <f>INDEX(db[QTY X],A371)</f>
        <v>500</v>
      </c>
      <c r="H371" t="str">
        <f>INDEX(db[STN X],A371)</f>
        <v>BOX</v>
      </c>
    </row>
    <row r="372" spans="1:8" x14ac:dyDescent="0.25">
      <c r="A372" s="145">
        <v>1177</v>
      </c>
      <c r="C372" t="str">
        <f>INDEX(db[NB BM],A372)</f>
        <v>Karet Pentil Kecil</v>
      </c>
      <c r="D372" t="str">
        <f>INDEX(db[SUPPLIER],A372)</f>
        <v>JEFFRY</v>
      </c>
      <c r="E372" t="str">
        <f>INDEX(db[QTY/ CTN],A372)</f>
        <v>288 PAK</v>
      </c>
      <c r="F372" t="str">
        <f>INDEX(db[JENIS],A372)</f>
        <v>karet</v>
      </c>
      <c r="G372">
        <f>INDEX(db[QTY X],A372)</f>
        <v>288</v>
      </c>
      <c r="H372" t="str">
        <f>INDEX(db[STN X],A372)</f>
        <v>PAK</v>
      </c>
    </row>
    <row r="373" spans="1:8" x14ac:dyDescent="0.25">
      <c r="A373" s="145">
        <v>1178</v>
      </c>
      <c r="C373" t="str">
        <f>INDEX(db[NB BM],A373)</f>
        <v>Karet Pentil Lilin Dunia</v>
      </c>
      <c r="D373" t="str">
        <f>INDEX(db[SUPPLIER],A373)</f>
        <v>JEFFRY</v>
      </c>
      <c r="E373" t="str">
        <f>INDEX(db[QTY/ CTN],A373)</f>
        <v>125 BOX</v>
      </c>
      <c r="F373" t="str">
        <f>INDEX(db[JENIS],A373)</f>
        <v>karet</v>
      </c>
      <c r="G373">
        <f>INDEX(db[QTY X],A373)</f>
        <v>125</v>
      </c>
      <c r="H373" t="str">
        <f>INDEX(db[STN X],A373)</f>
        <v>BOX</v>
      </c>
    </row>
    <row r="374" spans="1:8" x14ac:dyDescent="0.25">
      <c r="A374" s="145">
        <v>1179</v>
      </c>
      <c r="C374" t="str">
        <f>INDEX(db[NB BM],A374)</f>
        <v>Karet Pentil Sun Swan (B)</v>
      </c>
      <c r="D374" t="str">
        <f>INDEX(db[SUPPLIER],A374)</f>
        <v>PRESTASI BARU</v>
      </c>
      <c r="E374" t="str">
        <f>INDEX(db[QTY/ CTN],A374)</f>
        <v>125 BOX</v>
      </c>
      <c r="F374" t="str">
        <f>INDEX(db[JENIS],A374)</f>
        <v>karet</v>
      </c>
      <c r="G374">
        <f>INDEX(db[QTY X],A374)</f>
        <v>125</v>
      </c>
      <c r="H374" t="str">
        <f>INDEX(db[STN X],A374)</f>
        <v>BOX</v>
      </c>
    </row>
    <row r="375" spans="1:8" x14ac:dyDescent="0.25">
      <c r="A375" s="145">
        <v>1180</v>
      </c>
      <c r="C375" t="str">
        <f>INDEX(db[NB BM],A375)</f>
        <v>Karet Pentil Super Legenda</v>
      </c>
      <c r="D375" t="str">
        <f>INDEX(db[SUPPLIER],A375)</f>
        <v>JEFFRY</v>
      </c>
      <c r="E375" t="str">
        <f>INDEX(db[QTY/ CTN],A375)</f>
        <v>600 BOX</v>
      </c>
      <c r="F375" t="str">
        <f>INDEX(db[JENIS],A375)</f>
        <v>karet</v>
      </c>
      <c r="G375">
        <f>INDEX(db[QTY X],A375)</f>
        <v>600</v>
      </c>
      <c r="H375" t="str">
        <f>INDEX(db[STN X],A375)</f>
        <v>BOX</v>
      </c>
    </row>
    <row r="376" spans="1:8" x14ac:dyDescent="0.25">
      <c r="A376" s="145">
        <v>1181</v>
      </c>
      <c r="C376" t="str">
        <f>INDEX(db[NB BM],A376)</f>
        <v>Karet Pentil Twin Swan</v>
      </c>
      <c r="D376" t="str">
        <f>INDEX(db[SUPPLIER],A376)</f>
        <v>JEFFRY</v>
      </c>
      <c r="E376" t="str">
        <f>INDEX(db[QTY/ CTN],A376)</f>
        <v>125 BOX</v>
      </c>
      <c r="F376" t="str">
        <f>INDEX(db[JENIS],A376)</f>
        <v>karet</v>
      </c>
      <c r="G376">
        <f>INDEX(db[QTY X],A376)</f>
        <v>125</v>
      </c>
      <c r="H376" t="str">
        <f>INDEX(db[STN X],A376)</f>
        <v>BOX</v>
      </c>
    </row>
    <row r="377" spans="1:8" x14ac:dyDescent="0.25">
      <c r="A377" s="145">
        <v>1182</v>
      </c>
      <c r="C377" t="str">
        <f>INDEX(db[NB BM],A377)</f>
        <v>Buku kas bank Folio</v>
      </c>
      <c r="D377" t="str">
        <f>INDEX(db[SUPPLIER],A377)</f>
        <v>KUNCI MATAHARI</v>
      </c>
      <c r="E377" t="str">
        <f>INDEX(db[QTY/ CTN],A377)</f>
        <v>100 PCS</v>
      </c>
      <c r="F377" t="str">
        <f>INDEX(db[JENIS],A377)</f>
        <v>buku</v>
      </c>
      <c r="G377">
        <f>INDEX(db[QTY X],A377)</f>
        <v>100</v>
      </c>
      <c r="H377" t="str">
        <f>INDEX(db[STN X],A377)</f>
        <v>PCS</v>
      </c>
    </row>
    <row r="378" spans="1:8" x14ac:dyDescent="0.25">
      <c r="A378" s="145">
        <v>1183</v>
      </c>
      <c r="C378" t="str">
        <f>INDEX(db[NB BM],A378)</f>
        <v>KB SISTER-868 (BT)</v>
      </c>
      <c r="D378" t="str">
        <f>INDEX(db[SUPPLIER],A378)</f>
        <v>GUNINDO</v>
      </c>
      <c r="E378" t="str">
        <f>INDEX(db[QTY/ CTN],A378)</f>
        <v>20 LSN</v>
      </c>
      <c r="F378" t="str">
        <f>INDEX(db[JENIS],A378)</f>
        <v>dll</v>
      </c>
      <c r="G378">
        <f>INDEX(db[QTY X],A378)</f>
        <v>240</v>
      </c>
      <c r="H378" t="str">
        <f>INDEX(db[STN X],A378)</f>
        <v>PCS</v>
      </c>
    </row>
    <row r="379" spans="1:8" x14ac:dyDescent="0.25">
      <c r="A379" s="145">
        <v>1184</v>
      </c>
      <c r="C379" t="str">
        <f>INDEX(db[NB BM],A379)</f>
        <v>KC SISTER-888 (BT)</v>
      </c>
      <c r="D379" t="str">
        <f>INDEX(db[SUPPLIER],A379)</f>
        <v>GUNINDO</v>
      </c>
      <c r="E379" t="str">
        <f>INDEX(db[QTY/ CTN],A379)</f>
        <v>60 LSN</v>
      </c>
      <c r="F379" t="str">
        <f>INDEX(db[JENIS],A379)</f>
        <v>dll</v>
      </c>
      <c r="G379">
        <f>INDEX(db[QTY X],A379)</f>
        <v>720</v>
      </c>
      <c r="H379" t="str">
        <f>INDEX(db[STN X],A379)</f>
        <v>PCS</v>
      </c>
    </row>
    <row r="380" spans="1:8" x14ac:dyDescent="0.25">
      <c r="A380" s="145">
        <v>1185</v>
      </c>
      <c r="C380" t="str">
        <f>INDEX(db[NB BM],A380)</f>
        <v>Kemoceng Plastik 20G XP-3420</v>
      </c>
      <c r="D380" t="str">
        <f>INDEX(db[SUPPLIER],A380)</f>
        <v>SINAR KOTA</v>
      </c>
      <c r="E380" t="str">
        <f>INDEX(db[QTY/ CTN],A380)</f>
        <v>200 PCS</v>
      </c>
      <c r="F380" t="str">
        <f>INDEX(db[JENIS],A380)</f>
        <v>dll</v>
      </c>
      <c r="G380">
        <f>INDEX(db[QTY X],A380)</f>
        <v>200</v>
      </c>
      <c r="H380" t="str">
        <f>INDEX(db[STN X],A380)</f>
        <v>PCS</v>
      </c>
    </row>
    <row r="381" spans="1:8" x14ac:dyDescent="0.25">
      <c r="A381" s="145">
        <v>1186</v>
      </c>
      <c r="C381" t="str">
        <f>INDEX(db[NB BM],A381)</f>
        <v>Kemoceng Plastik Kecil</v>
      </c>
      <c r="D381" t="str">
        <f>INDEX(db[SUPPLIER],A381)</f>
        <v>SINAR KOTA</v>
      </c>
      <c r="E381" t="str">
        <f>INDEX(db[QTY/ CTN],A381)</f>
        <v>500 PCS</v>
      </c>
      <c r="F381" t="str">
        <f>INDEX(db[JENIS],A381)</f>
        <v>dll</v>
      </c>
      <c r="G381">
        <f>INDEX(db[QTY X],A381)</f>
        <v>500</v>
      </c>
      <c r="H381" t="str">
        <f>INDEX(db[STN X],A381)</f>
        <v>PCS</v>
      </c>
    </row>
    <row r="382" spans="1:8" x14ac:dyDescent="0.25">
      <c r="A382" s="145">
        <v>1187</v>
      </c>
      <c r="C382" t="str">
        <f>INDEX(db[NB BM],A382)</f>
        <v>Garisan Busur Kenjoy 1.5</v>
      </c>
      <c r="D382" t="str">
        <f>INDEX(db[SUPPLIER],A382)</f>
        <v>ALPINDO</v>
      </c>
      <c r="E382" t="str">
        <f>INDEX(db[QTY/ CTN],A382)</f>
        <v>15 PCS</v>
      </c>
      <c r="F382" t="str">
        <f>INDEX(db[JENIS],A382)</f>
        <v>garisan</v>
      </c>
      <c r="G382">
        <f>INDEX(db[QTY X],A382)</f>
        <v>15</v>
      </c>
      <c r="H382" t="str">
        <f>INDEX(db[STN X],A382)</f>
        <v>PCS</v>
      </c>
    </row>
    <row r="383" spans="1:8" x14ac:dyDescent="0.25">
      <c r="A383" s="145">
        <v>1188</v>
      </c>
      <c r="C383" t="str">
        <f>INDEX(db[NB BM],A383)</f>
        <v>PW bicolor Kenko 12W CP-12 FBC classic</v>
      </c>
      <c r="D383" t="str">
        <f>INDEX(db[SUPPLIER],A383)</f>
        <v>KENKO</v>
      </c>
      <c r="E383" t="str">
        <f>INDEX(db[QTY/ CTN],A383)</f>
        <v>24 LSN</v>
      </c>
      <c r="F383" t="str">
        <f>INDEX(db[JENIS],A383)</f>
        <v>pw</v>
      </c>
      <c r="G383">
        <f>INDEX(db[QTY X],A383)</f>
        <v>288</v>
      </c>
      <c r="H383" t="str">
        <f>INDEX(db[STN X],A383)</f>
        <v>PCS</v>
      </c>
    </row>
    <row r="384" spans="1:8" x14ac:dyDescent="0.25">
      <c r="A384" s="145">
        <v>1189</v>
      </c>
      <c r="C384" t="str">
        <f>INDEX(db[NB BM],A384)</f>
        <v>Crayon putar Kenko 12W mini</v>
      </c>
      <c r="D384" t="str">
        <f>INDEX(db[SUPPLIER],A384)</f>
        <v>KENKO</v>
      </c>
      <c r="E384" t="str">
        <f>INDEX(db[QTY/ CTN],A384)</f>
        <v>12 LSN</v>
      </c>
      <c r="F384" t="str">
        <f>INDEX(db[JENIS],A384)</f>
        <v>cr/op</v>
      </c>
      <c r="G384">
        <f>INDEX(db[QTY X],A384)</f>
        <v>144</v>
      </c>
      <c r="H384" t="str">
        <f>INDEX(db[STN X],A384)</f>
        <v>PCS</v>
      </c>
    </row>
    <row r="385" spans="1:8" x14ac:dyDescent="0.25">
      <c r="A385" s="145">
        <v>1190</v>
      </c>
      <c r="C385" t="str">
        <f>INDEX(db[NB BM],A385)</f>
        <v>O pastel Kenko 12W Garden</v>
      </c>
      <c r="D385" t="str">
        <f>INDEX(db[SUPPLIER],A385)</f>
        <v>KENKO</v>
      </c>
      <c r="E385" t="str">
        <f>INDEX(db[QTY/ CTN],A385)</f>
        <v>12 LSN</v>
      </c>
      <c r="F385" t="str">
        <f>INDEX(db[JENIS],A385)</f>
        <v>cr/op</v>
      </c>
      <c r="G385">
        <f>INDEX(db[QTY X],A385)</f>
        <v>144</v>
      </c>
      <c r="H385" t="str">
        <f>INDEX(db[STN X],A385)</f>
        <v>PCS</v>
      </c>
    </row>
    <row r="386" spans="1:8" x14ac:dyDescent="0.25">
      <c r="A386" s="145">
        <v>1191</v>
      </c>
      <c r="C386" t="str">
        <f>INDEX(db[NB BM],A386)</f>
        <v>PW Kenko 12W CP-12 F classic panjang</v>
      </c>
      <c r="D386" t="str">
        <f>INDEX(db[SUPPLIER],A386)</f>
        <v>KENKO</v>
      </c>
      <c r="E386" t="str">
        <f>INDEX(db[QTY/ CTN],A386)</f>
        <v>24 LSN</v>
      </c>
      <c r="F386" t="str">
        <f>INDEX(db[JENIS],A386)</f>
        <v>pw</v>
      </c>
      <c r="G386">
        <f>INDEX(db[QTY X],A386)</f>
        <v>288</v>
      </c>
      <c r="H386" t="str">
        <f>INDEX(db[STN X],A386)</f>
        <v>PCS</v>
      </c>
    </row>
    <row r="387" spans="1:8" x14ac:dyDescent="0.25">
      <c r="A387" s="145">
        <v>1192</v>
      </c>
      <c r="C387" t="str">
        <f>INDEX(db[NB BM],A387)</f>
        <v>PW Kenko 12W CP-12 F classic panjang</v>
      </c>
      <c r="D387" t="str">
        <f>INDEX(db[SUPPLIER],A387)</f>
        <v>KENKO</v>
      </c>
      <c r="E387" t="str">
        <f>INDEX(db[QTY/ CTN],A387)</f>
        <v>24 LSN</v>
      </c>
      <c r="F387" t="str">
        <f>INDEX(db[JENIS],A387)</f>
        <v>pw</v>
      </c>
      <c r="G387">
        <f>INDEX(db[QTY X],A387)</f>
        <v>288</v>
      </c>
      <c r="H387" t="str">
        <f>INDEX(db[STN X],A387)</f>
        <v>PCS</v>
      </c>
    </row>
    <row r="388" spans="1:8" x14ac:dyDescent="0.25">
      <c r="A388" s="145">
        <v>1193</v>
      </c>
      <c r="C388" t="str">
        <f>INDEX(db[NB BM],A388)</f>
        <v>PW Kenko 12W CP-12 F nonwood classic</v>
      </c>
      <c r="D388" t="str">
        <f>INDEX(db[SUPPLIER],A388)</f>
        <v>KENKO</v>
      </c>
      <c r="E388" t="str">
        <f>INDEX(db[QTY/ CTN],A388)</f>
        <v>24 LSN</v>
      </c>
      <c r="F388" t="str">
        <f>INDEX(db[JENIS],A388)</f>
        <v>pw</v>
      </c>
      <c r="G388">
        <f>INDEX(db[QTY X],A388)</f>
        <v>288</v>
      </c>
      <c r="H388" t="str">
        <f>INDEX(db[STN X],A388)</f>
        <v>PCS</v>
      </c>
    </row>
    <row r="389" spans="1:8" x14ac:dyDescent="0.25">
      <c r="A389" s="145">
        <v>1194</v>
      </c>
      <c r="C389" t="str">
        <f>INDEX(db[NB BM],A389)</f>
        <v>PW Kenko 12W CP-12 FNW non-wood</v>
      </c>
      <c r="D389" t="str">
        <f>INDEX(db[SUPPLIER],A389)</f>
        <v>KENKO</v>
      </c>
      <c r="E389" t="str">
        <f>INDEX(db[QTY/ CTN],A389)</f>
        <v>12 LSN</v>
      </c>
      <c r="F389" t="str">
        <f>INDEX(db[JENIS],A389)</f>
        <v>pensil</v>
      </c>
      <c r="G389">
        <f>INDEX(db[QTY X],A389)</f>
        <v>144</v>
      </c>
      <c r="H389" t="str">
        <f>INDEX(db[STN X],A389)</f>
        <v>PCS</v>
      </c>
    </row>
    <row r="390" spans="1:8" x14ac:dyDescent="0.25">
      <c r="A390" s="145">
        <v>1195</v>
      </c>
      <c r="C390" t="str">
        <f>INDEX(db[NB BM],A390)</f>
        <v>PW Kenko 12W CP-12 F kaleng</v>
      </c>
      <c r="D390" t="str">
        <f>INDEX(db[SUPPLIER],A390)</f>
        <v>KENKO</v>
      </c>
      <c r="E390" t="str">
        <f>INDEX(db[QTY/ CTN],A390)</f>
        <v>10 LSN</v>
      </c>
      <c r="F390" t="str">
        <f>INDEX(db[JENIS],A390)</f>
        <v>pw</v>
      </c>
      <c r="G390">
        <f>INDEX(db[QTY X],A390)</f>
        <v>120</v>
      </c>
      <c r="H390" t="str">
        <f>INDEX(db[STN X],A390)</f>
        <v>PCS</v>
      </c>
    </row>
    <row r="391" spans="1:8" x14ac:dyDescent="0.25">
      <c r="A391" s="145">
        <v>1196</v>
      </c>
      <c r="C391" t="str">
        <f>INDEX(db[NB BM],A391)</f>
        <v>PW bicolor Kenko 18W CP-18 FBC classic</v>
      </c>
      <c r="D391" t="str">
        <f>INDEX(db[SUPPLIER],A391)</f>
        <v>KENKO</v>
      </c>
      <c r="E391" t="str">
        <f>INDEX(db[QTY/ CTN],A391)</f>
        <v>16 LSN</v>
      </c>
      <c r="F391" t="str">
        <f>INDEX(db[JENIS],A391)</f>
        <v>pw</v>
      </c>
      <c r="G391">
        <f>INDEX(db[QTY X],A391)</f>
        <v>192</v>
      </c>
      <c r="H391" t="str">
        <f>INDEX(db[STN X],A391)</f>
        <v>PCS</v>
      </c>
    </row>
    <row r="392" spans="1:8" x14ac:dyDescent="0.25">
      <c r="A392" s="145">
        <v>1197</v>
      </c>
      <c r="C392" t="str">
        <f>INDEX(db[NB BM],A392)</f>
        <v>O pastel Kenko 18W Garden</v>
      </c>
      <c r="D392" t="str">
        <f>INDEX(db[SUPPLIER],A392)</f>
        <v>KENKO</v>
      </c>
      <c r="E392" t="str">
        <f>INDEX(db[QTY/ CTN],A392)</f>
        <v>6 LSN</v>
      </c>
      <c r="F392" t="str">
        <f>INDEX(db[JENIS],A392)</f>
        <v>cr/op</v>
      </c>
      <c r="G392">
        <f>INDEX(db[QTY X],A392)</f>
        <v>72</v>
      </c>
      <c r="H392" t="str">
        <f>INDEX(db[STN X],A392)</f>
        <v>PCS</v>
      </c>
    </row>
    <row r="393" spans="1:8" x14ac:dyDescent="0.25">
      <c r="A393" s="145">
        <v>1198</v>
      </c>
      <c r="C393" t="str">
        <f>INDEX(db[NB BM],A393)</f>
        <v>O pastel Kenko 24W Garden</v>
      </c>
      <c r="D393" t="str">
        <f>INDEX(db[SUPPLIER],A393)</f>
        <v>KENKO</v>
      </c>
      <c r="E393" t="str">
        <f>INDEX(db[QTY/ CTN],A393)</f>
        <v>8 BOX (6 SET)</v>
      </c>
      <c r="F393" t="str">
        <f>INDEX(db[JENIS],A393)</f>
        <v>cr/op</v>
      </c>
      <c r="G393">
        <f>INDEX(db[QTY X],A393)</f>
        <v>48</v>
      </c>
      <c r="H393" t="str">
        <f>INDEX(db[STN X],A393)</f>
        <v>SET</v>
      </c>
    </row>
    <row r="394" spans="1:8" x14ac:dyDescent="0.25">
      <c r="A394" s="145">
        <v>1200</v>
      </c>
      <c r="C394" t="str">
        <f>INDEX(db[NB BM],A394)</f>
        <v>PW Kenko 24W CP-24 F nonwood classic</v>
      </c>
      <c r="D394" t="str">
        <f>INDEX(db[SUPPLIER],A394)</f>
        <v>KENKO</v>
      </c>
      <c r="E394" t="str">
        <f>INDEX(db[QTY/ CTN],A394)</f>
        <v>12 LSN</v>
      </c>
      <c r="F394" t="str">
        <f>INDEX(db[JENIS],A394)</f>
        <v>pw</v>
      </c>
      <c r="G394">
        <f>INDEX(db[QTY X],A394)</f>
        <v>144</v>
      </c>
      <c r="H394" t="str">
        <f>INDEX(db[STN X],A394)</f>
        <v>PCS</v>
      </c>
    </row>
    <row r="395" spans="1:8" x14ac:dyDescent="0.25">
      <c r="A395" s="145">
        <v>1201</v>
      </c>
      <c r="C395" t="str">
        <f>INDEX(db[NB BM],A395)</f>
        <v>PW Kenko 24W CP-24 F kaleng</v>
      </c>
      <c r="D395" t="str">
        <f>INDEX(db[SUPPLIER],A395)</f>
        <v>KENKO</v>
      </c>
      <c r="E395" t="str">
        <f>INDEX(db[QTY/ CTN],A395)</f>
        <v>10 BOX (6 SET)</v>
      </c>
      <c r="F395" t="str">
        <f>INDEX(db[JENIS],A395)</f>
        <v>pw</v>
      </c>
      <c r="G395">
        <f>INDEX(db[QTY X],A395)</f>
        <v>60</v>
      </c>
      <c r="H395" t="str">
        <f>INDEX(db[STN X],A395)</f>
        <v>SET</v>
      </c>
    </row>
    <row r="396" spans="1:8" x14ac:dyDescent="0.25">
      <c r="A396" s="145">
        <v>1202</v>
      </c>
      <c r="C396" t="str">
        <f>INDEX(db[NB BM],A396)</f>
        <v>O pastel Kenko 36W Garden</v>
      </c>
      <c r="D396" t="str">
        <f>INDEX(db[SUPPLIER],A396)</f>
        <v>KENKO</v>
      </c>
      <c r="E396" t="str">
        <f>INDEX(db[QTY/ CTN],A396)</f>
        <v>8 BOX (6 SET)</v>
      </c>
      <c r="F396" t="str">
        <f>INDEX(db[JENIS],A396)</f>
        <v>cr/op</v>
      </c>
      <c r="G396">
        <f>INDEX(db[QTY X],A396)</f>
        <v>48</v>
      </c>
      <c r="H396" t="str">
        <f>INDEX(db[STN X],A396)</f>
        <v>SET</v>
      </c>
    </row>
    <row r="397" spans="1:8" x14ac:dyDescent="0.25">
      <c r="A397" s="145">
        <v>1203</v>
      </c>
      <c r="C397" t="str">
        <f>INDEX(db[NB BM],A397)</f>
        <v>PW Kenko 36W CP-36 F Classic Panjang</v>
      </c>
      <c r="D397" t="str">
        <f>INDEX(db[SUPPLIER],A397)</f>
        <v>KENKO</v>
      </c>
      <c r="E397" t="str">
        <f>INDEX(db[QTY/ CTN],A397)</f>
        <v>20 BOX (4 SET)</v>
      </c>
      <c r="F397" t="str">
        <f>INDEX(db[JENIS],A397)</f>
        <v>pw</v>
      </c>
      <c r="G397">
        <f>INDEX(db[QTY X],A397)</f>
        <v>80</v>
      </c>
      <c r="H397" t="str">
        <f>INDEX(db[STN X],A397)</f>
        <v>SET</v>
      </c>
    </row>
    <row r="398" spans="1:8" x14ac:dyDescent="0.25">
      <c r="A398" s="145">
        <v>1205</v>
      </c>
      <c r="C398" t="str">
        <f>INDEX(db[NB BM],A398)</f>
        <v>Ballpen Kenko Noji N-9</v>
      </c>
      <c r="D398" t="str">
        <f>INDEX(db[SUPPLIER],A398)</f>
        <v>KENKO</v>
      </c>
      <c r="E398" t="str">
        <f>INDEX(db[QTY/ CTN],A398)</f>
        <v>12 GRS</v>
      </c>
      <c r="F398" t="str">
        <f>INDEX(db[JENIS],A398)</f>
        <v>pen</v>
      </c>
      <c r="G398">
        <f>INDEX(db[QTY X],A398)</f>
        <v>1728</v>
      </c>
      <c r="H398" t="str">
        <f>INDEX(db[STN X],A398)</f>
        <v>PCS</v>
      </c>
    </row>
    <row r="399" spans="1:8" x14ac:dyDescent="0.25">
      <c r="A399" s="145">
        <v>1206</v>
      </c>
      <c r="C399" t="str">
        <f>INDEX(db[NB BM],A399)</f>
        <v>Binder clip Kenko no.105</v>
      </c>
      <c r="D399" t="str">
        <f>INDEX(db[SUPPLIER],A399)</f>
        <v>KENKO</v>
      </c>
      <c r="E399" t="str">
        <f>INDEX(db[QTY/ CTN],A399)</f>
        <v>50 GRS</v>
      </c>
      <c r="F399" t="str">
        <f>INDEX(db[JENIS],A399)</f>
        <v>clip</v>
      </c>
      <c r="G399">
        <f>INDEX(db[QTY X],A399)</f>
        <v>7200</v>
      </c>
      <c r="H399" t="str">
        <f>INDEX(db[STN X],A399)</f>
        <v>PCS</v>
      </c>
    </row>
    <row r="400" spans="1:8" x14ac:dyDescent="0.25">
      <c r="A400" s="145">
        <v>1207</v>
      </c>
      <c r="C400" t="str">
        <f>INDEX(db[NB BM],A400)</f>
        <v>Binder clip Kenko 107</v>
      </c>
      <c r="D400" t="str">
        <f>INDEX(db[SUPPLIER],A400)</f>
        <v>KENKO</v>
      </c>
      <c r="E400" t="str">
        <f>INDEX(db[QTY/ CTN],A400)</f>
        <v>50 GRS</v>
      </c>
      <c r="F400" t="str">
        <f>INDEX(db[JENIS],A400)</f>
        <v>clip</v>
      </c>
      <c r="G400">
        <f>INDEX(db[QTY X],A400)</f>
        <v>7200</v>
      </c>
      <c r="H400" t="str">
        <f>INDEX(db[STN X],A400)</f>
        <v>PCS</v>
      </c>
    </row>
    <row r="401" spans="1:8" x14ac:dyDescent="0.25">
      <c r="A401" s="145">
        <v>1208</v>
      </c>
      <c r="C401" t="str">
        <f>INDEX(db[NB BM],A401)</f>
        <v>Binder clip Kenko 111</v>
      </c>
      <c r="D401" t="str">
        <f>INDEX(db[SUPPLIER],A401)</f>
        <v>KENKO</v>
      </c>
      <c r="E401" t="str">
        <f>INDEX(db[QTY/ CTN],A401)</f>
        <v>30 GRS</v>
      </c>
      <c r="F401" t="str">
        <f>INDEX(db[JENIS],A401)</f>
        <v>clip</v>
      </c>
      <c r="G401">
        <f>INDEX(db[QTY X],A401)</f>
        <v>4320</v>
      </c>
      <c r="H401" t="str">
        <f>INDEX(db[STN X],A401)</f>
        <v>PCS</v>
      </c>
    </row>
    <row r="402" spans="1:8" x14ac:dyDescent="0.25">
      <c r="A402" s="145">
        <v>1209</v>
      </c>
      <c r="C402" t="str">
        <f>INDEX(db[NB BM],A402)</f>
        <v>Binder clip Kenko no.155</v>
      </c>
      <c r="D402" t="str">
        <f>INDEX(db[SUPPLIER],A402)</f>
        <v>KENKO</v>
      </c>
      <c r="E402" t="str">
        <f>INDEX(db[QTY/ CTN],A402)</f>
        <v>20 GRS</v>
      </c>
      <c r="F402" t="str">
        <f>INDEX(db[JENIS],A402)</f>
        <v>clip</v>
      </c>
      <c r="G402">
        <f>INDEX(db[QTY X],A402)</f>
        <v>2880</v>
      </c>
      <c r="H402" t="str">
        <f>INDEX(db[STN X],A402)</f>
        <v>PCS</v>
      </c>
    </row>
    <row r="403" spans="1:8" x14ac:dyDescent="0.25">
      <c r="A403" s="145">
        <v>1210</v>
      </c>
      <c r="C403" t="str">
        <f>INDEX(db[NB BM],A403)</f>
        <v>Binder clip Kenko no.200</v>
      </c>
      <c r="D403" t="str">
        <f>INDEX(db[SUPPLIER],A403)</f>
        <v>KENKO</v>
      </c>
      <c r="E403" t="str">
        <f>INDEX(db[QTY/ CTN],A403)</f>
        <v>10 GRS</v>
      </c>
      <c r="F403" t="str">
        <f>INDEX(db[JENIS],A403)</f>
        <v>clip</v>
      </c>
      <c r="G403">
        <f>INDEX(db[QTY X],A403)</f>
        <v>1440</v>
      </c>
      <c r="H403" t="str">
        <f>INDEX(db[STN X],A403)</f>
        <v>PCS</v>
      </c>
    </row>
    <row r="404" spans="1:8" x14ac:dyDescent="0.25">
      <c r="A404" s="145">
        <v>1211</v>
      </c>
      <c r="C404" t="str">
        <f>INDEX(db[NB BM],A404)</f>
        <v>Binder clip Kenko No.260</v>
      </c>
      <c r="D404" t="str">
        <f>INDEX(db[SUPPLIER],A404)</f>
        <v>KENKO</v>
      </c>
      <c r="E404" t="str">
        <f>INDEX(db[QTY/ CTN],A404)</f>
        <v>5 GRS</v>
      </c>
      <c r="F404" t="str">
        <f>INDEX(db[JENIS],A404)</f>
        <v>clip</v>
      </c>
      <c r="G404">
        <f>INDEX(db[QTY X],A404)</f>
        <v>720</v>
      </c>
      <c r="H404" t="str">
        <f>INDEX(db[STN X],A404)</f>
        <v>PCS</v>
      </c>
    </row>
    <row r="405" spans="1:8" x14ac:dyDescent="0.25">
      <c r="A405" s="145">
        <v>1212</v>
      </c>
      <c r="C405" t="str">
        <f>INDEX(db[NB BM],A405)</f>
        <v>Binder Clip Kenko No.280</v>
      </c>
      <c r="D405" t="str">
        <f>INDEX(db[SUPPLIER],A405)</f>
        <v>KENKO</v>
      </c>
      <c r="E405" t="str">
        <f>INDEX(db[QTY/ CTN],A405)</f>
        <v>72 BOX (6 PCS)</v>
      </c>
      <c r="F405" t="str">
        <f>INDEX(db[JENIS],A405)</f>
        <v>clip</v>
      </c>
      <c r="G405">
        <f>INDEX(db[QTY X],A405)</f>
        <v>432</v>
      </c>
      <c r="H405" t="str">
        <f>INDEX(db[STN X],A405)</f>
        <v>PCS</v>
      </c>
    </row>
    <row r="406" spans="1:8" x14ac:dyDescent="0.25">
      <c r="A406" s="145">
        <v>1213</v>
      </c>
      <c r="C406" t="str">
        <f>INDEX(db[NB BM],A406)</f>
        <v>Binder Clip Kenko No.280 (6 PCS/ BOX)</v>
      </c>
      <c r="D406" t="str">
        <f>INDEX(db[SUPPLIER],A406)</f>
        <v>KENKO</v>
      </c>
      <c r="E406" t="str">
        <f>INDEX(db[QTY/ CTN],A406)</f>
        <v>72 BOX (6 PCS)</v>
      </c>
      <c r="F406" t="str">
        <f>INDEX(db[JENIS],A406)</f>
        <v>clip</v>
      </c>
      <c r="G406">
        <f>INDEX(db[QTY X],A406)</f>
        <v>432</v>
      </c>
      <c r="H406" t="str">
        <f>INDEX(db[STN X],A406)</f>
        <v>PCS</v>
      </c>
    </row>
    <row r="407" spans="1:8" x14ac:dyDescent="0.25">
      <c r="A407" s="145">
        <v>1214</v>
      </c>
      <c r="C407" t="str">
        <f>INDEX(db[NB BM],A407)</f>
        <v>Binder Clip Kenko No.300</v>
      </c>
      <c r="D407" t="str">
        <f>INDEX(db[SUPPLIER],A407)</f>
        <v>KENKO</v>
      </c>
      <c r="E407" t="str">
        <f>INDEX(db[QTY/ CTN],A407)</f>
        <v>48 BOX (6 PCS)</v>
      </c>
      <c r="F407" t="str">
        <f>INDEX(db[JENIS],A407)</f>
        <v>clip</v>
      </c>
      <c r="G407">
        <f>INDEX(db[QTY X],A407)</f>
        <v>288</v>
      </c>
      <c r="H407" t="str">
        <f>INDEX(db[STN X],A407)</f>
        <v>PCS</v>
      </c>
    </row>
    <row r="408" spans="1:8" x14ac:dyDescent="0.25">
      <c r="A408" s="145">
        <v>1215</v>
      </c>
      <c r="C408" t="str">
        <f>INDEX(db[NB BM],A408)</f>
        <v>Binder Clip Kenko No.300 (6 PCS/ BOX)</v>
      </c>
      <c r="D408" t="str">
        <f>INDEX(db[SUPPLIER],A408)</f>
        <v>KENKO</v>
      </c>
      <c r="E408" t="str">
        <f>INDEX(db[QTY/ CTN],A408)</f>
        <v>48 BOX (6 PCS)</v>
      </c>
      <c r="F408" t="str">
        <f>INDEX(db[JENIS],A408)</f>
        <v>clip</v>
      </c>
      <c r="G408">
        <f>INDEX(db[QTY X],A408)</f>
        <v>288</v>
      </c>
      <c r="H408" t="str">
        <f>INDEX(db[STN X],A408)</f>
        <v>PCS</v>
      </c>
    </row>
    <row r="409" spans="1:8" x14ac:dyDescent="0.25">
      <c r="A409" s="145">
        <v>1216</v>
      </c>
      <c r="C409" t="str">
        <f>INDEX(db[NB BM],A409)</f>
        <v>B note Kenko A5-BNPP-8C Basic polos</v>
      </c>
      <c r="D409" t="str">
        <f>INDEX(db[SUPPLIER],A409)</f>
        <v>KENKO</v>
      </c>
      <c r="E409" t="str">
        <f>INDEX(db[QTY/ CTN],A409)</f>
        <v>72 PCS</v>
      </c>
      <c r="F409" t="str">
        <f>INDEX(db[JENIS],A409)</f>
        <v>map</v>
      </c>
      <c r="G409">
        <f>INDEX(db[QTY X],A409)</f>
        <v>72</v>
      </c>
      <c r="H409" t="str">
        <f>INDEX(db[STN X],A409)</f>
        <v>PCS</v>
      </c>
    </row>
    <row r="410" spans="1:8" x14ac:dyDescent="0.25">
      <c r="A410" s="145">
        <v>1217</v>
      </c>
      <c r="C410" t="str">
        <f>INDEX(db[NB BM],A410)</f>
        <v>B note Kenko A5-BNPP-BC Basic Polos</v>
      </c>
      <c r="D410" t="str">
        <f>INDEX(db[SUPPLIER],A410)</f>
        <v>KENKO</v>
      </c>
      <c r="E410" t="str">
        <f>INDEX(db[QTY/ CTN],A410)</f>
        <v>72 PCS</v>
      </c>
      <c r="F410" t="str">
        <f>INDEX(db[JENIS],A410)</f>
        <v>map</v>
      </c>
      <c r="G410">
        <f>INDEX(db[QTY X],A410)</f>
        <v>72</v>
      </c>
      <c r="H410" t="str">
        <f>INDEX(db[STN X],A410)</f>
        <v>PCS</v>
      </c>
    </row>
    <row r="411" spans="1:8" x14ac:dyDescent="0.25">
      <c r="A411" s="145">
        <v>1218</v>
      </c>
      <c r="C411" t="str">
        <f>INDEX(db[NB BM],A411)</f>
        <v>B note Kenko A5-BNPP-PC Pastel</v>
      </c>
      <c r="D411" t="str">
        <f>INDEX(db[SUPPLIER],A411)</f>
        <v>KENKO</v>
      </c>
      <c r="E411" t="str">
        <f>INDEX(db[QTY/ CTN],A411)</f>
        <v>72 PCS</v>
      </c>
      <c r="F411" t="str">
        <f>INDEX(db[JENIS],A411)</f>
        <v>map</v>
      </c>
      <c r="G411">
        <f>INDEX(db[QTY X],A411)</f>
        <v>72</v>
      </c>
      <c r="H411" t="str">
        <f>INDEX(db[STN X],A411)</f>
        <v>PCS</v>
      </c>
    </row>
    <row r="412" spans="1:8" x14ac:dyDescent="0.25">
      <c r="A412" s="145">
        <v>1219</v>
      </c>
      <c r="C412" t="str">
        <f>INDEX(db[NB BM],A412)</f>
        <v>B note Kenko A5-TS-CC77 Campus</v>
      </c>
      <c r="D412" t="str">
        <f>INDEX(db[SUPPLIER],A412)</f>
        <v>KENKO</v>
      </c>
      <c r="E412" t="str">
        <f>INDEX(db[QTY/ CTN],A412)</f>
        <v>72 PCS</v>
      </c>
      <c r="F412" t="str">
        <f>INDEX(db[JENIS],A412)</f>
        <v>map</v>
      </c>
      <c r="G412">
        <f>INDEX(db[QTY X],A412)</f>
        <v>72</v>
      </c>
      <c r="H412" t="str">
        <f>INDEX(db[STN X],A412)</f>
        <v>PCS</v>
      </c>
    </row>
    <row r="413" spans="1:8" x14ac:dyDescent="0.25">
      <c r="A413" s="145">
        <v>1220</v>
      </c>
      <c r="C413" t="str">
        <f>INDEX(db[NB BM],A413)</f>
        <v>B note Kenko A5-TS-CC78 Campus</v>
      </c>
      <c r="D413" t="str">
        <f>INDEX(db[SUPPLIER],A413)</f>
        <v>KENKO</v>
      </c>
      <c r="E413" t="str">
        <f>INDEX(db[QTY/ CTN],A413)</f>
        <v>72 PCS</v>
      </c>
      <c r="F413" t="str">
        <f>INDEX(db[JENIS],A413)</f>
        <v>map</v>
      </c>
      <c r="G413">
        <f>INDEX(db[QTY X],A413)</f>
        <v>72</v>
      </c>
      <c r="H413" t="str">
        <f>INDEX(db[STN X],A413)</f>
        <v>PCS</v>
      </c>
    </row>
    <row r="414" spans="1:8" x14ac:dyDescent="0.25">
      <c r="A414" s="145">
        <v>1221</v>
      </c>
      <c r="C414" t="str">
        <f>INDEX(db[NB BM],A414)</f>
        <v>B note Kenko A5-TS-CC79 Campus</v>
      </c>
      <c r="D414" t="str">
        <f>INDEX(db[SUPPLIER],A414)</f>
        <v>KENKO</v>
      </c>
      <c r="E414" t="str">
        <f>INDEX(db[QTY/ CTN],A414)</f>
        <v>72 PCS</v>
      </c>
      <c r="F414" t="str">
        <f>INDEX(db[JENIS],A414)</f>
        <v>map</v>
      </c>
      <c r="G414">
        <f>INDEX(db[QTY X],A414)</f>
        <v>72</v>
      </c>
      <c r="H414" t="str">
        <f>INDEX(db[STN X],A414)</f>
        <v>PCS</v>
      </c>
    </row>
    <row r="415" spans="1:8" x14ac:dyDescent="0.25">
      <c r="A415" s="145">
        <v>1222</v>
      </c>
      <c r="C415" t="str">
        <f>INDEX(db[NB BM],A415)</f>
        <v>B note Kenko A5-TS-CC79 Campus</v>
      </c>
      <c r="D415" t="str">
        <f>INDEX(db[SUPPLIER],A415)</f>
        <v>KENKO</v>
      </c>
      <c r="E415" t="str">
        <f>INDEX(db[QTY/ CTN],A415)</f>
        <v>72 PCS</v>
      </c>
      <c r="F415" t="str">
        <f>INDEX(db[JENIS],A415)</f>
        <v>map</v>
      </c>
      <c r="G415">
        <f>INDEX(db[QTY X],A415)</f>
        <v>72</v>
      </c>
      <c r="H415" t="str">
        <f>INDEX(db[STN X],A415)</f>
        <v>PCS</v>
      </c>
    </row>
    <row r="416" spans="1:8" x14ac:dyDescent="0.25">
      <c r="A416" s="145">
        <v>1223</v>
      </c>
      <c r="C416" t="str">
        <f>INDEX(db[NB BM],A416)</f>
        <v>B note Kenko A5-TS-CC8 Campus</v>
      </c>
      <c r="D416" t="str">
        <f>INDEX(db[SUPPLIER],A416)</f>
        <v>KENKO</v>
      </c>
      <c r="E416" t="str">
        <f>INDEX(db[QTY/ CTN],A416)</f>
        <v>72 PCS</v>
      </c>
      <c r="F416" t="str">
        <f>INDEX(db[JENIS],A416)</f>
        <v>map</v>
      </c>
      <c r="G416">
        <f>INDEX(db[QTY X],A416)</f>
        <v>72</v>
      </c>
      <c r="H416" t="str">
        <f>INDEX(db[STN X],A416)</f>
        <v>PCS</v>
      </c>
    </row>
    <row r="417" spans="1:8" x14ac:dyDescent="0.25">
      <c r="A417" s="145">
        <v>1224</v>
      </c>
      <c r="C417" t="str">
        <f>INDEX(db[NB BM],A417)</f>
        <v>B note Kenko A5-TS-CC83 Campus</v>
      </c>
      <c r="D417" t="str">
        <f>INDEX(db[SUPPLIER],A417)</f>
        <v>KENKO</v>
      </c>
      <c r="E417" t="str">
        <f>INDEX(db[QTY/ CTN],A417)</f>
        <v>72 PCS</v>
      </c>
      <c r="F417" t="str">
        <f>INDEX(db[JENIS],A417)</f>
        <v>map</v>
      </c>
      <c r="G417">
        <f>INDEX(db[QTY X],A417)</f>
        <v>72</v>
      </c>
      <c r="H417" t="str">
        <f>INDEX(db[STN X],A417)</f>
        <v>PCS</v>
      </c>
    </row>
    <row r="418" spans="1:8" x14ac:dyDescent="0.25">
      <c r="A418" s="145">
        <v>1225</v>
      </c>
      <c r="C418" t="str">
        <f>INDEX(db[NB BM],A418)</f>
        <v>B note Kenko A5-TS-CC83 Campus</v>
      </c>
      <c r="D418" t="str">
        <f>INDEX(db[SUPPLIER],A418)</f>
        <v>KENKO</v>
      </c>
      <c r="E418" t="str">
        <f>INDEX(db[QTY/ CTN],A418)</f>
        <v>72 PCS</v>
      </c>
      <c r="F418" t="str">
        <f>INDEX(db[JENIS],A418)</f>
        <v>map</v>
      </c>
      <c r="G418">
        <f>INDEX(db[QTY X],A418)</f>
        <v>72</v>
      </c>
      <c r="H418" t="str">
        <f>INDEX(db[STN X],A418)</f>
        <v>PCS</v>
      </c>
    </row>
    <row r="419" spans="1:8" x14ac:dyDescent="0.25">
      <c r="A419" s="145">
        <v>1226</v>
      </c>
      <c r="C419" t="str">
        <f>INDEX(db[NB BM],A419)</f>
        <v>Buku tamu Kenko BT-2920-01 kembang</v>
      </c>
      <c r="D419" t="str">
        <f>INDEX(db[SUPPLIER],A419)</f>
        <v>KENKO</v>
      </c>
      <c r="E419" t="str">
        <f>INDEX(db[QTY/ CTN],A419)</f>
        <v>5 LSN</v>
      </c>
      <c r="F419" t="str">
        <f>INDEX(db[JENIS],A419)</f>
        <v>buku</v>
      </c>
      <c r="G419">
        <f>INDEX(db[QTY X],A419)</f>
        <v>60</v>
      </c>
      <c r="H419" t="str">
        <f>INDEX(db[STN X],A419)</f>
        <v>PCS</v>
      </c>
    </row>
    <row r="420" spans="1:8" x14ac:dyDescent="0.25">
      <c r="A420" s="145">
        <v>1227</v>
      </c>
      <c r="C420" t="str">
        <f>INDEX(db[NB BM],A420)</f>
        <v>Buku tamu Kenko BT-2920-03 kembang</v>
      </c>
      <c r="D420" t="str">
        <f>INDEX(db[SUPPLIER],A420)</f>
        <v>KENKO</v>
      </c>
      <c r="E420" t="str">
        <f>INDEX(db[QTY/ CTN],A420)</f>
        <v>5 LSN</v>
      </c>
      <c r="F420" t="str">
        <f>INDEX(db[JENIS],A420)</f>
        <v>buku</v>
      </c>
      <c r="G420">
        <f>INDEX(db[QTY X],A420)</f>
        <v>60</v>
      </c>
      <c r="H420" t="str">
        <f>INDEX(db[STN X],A420)</f>
        <v>PCS</v>
      </c>
    </row>
    <row r="421" spans="1:8" x14ac:dyDescent="0.25">
      <c r="A421" s="145">
        <v>1228</v>
      </c>
      <c r="C421" t="str">
        <f>INDEX(db[NB BM],A421)</f>
        <v>Buku tamu Kenko BT-2920-BTK 02 batik</v>
      </c>
      <c r="D421" t="str">
        <f>INDEX(db[SUPPLIER],A421)</f>
        <v>KENKO</v>
      </c>
      <c r="E421" t="str">
        <f>INDEX(db[QTY/ CTN],A421)</f>
        <v>5 LSN</v>
      </c>
      <c r="F421" t="str">
        <f>INDEX(db[JENIS],A421)</f>
        <v>buku</v>
      </c>
      <c r="G421">
        <f>INDEX(db[QTY X],A421)</f>
        <v>60</v>
      </c>
      <c r="H421" t="str">
        <f>INDEX(db[STN X],A421)</f>
        <v>PCS</v>
      </c>
    </row>
    <row r="422" spans="1:8" x14ac:dyDescent="0.25">
      <c r="A422" s="145">
        <v>1229</v>
      </c>
      <c r="C422">
        <f>INDEX(db[NB BM],A422)</f>
        <v>0</v>
      </c>
      <c r="D422" t="str">
        <f>INDEX(db[SUPPLIER],A422)</f>
        <v>KENKO</v>
      </c>
      <c r="E422" t="str">
        <f>INDEX(db[QTY/ CTN],A422)</f>
        <v>5 LSN</v>
      </c>
      <c r="F422" t="str">
        <f>INDEX(db[JENIS],A422)</f>
        <v>buku</v>
      </c>
      <c r="G422">
        <f>INDEX(db[QTY X],A422)</f>
        <v>60</v>
      </c>
      <c r="H422" t="str">
        <f>INDEX(db[STN X],A422)</f>
        <v>PCS</v>
      </c>
    </row>
    <row r="423" spans="1:8" x14ac:dyDescent="0.25">
      <c r="A423" s="145">
        <v>1230</v>
      </c>
      <c r="C423" t="str">
        <f>INDEX(db[NB BM],A423)</f>
        <v>Buku Tamu Kenko BT -3224-01 Kembang</v>
      </c>
      <c r="D423" t="str">
        <f>INDEX(db[SUPPLIER],A423)</f>
        <v>KENKO</v>
      </c>
      <c r="E423" t="str">
        <f>INDEX(db[QTY/ CTN],A423)</f>
        <v>5 LSN</v>
      </c>
      <c r="F423" t="str">
        <f>INDEX(db[JENIS],A423)</f>
        <v>buku</v>
      </c>
      <c r="G423">
        <f>INDEX(db[QTY X],A423)</f>
        <v>60</v>
      </c>
      <c r="H423" t="str">
        <f>INDEX(db[STN X],A423)</f>
        <v>PCS</v>
      </c>
    </row>
    <row r="424" spans="1:8" x14ac:dyDescent="0.25">
      <c r="A424" s="145">
        <v>1231</v>
      </c>
      <c r="C424" t="str">
        <f>INDEX(db[NB BM],A424)</f>
        <v>Buku tamu Kenko BT-3224-BTK batik</v>
      </c>
      <c r="D424" t="str">
        <f>INDEX(db[SUPPLIER],A424)</f>
        <v>KENKO</v>
      </c>
      <c r="E424" t="str">
        <f>INDEX(db[QTY/ CTN],A424)</f>
        <v>5 LSN</v>
      </c>
      <c r="F424" t="str">
        <f>INDEX(db[JENIS],A424)</f>
        <v>buku</v>
      </c>
      <c r="G424">
        <f>INDEX(db[QTY X],A424)</f>
        <v>60</v>
      </c>
      <c r="H424" t="str">
        <f>INDEX(db[STN X],A424)</f>
        <v>PCS</v>
      </c>
    </row>
    <row r="425" spans="1:8" x14ac:dyDescent="0.25">
      <c r="A425" s="145">
        <v>1232</v>
      </c>
      <c r="C425" t="str">
        <f>INDEX(db[NB BM],A425)</f>
        <v>Buku tamu Kenko BT-3224-BTK 02 batik</v>
      </c>
      <c r="D425" t="str">
        <f>INDEX(db[SUPPLIER],A425)</f>
        <v>KENKO</v>
      </c>
      <c r="E425" t="str">
        <f>INDEX(db[QTY/ CTN],A425)</f>
        <v>5 LSN</v>
      </c>
      <c r="F425" t="str">
        <f>INDEX(db[JENIS],A425)</f>
        <v>buku</v>
      </c>
      <c r="G425">
        <f>INDEX(db[QTY X],A425)</f>
        <v>60</v>
      </c>
      <c r="H425" t="str">
        <f>INDEX(db[STN X],A425)</f>
        <v>PCS</v>
      </c>
    </row>
    <row r="426" spans="1:8" x14ac:dyDescent="0.25">
      <c r="A426" s="145">
        <v>1233</v>
      </c>
      <c r="C426" t="str">
        <f>INDEX(db[NB BM],A426)</f>
        <v>Business File Kenko FP320 HG-A4 Biru</v>
      </c>
      <c r="D426" t="str">
        <f>INDEX(db[SUPPLIER],A426)</f>
        <v>KENKO</v>
      </c>
      <c r="E426" t="str">
        <f>INDEX(db[QTY/ CTN],A426)</f>
        <v>40 DOZ</v>
      </c>
      <c r="F426" t="str">
        <f>INDEX(db[JENIS],A426)</f>
        <v>map</v>
      </c>
      <c r="G426">
        <f>INDEX(db[QTY X],A426)</f>
        <v>40</v>
      </c>
      <c r="H426" t="str">
        <f>INDEX(db[STN X],A426)</f>
        <v>DOZ</v>
      </c>
    </row>
    <row r="427" spans="1:8" x14ac:dyDescent="0.25">
      <c r="A427" s="145">
        <v>1234</v>
      </c>
      <c r="C427" t="str">
        <f>INDEX(db[NB BM],A427)</f>
        <v>Business File Kenko FP320 HG-A4 Hijau</v>
      </c>
      <c r="D427" t="str">
        <f>INDEX(db[SUPPLIER],A427)</f>
        <v>KENKO</v>
      </c>
      <c r="E427" t="str">
        <f>INDEX(db[QTY/ CTN],A427)</f>
        <v>40 DOZ</v>
      </c>
      <c r="F427" t="str">
        <f>INDEX(db[JENIS],A427)</f>
        <v>map</v>
      </c>
      <c r="G427">
        <f>INDEX(db[QTY X],A427)</f>
        <v>40</v>
      </c>
      <c r="H427" t="str">
        <f>INDEX(db[STN X],A427)</f>
        <v>DOZ</v>
      </c>
    </row>
    <row r="428" spans="1:8" x14ac:dyDescent="0.25">
      <c r="A428" s="145">
        <v>1235</v>
      </c>
      <c r="C428" t="str">
        <f>INDEX(db[NB BM],A428)</f>
        <v>Business File Kenko FP320 HG-A4 Abu-abu</v>
      </c>
      <c r="D428" t="str">
        <f>INDEX(db[SUPPLIER],A428)</f>
        <v>KENKO</v>
      </c>
      <c r="E428" t="str">
        <f>INDEX(db[QTY/ CTN],A428)</f>
        <v>40 DOZ</v>
      </c>
      <c r="F428" t="str">
        <f>INDEX(db[JENIS],A428)</f>
        <v>map</v>
      </c>
      <c r="G428">
        <f>INDEX(db[QTY X],A428)</f>
        <v>40</v>
      </c>
      <c r="H428" t="str">
        <f>INDEX(db[STN X],A428)</f>
        <v>DOZ</v>
      </c>
    </row>
    <row r="429" spans="1:8" x14ac:dyDescent="0.25">
      <c r="A429" s="145">
        <v>1236</v>
      </c>
      <c r="C429" t="str">
        <f>INDEX(db[NB BM],A429)</f>
        <v>Business File Kenko FP320 HG-A4 Merah</v>
      </c>
      <c r="D429" t="str">
        <f>INDEX(db[SUPPLIER],A429)</f>
        <v>KENKO</v>
      </c>
      <c r="E429" t="str">
        <f>INDEX(db[QTY/ CTN],A429)</f>
        <v>40 DOZ</v>
      </c>
      <c r="F429" t="str">
        <f>INDEX(db[JENIS],A429)</f>
        <v>map</v>
      </c>
      <c r="G429">
        <f>INDEX(db[QTY X],A429)</f>
        <v>40</v>
      </c>
      <c r="H429" t="str">
        <f>INDEX(db[STN X],A429)</f>
        <v>DOZ</v>
      </c>
    </row>
    <row r="430" spans="1:8" x14ac:dyDescent="0.25">
      <c r="A430" s="145">
        <v>1237</v>
      </c>
      <c r="C430" t="str">
        <f>INDEX(db[NB BM],A430)</f>
        <v>Business File Kenko FP320 HG-A4 Kuning</v>
      </c>
      <c r="D430" t="str">
        <f>INDEX(db[SUPPLIER],A430)</f>
        <v>KENKO</v>
      </c>
      <c r="E430" t="str">
        <f>INDEX(db[QTY/ CTN],A430)</f>
        <v>40 DOZ</v>
      </c>
      <c r="F430" t="str">
        <f>INDEX(db[JENIS],A430)</f>
        <v>map</v>
      </c>
      <c r="G430">
        <f>INDEX(db[QTY X],A430)</f>
        <v>40</v>
      </c>
      <c r="H430" t="str">
        <f>INDEX(db[STN X],A430)</f>
        <v>DOZ</v>
      </c>
    </row>
    <row r="431" spans="1:8" x14ac:dyDescent="0.25">
      <c r="A431" s="145">
        <v>1238</v>
      </c>
      <c r="C431" t="str">
        <f>INDEX(db[NB BM],A431)</f>
        <v>Kalender Kenko 2023</v>
      </c>
      <c r="D431" t="str">
        <f>INDEX(db[SUPPLIER],A431)</f>
        <v>KENKO</v>
      </c>
      <c r="E431">
        <f>INDEX(db[QTY/ CTN],A431)</f>
        <v>0</v>
      </c>
      <c r="F431" t="str">
        <f>INDEX(db[JENIS],A431)</f>
        <v>dll</v>
      </c>
      <c r="G431" t="e">
        <f>INDEX(db[QTY X],A431)</f>
        <v>#VALUE!</v>
      </c>
      <c r="H431" t="str">
        <f>INDEX(db[STN X],A431)</f>
        <v/>
      </c>
    </row>
    <row r="432" spans="1:8" x14ac:dyDescent="0.25">
      <c r="A432" s="145">
        <v>1239</v>
      </c>
      <c r="C432" t="str">
        <f>INDEX(db[NB BM],A432)</f>
        <v>Plakban kain hitam Kenko 24mm plst BIRU</v>
      </c>
      <c r="D432" t="str">
        <f>INDEX(db[SUPPLIER],A432)</f>
        <v>KENKO</v>
      </c>
      <c r="E432" t="str">
        <f>INDEX(db[QTY/ CTN],A432)</f>
        <v>120 ROL</v>
      </c>
      <c r="F432" t="str">
        <f>INDEX(db[JENIS],A432)</f>
        <v>isolasi</v>
      </c>
      <c r="G432">
        <f>INDEX(db[QTY X],A432)</f>
        <v>120</v>
      </c>
      <c r="H432" t="str">
        <f>INDEX(db[STN X],A432)</f>
        <v>ROL</v>
      </c>
    </row>
    <row r="433" spans="1:8" x14ac:dyDescent="0.25">
      <c r="A433" s="145">
        <v>1240</v>
      </c>
      <c r="C433" t="str">
        <f>INDEX(db[NB BM],A433)</f>
        <v>Plakban kain Kenko 24mm plst BIRU</v>
      </c>
      <c r="D433" t="str">
        <f>INDEX(db[SUPPLIER],A433)</f>
        <v>KENKO</v>
      </c>
      <c r="E433" t="str">
        <f>INDEX(db[QTY/ CTN],A433)</f>
        <v>120 ROL</v>
      </c>
      <c r="F433" t="str">
        <f>INDEX(db[JENIS],A433)</f>
        <v>isolasi</v>
      </c>
      <c r="G433">
        <f>INDEX(db[QTY X],A433)</f>
        <v>120</v>
      </c>
      <c r="H433" t="str">
        <f>INDEX(db[STN X],A433)</f>
        <v>ROL</v>
      </c>
    </row>
    <row r="434" spans="1:8" x14ac:dyDescent="0.25">
      <c r="A434" s="145">
        <v>1241</v>
      </c>
      <c r="C434" t="str">
        <f>INDEX(db[NB BM],A434)</f>
        <v>Plakban kain Kenko 24mm plst BIRU</v>
      </c>
      <c r="D434" t="str">
        <f>INDEX(db[SUPPLIER],A434)</f>
        <v>KENKO</v>
      </c>
      <c r="E434" t="str">
        <f>INDEX(db[QTY/ CTN],A434)</f>
        <v>120 ROL</v>
      </c>
      <c r="F434" t="str">
        <f>INDEX(db[JENIS],A434)</f>
        <v>isolasi</v>
      </c>
      <c r="G434">
        <f>INDEX(db[QTY X],A434)</f>
        <v>120</v>
      </c>
      <c r="H434" t="str">
        <f>INDEX(db[STN X],A434)</f>
        <v>ROL</v>
      </c>
    </row>
    <row r="435" spans="1:8" x14ac:dyDescent="0.25">
      <c r="A435" s="145">
        <v>1242</v>
      </c>
      <c r="C435" t="str">
        <f>INDEX(db[NB BM],A435)</f>
        <v>Plakban kain Kenko 36mm plst BIRU</v>
      </c>
      <c r="D435" t="str">
        <f>INDEX(db[SUPPLIER],A435)</f>
        <v>KENKO</v>
      </c>
      <c r="E435" t="str">
        <f>INDEX(db[QTY/ CTN],A435)</f>
        <v>80 ROL</v>
      </c>
      <c r="F435" t="str">
        <f>INDEX(db[JENIS],A435)</f>
        <v>isolasi</v>
      </c>
      <c r="G435">
        <f>INDEX(db[QTY X],A435)</f>
        <v>80</v>
      </c>
      <c r="H435" t="str">
        <f>INDEX(db[STN X],A435)</f>
        <v>ROL</v>
      </c>
    </row>
    <row r="436" spans="1:8" x14ac:dyDescent="0.25">
      <c r="A436" s="145">
        <v>1243</v>
      </c>
      <c r="C436" t="str">
        <f>INDEX(db[NB BM],A436)</f>
        <v>Plakban kain hitam Kenko 36mm plst BIRU</v>
      </c>
      <c r="D436" t="str">
        <f>INDEX(db[SUPPLIER],A436)</f>
        <v>KENKO</v>
      </c>
      <c r="E436" t="str">
        <f>INDEX(db[QTY/ CTN],A436)</f>
        <v>80 ROL</v>
      </c>
      <c r="F436" t="str">
        <f>INDEX(db[JENIS],A436)</f>
        <v>isolasi</v>
      </c>
      <c r="G436">
        <f>INDEX(db[QTY X],A436)</f>
        <v>80</v>
      </c>
      <c r="H436" t="str">
        <f>INDEX(db[STN X],A436)</f>
        <v>ROL</v>
      </c>
    </row>
    <row r="437" spans="1:8" x14ac:dyDescent="0.25">
      <c r="A437" s="145">
        <v>1244</v>
      </c>
      <c r="C437" t="str">
        <f>INDEX(db[NB BM],A437)</f>
        <v>Plakban kain Kenko 36mm plst BIRU</v>
      </c>
      <c r="D437" t="str">
        <f>INDEX(db[SUPPLIER],A437)</f>
        <v>KENKO</v>
      </c>
      <c r="E437" t="str">
        <f>INDEX(db[QTY/ CTN],A437)</f>
        <v>80 ROL</v>
      </c>
      <c r="F437" t="str">
        <f>INDEX(db[JENIS],A437)</f>
        <v>isolasi</v>
      </c>
      <c r="G437">
        <f>INDEX(db[QTY X],A437)</f>
        <v>80</v>
      </c>
      <c r="H437" t="str">
        <f>INDEX(db[STN X],A437)</f>
        <v>ROL</v>
      </c>
    </row>
    <row r="438" spans="1:8" x14ac:dyDescent="0.25">
      <c r="A438" s="145">
        <v>1245</v>
      </c>
      <c r="C438" t="str">
        <f>INDEX(db[NB BM],A438)</f>
        <v>Plakban kain hitam Kenko 36mm plst merah</v>
      </c>
      <c r="D438" t="str">
        <f>INDEX(db[SUPPLIER],A438)</f>
        <v>KENKO</v>
      </c>
      <c r="E438" t="str">
        <f>INDEX(db[QTY/ CTN],A438)</f>
        <v>80 ROL</v>
      </c>
      <c r="F438" t="str">
        <f>INDEX(db[JENIS],A438)</f>
        <v>isolasi</v>
      </c>
      <c r="G438">
        <f>INDEX(db[QTY X],A438)</f>
        <v>80</v>
      </c>
      <c r="H438" t="str">
        <f>INDEX(db[STN X],A438)</f>
        <v>ROL</v>
      </c>
    </row>
    <row r="439" spans="1:8" x14ac:dyDescent="0.25">
      <c r="A439" s="145">
        <v>1246</v>
      </c>
      <c r="C439" t="str">
        <f>INDEX(db[NB BM],A439)</f>
        <v>Plakban kain hitam Kenko 48mm plst BIRU</v>
      </c>
      <c r="D439" t="str">
        <f>INDEX(db[SUPPLIER],A439)</f>
        <v>KENKO</v>
      </c>
      <c r="E439" t="str">
        <f>INDEX(db[QTY/ CTN],A439)</f>
        <v>60 ROL</v>
      </c>
      <c r="F439" t="str">
        <f>INDEX(db[JENIS],A439)</f>
        <v>isolasi</v>
      </c>
      <c r="G439">
        <f>INDEX(db[QTY X],A439)</f>
        <v>60</v>
      </c>
      <c r="H439" t="str">
        <f>INDEX(db[STN X],A439)</f>
        <v>ROL</v>
      </c>
    </row>
    <row r="440" spans="1:8" x14ac:dyDescent="0.25">
      <c r="A440" s="145">
        <v>1247</v>
      </c>
      <c r="C440" t="str">
        <f>INDEX(db[NB BM],A440)</f>
        <v>Plakban kain hitam Kenko 48mm plst BIRU</v>
      </c>
      <c r="D440" t="str">
        <f>INDEX(db[SUPPLIER],A440)</f>
        <v>KENKO</v>
      </c>
      <c r="E440" t="str">
        <f>INDEX(db[QTY/ CTN],A440)</f>
        <v>60 ROL</v>
      </c>
      <c r="F440" t="str">
        <f>INDEX(db[JENIS],A440)</f>
        <v>isolasi</v>
      </c>
      <c r="G440">
        <f>INDEX(db[QTY X],A440)</f>
        <v>60</v>
      </c>
      <c r="H440" t="str">
        <f>INDEX(db[STN X],A440)</f>
        <v>ROL</v>
      </c>
    </row>
    <row r="441" spans="1:8" x14ac:dyDescent="0.25">
      <c r="A441" s="145">
        <v>1248</v>
      </c>
      <c r="C441" t="str">
        <f>INDEX(db[NB BM],A441)</f>
        <v>Plakban Kain Kenko  48mm plst Biru</v>
      </c>
      <c r="D441" t="str">
        <f>INDEX(db[SUPPLIER],A441)</f>
        <v>KENKO</v>
      </c>
      <c r="E441" t="str">
        <f>INDEX(db[QTY/ CTN],A441)</f>
        <v>60 ROL</v>
      </c>
      <c r="F441" t="str">
        <f>INDEX(db[JENIS],A441)</f>
        <v>isolasi</v>
      </c>
      <c r="G441">
        <f>INDEX(db[QTY X],A441)</f>
        <v>60</v>
      </c>
      <c r="H441" t="str">
        <f>INDEX(db[STN X],A441)</f>
        <v>ROL</v>
      </c>
    </row>
    <row r="442" spans="1:8" x14ac:dyDescent="0.25">
      <c r="A442" s="145">
        <v>1249</v>
      </c>
      <c r="C442" t="str">
        <f>INDEX(db[NB BM],A442)</f>
        <v>Plakban kain hitam Kenko 48mm plst BIRU</v>
      </c>
      <c r="D442" t="str">
        <f>INDEX(db[SUPPLIER],A442)</f>
        <v>KENKO</v>
      </c>
      <c r="E442" t="str">
        <f>INDEX(db[QTY/ CTN],A442)</f>
        <v>60 ROL</v>
      </c>
      <c r="F442" t="str">
        <f>INDEX(db[JENIS],A442)</f>
        <v>isolasi</v>
      </c>
      <c r="G442">
        <f>INDEX(db[QTY X],A442)</f>
        <v>60</v>
      </c>
      <c r="H442" t="str">
        <f>INDEX(db[STN X],A442)</f>
        <v>ROL</v>
      </c>
    </row>
    <row r="443" spans="1:8" x14ac:dyDescent="0.25">
      <c r="A443" s="145">
        <v>1250</v>
      </c>
      <c r="C443" t="str">
        <f>INDEX(db[NB BM],A443)</f>
        <v>Plakban kain hitam Kenko 48mm plst merah</v>
      </c>
      <c r="D443" t="str">
        <f>INDEX(db[SUPPLIER],A443)</f>
        <v>KENKO</v>
      </c>
      <c r="E443" t="str">
        <f>INDEX(db[QTY/ CTN],A443)</f>
        <v>60 ROL</v>
      </c>
      <c r="F443" t="str">
        <f>INDEX(db[JENIS],A443)</f>
        <v>isolasi</v>
      </c>
      <c r="G443">
        <f>INDEX(db[QTY X],A443)</f>
        <v>60</v>
      </c>
      <c r="H443" t="str">
        <f>INDEX(db[STN X],A443)</f>
        <v>ROL</v>
      </c>
    </row>
    <row r="444" spans="1:8" x14ac:dyDescent="0.25">
      <c r="A444" s="145">
        <v>1251</v>
      </c>
      <c r="C444" t="str">
        <f>INDEX(db[NB BM],A444)</f>
        <v>Clip warna Kenko 3100</v>
      </c>
      <c r="D444" t="str">
        <f>INDEX(db[SUPPLIER],A444)</f>
        <v>KENKO</v>
      </c>
      <c r="E444" t="str">
        <f>INDEX(db[QTY/ CTN],A444)</f>
        <v>48 LSN</v>
      </c>
      <c r="F444" t="str">
        <f>INDEX(db[JENIS],A444)</f>
        <v>clip</v>
      </c>
      <c r="G444">
        <f>INDEX(db[QTY X],A444)</f>
        <v>576</v>
      </c>
      <c r="H444" t="str">
        <f>INDEX(db[STN X],A444)</f>
        <v>PCS</v>
      </c>
    </row>
    <row r="445" spans="1:8" x14ac:dyDescent="0.25">
      <c r="A445" s="145">
        <v>1252</v>
      </c>
      <c r="C445" t="str">
        <f>INDEX(db[NB BM],A445)</f>
        <v>PW Kenko 12W CP-12 F NWE nonwood</v>
      </c>
      <c r="D445" t="str">
        <f>INDEX(db[SUPPLIER],A445)</f>
        <v>KENKO</v>
      </c>
      <c r="E445" t="str">
        <f>INDEX(db[QTY/ CTN],A445)</f>
        <v>16 LSN</v>
      </c>
      <c r="F445" t="str">
        <f>INDEX(db[JENIS],A445)</f>
        <v>pw</v>
      </c>
      <c r="G445">
        <f>INDEX(db[QTY X],A445)</f>
        <v>192</v>
      </c>
      <c r="H445" t="str">
        <f>INDEX(db[STN X],A445)</f>
        <v>PCS</v>
      </c>
    </row>
    <row r="446" spans="1:8" x14ac:dyDescent="0.25">
      <c r="A446" s="145">
        <v>1253</v>
      </c>
      <c r="C446" t="str">
        <f>INDEX(db[NB BM],A446)</f>
        <v>PW Kenko 12W CP-12HALF classic</v>
      </c>
      <c r="D446" t="str">
        <f>INDEX(db[SUPPLIER],A446)</f>
        <v>KENKO</v>
      </c>
      <c r="E446" t="str">
        <f>INDEX(db[QTY/ CTN],A446)</f>
        <v>24 BOX (24 SET)</v>
      </c>
      <c r="F446" t="str">
        <f>INDEX(db[JENIS],A446)</f>
        <v>pw</v>
      </c>
      <c r="G446">
        <f>INDEX(db[QTY X],A446)</f>
        <v>576</v>
      </c>
      <c r="H446" t="str">
        <f>INDEX(db[STN X],A446)</f>
        <v>SET</v>
      </c>
    </row>
    <row r="447" spans="1:8" x14ac:dyDescent="0.25">
      <c r="A447" s="145">
        <v>1254</v>
      </c>
      <c r="C447" t="str">
        <f>INDEX(db[NB BM],A447)</f>
        <v>PW Kenko 12W CP-12HALF classic</v>
      </c>
      <c r="D447" t="str">
        <f>INDEX(db[SUPPLIER],A447)</f>
        <v>KENKO</v>
      </c>
      <c r="E447" t="str">
        <f>INDEX(db[QTY/ CTN],A447)</f>
        <v>24 BOX (24 SET)</v>
      </c>
      <c r="F447" t="str">
        <f>INDEX(db[JENIS],A447)</f>
        <v>pw</v>
      </c>
      <c r="G447">
        <f>INDEX(db[QTY X],A447)</f>
        <v>576</v>
      </c>
      <c r="H447" t="str">
        <f>INDEX(db[STN X],A447)</f>
        <v>SET</v>
      </c>
    </row>
    <row r="448" spans="1:8" x14ac:dyDescent="0.25">
      <c r="A448" s="145">
        <v>1255</v>
      </c>
      <c r="C448" t="str">
        <f>INDEX(db[NB BM],A448)</f>
        <v>Jangka set Kenko C-168</v>
      </c>
      <c r="D448" t="str">
        <f>INDEX(db[SUPPLIER],A448)</f>
        <v>KENKO</v>
      </c>
      <c r="E448" t="str">
        <f>INDEX(db[QTY/ CTN],A448)</f>
        <v>24 LSN</v>
      </c>
      <c r="F448" t="str">
        <f>INDEX(db[JENIS],A448)</f>
        <v>jangka</v>
      </c>
      <c r="G448">
        <f>INDEX(db[QTY X],A448)</f>
        <v>288</v>
      </c>
      <c r="H448" t="str">
        <f>INDEX(db[STN X],A448)</f>
        <v>PCS</v>
      </c>
    </row>
    <row r="449" spans="1:8" x14ac:dyDescent="0.25">
      <c r="A449" s="145">
        <v>1256</v>
      </c>
      <c r="C449" t="str">
        <f>INDEX(db[NB BM],A449)</f>
        <v>Jangka set Kenko C-2011</v>
      </c>
      <c r="D449" t="str">
        <f>INDEX(db[SUPPLIER],A449)</f>
        <v>KENKO</v>
      </c>
      <c r="E449" t="str">
        <f>INDEX(db[QTY/ CTN],A449)</f>
        <v>12 LSN</v>
      </c>
      <c r="F449" t="str">
        <f>INDEX(db[JENIS],A449)</f>
        <v>dll</v>
      </c>
      <c r="G449">
        <f>INDEX(db[QTY X],A449)</f>
        <v>144</v>
      </c>
      <c r="H449" t="str">
        <f>INDEX(db[STN X],A449)</f>
        <v>PCS</v>
      </c>
    </row>
    <row r="450" spans="1:8" x14ac:dyDescent="0.25">
      <c r="A450" s="145">
        <v>1257</v>
      </c>
      <c r="C450" t="str">
        <f>INDEX(db[NB BM],A450)</f>
        <v>Jangka set Kenko C-288</v>
      </c>
      <c r="D450" t="str">
        <f>INDEX(db[SUPPLIER],A450)</f>
        <v>KENKO</v>
      </c>
      <c r="E450" t="str">
        <f>INDEX(db[QTY/ CTN],A450)</f>
        <v>24 LSN</v>
      </c>
      <c r="F450" t="str">
        <f>INDEX(db[JENIS],A450)</f>
        <v>jangka</v>
      </c>
      <c r="G450">
        <f>INDEX(db[QTY X],A450)</f>
        <v>288</v>
      </c>
      <c r="H450" t="str">
        <f>INDEX(db[STN X],A450)</f>
        <v>PCS</v>
      </c>
    </row>
    <row r="451" spans="1:8" x14ac:dyDescent="0.25">
      <c r="A451" s="145">
        <v>1258</v>
      </c>
      <c r="C451" t="str">
        <f>INDEX(db[NB BM],A451)</f>
        <v>Jangka set Kenko C-528</v>
      </c>
      <c r="D451" t="str">
        <f>INDEX(db[SUPPLIER],A451)</f>
        <v>KENKO</v>
      </c>
      <c r="E451" t="str">
        <f>INDEX(db[QTY/ CTN],A451)</f>
        <v>24 LSN</v>
      </c>
      <c r="F451" t="str">
        <f>INDEX(db[JENIS],A451)</f>
        <v>dll</v>
      </c>
      <c r="G451">
        <f>INDEX(db[QTY X],A451)</f>
        <v>288</v>
      </c>
      <c r="H451" t="str">
        <f>INDEX(db[STN X],A451)</f>
        <v>PCS</v>
      </c>
    </row>
    <row r="452" spans="1:8" x14ac:dyDescent="0.25">
      <c r="A452" s="145">
        <v>1259</v>
      </c>
      <c r="C452" t="str">
        <f>INDEX(db[NB BM],A452)</f>
        <v>Tipe-ex Kenko BTK-01 Batik</v>
      </c>
      <c r="D452" t="str">
        <f>INDEX(db[SUPPLIER],A452)</f>
        <v>KENKO</v>
      </c>
      <c r="E452" t="str">
        <f>INDEX(db[QTY/ CTN],A452)</f>
        <v>36 LSN</v>
      </c>
      <c r="F452" t="str">
        <f>INDEX(db[JENIS],A452)</f>
        <v>tipex</v>
      </c>
      <c r="G452">
        <f>INDEX(db[QTY X],A452)</f>
        <v>432</v>
      </c>
      <c r="H452" t="str">
        <f>INDEX(db[STN X],A452)</f>
        <v>PCS</v>
      </c>
    </row>
    <row r="453" spans="1:8" x14ac:dyDescent="0.25">
      <c r="A453" s="145">
        <v>1260</v>
      </c>
      <c r="C453" t="str">
        <f>INDEX(db[NB BM],A453)</f>
        <v>Tipe-ex Kenko CB-01</v>
      </c>
      <c r="D453" t="str">
        <f>INDEX(db[SUPPLIER],A453)</f>
        <v>KENKO</v>
      </c>
      <c r="E453" t="str">
        <f>INDEX(db[QTY/ CTN],A453)</f>
        <v>36 LSN</v>
      </c>
      <c r="F453" t="str">
        <f>INDEX(db[JENIS],A453)</f>
        <v>tipex</v>
      </c>
      <c r="G453">
        <f>INDEX(db[QTY X],A453)</f>
        <v>432</v>
      </c>
      <c r="H453" t="str">
        <f>INDEX(db[STN X],A453)</f>
        <v>PCS</v>
      </c>
    </row>
    <row r="454" spans="1:8" x14ac:dyDescent="0.25">
      <c r="A454" s="145">
        <v>1261</v>
      </c>
      <c r="C454" t="str">
        <f>INDEX(db[NB BM],A454)</f>
        <v>Tipe-ex Kenko GP-01</v>
      </c>
      <c r="D454" t="str">
        <f>INDEX(db[SUPPLIER],A454)</f>
        <v>KENKO</v>
      </c>
      <c r="E454" t="str">
        <f>INDEX(db[QTY/ CTN],A454)</f>
        <v>36 LSN</v>
      </c>
      <c r="F454" t="str">
        <f>INDEX(db[JENIS],A454)</f>
        <v>tipex</v>
      </c>
      <c r="G454">
        <f>INDEX(db[QTY X],A454)</f>
        <v>432</v>
      </c>
      <c r="H454" t="str">
        <f>INDEX(db[STN X],A454)</f>
        <v>PCS</v>
      </c>
    </row>
    <row r="455" spans="1:8" x14ac:dyDescent="0.25">
      <c r="A455" s="145">
        <v>1262</v>
      </c>
      <c r="C455" t="str">
        <f>INDEX(db[NB BM],A455)</f>
        <v>Tipe-ex Kenko HH-01</v>
      </c>
      <c r="D455" t="str">
        <f>INDEX(db[SUPPLIER],A455)</f>
        <v>KENKO</v>
      </c>
      <c r="E455" t="str">
        <f>INDEX(db[QTY/ CTN],A455)</f>
        <v>36 LSN</v>
      </c>
      <c r="F455" t="str">
        <f>INDEX(db[JENIS],A455)</f>
        <v>tipex</v>
      </c>
      <c r="G455">
        <f>INDEX(db[QTY X],A455)</f>
        <v>432</v>
      </c>
      <c r="H455" t="str">
        <f>INDEX(db[STN X],A455)</f>
        <v>PCS</v>
      </c>
    </row>
    <row r="456" spans="1:8" x14ac:dyDescent="0.25">
      <c r="A456" s="145">
        <v>1263</v>
      </c>
      <c r="C456" t="str">
        <f>INDEX(db[NB BM],A456)</f>
        <v>Tipe-ex Kenko KE-01</v>
      </c>
      <c r="D456" t="str">
        <f>INDEX(db[SUPPLIER],A456)</f>
        <v>KENKO</v>
      </c>
      <c r="E456" t="str">
        <f>INDEX(db[QTY/ CTN],A456)</f>
        <v>36 LSN</v>
      </c>
      <c r="F456" t="str">
        <f>INDEX(db[JENIS],A456)</f>
        <v>tipex</v>
      </c>
      <c r="G456">
        <f>INDEX(db[QTY X],A456)</f>
        <v>432</v>
      </c>
      <c r="H456" t="str">
        <f>INDEX(db[STN X],A456)</f>
        <v>PCS</v>
      </c>
    </row>
    <row r="457" spans="1:8" x14ac:dyDescent="0.25">
      <c r="A457" s="145">
        <v>1264</v>
      </c>
      <c r="C457" t="str">
        <f>INDEX(db[NB BM],A457)</f>
        <v>Tipe-ex Kenko KE-107 M</v>
      </c>
      <c r="D457" t="str">
        <f>INDEX(db[SUPPLIER],A457)</f>
        <v>KENKO</v>
      </c>
      <c r="E457" t="str">
        <f>INDEX(db[QTY/ CTN],A457)</f>
        <v>36 LSN</v>
      </c>
      <c r="F457" t="str">
        <f>INDEX(db[JENIS],A457)</f>
        <v>tipex</v>
      </c>
      <c r="G457">
        <f>INDEX(db[QTY X],A457)</f>
        <v>432</v>
      </c>
      <c r="H457" t="str">
        <f>INDEX(db[STN X],A457)</f>
        <v>PCS</v>
      </c>
    </row>
    <row r="458" spans="1:8" x14ac:dyDescent="0.25">
      <c r="A458" s="145">
        <v>1265</v>
      </c>
      <c r="C458" t="str">
        <f>INDEX(db[NB BM],A458)</f>
        <v>Tipe-ex Kenko KE-108</v>
      </c>
      <c r="D458" t="str">
        <f>INDEX(db[SUPPLIER],A458)</f>
        <v>KENKO</v>
      </c>
      <c r="E458" t="str">
        <f>INDEX(db[QTY/ CTN],A458)</f>
        <v>36 LSN</v>
      </c>
      <c r="F458" t="str">
        <f>INDEX(db[JENIS],A458)</f>
        <v>tipex</v>
      </c>
      <c r="G458">
        <f>INDEX(db[QTY X],A458)</f>
        <v>432</v>
      </c>
      <c r="H458" t="str">
        <f>INDEX(db[STN X],A458)</f>
        <v>PCS</v>
      </c>
    </row>
    <row r="459" spans="1:8" x14ac:dyDescent="0.25">
      <c r="A459" s="145">
        <v>1266</v>
      </c>
      <c r="C459" t="str">
        <f>INDEX(db[NB BM],A459)</f>
        <v>Tipe-ex Kenko KE-301</v>
      </c>
      <c r="D459" t="str">
        <f>INDEX(db[SUPPLIER],A459)</f>
        <v>KENKO</v>
      </c>
      <c r="E459" t="str">
        <f>INDEX(db[QTY/ CTN],A459)</f>
        <v>36 LSN</v>
      </c>
      <c r="F459" t="str">
        <f>INDEX(db[JENIS],A459)</f>
        <v>tipex</v>
      </c>
      <c r="G459">
        <f>INDEX(db[QTY X],A459)</f>
        <v>432</v>
      </c>
      <c r="H459" t="str">
        <f>INDEX(db[STN X],A459)</f>
        <v>PCS</v>
      </c>
    </row>
    <row r="460" spans="1:8" x14ac:dyDescent="0.25">
      <c r="A460" s="145">
        <v>1267</v>
      </c>
      <c r="C460" t="str">
        <f>INDEX(db[NB BM],A460)</f>
        <v>Tipe-ex Kenko KE-823 M</v>
      </c>
      <c r="D460" t="str">
        <f>INDEX(db[SUPPLIER],A460)</f>
        <v>KENKO</v>
      </c>
      <c r="E460" t="str">
        <f>INDEX(db[QTY/ CTN],A460)</f>
        <v>36 LSN</v>
      </c>
      <c r="F460" t="str">
        <f>INDEX(db[JENIS],A460)</f>
        <v>tipex</v>
      </c>
      <c r="G460">
        <f>INDEX(db[QTY X],A460)</f>
        <v>432</v>
      </c>
      <c r="H460" t="str">
        <f>INDEX(db[STN X],A460)</f>
        <v>PCS</v>
      </c>
    </row>
    <row r="461" spans="1:8" x14ac:dyDescent="0.25">
      <c r="A461" s="145">
        <v>1268</v>
      </c>
      <c r="C461" t="str">
        <f>INDEX(db[NB BM],A461)</f>
        <v>Tipe-ex Kenko KE-826 M</v>
      </c>
      <c r="D461" t="str">
        <f>INDEX(db[SUPPLIER],A461)</f>
        <v>KENKO</v>
      </c>
      <c r="E461" t="str">
        <f>INDEX(db[QTY/ CTN],A461)</f>
        <v>36 LSN</v>
      </c>
      <c r="F461" t="str">
        <f>INDEX(db[JENIS],A461)</f>
        <v>tipex</v>
      </c>
      <c r="G461">
        <f>INDEX(db[QTY X],A461)</f>
        <v>432</v>
      </c>
      <c r="H461" t="str">
        <f>INDEX(db[STN X],A461)</f>
        <v>PCS</v>
      </c>
    </row>
    <row r="462" spans="1:8" x14ac:dyDescent="0.25">
      <c r="A462" s="145">
        <v>1269</v>
      </c>
      <c r="C462" t="str">
        <f>INDEX(db[NB BM],A462)</f>
        <v>Tipe-ex Kenko KR-01</v>
      </c>
      <c r="D462" t="str">
        <f>INDEX(db[SUPPLIER],A462)</f>
        <v>KENKO</v>
      </c>
      <c r="E462" t="str">
        <f>INDEX(db[QTY/ CTN],A462)</f>
        <v>36 LSN</v>
      </c>
      <c r="F462" t="str">
        <f>INDEX(db[JENIS],A462)</f>
        <v>tipex</v>
      </c>
      <c r="G462">
        <f>INDEX(db[QTY X],A462)</f>
        <v>432</v>
      </c>
      <c r="H462" t="str">
        <f>INDEX(db[STN X],A462)</f>
        <v>PCS</v>
      </c>
    </row>
    <row r="463" spans="1:8" x14ac:dyDescent="0.25">
      <c r="A463" s="145">
        <v>1270</v>
      </c>
      <c r="C463" t="str">
        <f>INDEX(db[NB BM],A463)</f>
        <v>Tipe-ex Kenko UR-01</v>
      </c>
      <c r="D463" t="str">
        <f>INDEX(db[SUPPLIER],A463)</f>
        <v>KENKO</v>
      </c>
      <c r="E463" t="str">
        <f>INDEX(db[QTY/ CTN],A463)</f>
        <v>36 LSN</v>
      </c>
      <c r="F463" t="str">
        <f>INDEX(db[JENIS],A463)</f>
        <v>tipex</v>
      </c>
      <c r="G463">
        <f>INDEX(db[QTY X],A463)</f>
        <v>432</v>
      </c>
      <c r="H463" t="str">
        <f>INDEX(db[STN X],A463)</f>
        <v>PCS</v>
      </c>
    </row>
    <row r="464" spans="1:8" x14ac:dyDescent="0.25">
      <c r="A464" s="145">
        <v>1271</v>
      </c>
      <c r="C464" t="str">
        <f>INDEX(db[NB BM],A464)</f>
        <v>Tipe-ex kertas Kenko CT-1505 FC</v>
      </c>
      <c r="D464" t="str">
        <f>INDEX(db[SUPPLIER],A464)</f>
        <v>KENKO</v>
      </c>
      <c r="E464" t="str">
        <f>INDEX(db[QTY/ CTN],A464)</f>
        <v>48 LSN</v>
      </c>
      <c r="F464" t="str">
        <f>INDEX(db[JENIS],A464)</f>
        <v>tipex</v>
      </c>
      <c r="G464">
        <f>INDEX(db[QTY X],A464)</f>
        <v>576</v>
      </c>
      <c r="H464" t="str">
        <f>INDEX(db[STN X],A464)</f>
        <v>PCS</v>
      </c>
    </row>
    <row r="465" spans="1:8" x14ac:dyDescent="0.25">
      <c r="A465" s="145">
        <v>1272</v>
      </c>
      <c r="C465" t="str">
        <f>INDEX(db[NB BM],A465)</f>
        <v>Tipe-ex Kertas Kenko CT-2001</v>
      </c>
      <c r="D465" t="str">
        <f>INDEX(db[SUPPLIER],A465)</f>
        <v>KENKO</v>
      </c>
      <c r="E465" t="str">
        <f>INDEX(db[QTY/ CTN],A465)</f>
        <v>36 LSN</v>
      </c>
      <c r="F465" t="str">
        <f>INDEX(db[JENIS],A465)</f>
        <v>tipex</v>
      </c>
      <c r="G465">
        <f>INDEX(db[QTY X],A465)</f>
        <v>432</v>
      </c>
      <c r="H465" t="str">
        <f>INDEX(db[STN X],A465)</f>
        <v>PCS</v>
      </c>
    </row>
    <row r="466" spans="1:8" x14ac:dyDescent="0.25">
      <c r="A466" s="145">
        <v>1273</v>
      </c>
      <c r="C466" t="str">
        <f>INDEX(db[NB BM],A466)</f>
        <v>Tipe-ex kertas Kenko CT-202 N</v>
      </c>
      <c r="D466" t="str">
        <f>INDEX(db[SUPPLIER],A466)</f>
        <v>KENKO</v>
      </c>
      <c r="E466" t="str">
        <f>INDEX(db[QTY/ CTN],A466)</f>
        <v>36 LSN</v>
      </c>
      <c r="F466" t="str">
        <f>INDEX(db[JENIS],A466)</f>
        <v>tipex</v>
      </c>
      <c r="G466">
        <f>INDEX(db[QTY X],A466)</f>
        <v>432</v>
      </c>
      <c r="H466" t="str">
        <f>INDEX(db[STN X],A466)</f>
        <v>PCS</v>
      </c>
    </row>
    <row r="467" spans="1:8" x14ac:dyDescent="0.25">
      <c r="A467" s="145">
        <v>1274</v>
      </c>
      <c r="C467" t="str">
        <f>INDEX(db[NB BM],A467)</f>
        <v>Tipe-ex Kertas Kenko CT-210 SL</v>
      </c>
      <c r="D467" t="str">
        <f>INDEX(db[SUPPLIER],A467)</f>
        <v>KENKO</v>
      </c>
      <c r="E467" t="str">
        <f>INDEX(db[QTY/ CTN],A467)</f>
        <v>36 LSN</v>
      </c>
      <c r="F467" t="str">
        <f>INDEX(db[JENIS],A467)</f>
        <v>tipex</v>
      </c>
      <c r="G467">
        <f>INDEX(db[QTY X],A467)</f>
        <v>432</v>
      </c>
      <c r="H467" t="str">
        <f>INDEX(db[STN X],A467)</f>
        <v>PCS</v>
      </c>
    </row>
    <row r="468" spans="1:8" x14ac:dyDescent="0.25">
      <c r="A468" s="145">
        <v>1275</v>
      </c>
      <c r="C468" t="str">
        <f>INDEX(db[NB BM],A468)</f>
        <v>Tipe-ex Kertas Kenko CT-3001</v>
      </c>
      <c r="D468" t="str">
        <f>INDEX(db[SUPPLIER],A468)</f>
        <v>KENKO</v>
      </c>
      <c r="E468" t="str">
        <f>INDEX(db[QTY/ CTN],A468)</f>
        <v>36 LSN</v>
      </c>
      <c r="F468" t="str">
        <f>INDEX(db[JENIS],A468)</f>
        <v>tipex</v>
      </c>
      <c r="G468">
        <f>INDEX(db[QTY X],A468)</f>
        <v>432</v>
      </c>
      <c r="H468" t="str">
        <f>INDEX(db[STN X],A468)</f>
        <v>PCS</v>
      </c>
    </row>
    <row r="469" spans="1:8" x14ac:dyDescent="0.25">
      <c r="A469" s="145">
        <v>1276</v>
      </c>
      <c r="C469" t="str">
        <f>INDEX(db[NB BM],A469)</f>
        <v>Tipe-ex kertas Kenko CT-306</v>
      </c>
      <c r="D469" t="str">
        <f>INDEX(db[SUPPLIER],A469)</f>
        <v>KENKO</v>
      </c>
      <c r="E469" t="str">
        <f>INDEX(db[QTY/ CTN],A469)</f>
        <v>48 LSN</v>
      </c>
      <c r="F469" t="str">
        <f>INDEX(db[JENIS],A469)</f>
        <v>tipex</v>
      </c>
      <c r="G469">
        <f>INDEX(db[QTY X],A469)</f>
        <v>576</v>
      </c>
      <c r="H469" t="str">
        <f>INDEX(db[STN X],A469)</f>
        <v>PCS</v>
      </c>
    </row>
    <row r="470" spans="1:8" x14ac:dyDescent="0.25">
      <c r="A470" s="145">
        <v>1277</v>
      </c>
      <c r="C470" t="str">
        <f>INDEX(db[NB BM],A470)</f>
        <v>Tipe-ex kertas Kenko CT-309</v>
      </c>
      <c r="D470" t="str">
        <f>INDEX(db[SUPPLIER],A470)</f>
        <v>KENKO</v>
      </c>
      <c r="E470" t="str">
        <f>INDEX(db[QTY/ CTN],A470)</f>
        <v>48 LSN</v>
      </c>
      <c r="F470" t="str">
        <f>INDEX(db[JENIS],A470)</f>
        <v>tipex</v>
      </c>
      <c r="G470">
        <f>INDEX(db[QTY X],A470)</f>
        <v>576</v>
      </c>
      <c r="H470" t="str">
        <f>INDEX(db[STN X],A470)</f>
        <v>PCS</v>
      </c>
    </row>
    <row r="471" spans="1:8" x14ac:dyDescent="0.25">
      <c r="A471" s="145">
        <v>1278</v>
      </c>
      <c r="C471" t="str">
        <f>INDEX(db[NB BM],A471)</f>
        <v>Tipe-ex kertas Kenko CT-309 NR</v>
      </c>
      <c r="D471" t="str">
        <f>INDEX(db[SUPPLIER],A471)</f>
        <v>KENKO</v>
      </c>
      <c r="E471" t="str">
        <f>INDEX(db[QTY/ CTN],A471)</f>
        <v>48 LSN</v>
      </c>
      <c r="F471" t="str">
        <f>INDEX(db[JENIS],A471)</f>
        <v>tipex</v>
      </c>
      <c r="G471">
        <f>INDEX(db[QTY X],A471)</f>
        <v>576</v>
      </c>
      <c r="H471" t="str">
        <f>INDEX(db[STN X],A471)</f>
        <v>PCS</v>
      </c>
    </row>
    <row r="472" spans="1:8" x14ac:dyDescent="0.25">
      <c r="A472" s="145">
        <v>1279</v>
      </c>
      <c r="C472" t="str">
        <f>INDEX(db[NB BM],A472)</f>
        <v>Tipe-ex Kertas Kenko CT-310 SL</v>
      </c>
      <c r="D472" t="str">
        <f>INDEX(db[SUPPLIER],A472)</f>
        <v>KENKO</v>
      </c>
      <c r="E472" t="str">
        <f>INDEX(db[QTY/ CTN],A472)</f>
        <v>48 LSN</v>
      </c>
      <c r="F472" t="str">
        <f>INDEX(db[JENIS],A472)</f>
        <v>tipex</v>
      </c>
      <c r="G472">
        <f>INDEX(db[QTY X],A472)</f>
        <v>576</v>
      </c>
      <c r="H472" t="str">
        <f>INDEX(db[STN X],A472)</f>
        <v>PCS</v>
      </c>
    </row>
    <row r="473" spans="1:8" x14ac:dyDescent="0.25">
      <c r="A473" s="145">
        <v>1280</v>
      </c>
      <c r="C473" t="str">
        <f>INDEX(db[NB BM],A473)</f>
        <v>Tipe-ex Kertas Kenko CT-606</v>
      </c>
      <c r="D473" t="str">
        <f>INDEX(db[SUPPLIER],A473)</f>
        <v>KENKO</v>
      </c>
      <c r="E473" t="str">
        <f>INDEX(db[QTY/ CTN],A473)</f>
        <v>48 LSN</v>
      </c>
      <c r="F473" t="str">
        <f>INDEX(db[JENIS],A473)</f>
        <v>tipex</v>
      </c>
      <c r="G473">
        <f>INDEX(db[QTY X],A473)</f>
        <v>576</v>
      </c>
      <c r="H473" t="str">
        <f>INDEX(db[STN X],A473)</f>
        <v>PCS</v>
      </c>
    </row>
    <row r="474" spans="1:8" x14ac:dyDescent="0.25">
      <c r="A474" s="145">
        <v>1281</v>
      </c>
      <c r="C474" t="str">
        <f>INDEX(db[NB BM],A474)</f>
        <v>Tipe-ex Kertas Kenko CT-608 FC</v>
      </c>
      <c r="D474" t="str">
        <f>INDEX(db[SUPPLIER],A474)</f>
        <v>KENKO</v>
      </c>
      <c r="E474" t="str">
        <f>INDEX(db[QTY/ CTN],A474)</f>
        <v>48 LSN</v>
      </c>
      <c r="F474" t="str">
        <f>INDEX(db[JENIS],A474)</f>
        <v>tipex</v>
      </c>
      <c r="G474">
        <f>INDEX(db[QTY X],A474)</f>
        <v>576</v>
      </c>
      <c r="H474" t="str">
        <f>INDEX(db[STN X],A474)</f>
        <v>PCS</v>
      </c>
    </row>
    <row r="475" spans="1:8" x14ac:dyDescent="0.25">
      <c r="A475" s="145">
        <v>1282</v>
      </c>
      <c r="C475" t="str">
        <f>INDEX(db[NB BM],A475)</f>
        <v>Tipe-ex Kertas Kenko CT-634</v>
      </c>
      <c r="D475" t="str">
        <f>INDEX(db[SUPPLIER],A475)</f>
        <v>KENKO</v>
      </c>
      <c r="E475" t="str">
        <f>INDEX(db[QTY/ CTN],A475)</f>
        <v>48 LSN</v>
      </c>
      <c r="F475" t="str">
        <f>INDEX(db[JENIS],A475)</f>
        <v>tipex</v>
      </c>
      <c r="G475">
        <f>INDEX(db[QTY X],A475)</f>
        <v>576</v>
      </c>
      <c r="H475" t="str">
        <f>INDEX(db[STN X],A475)</f>
        <v>PCS</v>
      </c>
    </row>
    <row r="476" spans="1:8" x14ac:dyDescent="0.25">
      <c r="A476" s="145">
        <v>1283</v>
      </c>
      <c r="C476" t="str">
        <f>INDEX(db[NB BM],A476)</f>
        <v>Tipe-ex Kertas Kenko CT-634 DT</v>
      </c>
      <c r="D476" t="str">
        <f>INDEX(db[SUPPLIER],A476)</f>
        <v>KENKO</v>
      </c>
      <c r="E476" t="str">
        <f>INDEX(db[QTY/ CTN],A476)</f>
        <v>48 LSN</v>
      </c>
      <c r="F476" t="str">
        <f>INDEX(db[JENIS],A476)</f>
        <v>tipex</v>
      </c>
      <c r="G476">
        <f>INDEX(db[QTY X],A476)</f>
        <v>576</v>
      </c>
      <c r="H476" t="str">
        <f>INDEX(db[STN X],A476)</f>
        <v>PCS</v>
      </c>
    </row>
    <row r="477" spans="1:8" x14ac:dyDescent="0.25">
      <c r="A477" s="145">
        <v>1284</v>
      </c>
      <c r="C477" t="str">
        <f>INDEX(db[NB BM],A477)</f>
        <v>Tipe-ex Kertas Kenko CT-634 N</v>
      </c>
      <c r="D477" t="str">
        <f>INDEX(db[SUPPLIER],A477)</f>
        <v>KENKO</v>
      </c>
      <c r="E477" t="str">
        <f>INDEX(db[QTY/ CTN],A477)</f>
        <v>48 LSN</v>
      </c>
      <c r="F477" t="str">
        <f>INDEX(db[JENIS],A477)</f>
        <v>tipex</v>
      </c>
      <c r="G477">
        <f>INDEX(db[QTY X],A477)</f>
        <v>576</v>
      </c>
      <c r="H477" t="str">
        <f>INDEX(db[STN X],A477)</f>
        <v>PCS</v>
      </c>
    </row>
    <row r="478" spans="1:8" x14ac:dyDescent="0.25">
      <c r="A478" s="145">
        <v>1285</v>
      </c>
      <c r="C478" t="str">
        <f>INDEX(db[NB BM],A478)</f>
        <v>Tipe-ex Kertas Kenko CT-802 N</v>
      </c>
      <c r="D478" t="str">
        <f>INDEX(db[SUPPLIER],A478)</f>
        <v>KENKO</v>
      </c>
      <c r="E478" t="str">
        <f>INDEX(db[QTY/ CTN],A478)</f>
        <v>48 LSN</v>
      </c>
      <c r="F478" t="str">
        <f>INDEX(db[JENIS],A478)</f>
        <v>tipex</v>
      </c>
      <c r="G478">
        <f>INDEX(db[QTY X],A478)</f>
        <v>576</v>
      </c>
      <c r="H478" t="str">
        <f>INDEX(db[STN X],A478)</f>
        <v>PCS</v>
      </c>
    </row>
    <row r="479" spans="1:8" x14ac:dyDescent="0.25">
      <c r="A479" s="145">
        <v>1286</v>
      </c>
      <c r="C479" t="str">
        <f>INDEX(db[NB BM],A479)</f>
        <v>Tipe-ex Kertas Kenko CT-809</v>
      </c>
      <c r="D479" t="str">
        <f>INDEX(db[SUPPLIER],A479)</f>
        <v>KENKO</v>
      </c>
      <c r="E479" t="str">
        <f>INDEX(db[QTY/ CTN],A479)</f>
        <v>48 LSN</v>
      </c>
      <c r="F479" t="str">
        <f>INDEX(db[JENIS],A479)</f>
        <v>tipex</v>
      </c>
      <c r="G479">
        <f>INDEX(db[QTY X],A479)</f>
        <v>576</v>
      </c>
      <c r="H479" t="str">
        <f>INDEX(db[STN X],A479)</f>
        <v>PCS</v>
      </c>
    </row>
    <row r="480" spans="1:8" x14ac:dyDescent="0.25">
      <c r="A480" s="145">
        <v>1287</v>
      </c>
      <c r="C480" t="str">
        <f>INDEX(db[NB BM],A480)</f>
        <v>Tipe-ex Kertas Kenko CT-818</v>
      </c>
      <c r="D480" t="str">
        <f>INDEX(db[SUPPLIER],A480)</f>
        <v>KENKO</v>
      </c>
      <c r="E480" t="str">
        <f>INDEX(db[QTY/ CTN],A480)</f>
        <v>48 LSN</v>
      </c>
      <c r="F480" t="str">
        <f>INDEX(db[JENIS],A480)</f>
        <v>tipex</v>
      </c>
      <c r="G480">
        <f>INDEX(db[QTY X],A480)</f>
        <v>576</v>
      </c>
      <c r="H480" t="str">
        <f>INDEX(db[STN X],A480)</f>
        <v>PCS</v>
      </c>
    </row>
    <row r="481" spans="1:8" x14ac:dyDescent="0.25">
      <c r="A481" s="145">
        <v>1288</v>
      </c>
      <c r="C481" t="str">
        <f>INDEX(db[NB BM],A481)</f>
        <v>Tipe-ex Kertas Kenko CT-819</v>
      </c>
      <c r="D481" t="str">
        <f>INDEX(db[SUPPLIER],A481)</f>
        <v>KENKO</v>
      </c>
      <c r="E481" t="str">
        <f>INDEX(db[QTY/ CTN],A481)</f>
        <v>36 LSN</v>
      </c>
      <c r="F481" t="str">
        <f>INDEX(db[JENIS],A481)</f>
        <v>tipex</v>
      </c>
      <c r="G481">
        <f>INDEX(db[QTY X],A481)</f>
        <v>432</v>
      </c>
      <c r="H481" t="str">
        <f>INDEX(db[STN X],A481)</f>
        <v>PCS</v>
      </c>
    </row>
    <row r="482" spans="1:8" x14ac:dyDescent="0.25">
      <c r="A482" s="145">
        <v>1289</v>
      </c>
      <c r="C482" t="str">
        <f>INDEX(db[NB BM],A482)</f>
        <v>Tipe-ex Kertas Kenko CT-831</v>
      </c>
      <c r="D482" t="str">
        <f>INDEX(db[SUPPLIER],A482)</f>
        <v>KENKO</v>
      </c>
      <c r="E482" t="str">
        <f>INDEX(db[QTY/ CTN],A482)</f>
        <v>48 LSN</v>
      </c>
      <c r="F482" t="str">
        <f>INDEX(db[JENIS],A482)</f>
        <v>tipex</v>
      </c>
      <c r="G482">
        <f>INDEX(db[QTY X],A482)</f>
        <v>576</v>
      </c>
      <c r="H482" t="str">
        <f>INDEX(db[STN X],A482)</f>
        <v>PCS</v>
      </c>
    </row>
    <row r="483" spans="1:8" x14ac:dyDescent="0.25">
      <c r="A483" s="145">
        <v>1290</v>
      </c>
      <c r="C483" t="str">
        <f>INDEX(db[NB BM],A483)</f>
        <v>Tipe-ex kertas Kenko CT-843 N</v>
      </c>
      <c r="D483" t="str">
        <f>INDEX(db[SUPPLIER],A483)</f>
        <v>KENKO</v>
      </c>
      <c r="E483" t="str">
        <f>INDEX(db[QTY/ CTN],A483)</f>
        <v>48 LSN</v>
      </c>
      <c r="F483" t="str">
        <f>INDEX(db[JENIS],A483)</f>
        <v>tipex</v>
      </c>
      <c r="G483">
        <f>INDEX(db[QTY X],A483)</f>
        <v>576</v>
      </c>
      <c r="H483" t="str">
        <f>INDEX(db[STN X],A483)</f>
        <v>PCS</v>
      </c>
    </row>
    <row r="484" spans="1:8" x14ac:dyDescent="0.25">
      <c r="A484" s="145">
        <v>1291</v>
      </c>
      <c r="C484" t="str">
        <f>INDEX(db[NB BM],A484)</f>
        <v>Tipe-ex kertas Kenko CT-902</v>
      </c>
      <c r="D484" t="str">
        <f>INDEX(db[SUPPLIER],A484)</f>
        <v>KENKO</v>
      </c>
      <c r="E484" t="str">
        <f>INDEX(db[QTY/ CTN],A484)</f>
        <v>48 LSN</v>
      </c>
      <c r="F484" t="str">
        <f>INDEX(db[JENIS],A484)</f>
        <v>tipex</v>
      </c>
      <c r="G484">
        <f>INDEX(db[QTY X],A484)</f>
        <v>576</v>
      </c>
      <c r="H484" t="str">
        <f>INDEX(db[STN X],A484)</f>
        <v>PCS</v>
      </c>
    </row>
    <row r="485" spans="1:8" x14ac:dyDescent="0.25">
      <c r="A485" s="145">
        <v>1292</v>
      </c>
      <c r="C485" t="str">
        <f>INDEX(db[NB BM],A485)</f>
        <v>Tipe-ex kertas Kenko CT-902 P</v>
      </c>
      <c r="D485" t="str">
        <f>INDEX(db[SUPPLIER],A485)</f>
        <v>KENKO</v>
      </c>
      <c r="E485" t="str">
        <f>INDEX(db[QTY/ CTN],A485)</f>
        <v>48 LSN</v>
      </c>
      <c r="F485" t="str">
        <f>INDEX(db[JENIS],A485)</f>
        <v>tipex</v>
      </c>
      <c r="G485">
        <f>INDEX(db[QTY X],A485)</f>
        <v>576</v>
      </c>
      <c r="H485" t="str">
        <f>INDEX(db[STN X],A485)</f>
        <v>PCS</v>
      </c>
    </row>
    <row r="486" spans="1:8" x14ac:dyDescent="0.25">
      <c r="A486" s="145">
        <v>1293</v>
      </c>
      <c r="C486" t="str">
        <f>INDEX(db[NB BM],A486)</f>
        <v>Tipe-ex Kertas Kenko CT-902 CL</v>
      </c>
      <c r="D486" t="str">
        <f>INDEX(db[SUPPLIER],A486)</f>
        <v>KENKO</v>
      </c>
      <c r="E486" t="str">
        <f>INDEX(db[QTY/ CTN],A486)</f>
        <v>48 LSN</v>
      </c>
      <c r="F486" t="str">
        <f>INDEX(db[JENIS],A486)</f>
        <v>tipex</v>
      </c>
      <c r="G486">
        <f>INDEX(db[QTY X],A486)</f>
        <v>576</v>
      </c>
      <c r="H486" t="str">
        <f>INDEX(db[STN X],A486)</f>
        <v>PCS</v>
      </c>
    </row>
    <row r="487" spans="1:8" x14ac:dyDescent="0.25">
      <c r="A487" s="145">
        <v>1294</v>
      </c>
      <c r="C487" t="str">
        <f>INDEX(db[NB BM],A487)</f>
        <v>Tipe-ex Kertas Kenko CT-902 DT</v>
      </c>
      <c r="D487" t="str">
        <f>INDEX(db[SUPPLIER],A487)</f>
        <v>KENKO</v>
      </c>
      <c r="E487" t="str">
        <f>INDEX(db[QTY/ CTN],A487)</f>
        <v>48 LSN</v>
      </c>
      <c r="F487" t="str">
        <f>INDEX(db[JENIS],A487)</f>
        <v>tipex</v>
      </c>
      <c r="G487">
        <f>INDEX(db[QTY X],A487)</f>
        <v>576</v>
      </c>
      <c r="H487" t="str">
        <f>INDEX(db[STN X],A487)</f>
        <v>PCS</v>
      </c>
    </row>
    <row r="488" spans="1:8" x14ac:dyDescent="0.25">
      <c r="A488" s="145">
        <v>1295</v>
      </c>
      <c r="C488" t="str">
        <f>INDEX(db[NB BM],A488)</f>
        <v>Tipe-ex kertas Kenko CT-903</v>
      </c>
      <c r="D488" t="str">
        <f>INDEX(db[SUPPLIER],A488)</f>
        <v>KENKO</v>
      </c>
      <c r="E488" t="str">
        <f>INDEX(db[QTY/ CTN],A488)</f>
        <v>48 LSN</v>
      </c>
      <c r="F488" t="str">
        <f>INDEX(db[JENIS],A488)</f>
        <v>tipex</v>
      </c>
      <c r="G488">
        <f>INDEX(db[QTY X],A488)</f>
        <v>576</v>
      </c>
      <c r="H488" t="str">
        <f>INDEX(db[STN X],A488)</f>
        <v>PCS</v>
      </c>
    </row>
    <row r="489" spans="1:8" x14ac:dyDescent="0.25">
      <c r="A489" s="145">
        <v>1296</v>
      </c>
      <c r="C489" t="str">
        <f>INDEX(db[NB BM],A489)</f>
        <v>Tipe-ex kertas Kenko CT-905</v>
      </c>
      <c r="D489" t="str">
        <f>INDEX(db[SUPPLIER],A489)</f>
        <v>KENKO</v>
      </c>
      <c r="E489" t="str">
        <f>INDEX(db[QTY/ CTN],A489)</f>
        <v>48 LSN</v>
      </c>
      <c r="F489" t="str">
        <f>INDEX(db[JENIS],A489)</f>
        <v>tipex</v>
      </c>
      <c r="G489">
        <f>INDEX(db[QTY X],A489)</f>
        <v>576</v>
      </c>
      <c r="H489" t="str">
        <f>INDEX(db[STN X],A489)</f>
        <v>PCS</v>
      </c>
    </row>
    <row r="490" spans="1:8" x14ac:dyDescent="0.25">
      <c r="A490" s="145">
        <v>1297</v>
      </c>
      <c r="C490" t="str">
        <f>INDEX(db[NB BM],A490)</f>
        <v>Tipe-ex kertas Kenko CT-906</v>
      </c>
      <c r="D490" t="str">
        <f>INDEX(db[SUPPLIER],A490)</f>
        <v>KENKO</v>
      </c>
      <c r="E490" t="str">
        <f>INDEX(db[QTY/ CTN],A490)</f>
        <v>48 LSN</v>
      </c>
      <c r="F490" t="str">
        <f>INDEX(db[JENIS],A490)</f>
        <v>tipex</v>
      </c>
      <c r="G490">
        <f>INDEX(db[QTY X],A490)</f>
        <v>576</v>
      </c>
      <c r="H490" t="str">
        <f>INDEX(db[STN X],A490)</f>
        <v>PCS</v>
      </c>
    </row>
    <row r="491" spans="1:8" x14ac:dyDescent="0.25">
      <c r="A491" s="145">
        <v>1298</v>
      </c>
      <c r="C491" t="str">
        <f>INDEX(db[NB BM],A491)</f>
        <v>Tipe-ex kertas Kenko CT-909</v>
      </c>
      <c r="D491" t="str">
        <f>INDEX(db[SUPPLIER],A491)</f>
        <v>KENKO</v>
      </c>
      <c r="E491" t="str">
        <f>INDEX(db[QTY/ CTN],A491)</f>
        <v>48 LSN</v>
      </c>
      <c r="F491" t="str">
        <f>INDEX(db[JENIS],A491)</f>
        <v>tipex</v>
      </c>
      <c r="G491">
        <f>INDEX(db[QTY X],A491)</f>
        <v>576</v>
      </c>
      <c r="H491" t="str">
        <f>INDEX(db[STN X],A491)</f>
        <v>PCS</v>
      </c>
    </row>
    <row r="492" spans="1:8" x14ac:dyDescent="0.25">
      <c r="A492" s="145">
        <v>1299</v>
      </c>
      <c r="C492" t="str">
        <f>INDEX(db[NB BM],A492)</f>
        <v>Tipe-ex Kertas Kenko CT-919</v>
      </c>
      <c r="D492" t="str">
        <f>INDEX(db[SUPPLIER],A492)</f>
        <v>KENKO</v>
      </c>
      <c r="E492" t="str">
        <f>INDEX(db[QTY/ CTN],A492)</f>
        <v>36 LSN</v>
      </c>
      <c r="F492" t="str">
        <f>INDEX(db[JENIS],A492)</f>
        <v>tipex</v>
      </c>
      <c r="G492">
        <f>INDEX(db[QTY X],A492)</f>
        <v>432</v>
      </c>
      <c r="H492" t="str">
        <f>INDEX(db[STN X],A492)</f>
        <v>PCS</v>
      </c>
    </row>
    <row r="493" spans="1:8" x14ac:dyDescent="0.25">
      <c r="A493" s="145">
        <v>1300</v>
      </c>
      <c r="C493" t="str">
        <f>INDEX(db[NB BM],A493)</f>
        <v>Cutter Kenko A-300</v>
      </c>
      <c r="D493" t="str">
        <f>INDEX(db[SUPPLIER],A493)</f>
        <v>KENKO</v>
      </c>
      <c r="E493" t="str">
        <f>INDEX(db[QTY/ CTN],A493)</f>
        <v>30 LSN</v>
      </c>
      <c r="F493" t="str">
        <f>INDEX(db[JENIS],A493)</f>
        <v>cutter</v>
      </c>
      <c r="G493">
        <f>INDEX(db[QTY X],A493)</f>
        <v>360</v>
      </c>
      <c r="H493" t="str">
        <f>INDEX(db[STN X],A493)</f>
        <v>PCS</v>
      </c>
    </row>
    <row r="494" spans="1:8" x14ac:dyDescent="0.25">
      <c r="A494" s="145">
        <v>1301</v>
      </c>
      <c r="C494" t="str">
        <f>INDEX(db[NB BM],A494)</f>
        <v>Isi cutter Kenko A-100 kecil</v>
      </c>
      <c r="D494" t="str">
        <f>INDEX(db[SUPPLIER],A494)</f>
        <v>KENKO</v>
      </c>
      <c r="E494" t="str">
        <f>INDEX(db[QTY/ CTN],A494)</f>
        <v>120 LSN</v>
      </c>
      <c r="F494" t="str">
        <f>INDEX(db[JENIS],A494)</f>
        <v>isi</v>
      </c>
      <c r="G494">
        <f>INDEX(db[QTY X],A494)</f>
        <v>1440</v>
      </c>
      <c r="H494" t="str">
        <f>INDEX(db[STN X],A494)</f>
        <v>PCS</v>
      </c>
    </row>
    <row r="495" spans="1:8" x14ac:dyDescent="0.25">
      <c r="A495" s="145">
        <v>1302</v>
      </c>
      <c r="C495" t="str">
        <f>INDEX(db[NB BM],A495)</f>
        <v>Isi cutter Kenko L-150</v>
      </c>
      <c r="D495" t="str">
        <f>INDEX(db[SUPPLIER],A495)</f>
        <v>KENKO</v>
      </c>
      <c r="E495" t="str">
        <f>INDEX(db[QTY/ CTN],A495)</f>
        <v>60 LSN</v>
      </c>
      <c r="F495" t="str">
        <f>INDEX(db[JENIS],A495)</f>
        <v>isi</v>
      </c>
      <c r="G495">
        <f>INDEX(db[QTY X],A495)</f>
        <v>720</v>
      </c>
      <c r="H495" t="str">
        <f>INDEX(db[STN X],A495)</f>
        <v>PCS</v>
      </c>
    </row>
    <row r="496" spans="1:8" x14ac:dyDescent="0.25">
      <c r="A496" s="145">
        <v>1303</v>
      </c>
      <c r="C496" t="str">
        <f>INDEX(db[NB BM],A496)</f>
        <v>Cutter Kenko K-200</v>
      </c>
      <c r="D496" t="str">
        <f>INDEX(db[SUPPLIER],A496)</f>
        <v>KENKO</v>
      </c>
      <c r="E496" t="str">
        <f>INDEX(db[QTY/ CTN],A496)</f>
        <v>30 LSN</v>
      </c>
      <c r="F496" t="str">
        <f>INDEX(db[JENIS],A496)</f>
        <v>cutter</v>
      </c>
      <c r="G496">
        <f>INDEX(db[QTY X],A496)</f>
        <v>360</v>
      </c>
      <c r="H496" t="str">
        <f>INDEX(db[STN X],A496)</f>
        <v>PCS</v>
      </c>
    </row>
    <row r="497" spans="1:8" x14ac:dyDescent="0.25">
      <c r="A497" s="145">
        <v>1304</v>
      </c>
      <c r="C497" t="str">
        <f>INDEX(db[NB BM],A497)</f>
        <v>Cutter Kenko L-150</v>
      </c>
      <c r="D497" t="str">
        <f>INDEX(db[SUPPLIER],A497)</f>
        <v>KENKO</v>
      </c>
      <c r="E497" t="str">
        <f>INDEX(db[QTY/ CTN],A497)</f>
        <v>60 LSN</v>
      </c>
      <c r="F497" t="str">
        <f>INDEX(db[JENIS],A497)</f>
        <v>cutter</v>
      </c>
      <c r="G497">
        <f>INDEX(db[QTY X],A497)</f>
        <v>720</v>
      </c>
      <c r="H497" t="str">
        <f>INDEX(db[STN X],A497)</f>
        <v>PCS</v>
      </c>
    </row>
    <row r="498" spans="1:8" x14ac:dyDescent="0.25">
      <c r="A498" s="145">
        <v>1306</v>
      </c>
      <c r="C498" t="str">
        <f>INDEX(db[NB BM],A498)</f>
        <v>Date Stamp Kenko D-3 5mm</v>
      </c>
      <c r="D498" t="str">
        <f>INDEX(db[SUPPLIER],A498)</f>
        <v>KENKO</v>
      </c>
      <c r="E498" t="str">
        <f>INDEX(db[QTY/ CTN],A498)</f>
        <v>40 LSN</v>
      </c>
      <c r="F498" t="str">
        <f>INDEX(db[JENIS],A498)</f>
        <v>stamp</v>
      </c>
      <c r="G498">
        <f>INDEX(db[QTY X],A498)</f>
        <v>480</v>
      </c>
      <c r="H498" t="str">
        <f>INDEX(db[STN X],A498)</f>
        <v>PCS</v>
      </c>
    </row>
    <row r="499" spans="1:8" x14ac:dyDescent="0.25">
      <c r="A499" s="145">
        <v>1307</v>
      </c>
      <c r="C499" t="str">
        <f>INDEX(db[NB BM],A499)</f>
        <v>Date stamp Kenko D-4 4mm</v>
      </c>
      <c r="D499" t="str">
        <f>INDEX(db[SUPPLIER],A499)</f>
        <v>KENKO</v>
      </c>
      <c r="E499" t="str">
        <f>INDEX(db[QTY/ CTN],A499)</f>
        <v>40 LSN</v>
      </c>
      <c r="F499" t="str">
        <f>INDEX(db[JENIS],A499)</f>
        <v>stamp</v>
      </c>
      <c r="G499">
        <f>INDEX(db[QTY X],A499)</f>
        <v>480</v>
      </c>
      <c r="H499" t="str">
        <f>INDEX(db[STN X],A499)</f>
        <v>PCS</v>
      </c>
    </row>
    <row r="500" spans="1:8" x14ac:dyDescent="0.25">
      <c r="A500" s="145">
        <v>1308</v>
      </c>
      <c r="C500" t="str">
        <f>INDEX(db[NB BM],A500)</f>
        <v>Desk Set Kenko K-8312</v>
      </c>
      <c r="D500" t="str">
        <f>INDEX(db[SUPPLIER],A500)</f>
        <v>KENKO</v>
      </c>
      <c r="E500" t="str">
        <f>INDEX(db[QTY/ CTN],A500)</f>
        <v>48 PCS</v>
      </c>
      <c r="F500" t="str">
        <f>INDEX(db[JENIS],A500)</f>
        <v>dll</v>
      </c>
      <c r="G500">
        <f>INDEX(db[QTY X],A500)</f>
        <v>48</v>
      </c>
      <c r="H500" t="str">
        <f>INDEX(db[STN X],A500)</f>
        <v>PCS</v>
      </c>
    </row>
    <row r="501" spans="1:8" x14ac:dyDescent="0.25">
      <c r="A501" s="145">
        <v>1309</v>
      </c>
      <c r="C501" t="str">
        <f>INDEX(db[NB BM],A501)</f>
        <v>Double tape Kenko 12mm HG plst BIRU</v>
      </c>
      <c r="D501" t="str">
        <f>INDEX(db[SUPPLIER],A501)</f>
        <v>KENKO</v>
      </c>
      <c r="E501" t="str">
        <f>INDEX(db[QTY/ CTN],A501)</f>
        <v>240 ROL</v>
      </c>
      <c r="F501" t="str">
        <f>INDEX(db[JENIS],A501)</f>
        <v>isolasi</v>
      </c>
      <c r="G501">
        <f>INDEX(db[QTY X],A501)</f>
        <v>240</v>
      </c>
      <c r="H501" t="str">
        <f>INDEX(db[STN X],A501)</f>
        <v>ROL</v>
      </c>
    </row>
    <row r="502" spans="1:8" x14ac:dyDescent="0.25">
      <c r="A502" s="145">
        <v>1310</v>
      </c>
      <c r="C502" t="str">
        <f>INDEX(db[NB BM],A502)</f>
        <v>Double tape Kenko 12mm HG plst BIRU</v>
      </c>
      <c r="D502" t="str">
        <f>INDEX(db[SUPPLIER],A502)</f>
        <v>KENKO</v>
      </c>
      <c r="E502" t="str">
        <f>INDEX(db[QTY/ CTN],A502)</f>
        <v>480 ROL</v>
      </c>
      <c r="F502" t="str">
        <f>INDEX(db[JENIS],A502)</f>
        <v>isolasi</v>
      </c>
      <c r="G502">
        <f>INDEX(db[QTY X],A502)</f>
        <v>480</v>
      </c>
      <c r="H502" t="str">
        <f>INDEX(db[STN X],A502)</f>
        <v>ROL</v>
      </c>
    </row>
    <row r="503" spans="1:8" x14ac:dyDescent="0.25">
      <c r="A503" s="145">
        <v>1311</v>
      </c>
      <c r="C503" t="str">
        <f>INDEX(db[NB BM],A503)</f>
        <v>Double tape Kenko 48mm HG plst BIRU</v>
      </c>
      <c r="D503" t="str">
        <f>INDEX(db[SUPPLIER],A503)</f>
        <v>KENKO</v>
      </c>
      <c r="E503" t="str">
        <f>INDEX(db[QTY/ CTN],A503)</f>
        <v>60 ROL</v>
      </c>
      <c r="F503" t="str">
        <f>INDEX(db[JENIS],A503)</f>
        <v>isolasi</v>
      </c>
      <c r="G503">
        <f>INDEX(db[QTY X],A503)</f>
        <v>60</v>
      </c>
      <c r="H503" t="str">
        <f>INDEX(db[STN X],A503)</f>
        <v>ROL</v>
      </c>
    </row>
    <row r="504" spans="1:8" x14ac:dyDescent="0.25">
      <c r="A504" s="145">
        <v>1312</v>
      </c>
      <c r="C504" t="str">
        <f>INDEX(db[NB BM],A504)</f>
        <v>Double tape Kenko 6mm HG plst BIRU</v>
      </c>
      <c r="D504" t="str">
        <f>INDEX(db[SUPPLIER],A504)</f>
        <v>KENKO</v>
      </c>
      <c r="E504" t="str">
        <f>INDEX(db[QTY/ CTN],A504)</f>
        <v>480 ROL</v>
      </c>
      <c r="F504" t="str">
        <f>INDEX(db[JENIS],A504)</f>
        <v>isolasi</v>
      </c>
      <c r="G504">
        <f>INDEX(db[QTY X],A504)</f>
        <v>480</v>
      </c>
      <c r="H504" t="str">
        <f>INDEX(db[STN X],A504)</f>
        <v>ROL</v>
      </c>
    </row>
    <row r="505" spans="1:8" x14ac:dyDescent="0.25">
      <c r="A505" s="145">
        <v>1313</v>
      </c>
      <c r="C505" t="str">
        <f>INDEX(db[NB BM],A505)</f>
        <v>Brush Pen Kenko 12W Dual Tip DBP - 12</v>
      </c>
      <c r="D505" t="str">
        <f>INDEX(db[SUPPLIER],A505)</f>
        <v>KENKO</v>
      </c>
      <c r="E505" t="str">
        <f>INDEX(db[QTY/ CTN],A505)</f>
        <v>6 BOX (24 SET)</v>
      </c>
      <c r="F505" t="str">
        <f>INDEX(db[JENIS],A505)</f>
        <v>pen</v>
      </c>
      <c r="G505">
        <f>INDEX(db[QTY X],A505)</f>
        <v>144</v>
      </c>
      <c r="H505" t="str">
        <f>INDEX(db[STN X],A505)</f>
        <v>SET</v>
      </c>
    </row>
    <row r="506" spans="1:8" x14ac:dyDescent="0.25">
      <c r="A506" s="145">
        <v>1314</v>
      </c>
      <c r="C506" t="str">
        <f>INDEX(db[NB BM],A506)</f>
        <v>Brush Pen Kenko 24W Dual Tip DBP - 24</v>
      </c>
      <c r="D506" t="str">
        <f>INDEX(db[SUPPLIER],A506)</f>
        <v>KENKO</v>
      </c>
      <c r="E506" t="str">
        <f>INDEX(db[QTY/ CTN],A506)</f>
        <v>6 BOX (12 SET)</v>
      </c>
      <c r="F506" t="str">
        <f>INDEX(db[JENIS],A506)</f>
        <v>pen</v>
      </c>
      <c r="G506">
        <f>INDEX(db[QTY X],A506)</f>
        <v>72</v>
      </c>
      <c r="H506" t="str">
        <f>INDEX(db[STN X],A506)</f>
        <v>SET</v>
      </c>
    </row>
    <row r="507" spans="1:8" x14ac:dyDescent="0.25">
      <c r="A507" s="145">
        <v>1315</v>
      </c>
      <c r="C507" t="str">
        <f>INDEX(db[NB BM],A507)</f>
        <v>Stip Kenko ERB-20 SQ hitam</v>
      </c>
      <c r="D507" t="str">
        <f>INDEX(db[SUPPLIER],A507)</f>
        <v>KENKO</v>
      </c>
      <c r="E507" t="str">
        <f>INDEX(db[QTY/ CTN],A507)</f>
        <v>50 BOX</v>
      </c>
      <c r="F507" t="str">
        <f>INDEX(db[JENIS],A507)</f>
        <v>stip</v>
      </c>
      <c r="G507">
        <f>INDEX(db[QTY X],A507)</f>
        <v>50</v>
      </c>
      <c r="H507" t="str">
        <f>INDEX(db[STN X],A507)</f>
        <v>BOX</v>
      </c>
    </row>
    <row r="508" spans="1:8" x14ac:dyDescent="0.25">
      <c r="A508" s="145">
        <v>1316</v>
      </c>
      <c r="C508" t="str">
        <f>INDEX(db[NB BM],A508)</f>
        <v>Stip Kenko ERB-40 SQ hitam</v>
      </c>
      <c r="D508" t="str">
        <f>INDEX(db[SUPPLIER],A508)</f>
        <v>KENKO</v>
      </c>
      <c r="E508" t="str">
        <f>INDEX(db[QTY/ CTN],A508)</f>
        <v>50 BOX</v>
      </c>
      <c r="F508" t="str">
        <f>INDEX(db[JENIS],A508)</f>
        <v>stip</v>
      </c>
      <c r="G508">
        <f>INDEX(db[QTY X],A508)</f>
        <v>50</v>
      </c>
      <c r="H508" t="str">
        <f>INDEX(db[STN X],A508)</f>
        <v>BOX</v>
      </c>
    </row>
    <row r="509" spans="1:8" x14ac:dyDescent="0.25">
      <c r="A509" s="145">
        <v>1317</v>
      </c>
      <c r="C509" t="str">
        <f>INDEX(db[NB BM],A509)</f>
        <v>Stip Kenko ERW-40 SQ putih</v>
      </c>
      <c r="D509" t="str">
        <f>INDEX(db[SUPPLIER],A509)</f>
        <v>KENKO</v>
      </c>
      <c r="E509" t="str">
        <f>INDEX(db[QTY/ CTN],A509)</f>
        <v>50 BOX</v>
      </c>
      <c r="F509" t="str">
        <f>INDEX(db[JENIS],A509)</f>
        <v>stip</v>
      </c>
      <c r="G509">
        <f>INDEX(db[QTY X],A509)</f>
        <v>50</v>
      </c>
      <c r="H509" t="str">
        <f>INDEX(db[STN X],A509)</f>
        <v>BOX</v>
      </c>
    </row>
    <row r="510" spans="1:8" x14ac:dyDescent="0.25">
      <c r="A510" s="145">
        <v>1318</v>
      </c>
      <c r="C510" t="str">
        <f>INDEX(db[NB BM],A510)</f>
        <v>Gel pen Kenko BG-20 Batik</v>
      </c>
      <c r="D510" t="str">
        <f>INDEX(db[SUPPLIER],A510)</f>
        <v>KENKO</v>
      </c>
      <c r="E510" t="str">
        <f>INDEX(db[QTY/ CTN],A510)</f>
        <v>12 GRS</v>
      </c>
      <c r="F510" t="str">
        <f>INDEX(db[JENIS],A510)</f>
        <v>pen</v>
      </c>
      <c r="G510">
        <f>INDEX(db[QTY X],A510)</f>
        <v>1728</v>
      </c>
      <c r="H510" t="str">
        <f>INDEX(db[STN X],A510)</f>
        <v>PCS</v>
      </c>
    </row>
    <row r="511" spans="1:8" x14ac:dyDescent="0.25">
      <c r="A511" s="145">
        <v>1319</v>
      </c>
      <c r="C511" t="str">
        <f>INDEX(db[NB BM],A511)</f>
        <v>Gel pen Kenko Easy Gel hitam</v>
      </c>
      <c r="D511" t="str">
        <f>INDEX(db[SUPPLIER],A511)</f>
        <v>KENKO</v>
      </c>
      <c r="E511" t="str">
        <f>INDEX(db[QTY/ CTN],A511)</f>
        <v>12 GRS</v>
      </c>
      <c r="F511" t="str">
        <f>INDEX(db[JENIS],A511)</f>
        <v>pen</v>
      </c>
      <c r="G511">
        <f>INDEX(db[QTY X],A511)</f>
        <v>1728</v>
      </c>
      <c r="H511" t="str">
        <f>INDEX(db[STN X],A511)</f>
        <v>PCS</v>
      </c>
    </row>
    <row r="512" spans="1:8" x14ac:dyDescent="0.25">
      <c r="A512" s="145">
        <v>1320</v>
      </c>
      <c r="C512" t="str">
        <f>INDEX(db[NB BM],A512)</f>
        <v>Gel pen Kenko Easy Gel BIRU</v>
      </c>
      <c r="D512" t="str">
        <f>INDEX(db[SUPPLIER],A512)</f>
        <v>KENKO</v>
      </c>
      <c r="E512" t="str">
        <f>INDEX(db[QTY/ CTN],A512)</f>
        <v>12 GRS</v>
      </c>
      <c r="F512" t="str">
        <f>INDEX(db[JENIS],A512)</f>
        <v>pen</v>
      </c>
      <c r="G512">
        <f>INDEX(db[QTY X],A512)</f>
        <v>1728</v>
      </c>
      <c r="H512" t="str">
        <f>INDEX(db[STN X],A512)</f>
        <v>PCS</v>
      </c>
    </row>
    <row r="513" spans="1:8" x14ac:dyDescent="0.25">
      <c r="A513" s="145">
        <v>1321</v>
      </c>
      <c r="C513" t="str">
        <f>INDEX(db[NB BM],A513)</f>
        <v>Gel Pen Kenko Eraso 16 Hitam</v>
      </c>
      <c r="D513" t="str">
        <f>INDEX(db[SUPPLIER],A513)</f>
        <v>KENKO</v>
      </c>
      <c r="E513" t="str">
        <f>INDEX(db[QTY/ CTN],A513)</f>
        <v>12 GRS</v>
      </c>
      <c r="F513" t="str">
        <f>INDEX(db[JENIS],A513)</f>
        <v>pen</v>
      </c>
      <c r="G513">
        <f>INDEX(db[QTY X],A513)</f>
        <v>1728</v>
      </c>
      <c r="H513" t="str">
        <f>INDEX(db[STN X],A513)</f>
        <v>PCS</v>
      </c>
    </row>
    <row r="514" spans="1:8" x14ac:dyDescent="0.25">
      <c r="A514" s="145">
        <v>1322</v>
      </c>
      <c r="C514" t="str">
        <f>INDEX(db[NB BM],A514)</f>
        <v>Gelpen Highlighter Kenko GP-20 HL</v>
      </c>
      <c r="D514" t="str">
        <f>INDEX(db[SUPPLIER],A514)</f>
        <v>KENKO</v>
      </c>
      <c r="E514" t="str">
        <f>INDEX(db[QTY/ CTN],A514)</f>
        <v>12 GRS</v>
      </c>
      <c r="F514" t="str">
        <f>INDEX(db[JENIS],A514)</f>
        <v>pen</v>
      </c>
      <c r="G514">
        <f>INDEX(db[QTY X],A514)</f>
        <v>1728</v>
      </c>
      <c r="H514" t="str">
        <f>INDEX(db[STN X],A514)</f>
        <v>PCS</v>
      </c>
    </row>
    <row r="515" spans="1:8" x14ac:dyDescent="0.25">
      <c r="A515" s="145">
        <v>1323</v>
      </c>
      <c r="C515" t="str">
        <f>INDEX(db[NB BM],A515)</f>
        <v>Gel pen Kenko Hitech 0.28mm</v>
      </c>
      <c r="D515" t="str">
        <f>INDEX(db[SUPPLIER],A515)</f>
        <v>KENKO</v>
      </c>
      <c r="E515" t="str">
        <f>INDEX(db[QTY/ CTN],A515)</f>
        <v>12 GRS</v>
      </c>
      <c r="F515" t="str">
        <f>INDEX(db[JENIS],A515)</f>
        <v>pen</v>
      </c>
      <c r="G515">
        <f>INDEX(db[QTY X],A515)</f>
        <v>1728</v>
      </c>
      <c r="H515" t="str">
        <f>INDEX(db[STN X],A515)</f>
        <v>PCS</v>
      </c>
    </row>
    <row r="516" spans="1:8" x14ac:dyDescent="0.25">
      <c r="A516" s="145">
        <v>1324</v>
      </c>
      <c r="C516" t="str">
        <f>INDEX(db[NB BM],A516)</f>
        <v>Gel pen Kenko Hitech 0.28mm hitam</v>
      </c>
      <c r="D516" t="str">
        <f>INDEX(db[SUPPLIER],A516)</f>
        <v>KENKO</v>
      </c>
      <c r="E516" t="str">
        <f>INDEX(db[QTY/ CTN],A516)</f>
        <v>12 GRS</v>
      </c>
      <c r="F516" t="str">
        <f>INDEX(db[JENIS],A516)</f>
        <v>pen</v>
      </c>
      <c r="G516">
        <f>INDEX(db[QTY X],A516)</f>
        <v>1728</v>
      </c>
      <c r="H516" t="str">
        <f>INDEX(db[STN X],A516)</f>
        <v>PCS</v>
      </c>
    </row>
    <row r="517" spans="1:8" x14ac:dyDescent="0.25">
      <c r="A517" s="145">
        <v>1325</v>
      </c>
      <c r="C517" t="str">
        <f>INDEX(db[NB BM],A517)</f>
        <v>Gel pen Kenko Hitech 0.28mm BIRU</v>
      </c>
      <c r="D517" t="str">
        <f>INDEX(db[SUPPLIER],A517)</f>
        <v>KENKO</v>
      </c>
      <c r="E517" t="str">
        <f>INDEX(db[QTY/ CTN],A517)</f>
        <v>12 GRS</v>
      </c>
      <c r="F517" t="str">
        <f>INDEX(db[JENIS],A517)</f>
        <v>pen</v>
      </c>
      <c r="G517">
        <f>INDEX(db[QTY X],A517)</f>
        <v>1728</v>
      </c>
      <c r="H517" t="str">
        <f>INDEX(db[STN X],A517)</f>
        <v>PCS</v>
      </c>
    </row>
    <row r="518" spans="1:8" x14ac:dyDescent="0.25">
      <c r="A518" s="145">
        <v>1326</v>
      </c>
      <c r="C518" t="str">
        <f>INDEX(db[NB BM],A518)</f>
        <v>Gel pen Kenko Hitech 0.4mm hitam</v>
      </c>
      <c r="D518" t="str">
        <f>INDEX(db[SUPPLIER],A518)</f>
        <v>KENKO</v>
      </c>
      <c r="E518" t="str">
        <f>INDEX(db[QTY/ CTN],A518)</f>
        <v>12 GRS</v>
      </c>
      <c r="F518" t="str">
        <f>INDEX(db[JENIS],A518)</f>
        <v>pen</v>
      </c>
      <c r="G518">
        <f>INDEX(db[QTY X],A518)</f>
        <v>1728</v>
      </c>
      <c r="H518" t="str">
        <f>INDEX(db[STN X],A518)</f>
        <v>PCS</v>
      </c>
    </row>
    <row r="519" spans="1:8" x14ac:dyDescent="0.25">
      <c r="A519" s="145">
        <v>1327</v>
      </c>
      <c r="C519" t="str">
        <f>INDEX(db[NB BM],A519)</f>
        <v>Gel pen Kenko Hitech 0.4mm biru</v>
      </c>
      <c r="D519" t="str">
        <f>INDEX(db[SUPPLIER],A519)</f>
        <v>KENKO</v>
      </c>
      <c r="E519" t="str">
        <f>INDEX(db[QTY/ CTN],A519)</f>
        <v>12 GRS</v>
      </c>
      <c r="F519" t="str">
        <f>INDEX(db[JENIS],A519)</f>
        <v>pen</v>
      </c>
      <c r="G519">
        <f>INDEX(db[QTY X],A519)</f>
        <v>1728</v>
      </c>
      <c r="H519" t="str">
        <f>INDEX(db[STN X],A519)</f>
        <v>PCS</v>
      </c>
    </row>
    <row r="520" spans="1:8" x14ac:dyDescent="0.25">
      <c r="A520" s="145">
        <v>1328</v>
      </c>
      <c r="C520" t="str">
        <f>INDEX(db[NB BM],A520)</f>
        <v>Gel pen Kenko Hitech 0.4mm hijau</v>
      </c>
      <c r="D520" t="str">
        <f>INDEX(db[SUPPLIER],A520)</f>
        <v>KENKO</v>
      </c>
      <c r="E520" t="str">
        <f>INDEX(db[QTY/ CTN],A520)</f>
        <v>12 GRS</v>
      </c>
      <c r="F520" t="str">
        <f>INDEX(db[JENIS],A520)</f>
        <v>pen</v>
      </c>
      <c r="G520">
        <f>INDEX(db[QTY X],A520)</f>
        <v>1728</v>
      </c>
      <c r="H520" t="str">
        <f>INDEX(db[STN X],A520)</f>
        <v>PCS</v>
      </c>
    </row>
    <row r="521" spans="1:8" x14ac:dyDescent="0.25">
      <c r="A521" s="145">
        <v>1329</v>
      </c>
      <c r="C521" t="str">
        <f>INDEX(db[NB BM],A521)</f>
        <v>Gel pen Kenko Hitech 0.4mm orange</v>
      </c>
      <c r="D521" t="str">
        <f>INDEX(db[SUPPLIER],A521)</f>
        <v>KENKO</v>
      </c>
      <c r="E521" t="str">
        <f>INDEX(db[QTY/ CTN],A521)</f>
        <v>12 GRS</v>
      </c>
      <c r="F521" t="str">
        <f>INDEX(db[JENIS],A521)</f>
        <v>pen</v>
      </c>
      <c r="G521">
        <f>INDEX(db[QTY X],A521)</f>
        <v>1728</v>
      </c>
      <c r="H521" t="str">
        <f>INDEX(db[STN X],A521)</f>
        <v>PCS</v>
      </c>
    </row>
    <row r="522" spans="1:8" x14ac:dyDescent="0.25">
      <c r="A522" s="145">
        <v>1330</v>
      </c>
      <c r="C522" t="str">
        <f>INDEX(db[NB BM],A522)</f>
        <v>Gel pen Kenko Hitech 0.4mm pink</v>
      </c>
      <c r="D522" t="str">
        <f>INDEX(db[SUPPLIER],A522)</f>
        <v>KENKO</v>
      </c>
      <c r="E522" t="str">
        <f>INDEX(db[QTY/ CTN],A522)</f>
        <v>12 GRS</v>
      </c>
      <c r="F522" t="str">
        <f>INDEX(db[JENIS],A522)</f>
        <v>pen</v>
      </c>
      <c r="G522">
        <f>INDEX(db[QTY X],A522)</f>
        <v>1728</v>
      </c>
      <c r="H522" t="str">
        <f>INDEX(db[STN X],A522)</f>
        <v>PCS</v>
      </c>
    </row>
    <row r="523" spans="1:8" x14ac:dyDescent="0.25">
      <c r="A523" s="145">
        <v>1331</v>
      </c>
      <c r="C523" t="str">
        <f>INDEX(db[NB BM],A523)</f>
        <v>Gel pen Kenko Hitech 0.4mm ungu</v>
      </c>
      <c r="D523" t="str">
        <f>INDEX(db[SUPPLIER],A523)</f>
        <v>KENKO</v>
      </c>
      <c r="E523" t="str">
        <f>INDEX(db[QTY/ CTN],A523)</f>
        <v>12 GRS</v>
      </c>
      <c r="F523" t="str">
        <f>INDEX(db[JENIS],A523)</f>
        <v>pen</v>
      </c>
      <c r="G523">
        <f>INDEX(db[QTY X],A523)</f>
        <v>1728</v>
      </c>
      <c r="H523" t="str">
        <f>INDEX(db[STN X],A523)</f>
        <v>PCS</v>
      </c>
    </row>
    <row r="524" spans="1:8" x14ac:dyDescent="0.25">
      <c r="A524" s="145">
        <v>1332</v>
      </c>
      <c r="C524" t="str">
        <f>INDEX(db[NB BM],A524)</f>
        <v>Gel pen Kenko Hitech Fun Color 0.28mm</v>
      </c>
      <c r="D524" t="str">
        <f>INDEX(db[SUPPLIER],A524)</f>
        <v>KENKO</v>
      </c>
      <c r="E524" t="str">
        <f>INDEX(db[QTY/ CTN],A524)</f>
        <v>12 GRS</v>
      </c>
      <c r="F524" t="str">
        <f>INDEX(db[JENIS],A524)</f>
        <v>pen</v>
      </c>
      <c r="G524">
        <f>INDEX(db[QTY X],A524)</f>
        <v>1728</v>
      </c>
      <c r="H524" t="str">
        <f>INDEX(db[STN X],A524)</f>
        <v>PCS</v>
      </c>
    </row>
    <row r="525" spans="1:8" x14ac:dyDescent="0.25">
      <c r="A525" s="145">
        <v>1333</v>
      </c>
      <c r="C525" t="str">
        <f>INDEX(db[NB BM],A525)</f>
        <v>Gel pen Kenko Hitech Fun Color 0.28mm hitam</v>
      </c>
      <c r="D525" t="str">
        <f>INDEX(db[SUPPLIER],A525)</f>
        <v>KENKO</v>
      </c>
      <c r="E525" t="str">
        <f>INDEX(db[QTY/ CTN],A525)</f>
        <v>12 GRS</v>
      </c>
      <c r="F525" t="str">
        <f>INDEX(db[JENIS],A525)</f>
        <v>pen</v>
      </c>
      <c r="G525">
        <f>INDEX(db[QTY X],A525)</f>
        <v>1728</v>
      </c>
      <c r="H525" t="str">
        <f>INDEX(db[STN X],A525)</f>
        <v>PCS</v>
      </c>
    </row>
    <row r="526" spans="1:8" x14ac:dyDescent="0.25">
      <c r="A526" s="145">
        <v>1334</v>
      </c>
      <c r="C526" t="str">
        <f>INDEX(db[NB BM],A526)</f>
        <v>Gel pen Kenko Hitech Fun Color 0.28mm biru</v>
      </c>
      <c r="D526" t="str">
        <f>INDEX(db[SUPPLIER],A526)</f>
        <v>KENKO</v>
      </c>
      <c r="E526" t="str">
        <f>INDEX(db[QTY/ CTN],A526)</f>
        <v>12 GRS</v>
      </c>
      <c r="F526" t="str">
        <f>INDEX(db[JENIS],A526)</f>
        <v>pen</v>
      </c>
      <c r="G526">
        <f>INDEX(db[QTY X],A526)</f>
        <v>1728</v>
      </c>
      <c r="H526" t="str">
        <f>INDEX(db[STN X],A526)</f>
        <v>PCS</v>
      </c>
    </row>
    <row r="527" spans="1:8" x14ac:dyDescent="0.25">
      <c r="A527" s="145">
        <v>1335</v>
      </c>
      <c r="C527" t="str">
        <f>INDEX(db[NB BM],A527)</f>
        <v>Gel pen Kenko Indo Gel hitam</v>
      </c>
      <c r="D527" t="str">
        <f>INDEX(db[SUPPLIER],A527)</f>
        <v>KENKO</v>
      </c>
      <c r="E527" t="str">
        <f>INDEX(db[QTY/ CTN],A527)</f>
        <v>12 GRS</v>
      </c>
      <c r="F527" t="str">
        <f>INDEX(db[JENIS],A527)</f>
        <v>pen</v>
      </c>
      <c r="G527">
        <f>INDEX(db[QTY X],A527)</f>
        <v>1728</v>
      </c>
      <c r="H527" t="str">
        <f>INDEX(db[STN X],A527)</f>
        <v>PCS</v>
      </c>
    </row>
    <row r="528" spans="1:8" x14ac:dyDescent="0.25">
      <c r="A528" s="145">
        <v>1336</v>
      </c>
      <c r="C528">
        <f>INDEX(db[NB BM],A528)</f>
        <v>0</v>
      </c>
      <c r="D528" t="str">
        <f>INDEX(db[SUPPLIER],A528)</f>
        <v>KENKO</v>
      </c>
      <c r="E528" t="str">
        <f>INDEX(db[QTY/ CTN],A528)</f>
        <v>12 GRS</v>
      </c>
      <c r="F528" t="str">
        <f>INDEX(db[JENIS],A528)</f>
        <v>pen</v>
      </c>
      <c r="G528">
        <f>INDEX(db[QTY X],A528)</f>
        <v>1728</v>
      </c>
      <c r="H528" t="str">
        <f>INDEX(db[STN X],A528)</f>
        <v>PCS</v>
      </c>
    </row>
    <row r="529" spans="1:8" x14ac:dyDescent="0.25">
      <c r="A529" s="145">
        <v>1337</v>
      </c>
      <c r="C529" t="str">
        <f>INDEX(db[NB BM],A529)</f>
        <v>Gel pen Kenko K-1 hitam</v>
      </c>
      <c r="D529" t="str">
        <f>INDEX(db[SUPPLIER],A529)</f>
        <v>KENKO</v>
      </c>
      <c r="E529" t="str">
        <f>INDEX(db[QTY/ CTN],A529)</f>
        <v>12 GRS</v>
      </c>
      <c r="F529" t="str">
        <f>INDEX(db[JENIS],A529)</f>
        <v>pen</v>
      </c>
      <c r="G529">
        <f>INDEX(db[QTY X],A529)</f>
        <v>1728</v>
      </c>
      <c r="H529" t="str">
        <f>INDEX(db[STN X],A529)</f>
        <v>PCS</v>
      </c>
    </row>
    <row r="530" spans="1:8" x14ac:dyDescent="0.25">
      <c r="A530" s="145">
        <v>1338</v>
      </c>
      <c r="C530" t="str">
        <f>INDEX(db[NB BM],A530)</f>
        <v>Gel pen Kenko K-1 BIRU</v>
      </c>
      <c r="D530" t="str">
        <f>INDEX(db[SUPPLIER],A530)</f>
        <v>KENKO</v>
      </c>
      <c r="E530" t="str">
        <f>INDEX(db[QTY/ CTN],A530)</f>
        <v>12 GRS</v>
      </c>
      <c r="F530" t="str">
        <f>INDEX(db[JENIS],A530)</f>
        <v>pen</v>
      </c>
      <c r="G530">
        <f>INDEX(db[QTY X],A530)</f>
        <v>1728</v>
      </c>
      <c r="H530" t="str">
        <f>INDEX(db[STN X],A530)</f>
        <v>PCS</v>
      </c>
    </row>
    <row r="531" spans="1:8" x14ac:dyDescent="0.25">
      <c r="A531" s="145">
        <v>1339</v>
      </c>
      <c r="C531" t="str">
        <f>INDEX(db[NB BM],A531)</f>
        <v>Gel pen Kenko K-1 Mini Hitam</v>
      </c>
      <c r="D531" t="str">
        <f>INDEX(db[SUPPLIER],A531)</f>
        <v>KENKO</v>
      </c>
      <c r="E531" t="str">
        <f>INDEX(db[QTY/ CTN],A531)</f>
        <v>12 GRS</v>
      </c>
      <c r="F531" t="str">
        <f>INDEX(db[JENIS],A531)</f>
        <v>pen</v>
      </c>
      <c r="G531">
        <f>INDEX(db[QTY X],A531)</f>
        <v>1728</v>
      </c>
      <c r="H531" t="str">
        <f>INDEX(db[STN X],A531)</f>
        <v>PCS</v>
      </c>
    </row>
    <row r="532" spans="1:8" x14ac:dyDescent="0.25">
      <c r="A532" s="145">
        <v>1340</v>
      </c>
      <c r="C532" t="str">
        <f>INDEX(db[NB BM],A532)</f>
        <v>Gel pen Kenko K-1 ST Hitam</v>
      </c>
      <c r="D532" t="str">
        <f>INDEX(db[SUPPLIER],A532)</f>
        <v>KENKO</v>
      </c>
      <c r="E532" t="str">
        <f>INDEX(db[QTY/ CTN],A532)</f>
        <v>12 GRS</v>
      </c>
      <c r="F532" t="str">
        <f>INDEX(db[JENIS],A532)</f>
        <v>pen</v>
      </c>
      <c r="G532">
        <f>INDEX(db[QTY X],A532)</f>
        <v>1728</v>
      </c>
      <c r="H532" t="str">
        <f>INDEX(db[STN X],A532)</f>
        <v>PCS</v>
      </c>
    </row>
    <row r="533" spans="1:8" x14ac:dyDescent="0.25">
      <c r="A533" s="145">
        <v>1341</v>
      </c>
      <c r="C533" t="str">
        <f>INDEX(db[NB BM],A533)</f>
        <v>Gel pen Kenko KE-1 hitam</v>
      </c>
      <c r="D533" t="str">
        <f>INDEX(db[SUPPLIER],A533)</f>
        <v>KENKO</v>
      </c>
      <c r="E533" t="str">
        <f>INDEX(db[QTY/ CTN],A533)</f>
        <v>12 GRS</v>
      </c>
      <c r="F533" t="str">
        <f>INDEX(db[JENIS],A533)</f>
        <v>pen</v>
      </c>
      <c r="G533">
        <f>INDEX(db[QTY X],A533)</f>
        <v>1728</v>
      </c>
      <c r="H533" t="str">
        <f>INDEX(db[STN X],A533)</f>
        <v>PCS</v>
      </c>
    </row>
    <row r="534" spans="1:8" x14ac:dyDescent="0.25">
      <c r="A534" s="145">
        <v>1342</v>
      </c>
      <c r="C534" t="str">
        <f>INDEX(db[NB BM],A534)</f>
        <v>Gel pen Kenko KE-100 hitam</v>
      </c>
      <c r="D534" t="str">
        <f>INDEX(db[SUPPLIER],A534)</f>
        <v>KENKO</v>
      </c>
      <c r="E534" t="str">
        <f>INDEX(db[QTY/ CTN],A534)</f>
        <v>12 GRS</v>
      </c>
      <c r="F534" t="str">
        <f>INDEX(db[JENIS],A534)</f>
        <v>pen</v>
      </c>
      <c r="G534">
        <f>INDEX(db[QTY X],A534)</f>
        <v>1728</v>
      </c>
      <c r="H534" t="str">
        <f>INDEX(db[STN X],A534)</f>
        <v>PCS</v>
      </c>
    </row>
    <row r="535" spans="1:8" x14ac:dyDescent="0.25">
      <c r="A535" s="145">
        <v>1343</v>
      </c>
      <c r="C535" t="str">
        <f>INDEX(db[NB BM],A535)</f>
        <v>Gel pen Kenko KE-16 Dot N Dot hitam</v>
      </c>
      <c r="D535" t="str">
        <f>INDEX(db[SUPPLIER],A535)</f>
        <v>KENKO</v>
      </c>
      <c r="E535" t="str">
        <f>INDEX(db[QTY/ CTN],A535)</f>
        <v>12 GRS</v>
      </c>
      <c r="F535" t="str">
        <f>INDEX(db[JENIS],A535)</f>
        <v>pen</v>
      </c>
      <c r="G535">
        <f>INDEX(db[QTY X],A535)</f>
        <v>1728</v>
      </c>
      <c r="H535" t="str">
        <f>INDEX(db[STN X],A535)</f>
        <v>PCS</v>
      </c>
    </row>
    <row r="536" spans="1:8" x14ac:dyDescent="0.25">
      <c r="A536" s="145">
        <v>1347</v>
      </c>
      <c r="C536" t="str">
        <f>INDEX(db[NB BM],A536)</f>
        <v>Gel pen Kenko KE-303 T-gel BIRU</v>
      </c>
      <c r="D536" t="str">
        <f>INDEX(db[SUPPLIER],A536)</f>
        <v>KENKO</v>
      </c>
      <c r="E536" t="str">
        <f>INDEX(db[QTY/ CTN],A536)</f>
        <v>12 GRS</v>
      </c>
      <c r="F536" t="str">
        <f>INDEX(db[JENIS],A536)</f>
        <v>pen</v>
      </c>
      <c r="G536">
        <f>INDEX(db[QTY X],A536)</f>
        <v>1728</v>
      </c>
      <c r="H536" t="str">
        <f>INDEX(db[STN X],A536)</f>
        <v>PCS</v>
      </c>
    </row>
    <row r="537" spans="1:8" x14ac:dyDescent="0.25">
      <c r="A537" s="145">
        <v>1348</v>
      </c>
      <c r="C537" t="str">
        <f>INDEX(db[NB BM],A537)</f>
        <v>Gel pen Kenko KS-97  sign pen hitam</v>
      </c>
      <c r="D537" t="str">
        <f>INDEX(db[SUPPLIER],A537)</f>
        <v>KENKO</v>
      </c>
      <c r="E537" t="str">
        <f>INDEX(db[QTY/ CTN],A537)</f>
        <v>12 GRS</v>
      </c>
      <c r="F537" t="str">
        <f>INDEX(db[JENIS],A537)</f>
        <v>pen</v>
      </c>
      <c r="G537">
        <f>INDEX(db[QTY X],A537)</f>
        <v>1728</v>
      </c>
      <c r="H537" t="str">
        <f>INDEX(db[STN X],A537)</f>
        <v>PCS</v>
      </c>
    </row>
    <row r="538" spans="1:8" x14ac:dyDescent="0.25">
      <c r="A538" s="145">
        <v>1349</v>
      </c>
      <c r="C538" t="str">
        <f>INDEX(db[NB BM],A538)</f>
        <v>Gel pen Microtec Kenko 0.28mm Hitam</v>
      </c>
      <c r="D538" t="str">
        <f>INDEX(db[SUPPLIER],A538)</f>
        <v>KENKO</v>
      </c>
      <c r="E538" t="str">
        <f>INDEX(db[QTY/ CTN],A538)</f>
        <v>12 GRS</v>
      </c>
      <c r="F538" t="str">
        <f>INDEX(db[JENIS],A538)</f>
        <v>pen</v>
      </c>
      <c r="G538">
        <f>INDEX(db[QTY X],A538)</f>
        <v>1728</v>
      </c>
      <c r="H538" t="str">
        <f>INDEX(db[STN X],A538)</f>
        <v>PCS</v>
      </c>
    </row>
    <row r="539" spans="1:8" x14ac:dyDescent="0.25">
      <c r="A539" s="145">
        <v>1350</v>
      </c>
      <c r="C539">
        <f>INDEX(db[NB BM],A539)</f>
        <v>0</v>
      </c>
      <c r="D539" t="str">
        <f>INDEX(db[SUPPLIER],A539)</f>
        <v>KENKO</v>
      </c>
      <c r="E539" t="str">
        <f>INDEX(db[QTY/ CTN],A539)</f>
        <v>12 GRS</v>
      </c>
      <c r="F539" t="str">
        <f>INDEX(db[JENIS],A539)</f>
        <v>pen</v>
      </c>
      <c r="G539">
        <f>INDEX(db[QTY X],A539)</f>
        <v>1728</v>
      </c>
      <c r="H539" t="str">
        <f>INDEX(db[STN X],A539)</f>
        <v>PCS</v>
      </c>
    </row>
    <row r="540" spans="1:8" x14ac:dyDescent="0.25">
      <c r="A540" s="145">
        <v>1351</v>
      </c>
      <c r="C540" t="str">
        <f>INDEX(db[NB BM],A540)</f>
        <v>Gel pen Microtec Kenko 0.4mm Hitam</v>
      </c>
      <c r="D540" t="str">
        <f>INDEX(db[SUPPLIER],A540)</f>
        <v>KENKO</v>
      </c>
      <c r="E540" t="str">
        <f>INDEX(db[QTY/ CTN],A540)</f>
        <v>12 GRS</v>
      </c>
      <c r="F540" t="str">
        <f>INDEX(db[JENIS],A540)</f>
        <v>pen</v>
      </c>
      <c r="G540">
        <f>INDEX(db[QTY X],A540)</f>
        <v>1728</v>
      </c>
      <c r="H540" t="str">
        <f>INDEX(db[STN X],A540)</f>
        <v>PCS</v>
      </c>
    </row>
    <row r="541" spans="1:8" x14ac:dyDescent="0.25">
      <c r="A541" s="145">
        <v>1352</v>
      </c>
      <c r="C541" t="str">
        <f>INDEX(db[NB BM],A541)</f>
        <v>Isi gel pen Easy Gel/ KE series Kenko</v>
      </c>
      <c r="D541" t="str">
        <f>INDEX(db[SUPPLIER],A541)</f>
        <v>KENKO</v>
      </c>
      <c r="E541" t="str">
        <f>INDEX(db[QTY/ CTN],A541)</f>
        <v>120 BOX (24 PCS)</v>
      </c>
      <c r="F541" t="str">
        <f>INDEX(db[JENIS],A541)</f>
        <v>isi</v>
      </c>
      <c r="G541">
        <f>INDEX(db[QTY X],A541)</f>
        <v>2880</v>
      </c>
      <c r="H541" t="str">
        <f>INDEX(db[STN X],A541)</f>
        <v>PCS</v>
      </c>
    </row>
    <row r="542" spans="1:8" x14ac:dyDescent="0.25">
      <c r="A542" s="145">
        <v>1353</v>
      </c>
      <c r="C542" t="str">
        <f>INDEX(db[NB BM],A542)</f>
        <v>Isi gel pen K-1 hitam</v>
      </c>
      <c r="D542" t="str">
        <f>INDEX(db[SUPPLIER],A542)</f>
        <v>KENKO</v>
      </c>
      <c r="E542" t="str">
        <f>INDEX(db[QTY/ CTN],A542)</f>
        <v>144 BOX (24 PCS)</v>
      </c>
      <c r="F542" t="str">
        <f>INDEX(db[JENIS],A542)</f>
        <v>isi</v>
      </c>
      <c r="G542">
        <f>INDEX(db[QTY X],A542)</f>
        <v>3456</v>
      </c>
      <c r="H542" t="str">
        <f>INDEX(db[STN X],A542)</f>
        <v>PCS</v>
      </c>
    </row>
    <row r="543" spans="1:8" x14ac:dyDescent="0.25">
      <c r="A543" s="145">
        <v>1354</v>
      </c>
      <c r="C543" t="str">
        <f>INDEX(db[NB BM],A543)</f>
        <v>Gel pen Kenko Sahara Hitam</v>
      </c>
      <c r="D543" t="str">
        <f>INDEX(db[SUPPLIER],A543)</f>
        <v>KENKO</v>
      </c>
      <c r="E543" t="str">
        <f>INDEX(db[QTY/ CTN],A543)</f>
        <v>12 GRS</v>
      </c>
      <c r="F543" t="str">
        <f>INDEX(db[JENIS],A543)</f>
        <v>pen</v>
      </c>
      <c r="G543">
        <f>INDEX(db[QTY X],A543)</f>
        <v>1728</v>
      </c>
      <c r="H543" t="str">
        <f>INDEX(db[STN X],A543)</f>
        <v>PCS</v>
      </c>
    </row>
    <row r="544" spans="1:8" x14ac:dyDescent="0.25">
      <c r="A544" s="145">
        <v>1355</v>
      </c>
      <c r="C544" t="str">
        <f>INDEX(db[NB BM],A544)</f>
        <v>Gel pen Kenko Sahara Dots Hitam</v>
      </c>
      <c r="D544" t="str">
        <f>INDEX(db[SUPPLIER],A544)</f>
        <v>KENKO</v>
      </c>
      <c r="E544" t="str">
        <f>INDEX(db[QTY/ CTN],A544)</f>
        <v>12 GRS</v>
      </c>
      <c r="F544" t="str">
        <f>INDEX(db[JENIS],A544)</f>
        <v>pen</v>
      </c>
      <c r="G544">
        <f>INDEX(db[QTY X],A544)</f>
        <v>1728</v>
      </c>
      <c r="H544" t="str">
        <f>INDEX(db[STN X],A544)</f>
        <v>PCS</v>
      </c>
    </row>
    <row r="545" spans="1:8" x14ac:dyDescent="0.25">
      <c r="A545" s="145">
        <v>1356</v>
      </c>
      <c r="C545" t="str">
        <f>INDEX(db[NB BM],A545)</f>
        <v>Gel pen Kenko Sahara Snack Hitam</v>
      </c>
      <c r="D545" t="str">
        <f>INDEX(db[SUPPLIER],A545)</f>
        <v>KENKO</v>
      </c>
      <c r="E545" t="str">
        <f>INDEX(db[QTY/ CTN],A545)</f>
        <v>12 GRS</v>
      </c>
      <c r="F545" t="str">
        <f>INDEX(db[JENIS],A545)</f>
        <v>pen</v>
      </c>
      <c r="G545">
        <f>INDEX(db[QTY X],A545)</f>
        <v>1728</v>
      </c>
      <c r="H545" t="str">
        <f>INDEX(db[STN X],A545)</f>
        <v>PCS</v>
      </c>
    </row>
    <row r="546" spans="1:8" x14ac:dyDescent="0.25">
      <c r="A546" s="145">
        <v>1357</v>
      </c>
      <c r="C546" t="str">
        <f>INDEX(db[NB BM],A546)</f>
        <v>Gel pen Kenko Set Diamond DM-100S</v>
      </c>
      <c r="D546" t="str">
        <f>INDEX(db[SUPPLIER],A546)</f>
        <v>KENKO</v>
      </c>
      <c r="E546" t="str">
        <f>INDEX(db[QTY/ CTN],A546)</f>
        <v>5 BOX (30 SET)</v>
      </c>
      <c r="F546" t="str">
        <f>INDEX(db[JENIS],A546)</f>
        <v>pen</v>
      </c>
      <c r="G546">
        <f>INDEX(db[QTY X],A546)</f>
        <v>150</v>
      </c>
      <c r="H546" t="str">
        <f>INDEX(db[STN X],A546)</f>
        <v>SET</v>
      </c>
    </row>
    <row r="547" spans="1:8" x14ac:dyDescent="0.25">
      <c r="A547" s="145">
        <v>1358</v>
      </c>
      <c r="C547" t="str">
        <f>INDEX(db[NB BM],A547)</f>
        <v>Gel pen Kenko T-Gel Erasable KE-303 ER Black</v>
      </c>
      <c r="D547" t="str">
        <f>INDEX(db[SUPPLIER],A547)</f>
        <v>KENKO</v>
      </c>
      <c r="E547" t="str">
        <f>INDEX(db[QTY/ CTN],A547)</f>
        <v>12 GRS</v>
      </c>
      <c r="F547" t="str">
        <f>INDEX(db[JENIS],A547)</f>
        <v>pen</v>
      </c>
      <c r="G547">
        <f>INDEX(db[QTY X],A547)</f>
        <v>1728</v>
      </c>
      <c r="H547" t="str">
        <f>INDEX(db[STN X],A547)</f>
        <v>PCS</v>
      </c>
    </row>
    <row r="548" spans="1:8" x14ac:dyDescent="0.25">
      <c r="A548" s="145">
        <v>1359</v>
      </c>
      <c r="C548" t="str">
        <f>INDEX(db[NB BM],A548)</f>
        <v>Gel pen Kenko Winjeller KE-600</v>
      </c>
      <c r="D548" t="str">
        <f>INDEX(db[SUPPLIER],A548)</f>
        <v>KENKO</v>
      </c>
      <c r="E548" t="str">
        <f>INDEX(db[QTY/ CTN],A548)</f>
        <v>12 GRS</v>
      </c>
      <c r="F548" t="str">
        <f>INDEX(db[JENIS],A548)</f>
        <v>pen</v>
      </c>
      <c r="G548">
        <f>INDEX(db[QTY X],A548)</f>
        <v>1728</v>
      </c>
      <c r="H548" t="str">
        <f>INDEX(db[STN X],A548)</f>
        <v>PCS</v>
      </c>
    </row>
    <row r="549" spans="1:8" x14ac:dyDescent="0.25">
      <c r="A549" s="145">
        <v>1360</v>
      </c>
      <c r="C549" t="str">
        <f>INDEX(db[NB BM],A549)</f>
        <v>Gel pen Kenko Winjeller KE-600 hitam</v>
      </c>
      <c r="D549" t="str">
        <f>INDEX(db[SUPPLIER],A549)</f>
        <v>KENKO</v>
      </c>
      <c r="E549" t="str">
        <f>INDEX(db[QTY/ CTN],A549)</f>
        <v>12 GRS</v>
      </c>
      <c r="F549" t="str">
        <f>INDEX(db[JENIS],A549)</f>
        <v>pen</v>
      </c>
      <c r="G549">
        <f>INDEX(db[QTY X],A549)</f>
        <v>1728</v>
      </c>
      <c r="H549" t="str">
        <f>INDEX(db[STN X],A549)</f>
        <v>PCS</v>
      </c>
    </row>
    <row r="550" spans="1:8" x14ac:dyDescent="0.25">
      <c r="A550" s="145">
        <v>1364</v>
      </c>
      <c r="C550" t="str">
        <f>INDEX(db[NB BM],A550)</f>
        <v>Lem stick Kenko 8gr kecil</v>
      </c>
      <c r="D550" t="str">
        <f>INDEX(db[SUPPLIER],A550)</f>
        <v>KENKO</v>
      </c>
      <c r="E550" t="str">
        <f>INDEX(db[QTY/ CTN],A550)</f>
        <v>36 BOX (30 PCS)</v>
      </c>
      <c r="F550" t="str">
        <f>INDEX(db[JENIS],A550)</f>
        <v>lem</v>
      </c>
      <c r="G550">
        <f>INDEX(db[QTY X],A550)</f>
        <v>1080</v>
      </c>
      <c r="H550" t="str">
        <f>INDEX(db[STN X],A550)</f>
        <v>PCS</v>
      </c>
    </row>
    <row r="551" spans="1:8" x14ac:dyDescent="0.25">
      <c r="A551" s="145">
        <v>1365</v>
      </c>
      <c r="C551" t="str">
        <f>INDEX(db[NB BM],A551)</f>
        <v>Lem Glupen Kenko GLP-01</v>
      </c>
      <c r="D551" t="str">
        <f>INDEX(db[SUPPLIER],A551)</f>
        <v>KENKO</v>
      </c>
      <c r="E551" t="str">
        <f>INDEX(db[QTY/ CTN],A551)</f>
        <v>12 GRS</v>
      </c>
      <c r="F551" t="str">
        <f>INDEX(db[JENIS],A551)</f>
        <v>lem</v>
      </c>
      <c r="G551">
        <f>INDEX(db[QTY X],A551)</f>
        <v>1728</v>
      </c>
      <c r="H551" t="str">
        <f>INDEX(db[STN X],A551)</f>
        <v>PCS</v>
      </c>
    </row>
    <row r="552" spans="1:8" x14ac:dyDescent="0.25">
      <c r="A552" s="145">
        <v>1367</v>
      </c>
      <c r="C552" t="str">
        <f>INDEX(db[NB BM],A552)</f>
        <v>Counter hand tally Kenko HT-302</v>
      </c>
      <c r="D552" t="str">
        <f>INDEX(db[SUPPLIER],A552)</f>
        <v>KENKO</v>
      </c>
      <c r="E552" t="str">
        <f>INDEX(db[QTY/ CTN],A552)</f>
        <v>20 BOX (10 PCS)</v>
      </c>
      <c r="F552" t="str">
        <f>INDEX(db[JENIS],A552)</f>
        <v>dll</v>
      </c>
      <c r="G552">
        <f>INDEX(db[QTY X],A552)</f>
        <v>200</v>
      </c>
      <c r="H552" t="str">
        <f>INDEX(db[STN X],A552)</f>
        <v>PCS</v>
      </c>
    </row>
    <row r="553" spans="1:8" x14ac:dyDescent="0.25">
      <c r="A553" s="145">
        <v>1368</v>
      </c>
      <c r="C553" t="str">
        <f>INDEX(db[NB BM],A553)</f>
        <v>Counter hand tally Kenko HT-303</v>
      </c>
      <c r="D553" t="str">
        <f>INDEX(db[SUPPLIER],A553)</f>
        <v>KENKO</v>
      </c>
      <c r="E553" t="str">
        <f>INDEX(db[QTY/ CTN],A553)</f>
        <v>20 LSN</v>
      </c>
      <c r="F553" t="str">
        <f>INDEX(db[JENIS],A553)</f>
        <v>dll</v>
      </c>
      <c r="G553">
        <f>INDEX(db[QTY X],A553)</f>
        <v>240</v>
      </c>
      <c r="H553" t="str">
        <f>INDEX(db[STN X],A553)</f>
        <v>PCS</v>
      </c>
    </row>
    <row r="554" spans="1:8" x14ac:dyDescent="0.25">
      <c r="A554" s="145">
        <v>1369</v>
      </c>
      <c r="C554" t="str">
        <f>INDEX(db[NB BM],A554)</f>
        <v>Counter hand tally Kenko HT-303</v>
      </c>
      <c r="D554" t="str">
        <f>INDEX(db[SUPPLIER],A554)</f>
        <v>KENKO</v>
      </c>
      <c r="E554" t="str">
        <f>INDEX(db[QTY/ CTN],A554)</f>
        <v>20 LSN</v>
      </c>
      <c r="F554" t="str">
        <f>INDEX(db[JENIS],A554)</f>
        <v>dll</v>
      </c>
      <c r="G554">
        <f>INDEX(db[QTY X],A554)</f>
        <v>240</v>
      </c>
      <c r="H554" t="str">
        <f>INDEX(db[STN X],A554)</f>
        <v>PCS</v>
      </c>
    </row>
    <row r="555" spans="1:8" x14ac:dyDescent="0.25">
      <c r="A555" s="145">
        <v>1370</v>
      </c>
      <c r="C555" t="str">
        <f>INDEX(db[NB BM],A555)</f>
        <v>Tape dispenser Kenko TDB-2 besi</v>
      </c>
      <c r="D555" t="str">
        <f>INDEX(db[SUPPLIER],A555)</f>
        <v>KENKO</v>
      </c>
      <c r="E555" t="str">
        <f>INDEX(db[QTY/ CTN],A555)</f>
        <v>8 LSN</v>
      </c>
      <c r="F555" t="str">
        <f>INDEX(db[JENIS],A555)</f>
        <v>isolasi</v>
      </c>
      <c r="G555">
        <f>INDEX(db[QTY X],A555)</f>
        <v>96</v>
      </c>
      <c r="H555" t="str">
        <f>INDEX(db[STN X],A555)</f>
        <v>PCS</v>
      </c>
    </row>
    <row r="556" spans="1:8" x14ac:dyDescent="0.25">
      <c r="A556" s="145">
        <v>1371</v>
      </c>
      <c r="C556" t="str">
        <f>INDEX(db[NB BM],A556)</f>
        <v>Stapler Kenko HD-12L/ 14</v>
      </c>
      <c r="D556" t="str">
        <f>INDEX(db[SUPPLIER],A556)</f>
        <v>KENKO</v>
      </c>
      <c r="E556" t="str">
        <f>INDEX(db[QTY/ CTN],A556)</f>
        <v>6 PCS</v>
      </c>
      <c r="F556" t="str">
        <f>INDEX(db[JENIS],A556)</f>
        <v>stapler</v>
      </c>
      <c r="G556">
        <f>INDEX(db[QTY X],A556)</f>
        <v>6</v>
      </c>
      <c r="H556" t="str">
        <f>INDEX(db[STN X],A556)</f>
        <v>PCS</v>
      </c>
    </row>
    <row r="557" spans="1:8" x14ac:dyDescent="0.25">
      <c r="A557" s="145">
        <v>1372</v>
      </c>
      <c r="C557" t="str">
        <f>INDEX(db[NB BM],A557)</f>
        <v>Stapler Kenko HD-12L/24</v>
      </c>
      <c r="D557" t="str">
        <f>INDEX(db[SUPPLIER],A557)</f>
        <v>KENKO</v>
      </c>
      <c r="E557" t="str">
        <f>INDEX(db[QTY/ CTN],A557)</f>
        <v>6 PCS</v>
      </c>
      <c r="F557" t="str">
        <f>INDEX(db[JENIS],A557)</f>
        <v>stapler</v>
      </c>
      <c r="G557">
        <f>INDEX(db[QTY X],A557)</f>
        <v>6</v>
      </c>
      <c r="H557" t="str">
        <f>INDEX(db[STN X],A557)</f>
        <v>PCS</v>
      </c>
    </row>
    <row r="558" spans="1:8" x14ac:dyDescent="0.25">
      <c r="A558" s="145">
        <v>1373</v>
      </c>
      <c r="C558" t="str">
        <f>INDEX(db[NB BM],A558)</f>
        <v>Stapler Kenko HD-12N/13</v>
      </c>
      <c r="D558" t="str">
        <f>INDEX(db[SUPPLIER],A558)</f>
        <v>KENKO</v>
      </c>
      <c r="E558" t="str">
        <f>INDEX(db[QTY/ CTN],A558)</f>
        <v>6 PCS</v>
      </c>
      <c r="F558" t="str">
        <f>INDEX(db[JENIS],A558)</f>
        <v>stapler</v>
      </c>
      <c r="G558">
        <f>INDEX(db[QTY X],A558)</f>
        <v>6</v>
      </c>
      <c r="H558" t="str">
        <f>INDEX(db[STN X],A558)</f>
        <v>PCS</v>
      </c>
    </row>
    <row r="559" spans="1:8" x14ac:dyDescent="0.25">
      <c r="A559" s="145">
        <v>1374</v>
      </c>
      <c r="C559" t="str">
        <f>INDEX(db[NB BM],A559)</f>
        <v>Stapler Kenko HD-12N/24</v>
      </c>
      <c r="D559" t="str">
        <f>INDEX(db[SUPPLIER],A559)</f>
        <v>KENKO</v>
      </c>
      <c r="E559" t="str">
        <f>INDEX(db[QTY/ CTN],A559)</f>
        <v>6 PCS</v>
      </c>
      <c r="F559" t="str">
        <f>INDEX(db[JENIS],A559)</f>
        <v>stapler</v>
      </c>
      <c r="G559">
        <f>INDEX(db[QTY X],A559)</f>
        <v>6</v>
      </c>
      <c r="H559" t="str">
        <f>INDEX(db[STN X],A559)</f>
        <v>PCS</v>
      </c>
    </row>
    <row r="560" spans="1:8" x14ac:dyDescent="0.25">
      <c r="A560" s="145">
        <v>1375</v>
      </c>
      <c r="C560" t="str">
        <f>INDEX(db[NB BM],A560)</f>
        <v>Stabillo Highlighter Kenko HL-100 biru</v>
      </c>
      <c r="D560" t="str">
        <f>INDEX(db[SUPPLIER],A560)</f>
        <v>KENKO</v>
      </c>
      <c r="E560" t="str">
        <f>INDEX(db[QTY/ CTN],A560)</f>
        <v>48 BOX (10 PCS)</v>
      </c>
      <c r="F560" t="str">
        <f>INDEX(db[JENIS],A560)</f>
        <v>spidol</v>
      </c>
      <c r="G560">
        <f>INDEX(db[QTY X],A560)</f>
        <v>480</v>
      </c>
      <c r="H560" t="str">
        <f>INDEX(db[STN X],A560)</f>
        <v>PCS</v>
      </c>
    </row>
    <row r="561" spans="1:8" x14ac:dyDescent="0.25">
      <c r="A561" s="145">
        <v>1377</v>
      </c>
      <c r="C561" t="str">
        <f>INDEX(db[NB BM],A561)</f>
        <v>Stabillo Highlighter Kenko HL-100 orange</v>
      </c>
      <c r="D561" t="str">
        <f>INDEX(db[SUPPLIER],A561)</f>
        <v>KENKO</v>
      </c>
      <c r="E561" t="str">
        <f>INDEX(db[QTY/ CTN],A561)</f>
        <v>48 BOX (10 PCS)</v>
      </c>
      <c r="F561" t="str">
        <f>INDEX(db[JENIS],A561)</f>
        <v>spidol</v>
      </c>
      <c r="G561">
        <f>INDEX(db[QTY X],A561)</f>
        <v>480</v>
      </c>
      <c r="H561" t="str">
        <f>INDEX(db[STN X],A561)</f>
        <v>PCS</v>
      </c>
    </row>
    <row r="562" spans="1:8" x14ac:dyDescent="0.25">
      <c r="A562" s="145">
        <v>1378</v>
      </c>
      <c r="C562" t="str">
        <f>INDEX(db[NB BM],A562)</f>
        <v>Stabillo Highlighter Kenko HL-100 pink</v>
      </c>
      <c r="D562" t="str">
        <f>INDEX(db[SUPPLIER],A562)</f>
        <v>KENKO</v>
      </c>
      <c r="E562" t="str">
        <f>INDEX(db[QTY/ CTN],A562)</f>
        <v>48 BOX (10 PCS)</v>
      </c>
      <c r="F562" t="str">
        <f>INDEX(db[JENIS],A562)</f>
        <v>spidol</v>
      </c>
      <c r="G562">
        <f>INDEX(db[QTY X],A562)</f>
        <v>480</v>
      </c>
      <c r="H562" t="str">
        <f>INDEX(db[STN X],A562)</f>
        <v>PCS</v>
      </c>
    </row>
    <row r="563" spans="1:8" x14ac:dyDescent="0.25">
      <c r="A563" s="145">
        <v>1379</v>
      </c>
      <c r="C563" t="str">
        <f>INDEX(db[NB BM],A563)</f>
        <v>Stabillo Highlighter Kenko HL-100 ungu</v>
      </c>
      <c r="D563" t="str">
        <f>INDEX(db[SUPPLIER],A563)</f>
        <v>KENKO</v>
      </c>
      <c r="E563" t="str">
        <f>INDEX(db[QTY/ CTN],A563)</f>
        <v>48 BOX (10 PCS)</v>
      </c>
      <c r="F563" t="str">
        <f>INDEX(db[JENIS],A563)</f>
        <v>spidol</v>
      </c>
      <c r="G563">
        <f>INDEX(db[QTY X],A563)</f>
        <v>480</v>
      </c>
      <c r="H563" t="str">
        <f>INDEX(db[STN X],A563)</f>
        <v>PCS</v>
      </c>
    </row>
    <row r="564" spans="1:8" x14ac:dyDescent="0.25">
      <c r="A564" s="145">
        <v>1380</v>
      </c>
      <c r="C564" t="str">
        <f>INDEX(db[NB BM],A564)</f>
        <v>Stabillo Highlighter Kenko HL-100 kuning</v>
      </c>
      <c r="D564" t="str">
        <f>INDEX(db[SUPPLIER],A564)</f>
        <v>KENKO</v>
      </c>
      <c r="E564" t="str">
        <f>INDEX(db[QTY/ CTN],A564)</f>
        <v>48 BOX (10 PCS)</v>
      </c>
      <c r="F564" t="str">
        <f>INDEX(db[JENIS],A564)</f>
        <v>spidol</v>
      </c>
      <c r="G564">
        <f>INDEX(db[QTY X],A564)</f>
        <v>480</v>
      </c>
      <c r="H564" t="str">
        <f>INDEX(db[STN X],A564)</f>
        <v>PCS</v>
      </c>
    </row>
    <row r="565" spans="1:8" x14ac:dyDescent="0.25">
      <c r="A565" s="145">
        <v>1381</v>
      </c>
      <c r="C565" t="str">
        <f>INDEX(db[NB BM],A565)</f>
        <v>Stabillo Highlighter Kenko Ovaliner</v>
      </c>
      <c r="D565" t="str">
        <f>INDEX(db[SUPPLIER],A565)</f>
        <v>KENKO</v>
      </c>
      <c r="E565" t="str">
        <f>INDEX(db[QTY/ CTN],A565)</f>
        <v>48 BOX (10 PCS)</v>
      </c>
      <c r="F565" t="str">
        <f>INDEX(db[JENIS],A565)</f>
        <v>spidol</v>
      </c>
      <c r="G565">
        <f>INDEX(db[QTY X],A565)</f>
        <v>480</v>
      </c>
      <c r="H565" t="str">
        <f>INDEX(db[STN X],A565)</f>
        <v>PCS</v>
      </c>
    </row>
    <row r="566" spans="1:8" x14ac:dyDescent="0.25">
      <c r="A566" s="145">
        <v>1384</v>
      </c>
      <c r="C566" t="str">
        <f>INDEX(db[NB BM],A566)</f>
        <v>Stabillo Highlighter Kenko PHL-100 PASTEL ORANGE</v>
      </c>
      <c r="D566" t="str">
        <f>INDEX(db[SUPPLIER],A566)</f>
        <v>KENKO</v>
      </c>
      <c r="E566" t="str">
        <f>INDEX(db[QTY/ CTN],A566)</f>
        <v>48 BOX (10 PCS)</v>
      </c>
      <c r="F566" t="str">
        <f>INDEX(db[JENIS],A566)</f>
        <v>spidol</v>
      </c>
      <c r="G566">
        <f>INDEX(db[QTY X],A566)</f>
        <v>480</v>
      </c>
      <c r="H566" t="str">
        <f>INDEX(db[STN X],A566)</f>
        <v>PCS</v>
      </c>
    </row>
    <row r="567" spans="1:8" x14ac:dyDescent="0.25">
      <c r="A567" s="145">
        <v>1390</v>
      </c>
      <c r="C567" t="str">
        <f>INDEX(db[NB BM],A567)</f>
        <v>Lem cair Kenko LG-35</v>
      </c>
      <c r="D567" t="str">
        <f>INDEX(db[SUPPLIER],A567)</f>
        <v>KENKO</v>
      </c>
      <c r="E567" t="str">
        <f>INDEX(db[QTY/ CTN],A567)</f>
        <v>20 LSN</v>
      </c>
      <c r="F567" t="str">
        <f>INDEX(db[JENIS],A567)</f>
        <v>lem</v>
      </c>
      <c r="G567">
        <f>INDEX(db[QTY X],A567)</f>
        <v>240</v>
      </c>
      <c r="H567" t="str">
        <f>INDEX(db[STN X],A567)</f>
        <v>PCS</v>
      </c>
    </row>
    <row r="568" spans="1:8" x14ac:dyDescent="0.25">
      <c r="A568" s="145">
        <v>1391</v>
      </c>
      <c r="C568" t="str">
        <f>INDEX(db[NB BM],A568)</f>
        <v>Lem cair Kenko LG-50</v>
      </c>
      <c r="D568" t="str">
        <f>INDEX(db[SUPPLIER],A568)</f>
        <v>KENKO</v>
      </c>
      <c r="E568" t="str">
        <f>INDEX(db[QTY/ CTN],A568)</f>
        <v>20 LSN</v>
      </c>
      <c r="F568" t="str">
        <f>INDEX(db[JENIS],A568)</f>
        <v>lem</v>
      </c>
      <c r="G568">
        <f>INDEX(db[QTY X],A568)</f>
        <v>240</v>
      </c>
      <c r="H568" t="str">
        <f>INDEX(db[STN X],A568)</f>
        <v>PCS</v>
      </c>
    </row>
    <row r="569" spans="1:8" x14ac:dyDescent="0.25">
      <c r="A569" s="145">
        <v>1395</v>
      </c>
      <c r="C569" t="str">
        <f>INDEX(db[NB BM],A569)</f>
        <v>L Leaf Kenko B5-LL 50-2670</v>
      </c>
      <c r="D569" t="str">
        <f>INDEX(db[SUPPLIER],A569)</f>
        <v>KENKO</v>
      </c>
      <c r="E569" t="str">
        <f>INDEX(db[QTY/ CTN],A569)</f>
        <v>160 PCS</v>
      </c>
      <c r="F569" t="str">
        <f>INDEX(db[JENIS],A569)</f>
        <v>ll</v>
      </c>
      <c r="G569">
        <f>INDEX(db[QTY X],A569)</f>
        <v>160</v>
      </c>
      <c r="H569" t="str">
        <f>INDEX(db[STN X],A569)</f>
        <v>PCS</v>
      </c>
    </row>
    <row r="570" spans="1:8" x14ac:dyDescent="0.25">
      <c r="A570" s="145">
        <v>1399</v>
      </c>
      <c r="C570" t="str">
        <f>INDEX(db[NB BM],A570)</f>
        <v>Mech pen Kenko MP-707</v>
      </c>
      <c r="D570" t="str">
        <f>INDEX(db[SUPPLIER],A570)</f>
        <v>KENKO</v>
      </c>
      <c r="E570" t="str">
        <f>INDEX(db[QTY/ CTN],A570)</f>
        <v>12 GRS</v>
      </c>
      <c r="F570" t="str">
        <f>INDEX(db[JENIS],A570)</f>
        <v>mechpen</v>
      </c>
      <c r="G570">
        <f>INDEX(db[QTY X],A570)</f>
        <v>1728</v>
      </c>
      <c r="H570" t="str">
        <f>INDEX(db[STN X],A570)</f>
        <v>PCS</v>
      </c>
    </row>
    <row r="571" spans="1:8" x14ac:dyDescent="0.25">
      <c r="A571" s="145">
        <v>1400</v>
      </c>
      <c r="C571" t="str">
        <f>INDEX(db[NB BM],A571)</f>
        <v>OPP tape Kenko 48mm tan plst merah</v>
      </c>
      <c r="D571" t="str">
        <f>INDEX(db[SUPPLIER],A571)</f>
        <v>KENKO</v>
      </c>
      <c r="E571" t="str">
        <f>INDEX(db[QTY/ CTN],A571)</f>
        <v>72 ROL</v>
      </c>
      <c r="F571" t="str">
        <f>INDEX(db[JENIS],A571)</f>
        <v>isolasi</v>
      </c>
      <c r="G571">
        <f>INDEX(db[QTY X],A571)</f>
        <v>72</v>
      </c>
      <c r="H571" t="str">
        <f>INDEX(db[STN X],A571)</f>
        <v>ROL</v>
      </c>
    </row>
    <row r="572" spans="1:8" x14ac:dyDescent="0.25">
      <c r="A572" s="145">
        <v>1401</v>
      </c>
      <c r="C572" t="str">
        <f>INDEX(db[NB BM],A572)</f>
        <v>OPP tape Kenko 48mm transp plst merah</v>
      </c>
      <c r="D572" t="str">
        <f>INDEX(db[SUPPLIER],A572)</f>
        <v>KENKO</v>
      </c>
      <c r="E572" t="str">
        <f>INDEX(db[QTY/ CTN],A572)</f>
        <v>72 ROL</v>
      </c>
      <c r="F572" t="str">
        <f>INDEX(db[JENIS],A572)</f>
        <v>isolasi</v>
      </c>
      <c r="G572">
        <f>INDEX(db[QTY X],A572)</f>
        <v>72</v>
      </c>
      <c r="H572" t="str">
        <f>INDEX(db[STN X],A572)</f>
        <v>ROL</v>
      </c>
    </row>
    <row r="573" spans="1:8" x14ac:dyDescent="0.25">
      <c r="A573" s="145">
        <v>1402</v>
      </c>
      <c r="C573" t="str">
        <f>INDEX(db[NB BM],A573)</f>
        <v>Paper fastener Kenko PF-508 Warna</v>
      </c>
      <c r="D573" t="str">
        <f>INDEX(db[SUPPLIER],A573)</f>
        <v>KENKO</v>
      </c>
      <c r="E573" t="str">
        <f>INDEX(db[QTY/ CTN],A573)</f>
        <v>100 BOX</v>
      </c>
      <c r="F573" t="str">
        <f>INDEX(db[JENIS],A573)</f>
        <v>acco</v>
      </c>
      <c r="G573">
        <f>INDEX(db[QTY X],A573)</f>
        <v>100</v>
      </c>
      <c r="H573" t="str">
        <f>INDEX(db[STN X],A573)</f>
        <v>BOX</v>
      </c>
    </row>
    <row r="574" spans="1:8" x14ac:dyDescent="0.25">
      <c r="A574" s="145">
        <v>1403</v>
      </c>
      <c r="C574" t="str">
        <f>INDEX(db[NB BM],A574)</f>
        <v>Paper fastener Kenko PF-508 putih</v>
      </c>
      <c r="D574" t="str">
        <f>INDEX(db[SUPPLIER],A574)</f>
        <v>KENKO</v>
      </c>
      <c r="E574" t="str">
        <f>INDEX(db[QTY/ CTN],A574)</f>
        <v>100 BOX</v>
      </c>
      <c r="F574" t="str">
        <f>INDEX(db[JENIS],A574)</f>
        <v>acco</v>
      </c>
      <c r="G574">
        <f>INDEX(db[QTY X],A574)</f>
        <v>100</v>
      </c>
      <c r="H574" t="str">
        <f>INDEX(db[STN X],A574)</f>
        <v>BOX</v>
      </c>
    </row>
    <row r="575" spans="1:8" x14ac:dyDescent="0.25">
      <c r="A575" s="145">
        <v>1404</v>
      </c>
      <c r="C575" t="str">
        <f>INDEX(db[NB BM],A575)</f>
        <v>Paper Trimmer Kenko 10"x15" (FC) metal</v>
      </c>
      <c r="D575" t="str">
        <f>INDEX(db[SUPPLIER],A575)</f>
        <v>KENKO</v>
      </c>
      <c r="E575" t="str">
        <f>INDEX(db[QTY/ CTN],A575)</f>
        <v>5 PCS</v>
      </c>
      <c r="F575" t="str">
        <f>INDEX(db[JENIS],A575)</f>
        <v>cutter</v>
      </c>
      <c r="G575">
        <f>INDEX(db[QTY X],A575)</f>
        <v>5</v>
      </c>
      <c r="H575" t="str">
        <f>INDEX(db[STN X],A575)</f>
        <v>PCS</v>
      </c>
    </row>
    <row r="576" spans="1:8" x14ac:dyDescent="0.25">
      <c r="A576" s="145">
        <v>1410</v>
      </c>
      <c r="C576" t="str">
        <f>INDEX(db[NB BM],A576)</f>
        <v>Pensil Kenko 2B-0820 Pelangi</v>
      </c>
      <c r="D576" t="str">
        <f>INDEX(db[SUPPLIER],A576)</f>
        <v>KENKO</v>
      </c>
      <c r="E576" t="str">
        <f>INDEX(db[QTY/ CTN],A576)</f>
        <v>20 GRS</v>
      </c>
      <c r="F576" t="str">
        <f>INDEX(db[JENIS],A576)</f>
        <v>pensil</v>
      </c>
      <c r="G576">
        <f>INDEX(db[QTY X],A576)</f>
        <v>2880</v>
      </c>
      <c r="H576" t="str">
        <f>INDEX(db[STN X],A576)</f>
        <v>PCS</v>
      </c>
    </row>
    <row r="577" spans="1:8" x14ac:dyDescent="0.25">
      <c r="A577" s="145">
        <v>1411</v>
      </c>
      <c r="C577" t="str">
        <f>INDEX(db[NB BM],A577)</f>
        <v>Pensil Kenko 2B-3030</v>
      </c>
      <c r="D577" t="str">
        <f>INDEX(db[SUPPLIER],A577)</f>
        <v>KENKO</v>
      </c>
      <c r="E577" t="str">
        <f>INDEX(db[QTY/ CTN],A577)</f>
        <v>20 GRS</v>
      </c>
      <c r="F577" t="str">
        <f>INDEX(db[JENIS],A577)</f>
        <v>pensil</v>
      </c>
      <c r="G577">
        <f>INDEX(db[QTY X],A577)</f>
        <v>2880</v>
      </c>
      <c r="H577" t="str">
        <f>INDEX(db[STN X],A577)</f>
        <v>PCS</v>
      </c>
    </row>
    <row r="578" spans="1:8" x14ac:dyDescent="0.25">
      <c r="A578" s="145">
        <v>1412</v>
      </c>
      <c r="C578" t="str">
        <f>INDEX(db[NB BM],A578)</f>
        <v>Pensil Kenko 2B-3181 Hitam cap merah</v>
      </c>
      <c r="D578" t="str">
        <f>INDEX(db[SUPPLIER],A578)</f>
        <v>KENKO</v>
      </c>
      <c r="E578" t="str">
        <f>INDEX(db[QTY/ CTN],A578)</f>
        <v>20 GRS</v>
      </c>
      <c r="F578" t="str">
        <f>INDEX(db[JENIS],A578)</f>
        <v>pensil</v>
      </c>
      <c r="G578">
        <f>INDEX(db[QTY X],A578)</f>
        <v>2880</v>
      </c>
      <c r="H578" t="str">
        <f>INDEX(db[STN X],A578)</f>
        <v>PCS</v>
      </c>
    </row>
    <row r="579" spans="1:8" x14ac:dyDescent="0.25">
      <c r="A579" s="145">
        <v>1414</v>
      </c>
      <c r="C579" t="str">
        <f>INDEX(db[NB BM],A579)</f>
        <v>Pensil Kenko 2B-619 Antibacterial</v>
      </c>
      <c r="D579" t="str">
        <f>INDEX(db[SUPPLIER],A579)</f>
        <v>KENKO</v>
      </c>
      <c r="E579" t="str">
        <f>INDEX(db[QTY/ CTN],A579)</f>
        <v>20 GRS</v>
      </c>
      <c r="F579" t="str">
        <f>INDEX(db[JENIS],A579)</f>
        <v>pensil</v>
      </c>
      <c r="G579">
        <f>INDEX(db[QTY X],A579)</f>
        <v>2880</v>
      </c>
      <c r="H579" t="str">
        <f>INDEX(db[STN X],A579)</f>
        <v>PCS</v>
      </c>
    </row>
    <row r="580" spans="1:8" x14ac:dyDescent="0.25">
      <c r="A580" s="145">
        <v>1417</v>
      </c>
      <c r="C580" t="str">
        <f>INDEX(db[NB BM],A580)</f>
        <v>Pensil Kenko 2B-6363 Matte Hitam</v>
      </c>
      <c r="D580" t="str">
        <f>INDEX(db[SUPPLIER],A580)</f>
        <v>KENKO</v>
      </c>
      <c r="E580" t="str">
        <f>INDEX(db[QTY/ CTN],A580)</f>
        <v>20 GRS</v>
      </c>
      <c r="F580" t="str">
        <f>INDEX(db[JENIS],A580)</f>
        <v>pensil</v>
      </c>
      <c r="G580">
        <f>INDEX(db[QTY X],A580)</f>
        <v>2880</v>
      </c>
      <c r="H580" t="str">
        <f>INDEX(db[STN X],A580)</f>
        <v>PCS</v>
      </c>
    </row>
    <row r="581" spans="1:8" x14ac:dyDescent="0.25">
      <c r="A581" s="145">
        <v>1418</v>
      </c>
      <c r="C581" t="str">
        <f>INDEX(db[NB BM],A581)</f>
        <v>Pensil Kenko 2B-6317 silver cap BIRU</v>
      </c>
      <c r="D581" t="str">
        <f>INDEX(db[SUPPLIER],A581)</f>
        <v>KENKO</v>
      </c>
      <c r="E581" t="str">
        <f>INDEX(db[QTY/ CTN],A581)</f>
        <v>20 GRS</v>
      </c>
      <c r="F581" t="str">
        <f>INDEX(db[JENIS],A581)</f>
        <v>pensil</v>
      </c>
      <c r="G581">
        <f>INDEX(db[QTY X],A581)</f>
        <v>2880</v>
      </c>
      <c r="H581" t="str">
        <f>INDEX(db[STN X],A581)</f>
        <v>PCS</v>
      </c>
    </row>
    <row r="582" spans="1:8" x14ac:dyDescent="0.25">
      <c r="A582" s="145">
        <v>1419</v>
      </c>
      <c r="C582" t="str">
        <f>INDEX(db[NB BM],A582)</f>
        <v>Pensil Kenko 2B-6373 metalik</v>
      </c>
      <c r="D582" t="str">
        <f>INDEX(db[SUPPLIER],A582)</f>
        <v>KENKO</v>
      </c>
      <c r="E582" t="str">
        <f>INDEX(db[QTY/ CTN],A582)</f>
        <v>20 GRS</v>
      </c>
      <c r="F582" t="str">
        <f>INDEX(db[JENIS],A582)</f>
        <v>pensil</v>
      </c>
      <c r="G582">
        <f>INDEX(db[QTY X],A582)</f>
        <v>2880</v>
      </c>
      <c r="H582" t="str">
        <f>INDEX(db[STN X],A582)</f>
        <v>PCS</v>
      </c>
    </row>
    <row r="583" spans="1:8" x14ac:dyDescent="0.25">
      <c r="A583" s="145">
        <v>1420</v>
      </c>
      <c r="C583" t="str">
        <f>INDEX(db[NB BM],A583)</f>
        <v>Pensil Kenko 2B-6388 Zoo n Zoo</v>
      </c>
      <c r="D583" t="str">
        <f>INDEX(db[SUPPLIER],A583)</f>
        <v>KENKO</v>
      </c>
      <c r="E583" t="str">
        <f>INDEX(db[QTY/ CTN],A583)</f>
        <v>20 GRS</v>
      </c>
      <c r="F583" t="str">
        <f>INDEX(db[JENIS],A583)</f>
        <v>pensil</v>
      </c>
      <c r="G583">
        <f>INDEX(db[QTY X],A583)</f>
        <v>2880</v>
      </c>
      <c r="H583" t="str">
        <f>INDEX(db[STN X],A583)</f>
        <v>PCS</v>
      </c>
    </row>
    <row r="584" spans="1:8" x14ac:dyDescent="0.25">
      <c r="A584" s="145">
        <v>1421</v>
      </c>
      <c r="C584" t="str">
        <f>INDEX(db[NB BM],A584)</f>
        <v>Pensil Kenko 2B-6800 Platinum</v>
      </c>
      <c r="D584" t="str">
        <f>INDEX(db[SUPPLIER],A584)</f>
        <v>KENKO</v>
      </c>
      <c r="E584" t="str">
        <f>INDEX(db[QTY/ CTN],A584)</f>
        <v>20 GRS</v>
      </c>
      <c r="F584" t="str">
        <f>INDEX(db[JENIS],A584)</f>
        <v>pensil</v>
      </c>
      <c r="G584">
        <f>INDEX(db[QTY X],A584)</f>
        <v>2880</v>
      </c>
      <c r="H584" t="str">
        <f>INDEX(db[STN X],A584)</f>
        <v>PCS</v>
      </c>
    </row>
    <row r="585" spans="1:8" x14ac:dyDescent="0.25">
      <c r="A585" s="145">
        <v>1422</v>
      </c>
      <c r="C585" t="str">
        <f>INDEX(db[NB BM],A585)</f>
        <v>Pensil Kenko 2B-6900 fun colors</v>
      </c>
      <c r="D585" t="str">
        <f>INDEX(db[SUPPLIER],A585)</f>
        <v>KENKO</v>
      </c>
      <c r="E585" t="str">
        <f>INDEX(db[QTY/ CTN],A585)</f>
        <v>20 GRS</v>
      </c>
      <c r="F585" t="str">
        <f>INDEX(db[JENIS],A585)</f>
        <v>pensil</v>
      </c>
      <c r="G585">
        <f>INDEX(db[QTY X],A585)</f>
        <v>2880</v>
      </c>
      <c r="H585" t="str">
        <f>INDEX(db[STN X],A585)</f>
        <v>PCS</v>
      </c>
    </row>
    <row r="586" spans="1:8" x14ac:dyDescent="0.25">
      <c r="A586" s="145">
        <v>1423</v>
      </c>
      <c r="C586" t="str">
        <f>INDEX(db[NB BM],A586)</f>
        <v>Pensil Kenko 2B-6906 Batik</v>
      </c>
      <c r="D586" t="str">
        <f>INDEX(db[SUPPLIER],A586)</f>
        <v>KENKO</v>
      </c>
      <c r="E586" t="str">
        <f>INDEX(db[QTY/ CTN],A586)</f>
        <v>20 GRS</v>
      </c>
      <c r="F586" t="str">
        <f>INDEX(db[JENIS],A586)</f>
        <v>pensil</v>
      </c>
      <c r="G586">
        <f>INDEX(db[QTY X],A586)</f>
        <v>2880</v>
      </c>
      <c r="H586" t="str">
        <f>INDEX(db[STN X],A586)</f>
        <v>PCS</v>
      </c>
    </row>
    <row r="587" spans="1:8" x14ac:dyDescent="0.25">
      <c r="A587" s="145">
        <v>1424</v>
      </c>
      <c r="C587" t="str">
        <f>INDEX(db[NB BM],A587)</f>
        <v>Pc Kenko PC-0719-BY</v>
      </c>
      <c r="D587" t="str">
        <f>INDEX(db[SUPPLIER],A587)</f>
        <v>KENKO</v>
      </c>
      <c r="E587" t="str">
        <f>INDEX(db[QTY/ CTN],A587)</f>
        <v>24 LSN</v>
      </c>
      <c r="F587" t="str">
        <f>INDEX(db[JENIS],A587)</f>
        <v>pcase</v>
      </c>
      <c r="G587">
        <f>INDEX(db[QTY X],A587)</f>
        <v>288</v>
      </c>
      <c r="H587" t="str">
        <f>INDEX(db[STN X],A587)</f>
        <v>PCS</v>
      </c>
    </row>
    <row r="588" spans="1:8" x14ac:dyDescent="0.25">
      <c r="A588" s="145">
        <v>1425</v>
      </c>
      <c r="C588" t="str">
        <f>INDEX(db[NB BM],A588)</f>
        <v>Pc Kenko PC-0719-pastel</v>
      </c>
      <c r="D588" t="str">
        <f>INDEX(db[SUPPLIER],A588)</f>
        <v>KENKO</v>
      </c>
      <c r="E588" t="str">
        <f>INDEX(db[QTY/ CTN],A588)</f>
        <v>24 LSN</v>
      </c>
      <c r="F588" t="str">
        <f>INDEX(db[JENIS],A588)</f>
        <v>pcase</v>
      </c>
      <c r="G588">
        <f>INDEX(db[QTY X],A588)</f>
        <v>288</v>
      </c>
      <c r="H588" t="str">
        <f>INDEX(db[STN X],A588)</f>
        <v>PCS</v>
      </c>
    </row>
    <row r="589" spans="1:8" x14ac:dyDescent="0.25">
      <c r="A589" s="145">
        <v>1427</v>
      </c>
      <c r="C589" t="str">
        <f>INDEX(db[NB BM],A589)</f>
        <v>Pc Kenko PC-0719-UR</v>
      </c>
      <c r="D589" t="str">
        <f>INDEX(db[SUPPLIER],A589)</f>
        <v>KENKO</v>
      </c>
      <c r="E589" t="str">
        <f>INDEX(db[QTY/ CTN],A589)</f>
        <v>24 LSN</v>
      </c>
      <c r="F589" t="str">
        <f>INDEX(db[JENIS],A589)</f>
        <v>pcase</v>
      </c>
      <c r="G589">
        <f>INDEX(db[QTY X],A589)</f>
        <v>288</v>
      </c>
      <c r="H589" t="str">
        <f>INDEX(db[STN X],A589)</f>
        <v>PCS</v>
      </c>
    </row>
    <row r="590" spans="1:8" x14ac:dyDescent="0.25">
      <c r="A590" s="145">
        <v>1428</v>
      </c>
      <c r="C590" t="str">
        <f>INDEX(db[NB BM],A590)</f>
        <v>Isi Mech Pen Kenko PL-05 2B Hi-Polymer</v>
      </c>
      <c r="D590" t="str">
        <f>INDEX(db[SUPPLIER],A590)</f>
        <v>KENKO</v>
      </c>
      <c r="E590" t="str">
        <f>INDEX(db[QTY/ CTN],A590)</f>
        <v>18 GRS</v>
      </c>
      <c r="F590" t="str">
        <f>INDEX(db[JENIS],A590)</f>
        <v>isi</v>
      </c>
      <c r="G590">
        <f>INDEX(db[QTY X],A590)</f>
        <v>2592</v>
      </c>
      <c r="H590" t="str">
        <f>INDEX(db[STN X],A590)</f>
        <v>PCS</v>
      </c>
    </row>
    <row r="591" spans="1:8" x14ac:dyDescent="0.25">
      <c r="A591" s="145">
        <v>1429</v>
      </c>
      <c r="C591" t="str">
        <f>INDEX(db[NB BM],A591)</f>
        <v>Isi Mech Pen Kenko PL-209 2B</v>
      </c>
      <c r="D591" t="str">
        <f>INDEX(db[SUPPLIER],A591)</f>
        <v>KENKO</v>
      </c>
      <c r="E591" t="str">
        <f>INDEX(db[QTY/ CTN],A591)</f>
        <v>12 GRS</v>
      </c>
      <c r="F591" t="str">
        <f>INDEX(db[JENIS],A591)</f>
        <v>isi</v>
      </c>
      <c r="G591">
        <f>INDEX(db[QTY X],A591)</f>
        <v>1728</v>
      </c>
      <c r="H591" t="str">
        <f>INDEX(db[STN X],A591)</f>
        <v>PCS</v>
      </c>
    </row>
    <row r="592" spans="1:8" x14ac:dyDescent="0.25">
      <c r="A592" s="145">
        <v>1430</v>
      </c>
      <c r="C592" t="str">
        <f>INDEX(db[NB BM],A592)</f>
        <v>Isi Mech Pen Kenko PL-212 2B</v>
      </c>
      <c r="D592" t="str">
        <f>INDEX(db[SUPPLIER],A592)</f>
        <v>KENKO</v>
      </c>
      <c r="E592" t="str">
        <f>INDEX(db[QTY/ CTN],A592)</f>
        <v>12 GRS</v>
      </c>
      <c r="F592" t="str">
        <f>INDEX(db[JENIS],A592)</f>
        <v>isi</v>
      </c>
      <c r="G592">
        <f>INDEX(db[QTY X],A592)</f>
        <v>1728</v>
      </c>
      <c r="H592" t="str">
        <f>INDEX(db[STN X],A592)</f>
        <v>PCS</v>
      </c>
    </row>
    <row r="593" spans="1:8" x14ac:dyDescent="0.25">
      <c r="A593" s="145">
        <v>1431</v>
      </c>
      <c r="C593" t="str">
        <f>INDEX(db[NB BM],A593)</f>
        <v>Marker permanen Kenko PM-100 hitam</v>
      </c>
      <c r="D593" t="str">
        <f>INDEX(db[SUPPLIER],A593)</f>
        <v>KENKO</v>
      </c>
      <c r="E593" t="str">
        <f>INDEX(db[QTY/ CTN],A593)</f>
        <v>60 LSN</v>
      </c>
      <c r="F593" t="str">
        <f>INDEX(db[JENIS],A593)</f>
        <v>spidol</v>
      </c>
      <c r="G593">
        <f>INDEX(db[QTY X],A593)</f>
        <v>720</v>
      </c>
      <c r="H593" t="str">
        <f>INDEX(db[STN X],A593)</f>
        <v>PCS</v>
      </c>
    </row>
    <row r="594" spans="1:8" x14ac:dyDescent="0.25">
      <c r="A594" s="145">
        <v>1432</v>
      </c>
      <c r="C594" t="str">
        <f>INDEX(db[NB BM],A594)</f>
        <v>Pocket note Kenko PN-403</v>
      </c>
      <c r="D594" t="str">
        <f>INDEX(db[SUPPLIER],A594)</f>
        <v>KENKO</v>
      </c>
      <c r="E594" t="str">
        <f>INDEX(db[QTY/ CTN],A594)</f>
        <v>12 LSN</v>
      </c>
      <c r="F594" t="str">
        <f>INDEX(db[JENIS],A594)</f>
        <v>note</v>
      </c>
      <c r="G594">
        <f>INDEX(db[QTY X],A594)</f>
        <v>144</v>
      </c>
      <c r="H594" t="str">
        <f>INDEX(db[STN X],A594)</f>
        <v>PCS</v>
      </c>
    </row>
    <row r="595" spans="1:8" x14ac:dyDescent="0.25">
      <c r="A595" s="145">
        <v>1433</v>
      </c>
      <c r="C595" t="str">
        <f>INDEX(db[NB BM],A595)</f>
        <v>Pocket note Kenko PN-404</v>
      </c>
      <c r="D595" t="str">
        <f>INDEX(db[SUPPLIER],A595)</f>
        <v>KENKO</v>
      </c>
      <c r="E595" t="str">
        <f>INDEX(db[QTY/ CTN],A595)</f>
        <v>20 LSN</v>
      </c>
      <c r="F595" t="str">
        <f>INDEX(db[JENIS],A595)</f>
        <v>note</v>
      </c>
      <c r="G595">
        <f>INDEX(db[QTY X],A595)</f>
        <v>240</v>
      </c>
      <c r="H595" t="str">
        <f>INDEX(db[STN X],A595)</f>
        <v>PCS</v>
      </c>
    </row>
    <row r="596" spans="1:8" x14ac:dyDescent="0.25">
      <c r="A596" s="145">
        <v>1434</v>
      </c>
      <c r="C596" t="str">
        <f>INDEX(db[NB BM],A596)</f>
        <v>Pocket note Kenko PN-501</v>
      </c>
      <c r="D596" t="str">
        <f>INDEX(db[SUPPLIER],A596)</f>
        <v>KENKO</v>
      </c>
      <c r="E596" t="str">
        <f>INDEX(db[QTY/ CTN],A596)</f>
        <v>6 LSN</v>
      </c>
      <c r="F596" t="str">
        <f>INDEX(db[JENIS],A596)</f>
        <v>note</v>
      </c>
      <c r="G596">
        <f>INDEX(db[QTY X],A596)</f>
        <v>72</v>
      </c>
      <c r="H596" t="str">
        <f>INDEX(db[STN X],A596)</f>
        <v>PCS</v>
      </c>
    </row>
    <row r="597" spans="1:8" x14ac:dyDescent="0.25">
      <c r="A597" s="145">
        <v>1435</v>
      </c>
      <c r="C597" t="str">
        <f>INDEX(db[NB BM],A597)</f>
        <v>Label harga Kenko 5002</v>
      </c>
      <c r="D597" t="str">
        <f>INDEX(db[SUPPLIER],A597)</f>
        <v>KENKO</v>
      </c>
      <c r="E597" t="str">
        <f>INDEX(db[QTY/ CTN],A597)</f>
        <v>50 TUB</v>
      </c>
      <c r="F597" t="str">
        <f>INDEX(db[JENIS],A597)</f>
        <v>label</v>
      </c>
      <c r="G597">
        <f>INDEX(db[QTY X],A597)</f>
        <v>50</v>
      </c>
      <c r="H597" t="str">
        <f>INDEX(db[STN X],A597)</f>
        <v>TUB</v>
      </c>
    </row>
    <row r="598" spans="1:8" x14ac:dyDescent="0.25">
      <c r="A598" s="145">
        <v>1436</v>
      </c>
      <c r="C598" t="str">
        <f>INDEX(db[NB BM],A598)</f>
        <v>Label harga Kenko 6001-2R 1brs</v>
      </c>
      <c r="D598" t="str">
        <f>INDEX(db[SUPPLIER],A598)</f>
        <v>KENKO</v>
      </c>
      <c r="E598" t="str">
        <f>INDEX(db[QTY/ CTN],A598)</f>
        <v>50 TUB</v>
      </c>
      <c r="F598" t="str">
        <f>INDEX(db[JENIS],A598)</f>
        <v>label</v>
      </c>
      <c r="G598">
        <f>INDEX(db[QTY X],A598)</f>
        <v>50</v>
      </c>
      <c r="H598" t="str">
        <f>INDEX(db[STN X],A598)</f>
        <v>TUB</v>
      </c>
    </row>
    <row r="599" spans="1:8" x14ac:dyDescent="0.25">
      <c r="A599" s="145">
        <v>1437</v>
      </c>
      <c r="C599" t="str">
        <f>INDEX(db[NB BM],A599)</f>
        <v>Mesin label harga Kenko MX-5500</v>
      </c>
      <c r="D599" t="str">
        <f>INDEX(db[SUPPLIER],A599)</f>
        <v>KENKO</v>
      </c>
      <c r="E599" t="str">
        <f>INDEX(db[QTY/ CTN],A599)</f>
        <v>50 PCS</v>
      </c>
      <c r="F599" t="str">
        <f>INDEX(db[JENIS],A599)</f>
        <v>label</v>
      </c>
      <c r="G599">
        <f>INDEX(db[QTY X],A599)</f>
        <v>50</v>
      </c>
      <c r="H599" t="str">
        <f>INDEX(db[STN X],A599)</f>
        <v>PCS</v>
      </c>
    </row>
    <row r="600" spans="1:8" x14ac:dyDescent="0.25">
      <c r="A600" s="145">
        <v>1438</v>
      </c>
      <c r="C600" t="str">
        <f>INDEX(db[NB BM],A600)</f>
        <v>Mesin label harga Kenko MX-5500 EOS</v>
      </c>
      <c r="D600" t="str">
        <f>INDEX(db[SUPPLIER],A600)</f>
        <v>KENKO</v>
      </c>
      <c r="E600" t="str">
        <f>INDEX(db[QTY/ CTN],A600)</f>
        <v>50 PCS</v>
      </c>
      <c r="F600" t="str">
        <f>INDEX(db[JENIS],A600)</f>
        <v>label</v>
      </c>
      <c r="G600">
        <f>INDEX(db[QTY X],A600)</f>
        <v>50</v>
      </c>
      <c r="H600" t="str">
        <f>INDEX(db[STN X],A600)</f>
        <v>PCS</v>
      </c>
    </row>
    <row r="601" spans="1:8" x14ac:dyDescent="0.25">
      <c r="A601" s="145">
        <v>1439</v>
      </c>
      <c r="C601" t="str">
        <f>INDEX(db[NB BM],A601)</f>
        <v>Mesin label harga Kenko MX-6600 A</v>
      </c>
      <c r="D601" t="str">
        <f>INDEX(db[SUPPLIER],A601)</f>
        <v>KENKO</v>
      </c>
      <c r="E601" t="str">
        <f>INDEX(db[QTY/ CTN],A601)</f>
        <v>50 PCS</v>
      </c>
      <c r="F601" t="str">
        <f>INDEX(db[JENIS],A601)</f>
        <v>label</v>
      </c>
      <c r="G601">
        <f>INDEX(db[QTY X],A601)</f>
        <v>50</v>
      </c>
      <c r="H601" t="str">
        <f>INDEX(db[STN X],A601)</f>
        <v>PCS</v>
      </c>
    </row>
    <row r="602" spans="1:8" x14ac:dyDescent="0.25">
      <c r="A602" s="145">
        <v>1440</v>
      </c>
      <c r="C602" t="str">
        <f>INDEX(db[NB BM],A602)</f>
        <v>Mesin label harga Kenko MX-6600 N</v>
      </c>
      <c r="D602" t="str">
        <f>INDEX(db[SUPPLIER],A602)</f>
        <v>KENKO</v>
      </c>
      <c r="E602" t="str">
        <f>INDEX(db[QTY/ CTN],A602)</f>
        <v>50 PCS</v>
      </c>
      <c r="F602" t="str">
        <f>INDEX(db[JENIS],A602)</f>
        <v>label</v>
      </c>
      <c r="G602">
        <f>INDEX(db[QTY X],A602)</f>
        <v>50</v>
      </c>
      <c r="H602" t="str">
        <f>INDEX(db[STN X],A602)</f>
        <v>PCS</v>
      </c>
    </row>
    <row r="603" spans="1:8" x14ac:dyDescent="0.25">
      <c r="A603" s="145">
        <v>1441</v>
      </c>
      <c r="C603" t="str">
        <f>INDEX(db[NB BM],A603)</f>
        <v>Punch Kenko no.30</v>
      </c>
      <c r="D603" t="str">
        <f>INDEX(db[SUPPLIER],A603)</f>
        <v>KENKO</v>
      </c>
      <c r="E603" t="str">
        <f>INDEX(db[QTY/ CTN],A603)</f>
        <v>10 LSN</v>
      </c>
      <c r="F603" t="str">
        <f>INDEX(db[JENIS],A603)</f>
        <v>punch</v>
      </c>
      <c r="G603">
        <f>INDEX(db[QTY X],A603)</f>
        <v>120</v>
      </c>
      <c r="H603" t="str">
        <f>INDEX(db[STN X],A603)</f>
        <v>PCS</v>
      </c>
    </row>
    <row r="604" spans="1:8" x14ac:dyDescent="0.25">
      <c r="A604" s="145">
        <v>1442</v>
      </c>
      <c r="C604" t="str">
        <f>INDEX(db[NB BM],A604)</f>
        <v>Punch Kenko no.30 XL</v>
      </c>
      <c r="D604" t="str">
        <f>INDEX(db[SUPPLIER],A604)</f>
        <v>KENKO</v>
      </c>
      <c r="E604" t="str">
        <f>INDEX(db[QTY/ CTN],A604)</f>
        <v>4 BOX (24 PCS)</v>
      </c>
      <c r="F604" t="str">
        <f>INDEX(db[JENIS],A604)</f>
        <v>punch</v>
      </c>
      <c r="G604">
        <f>INDEX(db[QTY X],A604)</f>
        <v>96</v>
      </c>
      <c r="H604" t="str">
        <f>INDEX(db[STN X],A604)</f>
        <v>PCS</v>
      </c>
    </row>
    <row r="605" spans="1:8" x14ac:dyDescent="0.25">
      <c r="A605" s="145">
        <v>1443</v>
      </c>
      <c r="C605" t="str">
        <f>INDEX(db[NB BM],A605)</f>
        <v>Punch Kenko no.40</v>
      </c>
      <c r="D605" t="str">
        <f>INDEX(db[SUPPLIER],A605)</f>
        <v>KENKO</v>
      </c>
      <c r="E605" t="str">
        <f>INDEX(db[QTY/ CTN],A605)</f>
        <v>5 LSN</v>
      </c>
      <c r="F605" t="str">
        <f>INDEX(db[JENIS],A605)</f>
        <v>punch</v>
      </c>
      <c r="G605">
        <f>INDEX(db[QTY X],A605)</f>
        <v>60</v>
      </c>
      <c r="H605" t="str">
        <f>INDEX(db[STN X],A605)</f>
        <v>PCS</v>
      </c>
    </row>
    <row r="606" spans="1:8" x14ac:dyDescent="0.25">
      <c r="A606" s="145">
        <v>1444</v>
      </c>
      <c r="C606" t="str">
        <f>INDEX(db[NB BM],A606)</f>
        <v>Punch Kenko no.40 XL</v>
      </c>
      <c r="D606" t="str">
        <f>INDEX(db[SUPPLIER],A606)</f>
        <v>KENKO</v>
      </c>
      <c r="E606" t="str">
        <f>INDEX(db[QTY/ CTN],A606)</f>
        <v>4 LSN</v>
      </c>
      <c r="F606" t="str">
        <f>INDEX(db[JENIS],A606)</f>
        <v>punch</v>
      </c>
      <c r="G606">
        <f>INDEX(db[QTY X],A606)</f>
        <v>48</v>
      </c>
      <c r="H606" t="str">
        <f>INDEX(db[STN X],A606)</f>
        <v>PCS</v>
      </c>
    </row>
    <row r="607" spans="1:8" x14ac:dyDescent="0.25">
      <c r="A607" s="145">
        <v>1445</v>
      </c>
      <c r="C607" t="str">
        <f>INDEX(db[NB BM],A607)</f>
        <v>Punch Kenko no.85</v>
      </c>
      <c r="D607" t="str">
        <f>INDEX(db[SUPPLIER],A607)</f>
        <v>KENKO</v>
      </c>
      <c r="E607" t="str">
        <f>INDEX(db[QTY/ CTN],A607)</f>
        <v>24 PCS</v>
      </c>
      <c r="F607" t="str">
        <f>INDEX(db[JENIS],A607)</f>
        <v>punch</v>
      </c>
      <c r="G607">
        <f>INDEX(db[QTY X],A607)</f>
        <v>24</v>
      </c>
      <c r="H607" t="str">
        <f>INDEX(db[STN X],A607)</f>
        <v>PCS</v>
      </c>
    </row>
    <row r="608" spans="1:8" x14ac:dyDescent="0.25">
      <c r="A608" s="145">
        <v>1446</v>
      </c>
      <c r="C608" t="str">
        <f>INDEX(db[NB BM],A608)</f>
        <v>Punch Kenko no.85 XL</v>
      </c>
      <c r="D608" t="str">
        <f>INDEX(db[SUPPLIER],A608)</f>
        <v>KENKO</v>
      </c>
      <c r="E608" t="str">
        <f>INDEX(db[QTY/ CTN],A608)</f>
        <v>24 PCS</v>
      </c>
      <c r="F608" t="str">
        <f>INDEX(db[JENIS],A608)</f>
        <v>punch</v>
      </c>
      <c r="G608">
        <f>INDEX(db[QTY X],A608)</f>
        <v>24</v>
      </c>
      <c r="H608" t="str">
        <f>INDEX(db[STN X],A608)</f>
        <v>PCS</v>
      </c>
    </row>
    <row r="609" spans="1:8" x14ac:dyDescent="0.25">
      <c r="A609" s="145">
        <v>1447</v>
      </c>
      <c r="C609" t="str">
        <f>INDEX(db[NB BM],A609)</f>
        <v>Punch Kenko no.85 N</v>
      </c>
      <c r="D609" t="str">
        <f>INDEX(db[SUPPLIER],A609)</f>
        <v>KENKO</v>
      </c>
      <c r="E609" t="str">
        <f>INDEX(db[QTY/ CTN],A609)</f>
        <v>24 PCS</v>
      </c>
      <c r="F609" t="str">
        <f>INDEX(db[JENIS],A609)</f>
        <v>punch</v>
      </c>
      <c r="G609">
        <f>INDEX(db[QTY X],A609)</f>
        <v>24</v>
      </c>
      <c r="H609" t="str">
        <f>INDEX(db[STN X],A609)</f>
        <v>PCS</v>
      </c>
    </row>
    <row r="610" spans="1:8" x14ac:dyDescent="0.25">
      <c r="A610" s="145">
        <v>1448</v>
      </c>
      <c r="C610" t="str">
        <f>INDEX(db[NB BM],A610)</f>
        <v>Push pin Kenko PN-30</v>
      </c>
      <c r="D610" t="str">
        <f>INDEX(db[SUPPLIER],A610)</f>
        <v>KENKO</v>
      </c>
      <c r="E610" t="str">
        <f>INDEX(db[QTY/ CTN],A610)</f>
        <v>48 LSN</v>
      </c>
      <c r="F610" t="str">
        <f>INDEX(db[JENIS],A610)</f>
        <v>jarum</v>
      </c>
      <c r="G610">
        <f>INDEX(db[QTY X],A610)</f>
        <v>576</v>
      </c>
      <c r="H610" t="str">
        <f>INDEX(db[STN X],A610)</f>
        <v>PCS</v>
      </c>
    </row>
    <row r="611" spans="1:8" x14ac:dyDescent="0.25">
      <c r="A611" s="145">
        <v>1449</v>
      </c>
      <c r="C611" t="str">
        <f>INDEX(db[NB BM],A611)</f>
        <v>Push pin Kenko PN-30 trans</v>
      </c>
      <c r="D611" t="str">
        <f>INDEX(db[SUPPLIER],A611)</f>
        <v>KENKO</v>
      </c>
      <c r="E611" t="str">
        <f>INDEX(db[QTY/ CTN],A611)</f>
        <v>48 LSN</v>
      </c>
      <c r="F611" t="str">
        <f>INDEX(db[JENIS],A611)</f>
        <v>jarum</v>
      </c>
      <c r="G611">
        <f>INDEX(db[QTY X],A611)</f>
        <v>576</v>
      </c>
      <c r="H611" t="str">
        <f>INDEX(db[STN X],A611)</f>
        <v>PCS</v>
      </c>
    </row>
    <row r="612" spans="1:8" x14ac:dyDescent="0.25">
      <c r="A612" s="145">
        <v>1450</v>
      </c>
      <c r="C612" t="str">
        <f>INDEX(db[NB BM],A612)</f>
        <v>Gunting Kenko SC-828</v>
      </c>
      <c r="D612" t="str">
        <f>INDEX(db[SUPPLIER],A612)</f>
        <v>KENKO</v>
      </c>
      <c r="E612" t="str">
        <f>INDEX(db[QTY/ CTN],A612)</f>
        <v>25 LSN</v>
      </c>
      <c r="F612" t="str">
        <f>INDEX(db[JENIS],A612)</f>
        <v>gunting</v>
      </c>
      <c r="G612">
        <f>INDEX(db[QTY X],A612)</f>
        <v>300</v>
      </c>
      <c r="H612" t="str">
        <f>INDEX(db[STN X],A612)</f>
        <v>PCS</v>
      </c>
    </row>
    <row r="613" spans="1:8" x14ac:dyDescent="0.25">
      <c r="A613" s="145">
        <v>1451</v>
      </c>
      <c r="C613" t="str">
        <f>INDEX(db[NB BM],A613)</f>
        <v>Gunting Kenko SC-838 N</v>
      </c>
      <c r="D613" t="str">
        <f>INDEX(db[SUPPLIER],A613)</f>
        <v>KENKO</v>
      </c>
      <c r="E613" t="str">
        <f>INDEX(db[QTY/ CTN],A613)</f>
        <v>25 LSN</v>
      </c>
      <c r="F613" t="str">
        <f>INDEX(db[JENIS],A613)</f>
        <v>gunting</v>
      </c>
      <c r="G613">
        <f>INDEX(db[QTY X],A613)</f>
        <v>300</v>
      </c>
      <c r="H613" t="str">
        <f>INDEX(db[STN X],A613)</f>
        <v>PCS</v>
      </c>
    </row>
    <row r="614" spans="1:8" x14ac:dyDescent="0.25">
      <c r="A614" s="145">
        <v>1452</v>
      </c>
      <c r="C614" t="str">
        <f>INDEX(db[NB BM],A614)</f>
        <v>Gunting Kenko SC-838 SG</v>
      </c>
      <c r="D614" t="str">
        <f>INDEX(db[SUPPLIER],A614)</f>
        <v>KENKO</v>
      </c>
      <c r="E614" t="str">
        <f>INDEX(db[QTY/ CTN],A614)</f>
        <v>25 LSN</v>
      </c>
      <c r="F614" t="str">
        <f>INDEX(db[JENIS],A614)</f>
        <v>gunting</v>
      </c>
      <c r="G614">
        <f>INDEX(db[QTY X],A614)</f>
        <v>300</v>
      </c>
      <c r="H614" t="str">
        <f>INDEX(db[STN X],A614)</f>
        <v>PCS</v>
      </c>
    </row>
    <row r="615" spans="1:8" x14ac:dyDescent="0.25">
      <c r="A615" s="145">
        <v>1453</v>
      </c>
      <c r="C615" t="str">
        <f>INDEX(db[NB BM],A615)</f>
        <v>Gunting Kenko SC-848 N</v>
      </c>
      <c r="D615" t="str">
        <f>INDEX(db[SUPPLIER],A615)</f>
        <v>KENKO</v>
      </c>
      <c r="E615" t="str">
        <f>INDEX(db[QTY/ CTN],A615)</f>
        <v>10 LSN</v>
      </c>
      <c r="F615" t="str">
        <f>INDEX(db[JENIS],A615)</f>
        <v>gunting</v>
      </c>
      <c r="G615">
        <f>INDEX(db[QTY X],A615)</f>
        <v>120</v>
      </c>
      <c r="H615" t="str">
        <f>INDEX(db[STN X],A615)</f>
        <v>PCS</v>
      </c>
    </row>
    <row r="616" spans="1:8" x14ac:dyDescent="0.25">
      <c r="A616" s="145">
        <v>1454</v>
      </c>
      <c r="C616" t="str">
        <f>INDEX(db[NB BM],A616)</f>
        <v>Gunting Kenko SC-848 SG</v>
      </c>
      <c r="D616" t="str">
        <f>INDEX(db[SUPPLIER],A616)</f>
        <v>KENKO</v>
      </c>
      <c r="E616" t="str">
        <f>INDEX(db[QTY/ CTN],A616)</f>
        <v>10 LSN</v>
      </c>
      <c r="F616" t="str">
        <f>INDEX(db[JENIS],A616)</f>
        <v>gunting</v>
      </c>
      <c r="G616">
        <f>INDEX(db[QTY X],A616)</f>
        <v>120</v>
      </c>
      <c r="H616" t="str">
        <f>INDEX(db[STN X],A616)</f>
        <v>PCS</v>
      </c>
    </row>
    <row r="617" spans="1:8" x14ac:dyDescent="0.25">
      <c r="A617" s="145">
        <v>1455</v>
      </c>
      <c r="C617" t="str">
        <f>INDEX(db[NB BM],A617)</f>
        <v>Asahan Kenko SP-61</v>
      </c>
      <c r="D617" t="str">
        <f>INDEX(db[SUPPLIER],A617)</f>
        <v>KENKO</v>
      </c>
      <c r="E617" t="str">
        <f>INDEX(db[QTY/ CTN],A617)</f>
        <v>60 BOX (24 PCS)</v>
      </c>
      <c r="F617" t="str">
        <f>INDEX(db[JENIS],A617)</f>
        <v>asahan</v>
      </c>
      <c r="G617">
        <f>INDEX(db[QTY X],A617)</f>
        <v>1440</v>
      </c>
      <c r="H617" t="str">
        <f>INDEX(db[STN X],A617)</f>
        <v>PCS</v>
      </c>
    </row>
    <row r="618" spans="1:8" x14ac:dyDescent="0.25">
      <c r="A618" s="145">
        <v>1456</v>
      </c>
      <c r="C618" t="str">
        <f>INDEX(db[NB BM],A618)</f>
        <v>Asahan Kenko SP-71</v>
      </c>
      <c r="D618" t="str">
        <f>INDEX(db[SUPPLIER],A618)</f>
        <v>KENKO</v>
      </c>
      <c r="E618" t="str">
        <f>INDEX(db[QTY/ CTN],A618)</f>
        <v>60 BOX (12 PCS)</v>
      </c>
      <c r="F618" t="str">
        <f>INDEX(db[JENIS],A618)</f>
        <v>asahan</v>
      </c>
      <c r="G618">
        <f>INDEX(db[QTY X],A618)</f>
        <v>720</v>
      </c>
      <c r="H618" t="str">
        <f>INDEX(db[STN X],A618)</f>
        <v>PCS</v>
      </c>
    </row>
    <row r="619" spans="1:8" x14ac:dyDescent="0.25">
      <c r="A619" s="145">
        <v>1457</v>
      </c>
      <c r="C619" t="str">
        <f>INDEX(db[NB BM],A619)</f>
        <v>Asahan Kenko SP-71 S kecil</v>
      </c>
      <c r="D619" t="str">
        <f>INDEX(db[SUPPLIER],A619)</f>
        <v>KENKO</v>
      </c>
      <c r="E619" t="str">
        <f>INDEX(db[QTY/ CTN],A619)</f>
        <v>120 BOX</v>
      </c>
      <c r="F619" t="str">
        <f>INDEX(db[JENIS],A619)</f>
        <v>asahan</v>
      </c>
      <c r="G619">
        <f>INDEX(db[QTY X],A619)</f>
        <v>120</v>
      </c>
      <c r="H619" t="str">
        <f>INDEX(db[STN X],A619)</f>
        <v>BOX</v>
      </c>
    </row>
    <row r="620" spans="1:8" x14ac:dyDescent="0.25">
      <c r="A620" s="145">
        <v>1458</v>
      </c>
      <c r="C620" t="str">
        <f>INDEX(db[NB BM],A620)</f>
        <v>Asahan Kenko SP-72</v>
      </c>
      <c r="D620" t="str">
        <f>INDEX(db[SUPPLIER],A620)</f>
        <v>KENKO</v>
      </c>
      <c r="E620" t="str">
        <f>INDEX(db[QTY/ CTN],A620)</f>
        <v>60 BOX</v>
      </c>
      <c r="F620" t="str">
        <f>INDEX(db[JENIS],A620)</f>
        <v>asahan</v>
      </c>
      <c r="G620">
        <f>INDEX(db[QTY X],A620)</f>
        <v>60</v>
      </c>
      <c r="H620" t="str">
        <f>INDEX(db[STN X],A620)</f>
        <v>BOX</v>
      </c>
    </row>
    <row r="621" spans="1:8" x14ac:dyDescent="0.25">
      <c r="A621" s="145">
        <v>1459</v>
      </c>
      <c r="C621" t="str">
        <f>INDEX(db[NB BM],A621)</f>
        <v xml:space="preserve">Asahan Kenko SP-818 </v>
      </c>
      <c r="D621" t="str">
        <f>INDEX(db[SUPPLIER],A621)</f>
        <v>KENKO</v>
      </c>
      <c r="E621" t="str">
        <f>INDEX(db[QTY/ CTN],A621)</f>
        <v>32 BOX (24 PCS)</v>
      </c>
      <c r="F621" t="str">
        <f>INDEX(db[JENIS],A621)</f>
        <v>asahan</v>
      </c>
      <c r="G621">
        <f>INDEX(db[QTY X],A621)</f>
        <v>768</v>
      </c>
      <c r="H621" t="str">
        <f>INDEX(db[STN X],A621)</f>
        <v>PCS</v>
      </c>
    </row>
    <row r="622" spans="1:8" x14ac:dyDescent="0.25">
      <c r="A622" s="145">
        <v>1460</v>
      </c>
      <c r="C622" t="str">
        <f>INDEX(db[NB BM],A622)</f>
        <v>Garisan besi 100cm Kenko</v>
      </c>
      <c r="D622" t="str">
        <f>INDEX(db[SUPPLIER],A622)</f>
        <v>KENKO</v>
      </c>
      <c r="E622" t="str">
        <f>INDEX(db[QTY/ CTN],A622)</f>
        <v>10 LSN</v>
      </c>
      <c r="F622" t="str">
        <f>INDEX(db[JENIS],A622)</f>
        <v>garisan</v>
      </c>
      <c r="G622">
        <f>INDEX(db[QTY X],A622)</f>
        <v>120</v>
      </c>
      <c r="H622" t="str">
        <f>INDEX(db[STN X],A622)</f>
        <v>PCS</v>
      </c>
    </row>
    <row r="623" spans="1:8" x14ac:dyDescent="0.25">
      <c r="A623" s="145">
        <v>1461</v>
      </c>
      <c r="C623" t="str">
        <f>INDEX(db[NB BM],A623)</f>
        <v>Garisan Besi Kenko 15cm</v>
      </c>
      <c r="D623" t="str">
        <f>INDEX(db[SUPPLIER],A623)</f>
        <v>KENKO</v>
      </c>
      <c r="E623" t="str">
        <f>INDEX(db[QTY/ CTN],A623)</f>
        <v>50 LSN</v>
      </c>
      <c r="F623" t="str">
        <f>INDEX(db[JENIS],A623)</f>
        <v>garisan</v>
      </c>
      <c r="G623">
        <f>INDEX(db[QTY X],A623)</f>
        <v>600</v>
      </c>
      <c r="H623" t="str">
        <f>INDEX(db[STN X],A623)</f>
        <v>PCS</v>
      </c>
    </row>
    <row r="624" spans="1:8" x14ac:dyDescent="0.25">
      <c r="A624" s="145">
        <v>1462</v>
      </c>
      <c r="C624" t="str">
        <f>INDEX(db[NB BM],A624)</f>
        <v>Garisan Besi Kenko 20cm</v>
      </c>
      <c r="D624" t="str">
        <f>INDEX(db[SUPPLIER],A624)</f>
        <v>KENKO</v>
      </c>
      <c r="E624" t="str">
        <f>INDEX(db[QTY/ CTN],A624)</f>
        <v>25 LSN</v>
      </c>
      <c r="F624" t="str">
        <f>INDEX(db[JENIS],A624)</f>
        <v>garisan</v>
      </c>
      <c r="G624">
        <f>INDEX(db[QTY X],A624)</f>
        <v>300</v>
      </c>
      <c r="H624" t="str">
        <f>INDEX(db[STN X],A624)</f>
        <v>PCS</v>
      </c>
    </row>
    <row r="625" spans="1:8" x14ac:dyDescent="0.25">
      <c r="A625" s="145">
        <v>1463</v>
      </c>
      <c r="C625" t="str">
        <f>INDEX(db[NB BM],A625)</f>
        <v>Garisan besi 30cm Kenko</v>
      </c>
      <c r="D625" t="str">
        <f>INDEX(db[SUPPLIER],A625)</f>
        <v>KENKO</v>
      </c>
      <c r="E625" t="str">
        <f>INDEX(db[QTY/ CTN],A625)</f>
        <v>25 LSN</v>
      </c>
      <c r="F625" t="str">
        <f>INDEX(db[JENIS],A625)</f>
        <v>garisan</v>
      </c>
      <c r="G625">
        <f>INDEX(db[QTY X],A625)</f>
        <v>300</v>
      </c>
      <c r="H625" t="str">
        <f>INDEX(db[STN X],A625)</f>
        <v>PCS</v>
      </c>
    </row>
    <row r="626" spans="1:8" x14ac:dyDescent="0.25">
      <c r="A626" s="145">
        <v>1464</v>
      </c>
      <c r="C626" t="str">
        <f>INDEX(db[NB BM],A626)</f>
        <v>Garisan Besi Kenko 40cm</v>
      </c>
      <c r="D626" t="str">
        <f>INDEX(db[SUPPLIER],A626)</f>
        <v>KENKO</v>
      </c>
      <c r="E626" t="str">
        <f>INDEX(db[QTY/ CTN],A626)</f>
        <v>10 LSN</v>
      </c>
      <c r="F626" t="str">
        <f>INDEX(db[JENIS],A626)</f>
        <v>garisan</v>
      </c>
      <c r="G626">
        <f>INDEX(db[QTY X],A626)</f>
        <v>120</v>
      </c>
      <c r="H626" t="str">
        <f>INDEX(db[STN X],A626)</f>
        <v>PCS</v>
      </c>
    </row>
    <row r="627" spans="1:8" x14ac:dyDescent="0.25">
      <c r="A627" s="145">
        <v>1465</v>
      </c>
      <c r="C627" t="str">
        <f>INDEX(db[NB BM],A627)</f>
        <v>Garisan besi 50cm Kenko</v>
      </c>
      <c r="D627" t="str">
        <f>INDEX(db[SUPPLIER],A627)</f>
        <v>KENKO</v>
      </c>
      <c r="E627" t="str">
        <f>INDEX(db[QTY/ CTN],A627)</f>
        <v>10 LSN</v>
      </c>
      <c r="F627" t="str">
        <f>INDEX(db[JENIS],A627)</f>
        <v>garisan</v>
      </c>
      <c r="G627">
        <f>INDEX(db[QTY X],A627)</f>
        <v>120</v>
      </c>
      <c r="H627" t="str">
        <f>INDEX(db[STN X],A627)</f>
        <v>PCS</v>
      </c>
    </row>
    <row r="628" spans="1:8" x14ac:dyDescent="0.25">
      <c r="A628" s="145">
        <v>1466</v>
      </c>
      <c r="C628" t="str">
        <f>INDEX(db[NB BM],A628)</f>
        <v>Garisan besi 60cm Kenko</v>
      </c>
      <c r="D628" t="str">
        <f>INDEX(db[SUPPLIER],A628)</f>
        <v>KENKO</v>
      </c>
      <c r="E628" t="str">
        <f>INDEX(db[QTY/ CTN],A628)</f>
        <v>10 LSN</v>
      </c>
      <c r="F628" t="str">
        <f>INDEX(db[JENIS],A628)</f>
        <v>garisan</v>
      </c>
      <c r="G628">
        <f>INDEX(db[QTY X],A628)</f>
        <v>120</v>
      </c>
      <c r="H628" t="str">
        <f>INDEX(db[STN X],A628)</f>
        <v>PCS</v>
      </c>
    </row>
    <row r="629" spans="1:8" x14ac:dyDescent="0.25">
      <c r="A629" s="145">
        <v>1467</v>
      </c>
      <c r="C629" t="str">
        <f>INDEX(db[NB BM],A629)</f>
        <v>Stamp Angka Kenko N-38</v>
      </c>
      <c r="D629" t="str">
        <f>INDEX(db[SUPPLIER],A629)</f>
        <v>KENKO</v>
      </c>
      <c r="E629" t="str">
        <f>INDEX(db[QTY/ CTN],A629)</f>
        <v>40 LSN</v>
      </c>
      <c r="F629" t="str">
        <f>INDEX(db[JENIS],A629)</f>
        <v>stamp</v>
      </c>
      <c r="G629">
        <f>INDEX(db[QTY X],A629)</f>
        <v>480</v>
      </c>
      <c r="H629" t="str">
        <f>INDEX(db[STN X],A629)</f>
        <v>PCS</v>
      </c>
    </row>
    <row r="630" spans="1:8" x14ac:dyDescent="0.25">
      <c r="A630" s="145">
        <v>1468</v>
      </c>
      <c r="C630" t="str">
        <f>INDEX(db[NB BM],A630)</f>
        <v>Stamp pad Kenko 1</v>
      </c>
      <c r="D630" t="str">
        <f>INDEX(db[SUPPLIER],A630)</f>
        <v>KENKO</v>
      </c>
      <c r="E630" t="str">
        <f>INDEX(db[QTY/ CTN],A630)</f>
        <v>18 LSN</v>
      </c>
      <c r="F630" t="str">
        <f>INDEX(db[JENIS],A630)</f>
        <v>stamp</v>
      </c>
      <c r="G630">
        <f>INDEX(db[QTY X],A630)</f>
        <v>216</v>
      </c>
      <c r="H630" t="str">
        <f>INDEX(db[STN X],A630)</f>
        <v>PCS</v>
      </c>
    </row>
    <row r="631" spans="1:8" x14ac:dyDescent="0.25">
      <c r="A631" s="145">
        <v>1469</v>
      </c>
      <c r="C631" t="str">
        <f>INDEX(db[NB BM],A631)</f>
        <v>Stampad Kenko no.0</v>
      </c>
      <c r="D631" t="str">
        <f>INDEX(db[SUPPLIER],A631)</f>
        <v>KENKO</v>
      </c>
      <c r="E631" t="str">
        <f>INDEX(db[QTY/ CTN],A631)</f>
        <v>18 LSN</v>
      </c>
      <c r="F631" t="str">
        <f>INDEX(db[JENIS],A631)</f>
        <v>stamp</v>
      </c>
      <c r="G631">
        <f>INDEX(db[QTY X],A631)</f>
        <v>216</v>
      </c>
      <c r="H631" t="str">
        <f>INDEX(db[STN X],A631)</f>
        <v>PCS</v>
      </c>
    </row>
    <row r="632" spans="1:8" x14ac:dyDescent="0.25">
      <c r="A632" s="145">
        <v>1470</v>
      </c>
      <c r="C632" t="str">
        <f>INDEX(db[NB BM],A632)</f>
        <v>Stamp plate dater Kenko S-68 (lunas)</v>
      </c>
      <c r="D632" t="str">
        <f>INDEX(db[SUPPLIER],A632)</f>
        <v>KENKO</v>
      </c>
      <c r="E632" t="str">
        <f>INDEX(db[QTY/ CTN],A632)</f>
        <v>20 LSN</v>
      </c>
      <c r="F632" t="str">
        <f>INDEX(db[JENIS],A632)</f>
        <v>stamp</v>
      </c>
      <c r="G632">
        <f>INDEX(db[QTY X],A632)</f>
        <v>240</v>
      </c>
      <c r="H632" t="str">
        <f>INDEX(db[STN X],A632)</f>
        <v>PCS</v>
      </c>
    </row>
    <row r="633" spans="1:8" x14ac:dyDescent="0.25">
      <c r="A633" s="145">
        <v>1471</v>
      </c>
      <c r="C633" t="str">
        <f>INDEX(db[NB BM],A633)</f>
        <v>Stand pen Kenko STP-100 SG hitam</v>
      </c>
      <c r="D633" t="str">
        <f>INDEX(db[SUPPLIER],A633)</f>
        <v>KENKO</v>
      </c>
      <c r="E633" t="str">
        <f>INDEX(db[QTY/ CTN],A633)</f>
        <v>24 BOX (24 PCS)</v>
      </c>
      <c r="F633" t="str">
        <f>INDEX(db[JENIS],A633)</f>
        <v>pen</v>
      </c>
      <c r="G633">
        <f>INDEX(db[QTY X],A633)</f>
        <v>576</v>
      </c>
      <c r="H633" t="str">
        <f>INDEX(db[STN X],A633)</f>
        <v>PCS</v>
      </c>
    </row>
    <row r="634" spans="1:8" x14ac:dyDescent="0.25">
      <c r="A634" s="145">
        <v>1472</v>
      </c>
      <c r="C634" t="str">
        <f>INDEX(db[NB BM],A634)</f>
        <v>Stand pen Kenko STP-300 SG hitam</v>
      </c>
      <c r="D634" t="str">
        <f>INDEX(db[SUPPLIER],A634)</f>
        <v>KENKO</v>
      </c>
      <c r="E634" t="str">
        <f>INDEX(db[QTY/ CTN],A634)</f>
        <v>24 BOX (24 PCS)</v>
      </c>
      <c r="F634" t="str">
        <f>INDEX(db[JENIS],A634)</f>
        <v>pen</v>
      </c>
      <c r="G634">
        <f>INDEX(db[QTY X],A634)</f>
        <v>576</v>
      </c>
      <c r="H634" t="str">
        <f>INDEX(db[STN X],A634)</f>
        <v>PCS</v>
      </c>
    </row>
    <row r="635" spans="1:8" x14ac:dyDescent="0.25">
      <c r="A635" s="145">
        <v>1473</v>
      </c>
      <c r="C635" t="str">
        <f>INDEX(db[NB BM],A635)</f>
        <v>Pen stand Kenko STR-18M2 Smile hitam</v>
      </c>
      <c r="D635" t="str">
        <f>INDEX(db[SUPPLIER],A635)</f>
        <v>KENKO</v>
      </c>
      <c r="E635" t="str">
        <f>INDEX(db[QTY/ CTN],A635)</f>
        <v>24 BOX (24 PCS)</v>
      </c>
      <c r="F635" t="str">
        <f>INDEX(db[JENIS],A635)</f>
        <v>pen</v>
      </c>
      <c r="G635">
        <f>INDEX(db[QTY X],A635)</f>
        <v>576</v>
      </c>
      <c r="H635" t="str">
        <f>INDEX(db[STN X],A635)</f>
        <v>PCS</v>
      </c>
    </row>
    <row r="636" spans="1:8" x14ac:dyDescent="0.25">
      <c r="A636" s="145">
        <v>1474</v>
      </c>
      <c r="C636" t="str">
        <f>INDEX(db[NB BM],A636)</f>
        <v>Stapler Kenko HD-10</v>
      </c>
      <c r="D636" t="str">
        <f>INDEX(db[SUPPLIER],A636)</f>
        <v>KENKO</v>
      </c>
      <c r="E636" t="str">
        <f>INDEX(db[QTY/ CTN],A636)</f>
        <v>20 LSN</v>
      </c>
      <c r="F636" t="str">
        <f>INDEX(db[JENIS],A636)</f>
        <v>stapler</v>
      </c>
      <c r="G636">
        <f>INDEX(db[QTY X],A636)</f>
        <v>240</v>
      </c>
      <c r="H636" t="str">
        <f>INDEX(db[STN X],A636)</f>
        <v>PCS</v>
      </c>
    </row>
    <row r="637" spans="1:8" x14ac:dyDescent="0.25">
      <c r="A637" s="145">
        <v>1475</v>
      </c>
      <c r="C637" t="str">
        <f>INDEX(db[NB BM],A637)</f>
        <v>Stapler Kenko HD-10 D</v>
      </c>
      <c r="D637" t="str">
        <f>INDEX(db[SUPPLIER],A637)</f>
        <v>KENKO</v>
      </c>
      <c r="E637" t="str">
        <f>INDEX(db[QTY/ CTN],A637)</f>
        <v>20 LSN</v>
      </c>
      <c r="F637" t="str">
        <f>INDEX(db[JENIS],A637)</f>
        <v>stapler</v>
      </c>
      <c r="G637">
        <f>INDEX(db[QTY X],A637)</f>
        <v>240</v>
      </c>
      <c r="H637" t="str">
        <f>INDEX(db[STN X],A637)</f>
        <v>PCS</v>
      </c>
    </row>
    <row r="638" spans="1:8" x14ac:dyDescent="0.25">
      <c r="A638" s="145">
        <v>1476</v>
      </c>
      <c r="C638" t="str">
        <f>INDEX(db[NB BM],A638)</f>
        <v>Stapler Kenko HD-10 D Pastel Color</v>
      </c>
      <c r="D638" t="str">
        <f>INDEX(db[SUPPLIER],A638)</f>
        <v>KENKO</v>
      </c>
      <c r="E638" t="str">
        <f>INDEX(db[QTY/ CTN],A638)</f>
        <v>20 LSN</v>
      </c>
      <c r="F638" t="str">
        <f>INDEX(db[JENIS],A638)</f>
        <v>stapler</v>
      </c>
      <c r="G638">
        <f>INDEX(db[QTY X],A638)</f>
        <v>240</v>
      </c>
      <c r="H638" t="str">
        <f>INDEX(db[STN X],A638)</f>
        <v>PCS</v>
      </c>
    </row>
    <row r="639" spans="1:8" x14ac:dyDescent="0.25">
      <c r="A639" s="145">
        <v>1477</v>
      </c>
      <c r="C639" t="str">
        <f>INDEX(db[NB BM],A639)</f>
        <v>Stapler Kenko HD-10 Pastel Color</v>
      </c>
      <c r="D639" t="str">
        <f>INDEX(db[SUPPLIER],A639)</f>
        <v>KENKO</v>
      </c>
      <c r="E639" t="str">
        <f>INDEX(db[QTY/ CTN],A639)</f>
        <v>20 LSN</v>
      </c>
      <c r="F639" t="str">
        <f>INDEX(db[JENIS],A639)</f>
        <v>stapler</v>
      </c>
      <c r="G639">
        <f>INDEX(db[QTY X],A639)</f>
        <v>240</v>
      </c>
      <c r="H639" t="str">
        <f>INDEX(db[STN X],A639)</f>
        <v>PCS</v>
      </c>
    </row>
    <row r="640" spans="1:8" x14ac:dyDescent="0.25">
      <c r="A640" s="145">
        <v>1478</v>
      </c>
      <c r="C640" t="str">
        <f>INDEX(db[NB BM],A640)</f>
        <v>Stapler Kenko HD-10 S mini</v>
      </c>
      <c r="D640" t="str">
        <f>INDEX(db[SUPPLIER],A640)</f>
        <v>KENKO</v>
      </c>
      <c r="E640" t="str">
        <f>INDEX(db[QTY/ CTN],A640)</f>
        <v>25 LSN</v>
      </c>
      <c r="F640" t="str">
        <f>INDEX(db[JENIS],A640)</f>
        <v>stapler</v>
      </c>
      <c r="G640">
        <f>INDEX(db[QTY X],A640)</f>
        <v>300</v>
      </c>
      <c r="H640" t="str">
        <f>INDEX(db[STN X],A640)</f>
        <v>PCS</v>
      </c>
    </row>
    <row r="641" spans="1:8" x14ac:dyDescent="0.25">
      <c r="A641" s="145">
        <v>1479</v>
      </c>
      <c r="C641" t="str">
        <f>INDEX(db[NB BM],A641)</f>
        <v>Stapler Kenko HD-10 L</v>
      </c>
      <c r="D641" t="str">
        <f>INDEX(db[SUPPLIER],A641)</f>
        <v>KENKO</v>
      </c>
      <c r="E641" t="str">
        <f>INDEX(db[QTY/ CTN],A641)</f>
        <v>10 LSN</v>
      </c>
      <c r="F641" t="str">
        <f>INDEX(db[JENIS],A641)</f>
        <v>stapler</v>
      </c>
      <c r="G641">
        <f>INDEX(db[QTY X],A641)</f>
        <v>120</v>
      </c>
      <c r="H641" t="str">
        <f>INDEX(db[STN X],A641)</f>
        <v>PCS</v>
      </c>
    </row>
    <row r="642" spans="1:8" x14ac:dyDescent="0.25">
      <c r="A642" s="145">
        <v>1480</v>
      </c>
      <c r="C642" t="str">
        <f>INDEX(db[NB BM],A642)</f>
        <v>Stapler Kenko HD-50</v>
      </c>
      <c r="D642" t="str">
        <f>INDEX(db[SUPPLIER],A642)</f>
        <v>KENKO</v>
      </c>
      <c r="E642" t="str">
        <f>INDEX(db[QTY/ CTN],A642)</f>
        <v>20 BOX (6 PCS)</v>
      </c>
      <c r="F642" t="str">
        <f>INDEX(db[JENIS],A642)</f>
        <v>stapler</v>
      </c>
      <c r="G642">
        <f>INDEX(db[QTY X],A642)</f>
        <v>120</v>
      </c>
      <c r="H642" t="str">
        <f>INDEX(db[STN X],A642)</f>
        <v>PCS</v>
      </c>
    </row>
    <row r="643" spans="1:8" x14ac:dyDescent="0.25">
      <c r="A643" s="145">
        <v>1481</v>
      </c>
      <c r="C643" t="str">
        <f>INDEX(db[NB BM],A643)</f>
        <v>Stapler Kenko HD-50 NEW COLOR</v>
      </c>
      <c r="D643" t="str">
        <f>INDEX(db[SUPPLIER],A643)</f>
        <v>KENKO</v>
      </c>
      <c r="E643" t="str">
        <f>INDEX(db[QTY/ CTN],A643)</f>
        <v>10 LSN</v>
      </c>
      <c r="F643" t="str">
        <f>INDEX(db[JENIS],A643)</f>
        <v>stapler</v>
      </c>
      <c r="G643">
        <f>INDEX(db[QTY X],A643)</f>
        <v>120</v>
      </c>
      <c r="H643" t="str">
        <f>INDEX(db[STN X],A643)</f>
        <v>PCS</v>
      </c>
    </row>
    <row r="644" spans="1:8" x14ac:dyDescent="0.25">
      <c r="A644" s="145">
        <v>1482</v>
      </c>
      <c r="C644" t="str">
        <f>INDEX(db[NB BM],A644)</f>
        <v>Stapler Kenko HD-50 PASTEL COLOR</v>
      </c>
      <c r="D644" t="str">
        <f>INDEX(db[SUPPLIER],A644)</f>
        <v>KENKO</v>
      </c>
      <c r="E644" t="str">
        <f>INDEX(db[QTY/ CTN],A644)</f>
        <v>20 BOX (6 PCS)</v>
      </c>
      <c r="F644" t="str">
        <f>INDEX(db[JENIS],A644)</f>
        <v>stapler</v>
      </c>
      <c r="G644">
        <f>INDEX(db[QTY X],A644)</f>
        <v>120</v>
      </c>
      <c r="H644" t="str">
        <f>INDEX(db[STN X],A644)</f>
        <v>PCS</v>
      </c>
    </row>
    <row r="645" spans="1:8" x14ac:dyDescent="0.25">
      <c r="A645" s="145">
        <v>1483</v>
      </c>
      <c r="C645" t="str">
        <f>INDEX(db[NB BM],A645)</f>
        <v>Stapler Kenko HD-50 OJ</v>
      </c>
      <c r="D645" t="str">
        <f>INDEX(db[SUPPLIER],A645)</f>
        <v>KENKO</v>
      </c>
      <c r="E645" t="str">
        <f>INDEX(db[QTY/ CTN],A645)</f>
        <v>20 BOX (6 PCS)</v>
      </c>
      <c r="F645" t="str">
        <f>INDEX(db[JENIS],A645)</f>
        <v>stapler</v>
      </c>
      <c r="G645">
        <f>INDEX(db[QTY X],A645)</f>
        <v>120</v>
      </c>
      <c r="H645" t="str">
        <f>INDEX(db[STN X],A645)</f>
        <v>PCS</v>
      </c>
    </row>
    <row r="646" spans="1:8" x14ac:dyDescent="0.25">
      <c r="A646" s="145">
        <v>1484</v>
      </c>
      <c r="C646" t="str">
        <f>INDEX(db[NB BM],A646)</f>
        <v>Isi stapler (staples) Kenko No.10-1 M</v>
      </c>
      <c r="D646" t="str">
        <f>INDEX(db[SUPPLIER],A646)</f>
        <v>KENKO</v>
      </c>
      <c r="E646" t="str">
        <f>INDEX(db[QTY/ CTN],A646)</f>
        <v>40 PAK (20 BOX)</v>
      </c>
      <c r="F646" t="str">
        <f>INDEX(db[JENIS],A646)</f>
        <v>ISI</v>
      </c>
      <c r="G646">
        <f>INDEX(db[QTY X],A646)</f>
        <v>800</v>
      </c>
      <c r="H646" t="str">
        <f>INDEX(db[STN X],A646)</f>
        <v>BOX</v>
      </c>
    </row>
    <row r="647" spans="1:8" x14ac:dyDescent="0.25">
      <c r="A647" s="145">
        <v>1485</v>
      </c>
      <c r="C647" t="str">
        <f>INDEX(db[NB BM],A647)</f>
        <v>Isi stapler (staples) Kenko 1210</v>
      </c>
      <c r="D647" t="str">
        <f>INDEX(db[SUPPLIER],A647)</f>
        <v>KENKO</v>
      </c>
      <c r="E647" t="str">
        <f>INDEX(db[QTY/ CTN],A647)</f>
        <v>20 PAK (10 BOX)</v>
      </c>
      <c r="F647" t="str">
        <f>INDEX(db[JENIS],A647)</f>
        <v>isi</v>
      </c>
      <c r="G647">
        <f>INDEX(db[QTY X],A647)</f>
        <v>200</v>
      </c>
      <c r="H647" t="str">
        <f>INDEX(db[STN X],A647)</f>
        <v>BOX</v>
      </c>
    </row>
    <row r="648" spans="1:8" x14ac:dyDescent="0.25">
      <c r="A648" s="145">
        <v>1486</v>
      </c>
      <c r="C648" t="str">
        <f>INDEX(db[NB BM],A648)</f>
        <v>Isi stapler (staples) Kenko no.3</v>
      </c>
      <c r="D648" t="str">
        <f>INDEX(db[SUPPLIER],A648)</f>
        <v>KENKO</v>
      </c>
      <c r="E648" t="str">
        <f>INDEX(db[QTY/ CTN],A648)</f>
        <v>15 PAK (20 BOX)</v>
      </c>
      <c r="F648" t="str">
        <f>INDEX(db[JENIS],A648)</f>
        <v>isi</v>
      </c>
      <c r="G648">
        <f>INDEX(db[QTY X],A648)</f>
        <v>300</v>
      </c>
      <c r="H648" t="str">
        <f>INDEX(db[STN X],A648)</f>
        <v>BOX</v>
      </c>
    </row>
    <row r="649" spans="1:8" x14ac:dyDescent="0.25">
      <c r="A649" s="145">
        <v>1487</v>
      </c>
      <c r="C649" t="str">
        <f>INDEX(db[NB BM],A649)</f>
        <v>Asahan Meja Kenko A-5</v>
      </c>
      <c r="D649" t="str">
        <f>INDEX(db[SUPPLIER],A649)</f>
        <v>KENKO</v>
      </c>
      <c r="E649" t="str">
        <f>INDEX(db[QTY/ CTN],A649)</f>
        <v>36 PCS</v>
      </c>
      <c r="F649" t="str">
        <f>INDEX(db[JENIS],A649)</f>
        <v>asahan</v>
      </c>
      <c r="G649">
        <f>INDEX(db[QTY X],A649)</f>
        <v>36</v>
      </c>
      <c r="H649" t="str">
        <f>INDEX(db[STN X],A649)</f>
        <v>PCS</v>
      </c>
    </row>
    <row r="650" spans="1:8" x14ac:dyDescent="0.25">
      <c r="A650" s="145">
        <v>1490</v>
      </c>
      <c r="C650" t="str">
        <f>INDEX(db[NB BM],A650)</f>
        <v>Tape Dispenser Kenko TD-323</v>
      </c>
      <c r="D650" t="str">
        <f>INDEX(db[SUPPLIER],A650)</f>
        <v>KENKO</v>
      </c>
      <c r="E650" t="str">
        <f>INDEX(db[QTY/ CTN],A650)</f>
        <v>24 PCS</v>
      </c>
      <c r="F650" t="str">
        <f>INDEX(db[JENIS],A650)</f>
        <v>isolasi</v>
      </c>
      <c r="G650">
        <f>INDEX(db[QTY X],A650)</f>
        <v>24</v>
      </c>
      <c r="H650" t="str">
        <f>INDEX(db[STN X],A650)</f>
        <v>PCS</v>
      </c>
    </row>
    <row r="651" spans="1:8" x14ac:dyDescent="0.25">
      <c r="A651" s="145">
        <v>1491</v>
      </c>
      <c r="C651" t="str">
        <f>INDEX(db[NB BM],A651)</f>
        <v>Tape Dispenser Kenko TD-323 NC</v>
      </c>
      <c r="D651" t="str">
        <f>INDEX(db[SUPPLIER],A651)</f>
        <v>KENKO</v>
      </c>
      <c r="E651" t="str">
        <f>INDEX(db[QTY/ CTN],A651)</f>
        <v>24 PCS</v>
      </c>
      <c r="F651" t="str">
        <f>INDEX(db[JENIS],A651)</f>
        <v>isolasi</v>
      </c>
      <c r="G651">
        <f>INDEX(db[QTY X],A651)</f>
        <v>24</v>
      </c>
      <c r="H651" t="str">
        <f>INDEX(db[STN X],A651)</f>
        <v>PCS</v>
      </c>
    </row>
    <row r="652" spans="1:8" x14ac:dyDescent="0.25">
      <c r="A652" s="145">
        <v>1492</v>
      </c>
      <c r="C652" t="str">
        <f>INDEX(db[NB BM],A652)</f>
        <v>Tape Dispenser Kenko TD-501</v>
      </c>
      <c r="D652" t="str">
        <f>INDEX(db[SUPPLIER],A652)</f>
        <v>KENKO</v>
      </c>
      <c r="E652" t="str">
        <f>INDEX(db[QTY/ CTN],A652)</f>
        <v>24 PCS</v>
      </c>
      <c r="F652" t="str">
        <f>INDEX(db[JENIS],A652)</f>
        <v>isolasi</v>
      </c>
      <c r="G652">
        <f>INDEX(db[QTY X],A652)</f>
        <v>24</v>
      </c>
      <c r="H652" t="str">
        <f>INDEX(db[STN X],A652)</f>
        <v>PCS</v>
      </c>
    </row>
    <row r="653" spans="1:8" x14ac:dyDescent="0.25">
      <c r="A653" s="145">
        <v>1493</v>
      </c>
      <c r="C653" t="str">
        <f>INDEX(db[NB BM],A653)</f>
        <v>Tape Dispenser Kenko TD-503</v>
      </c>
      <c r="D653" t="str">
        <f>INDEX(db[SUPPLIER],A653)</f>
        <v>KENKO</v>
      </c>
      <c r="E653" t="str">
        <f>INDEX(db[QTY/ CTN],A653)</f>
        <v>12 PCS</v>
      </c>
      <c r="F653" t="str">
        <f>INDEX(db[JENIS],A653)</f>
        <v>isolasi</v>
      </c>
      <c r="G653">
        <f>INDEX(db[QTY X],A653)</f>
        <v>12</v>
      </c>
      <c r="H653" t="str">
        <f>INDEX(db[STN X],A653)</f>
        <v>PCS</v>
      </c>
    </row>
    <row r="654" spans="1:8" x14ac:dyDescent="0.25">
      <c r="A654" s="145">
        <v>1494</v>
      </c>
      <c r="C654" t="str">
        <f>INDEX(db[NB BM],A654)</f>
        <v>Tape Dispenser Kenko TD-505</v>
      </c>
      <c r="D654" t="str">
        <f>INDEX(db[SUPPLIER],A654)</f>
        <v>KENKO</v>
      </c>
      <c r="E654" t="str">
        <f>INDEX(db[QTY/ CTN],A654)</f>
        <v>12 PCS</v>
      </c>
      <c r="F654" t="str">
        <f>INDEX(db[JENIS],A654)</f>
        <v>isolasi</v>
      </c>
      <c r="G654">
        <f>INDEX(db[QTY X],A654)</f>
        <v>12</v>
      </c>
      <c r="H654" t="str">
        <f>INDEX(db[STN X],A654)</f>
        <v>PCS</v>
      </c>
    </row>
    <row r="655" spans="1:8" x14ac:dyDescent="0.25">
      <c r="A655" s="145">
        <v>1495</v>
      </c>
      <c r="C655" t="str">
        <f>INDEX(db[NB BM],A655)</f>
        <v>Clip trigonal Kenko no.3</v>
      </c>
      <c r="D655" t="str">
        <f>INDEX(db[SUPPLIER],A655)</f>
        <v>KENKO</v>
      </c>
      <c r="E655" t="str">
        <f>INDEX(db[QTY/ CTN],A655)</f>
        <v>50 PAK (10 BOX)</v>
      </c>
      <c r="F655" t="str">
        <f>INDEX(db[JENIS],A655)</f>
        <v>clip</v>
      </c>
      <c r="G655">
        <f>INDEX(db[QTY X],A655)</f>
        <v>500</v>
      </c>
      <c r="H655" t="str">
        <f>INDEX(db[STN X],A655)</f>
        <v>BOX</v>
      </c>
    </row>
    <row r="656" spans="1:8" x14ac:dyDescent="0.25">
      <c r="A656" s="145">
        <v>1496</v>
      </c>
      <c r="C656" t="str">
        <f>INDEX(db[NB BM],A656)</f>
        <v>Clip trigonal Kenko no.1</v>
      </c>
      <c r="D656" t="str">
        <f>INDEX(db[SUPPLIER],A656)</f>
        <v>KENKO</v>
      </c>
      <c r="E656" t="str">
        <f>INDEX(db[QTY/ CTN],A656)</f>
        <v>50 PAK (10 BOX)</v>
      </c>
      <c r="F656" t="str">
        <f>INDEX(db[JENIS],A656)</f>
        <v>clip</v>
      </c>
      <c r="G656">
        <f>INDEX(db[QTY X],A656)</f>
        <v>500</v>
      </c>
      <c r="H656" t="str">
        <f>INDEX(db[STN X],A656)</f>
        <v>BOX</v>
      </c>
    </row>
    <row r="657" spans="1:8" x14ac:dyDescent="0.25">
      <c r="A657" s="145">
        <v>1497</v>
      </c>
      <c r="C657" t="str">
        <f>INDEX(db[NB BM],A657)</f>
        <v>Marker WB Kenko WM-100 hitam</v>
      </c>
      <c r="D657" t="str">
        <f>INDEX(db[SUPPLIER],A657)</f>
        <v>KENKO</v>
      </c>
      <c r="E657" t="str">
        <f>INDEX(db[QTY/ CTN],A657)</f>
        <v>60 LSN</v>
      </c>
      <c r="F657" t="str">
        <f>INDEX(db[JENIS],A657)</f>
        <v>spidol</v>
      </c>
      <c r="G657">
        <f>INDEX(db[QTY X],A657)</f>
        <v>720</v>
      </c>
      <c r="H657" t="str">
        <f>INDEX(db[STN X],A657)</f>
        <v>PCS</v>
      </c>
    </row>
    <row r="658" spans="1:8" x14ac:dyDescent="0.25">
      <c r="A658" s="145">
        <v>1498</v>
      </c>
      <c r="C658" t="str">
        <f>INDEX(db[NB BM],A658)</f>
        <v>Stip Kenko ERW-20 SQ putih</v>
      </c>
      <c r="D658" t="str">
        <f>INDEX(db[SUPPLIER],A658)</f>
        <v>KENKO</v>
      </c>
      <c r="E658" t="str">
        <f>INDEX(db[QTY/ CTN],A658)</f>
        <v>50 BOX</v>
      </c>
      <c r="F658" t="str">
        <f>INDEX(db[JENIS],A658)</f>
        <v>stip</v>
      </c>
      <c r="G658">
        <f>INDEX(db[QTY X],A658)</f>
        <v>50</v>
      </c>
      <c r="H658" t="str">
        <f>INDEX(db[STN X],A658)</f>
        <v>BOX</v>
      </c>
    </row>
    <row r="659" spans="1:8" x14ac:dyDescent="0.25">
      <c r="A659" s="145">
        <v>1499</v>
      </c>
      <c r="C659" t="str">
        <f>INDEX(db[NB BM],A659)</f>
        <v>Stapler Kenko HD-10 D New Color</v>
      </c>
      <c r="D659" t="str">
        <f>INDEX(db[SUPPLIER],A659)</f>
        <v>KENKO</v>
      </c>
      <c r="E659" t="str">
        <f>INDEX(db[QTY/ CTN],A659)</f>
        <v>20 LSN</v>
      </c>
      <c r="F659" t="str">
        <f>INDEX(db[JENIS],A659)</f>
        <v>stapler</v>
      </c>
      <c r="G659">
        <f>INDEX(db[QTY X],A659)</f>
        <v>240</v>
      </c>
      <c r="H659" t="str">
        <f>INDEX(db[STN X],A659)</f>
        <v>PCS</v>
      </c>
    </row>
    <row r="660" spans="1:8" x14ac:dyDescent="0.25">
      <c r="A660" s="145">
        <v>1500</v>
      </c>
      <c r="C660" t="str">
        <f>INDEX(db[NB BM],A660)</f>
        <v>Stapler Kenko HD-10 New Color</v>
      </c>
      <c r="D660" t="str">
        <f>INDEX(db[SUPPLIER],A660)</f>
        <v>KENKO</v>
      </c>
      <c r="E660" t="str">
        <f>INDEX(db[QTY/ CTN],A660)</f>
        <v>20 LSN</v>
      </c>
      <c r="F660" t="str">
        <f>INDEX(db[JENIS],A660)</f>
        <v>stapler</v>
      </c>
      <c r="G660">
        <f>INDEX(db[QTY X],A660)</f>
        <v>240</v>
      </c>
      <c r="H660" t="str">
        <f>INDEX(db[STN X],A660)</f>
        <v>PCS</v>
      </c>
    </row>
    <row r="661" spans="1:8" x14ac:dyDescent="0.25">
      <c r="A661" s="145">
        <v>1501</v>
      </c>
      <c r="C661" t="str">
        <f>INDEX(db[NB BM],A661)</f>
        <v>Asahan Meja Kenko A-2 SB</v>
      </c>
      <c r="D661" t="str">
        <f>INDEX(db[SUPPLIER],A661)</f>
        <v>KENKO</v>
      </c>
      <c r="E661" t="str">
        <f>INDEX(db[QTY/ CTN],A661)</f>
        <v>60 PCS</v>
      </c>
      <c r="F661" t="str">
        <f>INDEX(db[JENIS],A661)</f>
        <v>asahan</v>
      </c>
      <c r="G661">
        <f>INDEX(db[QTY X],A661)</f>
        <v>60</v>
      </c>
      <c r="H661" t="str">
        <f>INDEX(db[STN X],A661)</f>
        <v>PCS</v>
      </c>
    </row>
    <row r="662" spans="1:8" x14ac:dyDescent="0.25">
      <c r="A662" s="145">
        <v>1502</v>
      </c>
      <c r="C662" t="str">
        <f>INDEX(db[NB BM],A662)</f>
        <v>Kertas Crepe potongan Koala</v>
      </c>
      <c r="D662" t="str">
        <f>INDEX(db[SUPPLIER],A662)</f>
        <v>BINTANG SAUDARA</v>
      </c>
      <c r="E662" t="str">
        <f>INDEX(db[QTY/ CTN],A662)</f>
        <v>270 PAK</v>
      </c>
      <c r="F662" t="str">
        <f>INDEX(db[JENIS],A662)</f>
        <v>kertas</v>
      </c>
      <c r="G662">
        <f>INDEX(db[QTY X],A662)</f>
        <v>270</v>
      </c>
      <c r="H662" t="str">
        <f>INDEX(db[STN X],A662)</f>
        <v>PAK</v>
      </c>
    </row>
    <row r="663" spans="1:8" x14ac:dyDescent="0.25">
      <c r="A663" s="145">
        <v>1503</v>
      </c>
      <c r="C663" t="str">
        <f>INDEX(db[NB BM],A663)</f>
        <v>Kertas Crepe potongan Jersy</v>
      </c>
      <c r="D663" t="str">
        <f>INDEX(db[SUPPLIER],A663)</f>
        <v>JEFFRY</v>
      </c>
      <c r="E663" t="str">
        <f>INDEX(db[QTY/ CTN],A663)</f>
        <v>210 PAK</v>
      </c>
      <c r="F663" t="str">
        <f>INDEX(db[JENIS],A663)</f>
        <v>kertas</v>
      </c>
      <c r="G663">
        <f>INDEX(db[QTY X],A663)</f>
        <v>210</v>
      </c>
      <c r="H663" t="str">
        <f>INDEX(db[STN X],A663)</f>
        <v>PAK</v>
      </c>
    </row>
    <row r="664" spans="1:8" x14ac:dyDescent="0.25">
      <c r="A664" s="145">
        <v>1504</v>
      </c>
      <c r="C664" t="str">
        <f>INDEX(db[NB BM],A664)</f>
        <v>Kertas Crepe Kecil Jersy</v>
      </c>
      <c r="D664" t="str">
        <f>INDEX(db[SUPPLIER],A664)</f>
        <v>HARIONO</v>
      </c>
      <c r="E664" t="str">
        <f>INDEX(db[QTY/ CTN],A664)</f>
        <v>235 PAK</v>
      </c>
      <c r="F664" t="str">
        <f>INDEX(db[JENIS],A664)</f>
        <v>kertas</v>
      </c>
      <c r="G664">
        <f>INDEX(db[QTY X],A664)</f>
        <v>235</v>
      </c>
      <c r="H664" t="str">
        <f>INDEX(db[STN X],A664)</f>
        <v>PAK</v>
      </c>
    </row>
    <row r="665" spans="1:8" x14ac:dyDescent="0.25">
      <c r="A665" s="145">
        <v>1505</v>
      </c>
      <c r="C665" t="str">
        <f>INDEX(db[NB BM],A665)</f>
        <v>Kertas Kado Parsel 75 x 90</v>
      </c>
      <c r="D665" t="str">
        <f>INDEX(db[SUPPLIER],A665)</f>
        <v>BINTANG JAYA</v>
      </c>
      <c r="E665" t="str">
        <f>INDEX(db[QTY/ CTN],A665)</f>
        <v>2500 LBR</v>
      </c>
      <c r="F665" t="str">
        <f>INDEX(db[JENIS],A665)</f>
        <v>ll</v>
      </c>
      <c r="G665">
        <f>INDEX(db[QTY X],A665)</f>
        <v>2500</v>
      </c>
      <c r="H665" t="str">
        <f>INDEX(db[STN X],A665)</f>
        <v>LBR</v>
      </c>
    </row>
    <row r="666" spans="1:8" x14ac:dyDescent="0.25">
      <c r="A666" s="145">
        <v>1506</v>
      </c>
      <c r="C666" t="str">
        <f>INDEX(db[NB BM],A666)</f>
        <v>Key ring Debozz DB-KC003</v>
      </c>
      <c r="D666" t="str">
        <f>INDEX(db[SUPPLIER],A666)</f>
        <v>DB</v>
      </c>
      <c r="E666" t="str">
        <f>INDEX(db[QTY/ CTN],A666)</f>
        <v>96 TUB (50 PCS)</v>
      </c>
      <c r="F666" t="str">
        <f>INDEX(db[JENIS],A666)</f>
        <v>k ring</v>
      </c>
      <c r="G666">
        <f>INDEX(db[QTY X],A666)</f>
        <v>4800</v>
      </c>
      <c r="H666" t="str">
        <f>INDEX(db[STN X],A666)</f>
        <v>PCS</v>
      </c>
    </row>
    <row r="667" spans="1:8" x14ac:dyDescent="0.25">
      <c r="A667" s="145">
        <v>1507</v>
      </c>
      <c r="C667" t="str">
        <f>INDEX(db[NB BM],A667)</f>
        <v>Key ring Debozz DB-KC003 L</v>
      </c>
      <c r="D667" t="str">
        <f>INDEX(db[SUPPLIER],A667)</f>
        <v>DB</v>
      </c>
      <c r="E667" t="str">
        <f>INDEX(db[QTY/ CTN],A667)</f>
        <v>93 TUB (50 PCS)</v>
      </c>
      <c r="F667" t="str">
        <f>INDEX(db[JENIS],A667)</f>
        <v>k ring</v>
      </c>
      <c r="G667">
        <f>INDEX(db[QTY X],A667)</f>
        <v>4650</v>
      </c>
      <c r="H667" t="str">
        <f>INDEX(db[STN X],A667)</f>
        <v>PCS</v>
      </c>
    </row>
    <row r="668" spans="1:8" x14ac:dyDescent="0.25">
      <c r="A668" s="145">
        <v>1508</v>
      </c>
      <c r="C668" t="str">
        <f>INDEX(db[NB BM],A668)</f>
        <v>Key ring JK KR-6</v>
      </c>
      <c r="D668" t="str">
        <f>INDEX(db[SUPPLIER],A668)</f>
        <v>ATALI</v>
      </c>
      <c r="E668" t="str">
        <f>INDEX(db[QTY/ CTN],A668)</f>
        <v>8 BOX (25 PCS)</v>
      </c>
      <c r="F668" t="str">
        <f>INDEX(db[JENIS],A668)</f>
        <v>k ring</v>
      </c>
      <c r="G668">
        <f>INDEX(db[QTY X],A668)</f>
        <v>200</v>
      </c>
      <c r="H668" t="str">
        <f>INDEX(db[STN X],A668)</f>
        <v>PCS</v>
      </c>
    </row>
    <row r="669" spans="1:8" x14ac:dyDescent="0.25">
      <c r="A669" s="145">
        <v>1509</v>
      </c>
      <c r="C669" t="str">
        <f>INDEX(db[NB BM],A669)</f>
        <v>Key ring JK KR-8</v>
      </c>
      <c r="D669" t="str">
        <f>INDEX(db[SUPPLIER],A669)</f>
        <v>ATALI</v>
      </c>
      <c r="E669" t="str">
        <f>INDEX(db[QTY/ CTN],A669)</f>
        <v>40 DRM (50 PCS)</v>
      </c>
      <c r="F669" t="str">
        <f>INDEX(db[JENIS],A669)</f>
        <v>k ring</v>
      </c>
      <c r="G669">
        <f>INDEX(db[QTY X],A669)</f>
        <v>2000</v>
      </c>
      <c r="H669" t="str">
        <f>INDEX(db[STN X],A669)</f>
        <v>PCS</v>
      </c>
    </row>
    <row r="670" spans="1:8" x14ac:dyDescent="0.25">
      <c r="A670" s="145">
        <v>1510</v>
      </c>
      <c r="C670" t="str">
        <f>INDEX(db[NB BM],A670)</f>
        <v>Key ring JK KR-9</v>
      </c>
      <c r="D670" t="str">
        <f>INDEX(db[SUPPLIER],A670)</f>
        <v>ATALI</v>
      </c>
      <c r="E670" t="str">
        <f>INDEX(db[QTY/ CTN],A670)</f>
        <v>48 DRM (50 PCS)</v>
      </c>
      <c r="F670" t="str">
        <f>INDEX(db[JENIS],A670)</f>
        <v>k ring</v>
      </c>
      <c r="G670">
        <f>INDEX(db[QTY X],A670)</f>
        <v>2400</v>
      </c>
      <c r="H670" t="str">
        <f>INDEX(db[STN X],A670)</f>
        <v>PCS</v>
      </c>
    </row>
    <row r="671" spans="1:8" x14ac:dyDescent="0.25">
      <c r="A671" s="145">
        <v>1511</v>
      </c>
      <c r="C671" t="str">
        <f>INDEX(db[NB BM],A671)</f>
        <v>PW KIKO 12/12</v>
      </c>
      <c r="D671" t="str">
        <f>INDEX(db[SUPPLIER],A671)</f>
        <v>BINTANG SAUDARA</v>
      </c>
      <c r="E671" t="str">
        <f>INDEX(db[QTY/ CTN],A671)</f>
        <v>20 LSN</v>
      </c>
      <c r="F671" t="str">
        <f>INDEX(db[JENIS],A671)</f>
        <v>pw</v>
      </c>
      <c r="G671">
        <f>INDEX(db[QTY X],A671)</f>
        <v>240</v>
      </c>
      <c r="H671" t="str">
        <f>INDEX(db[STN X],A671)</f>
        <v>PCS</v>
      </c>
    </row>
    <row r="672" spans="1:8" x14ac:dyDescent="0.25">
      <c r="A672" s="145">
        <v>1512</v>
      </c>
      <c r="C672" t="str">
        <f>INDEX(db[NB BM],A672)</f>
        <v>PW KIKO 12/24</v>
      </c>
      <c r="D672" t="str">
        <f>INDEX(db[SUPPLIER],A672)</f>
        <v>BINTANG SAUDARA</v>
      </c>
      <c r="E672" t="str">
        <f>INDEX(db[QTY/ CTN],A672)</f>
        <v>20 LSN</v>
      </c>
      <c r="F672" t="str">
        <f>INDEX(db[JENIS],A672)</f>
        <v>pw</v>
      </c>
      <c r="G672">
        <f>INDEX(db[QTY X],A672)</f>
        <v>240</v>
      </c>
      <c r="H672" t="str">
        <f>INDEX(db[STN X],A672)</f>
        <v>PCS</v>
      </c>
    </row>
    <row r="673" spans="1:8" x14ac:dyDescent="0.25">
      <c r="A673" s="145">
        <v>1513</v>
      </c>
      <c r="C673" t="str">
        <f>INDEX(db[NB BM],A673)</f>
        <v>PW KIKO 18/36</v>
      </c>
      <c r="D673" t="str">
        <f>INDEX(db[SUPPLIER],A673)</f>
        <v>BINTANG SAUDARA</v>
      </c>
      <c r="E673" t="str">
        <f>INDEX(db[QTY/ CTN],A673)</f>
        <v>16 LSN</v>
      </c>
      <c r="F673" t="str">
        <f>INDEX(db[JENIS],A673)</f>
        <v>pw</v>
      </c>
      <c r="G673">
        <f>INDEX(db[QTY X],A673)</f>
        <v>192</v>
      </c>
      <c r="H673" t="str">
        <f>INDEX(db[STN X],A673)</f>
        <v>PCS</v>
      </c>
    </row>
    <row r="674" spans="1:8" x14ac:dyDescent="0.25">
      <c r="A674" s="145">
        <v>1514</v>
      </c>
      <c r="C674" t="str">
        <f>INDEX(db[NB BM],A674)</f>
        <v>PW Kiko 6/12</v>
      </c>
      <c r="D674" t="str">
        <f>INDEX(db[SUPPLIER],A674)</f>
        <v>BINTANG SAUDARA</v>
      </c>
      <c r="E674" t="str">
        <f>INDEX(db[QTY/ CTN],A674)</f>
        <v>50 LPG</v>
      </c>
      <c r="F674" t="str">
        <f>INDEX(db[JENIS],A674)</f>
        <v>pw</v>
      </c>
      <c r="G674">
        <f>INDEX(db[QTY X],A674)</f>
        <v>50</v>
      </c>
      <c r="H674" t="str">
        <f>INDEX(db[STN X],A674)</f>
        <v>LPG</v>
      </c>
    </row>
    <row r="675" spans="1:8" x14ac:dyDescent="0.25">
      <c r="A675" s="145">
        <v>1515</v>
      </c>
      <c r="C675" t="str">
        <f>INDEX(db[NB BM],A675)</f>
        <v>Gel Pen JK King Jeller JK-100</v>
      </c>
      <c r="D675" t="str">
        <f>INDEX(db[SUPPLIER],A675)</f>
        <v>ATALI</v>
      </c>
      <c r="E675" t="str">
        <f>INDEX(db[QTY/ CTN],A675)</f>
        <v>144 LSN</v>
      </c>
      <c r="F675" t="str">
        <f>INDEX(db[JENIS],A675)</f>
        <v>pen</v>
      </c>
      <c r="G675">
        <f>INDEX(db[QTY X],A675)</f>
        <v>1728</v>
      </c>
      <c r="H675" t="str">
        <f>INDEX(db[STN X],A675)</f>
        <v>PCS</v>
      </c>
    </row>
    <row r="676" spans="1:8" x14ac:dyDescent="0.25">
      <c r="A676" s="145">
        <v>1516</v>
      </c>
      <c r="C676" t="str">
        <f>INDEX(db[NB BM],A676)</f>
        <v>Kartu undangan ultah anak AP-233</v>
      </c>
      <c r="D676" t="str">
        <f>INDEX(db[SUPPLIER],A676)</f>
        <v>HTB</v>
      </c>
      <c r="E676" t="str">
        <f>INDEX(db[QTY/ CTN],A676)</f>
        <v>4000 PAK</v>
      </c>
      <c r="F676" t="str">
        <f>INDEX(db[JENIS],A676)</f>
        <v>kartu</v>
      </c>
      <c r="G676">
        <f>INDEX(db[QTY X],A676)</f>
        <v>4000</v>
      </c>
      <c r="H676" t="str">
        <f>INDEX(db[STN X],A676)</f>
        <v>PAK</v>
      </c>
    </row>
    <row r="677" spans="1:8" x14ac:dyDescent="0.25">
      <c r="A677" s="145">
        <v>1517</v>
      </c>
      <c r="C677" t="str">
        <f>INDEX(db[NB BM],A677)</f>
        <v>Label Kojiko 103 P</v>
      </c>
      <c r="D677" t="str">
        <f>INDEX(db[SUPPLIER],A677)</f>
        <v>ETJ</v>
      </c>
      <c r="E677" t="str">
        <f>INDEX(db[QTY/ CTN],A677)</f>
        <v>800 PAK</v>
      </c>
      <c r="F677" t="str">
        <f>INDEX(db[JENIS],A677)</f>
        <v>label</v>
      </c>
      <c r="G677">
        <f>INDEX(db[QTY X],A677)</f>
        <v>800</v>
      </c>
      <c r="H677" t="str">
        <f>INDEX(db[STN X],A677)</f>
        <v>PAK</v>
      </c>
    </row>
    <row r="678" spans="1:8" x14ac:dyDescent="0.25">
      <c r="A678" s="145">
        <v>1518</v>
      </c>
      <c r="C678" t="str">
        <f>INDEX(db[NB BM],A678)</f>
        <v>Garisan Busur Kojiko 360 K</v>
      </c>
      <c r="D678" t="str">
        <f>INDEX(db[SUPPLIER],A678)</f>
        <v>ETJ</v>
      </c>
      <c r="E678" t="str">
        <f>INDEX(db[QTY/ CTN],A678)</f>
        <v>100 LSN</v>
      </c>
      <c r="F678" t="str">
        <f>INDEX(db[JENIS],A678)</f>
        <v>garisan</v>
      </c>
      <c r="G678">
        <f>INDEX(db[QTY X],A678)</f>
        <v>1200</v>
      </c>
      <c r="H678" t="str">
        <f>INDEX(db[STN X],A678)</f>
        <v>PCS</v>
      </c>
    </row>
    <row r="679" spans="1:8" x14ac:dyDescent="0.25">
      <c r="A679" s="145">
        <v>1519</v>
      </c>
      <c r="C679" t="str">
        <f>INDEX(db[NB BM],A679)</f>
        <v>Kartu absensi Kojiko dos merah</v>
      </c>
      <c r="D679" t="str">
        <f>INDEX(db[SUPPLIER],A679)</f>
        <v>ETJ</v>
      </c>
      <c r="E679" t="str">
        <f>INDEX(db[QTY/ CTN],A679)</f>
        <v>100 PAK</v>
      </c>
      <c r="F679" t="str">
        <f>INDEX(db[JENIS],A679)</f>
        <v>kartu</v>
      </c>
      <c r="G679">
        <f>INDEX(db[QTY X],A679)</f>
        <v>100</v>
      </c>
      <c r="H679" t="str">
        <f>INDEX(db[STN X],A679)</f>
        <v>PAK</v>
      </c>
    </row>
    <row r="680" spans="1:8" x14ac:dyDescent="0.25">
      <c r="A680" s="145">
        <v>1520</v>
      </c>
      <c r="C680" t="str">
        <f>INDEX(db[NB BM],A680)</f>
        <v>Label Kojiko 99</v>
      </c>
      <c r="D680" t="str">
        <f>INDEX(db[SUPPLIER],A680)</f>
        <v>ETJ</v>
      </c>
      <c r="E680" t="str">
        <f>INDEX(db[QTY/ CTN],A680)</f>
        <v>800 PAK</v>
      </c>
      <c r="F680" t="str">
        <f>INDEX(db[JENIS],A680)</f>
        <v>label</v>
      </c>
      <c r="G680">
        <f>INDEX(db[QTY X],A680)</f>
        <v>800</v>
      </c>
      <c r="H680" t="str">
        <f>INDEX(db[STN X],A680)</f>
        <v>PAK</v>
      </c>
    </row>
    <row r="681" spans="1:8" x14ac:dyDescent="0.25">
      <c r="A681" s="145">
        <v>1521</v>
      </c>
      <c r="C681" t="str">
        <f>INDEX(db[NB BM],A681)</f>
        <v>Label harga Kojiko 103 polos</v>
      </c>
      <c r="D681" t="str">
        <f>INDEX(db[SUPPLIER],A681)</f>
        <v>ETJ</v>
      </c>
      <c r="E681" t="str">
        <f>INDEX(db[QTY/ CTN],A681)</f>
        <v>800 PAK</v>
      </c>
      <c r="F681" t="str">
        <f>INDEX(db[JENIS],A681)</f>
        <v>label</v>
      </c>
      <c r="G681">
        <f>INDEX(db[QTY X],A681)</f>
        <v>800</v>
      </c>
      <c r="H681" t="str">
        <f>INDEX(db[STN X],A681)</f>
        <v>PAK</v>
      </c>
    </row>
    <row r="682" spans="1:8" x14ac:dyDescent="0.25">
      <c r="A682" s="145">
        <v>1522</v>
      </c>
      <c r="C682" t="str">
        <f>INDEX(db[NB BM],A682)</f>
        <v>Garisan Segitigs Kojiko no.6</v>
      </c>
      <c r="D682" t="str">
        <f>INDEX(db[SUPPLIER],A682)</f>
        <v>ETJ</v>
      </c>
      <c r="E682" t="str">
        <f>INDEX(db[QTY/ CTN],A682)</f>
        <v>60 LSN</v>
      </c>
      <c r="F682" t="str">
        <f>INDEX(db[JENIS],A682)</f>
        <v>garisan</v>
      </c>
      <c r="G682">
        <f>INDEX(db[QTY X],A682)</f>
        <v>720</v>
      </c>
      <c r="H682" t="str">
        <f>INDEX(db[STN X],A682)</f>
        <v>PCS</v>
      </c>
    </row>
    <row r="683" spans="1:8" x14ac:dyDescent="0.25">
      <c r="A683" s="145">
        <v>1523</v>
      </c>
      <c r="C683" t="str">
        <f>INDEX(db[NB BM],A683)</f>
        <v>Garisan Segitigs Kojiko no.8</v>
      </c>
      <c r="D683" t="str">
        <f>INDEX(db[SUPPLIER],A683)</f>
        <v>ETJ</v>
      </c>
      <c r="E683" t="str">
        <f>INDEX(db[QTY/ CTN],A683)</f>
        <v>24 LSN</v>
      </c>
      <c r="F683" t="str">
        <f>INDEX(db[JENIS],A683)</f>
        <v>garisan</v>
      </c>
      <c r="G683">
        <f>INDEX(db[QTY X],A683)</f>
        <v>288</v>
      </c>
      <c r="H683" t="str">
        <f>INDEX(db[STN X],A683)</f>
        <v>PCS</v>
      </c>
    </row>
    <row r="684" spans="1:8" x14ac:dyDescent="0.25">
      <c r="A684" s="145">
        <v>1524</v>
      </c>
      <c r="C684" t="str">
        <f>INDEX(db[NB BM],A684)</f>
        <v>Garisan Segitiga Kojiko no.10</v>
      </c>
      <c r="D684" t="str">
        <f>INDEX(db[SUPPLIER],A684)</f>
        <v>ETJ</v>
      </c>
      <c r="E684" t="str">
        <f>INDEX(db[QTY/ CTN],A684)</f>
        <v>16 LSN</v>
      </c>
      <c r="F684" t="str">
        <f>INDEX(db[JENIS],A684)</f>
        <v>garisan</v>
      </c>
      <c r="G684">
        <f>INDEX(db[QTY X],A684)</f>
        <v>192</v>
      </c>
      <c r="H684" t="str">
        <f>INDEX(db[STN X],A684)</f>
        <v>PCS</v>
      </c>
    </row>
    <row r="685" spans="1:8" x14ac:dyDescent="0.25">
      <c r="A685" s="145">
        <v>1525</v>
      </c>
      <c r="C685" t="str">
        <f>INDEX(db[NB BM],A685)</f>
        <v>Garisan Segitiga Kojiko no.12</v>
      </c>
      <c r="D685" t="str">
        <f>INDEX(db[SUPPLIER],A685)</f>
        <v>ETJ</v>
      </c>
      <c r="E685" t="str">
        <f>INDEX(db[QTY/ CTN],A685)</f>
        <v>16 LSN</v>
      </c>
      <c r="F685" t="str">
        <f>INDEX(db[JENIS],A685)</f>
        <v>garisan</v>
      </c>
      <c r="G685">
        <f>INDEX(db[QTY X],A685)</f>
        <v>192</v>
      </c>
      <c r="H685" t="str">
        <f>INDEX(db[STN X],A685)</f>
        <v>PCS</v>
      </c>
    </row>
    <row r="686" spans="1:8" x14ac:dyDescent="0.25">
      <c r="A686" s="145">
        <v>1526</v>
      </c>
      <c r="C686" t="str">
        <f>INDEX(db[NB BM],A686)</f>
        <v>Garisan Segitiga Kojiko no.10</v>
      </c>
      <c r="D686" t="str">
        <f>INDEX(db[SUPPLIER],A686)</f>
        <v>ETJ</v>
      </c>
      <c r="E686" t="str">
        <f>INDEX(db[QTY/ CTN],A686)</f>
        <v>16 LSN</v>
      </c>
      <c r="F686" t="str">
        <f>INDEX(db[JENIS],A686)</f>
        <v>garisan</v>
      </c>
      <c r="G686">
        <f>INDEX(db[QTY X],A686)</f>
        <v>192</v>
      </c>
      <c r="H686" t="str">
        <f>INDEX(db[STN X],A686)</f>
        <v>PCS</v>
      </c>
    </row>
    <row r="687" spans="1:8" x14ac:dyDescent="0.25">
      <c r="A687" s="145">
        <v>1527</v>
      </c>
      <c r="C687" t="str">
        <f>INDEX(db[NB BM],A687)</f>
        <v>Garisan Segitigs Kojiko no.8</v>
      </c>
      <c r="D687" t="str">
        <f>INDEX(db[SUPPLIER],A687)</f>
        <v>ETJ</v>
      </c>
      <c r="E687" t="str">
        <f>INDEX(db[QTY/ CTN],A687)</f>
        <v>24 LSN</v>
      </c>
      <c r="F687" t="str">
        <f>INDEX(db[JENIS],A687)</f>
        <v>garisan</v>
      </c>
      <c r="G687">
        <f>INDEX(db[QTY X],A687)</f>
        <v>288</v>
      </c>
      <c r="H687" t="str">
        <f>INDEX(db[STN X],A687)</f>
        <v>PCS</v>
      </c>
    </row>
    <row r="688" spans="1:8" x14ac:dyDescent="0.25">
      <c r="A688" s="145">
        <v>1528</v>
      </c>
      <c r="C688" t="str">
        <f>INDEX(db[NB BM],A688)</f>
        <v>Pc Klg B-905 Mobil</v>
      </c>
      <c r="D688" t="str">
        <f>INDEX(db[SUPPLIER],A688)</f>
        <v>SURYA PRATAMA</v>
      </c>
      <c r="E688" t="str">
        <f>INDEX(db[QTY/ CTN],A688)</f>
        <v>120 PCS</v>
      </c>
      <c r="F688" t="str">
        <f>INDEX(db[JENIS],A688)</f>
        <v>pcase</v>
      </c>
      <c r="G688">
        <f>INDEX(db[QTY X],A688)</f>
        <v>120</v>
      </c>
      <c r="H688" t="str">
        <f>INDEX(db[STN X],A688)</f>
        <v>PCS</v>
      </c>
    </row>
    <row r="689" spans="1:8" x14ac:dyDescent="0.25">
      <c r="A689" s="145">
        <v>1529</v>
      </c>
      <c r="C689" t="str">
        <f>INDEX(db[NB BM],A689)</f>
        <v>Pc Magnit SPS-8631 Call/ Kalkulator</v>
      </c>
      <c r="D689" t="str">
        <f>INDEX(db[SUPPLIER],A689)</f>
        <v>SURYA PRATAMA</v>
      </c>
      <c r="E689" t="str">
        <f>INDEX(db[QTY/ CTN],A689)</f>
        <v>160 PCS</v>
      </c>
      <c r="F689" t="str">
        <f>INDEX(db[JENIS],A689)</f>
        <v>pcase</v>
      </c>
      <c r="G689">
        <f>INDEX(db[QTY X],A689)</f>
        <v>160</v>
      </c>
      <c r="H689" t="str">
        <f>INDEX(db[STN X],A689)</f>
        <v>PCS</v>
      </c>
    </row>
    <row r="690" spans="1:8" x14ac:dyDescent="0.25">
      <c r="A690" s="145">
        <v>1530</v>
      </c>
      <c r="C690" t="str">
        <f>INDEX(db[NB BM],A690)</f>
        <v>Kuas Trifelo Art TF-2023</v>
      </c>
      <c r="D690" t="str">
        <f>INDEX(db[SUPPLIER],A690)</f>
        <v>DUTA BUANA</v>
      </c>
      <c r="E690" t="str">
        <f>INDEX(db[QTY/ CTN],A690)</f>
        <v>240 SET</v>
      </c>
      <c r="F690" t="str">
        <f>INDEX(db[JENIS],A690)</f>
        <v>kuas</v>
      </c>
      <c r="G690">
        <f>INDEX(db[QTY X],A690)</f>
        <v>240</v>
      </c>
      <c r="H690" t="str">
        <f>INDEX(db[STN X],A690)</f>
        <v>SET</v>
      </c>
    </row>
    <row r="691" spans="1:8" x14ac:dyDescent="0.25">
      <c r="A691" s="145">
        <v>1531</v>
      </c>
      <c r="C691" t="str">
        <f>INDEX(db[NB BM],A691)</f>
        <v>Kuas Trifelo Art TF-2023 No.4,6,8,10,12</v>
      </c>
      <c r="D691" t="str">
        <f>INDEX(db[SUPPLIER],A691)</f>
        <v>DUTA BUANA</v>
      </c>
      <c r="E691" t="str">
        <f>INDEX(db[QTY/ CTN],A691)</f>
        <v>240 SET</v>
      </c>
      <c r="F691" t="str">
        <f>INDEX(db[JENIS],A691)</f>
        <v>kuas</v>
      </c>
      <c r="G691">
        <f>INDEX(db[QTY X],A691)</f>
        <v>240</v>
      </c>
      <c r="H691" t="str">
        <f>INDEX(db[STN X],A691)</f>
        <v>SET</v>
      </c>
    </row>
    <row r="692" spans="1:8" x14ac:dyDescent="0.25">
      <c r="A692" s="145">
        <v>1532</v>
      </c>
      <c r="C692" t="str">
        <f>INDEX(db[NB BM],A692)</f>
        <v>Kuas Trifelo Art TF-2023 No.2,4,6,8,10,13</v>
      </c>
      <c r="D692" t="str">
        <f>INDEX(db[SUPPLIER],A692)</f>
        <v>DUTA BUANA</v>
      </c>
      <c r="E692" t="str">
        <f>INDEX(db[QTY/ CTN],A692)</f>
        <v>240 SET</v>
      </c>
      <c r="F692" t="str">
        <f>INDEX(db[JENIS],A692)</f>
        <v>kuas</v>
      </c>
      <c r="G692">
        <f>INDEX(db[QTY X],A692)</f>
        <v>240</v>
      </c>
      <c r="H692" t="str">
        <f>INDEX(db[STN X],A692)</f>
        <v>SET</v>
      </c>
    </row>
    <row r="693" spans="1:8" x14ac:dyDescent="0.25">
      <c r="A693" s="145">
        <v>1533</v>
      </c>
      <c r="C693" t="str">
        <f>INDEX(db[NB BM],A693)</f>
        <v>L Leaf JK A5-7020 100lbr</v>
      </c>
      <c r="D693" t="str">
        <f>INDEX(db[SUPPLIER],A693)</f>
        <v>ATALI</v>
      </c>
      <c r="E693" t="str">
        <f>INDEX(db[QTY/ CTN],A693)</f>
        <v>96 PAK</v>
      </c>
      <c r="F693" t="str">
        <f>INDEX(db[JENIS],A693)</f>
        <v>ll</v>
      </c>
      <c r="G693">
        <f>INDEX(db[QTY X],A693)</f>
        <v>96</v>
      </c>
      <c r="H693" t="str">
        <f>INDEX(db[STN X],A693)</f>
        <v>PAK</v>
      </c>
    </row>
    <row r="694" spans="1:8" x14ac:dyDescent="0.25">
      <c r="A694" s="145">
        <v>1534</v>
      </c>
      <c r="C694" t="str">
        <f>INDEX(db[NB BM],A694)</f>
        <v>L Leaf JK A5-7020 50lbr</v>
      </c>
      <c r="D694" t="str">
        <f>INDEX(db[SUPPLIER],A694)</f>
        <v>ATALI</v>
      </c>
      <c r="E694" t="str">
        <f>INDEX(db[QTY/ CTN],A694)</f>
        <v>192 PAK</v>
      </c>
      <c r="F694" t="str">
        <f>INDEX(db[JENIS],A694)</f>
        <v>ll</v>
      </c>
      <c r="G694">
        <f>INDEX(db[QTY X],A694)</f>
        <v>192</v>
      </c>
      <c r="H694" t="str">
        <f>INDEX(db[STN X],A694)</f>
        <v>PAK</v>
      </c>
    </row>
    <row r="695" spans="1:8" x14ac:dyDescent="0.25">
      <c r="A695" s="145">
        <v>1535</v>
      </c>
      <c r="C695" t="str">
        <f>INDEX(db[NB BM],A695)</f>
        <v>L Leaf JK B5-7026 100lbr</v>
      </c>
      <c r="D695" t="str">
        <f>INDEX(db[SUPPLIER],A695)</f>
        <v>ATALI</v>
      </c>
      <c r="E695" t="str">
        <f>INDEX(db[QTY/ CTN],A695)</f>
        <v>80 PAK</v>
      </c>
      <c r="F695" t="str">
        <f>INDEX(db[JENIS],A695)</f>
        <v>LL</v>
      </c>
      <c r="G695">
        <f>INDEX(db[QTY X],A695)</f>
        <v>80</v>
      </c>
      <c r="H695" t="str">
        <f>INDEX(db[STN X],A695)</f>
        <v>PAK</v>
      </c>
    </row>
    <row r="696" spans="1:8" x14ac:dyDescent="0.25">
      <c r="A696" s="145">
        <v>1536</v>
      </c>
      <c r="C696" t="str">
        <f>INDEX(db[NB BM],A696)</f>
        <v>L Leaf JK B5-7026 50lbr</v>
      </c>
      <c r="D696" t="str">
        <f>INDEX(db[SUPPLIER],A696)</f>
        <v>ATALI</v>
      </c>
      <c r="E696" t="str">
        <f>INDEX(db[QTY/ CTN],A696)</f>
        <v>160 PAK</v>
      </c>
      <c r="F696" t="str">
        <f>INDEX(db[JENIS],A696)</f>
        <v>ll</v>
      </c>
      <c r="G696">
        <f>INDEX(db[QTY X],A696)</f>
        <v>160</v>
      </c>
      <c r="H696" t="str">
        <f>INDEX(db[STN X],A696)</f>
        <v>PAK</v>
      </c>
    </row>
    <row r="697" spans="1:8" x14ac:dyDescent="0.25">
      <c r="A697" s="145">
        <v>1537</v>
      </c>
      <c r="C697" t="str">
        <f>INDEX(db[NB BM],A697)</f>
        <v>Label JK LB-1 LY 1brs kuning</v>
      </c>
      <c r="D697" t="str">
        <f>INDEX(db[SUPPLIER],A697)</f>
        <v>ATALI</v>
      </c>
      <c r="E697" t="str">
        <f>INDEX(db[QTY/ CTN],A697)</f>
        <v>100 PAK (10 ROL)</v>
      </c>
      <c r="F697" t="str">
        <f>INDEX(db[JENIS],A697)</f>
        <v>label</v>
      </c>
      <c r="G697">
        <f>INDEX(db[QTY X],A697)</f>
        <v>1000</v>
      </c>
      <c r="H697" t="str">
        <f>INDEX(db[STN X],A697)</f>
        <v>ROL</v>
      </c>
    </row>
    <row r="698" spans="1:8" x14ac:dyDescent="0.25">
      <c r="A698" s="145">
        <v>1538</v>
      </c>
      <c r="C698" t="str">
        <f>INDEX(db[NB BM],A698)</f>
        <v>Label JK LB-2 RL 1brs</v>
      </c>
      <c r="D698" t="str">
        <f>INDEX(db[SUPPLIER],A698)</f>
        <v>ATALI</v>
      </c>
      <c r="E698" t="str">
        <f>INDEX(db[QTY/ CTN],A698)</f>
        <v>100 PAK (10 ROL)</v>
      </c>
      <c r="F698" t="str">
        <f>INDEX(db[JENIS],A698)</f>
        <v>label</v>
      </c>
      <c r="G698">
        <f>INDEX(db[QTY X],A698)</f>
        <v>1000</v>
      </c>
      <c r="H698" t="str">
        <f>INDEX(db[STN X],A698)</f>
        <v>ROL</v>
      </c>
    </row>
    <row r="699" spans="1:8" x14ac:dyDescent="0.25">
      <c r="A699" s="145">
        <v>1539</v>
      </c>
      <c r="C699" t="str">
        <f>INDEX(db[NB BM],A699)</f>
        <v>Label JK LB-3 2brs kuning</v>
      </c>
      <c r="D699" t="str">
        <f>INDEX(db[SUPPLIER],A699)</f>
        <v>ATALI</v>
      </c>
      <c r="E699" t="str">
        <f>INDEX(db[QTY/ CTN],A699)</f>
        <v>50 PAK (10 ROL)</v>
      </c>
      <c r="F699" t="str">
        <f>INDEX(db[JENIS],A699)</f>
        <v>label</v>
      </c>
      <c r="G699">
        <f>INDEX(db[QTY X],A699)</f>
        <v>500</v>
      </c>
      <c r="H699" t="str">
        <f>INDEX(db[STN X],A699)</f>
        <v>ROL</v>
      </c>
    </row>
    <row r="700" spans="1:8" x14ac:dyDescent="0.25">
      <c r="A700" s="145">
        <v>1540</v>
      </c>
      <c r="C700" t="str">
        <f>INDEX(db[NB BM],A700)</f>
        <v>Label JK LB-9 1brs hijau</v>
      </c>
      <c r="D700" t="str">
        <f>INDEX(db[SUPPLIER],A700)</f>
        <v>ATALI</v>
      </c>
      <c r="E700" t="str">
        <f>INDEX(db[QTY/ CTN],A700)</f>
        <v>100 PAK (10 ROL)</v>
      </c>
      <c r="F700" t="str">
        <f>INDEX(db[JENIS],A700)</f>
        <v>label</v>
      </c>
      <c r="G700">
        <f>INDEX(db[QTY X],A700)</f>
        <v>1000</v>
      </c>
      <c r="H700" t="str">
        <f>INDEX(db[STN X],A700)</f>
        <v>ROL</v>
      </c>
    </row>
    <row r="701" spans="1:8" x14ac:dyDescent="0.25">
      <c r="A701" s="145">
        <v>1541</v>
      </c>
      <c r="C701" t="str">
        <f>INDEX(db[NB BM],A701)</f>
        <v>Label JK LB-P2 CC 2brs Cacah</v>
      </c>
      <c r="D701" t="str">
        <f>INDEX(db[SUPPLIER],A701)</f>
        <v>ATALI</v>
      </c>
      <c r="E701" t="str">
        <f>INDEX(db[QTY/ CTN],A701)</f>
        <v>50 PAK (10 ROL)</v>
      </c>
      <c r="F701" t="str">
        <f>INDEX(db[JENIS],A701)</f>
        <v>label</v>
      </c>
      <c r="G701">
        <f>INDEX(db[QTY X],A701)</f>
        <v>500</v>
      </c>
      <c r="H701" t="str">
        <f>INDEX(db[STN X],A701)</f>
        <v>ROL</v>
      </c>
    </row>
    <row r="702" spans="1:8" x14ac:dyDescent="0.25">
      <c r="A702" s="145">
        <v>1542</v>
      </c>
      <c r="C702" t="str">
        <f>INDEX(db[NB BM],A702)</f>
        <v>Label JK LB-P2 CY 2brs kuning</v>
      </c>
      <c r="D702" t="str">
        <f>INDEX(db[SUPPLIER],A702)</f>
        <v>ATALI</v>
      </c>
      <c r="E702" t="str">
        <f>INDEX(db[QTY/ CTN],A702)</f>
        <v>50 PAK (10 ROL)</v>
      </c>
      <c r="F702" t="str">
        <f>INDEX(db[JENIS],A702)</f>
        <v>label</v>
      </c>
      <c r="G702">
        <f>INDEX(db[QTY X],A702)</f>
        <v>500</v>
      </c>
      <c r="H702" t="str">
        <f>INDEX(db[STN X],A702)</f>
        <v>ROL</v>
      </c>
    </row>
    <row r="703" spans="1:8" x14ac:dyDescent="0.25">
      <c r="A703" s="145">
        <v>1543</v>
      </c>
      <c r="C703" t="str">
        <f>INDEX(db[NB BM],A703)</f>
        <v>Label JK LB-P2 LN 2brs</v>
      </c>
      <c r="D703" t="str">
        <f>INDEX(db[SUPPLIER],A703)</f>
        <v>ATALI</v>
      </c>
      <c r="E703" t="str">
        <f>INDEX(db[QTY/ CTN],A703)</f>
        <v>50 PAK (10 ROL)</v>
      </c>
      <c r="F703" t="str">
        <f>INDEX(db[JENIS],A703)</f>
        <v>label</v>
      </c>
      <c r="G703">
        <f>INDEX(db[QTY X],A703)</f>
        <v>500</v>
      </c>
      <c r="H703" t="str">
        <f>INDEX(db[STN X],A703)</f>
        <v>ROL</v>
      </c>
    </row>
    <row r="704" spans="1:8" x14ac:dyDescent="0.25">
      <c r="A704" s="145">
        <v>1545</v>
      </c>
      <c r="C704" t="str">
        <f>INDEX(db[NB BM],A704)</f>
        <v>Mesin label harga JK MX-5500 M</v>
      </c>
      <c r="D704" t="str">
        <f>INDEX(db[SUPPLIER],A704)</f>
        <v>ATALI</v>
      </c>
      <c r="E704" t="str">
        <f>INDEX(db[QTY/ CTN],A704)</f>
        <v>20 PCS</v>
      </c>
      <c r="F704" t="str">
        <f>INDEX(db[JENIS],A704)</f>
        <v>label</v>
      </c>
      <c r="G704">
        <f>INDEX(db[QTY X],A704)</f>
        <v>20</v>
      </c>
      <c r="H704" t="str">
        <f>INDEX(db[STN X],A704)</f>
        <v>PCS</v>
      </c>
    </row>
    <row r="705" spans="1:8" x14ac:dyDescent="0.25">
      <c r="A705" s="145">
        <v>1546</v>
      </c>
      <c r="C705" t="str">
        <f>INDEX(db[NB BM],A705)</f>
        <v>Mesin label harga JK MX-6600 A</v>
      </c>
      <c r="D705" t="str">
        <f>INDEX(db[SUPPLIER],A705)</f>
        <v>ATALI</v>
      </c>
      <c r="E705" t="str">
        <f>INDEX(db[QTY/ CTN],A705)</f>
        <v>20 PCS</v>
      </c>
      <c r="F705" t="str">
        <f>INDEX(db[JENIS],A705)</f>
        <v>label</v>
      </c>
      <c r="G705">
        <f>INDEX(db[QTY X],A705)</f>
        <v>20</v>
      </c>
      <c r="H705" t="str">
        <f>INDEX(db[STN X],A705)</f>
        <v>PCS</v>
      </c>
    </row>
    <row r="706" spans="1:8" x14ac:dyDescent="0.25">
      <c r="A706" s="145">
        <v>1547</v>
      </c>
      <c r="C706" t="str">
        <f>INDEX(db[NB BM],A706)</f>
        <v>Lakban Bening</v>
      </c>
      <c r="D706" t="str">
        <f>INDEX(db[SUPPLIER],A706)</f>
        <v>WIN'S SENTOSA</v>
      </c>
      <c r="E706" t="str">
        <f>INDEX(db[QTY/ CTN],A706)</f>
        <v>20 PCS</v>
      </c>
      <c r="F706" t="str">
        <f>INDEX(db[JENIS],A706)</f>
        <v>isolasi</v>
      </c>
      <c r="G706">
        <f>INDEX(db[QTY X],A706)</f>
        <v>20</v>
      </c>
      <c r="H706" t="str">
        <f>INDEX(db[STN X],A706)</f>
        <v>PCS</v>
      </c>
    </row>
    <row r="707" spans="1:8" x14ac:dyDescent="0.25">
      <c r="A707" s="145">
        <v>1548</v>
      </c>
      <c r="C707" t="str">
        <f>INDEX(db[NB BM],A707)</f>
        <v>Plakban Bening 010</v>
      </c>
      <c r="D707" t="str">
        <f>INDEX(db[SUPPLIER],A707)</f>
        <v>WIN'S SENTOSA</v>
      </c>
      <c r="E707" t="str">
        <f>INDEX(db[QTY/ CTN],A707)</f>
        <v>120 LSN</v>
      </c>
      <c r="F707" t="str">
        <f>INDEX(db[JENIS],A707)</f>
        <v>isolasi</v>
      </c>
      <c r="G707">
        <f>INDEX(db[QTY X],A707)</f>
        <v>1440</v>
      </c>
      <c r="H707" t="str">
        <f>INDEX(db[STN X],A707)</f>
        <v>PCS</v>
      </c>
    </row>
    <row r="708" spans="1:8" x14ac:dyDescent="0.25">
      <c r="A708" s="145">
        <v>1549</v>
      </c>
      <c r="C708" t="str">
        <f>INDEX(db[NB BM],A708)</f>
        <v>Mika laminating JK LF 100-2231 A4</v>
      </c>
      <c r="D708" t="str">
        <f>INDEX(db[SUPPLIER],A708)</f>
        <v>ATALI</v>
      </c>
      <c r="E708" t="str">
        <f>INDEX(db[QTY/ CTN],A708)</f>
        <v>10 PAK (100 PCS)</v>
      </c>
      <c r="F708" t="str">
        <f>INDEX(db[JENIS],A708)</f>
        <v>mika</v>
      </c>
      <c r="G708">
        <f>INDEX(db[QTY X],A708)</f>
        <v>1000</v>
      </c>
      <c r="H708" t="str">
        <f>INDEX(db[STN X],A708)</f>
        <v>PCS</v>
      </c>
    </row>
    <row r="709" spans="1:8" x14ac:dyDescent="0.25">
      <c r="A709" s="145">
        <v>1550</v>
      </c>
      <c r="C709" t="str">
        <f>INDEX(db[NB BM],A709)</f>
        <v>Mika laminating JK LF 100-2234 F4</v>
      </c>
      <c r="D709" t="str">
        <f>INDEX(db[SUPPLIER],A709)</f>
        <v>ATALI</v>
      </c>
      <c r="E709" t="str">
        <f>INDEX(db[QTY/ CTN],A709)</f>
        <v>10 PAK (100 PCS)</v>
      </c>
      <c r="F709" t="str">
        <f>INDEX(db[JENIS],A709)</f>
        <v>mika</v>
      </c>
      <c r="G709">
        <f>INDEX(db[QTY X],A709)</f>
        <v>1000</v>
      </c>
      <c r="H709" t="str">
        <f>INDEX(db[STN X],A709)</f>
        <v>PCS</v>
      </c>
    </row>
    <row r="710" spans="1:8" x14ac:dyDescent="0.25">
      <c r="A710" s="145">
        <v>1551</v>
      </c>
      <c r="C710" t="str">
        <f>INDEX(db[NB BM],A710)</f>
        <v>Laminating ID Card DB 6898</v>
      </c>
      <c r="D710" t="str">
        <f>INDEX(db[SUPPLIER],A710)</f>
        <v>DB STATIONERY</v>
      </c>
      <c r="E710" t="str">
        <f>INDEX(db[QTY/ CTN],A710)</f>
        <v>130 PCS</v>
      </c>
      <c r="F710" t="str">
        <f>INDEX(db[JENIS],A710)</f>
        <v>dll</v>
      </c>
      <c r="G710">
        <f>INDEX(db[QTY X],A710)</f>
        <v>130</v>
      </c>
      <c r="H710" t="str">
        <f>INDEX(db[STN X],A710)</f>
        <v>PCS</v>
      </c>
    </row>
    <row r="711" spans="1:8" x14ac:dyDescent="0.25">
      <c r="A711" s="145">
        <v>1552</v>
      </c>
      <c r="C711" t="str">
        <f>INDEX(db[NB BM],A711)</f>
        <v>LCD Tab Writing 8.5"</v>
      </c>
      <c r="D711" t="str">
        <f>INDEX(db[SUPPLIER],A711)</f>
        <v>KAWAN SETIA (FELIX)</v>
      </c>
      <c r="E711" t="str">
        <f>INDEX(db[QTY/ CTN],A711)</f>
        <v>100 PCS</v>
      </c>
      <c r="F711" t="str">
        <f>INDEX(db[JENIS],A711)</f>
        <v>dll</v>
      </c>
      <c r="G711">
        <f>INDEX(db[QTY X],A711)</f>
        <v>100</v>
      </c>
      <c r="H711" t="str">
        <f>INDEX(db[STN X],A711)</f>
        <v>PCS</v>
      </c>
    </row>
    <row r="712" spans="1:8" x14ac:dyDescent="0.25">
      <c r="A712" s="145">
        <v>1553</v>
      </c>
      <c r="C712" t="str">
        <f>INDEX(db[NB BM],A712)</f>
        <v>Lem bakar kecil LBK-57 MS putih</v>
      </c>
      <c r="D712" t="str">
        <f>INDEX(db[SUPPLIER],A712)</f>
        <v>SURYA PRATAMA</v>
      </c>
      <c r="E712" t="str">
        <f>INDEX(db[QTY/ CTN],A712)</f>
        <v>25 PAK</v>
      </c>
      <c r="F712" t="str">
        <f>INDEX(db[JENIS],A712)</f>
        <v>lem</v>
      </c>
      <c r="G712">
        <f>INDEX(db[QTY X],A712)</f>
        <v>25</v>
      </c>
      <c r="H712" t="str">
        <f>INDEX(db[STN X],A712)</f>
        <v>PAK</v>
      </c>
    </row>
    <row r="713" spans="1:8" x14ac:dyDescent="0.25">
      <c r="A713" s="145">
        <v>1554</v>
      </c>
      <c r="C713" t="str">
        <f>INDEX(db[NB BM],A713)</f>
        <v>Lem Cair F-5036 50ml</v>
      </c>
      <c r="D713" t="str">
        <f>INDEX(db[SUPPLIER],A713)</f>
        <v>SAMUDERA ANGKASA JAYA</v>
      </c>
      <c r="E713" t="str">
        <f>INDEX(db[QTY/ CTN],A713)</f>
        <v>432 PCS</v>
      </c>
      <c r="F713" t="str">
        <f>INDEX(db[JENIS],A713)</f>
        <v>lem</v>
      </c>
      <c r="G713">
        <f>INDEX(db[QTY X],A713)</f>
        <v>432</v>
      </c>
      <c r="H713" t="str">
        <f>INDEX(db[STN X],A713)</f>
        <v>PCS</v>
      </c>
    </row>
    <row r="714" spans="1:8" x14ac:dyDescent="0.25">
      <c r="A714" s="145">
        <v>1555</v>
      </c>
      <c r="C714" t="str">
        <f>INDEX(db[NB BM],A714)</f>
        <v>Lem Kertas 15 GR LBR</v>
      </c>
      <c r="D714" t="str">
        <f>INDEX(db[SUPPLIER],A714)</f>
        <v>SINAR KOTA</v>
      </c>
      <c r="E714" t="str">
        <f>INDEX(db[QTY/ CTN],A714)</f>
        <v>160 LSN</v>
      </c>
      <c r="F714" t="str">
        <f>INDEX(db[JENIS],A714)</f>
        <v>lem</v>
      </c>
      <c r="G714">
        <f>INDEX(db[QTY X],A714)</f>
        <v>1920</v>
      </c>
      <c r="H714" t="str">
        <f>INDEX(db[STN X],A714)</f>
        <v>PCS</v>
      </c>
    </row>
    <row r="715" spans="1:8" x14ac:dyDescent="0.25">
      <c r="A715" s="145">
        <v>1556</v>
      </c>
      <c r="C715" t="str">
        <f>INDEX(db[NB BM],A715)</f>
        <v>Lem Renteng 1588 15ml</v>
      </c>
      <c r="D715" t="str">
        <f>INDEX(db[SUPPLIER],A715)</f>
        <v>SAMUDERA ANGKASA JAYA</v>
      </c>
      <c r="E715" t="str">
        <f>INDEX(db[QTY/ CTN],A715)</f>
        <v>160 LSN</v>
      </c>
      <c r="F715" t="str">
        <f>INDEX(db[JENIS],A715)</f>
        <v>lem</v>
      </c>
      <c r="G715">
        <f>INDEX(db[QTY X],A715)</f>
        <v>1920</v>
      </c>
      <c r="H715" t="str">
        <f>INDEX(db[STN X],A715)</f>
        <v>PCS</v>
      </c>
    </row>
    <row r="716" spans="1:8" x14ac:dyDescent="0.25">
      <c r="A716" s="145">
        <v>1557</v>
      </c>
      <c r="C716" t="str">
        <f>INDEX(db[NB BM],A716)</f>
        <v>Lem Stick TF-010</v>
      </c>
      <c r="D716" t="str">
        <f>INDEX(db[SUPPLIER],A716)</f>
        <v>DUTA BUANA</v>
      </c>
      <c r="E716" t="str">
        <f>INDEX(db[QTY/ CTN],A716)</f>
        <v>600 PCS</v>
      </c>
      <c r="F716" t="str">
        <f>INDEX(db[JENIS],A716)</f>
        <v>lem</v>
      </c>
      <c r="G716">
        <f>INDEX(db[QTY X],A716)</f>
        <v>600</v>
      </c>
      <c r="H716" t="str">
        <f>INDEX(db[STN X],A716)</f>
        <v>PCS</v>
      </c>
    </row>
    <row r="717" spans="1:8" x14ac:dyDescent="0.25">
      <c r="A717" s="145">
        <v>1558</v>
      </c>
      <c r="C717" t="str">
        <f>INDEX(db[NB BM],A717)</f>
        <v>Lem Tembak MT-505/ 20W</v>
      </c>
      <c r="D717" t="str">
        <f>INDEX(db[SUPPLIER],A717)</f>
        <v>SBS</v>
      </c>
      <c r="E717" t="str">
        <f>INDEX(db[QTY/ CTN],A717)</f>
        <v>96 PCS</v>
      </c>
      <c r="F717" t="str">
        <f>INDEX(db[JENIS],A717)</f>
        <v>lem</v>
      </c>
      <c r="G717">
        <f>INDEX(db[QTY X],A717)</f>
        <v>96</v>
      </c>
      <c r="H717" t="str">
        <f>INDEX(db[STN X],A717)</f>
        <v>PCS</v>
      </c>
    </row>
    <row r="718" spans="1:8" x14ac:dyDescent="0.25">
      <c r="A718" s="145">
        <v>1559</v>
      </c>
      <c r="C718" t="str">
        <f>INDEX(db[NB BM],A718)</f>
        <v>Lem tembak kecil ADTEK 119 TS</v>
      </c>
      <c r="D718" t="str">
        <f>INDEX(db[SUPPLIER],A718)</f>
        <v>ETJ</v>
      </c>
      <c r="E718" t="str">
        <f>INDEX(db[QTY/ CTN],A718)</f>
        <v>25 KG</v>
      </c>
      <c r="F718" t="str">
        <f>INDEX(db[JENIS],A718)</f>
        <v>lem</v>
      </c>
      <c r="G718">
        <f>INDEX(db[QTY X],A718)</f>
        <v>25</v>
      </c>
      <c r="H718" t="str">
        <f>INDEX(db[STN X],A718)</f>
        <v>KG</v>
      </c>
    </row>
    <row r="719" spans="1:8" x14ac:dyDescent="0.25">
      <c r="A719" s="145">
        <v>1560</v>
      </c>
      <c r="C719" t="str">
        <f>INDEX(db[NB BM],A719)</f>
        <v>Lem Cair TF-6038 60ml</v>
      </c>
      <c r="D719" t="str">
        <f>INDEX(db[SUPPLIER],A719)</f>
        <v>DUTA BUANA</v>
      </c>
      <c r="E719" t="str">
        <f>INDEX(db[QTY/ CTN],A719)</f>
        <v>30 LSN</v>
      </c>
      <c r="F719" t="str">
        <f>INDEX(db[JENIS],A719)</f>
        <v>lem</v>
      </c>
      <c r="G719">
        <f>INDEX(db[QTY X],A719)</f>
        <v>360</v>
      </c>
      <c r="H719" t="str">
        <f>INDEX(db[STN X],A719)</f>
        <v>PCS</v>
      </c>
    </row>
    <row r="720" spans="1:8" x14ac:dyDescent="0.25">
      <c r="A720" s="145">
        <v>1561</v>
      </c>
      <c r="C720" t="str">
        <f>INDEX(db[NB BM],A720)</f>
        <v>Letter Tray Besi Microtop MT 118-2/ 2ssn</v>
      </c>
      <c r="D720" t="str">
        <f>INDEX(db[SUPPLIER],A720)</f>
        <v>SBS</v>
      </c>
      <c r="E720" t="str">
        <f>INDEX(db[QTY/ CTN],A720)</f>
        <v>12 PCS</v>
      </c>
      <c r="F720" t="str">
        <f>INDEX(db[JENIS],A720)</f>
        <v>doc</v>
      </c>
      <c r="G720">
        <f>INDEX(db[QTY X],A720)</f>
        <v>12</v>
      </c>
      <c r="H720" t="str">
        <f>INDEX(db[STN X],A720)</f>
        <v>PCS</v>
      </c>
    </row>
    <row r="721" spans="1:8" x14ac:dyDescent="0.25">
      <c r="A721" s="145">
        <v>1562</v>
      </c>
      <c r="C721" t="str">
        <f>INDEX(db[NB BM],A721)</f>
        <v>Letter Tray Besi Microtop MT 118-3/ 3ssn</v>
      </c>
      <c r="D721" t="str">
        <f>INDEX(db[SUPPLIER],A721)</f>
        <v>SBS</v>
      </c>
      <c r="E721" t="str">
        <f>INDEX(db[QTY/ CTN],A721)</f>
        <v>12 PCS</v>
      </c>
      <c r="F721" t="str">
        <f>INDEX(db[JENIS],A721)</f>
        <v>doc</v>
      </c>
      <c r="G721">
        <f>INDEX(db[QTY X],A721)</f>
        <v>12</v>
      </c>
      <c r="H721" t="str">
        <f>INDEX(db[STN X],A721)</f>
        <v>PCS</v>
      </c>
    </row>
    <row r="722" spans="1:8" x14ac:dyDescent="0.25">
      <c r="A722" s="145">
        <v>1563</v>
      </c>
      <c r="C722" t="str">
        <f>INDEX(db[NB BM],A722)</f>
        <v>Letter Tray Besi Microtop MT 118-4/ 4ssn</v>
      </c>
      <c r="D722" t="str">
        <f>INDEX(db[SUPPLIER],A722)</f>
        <v>SBS</v>
      </c>
      <c r="E722" t="str">
        <f>INDEX(db[QTY/ CTN],A722)</f>
        <v>12 PCS</v>
      </c>
      <c r="F722" t="str">
        <f>INDEX(db[JENIS],A722)</f>
        <v>doc</v>
      </c>
      <c r="G722">
        <f>INDEX(db[QTY X],A722)</f>
        <v>12</v>
      </c>
      <c r="H722" t="str">
        <f>INDEX(db[STN X],A722)</f>
        <v>PCS</v>
      </c>
    </row>
    <row r="723" spans="1:8" x14ac:dyDescent="0.25">
      <c r="A723" s="145">
        <v>1564</v>
      </c>
      <c r="C723" t="str">
        <f>INDEX(db[NB BM],A723)</f>
        <v>Letter TraY Besi No.3</v>
      </c>
      <c r="D723" t="str">
        <f>INDEX(db[SUPPLIER],A723)</f>
        <v>SBS</v>
      </c>
      <c r="E723" t="str">
        <f>INDEX(db[QTY/ CTN],A723)</f>
        <v>1 CTN</v>
      </c>
      <c r="F723" t="str">
        <f>INDEX(db[JENIS],A723)</f>
        <v>doc</v>
      </c>
      <c r="G723">
        <f>INDEX(db[QTY X],A723)</f>
        <v>1</v>
      </c>
      <c r="H723" t="str">
        <f>INDEX(db[STN X],A723)</f>
        <v>CTN</v>
      </c>
    </row>
    <row r="724" spans="1:8" x14ac:dyDescent="0.25">
      <c r="A724" s="145">
        <v>1565</v>
      </c>
      <c r="C724" t="str">
        <f>INDEX(db[NB BM],A724)</f>
        <v>Letter Tray Besi Microtop MT 118-2/ 2 ssn</v>
      </c>
      <c r="D724" t="str">
        <f>INDEX(db[SUPPLIER],A724)</f>
        <v>SBS</v>
      </c>
      <c r="E724" t="str">
        <f>INDEX(db[QTY/ CTN],A724)</f>
        <v>12 PCS</v>
      </c>
      <c r="F724" t="str">
        <f>INDEX(db[JENIS],A724)</f>
        <v>doc</v>
      </c>
      <c r="G724">
        <f>INDEX(db[QTY X],A724)</f>
        <v>12</v>
      </c>
      <c r="H724" t="str">
        <f>INDEX(db[STN X],A724)</f>
        <v>PCS</v>
      </c>
    </row>
    <row r="725" spans="1:8" x14ac:dyDescent="0.25">
      <c r="A725" s="145">
        <v>1566</v>
      </c>
      <c r="C725" t="str">
        <f>INDEX(db[NB BM],A725)</f>
        <v>Letter Tray Besi Microtop MT 118-3/ 3ssn</v>
      </c>
      <c r="D725" t="str">
        <f>INDEX(db[SUPPLIER],A725)</f>
        <v>SBS</v>
      </c>
      <c r="E725" t="str">
        <f>INDEX(db[QTY/ CTN],A725)</f>
        <v>12 PCS</v>
      </c>
      <c r="F725" t="str">
        <f>INDEX(db[JENIS],A725)</f>
        <v>doc</v>
      </c>
      <c r="G725">
        <f>INDEX(db[QTY X],A725)</f>
        <v>12</v>
      </c>
      <c r="H725" t="str">
        <f>INDEX(db[STN X],A725)</f>
        <v>PCS</v>
      </c>
    </row>
    <row r="726" spans="1:8" x14ac:dyDescent="0.25">
      <c r="A726" s="145">
        <v>1567</v>
      </c>
      <c r="C726" t="str">
        <f>INDEX(db[NB BM],A726)</f>
        <v>Letter Tray Besi Microtop MT 118-4/ 4ssn</v>
      </c>
      <c r="D726" t="str">
        <f>INDEX(db[SUPPLIER],A726)</f>
        <v>SBS</v>
      </c>
      <c r="E726" t="str">
        <f>INDEX(db[QTY/ CTN],A726)</f>
        <v>12 PCS</v>
      </c>
      <c r="F726" t="str">
        <f>INDEX(db[JENIS],A726)</f>
        <v>doc</v>
      </c>
      <c r="G726">
        <f>INDEX(db[QTY X],A726)</f>
        <v>12</v>
      </c>
      <c r="H726" t="str">
        <f>INDEX(db[STN X],A726)</f>
        <v>PCS</v>
      </c>
    </row>
    <row r="727" spans="1:8" x14ac:dyDescent="0.25">
      <c r="A727" s="145">
        <v>1568</v>
      </c>
      <c r="C727" t="str">
        <f>INDEX(db[NB BM],A727)</f>
        <v>Lilin HBD NC 99-15 A</v>
      </c>
      <c r="D727" t="str">
        <f>INDEX(db[SUPPLIER],A727)</f>
        <v>PSM</v>
      </c>
      <c r="E727" t="str">
        <f>INDEX(db[QTY/ CTN],A727)</f>
        <v>144 SET</v>
      </c>
      <c r="F727" t="str">
        <f>INDEX(db[JENIS],A727)</f>
        <v>lilin</v>
      </c>
      <c r="G727">
        <f>INDEX(db[QTY X],A727)</f>
        <v>144</v>
      </c>
      <c r="H727" t="str">
        <f>INDEX(db[STN X],A727)</f>
        <v>SET</v>
      </c>
    </row>
    <row r="728" spans="1:8" x14ac:dyDescent="0.25">
      <c r="A728" s="145">
        <v>1569</v>
      </c>
      <c r="C728" t="str">
        <f>INDEX(db[NB BM],A728)</f>
        <v>Lilin Angka Shintoeng</v>
      </c>
      <c r="D728" t="str">
        <f>INDEX(db[SUPPLIER],A728)</f>
        <v>HANSA</v>
      </c>
      <c r="E728" t="str">
        <f>INDEX(db[QTY/ CTN],A728)</f>
        <v>100 LSN</v>
      </c>
      <c r="F728" t="str">
        <f>INDEX(db[JENIS],A728)</f>
        <v>lilin</v>
      </c>
      <c r="G728">
        <f>INDEX(db[QTY X],A728)</f>
        <v>1200</v>
      </c>
      <c r="H728" t="str">
        <f>INDEX(db[STN X],A728)</f>
        <v>PCS</v>
      </c>
    </row>
    <row r="729" spans="1:8" x14ac:dyDescent="0.25">
      <c r="A729" s="145">
        <v>1570</v>
      </c>
      <c r="C729" t="str">
        <f>INDEX(db[NB BM],A729)</f>
        <v>Lilin Angka Shintoeng No.1/2/3/4/8</v>
      </c>
      <c r="D729" t="str">
        <f>INDEX(db[SUPPLIER],A729)</f>
        <v>HANSA</v>
      </c>
      <c r="E729" t="str">
        <f>INDEX(db[QTY/ CTN],A729)</f>
        <v>100 LSN</v>
      </c>
      <c r="F729" t="str">
        <f>INDEX(db[JENIS],A729)</f>
        <v>lilin</v>
      </c>
      <c r="G729">
        <f>INDEX(db[QTY X],A729)</f>
        <v>1200</v>
      </c>
      <c r="H729" t="str">
        <f>INDEX(db[STN X],A729)</f>
        <v>PCS</v>
      </c>
    </row>
    <row r="730" spans="1:8" x14ac:dyDescent="0.25">
      <c r="A730" s="145">
        <v>1571</v>
      </c>
      <c r="C730" t="str">
        <f>INDEX(db[NB BM],A730)</f>
        <v>Lilin Angka Shintoeng No.9</v>
      </c>
      <c r="D730" t="str">
        <f>INDEX(db[SUPPLIER],A730)</f>
        <v>HANSA</v>
      </c>
      <c r="E730" t="str">
        <f>INDEX(db[QTY/ CTN],A730)</f>
        <v>100 LSN</v>
      </c>
      <c r="F730" t="str">
        <f>INDEX(db[JENIS],A730)</f>
        <v>lilin</v>
      </c>
      <c r="G730">
        <f>INDEX(db[QTY X],A730)</f>
        <v>1200</v>
      </c>
      <c r="H730" t="str">
        <f>INDEX(db[STN X],A730)</f>
        <v>PCS</v>
      </c>
    </row>
    <row r="731" spans="1:8" x14ac:dyDescent="0.25">
      <c r="A731" s="145">
        <v>1572</v>
      </c>
      <c r="C731" t="str">
        <f>INDEX(db[NB BM],A731)</f>
        <v>Lilin angka Shintoeng No.0 S/D 9</v>
      </c>
      <c r="D731" t="str">
        <f>INDEX(db[SUPPLIER],A731)</f>
        <v>HANSA</v>
      </c>
      <c r="E731">
        <f>INDEX(db[QTY/ CTN],A731)</f>
        <v>0</v>
      </c>
      <c r="F731" t="str">
        <f>INDEX(db[JENIS],A731)</f>
        <v>lilin</v>
      </c>
      <c r="G731" t="e">
        <f>INDEX(db[QTY X],A731)</f>
        <v>#VALUE!</v>
      </c>
      <c r="H731" t="str">
        <f>INDEX(db[STN X],A731)</f>
        <v/>
      </c>
    </row>
    <row r="732" spans="1:8" x14ac:dyDescent="0.25">
      <c r="A732" s="145">
        <v>1573</v>
      </c>
      <c r="C732" t="str">
        <f>INDEX(db[NB BM],A732)</f>
        <v>Lilin Angka Shintoeng No.0/1/2/3/4/5/6</v>
      </c>
      <c r="D732" t="str">
        <f>INDEX(db[SUPPLIER],A732)</f>
        <v>HANSA</v>
      </c>
      <c r="E732" t="str">
        <f>INDEX(db[QTY/ CTN],A732)</f>
        <v>100 LSN</v>
      </c>
      <c r="F732" t="str">
        <f>INDEX(db[JENIS],A732)</f>
        <v>lilin</v>
      </c>
      <c r="G732">
        <f>INDEX(db[QTY X],A732)</f>
        <v>1200</v>
      </c>
      <c r="H732" t="str">
        <f>INDEX(db[STN X],A732)</f>
        <v>PCS</v>
      </c>
    </row>
    <row r="733" spans="1:8" x14ac:dyDescent="0.25">
      <c r="A733" s="145">
        <v>1574</v>
      </c>
      <c r="C733" t="str">
        <f>INDEX(db[NB BM],A733)</f>
        <v>Lilin angka Shintoeng No.0</v>
      </c>
      <c r="D733" t="str">
        <f>INDEX(db[SUPPLIER],A733)</f>
        <v>HANSA</v>
      </c>
      <c r="E733" t="str">
        <f>INDEX(db[QTY/ CTN],A733)</f>
        <v>100 LSN</v>
      </c>
      <c r="F733" t="str">
        <f>INDEX(db[JENIS],A733)</f>
        <v>lilin</v>
      </c>
      <c r="G733">
        <f>INDEX(db[QTY X],A733)</f>
        <v>1200</v>
      </c>
      <c r="H733" t="str">
        <f>INDEX(db[STN X],A733)</f>
        <v>PCS</v>
      </c>
    </row>
    <row r="734" spans="1:8" x14ac:dyDescent="0.25">
      <c r="A734" s="145">
        <v>1575</v>
      </c>
      <c r="C734" t="str">
        <f>INDEX(db[NB BM],A734)</f>
        <v>Lilin angka Shintoeng no.1</v>
      </c>
      <c r="D734" t="str">
        <f>INDEX(db[SUPPLIER],A734)</f>
        <v>HANSA</v>
      </c>
      <c r="E734" t="str">
        <f>INDEX(db[QTY/ CTN],A734)</f>
        <v>100 LSN</v>
      </c>
      <c r="F734" t="str">
        <f>INDEX(db[JENIS],A734)</f>
        <v>lilin</v>
      </c>
      <c r="G734">
        <f>INDEX(db[QTY X],A734)</f>
        <v>1200</v>
      </c>
      <c r="H734" t="str">
        <f>INDEX(db[STN X],A734)</f>
        <v>PCS</v>
      </c>
    </row>
    <row r="735" spans="1:8" x14ac:dyDescent="0.25">
      <c r="A735" s="145">
        <v>1576</v>
      </c>
      <c r="C735" t="str">
        <f>INDEX(db[NB BM],A735)</f>
        <v>Lilin Angka Shintoeng No.1/2/3/4</v>
      </c>
      <c r="D735" t="str">
        <f>INDEX(db[SUPPLIER],A735)</f>
        <v>HANSA</v>
      </c>
      <c r="E735" t="str">
        <f>INDEX(db[QTY/ CTN],A735)</f>
        <v>100 LSN</v>
      </c>
      <c r="F735" t="str">
        <f>INDEX(db[JENIS],A735)</f>
        <v>lilin</v>
      </c>
      <c r="G735">
        <f>INDEX(db[QTY X],A735)</f>
        <v>1200</v>
      </c>
      <c r="H735" t="str">
        <f>INDEX(db[STN X],A735)</f>
        <v>PCS</v>
      </c>
    </row>
    <row r="736" spans="1:8" x14ac:dyDescent="0.25">
      <c r="A736" s="145">
        <v>1577</v>
      </c>
      <c r="C736" t="str">
        <f>INDEX(db[NB BM],A736)</f>
        <v>Lilin Angka Shintoeng No.1/2/3/4/5</v>
      </c>
      <c r="D736" t="str">
        <f>INDEX(db[SUPPLIER],A736)</f>
        <v>HANSA</v>
      </c>
      <c r="E736" t="str">
        <f>INDEX(db[QTY/ CTN],A736)</f>
        <v>100 LSN</v>
      </c>
      <c r="F736" t="str">
        <f>INDEX(db[JENIS],A736)</f>
        <v>lilin</v>
      </c>
      <c r="G736">
        <f>INDEX(db[QTY X],A736)</f>
        <v>1200</v>
      </c>
      <c r="H736" t="str">
        <f>INDEX(db[STN X],A736)</f>
        <v>PCS</v>
      </c>
    </row>
    <row r="737" spans="1:8" x14ac:dyDescent="0.25">
      <c r="A737" s="145">
        <v>1578</v>
      </c>
      <c r="C737" t="str">
        <f>INDEX(db[NB BM],A737)</f>
        <v>Lilin Angka Shintoeng No.1/2/3/4/5/6</v>
      </c>
      <c r="D737" t="str">
        <f>INDEX(db[SUPPLIER],A737)</f>
        <v>HANSA</v>
      </c>
      <c r="E737" t="str">
        <f>INDEX(db[QTY/ CTN],A737)</f>
        <v>100 LSN</v>
      </c>
      <c r="F737" t="str">
        <f>INDEX(db[JENIS],A737)</f>
        <v>lilin</v>
      </c>
      <c r="G737">
        <f>INDEX(db[QTY X],A737)</f>
        <v>1200</v>
      </c>
      <c r="H737" t="str">
        <f>INDEX(db[STN X],A737)</f>
        <v>PCS</v>
      </c>
    </row>
    <row r="738" spans="1:8" x14ac:dyDescent="0.25">
      <c r="A738" s="145">
        <v>1579</v>
      </c>
      <c r="C738" t="str">
        <f>INDEX(db[NB BM],A738)</f>
        <v>Lilin Angka Shintoeng No.1/2/4/5</v>
      </c>
      <c r="D738" t="str">
        <f>INDEX(db[SUPPLIER],A738)</f>
        <v>HANSA</v>
      </c>
      <c r="E738" t="str">
        <f>INDEX(db[QTY/ CTN],A738)</f>
        <v>100 LSN</v>
      </c>
      <c r="F738" t="str">
        <f>INDEX(db[JENIS],A738)</f>
        <v>lilin</v>
      </c>
      <c r="G738">
        <f>INDEX(db[QTY X],A738)</f>
        <v>1200</v>
      </c>
      <c r="H738" t="str">
        <f>INDEX(db[STN X],A738)</f>
        <v>PCS</v>
      </c>
    </row>
    <row r="739" spans="1:8" x14ac:dyDescent="0.25">
      <c r="A739" s="145">
        <v>1580</v>
      </c>
      <c r="C739" t="str">
        <f>INDEX(db[NB BM],A739)</f>
        <v>Lilin Angka Shintoeng No.2</v>
      </c>
      <c r="D739" t="str">
        <f>INDEX(db[SUPPLIER],A739)</f>
        <v>HANSA</v>
      </c>
      <c r="E739" t="str">
        <f>INDEX(db[QTY/ CTN],A739)</f>
        <v>100 LSN</v>
      </c>
      <c r="F739" t="str">
        <f>INDEX(db[JENIS],A739)</f>
        <v>lilin</v>
      </c>
      <c r="G739">
        <f>INDEX(db[QTY X],A739)</f>
        <v>1200</v>
      </c>
      <c r="H739" t="str">
        <f>INDEX(db[STN X],A739)</f>
        <v>PCS</v>
      </c>
    </row>
    <row r="740" spans="1:8" x14ac:dyDescent="0.25">
      <c r="A740" s="145">
        <v>1581</v>
      </c>
      <c r="C740" t="str">
        <f>INDEX(db[NB BM],A740)</f>
        <v>Lilin Angka Shintoeng No.2/3/4</v>
      </c>
      <c r="D740" t="str">
        <f>INDEX(db[SUPPLIER],A740)</f>
        <v>HANSA</v>
      </c>
      <c r="E740" t="str">
        <f>INDEX(db[QTY/ CTN],A740)</f>
        <v>100 LSN</v>
      </c>
      <c r="F740" t="str">
        <f>INDEX(db[JENIS],A740)</f>
        <v>lilin</v>
      </c>
      <c r="G740">
        <f>INDEX(db[QTY X],A740)</f>
        <v>1200</v>
      </c>
      <c r="H740" t="str">
        <f>INDEX(db[STN X],A740)</f>
        <v>PCS</v>
      </c>
    </row>
    <row r="741" spans="1:8" x14ac:dyDescent="0.25">
      <c r="A741" s="145">
        <v>1602</v>
      </c>
      <c r="C741" t="str">
        <f>INDEX(db[NB BM],A741)</f>
        <v>LL A5-50 lbr Rainbow Polos</v>
      </c>
      <c r="D741" t="str">
        <f>INDEX(db[SUPPLIER],A741)</f>
        <v>BINTANG SAUDARA</v>
      </c>
      <c r="E741" t="str">
        <f>INDEX(db[QTY/ CTN],A741)</f>
        <v>200 PAK</v>
      </c>
      <c r="F741" t="str">
        <f>INDEX(db[JENIS],A741)</f>
        <v>ll</v>
      </c>
      <c r="G741">
        <f>INDEX(db[QTY X],A741)</f>
        <v>200</v>
      </c>
      <c r="H741" t="str">
        <f>INDEX(db[STN X],A741)</f>
        <v>PAK</v>
      </c>
    </row>
    <row r="742" spans="1:8" x14ac:dyDescent="0.25">
      <c r="A742" s="145">
        <v>1603</v>
      </c>
      <c r="C742" t="str">
        <f>INDEX(db[NB BM],A742)</f>
        <v>L Leaf A5-50lbr Doted Titik</v>
      </c>
      <c r="D742" t="str">
        <f>INDEX(db[SUPPLIER],A742)</f>
        <v>BINTANG SAUDARA</v>
      </c>
      <c r="E742" t="str">
        <f>INDEX(db[QTY/ CTN],A742)</f>
        <v>200 PAK</v>
      </c>
      <c r="F742" t="str">
        <f>INDEX(db[JENIS],A742)</f>
        <v>ll</v>
      </c>
      <c r="G742">
        <f>INDEX(db[QTY X],A742)</f>
        <v>200</v>
      </c>
      <c r="H742" t="str">
        <f>INDEX(db[STN X],A742)</f>
        <v>PAK</v>
      </c>
    </row>
    <row r="743" spans="1:8" x14ac:dyDescent="0.25">
      <c r="A743" s="145">
        <v>1604</v>
      </c>
      <c r="C743" t="str">
        <f>INDEX(db[NB BM],A743)</f>
        <v>L Leaf JK A5-7020 100lbr</v>
      </c>
      <c r="D743" t="str">
        <f>INDEX(db[SUPPLIER],A743)</f>
        <v>ATALI</v>
      </c>
      <c r="E743" t="str">
        <f>INDEX(db[QTY/ CTN],A743)</f>
        <v>96 PAK</v>
      </c>
      <c r="F743" t="str">
        <f>INDEX(db[JENIS],A743)</f>
        <v>ll</v>
      </c>
      <c r="G743">
        <f>INDEX(db[QTY X],A743)</f>
        <v>96</v>
      </c>
      <c r="H743" t="str">
        <f>INDEX(db[STN X],A743)</f>
        <v>PAK</v>
      </c>
    </row>
    <row r="744" spans="1:8" x14ac:dyDescent="0.25">
      <c r="A744" s="145">
        <v>1605</v>
      </c>
      <c r="C744" t="str">
        <f>INDEX(db[NB BM],A744)</f>
        <v>L Leaf B5-100lbr Doted/ Titik</v>
      </c>
      <c r="D744" t="str">
        <f>INDEX(db[SUPPLIER],A744)</f>
        <v>BINTANG SAUDARA</v>
      </c>
      <c r="E744" t="str">
        <f>INDEX(db[QTY/ CTN],A744)</f>
        <v>160 PAK</v>
      </c>
      <c r="F744" t="str">
        <f>INDEX(db[JENIS],A744)</f>
        <v>ll</v>
      </c>
      <c r="G744">
        <f>INDEX(db[QTY X],A744)</f>
        <v>160</v>
      </c>
      <c r="H744" t="str">
        <f>INDEX(db[STN X],A744)</f>
        <v>PAK</v>
      </c>
    </row>
    <row r="745" spans="1:8" x14ac:dyDescent="0.25">
      <c r="A745" s="145">
        <v>1606</v>
      </c>
      <c r="C745" t="str">
        <f>INDEX(db[NB BM],A745)</f>
        <v>L Leaf B5-100 lbr koala MTK</v>
      </c>
      <c r="D745" t="str">
        <f>INDEX(db[SUPPLIER],A745)</f>
        <v>BINTANG JAYA</v>
      </c>
      <c r="E745" t="str">
        <f>INDEX(db[QTY/ CTN],A745)</f>
        <v>150 PAK</v>
      </c>
      <c r="F745" t="str">
        <f>INDEX(db[JENIS],A745)</f>
        <v>ll</v>
      </c>
      <c r="G745">
        <f>INDEX(db[QTY X],A745)</f>
        <v>150</v>
      </c>
      <c r="H745" t="str">
        <f>INDEX(db[STN X],A745)</f>
        <v>PAK</v>
      </c>
    </row>
    <row r="746" spans="1:8" x14ac:dyDescent="0.25">
      <c r="A746" s="145">
        <v>1607</v>
      </c>
      <c r="C746" t="str">
        <f>INDEX(db[NB BM],A746)</f>
        <v>L Leaf B5-100lbr Rainbow garis</v>
      </c>
      <c r="D746" t="str">
        <f>INDEX(db[SUPPLIER],A746)</f>
        <v>BINTANG SAUDARA</v>
      </c>
      <c r="E746" t="str">
        <f>INDEX(db[QTY/ CTN],A746)</f>
        <v>160 PAK</v>
      </c>
      <c r="F746" t="str">
        <f>INDEX(db[JENIS],A746)</f>
        <v>ll</v>
      </c>
      <c r="G746">
        <f>INDEX(db[QTY X],A746)</f>
        <v>160</v>
      </c>
      <c r="H746" t="str">
        <f>INDEX(db[STN X],A746)</f>
        <v>PAK</v>
      </c>
    </row>
    <row r="747" spans="1:8" x14ac:dyDescent="0.25">
      <c r="A747" s="145">
        <v>1609</v>
      </c>
      <c r="C747" t="str">
        <f>INDEX(db[NB BM],A747)</f>
        <v>L Leaf B5-50 lbr Koala MTK</v>
      </c>
      <c r="D747" t="str">
        <f>INDEX(db[SUPPLIER],A747)</f>
        <v>BINTANG JAYA</v>
      </c>
      <c r="E747" t="str">
        <f>INDEX(db[QTY/ CTN],A747)</f>
        <v>300 PAK</v>
      </c>
      <c r="F747" t="str">
        <f>INDEX(db[JENIS],A747)</f>
        <v>ll</v>
      </c>
      <c r="G747">
        <f>INDEX(db[QTY X],A747)</f>
        <v>300</v>
      </c>
      <c r="H747" t="str">
        <f>INDEX(db[STN X],A747)</f>
        <v>PAK</v>
      </c>
    </row>
    <row r="748" spans="1:8" x14ac:dyDescent="0.25">
      <c r="A748" s="145">
        <v>1610</v>
      </c>
      <c r="C748" t="str">
        <f>INDEX(db[NB BM],A748)</f>
        <v>L Leaf B5-50lbr Rainbow garis</v>
      </c>
      <c r="D748" t="str">
        <f>INDEX(db[SUPPLIER],A748)</f>
        <v>BINTANG SAUDARA</v>
      </c>
      <c r="E748" t="str">
        <f>INDEX(db[QTY/ CTN],A748)</f>
        <v>200 PAK</v>
      </c>
      <c r="F748" t="str">
        <f>INDEX(db[JENIS],A748)</f>
        <v>ll</v>
      </c>
      <c r="G748">
        <f>INDEX(db[QTY X],A748)</f>
        <v>200</v>
      </c>
      <c r="H748" t="str">
        <f>INDEX(db[STN X],A748)</f>
        <v>PAK</v>
      </c>
    </row>
    <row r="749" spans="1:8" x14ac:dyDescent="0.25">
      <c r="A749" s="145">
        <v>1611</v>
      </c>
      <c r="C749" t="str">
        <f>INDEX(db[NB BM],A749)</f>
        <v>Garisan LPY 2020-13</v>
      </c>
      <c r="D749" t="str">
        <f>INDEX(db[SUPPLIER],A749)</f>
        <v>PMJP</v>
      </c>
      <c r="E749" t="str">
        <f>INDEX(db[QTY/ CTN],A749)</f>
        <v>600 SET</v>
      </c>
      <c r="F749" t="str">
        <f>INDEX(db[JENIS],A749)</f>
        <v>garisan</v>
      </c>
      <c r="G749">
        <f>INDEX(db[QTY X],A749)</f>
        <v>600</v>
      </c>
      <c r="H749" t="str">
        <f>INDEX(db[STN X],A749)</f>
        <v>SET</v>
      </c>
    </row>
    <row r="750" spans="1:8" x14ac:dyDescent="0.25">
      <c r="A750" s="145">
        <v>1612</v>
      </c>
      <c r="C750" t="str">
        <f>INDEX(db[NB BM],A750)</f>
        <v>Garisan LPY 2020-4</v>
      </c>
      <c r="D750" t="str">
        <f>INDEX(db[SUPPLIER],A750)</f>
        <v>PMJP</v>
      </c>
      <c r="E750" t="str">
        <f>INDEX(db[QTY/ CTN],A750)</f>
        <v>600 SET</v>
      </c>
      <c r="F750" t="str">
        <f>INDEX(db[JENIS],A750)</f>
        <v>garisan</v>
      </c>
      <c r="G750">
        <f>INDEX(db[QTY X],A750)</f>
        <v>600</v>
      </c>
      <c r="H750" t="str">
        <f>INDEX(db[STN X],A750)</f>
        <v>SET</v>
      </c>
    </row>
    <row r="751" spans="1:8" x14ac:dyDescent="0.25">
      <c r="A751" s="145">
        <v>1613</v>
      </c>
      <c r="C751" t="str">
        <f>INDEX(db[NB BM],A751)</f>
        <v>Garisan LPY 2020-9</v>
      </c>
      <c r="D751" t="str">
        <f>INDEX(db[SUPPLIER],A751)</f>
        <v>PMJP</v>
      </c>
      <c r="E751" t="str">
        <f>INDEX(db[QTY/ CTN],A751)</f>
        <v>600 SET</v>
      </c>
      <c r="F751" t="str">
        <f>INDEX(db[JENIS],A751)</f>
        <v>garisan</v>
      </c>
      <c r="G751">
        <f>INDEX(db[QTY X],A751)</f>
        <v>600</v>
      </c>
      <c r="H751" t="str">
        <f>INDEX(db[STN X],A751)</f>
        <v>SET</v>
      </c>
    </row>
    <row r="752" spans="1:8" x14ac:dyDescent="0.25">
      <c r="A752" s="145">
        <v>1614</v>
      </c>
      <c r="C752" t="str">
        <f>INDEX(db[NB BM],A752)</f>
        <v>Magic Board 9002</v>
      </c>
      <c r="D752" t="str">
        <f>INDEX(db[SUPPLIER],A752)</f>
        <v>SBS</v>
      </c>
      <c r="E752" t="str">
        <f>INDEX(db[QTY/ CTN],A752)</f>
        <v>96 PCS</v>
      </c>
      <c r="F752" t="str">
        <f>INDEX(db[JENIS],A752)</f>
        <v>d/m board</v>
      </c>
      <c r="G752">
        <f>INDEX(db[QTY X],A752)</f>
        <v>96</v>
      </c>
      <c r="H752" t="str">
        <f>INDEX(db[STN X],A752)</f>
        <v>PCS</v>
      </c>
    </row>
    <row r="753" spans="1:8" x14ac:dyDescent="0.25">
      <c r="A753" s="145">
        <v>1615</v>
      </c>
      <c r="C753" t="str">
        <f>INDEX(db[NB BM],A753)</f>
        <v>Magic Board TK 0811</v>
      </c>
      <c r="D753" t="str">
        <f>INDEX(db[SUPPLIER],A753)</f>
        <v>SBS</v>
      </c>
      <c r="E753" t="str">
        <f>INDEX(db[QTY/ CTN],A753)</f>
        <v>72 PCS</v>
      </c>
      <c r="F753" t="str">
        <f>INDEX(db[JENIS],A753)</f>
        <v>d/m board</v>
      </c>
      <c r="G753">
        <f>INDEX(db[QTY X],A753)</f>
        <v>72</v>
      </c>
      <c r="H753" t="str">
        <f>INDEX(db[STN X],A753)</f>
        <v>PCS</v>
      </c>
    </row>
    <row r="754" spans="1:8" x14ac:dyDescent="0.25">
      <c r="A754" s="145">
        <v>1616</v>
      </c>
      <c r="C754" t="str">
        <f>INDEX(db[NB BM],A754)</f>
        <v>Magic Board TK 2001</v>
      </c>
      <c r="D754" t="str">
        <f>INDEX(db[SUPPLIER],A754)</f>
        <v>SBS</v>
      </c>
      <c r="E754" t="str">
        <f>INDEX(db[QTY/ CTN],A754)</f>
        <v>72 PCS</v>
      </c>
      <c r="F754" t="str">
        <f>INDEX(db[JENIS],A754)</f>
        <v>d/m board</v>
      </c>
      <c r="G754">
        <f>INDEX(db[QTY X],A754)</f>
        <v>72</v>
      </c>
      <c r="H754" t="str">
        <f>INDEX(db[STN X],A754)</f>
        <v>PCS</v>
      </c>
    </row>
    <row r="755" spans="1:8" x14ac:dyDescent="0.25">
      <c r="A755" s="145">
        <v>1617</v>
      </c>
      <c r="C755" t="str">
        <f>INDEX(db[NB BM],A755)</f>
        <v>Magic Board TK 2002</v>
      </c>
      <c r="D755" t="str">
        <f>INDEX(db[SUPPLIER],A755)</f>
        <v>SBS</v>
      </c>
      <c r="E755" t="str">
        <f>INDEX(db[QTY/ CTN],A755)</f>
        <v>96 PCS</v>
      </c>
      <c r="F755" t="str">
        <f>INDEX(db[JENIS],A755)</f>
        <v>d/m board</v>
      </c>
      <c r="G755">
        <f>INDEX(db[QTY X],A755)</f>
        <v>96</v>
      </c>
      <c r="H755" t="str">
        <f>INDEX(db[STN X],A755)</f>
        <v>PCS</v>
      </c>
    </row>
    <row r="756" spans="1:8" x14ac:dyDescent="0.25">
      <c r="A756" s="145">
        <v>1618</v>
      </c>
      <c r="C756" t="str">
        <f>INDEX(db[NB BM],A756)</f>
        <v>Magic Board TK 207</v>
      </c>
      <c r="D756" t="str">
        <f>INDEX(db[SUPPLIER],A756)</f>
        <v>SBS</v>
      </c>
      <c r="E756" t="str">
        <f>INDEX(db[QTY/ CTN],A756)</f>
        <v>144 PCS</v>
      </c>
      <c r="F756" t="str">
        <f>INDEX(db[JENIS],A756)</f>
        <v>d/m board</v>
      </c>
      <c r="G756">
        <f>INDEX(db[QTY X],A756)</f>
        <v>144</v>
      </c>
      <c r="H756" t="str">
        <f>INDEX(db[STN X],A756)</f>
        <v>PCS</v>
      </c>
    </row>
    <row r="757" spans="1:8" x14ac:dyDescent="0.25">
      <c r="A757" s="145">
        <v>1619</v>
      </c>
      <c r="C757" t="str">
        <f>INDEX(db[NB BM],A757)</f>
        <v>Magic Board TK 606</v>
      </c>
      <c r="D757" t="str">
        <f>INDEX(db[SUPPLIER],A757)</f>
        <v>SBS</v>
      </c>
      <c r="E757" t="str">
        <f>INDEX(db[QTY/ CTN],A757)</f>
        <v>72 PCS</v>
      </c>
      <c r="F757" t="str">
        <f>INDEX(db[JENIS],A757)</f>
        <v>d/m board</v>
      </c>
      <c r="G757">
        <f>INDEX(db[QTY X],A757)</f>
        <v>72</v>
      </c>
      <c r="H757" t="str">
        <f>INDEX(db[STN X],A757)</f>
        <v>PCS</v>
      </c>
    </row>
    <row r="758" spans="1:8" x14ac:dyDescent="0.25">
      <c r="A758" s="145">
        <v>1620</v>
      </c>
      <c r="C758" t="str">
        <f>INDEX(db[NB BM],A758)</f>
        <v>Magic Board TK 721</v>
      </c>
      <c r="D758" t="str">
        <f>INDEX(db[SUPPLIER],A758)</f>
        <v>SBS</v>
      </c>
      <c r="E758" t="str">
        <f>INDEX(db[QTY/ CTN],A758)</f>
        <v>72 PCS</v>
      </c>
      <c r="F758" t="str">
        <f>INDEX(db[JENIS],A758)</f>
        <v>d/m board</v>
      </c>
      <c r="G758">
        <f>INDEX(db[QTY X],A758)</f>
        <v>72</v>
      </c>
      <c r="H758" t="str">
        <f>INDEX(db[STN X],A758)</f>
        <v>PCS</v>
      </c>
    </row>
    <row r="759" spans="1:8" x14ac:dyDescent="0.25">
      <c r="A759" s="145">
        <v>1621</v>
      </c>
      <c r="C759" t="str">
        <f>INDEX(db[NB BM],A759)</f>
        <v>Magic Board TK 716</v>
      </c>
      <c r="D759" t="str">
        <f>INDEX(db[SUPPLIER],A759)</f>
        <v>SBS</v>
      </c>
      <c r="E759" t="str">
        <f>INDEX(db[QTY/ CTN],A759)</f>
        <v>72 PCS</v>
      </c>
      <c r="F759" t="str">
        <f>INDEX(db[JENIS],A759)</f>
        <v>d/m board</v>
      </c>
      <c r="G759">
        <f>INDEX(db[QTY X],A759)</f>
        <v>72</v>
      </c>
      <c r="H759" t="str">
        <f>INDEX(db[STN X],A759)</f>
        <v>PCS</v>
      </c>
    </row>
    <row r="760" spans="1:8" x14ac:dyDescent="0.25">
      <c r="A760" s="145">
        <v>1622</v>
      </c>
      <c r="C760" t="str">
        <f>INDEX(db[NB BM],A760)</f>
        <v>Magic Board TX 806</v>
      </c>
      <c r="D760" t="str">
        <f>INDEX(db[SUPPLIER],A760)</f>
        <v>SBS</v>
      </c>
      <c r="E760" t="str">
        <f>INDEX(db[QTY/ CTN],A760)</f>
        <v>144 PCS</v>
      </c>
      <c r="F760" t="str">
        <f>INDEX(db[JENIS],A760)</f>
        <v>d/m board</v>
      </c>
      <c r="G760">
        <f>INDEX(db[QTY X],A760)</f>
        <v>144</v>
      </c>
      <c r="H760" t="str">
        <f>INDEX(db[STN X],A760)</f>
        <v>PCS</v>
      </c>
    </row>
    <row r="761" spans="1:8" x14ac:dyDescent="0.25">
      <c r="A761" s="145">
        <v>1623</v>
      </c>
      <c r="C761" t="str">
        <f>INDEX(db[NB BM],A761)</f>
        <v>Magic Board TK 808</v>
      </c>
      <c r="D761" t="str">
        <f>INDEX(db[SUPPLIER],A761)</f>
        <v>SBS</v>
      </c>
      <c r="E761" t="str">
        <f>INDEX(db[QTY/ CTN],A761)</f>
        <v>72 PCS</v>
      </c>
      <c r="F761" t="str">
        <f>INDEX(db[JENIS],A761)</f>
        <v>d/m board</v>
      </c>
      <c r="G761">
        <f>INDEX(db[QTY X],A761)</f>
        <v>72</v>
      </c>
      <c r="H761" t="str">
        <f>INDEX(db[STN X],A761)</f>
        <v>PCS</v>
      </c>
    </row>
    <row r="762" spans="1:8" x14ac:dyDescent="0.25">
      <c r="A762" s="145">
        <v>1624</v>
      </c>
      <c r="C762" t="str">
        <f>INDEX(db[NB BM],A762)</f>
        <v>Magic Board TK 901</v>
      </c>
      <c r="D762" t="str">
        <f>INDEX(db[SUPPLIER],A762)</f>
        <v>SBS</v>
      </c>
      <c r="E762" t="str">
        <f>INDEX(db[QTY/ CTN],A762)</f>
        <v>144 PCS</v>
      </c>
      <c r="F762" t="str">
        <f>INDEX(db[JENIS],A762)</f>
        <v>d/m board</v>
      </c>
      <c r="G762">
        <f>INDEX(db[QTY X],A762)</f>
        <v>144</v>
      </c>
      <c r="H762" t="str">
        <f>INDEX(db[STN X],A762)</f>
        <v>PCS</v>
      </c>
    </row>
    <row r="763" spans="1:8" x14ac:dyDescent="0.25">
      <c r="A763" s="145">
        <v>1625</v>
      </c>
      <c r="C763" t="str">
        <f>INDEX(db[NB BM],A763)</f>
        <v>Magic Board TK 9810</v>
      </c>
      <c r="D763" t="str">
        <f>INDEX(db[SUPPLIER],A763)</f>
        <v>SBS</v>
      </c>
      <c r="E763" t="str">
        <f>INDEX(db[QTY/ CTN],A763)</f>
        <v>80 PCS</v>
      </c>
      <c r="F763" t="str">
        <f>INDEX(db[JENIS],A763)</f>
        <v>d/m board</v>
      </c>
      <c r="G763">
        <f>INDEX(db[QTY X],A763)</f>
        <v>80</v>
      </c>
      <c r="H763" t="str">
        <f>INDEX(db[STN X],A763)</f>
        <v>PCS</v>
      </c>
    </row>
    <row r="764" spans="1:8" x14ac:dyDescent="0.25">
      <c r="A764" s="145">
        <v>1627</v>
      </c>
      <c r="C764" t="str">
        <f>INDEX(db[NB BM],A764)</f>
        <v>Magic Board TK 9812</v>
      </c>
      <c r="D764" t="str">
        <f>INDEX(db[SUPPLIER],A764)</f>
        <v>SBS</v>
      </c>
      <c r="E764" t="str">
        <f>INDEX(db[QTY/ CTN],A764)</f>
        <v>96 PCS</v>
      </c>
      <c r="F764" t="str">
        <f>INDEX(db[JENIS],A764)</f>
        <v>d/m board</v>
      </c>
      <c r="G764">
        <f>INDEX(db[QTY X],A764)</f>
        <v>96</v>
      </c>
      <c r="H764" t="str">
        <f>INDEX(db[STN X],A764)</f>
        <v>PCS</v>
      </c>
    </row>
    <row r="765" spans="1:8" x14ac:dyDescent="0.25">
      <c r="A765" s="145">
        <v>1628</v>
      </c>
      <c r="C765" t="str">
        <f>INDEX(db[NB BM],A765)</f>
        <v>Magic Board TK 9813</v>
      </c>
      <c r="D765" t="str">
        <f>INDEX(db[SUPPLIER],A765)</f>
        <v>SBS</v>
      </c>
      <c r="E765" t="str">
        <f>INDEX(db[QTY/ CTN],A765)</f>
        <v>120 PCS</v>
      </c>
      <c r="F765" t="str">
        <f>INDEX(db[JENIS],A765)</f>
        <v>d/m board</v>
      </c>
      <c r="G765">
        <f>INDEX(db[QTY X],A765)</f>
        <v>120</v>
      </c>
      <c r="H765" t="str">
        <f>INDEX(db[STN X],A765)</f>
        <v>PCS</v>
      </c>
    </row>
    <row r="766" spans="1:8" x14ac:dyDescent="0.25">
      <c r="A766" s="145">
        <v>1629</v>
      </c>
      <c r="C766" t="str">
        <f>INDEX(db[NB BM],A766)</f>
        <v>Magic Board TK 9903</v>
      </c>
      <c r="D766" t="str">
        <f>INDEX(db[SUPPLIER],A766)</f>
        <v>SBS</v>
      </c>
      <c r="E766" t="str">
        <f>INDEX(db[QTY/ CTN],A766)</f>
        <v>72 PCS</v>
      </c>
      <c r="F766" t="str">
        <f>INDEX(db[JENIS],A766)</f>
        <v>d/m board</v>
      </c>
      <c r="G766">
        <f>INDEX(db[QTY X],A766)</f>
        <v>72</v>
      </c>
      <c r="H766" t="str">
        <f>INDEX(db[STN X],A766)</f>
        <v>PCS</v>
      </c>
    </row>
    <row r="767" spans="1:8" x14ac:dyDescent="0.25">
      <c r="A767" s="145">
        <v>1630</v>
      </c>
      <c r="C767" t="str">
        <f>INDEX(db[NB BM],A767)</f>
        <v>Magic Board TK 105</v>
      </c>
      <c r="D767" t="str">
        <f>INDEX(db[SUPPLIER],A767)</f>
        <v>SBS</v>
      </c>
      <c r="E767" t="str">
        <f>INDEX(db[QTY/ CTN],A767)</f>
        <v>96 PCS</v>
      </c>
      <c r="F767" t="str">
        <f>INDEX(db[JENIS],A767)</f>
        <v>d/m board</v>
      </c>
      <c r="G767">
        <f>INDEX(db[QTY X],A767)</f>
        <v>96</v>
      </c>
      <c r="H767" t="str">
        <f>INDEX(db[STN X],A767)</f>
        <v>PCS</v>
      </c>
    </row>
    <row r="768" spans="1:8" x14ac:dyDescent="0.25">
      <c r="A768" s="145">
        <v>1631</v>
      </c>
      <c r="C768" t="str">
        <f>INDEX(db[NB BM],A768)</f>
        <v>Magic Board TK 106</v>
      </c>
      <c r="D768" t="str">
        <f>INDEX(db[SUPPLIER],A768)</f>
        <v>SBS</v>
      </c>
      <c r="E768" t="str">
        <f>INDEX(db[QTY/ CTN],A768)</f>
        <v>96 PCS</v>
      </c>
      <c r="F768" t="str">
        <f>INDEX(db[JENIS],A768)</f>
        <v>d/m board</v>
      </c>
      <c r="G768">
        <f>INDEX(db[QTY X],A768)</f>
        <v>96</v>
      </c>
      <c r="H768" t="str">
        <f>INDEX(db[STN X],A768)</f>
        <v>PCS</v>
      </c>
    </row>
    <row r="769" spans="1:8" x14ac:dyDescent="0.25">
      <c r="A769" s="145">
        <v>1632</v>
      </c>
      <c r="C769" t="str">
        <f>INDEX(db[NB BM],A769)</f>
        <v>Kaca Pembesar JK MF-90</v>
      </c>
      <c r="D769" t="str">
        <f>INDEX(db[SUPPLIER],A769)</f>
        <v>ATALI</v>
      </c>
      <c r="E769" t="str">
        <f>INDEX(db[QTY/ CTN],A769)</f>
        <v>10 LSN</v>
      </c>
      <c r="F769" t="str">
        <f>INDEX(db[JENIS],A769)</f>
        <v>dll</v>
      </c>
      <c r="G769">
        <f>INDEX(db[QTY X],A769)</f>
        <v>120</v>
      </c>
      <c r="H769" t="str">
        <f>INDEX(db[STN X],A769)</f>
        <v>PCS</v>
      </c>
    </row>
    <row r="770" spans="1:8" x14ac:dyDescent="0.25">
      <c r="A770" s="145">
        <v>1633</v>
      </c>
      <c r="C770" t="str">
        <f>INDEX(db[NB BM],A770)</f>
        <v>Malam Shintoeng B 1W polos</v>
      </c>
      <c r="D770" t="str">
        <f>INDEX(db[SUPPLIER],A770)</f>
        <v>HANSA</v>
      </c>
      <c r="E770" t="str">
        <f>INDEX(db[QTY/ CTN],A770)</f>
        <v>180 PCS</v>
      </c>
      <c r="F770" t="str">
        <f>INDEX(db[JENIS],A770)</f>
        <v>lilin</v>
      </c>
      <c r="G770">
        <f>INDEX(db[QTY X],A770)</f>
        <v>180</v>
      </c>
      <c r="H770" t="str">
        <f>INDEX(db[STN X],A770)</f>
        <v>PCS</v>
      </c>
    </row>
    <row r="771" spans="1:8" x14ac:dyDescent="0.25">
      <c r="A771" s="145">
        <v>1634</v>
      </c>
      <c r="C771" t="str">
        <f>INDEX(db[NB BM],A771)</f>
        <v>Malam Shintoeng B 6-12W</v>
      </c>
      <c r="D771" t="str">
        <f>INDEX(db[SUPPLIER],A771)</f>
        <v>HANSA</v>
      </c>
      <c r="E771" t="str">
        <f>INDEX(db[QTY/ CTN],A771)</f>
        <v>150 PCS</v>
      </c>
      <c r="F771" t="str">
        <f>INDEX(db[JENIS],A771)</f>
        <v>lilin</v>
      </c>
      <c r="G771">
        <f>INDEX(db[QTY X],A771)</f>
        <v>150</v>
      </c>
      <c r="H771" t="str">
        <f>INDEX(db[STN X],A771)</f>
        <v>PCS</v>
      </c>
    </row>
    <row r="772" spans="1:8" x14ac:dyDescent="0.25">
      <c r="A772" s="145">
        <v>1635</v>
      </c>
      <c r="C772" t="str">
        <f>INDEX(db[NB BM],A772)</f>
        <v>Malam Shintoeng K 1W polos</v>
      </c>
      <c r="D772" t="str">
        <f>INDEX(db[SUPPLIER],A772)</f>
        <v>HANSA</v>
      </c>
      <c r="E772" t="str">
        <f>INDEX(db[QTY/ CTN],A772)</f>
        <v>480 PCS</v>
      </c>
      <c r="F772" t="str">
        <f>INDEX(db[JENIS],A772)</f>
        <v>lilin</v>
      </c>
      <c r="G772">
        <f>INDEX(db[QTY X],A772)</f>
        <v>480</v>
      </c>
      <c r="H772" t="str">
        <f>INDEX(db[STN X],A772)</f>
        <v>PCS</v>
      </c>
    </row>
    <row r="773" spans="1:8" x14ac:dyDescent="0.25">
      <c r="A773" s="145">
        <v>1636</v>
      </c>
      <c r="C773" t="str">
        <f>INDEX(db[NB BM],A773)</f>
        <v>Malam Shintoeng K 6-12W</v>
      </c>
      <c r="D773" t="str">
        <f>INDEX(db[SUPPLIER],A773)</f>
        <v>HANSA</v>
      </c>
      <c r="E773" t="str">
        <f>INDEX(db[QTY/ CTN],A773)</f>
        <v>480 PCS</v>
      </c>
      <c r="F773" t="str">
        <f>INDEX(db[JENIS],A773)</f>
        <v>lilin</v>
      </c>
      <c r="G773">
        <f>INDEX(db[QTY X],A773)</f>
        <v>480</v>
      </c>
      <c r="H773" t="str">
        <f>INDEX(db[STN X],A773)</f>
        <v>PCS</v>
      </c>
    </row>
    <row r="774" spans="1:8" x14ac:dyDescent="0.25">
      <c r="A774" s="145">
        <v>1637</v>
      </c>
      <c r="C774" t="str">
        <f>INDEX(db[NB BM],A774)</f>
        <v>Malam Shintoeng K 6-12W</v>
      </c>
      <c r="D774" t="str">
        <f>INDEX(db[SUPPLIER],A774)</f>
        <v>HANSA</v>
      </c>
      <c r="E774" t="str">
        <f>INDEX(db[QTY/ CTN],A774)</f>
        <v>480 PCS</v>
      </c>
      <c r="F774" t="str">
        <f>INDEX(db[JENIS],A774)</f>
        <v>lilin</v>
      </c>
      <c r="G774">
        <f>INDEX(db[QTY X],A774)</f>
        <v>480</v>
      </c>
      <c r="H774" t="str">
        <f>INDEX(db[STN X],A774)</f>
        <v>PCS</v>
      </c>
    </row>
    <row r="775" spans="1:8" x14ac:dyDescent="0.25">
      <c r="A775" s="145">
        <v>1638</v>
      </c>
      <c r="C775" t="str">
        <f>INDEX(db[NB BM],A775)</f>
        <v>Malam Shintoeng TG 1W polos</v>
      </c>
      <c r="D775" t="str">
        <f>INDEX(db[SUPPLIER],A775)</f>
        <v>HANSA</v>
      </c>
      <c r="E775" t="str">
        <f>INDEX(db[QTY/ CTN],A775)</f>
        <v>210 PCS</v>
      </c>
      <c r="F775" t="str">
        <f>INDEX(db[JENIS],A775)</f>
        <v>lilin</v>
      </c>
      <c r="G775">
        <f>INDEX(db[QTY X],A775)</f>
        <v>210</v>
      </c>
      <c r="H775" t="str">
        <f>INDEX(db[STN X],A775)</f>
        <v>PCS</v>
      </c>
    </row>
    <row r="776" spans="1:8" x14ac:dyDescent="0.25">
      <c r="A776" s="145">
        <v>1639</v>
      </c>
      <c r="C776" t="str">
        <f>INDEX(db[NB BM],A776)</f>
        <v>Malam Shintoeng TG 1W polos</v>
      </c>
      <c r="D776" t="str">
        <f>INDEX(db[SUPPLIER],A776)</f>
        <v>HANSA</v>
      </c>
      <c r="E776" t="str">
        <f>INDEX(db[QTY/ CTN],A776)</f>
        <v>210 PCS</v>
      </c>
      <c r="F776" t="str">
        <f>INDEX(db[JENIS],A776)</f>
        <v>lilin</v>
      </c>
      <c r="G776">
        <f>INDEX(db[QTY X],A776)</f>
        <v>210</v>
      </c>
      <c r="H776" t="str">
        <f>INDEX(db[STN X],A776)</f>
        <v>PCS</v>
      </c>
    </row>
    <row r="777" spans="1:8" x14ac:dyDescent="0.25">
      <c r="A777" s="145">
        <v>1640</v>
      </c>
      <c r="C777" t="str">
        <f>INDEX(db[NB BM],A777)</f>
        <v>Malam Shintoeng TG 6-12W</v>
      </c>
      <c r="D777" t="str">
        <f>INDEX(db[SUPPLIER],A777)</f>
        <v>HANSA</v>
      </c>
      <c r="E777" t="str">
        <f>INDEX(db[QTY/ CTN],A777)</f>
        <v>210 PCS</v>
      </c>
      <c r="F777" t="str">
        <f>INDEX(db[JENIS],A777)</f>
        <v>lilin</v>
      </c>
      <c r="G777">
        <f>INDEX(db[QTY X],A777)</f>
        <v>210</v>
      </c>
      <c r="H777" t="str">
        <f>INDEX(db[STN X],A777)</f>
        <v>PCS</v>
      </c>
    </row>
    <row r="778" spans="1:8" x14ac:dyDescent="0.25">
      <c r="A778" s="145">
        <v>1641</v>
      </c>
      <c r="C778" t="str">
        <f>INDEX(db[NB BM],A778)</f>
        <v>Malam Shintoeng K6-12W</v>
      </c>
      <c r="D778" t="str">
        <f>INDEX(db[SUPPLIER],A778)</f>
        <v>HANSA</v>
      </c>
      <c r="E778">
        <f>INDEX(db[QTY/ CTN],A778)</f>
        <v>0</v>
      </c>
      <c r="F778">
        <f>INDEX(db[JENIS],A778)</f>
        <v>0</v>
      </c>
      <c r="G778" t="e">
        <f>INDEX(db[QTY X],A778)</f>
        <v>#VALUE!</v>
      </c>
      <c r="H778" t="str">
        <f>INDEX(db[STN X],A778)</f>
        <v/>
      </c>
    </row>
    <row r="779" spans="1:8" x14ac:dyDescent="0.25">
      <c r="A779" s="145">
        <v>1642</v>
      </c>
      <c r="C779" t="str">
        <f>INDEX(db[NB BM],A779)</f>
        <v>Map Batik Sika</v>
      </c>
      <c r="D779" t="str">
        <f>INDEX(db[SUPPLIER],A779)</f>
        <v>GRAFINDO</v>
      </c>
      <c r="E779" t="str">
        <f>INDEX(db[QTY/ CTN],A779)</f>
        <v>600 PCS</v>
      </c>
      <c r="F779" t="str">
        <f>INDEX(db[JENIS],A779)</f>
        <v>map</v>
      </c>
      <c r="G779">
        <f>INDEX(db[QTY X],A779)</f>
        <v>600</v>
      </c>
      <c r="H779" t="str">
        <f>INDEX(db[STN X],A779)</f>
        <v>PCS</v>
      </c>
    </row>
    <row r="780" spans="1:8" x14ac:dyDescent="0.25">
      <c r="A780" s="145">
        <v>1643</v>
      </c>
      <c r="C780" t="str">
        <f>INDEX(db[NB BM],A780)</f>
        <v>Map Data Amplop Microtop F-53/ B6/ 11.5x23</v>
      </c>
      <c r="D780" t="str">
        <f>INDEX(db[SUPPLIER],A780)</f>
        <v>SBS</v>
      </c>
      <c r="E780" t="str">
        <f>INDEX(db[QTY/ CTN],A780)</f>
        <v>100 LSN</v>
      </c>
      <c r="F780" t="str">
        <f>INDEX(db[JENIS],A780)</f>
        <v>map</v>
      </c>
      <c r="G780">
        <f>INDEX(db[QTY X],A780)</f>
        <v>1200</v>
      </c>
      <c r="H780" t="str">
        <f>INDEX(db[STN X],A780)</f>
        <v>PCS</v>
      </c>
    </row>
    <row r="781" spans="1:8" x14ac:dyDescent="0.25">
      <c r="A781" s="145">
        <v>1644</v>
      </c>
      <c r="C781" t="str">
        <f>INDEX(db[NB BM],A781)</f>
        <v>Map Data Amplop Microtop F-54/ A5/ 17x23.3</v>
      </c>
      <c r="D781" t="str">
        <f>INDEX(db[SUPPLIER],A781)</f>
        <v>SBS</v>
      </c>
      <c r="E781" t="str">
        <f>INDEX(db[QTY/ CTN],A781)</f>
        <v>60 LSN</v>
      </c>
      <c r="F781" t="str">
        <f>INDEX(db[JENIS],A781)</f>
        <v>map</v>
      </c>
      <c r="G781">
        <f>INDEX(db[QTY X],A781)</f>
        <v>720</v>
      </c>
      <c r="H781" t="str">
        <f>INDEX(db[STN X],A781)</f>
        <v>PCS</v>
      </c>
    </row>
    <row r="782" spans="1:8" x14ac:dyDescent="0.25">
      <c r="A782" s="145">
        <v>1645</v>
      </c>
      <c r="C782" t="str">
        <f>INDEX(db[NB BM],A782)</f>
        <v>Map Data BM 53</v>
      </c>
      <c r="D782" t="str">
        <f>INDEX(db[SUPPLIER],A782)</f>
        <v>SBS</v>
      </c>
      <c r="E782" t="str">
        <f>INDEX(db[QTY/ CTN],A782)</f>
        <v>600 PCS</v>
      </c>
      <c r="F782" t="str">
        <f>INDEX(db[JENIS],A782)</f>
        <v>map</v>
      </c>
      <c r="G782">
        <f>INDEX(db[QTY X],A782)</f>
        <v>600</v>
      </c>
      <c r="H782" t="str">
        <f>INDEX(db[STN X],A782)</f>
        <v>PCS</v>
      </c>
    </row>
    <row r="783" spans="1:8" x14ac:dyDescent="0.25">
      <c r="A783" s="145">
        <v>1646</v>
      </c>
      <c r="C783" t="str">
        <f>INDEX(db[NB BM],A783)</f>
        <v>Map Data CF 57</v>
      </c>
      <c r="D783" t="str">
        <f>INDEX(db[SUPPLIER],A783)</f>
        <v>SBS</v>
      </c>
      <c r="E783" t="str">
        <f>INDEX(db[QTY/ CTN],A783)</f>
        <v>240 PCS</v>
      </c>
      <c r="F783" t="str">
        <f>INDEX(db[JENIS],A783)</f>
        <v>map</v>
      </c>
      <c r="G783">
        <f>INDEX(db[QTY X],A783)</f>
        <v>240</v>
      </c>
      <c r="H783" t="str">
        <f>INDEX(db[STN X],A783)</f>
        <v>PCS</v>
      </c>
    </row>
    <row r="784" spans="1:8" x14ac:dyDescent="0.25">
      <c r="A784" s="145">
        <v>1647</v>
      </c>
      <c r="C784" t="str">
        <f>INDEX(db[NB BM],A784)</f>
        <v>Map dokumen keeper 40lbr TNT-021</v>
      </c>
      <c r="D784" t="str">
        <f>INDEX(db[SUPPLIER],A784)</f>
        <v>HTB</v>
      </c>
      <c r="E784" t="str">
        <f>INDEX(db[QTY/ CTN],A784)</f>
        <v>4 BOX (45 PCS)</v>
      </c>
      <c r="F784" t="str">
        <f>INDEX(db[JENIS],A784)</f>
        <v>map</v>
      </c>
      <c r="G784">
        <f>INDEX(db[QTY X],A784)</f>
        <v>180</v>
      </c>
      <c r="H784" t="str">
        <f>INDEX(db[STN X],A784)</f>
        <v>PCS</v>
      </c>
    </row>
    <row r="785" spans="1:8" x14ac:dyDescent="0.25">
      <c r="A785" s="145">
        <v>1648</v>
      </c>
      <c r="C785" t="str">
        <f>INDEX(db[NB BM],A785)</f>
        <v>Map Jaring TZ 6003</v>
      </c>
      <c r="D785" t="str">
        <f>INDEX(db[SUPPLIER],A785)</f>
        <v>PMJP</v>
      </c>
      <c r="E785" t="str">
        <f>INDEX(db[QTY/ CTN],A785)</f>
        <v>80 LSN</v>
      </c>
      <c r="F785" t="str">
        <f>INDEX(db[JENIS],A785)</f>
        <v>map</v>
      </c>
      <c r="G785">
        <f>INDEX(db[QTY X],A785)</f>
        <v>960</v>
      </c>
      <c r="H785" t="str">
        <f>INDEX(db[STN X],A785)</f>
        <v>PCS</v>
      </c>
    </row>
    <row r="786" spans="1:8" x14ac:dyDescent="0.25">
      <c r="A786" s="145">
        <v>1649</v>
      </c>
      <c r="C786" t="str">
        <f>INDEX(db[NB BM],A786)</f>
        <v>Map Sika kcg AC-05 biru</v>
      </c>
      <c r="D786" t="str">
        <f>INDEX(db[SUPPLIER],A786)</f>
        <v>GRAFINDO</v>
      </c>
      <c r="E786" t="str">
        <f>INDEX(db[QTY/ CTN],A786)</f>
        <v>50 LSN</v>
      </c>
      <c r="F786" t="str">
        <f>INDEX(db[JENIS],A786)</f>
        <v>map</v>
      </c>
      <c r="G786">
        <f>INDEX(db[QTY X],A786)</f>
        <v>600</v>
      </c>
      <c r="H786" t="str">
        <f>INDEX(db[STN X],A786)</f>
        <v>PCS</v>
      </c>
    </row>
    <row r="787" spans="1:8" x14ac:dyDescent="0.25">
      <c r="A787" s="145">
        <v>1650</v>
      </c>
      <c r="C787" t="str">
        <f>INDEX(db[NB BM],A787)</f>
        <v>Map Sika kcg AC-05 biru</v>
      </c>
      <c r="D787" t="str">
        <f>INDEX(db[SUPPLIER],A787)</f>
        <v>GRAFINDO</v>
      </c>
      <c r="E787" t="str">
        <f>INDEX(db[QTY/ CTN],A787)</f>
        <v>50 LSN</v>
      </c>
      <c r="F787" t="str">
        <f>INDEX(db[JENIS],A787)</f>
        <v>map</v>
      </c>
      <c r="G787">
        <f>INDEX(db[QTY X],A787)</f>
        <v>600</v>
      </c>
      <c r="H787" t="str">
        <f>INDEX(db[STN X],A787)</f>
        <v>PCS</v>
      </c>
    </row>
    <row r="788" spans="1:8" x14ac:dyDescent="0.25">
      <c r="A788" s="145">
        <v>1651</v>
      </c>
      <c r="C788" t="str">
        <f>INDEX(db[NB BM],A788)</f>
        <v>Map Sika kcg AC-05 Hijau</v>
      </c>
      <c r="D788" t="str">
        <f>INDEX(db[SUPPLIER],A788)</f>
        <v>GRAFINDO</v>
      </c>
      <c r="E788" t="str">
        <f>INDEX(db[QTY/ CTN],A788)</f>
        <v>50 LSN</v>
      </c>
      <c r="F788" t="str">
        <f>INDEX(db[JENIS],A788)</f>
        <v>map</v>
      </c>
      <c r="G788">
        <f>INDEX(db[QTY X],A788)</f>
        <v>600</v>
      </c>
      <c r="H788" t="str">
        <f>INDEX(db[STN X],A788)</f>
        <v>PCS</v>
      </c>
    </row>
    <row r="789" spans="1:8" x14ac:dyDescent="0.25">
      <c r="A789" s="145">
        <v>1652</v>
      </c>
      <c r="C789" t="str">
        <f>INDEX(db[NB BM],A789)</f>
        <v>Map Sika kcg AC-05 kuning</v>
      </c>
      <c r="D789" t="str">
        <f>INDEX(db[SUPPLIER],A789)</f>
        <v>GRAFINDO</v>
      </c>
      <c r="E789" t="str">
        <f>INDEX(db[QTY/ CTN],A789)</f>
        <v>50 LSN</v>
      </c>
      <c r="F789" t="str">
        <f>INDEX(db[JENIS],A789)</f>
        <v>map</v>
      </c>
      <c r="G789">
        <f>INDEX(db[QTY X],A789)</f>
        <v>600</v>
      </c>
      <c r="H789" t="str">
        <f>INDEX(db[STN X],A789)</f>
        <v>PCS</v>
      </c>
    </row>
    <row r="790" spans="1:8" x14ac:dyDescent="0.25">
      <c r="A790" s="145">
        <v>1653</v>
      </c>
      <c r="C790" t="str">
        <f>INDEX(db[NB BM],A790)</f>
        <v>Map Sika kcg AC-05 kuning</v>
      </c>
      <c r="D790" t="str">
        <f>INDEX(db[SUPPLIER],A790)</f>
        <v>GRAFINDO</v>
      </c>
      <c r="E790" t="str">
        <f>INDEX(db[QTY/ CTN],A790)</f>
        <v>50 LSN</v>
      </c>
      <c r="F790" t="str">
        <f>INDEX(db[JENIS],A790)</f>
        <v>map</v>
      </c>
      <c r="G790">
        <f>INDEX(db[QTY X],A790)</f>
        <v>600</v>
      </c>
      <c r="H790" t="str">
        <f>INDEX(db[STN X],A790)</f>
        <v>PCS</v>
      </c>
    </row>
    <row r="791" spans="1:8" x14ac:dyDescent="0.25">
      <c r="A791" s="145">
        <v>1654</v>
      </c>
      <c r="C791" t="str">
        <f>INDEX(db[NB BM],A791)</f>
        <v>Map Sika kcg AC-05 merah</v>
      </c>
      <c r="D791" t="str">
        <f>INDEX(db[SUPPLIER],A791)</f>
        <v>GRAFINDO</v>
      </c>
      <c r="E791" t="str">
        <f>INDEX(db[QTY/ CTN],A791)</f>
        <v>50 LSN</v>
      </c>
      <c r="F791" t="str">
        <f>INDEX(db[JENIS],A791)</f>
        <v>map</v>
      </c>
      <c r="G791">
        <f>INDEX(db[QTY X],A791)</f>
        <v>600</v>
      </c>
      <c r="H791" t="str">
        <f>INDEX(db[STN X],A791)</f>
        <v>PCS</v>
      </c>
    </row>
    <row r="792" spans="1:8" x14ac:dyDescent="0.25">
      <c r="A792" s="145">
        <v>1655</v>
      </c>
      <c r="C792" t="str">
        <f>INDEX(db[NB BM],A792)</f>
        <v>Map Sika kcg AC-05 putih</v>
      </c>
      <c r="D792" t="str">
        <f>INDEX(db[SUPPLIER],A792)</f>
        <v>GRAFINDO</v>
      </c>
      <c r="E792" t="str">
        <f>INDEX(db[QTY/ CTN],A792)</f>
        <v>50 LSN</v>
      </c>
      <c r="F792" t="str">
        <f>INDEX(db[JENIS],A792)</f>
        <v>map</v>
      </c>
      <c r="G792">
        <f>INDEX(db[QTY X],A792)</f>
        <v>600</v>
      </c>
      <c r="H792" t="str">
        <f>INDEX(db[STN X],A792)</f>
        <v>PCS</v>
      </c>
    </row>
    <row r="793" spans="1:8" x14ac:dyDescent="0.25">
      <c r="A793" s="145">
        <v>1656</v>
      </c>
      <c r="C793" t="str">
        <f>INDEX(db[NB BM],A793)</f>
        <v>Map Sika kcg AC-05 putih</v>
      </c>
      <c r="D793" t="str">
        <f>INDEX(db[SUPPLIER],A793)</f>
        <v>GRAFINDO</v>
      </c>
      <c r="E793" t="str">
        <f>INDEX(db[QTY/ CTN],A793)</f>
        <v>50 LSN</v>
      </c>
      <c r="F793" t="str">
        <f>INDEX(db[JENIS],A793)</f>
        <v>map</v>
      </c>
      <c r="G793">
        <f>INDEX(db[QTY X],A793)</f>
        <v>600</v>
      </c>
      <c r="H793" t="str">
        <f>INDEX(db[STN X],A793)</f>
        <v>PCS</v>
      </c>
    </row>
    <row r="794" spans="1:8" x14ac:dyDescent="0.25">
      <c r="A794" s="145">
        <v>1657</v>
      </c>
      <c r="C794" t="str">
        <f>INDEX(db[NB BM],A794)</f>
        <v>Map Kancing Sika AC-25 Biru</v>
      </c>
      <c r="D794" t="str">
        <f>INDEX(db[SUPPLIER],A794)</f>
        <v>GRAFINDO</v>
      </c>
      <c r="E794" t="str">
        <f>INDEX(db[QTY/ CTN],A794)</f>
        <v>50 LSN</v>
      </c>
      <c r="F794" t="str">
        <f>INDEX(db[JENIS],A794)</f>
        <v>map</v>
      </c>
      <c r="G794">
        <f>INDEX(db[QTY X],A794)</f>
        <v>600</v>
      </c>
      <c r="H794" t="str">
        <f>INDEX(db[STN X],A794)</f>
        <v>PCS</v>
      </c>
    </row>
    <row r="795" spans="1:8" x14ac:dyDescent="0.25">
      <c r="A795" s="145">
        <v>1658</v>
      </c>
      <c r="C795" t="str">
        <f>INDEX(db[NB BM],A795)</f>
        <v>Map kcg Atos Giru</v>
      </c>
      <c r="D795" t="str">
        <f>INDEX(db[SUPPLIER],A795)</f>
        <v>GRAFINDO</v>
      </c>
      <c r="E795" t="str">
        <f>INDEX(db[QTY/ CTN],A795)</f>
        <v>50 LSN</v>
      </c>
      <c r="F795" t="str">
        <f>INDEX(db[JENIS],A795)</f>
        <v>map</v>
      </c>
      <c r="G795">
        <f>INDEX(db[QTY X],A795)</f>
        <v>600</v>
      </c>
      <c r="H795" t="str">
        <f>INDEX(db[STN X],A795)</f>
        <v>PCS</v>
      </c>
    </row>
    <row r="796" spans="1:8" x14ac:dyDescent="0.25">
      <c r="A796" s="145">
        <v>1659</v>
      </c>
      <c r="C796" t="str">
        <f>INDEX(db[NB BM],A796)</f>
        <v>Map kcg Atos Merah</v>
      </c>
      <c r="D796" t="str">
        <f>INDEX(db[SUPPLIER],A796)</f>
        <v>GRAFINDO</v>
      </c>
      <c r="E796" t="str">
        <f>INDEX(db[QTY/ CTN],A796)</f>
        <v>50 LSN</v>
      </c>
      <c r="F796" t="str">
        <f>INDEX(db[JENIS],A796)</f>
        <v>map</v>
      </c>
      <c r="G796">
        <f>INDEX(db[QTY X],A796)</f>
        <v>600</v>
      </c>
      <c r="H796" t="str">
        <f>INDEX(db[STN X],A796)</f>
        <v>PCS</v>
      </c>
    </row>
    <row r="797" spans="1:8" x14ac:dyDescent="0.25">
      <c r="A797" s="145">
        <v>1660</v>
      </c>
      <c r="C797" t="str">
        <f>INDEX(db[NB BM],A797)</f>
        <v>Map kcg Atos Kuning</v>
      </c>
      <c r="D797" t="str">
        <f>INDEX(db[SUPPLIER],A797)</f>
        <v>GRAFINDO</v>
      </c>
      <c r="E797" t="str">
        <f>INDEX(db[QTY/ CTN],A797)</f>
        <v>50 LSN</v>
      </c>
      <c r="F797" t="str">
        <f>INDEX(db[JENIS],A797)</f>
        <v>map</v>
      </c>
      <c r="G797">
        <f>INDEX(db[QTY X],A797)</f>
        <v>600</v>
      </c>
      <c r="H797" t="str">
        <f>INDEX(db[STN X],A797)</f>
        <v>PCS</v>
      </c>
    </row>
    <row r="798" spans="1:8" x14ac:dyDescent="0.25">
      <c r="A798" s="145">
        <v>1661</v>
      </c>
      <c r="C798" t="str">
        <f>INDEX(db[NB BM],A798)</f>
        <v>Map Clear holder AC-105 putih</v>
      </c>
      <c r="D798" t="str">
        <f>INDEX(db[SUPPLIER],A798)</f>
        <v>GRAFINDO</v>
      </c>
      <c r="E798" t="str">
        <f>INDEX(db[QTY/ CTN],A798)</f>
        <v>60 LSN</v>
      </c>
      <c r="F798" t="str">
        <f>INDEX(db[JENIS],A798)</f>
        <v>map</v>
      </c>
      <c r="G798">
        <f>INDEX(db[QTY X],A798)</f>
        <v>720</v>
      </c>
      <c r="H798" t="str">
        <f>INDEX(db[STN X],A798)</f>
        <v>PCS</v>
      </c>
    </row>
    <row r="799" spans="1:8" x14ac:dyDescent="0.25">
      <c r="A799" s="145">
        <v>1662</v>
      </c>
      <c r="C799" t="str">
        <f>INDEX(db[NB BM],A799)</f>
        <v>Map Clear holder AC-105 putih</v>
      </c>
      <c r="D799" t="str">
        <f>INDEX(db[SUPPLIER],A799)</f>
        <v>GRAFINDO</v>
      </c>
      <c r="E799" t="str">
        <f>INDEX(db[QTY/ CTN],A799)</f>
        <v>60 LSN</v>
      </c>
      <c r="F799" t="str">
        <f>INDEX(db[JENIS],A799)</f>
        <v>map</v>
      </c>
      <c r="G799">
        <f>INDEX(db[QTY X],A799)</f>
        <v>720</v>
      </c>
      <c r="H799" t="str">
        <f>INDEX(db[STN X],A799)</f>
        <v>PCS</v>
      </c>
    </row>
    <row r="800" spans="1:8" x14ac:dyDescent="0.25">
      <c r="A800" s="145">
        <v>1663</v>
      </c>
      <c r="C800" t="str">
        <f>INDEX(db[NB BM],A800)</f>
        <v>Map Clear holder AC-105 biru</v>
      </c>
      <c r="D800" t="str">
        <f>INDEX(db[SUPPLIER],A800)</f>
        <v>GRAFINDO</v>
      </c>
      <c r="E800" t="str">
        <f>INDEX(db[QTY/ CTN],A800)</f>
        <v>60 LSN</v>
      </c>
      <c r="F800" t="str">
        <f>INDEX(db[JENIS],A800)</f>
        <v>map</v>
      </c>
      <c r="G800">
        <f>INDEX(db[QTY X],A800)</f>
        <v>720</v>
      </c>
      <c r="H800" t="str">
        <f>INDEX(db[STN X],A800)</f>
        <v>PCS</v>
      </c>
    </row>
    <row r="801" spans="1:8" x14ac:dyDescent="0.25">
      <c r="A801" s="145">
        <v>1664</v>
      </c>
      <c r="C801" t="str">
        <f>INDEX(db[NB BM],A801)</f>
        <v>Map Clear holder AC-105 biru</v>
      </c>
      <c r="D801" t="str">
        <f>INDEX(db[SUPPLIER],A801)</f>
        <v>GRAFINDO</v>
      </c>
      <c r="E801" t="str">
        <f>INDEX(db[QTY/ CTN],A801)</f>
        <v>60 LSN</v>
      </c>
      <c r="F801" t="str">
        <f>INDEX(db[JENIS],A801)</f>
        <v>map</v>
      </c>
      <c r="G801">
        <f>INDEX(db[QTY X],A801)</f>
        <v>720</v>
      </c>
      <c r="H801" t="str">
        <f>INDEX(db[STN X],A801)</f>
        <v>PCS</v>
      </c>
    </row>
    <row r="802" spans="1:8" x14ac:dyDescent="0.25">
      <c r="A802" s="145">
        <v>1665</v>
      </c>
      <c r="C802" t="str">
        <f>INDEX(db[NB BM],A802)</f>
        <v>Map Clear holder AC-105 hijau</v>
      </c>
      <c r="D802" t="str">
        <f>INDEX(db[SUPPLIER],A802)</f>
        <v>GRAFINDO</v>
      </c>
      <c r="E802" t="str">
        <f>INDEX(db[QTY/ CTN],A802)</f>
        <v>60 LSN</v>
      </c>
      <c r="F802" t="str">
        <f>INDEX(db[JENIS],A802)</f>
        <v>map</v>
      </c>
      <c r="G802">
        <f>INDEX(db[QTY X],A802)</f>
        <v>720</v>
      </c>
      <c r="H802" t="str">
        <f>INDEX(db[STN X],A802)</f>
        <v>PCS</v>
      </c>
    </row>
    <row r="803" spans="1:8" x14ac:dyDescent="0.25">
      <c r="A803" s="145">
        <v>1666</v>
      </c>
      <c r="C803" t="str">
        <f>INDEX(db[NB BM],A803)</f>
        <v>Map Clear holder AC-105 hijau</v>
      </c>
      <c r="D803" t="str">
        <f>INDEX(db[SUPPLIER],A803)</f>
        <v>GRAFINDO</v>
      </c>
      <c r="E803" t="str">
        <f>INDEX(db[QTY/ CTN],A803)</f>
        <v>60 LSN</v>
      </c>
      <c r="F803" t="str">
        <f>INDEX(db[JENIS],A803)</f>
        <v>map</v>
      </c>
      <c r="G803">
        <f>INDEX(db[QTY X],A803)</f>
        <v>720</v>
      </c>
      <c r="H803" t="str">
        <f>INDEX(db[STN X],A803)</f>
        <v>PCS</v>
      </c>
    </row>
    <row r="804" spans="1:8" x14ac:dyDescent="0.25">
      <c r="A804" s="145">
        <v>1667</v>
      </c>
      <c r="C804" t="str">
        <f>INDEX(db[NB BM],A804)</f>
        <v>Map Clear holder AC-105 kuning</v>
      </c>
      <c r="D804" t="str">
        <f>INDEX(db[SUPPLIER],A804)</f>
        <v>GRAFINDO</v>
      </c>
      <c r="E804" t="str">
        <f>INDEX(db[QTY/ CTN],A804)</f>
        <v>60 LSN</v>
      </c>
      <c r="F804" t="str">
        <f>INDEX(db[JENIS],A804)</f>
        <v>map</v>
      </c>
      <c r="G804">
        <f>INDEX(db[QTY X],A804)</f>
        <v>720</v>
      </c>
      <c r="H804" t="str">
        <f>INDEX(db[STN X],A804)</f>
        <v>PCS</v>
      </c>
    </row>
    <row r="805" spans="1:8" x14ac:dyDescent="0.25">
      <c r="A805" s="145">
        <v>1668</v>
      </c>
      <c r="C805" t="str">
        <f>INDEX(db[NB BM],A805)</f>
        <v>Map Clear holder AC-105 kuning</v>
      </c>
      <c r="D805" t="str">
        <f>INDEX(db[SUPPLIER],A805)</f>
        <v>GRAFINDO</v>
      </c>
      <c r="E805" t="str">
        <f>INDEX(db[QTY/ CTN],A805)</f>
        <v>60 LSN</v>
      </c>
      <c r="F805" t="str">
        <f>INDEX(db[JENIS],A805)</f>
        <v>map</v>
      </c>
      <c r="G805">
        <f>INDEX(db[QTY X],A805)</f>
        <v>720</v>
      </c>
      <c r="H805" t="str">
        <f>INDEX(db[STN X],A805)</f>
        <v>PCS</v>
      </c>
    </row>
    <row r="806" spans="1:8" x14ac:dyDescent="0.25">
      <c r="A806" s="145">
        <v>1669</v>
      </c>
      <c r="C806" t="str">
        <f>INDEX(db[NB BM],A806)</f>
        <v>Map Clear holder AC-105 merah</v>
      </c>
      <c r="D806" t="str">
        <f>INDEX(db[SUPPLIER],A806)</f>
        <v>GRAFINDO</v>
      </c>
      <c r="E806" t="str">
        <f>INDEX(db[QTY/ CTN],A806)</f>
        <v>60 LSN</v>
      </c>
      <c r="F806" t="str">
        <f>INDEX(db[JENIS],A806)</f>
        <v>map</v>
      </c>
      <c r="G806">
        <f>INDEX(db[QTY X],A806)</f>
        <v>720</v>
      </c>
      <c r="H806" t="str">
        <f>INDEX(db[STN X],A806)</f>
        <v>PCS</v>
      </c>
    </row>
    <row r="807" spans="1:8" x14ac:dyDescent="0.25">
      <c r="A807" s="145">
        <v>1670</v>
      </c>
      <c r="C807" t="str">
        <f>INDEX(db[NB BM],A807)</f>
        <v>Map Clear holder AC-105 merah</v>
      </c>
      <c r="D807" t="str">
        <f>INDEX(db[SUPPLIER],A807)</f>
        <v>GRAFINDO</v>
      </c>
      <c r="E807" t="str">
        <f>INDEX(db[QTY/ CTN],A807)</f>
        <v>60 LSN</v>
      </c>
      <c r="F807" t="str">
        <f>INDEX(db[JENIS],A807)</f>
        <v>map</v>
      </c>
      <c r="G807">
        <f>INDEX(db[QTY X],A807)</f>
        <v>720</v>
      </c>
      <c r="H807" t="str">
        <f>INDEX(db[STN X],A807)</f>
        <v>PCS</v>
      </c>
    </row>
    <row r="808" spans="1:8" x14ac:dyDescent="0.25">
      <c r="A808" s="145">
        <v>1671</v>
      </c>
      <c r="C808" t="str">
        <f>INDEX(db[NB BM],A808)</f>
        <v>Map School Bag Hijau Muda</v>
      </c>
      <c r="D808" t="str">
        <f>INDEX(db[SUPPLIER],A808)</f>
        <v>SBS</v>
      </c>
      <c r="E808" t="str">
        <f>INDEX(db[QTY/ CTN],A808)</f>
        <v>1 CTN</v>
      </c>
      <c r="F808" t="str">
        <f>INDEX(db[JENIS],A808)</f>
        <v>map</v>
      </c>
      <c r="G808">
        <f>INDEX(db[QTY X],A808)</f>
        <v>1</v>
      </c>
      <c r="H808" t="str">
        <f>INDEX(db[STN X],A808)</f>
        <v>CTN</v>
      </c>
    </row>
    <row r="809" spans="1:8" x14ac:dyDescent="0.25">
      <c r="A809" s="145">
        <v>1672</v>
      </c>
      <c r="C809" t="str">
        <f>INDEX(db[NB BM],A809)</f>
        <v>Map Rest Bio 800 Biru</v>
      </c>
      <c r="D809" t="str">
        <f>INDEX(db[SUPPLIER],A809)</f>
        <v>CAHAYA GEMILANG</v>
      </c>
      <c r="E809" t="str">
        <f>INDEX(db[QTY/ CTN],A809)</f>
        <v>240 PCS</v>
      </c>
      <c r="F809" t="str">
        <f>INDEX(db[JENIS],A809)</f>
        <v>map</v>
      </c>
      <c r="G809">
        <f>INDEX(db[QTY X],A809)</f>
        <v>240</v>
      </c>
      <c r="H809" t="str">
        <f>INDEX(db[STN X],A809)</f>
        <v>PCS</v>
      </c>
    </row>
    <row r="810" spans="1:8" x14ac:dyDescent="0.25">
      <c r="A810" s="145">
        <v>1673</v>
      </c>
      <c r="C810" t="str">
        <f>INDEX(db[NB BM],A810)</f>
        <v>Map Rest Bio 800 Hijau</v>
      </c>
      <c r="D810" t="str">
        <f>INDEX(db[SUPPLIER],A810)</f>
        <v>CAHAYA GEMILANG</v>
      </c>
      <c r="E810" t="str">
        <f>INDEX(db[QTY/ CTN],A810)</f>
        <v>240 PCS</v>
      </c>
      <c r="F810" t="str">
        <f>INDEX(db[JENIS],A810)</f>
        <v>map</v>
      </c>
      <c r="G810">
        <f>INDEX(db[QTY X],A810)</f>
        <v>240</v>
      </c>
      <c r="H810" t="str">
        <f>INDEX(db[STN X],A810)</f>
        <v>PCS</v>
      </c>
    </row>
    <row r="811" spans="1:8" x14ac:dyDescent="0.25">
      <c r="A811" s="145">
        <v>1674</v>
      </c>
      <c r="C811" t="str">
        <f>INDEX(db[NB BM],A811)</f>
        <v>Map Rest Bio 800 Hitam</v>
      </c>
      <c r="D811" t="str">
        <f>INDEX(db[SUPPLIER],A811)</f>
        <v>CAHAYA GEMILANG</v>
      </c>
      <c r="E811" t="str">
        <f>INDEX(db[QTY/ CTN],A811)</f>
        <v>240 PCS</v>
      </c>
      <c r="F811" t="str">
        <f>INDEX(db[JENIS],A811)</f>
        <v>map</v>
      </c>
      <c r="G811">
        <f>INDEX(db[QTY X],A811)</f>
        <v>240</v>
      </c>
      <c r="H811" t="str">
        <f>INDEX(db[STN X],A811)</f>
        <v>PCS</v>
      </c>
    </row>
    <row r="812" spans="1:8" x14ac:dyDescent="0.25">
      <c r="A812" s="145">
        <v>1675</v>
      </c>
      <c r="C812" t="str">
        <f>INDEX(db[NB BM],A812)</f>
        <v>Map Rest Bio 800 Kuning</v>
      </c>
      <c r="D812" t="str">
        <f>INDEX(db[SUPPLIER],A812)</f>
        <v>CAHAYA GEMILANG</v>
      </c>
      <c r="E812" t="str">
        <f>INDEX(db[QTY/ CTN],A812)</f>
        <v>240 PCS</v>
      </c>
      <c r="F812" t="str">
        <f>INDEX(db[JENIS],A812)</f>
        <v>map</v>
      </c>
      <c r="G812">
        <f>INDEX(db[QTY X],A812)</f>
        <v>240</v>
      </c>
      <c r="H812" t="str">
        <f>INDEX(db[STN X],A812)</f>
        <v>PCS</v>
      </c>
    </row>
    <row r="813" spans="1:8" x14ac:dyDescent="0.25">
      <c r="A813" s="145">
        <v>1676</v>
      </c>
      <c r="C813" t="str">
        <f>INDEX(db[NB BM],A813)</f>
        <v>Map Rest Bio 800 Merah</v>
      </c>
      <c r="D813" t="str">
        <f>INDEX(db[SUPPLIER],A813)</f>
        <v>CAHAYA GEMILANG</v>
      </c>
      <c r="E813" t="str">
        <f>INDEX(db[QTY/ CTN],A813)</f>
        <v>240 PCS</v>
      </c>
      <c r="F813" t="str">
        <f>INDEX(db[JENIS],A813)</f>
        <v>map</v>
      </c>
      <c r="G813">
        <f>INDEX(db[QTY X],A813)</f>
        <v>240</v>
      </c>
      <c r="H813" t="str">
        <f>INDEX(db[STN X],A813)</f>
        <v>PCS</v>
      </c>
    </row>
    <row r="814" spans="1:8" x14ac:dyDescent="0.25">
      <c r="A814" s="145">
        <v>1677</v>
      </c>
      <c r="C814" t="str">
        <f>INDEX(db[NB BM],A814)</f>
        <v>Map Tali Sika kcg AC-06 Biru</v>
      </c>
      <c r="D814" t="str">
        <f>INDEX(db[SUPPLIER],A814)</f>
        <v>GRAFINDO</v>
      </c>
      <c r="E814" t="str">
        <f>INDEX(db[QTY/ CTN],A814)</f>
        <v>50 LSN</v>
      </c>
      <c r="F814" t="str">
        <f>INDEX(db[JENIS],A814)</f>
        <v>map</v>
      </c>
      <c r="G814">
        <f>INDEX(db[QTY X],A814)</f>
        <v>600</v>
      </c>
      <c r="H814" t="str">
        <f>INDEX(db[STN X],A814)</f>
        <v>PCS</v>
      </c>
    </row>
    <row r="815" spans="1:8" x14ac:dyDescent="0.25">
      <c r="A815" s="145">
        <v>1678</v>
      </c>
      <c r="C815" t="str">
        <f>INDEX(db[NB BM],A815)</f>
        <v>Map Tali Sika kcg AC-06 Hijau</v>
      </c>
      <c r="D815" t="str">
        <f>INDEX(db[SUPPLIER],A815)</f>
        <v>GRAFINDO</v>
      </c>
      <c r="E815" t="str">
        <f>INDEX(db[QTY/ CTN],A815)</f>
        <v>50 LSN</v>
      </c>
      <c r="F815" t="str">
        <f>INDEX(db[JENIS],A815)</f>
        <v>map</v>
      </c>
      <c r="G815">
        <f>INDEX(db[QTY X],A815)</f>
        <v>600</v>
      </c>
      <c r="H815" t="str">
        <f>INDEX(db[STN X],A815)</f>
        <v>PCS</v>
      </c>
    </row>
    <row r="816" spans="1:8" x14ac:dyDescent="0.25">
      <c r="A816" s="145">
        <v>1679</v>
      </c>
      <c r="C816" t="str">
        <f>INDEX(db[NB BM],A816)</f>
        <v>Map Tali Sika kcg AC-06 Kuning</v>
      </c>
      <c r="D816" t="str">
        <f>INDEX(db[SUPPLIER],A816)</f>
        <v>GRAFINDO</v>
      </c>
      <c r="E816" t="str">
        <f>INDEX(db[QTY/ CTN],A816)</f>
        <v>50 LSN</v>
      </c>
      <c r="F816" t="str">
        <f>INDEX(db[JENIS],A816)</f>
        <v>map</v>
      </c>
      <c r="G816">
        <f>INDEX(db[QTY X],A816)</f>
        <v>600</v>
      </c>
      <c r="H816" t="str">
        <f>INDEX(db[STN X],A816)</f>
        <v>PCS</v>
      </c>
    </row>
    <row r="817" spans="1:8" x14ac:dyDescent="0.25">
      <c r="A817" s="145">
        <v>1680</v>
      </c>
      <c r="C817" s="147" t="str">
        <f>INDEX(db[NB BM],A817)</f>
        <v>Map Tali Sika kcg AC-06 Merah</v>
      </c>
      <c r="D817" s="147" t="str">
        <f>INDEX(db[SUPPLIER],A817)</f>
        <v>GRAFINDO</v>
      </c>
      <c r="E817" s="147" t="str">
        <f>INDEX(db[QTY/ CTN],A817)</f>
        <v>50 LSN</v>
      </c>
      <c r="F817" s="147" t="str">
        <f>INDEX(db[JENIS],A817)</f>
        <v>map</v>
      </c>
      <c r="G817" s="147">
        <f>INDEX(db[QTY X],A817)</f>
        <v>600</v>
      </c>
      <c r="H817" s="147" t="str">
        <f>INDEX(db[STN X],A817)</f>
        <v>PCS</v>
      </c>
    </row>
    <row r="818" spans="1:8" x14ac:dyDescent="0.25">
      <c r="A818" s="145">
        <v>1681</v>
      </c>
      <c r="C818" s="147" t="str">
        <f>INDEX(db[NB BM],A818)</f>
        <v>Map Tali Sika kcg AC-06 Merah</v>
      </c>
      <c r="D818" s="147" t="str">
        <f>INDEX(db[SUPPLIER],A818)</f>
        <v>GRAFINDO</v>
      </c>
      <c r="E818" s="147" t="str">
        <f>INDEX(db[QTY/ CTN],A818)</f>
        <v>50 LSN</v>
      </c>
      <c r="F818" s="147" t="str">
        <f>INDEX(db[JENIS],A818)</f>
        <v>map</v>
      </c>
      <c r="G818" s="147">
        <f>INDEX(db[QTY X],A818)</f>
        <v>600</v>
      </c>
      <c r="H818" s="147" t="str">
        <f>INDEX(db[STN X],A818)</f>
        <v>PCS</v>
      </c>
    </row>
    <row r="819" spans="1:8" x14ac:dyDescent="0.25">
      <c r="A819" s="145">
        <v>1682</v>
      </c>
      <c r="C819" s="147" t="str">
        <f>INDEX(db[NB BM],A819)</f>
        <v>Map Tali Sika kcg AC-06 Putih</v>
      </c>
      <c r="D819" s="147" t="str">
        <f>INDEX(db[SUPPLIER],A819)</f>
        <v>GRAFINDO</v>
      </c>
      <c r="E819" s="147" t="str">
        <f>INDEX(db[QTY/ CTN],A819)</f>
        <v>50 LSN</v>
      </c>
      <c r="F819" s="147" t="str">
        <f>INDEX(db[JENIS],A819)</f>
        <v>map</v>
      </c>
      <c r="G819" s="147">
        <f>INDEX(db[QTY X],A819)</f>
        <v>600</v>
      </c>
      <c r="H819" s="147" t="str">
        <f>INDEX(db[STN X],A819)</f>
        <v>PCS</v>
      </c>
    </row>
    <row r="820" spans="1:8" x14ac:dyDescent="0.25">
      <c r="A820" s="145">
        <v>1683</v>
      </c>
      <c r="C820" s="147" t="str">
        <f>INDEX(db[NB BM],A820)</f>
        <v>Map Zipper BT 21 AP 233</v>
      </c>
      <c r="D820" s="147" t="str">
        <f>INDEX(db[SUPPLIER],A820)</f>
        <v>HTB</v>
      </c>
      <c r="E820" s="147" t="str">
        <f>INDEX(db[QTY/ CTN],A820)</f>
        <v>600 PCS</v>
      </c>
      <c r="F820" s="147" t="str">
        <f>INDEX(db[JENIS],A820)</f>
        <v>map</v>
      </c>
      <c r="G820" s="147">
        <f>INDEX(db[QTY X],A820)</f>
        <v>600</v>
      </c>
      <c r="H820" s="147" t="str">
        <f>INDEX(db[STN X],A820)</f>
        <v>PCS</v>
      </c>
    </row>
    <row r="821" spans="1:8" x14ac:dyDescent="0.25">
      <c r="A821" s="145">
        <v>1684</v>
      </c>
      <c r="C821" s="147" t="str">
        <f>INDEX(db[NB BM],A821)</f>
        <v>Map Zipper Jala Biru</v>
      </c>
      <c r="D821" s="147" t="str">
        <f>INDEX(db[SUPPLIER],A821)</f>
        <v>GRAFINDO</v>
      </c>
      <c r="E821" s="147" t="str">
        <f>INDEX(db[QTY/ CTN],A821)</f>
        <v>240 PCS</v>
      </c>
      <c r="F821" s="147" t="str">
        <f>INDEX(db[JENIS],A821)</f>
        <v>map</v>
      </c>
      <c r="G821" s="147">
        <f>INDEX(db[QTY X],A821)</f>
        <v>240</v>
      </c>
      <c r="H821" s="147" t="str">
        <f>INDEX(db[STN X],A821)</f>
        <v>PCS</v>
      </c>
    </row>
    <row r="822" spans="1:8" x14ac:dyDescent="0.25">
      <c r="A822" s="145">
        <v>1685</v>
      </c>
      <c r="C822" s="147" t="str">
        <f>INDEX(db[NB BM],A822)</f>
        <v>Map Zipper Jala Biru</v>
      </c>
      <c r="D822" s="147" t="str">
        <f>INDEX(db[SUPPLIER],A822)</f>
        <v>GRAFINDO</v>
      </c>
      <c r="E822" s="147" t="str">
        <f>INDEX(db[QTY/ CTN],A822)</f>
        <v>240 PCS</v>
      </c>
      <c r="F822" s="147" t="str">
        <f>INDEX(db[JENIS],A822)</f>
        <v>map</v>
      </c>
      <c r="G822" s="147">
        <f>INDEX(db[QTY X],A822)</f>
        <v>240</v>
      </c>
      <c r="H822" s="147" t="str">
        <f>INDEX(db[STN X],A822)</f>
        <v>PCS</v>
      </c>
    </row>
    <row r="823" spans="1:8" x14ac:dyDescent="0.25">
      <c r="A823" s="145">
        <v>1686</v>
      </c>
      <c r="C823" s="147" t="str">
        <f>INDEX(db[NB BM],A823)</f>
        <v>Map Zipper Jala Hijau</v>
      </c>
      <c r="D823" s="147" t="str">
        <f>INDEX(db[SUPPLIER],A823)</f>
        <v>GRAFINDO</v>
      </c>
      <c r="E823" s="147" t="str">
        <f>INDEX(db[QTY/ CTN],A823)</f>
        <v>240 PCS</v>
      </c>
      <c r="F823" s="147" t="str">
        <f>INDEX(db[JENIS],A823)</f>
        <v>map</v>
      </c>
      <c r="G823" s="147">
        <f>INDEX(db[QTY X],A823)</f>
        <v>240</v>
      </c>
      <c r="H823" s="147" t="str">
        <f>INDEX(db[STN X],A823)</f>
        <v>PCS</v>
      </c>
    </row>
    <row r="824" spans="1:8" x14ac:dyDescent="0.25">
      <c r="A824" s="145">
        <v>1687</v>
      </c>
      <c r="C824" s="147" t="str">
        <f>INDEX(db[NB BM],A824)</f>
        <v>Map Zipper Jala Hijau</v>
      </c>
      <c r="D824" s="147" t="str">
        <f>INDEX(db[SUPPLIER],A824)</f>
        <v>GRAFINDO</v>
      </c>
      <c r="E824" s="147" t="str">
        <f>INDEX(db[QTY/ CTN],A824)</f>
        <v>240 PCS</v>
      </c>
      <c r="F824" s="147" t="str">
        <f>INDEX(db[JENIS],A824)</f>
        <v>map</v>
      </c>
      <c r="G824" s="147">
        <f>INDEX(db[QTY X],A824)</f>
        <v>240</v>
      </c>
      <c r="H824" s="147" t="str">
        <f>INDEX(db[STN X],A824)</f>
        <v>PCS</v>
      </c>
    </row>
    <row r="825" spans="1:8" x14ac:dyDescent="0.25">
      <c r="A825" s="145">
        <v>1688</v>
      </c>
      <c r="C825" s="147" t="str">
        <f>INDEX(db[NB BM],A825)</f>
        <v>Map Zipper Jala Kuning</v>
      </c>
      <c r="D825" s="147" t="str">
        <f>INDEX(db[SUPPLIER],A825)</f>
        <v>GRAFINDO</v>
      </c>
      <c r="E825" s="147" t="str">
        <f>INDEX(db[QTY/ CTN],A825)</f>
        <v>240 PCS</v>
      </c>
      <c r="F825" s="147" t="str">
        <f>INDEX(db[JENIS],A825)</f>
        <v>map</v>
      </c>
      <c r="G825" s="147">
        <f>INDEX(db[QTY X],A825)</f>
        <v>240</v>
      </c>
      <c r="H825" s="147" t="str">
        <f>INDEX(db[STN X],A825)</f>
        <v>PCS</v>
      </c>
    </row>
    <row r="826" spans="1:8" x14ac:dyDescent="0.25">
      <c r="A826" s="145">
        <v>1689</v>
      </c>
      <c r="C826" s="147" t="str">
        <f>INDEX(db[NB BM],A826)</f>
        <v>Map Zipper Jala Kuning</v>
      </c>
      <c r="D826" s="147" t="str">
        <f>INDEX(db[SUPPLIER],A826)</f>
        <v>GRAFINDO</v>
      </c>
      <c r="E826" s="147" t="str">
        <f>INDEX(db[QTY/ CTN],A826)</f>
        <v>240 PCS</v>
      </c>
      <c r="F826" s="147" t="str">
        <f>INDEX(db[JENIS],A826)</f>
        <v>map</v>
      </c>
      <c r="G826" s="147">
        <f>INDEX(db[QTY X],A826)</f>
        <v>240</v>
      </c>
      <c r="H826" s="147" t="str">
        <f>INDEX(db[STN X],A826)</f>
        <v>PCS</v>
      </c>
    </row>
    <row r="827" spans="1:8" x14ac:dyDescent="0.25">
      <c r="A827" s="145">
        <v>1690</v>
      </c>
      <c r="C827" s="147" t="str">
        <f>INDEX(db[NB BM],A827)</f>
        <v>Map Zipper Jala Merah</v>
      </c>
      <c r="D827" s="147" t="str">
        <f>INDEX(db[SUPPLIER],A827)</f>
        <v>GRAFINDO</v>
      </c>
      <c r="E827" s="147" t="str">
        <f>INDEX(db[QTY/ CTN],A827)</f>
        <v>240 PCS</v>
      </c>
      <c r="F827" s="147" t="str">
        <f>INDEX(db[JENIS],A827)</f>
        <v>map</v>
      </c>
      <c r="G827" s="147">
        <f>INDEX(db[QTY X],A827)</f>
        <v>240</v>
      </c>
      <c r="H827" s="147" t="str">
        <f>INDEX(db[STN X],A827)</f>
        <v>PCS</v>
      </c>
    </row>
    <row r="828" spans="1:8" x14ac:dyDescent="0.25">
      <c r="A828" s="145">
        <v>1691</v>
      </c>
      <c r="C828" s="147" t="str">
        <f>INDEX(db[NB BM],A828)</f>
        <v>Map Zipper Jala Merah</v>
      </c>
      <c r="D828" s="147" t="str">
        <f>INDEX(db[SUPPLIER],A828)</f>
        <v>GRAFINDO</v>
      </c>
      <c r="E828" s="147" t="str">
        <f>INDEX(db[QTY/ CTN],A828)</f>
        <v>240 PCS</v>
      </c>
      <c r="F828" s="147" t="str">
        <f>INDEX(db[JENIS],A828)</f>
        <v>map</v>
      </c>
      <c r="G828" s="147">
        <f>INDEX(db[QTY X],A828)</f>
        <v>240</v>
      </c>
      <c r="H828" s="147" t="str">
        <f>INDEX(db[STN X],A828)</f>
        <v>PCS</v>
      </c>
    </row>
    <row r="829" spans="1:8" x14ac:dyDescent="0.25">
      <c r="A829" s="145">
        <v>1692</v>
      </c>
      <c r="C829" s="147" t="str">
        <f>INDEX(db[NB BM],A829)</f>
        <v>Map Zipper kcg 2 Hijau</v>
      </c>
      <c r="D829" s="147" t="str">
        <f>INDEX(db[SUPPLIER],A829)</f>
        <v>GRAFINDO</v>
      </c>
      <c r="E829" s="147" t="str">
        <f>INDEX(db[QTY/ CTN],A829)</f>
        <v>240 PCS</v>
      </c>
      <c r="F829" s="147" t="str">
        <f>INDEX(db[JENIS],A829)</f>
        <v>map</v>
      </c>
      <c r="G829" s="147">
        <f>INDEX(db[QTY X],A829)</f>
        <v>240</v>
      </c>
      <c r="H829" s="147" t="str">
        <f>INDEX(db[STN X],A829)</f>
        <v>PCS</v>
      </c>
    </row>
    <row r="830" spans="1:8" x14ac:dyDescent="0.25">
      <c r="A830" s="145">
        <v>1693</v>
      </c>
      <c r="C830" s="147" t="str">
        <f>INDEX(db[NB BM],A830)</f>
        <v>Acrylic color Marries 812 12w</v>
      </c>
      <c r="D830" s="147" t="str">
        <f>INDEX(db[SUPPLIER],A830)</f>
        <v>GADING MURNI</v>
      </c>
      <c r="E830" s="147" t="str">
        <f>INDEX(db[QTY/ CTN],A830)</f>
        <v>60 SET</v>
      </c>
      <c r="F830" s="147" t="str">
        <f>INDEX(db[JENIS],A830)</f>
        <v>cat</v>
      </c>
      <c r="G830" s="147">
        <f>INDEX(db[QTY X],A830)</f>
        <v>60</v>
      </c>
      <c r="H830" s="147" t="str">
        <f>INDEX(db[STN X],A830)</f>
        <v>SET</v>
      </c>
    </row>
    <row r="831" spans="1:8" x14ac:dyDescent="0.25">
      <c r="A831" s="145">
        <v>1694</v>
      </c>
      <c r="C831" s="147" t="str">
        <f>INDEX(db[NB BM],A831)</f>
        <v>W color Marries E-1386 B</v>
      </c>
      <c r="D831" s="147" t="str">
        <f>INDEX(db[SUPPLIER],A831)</f>
        <v>GADING MURNI</v>
      </c>
      <c r="E831" s="147" t="str">
        <f>INDEX(db[QTY/ CTN],A831)</f>
        <v>60 SET</v>
      </c>
      <c r="F831" s="147" t="str">
        <f>INDEX(db[JENIS],A831)</f>
        <v>cat</v>
      </c>
      <c r="G831" s="147">
        <f>INDEX(db[QTY X],A831)</f>
        <v>60</v>
      </c>
      <c r="H831" s="147" t="str">
        <f>INDEX(db[STN X],A831)</f>
        <v>SET</v>
      </c>
    </row>
    <row r="832" spans="1:8" x14ac:dyDescent="0.25">
      <c r="A832" s="145">
        <v>1695</v>
      </c>
      <c r="C832" s="147" t="str">
        <f>INDEX(db[NB BM],A832)</f>
        <v>W color Marries 12W 1325B</v>
      </c>
      <c r="D832" s="147" t="str">
        <f>INDEX(db[SUPPLIER],A832)</f>
        <v>GADING MURNI</v>
      </c>
      <c r="E832" s="147" t="str">
        <f>INDEX(db[QTY/ CTN],A832)</f>
        <v>96 SET</v>
      </c>
      <c r="F832" s="147" t="str">
        <f>INDEX(db[JENIS],A832)</f>
        <v>cr/op</v>
      </c>
      <c r="G832" s="147">
        <f>INDEX(db[QTY X],A832)</f>
        <v>96</v>
      </c>
      <c r="H832" s="147" t="str">
        <f>INDEX(db[STN X],A832)</f>
        <v>SET</v>
      </c>
    </row>
    <row r="833" spans="1:8" x14ac:dyDescent="0.25">
      <c r="A833" s="145">
        <v>1696</v>
      </c>
      <c r="C833" s="147" t="str">
        <f>INDEX(db[NB BM],A833)</f>
        <v>Masker</v>
      </c>
      <c r="D833" s="147" t="str">
        <f>INDEX(db[SUPPLIER],A833)</f>
        <v>DB</v>
      </c>
      <c r="E833" s="147" t="str">
        <f>INDEX(db[QTY/ CTN],A833)</f>
        <v>50 BOX</v>
      </c>
      <c r="F833" s="147" t="str">
        <f>INDEX(db[JENIS],A833)</f>
        <v>dll</v>
      </c>
      <c r="G833" s="147">
        <f>INDEX(db[QTY X],A833)</f>
        <v>50</v>
      </c>
      <c r="H833" s="147" t="str">
        <f>INDEX(db[STN X],A833)</f>
        <v>BOX</v>
      </c>
    </row>
    <row r="834" spans="1:8" x14ac:dyDescent="0.25">
      <c r="A834" s="145">
        <v>1697</v>
      </c>
      <c r="C834" s="147" t="str">
        <f>INDEX(db[NB BM],A834)</f>
        <v>Masker</v>
      </c>
      <c r="D834" s="147" t="str">
        <f>INDEX(db[SUPPLIER],A834)</f>
        <v>DUTA BUANA</v>
      </c>
      <c r="E834" s="147" t="str">
        <f>INDEX(db[QTY/ CTN],A834)</f>
        <v>50 BOX</v>
      </c>
      <c r="F834" s="147" t="str">
        <f>INDEX(db[JENIS],A834)</f>
        <v>dll</v>
      </c>
      <c r="G834" s="147">
        <f>INDEX(db[QTY X],A834)</f>
        <v>50</v>
      </c>
      <c r="H834" s="147" t="str">
        <f>INDEX(db[STN X],A834)</f>
        <v>BOX</v>
      </c>
    </row>
    <row r="835" spans="1:8" x14ac:dyDescent="0.25">
      <c r="A835" s="145">
        <v>1698</v>
      </c>
      <c r="C835" s="147" t="str">
        <f>INDEX(db[NB BM],A835)</f>
        <v>Masker/ Bonus</v>
      </c>
      <c r="D835" s="147" t="str">
        <f>INDEX(db[SUPPLIER],A835)</f>
        <v>DUTA BUANA</v>
      </c>
      <c r="E835" s="147" t="str">
        <f>INDEX(db[QTY/ CTN],A835)</f>
        <v>50 BOX</v>
      </c>
      <c r="F835" s="147" t="str">
        <f>INDEX(db[JENIS],A835)</f>
        <v>dll</v>
      </c>
      <c r="G835" s="147">
        <f>INDEX(db[QTY X],A835)</f>
        <v>50</v>
      </c>
      <c r="H835" s="147" t="str">
        <f>INDEX(db[STN X],A835)</f>
        <v>BOX</v>
      </c>
    </row>
    <row r="836" spans="1:8" x14ac:dyDescent="0.25">
      <c r="A836" s="145">
        <v>1699</v>
      </c>
      <c r="C836" s="147" t="str">
        <f>INDEX(db[NB BM],A836)</f>
        <v>Masking Tape JK 24mm X 20M</v>
      </c>
      <c r="D836" s="147" t="str">
        <f>INDEX(db[SUPPLIER],A836)</f>
        <v>ATALI</v>
      </c>
      <c r="E836" s="147" t="str">
        <f>INDEX(db[QTY/ CTN],A836)</f>
        <v>120 ROL</v>
      </c>
      <c r="F836" s="147" t="str">
        <f>INDEX(db[JENIS],A836)</f>
        <v>isolasi</v>
      </c>
      <c r="G836" s="147">
        <f>INDEX(db[QTY X],A836)</f>
        <v>120</v>
      </c>
      <c r="H836" s="147" t="str">
        <f>INDEX(db[STN X],A836)</f>
        <v>ROL</v>
      </c>
    </row>
    <row r="837" spans="1:8" x14ac:dyDescent="0.25">
      <c r="A837" s="145">
        <v>1700</v>
      </c>
      <c r="C837" s="147" t="str">
        <f>INDEX(db[NB BM],A837)</f>
        <v>Jangka set JK MS-100</v>
      </c>
      <c r="D837" s="147" t="str">
        <f>INDEX(db[SUPPLIER],A837)</f>
        <v>ATALI</v>
      </c>
      <c r="E837" s="147" t="str">
        <f>INDEX(db[QTY/ CTN],A837)</f>
        <v>24 BOX (24 PCS)</v>
      </c>
      <c r="F837" s="147" t="str">
        <f>INDEX(db[JENIS],A837)</f>
        <v>jangka</v>
      </c>
      <c r="G837" s="147">
        <f>INDEX(db[QTY X],A837)</f>
        <v>576</v>
      </c>
      <c r="H837" s="147" t="str">
        <f>INDEX(db[STN X],A837)</f>
        <v>PCS</v>
      </c>
    </row>
    <row r="838" spans="1:8" x14ac:dyDescent="0.25">
      <c r="A838" s="145">
        <v>1701</v>
      </c>
      <c r="C838" s="147" t="str">
        <f>INDEX(db[NB BM],A838)</f>
        <v>Jangka Set JK MS-18</v>
      </c>
      <c r="D838" s="147" t="str">
        <f>INDEX(db[SUPPLIER],A838)</f>
        <v>ATALI</v>
      </c>
      <c r="E838" s="147" t="str">
        <f>INDEX(db[QTY/ CTN],A838)</f>
        <v>24 LSN</v>
      </c>
      <c r="F838" s="147" t="str">
        <f>INDEX(db[JENIS],A838)</f>
        <v>jangka</v>
      </c>
      <c r="G838" s="147">
        <f>INDEX(db[QTY X],A838)</f>
        <v>288</v>
      </c>
      <c r="H838" s="147" t="str">
        <f>INDEX(db[STN X],A838)</f>
        <v>PCS</v>
      </c>
    </row>
    <row r="839" spans="1:8" x14ac:dyDescent="0.25">
      <c r="A839" s="145">
        <v>1702</v>
      </c>
      <c r="C839" s="147" t="str">
        <f>INDEX(db[NB BM],A839)</f>
        <v>Jangka set JK MS-25</v>
      </c>
      <c r="D839" s="147" t="str">
        <f>INDEX(db[SUPPLIER],A839)</f>
        <v>ATALI</v>
      </c>
      <c r="E839" s="147" t="str">
        <f>INDEX(db[QTY/ CTN],A839)</f>
        <v>24 LSN</v>
      </c>
      <c r="F839" s="147" t="str">
        <f>INDEX(db[JENIS],A839)</f>
        <v>jangka</v>
      </c>
      <c r="G839" s="147">
        <f>INDEX(db[QTY X],A839)</f>
        <v>288</v>
      </c>
      <c r="H839" s="147" t="str">
        <f>INDEX(db[STN X],A839)</f>
        <v>PCS</v>
      </c>
    </row>
    <row r="840" spans="1:8" x14ac:dyDescent="0.25">
      <c r="A840" s="145">
        <v>1703</v>
      </c>
      <c r="C840" s="147" t="str">
        <f>INDEX(db[NB BM],A840)</f>
        <v>Jangka set JK MS-28</v>
      </c>
      <c r="D840" s="147" t="str">
        <f>INDEX(db[SUPPLIER],A840)</f>
        <v>ATALI</v>
      </c>
      <c r="E840" s="147" t="str">
        <f>INDEX(db[QTY/ CTN],A840)</f>
        <v>24 LSN</v>
      </c>
      <c r="F840" s="147" t="str">
        <f>INDEX(db[JENIS],A840)</f>
        <v>jangka</v>
      </c>
      <c r="G840" s="147">
        <f>INDEX(db[QTY X],A840)</f>
        <v>288</v>
      </c>
      <c r="H840" s="147" t="str">
        <f>INDEX(db[STN X],A840)</f>
        <v>PCS</v>
      </c>
    </row>
    <row r="841" spans="1:8" x14ac:dyDescent="0.25">
      <c r="A841" s="145">
        <v>1704</v>
      </c>
      <c r="C841" s="147" t="str">
        <f>INDEX(db[NB BM],A841)</f>
        <v>Jangka Set JK MS-402</v>
      </c>
      <c r="D841" s="147" t="str">
        <f>INDEX(db[SUPPLIER],A841)</f>
        <v>ATALI</v>
      </c>
      <c r="E841" s="147" t="str">
        <f>INDEX(db[QTY/ CTN],A841)</f>
        <v>12 BOX (24 SET)</v>
      </c>
      <c r="F841" s="147" t="str">
        <f>INDEX(db[JENIS],A841)</f>
        <v>jangka</v>
      </c>
      <c r="G841" s="147">
        <f>INDEX(db[QTY X],A841)</f>
        <v>288</v>
      </c>
      <c r="H841" s="147" t="str">
        <f>INDEX(db[STN X],A841)</f>
        <v>SET</v>
      </c>
    </row>
    <row r="842" spans="1:8" x14ac:dyDescent="0.25">
      <c r="A842" s="145">
        <v>1705</v>
      </c>
      <c r="C842" s="147" t="str">
        <f>INDEX(db[NB BM],A842)</f>
        <v>Jangka set JK MS-410</v>
      </c>
      <c r="D842" s="147" t="str">
        <f>INDEX(db[SUPPLIER],A842)</f>
        <v>ATALI</v>
      </c>
      <c r="E842" s="147" t="str">
        <f>INDEX(db[QTY/ CTN],A842)</f>
        <v>24 LSN</v>
      </c>
      <c r="F842" s="147" t="str">
        <f>INDEX(db[JENIS],A842)</f>
        <v>jangka</v>
      </c>
      <c r="G842" s="147">
        <f>INDEX(db[QTY X],A842)</f>
        <v>288</v>
      </c>
      <c r="H842" s="147" t="str">
        <f>INDEX(db[STN X],A842)</f>
        <v>PCS</v>
      </c>
    </row>
    <row r="843" spans="1:8" x14ac:dyDescent="0.25">
      <c r="A843" s="145">
        <v>1706</v>
      </c>
      <c r="C843" s="147" t="str">
        <f>INDEX(db[NB BM],A843)</f>
        <v>Jangka set JK MS-55</v>
      </c>
      <c r="D843" s="147" t="str">
        <f>INDEX(db[SUPPLIER],A843)</f>
        <v>ATALI</v>
      </c>
      <c r="E843" s="147" t="str">
        <f>INDEX(db[QTY/ CTN],A843)</f>
        <v>24 LSN</v>
      </c>
      <c r="F843" s="147" t="str">
        <f>INDEX(db[JENIS],A843)</f>
        <v>jangka</v>
      </c>
      <c r="G843" s="147">
        <f>INDEX(db[QTY X],A843)</f>
        <v>288</v>
      </c>
      <c r="H843" s="147" t="str">
        <f>INDEX(db[STN X],A843)</f>
        <v>PCS</v>
      </c>
    </row>
    <row r="844" spans="1:8" x14ac:dyDescent="0.25">
      <c r="A844" s="145">
        <v>1707</v>
      </c>
      <c r="C844" s="147" t="str">
        <f>INDEX(db[NB BM],A844)</f>
        <v>Jangka set JK MS-75</v>
      </c>
      <c r="D844" s="147" t="str">
        <f>INDEX(db[SUPPLIER],A844)</f>
        <v>ATALI</v>
      </c>
      <c r="E844" s="147" t="str">
        <f>INDEX(db[QTY/ CTN],A844)</f>
        <v>24 LSN</v>
      </c>
      <c r="F844" s="147" t="str">
        <f>INDEX(db[JENIS],A844)</f>
        <v>jangka</v>
      </c>
      <c r="G844" s="147">
        <f>INDEX(db[QTY X],A844)</f>
        <v>288</v>
      </c>
      <c r="H844" s="147" t="str">
        <f>INDEX(db[STN X],A844)</f>
        <v>PCS</v>
      </c>
    </row>
    <row r="845" spans="1:8" x14ac:dyDescent="0.25">
      <c r="A845" s="145">
        <v>1708</v>
      </c>
      <c r="C845" s="147" t="str">
        <f>INDEX(db[NB BM],A845)</f>
        <v>Jangka set JK MS-85</v>
      </c>
      <c r="D845" s="147" t="str">
        <f>INDEX(db[SUPPLIER],A845)</f>
        <v>ATALI</v>
      </c>
      <c r="E845" s="147" t="str">
        <f>INDEX(db[QTY/ CTN],A845)</f>
        <v>24 LSN</v>
      </c>
      <c r="F845" s="147" t="str">
        <f>INDEX(db[JENIS],A845)</f>
        <v>jangka</v>
      </c>
      <c r="G845" s="147">
        <f>INDEX(db[QTY X],A845)</f>
        <v>288</v>
      </c>
      <c r="H845" s="147" t="str">
        <f>INDEX(db[STN X],A845)</f>
        <v>PCS</v>
      </c>
    </row>
    <row r="846" spans="1:8" x14ac:dyDescent="0.25">
      <c r="A846" s="145">
        <v>1709</v>
      </c>
      <c r="C846" s="147" t="str">
        <f>INDEX(db[NB BM],A846)</f>
        <v>Jangka set JK MS-87</v>
      </c>
      <c r="D846" s="147" t="str">
        <f>INDEX(db[SUPPLIER],A846)</f>
        <v>ATALI</v>
      </c>
      <c r="E846" s="147" t="str">
        <f>INDEX(db[QTY/ CTN],A846)</f>
        <v>12 LSN</v>
      </c>
      <c r="F846" s="147" t="str">
        <f>INDEX(db[JENIS],A846)</f>
        <v>jangka</v>
      </c>
      <c r="G846" s="147">
        <f>INDEX(db[QTY X],A846)</f>
        <v>144</v>
      </c>
      <c r="H846" s="147" t="str">
        <f>INDEX(db[STN X],A846)</f>
        <v>PCS</v>
      </c>
    </row>
    <row r="847" spans="1:8" x14ac:dyDescent="0.25">
      <c r="A847" s="145">
        <v>1710</v>
      </c>
      <c r="C847" s="147" t="str">
        <f>INDEX(db[NB BM],A847)</f>
        <v>Mechpen JK MP-01</v>
      </c>
      <c r="D847" s="147" t="str">
        <f>INDEX(db[SUPPLIER],A847)</f>
        <v>ATALI</v>
      </c>
      <c r="E847" s="147" t="str">
        <f>INDEX(db[QTY/ CTN],A847)</f>
        <v>144 LSN</v>
      </c>
      <c r="F847" s="147" t="str">
        <f>INDEX(db[JENIS],A847)</f>
        <v>mechpen</v>
      </c>
      <c r="G847" s="147">
        <f>INDEX(db[QTY X],A847)</f>
        <v>1728</v>
      </c>
      <c r="H847" s="147" t="str">
        <f>INDEX(db[STN X],A847)</f>
        <v>PCS</v>
      </c>
    </row>
    <row r="848" spans="1:8" x14ac:dyDescent="0.25">
      <c r="A848" s="145">
        <v>1711</v>
      </c>
      <c r="C848" s="147" t="str">
        <f>INDEX(db[NB BM],A848)</f>
        <v>Mech pen JK MP-07</v>
      </c>
      <c r="D848" s="147" t="str">
        <f>INDEX(db[SUPPLIER],A848)</f>
        <v>ATALI</v>
      </c>
      <c r="E848" s="147" t="str">
        <f>INDEX(db[QTY/ CTN],A848)</f>
        <v>120 LSN</v>
      </c>
      <c r="F848" s="147" t="str">
        <f>INDEX(db[JENIS],A848)</f>
        <v>mechpen</v>
      </c>
      <c r="G848" s="147">
        <f>INDEX(db[QTY X],A848)</f>
        <v>1440</v>
      </c>
      <c r="H848" s="147" t="str">
        <f>INDEX(db[STN X],A848)</f>
        <v>PCS</v>
      </c>
    </row>
    <row r="849" spans="1:8" x14ac:dyDescent="0.25">
      <c r="A849" s="145">
        <v>1712</v>
      </c>
      <c r="C849" s="147" t="str">
        <f>INDEX(db[NB BM],A849)</f>
        <v>Mechpen JK MP-15 Cristal</v>
      </c>
      <c r="D849" s="147" t="str">
        <f>INDEX(db[SUPPLIER],A849)</f>
        <v>ATALI</v>
      </c>
      <c r="E849" s="147" t="str">
        <f>INDEX(db[QTY/ CTN],A849)</f>
        <v>192 LSN</v>
      </c>
      <c r="F849" s="147" t="str">
        <f>INDEX(db[JENIS],A849)</f>
        <v>mechpen</v>
      </c>
      <c r="G849" s="147">
        <f>INDEX(db[QTY X],A849)</f>
        <v>2304</v>
      </c>
      <c r="H849" s="147" t="str">
        <f>INDEX(db[STN X],A849)</f>
        <v>PCS</v>
      </c>
    </row>
    <row r="850" spans="1:8" x14ac:dyDescent="0.25">
      <c r="A850" s="145">
        <v>1713</v>
      </c>
      <c r="C850" s="147" t="str">
        <f>INDEX(db[NB BM],A850)</f>
        <v>Mech pen JK MP-19</v>
      </c>
      <c r="D850" s="147" t="str">
        <f>INDEX(db[SUPPLIER],A850)</f>
        <v>ATALI</v>
      </c>
      <c r="E850" s="147" t="str">
        <f>INDEX(db[QTY/ CTN],A850)</f>
        <v>144 LSN</v>
      </c>
      <c r="F850" s="147" t="str">
        <f>INDEX(db[JENIS],A850)</f>
        <v>mechpen</v>
      </c>
      <c r="G850" s="147">
        <f>INDEX(db[QTY X],A850)</f>
        <v>1728</v>
      </c>
      <c r="H850" s="147" t="str">
        <f>INDEX(db[STN X],A850)</f>
        <v>PCS</v>
      </c>
    </row>
    <row r="851" spans="1:8" x14ac:dyDescent="0.25">
      <c r="A851" s="145">
        <v>1714</v>
      </c>
      <c r="C851" s="147" t="str">
        <f>INDEX(db[NB BM],A851)</f>
        <v>Mechpen JK MP-21</v>
      </c>
      <c r="D851" s="147" t="str">
        <f>INDEX(db[SUPPLIER],A851)</f>
        <v>ATALI</v>
      </c>
      <c r="E851" s="147" t="str">
        <f>INDEX(db[QTY/ CTN],A851)</f>
        <v>144 LSN</v>
      </c>
      <c r="F851" s="147" t="str">
        <f>INDEX(db[JENIS],A851)</f>
        <v>mechpen</v>
      </c>
      <c r="G851" s="147">
        <f>INDEX(db[QTY X],A851)</f>
        <v>1728</v>
      </c>
      <c r="H851" s="147" t="str">
        <f>INDEX(db[STN X],A851)</f>
        <v>PCS</v>
      </c>
    </row>
    <row r="852" spans="1:8" x14ac:dyDescent="0.25">
      <c r="A852" s="145">
        <v>1715</v>
      </c>
      <c r="C852" s="147" t="str">
        <f>INDEX(db[NB BM],A852)</f>
        <v>Mechpen JK MP-47 Safari</v>
      </c>
      <c r="D852" s="147" t="str">
        <f>INDEX(db[SUPPLIER],A852)</f>
        <v>ATALI</v>
      </c>
      <c r="E852" s="147" t="str">
        <f>INDEX(db[QTY/ CTN],A852)</f>
        <v>144 LSN</v>
      </c>
      <c r="F852" s="147" t="str">
        <f>INDEX(db[JENIS],A852)</f>
        <v>mechpen</v>
      </c>
      <c r="G852" s="147">
        <f>INDEX(db[QTY X],A852)</f>
        <v>1728</v>
      </c>
      <c r="H852" s="147" t="str">
        <f>INDEX(db[STN X],A852)</f>
        <v>PCS</v>
      </c>
    </row>
    <row r="853" spans="1:8" x14ac:dyDescent="0.25">
      <c r="A853" s="145">
        <v>1716</v>
      </c>
      <c r="C853" s="147" t="str">
        <f>INDEX(db[NB BM],A853)</f>
        <v>Mechpen JK MP-50</v>
      </c>
      <c r="D853" s="147" t="str">
        <f>INDEX(db[SUPPLIER],A853)</f>
        <v>ATALI</v>
      </c>
      <c r="E853" s="147" t="str">
        <f>INDEX(db[QTY/ CTN],A853)</f>
        <v>144 LSN</v>
      </c>
      <c r="F853" s="147" t="str">
        <f>INDEX(db[JENIS],A853)</f>
        <v>mechpen</v>
      </c>
      <c r="G853" s="147">
        <f>INDEX(db[QTY X],A853)</f>
        <v>1728</v>
      </c>
      <c r="H853" s="147" t="str">
        <f>INDEX(db[STN X],A853)</f>
        <v>PCS</v>
      </c>
    </row>
    <row r="854" spans="1:8" x14ac:dyDescent="0.25">
      <c r="A854" s="145">
        <v>1717</v>
      </c>
      <c r="C854" s="147" t="str">
        <f>INDEX(db[NB BM],A854)</f>
        <v>Meja Ipad Import Jumbo</v>
      </c>
      <c r="D854" s="147" t="str">
        <f>INDEX(db[SUPPLIER],A854)</f>
        <v>SAPUTRO OFFICE</v>
      </c>
      <c r="E854" s="147" t="str">
        <f>INDEX(db[QTY/ CTN],A854)</f>
        <v>10 PCS</v>
      </c>
      <c r="F854" s="147" t="str">
        <f>INDEX(db[JENIS],A854)</f>
        <v>dll</v>
      </c>
      <c r="G854" s="147">
        <f>INDEX(db[QTY X],A854)</f>
        <v>10</v>
      </c>
      <c r="H854" s="147" t="str">
        <f>INDEX(db[STN X],A854)</f>
        <v>PCS</v>
      </c>
    </row>
    <row r="855" spans="1:8" x14ac:dyDescent="0.25">
      <c r="A855" s="145">
        <v>1718</v>
      </c>
      <c r="C855" s="147" t="str">
        <f>INDEX(db[NB BM],A855)</f>
        <v>Meja Ipad Import Jumbo Karakter</v>
      </c>
      <c r="D855" s="147" t="str">
        <f>INDEX(db[SUPPLIER],A855)</f>
        <v>SAPUTRO OFFICE</v>
      </c>
      <c r="E855" s="147" t="str">
        <f>INDEX(db[QTY/ CTN],A855)</f>
        <v>10 PCS</v>
      </c>
      <c r="F855" s="147" t="str">
        <f>INDEX(db[JENIS],A855)</f>
        <v>dll</v>
      </c>
      <c r="G855" s="147">
        <f>INDEX(db[QTY X],A855)</f>
        <v>10</v>
      </c>
      <c r="H855" s="147" t="str">
        <f>INDEX(db[STN X],A855)</f>
        <v>PCS</v>
      </c>
    </row>
    <row r="856" spans="1:8" x14ac:dyDescent="0.25">
      <c r="A856" s="145">
        <v>1719</v>
      </c>
      <c r="C856" s="147" t="str">
        <f>INDEX(db[NB BM],A856)</f>
        <v>Meja Lipat Handle Warna Polos</v>
      </c>
      <c r="D856" s="147" t="str">
        <f>INDEX(db[SUPPLIER],A856)</f>
        <v>SAMUDERA ANGKASA JAYA</v>
      </c>
      <c r="E856" s="147" t="str">
        <f>INDEX(db[QTY/ CTN],A856)</f>
        <v>10 PCS</v>
      </c>
      <c r="F856" s="147" t="str">
        <f>INDEX(db[JENIS],A856)</f>
        <v>dll</v>
      </c>
      <c r="G856" s="147">
        <f>INDEX(db[QTY X],A856)</f>
        <v>10</v>
      </c>
      <c r="H856" s="147" t="str">
        <f>INDEX(db[STN X],A856)</f>
        <v>PCS</v>
      </c>
    </row>
    <row r="857" spans="1:8" x14ac:dyDescent="0.25">
      <c r="A857" s="145">
        <v>1720</v>
      </c>
      <c r="C857" s="147" t="str">
        <f>INDEX(db[NB BM],A857)</f>
        <v>Mechpen 0.5 Batik TM 01600-A</v>
      </c>
      <c r="D857" s="147" t="str">
        <f>INDEX(db[SUPPLIER],A857)</f>
        <v>DB STATIONERY</v>
      </c>
      <c r="E857" s="147" t="str">
        <f>INDEX(db[QTY/ CTN],A857)</f>
        <v>144 LSN</v>
      </c>
      <c r="F857" s="147" t="str">
        <f>INDEX(db[JENIS],A857)</f>
        <v>mechpen</v>
      </c>
      <c r="G857" s="147">
        <f>INDEX(db[QTY X],A857)</f>
        <v>1728</v>
      </c>
      <c r="H857" s="147" t="str">
        <f>INDEX(db[STN X],A857)</f>
        <v>PCS</v>
      </c>
    </row>
    <row r="858" spans="1:8" x14ac:dyDescent="0.25">
      <c r="A858" s="145">
        <v>1721</v>
      </c>
      <c r="C858" s="147" t="str">
        <f>INDEX(db[NB BM],A858)</f>
        <v>Mech pen Batik 2.0 TM030-D</v>
      </c>
      <c r="D858" s="147" t="str">
        <f>INDEX(db[SUPPLIER],A858)</f>
        <v>DB</v>
      </c>
      <c r="E858" s="147" t="str">
        <f>INDEX(db[QTY/ CTN],A858)</f>
        <v>96 LSN</v>
      </c>
      <c r="F858" s="147" t="str">
        <f>INDEX(db[JENIS],A858)</f>
        <v>mechpen</v>
      </c>
      <c r="G858" s="147">
        <f>INDEX(db[QTY X],A858)</f>
        <v>1152</v>
      </c>
      <c r="H858" s="147" t="str">
        <f>INDEX(db[STN X],A858)</f>
        <v>PCS</v>
      </c>
    </row>
    <row r="859" spans="1:8" x14ac:dyDescent="0.25">
      <c r="A859" s="145">
        <v>1722</v>
      </c>
      <c r="C859" s="147" t="str">
        <f>INDEX(db[NB BM],A859)</f>
        <v>Mech Pen Tizo 2.0 TM 01800-A</v>
      </c>
      <c r="D859" s="147" t="str">
        <f>INDEX(db[SUPPLIER],A859)</f>
        <v>DB STATIONERY</v>
      </c>
      <c r="E859" s="147" t="str">
        <f>INDEX(db[QTY/ CTN],A859)</f>
        <v>96 LSN</v>
      </c>
      <c r="F859" s="147" t="str">
        <f>INDEX(db[JENIS],A859)</f>
        <v>mechpen</v>
      </c>
      <c r="G859" s="147">
        <f>INDEX(db[QTY X],A859)</f>
        <v>1152</v>
      </c>
      <c r="H859" s="147" t="str">
        <f>INDEX(db[STN X],A859)</f>
        <v>PCS</v>
      </c>
    </row>
    <row r="860" spans="1:8" x14ac:dyDescent="0.25">
      <c r="A860" s="145">
        <v>1723</v>
      </c>
      <c r="C860" s="147" t="str">
        <f>INDEX(db[NB BM],A860)</f>
        <v>Mech pen Tizo 2.0 TM 030-H</v>
      </c>
      <c r="D860" s="147" t="str">
        <f>INDEX(db[SUPPLIER],A860)</f>
        <v>DB</v>
      </c>
      <c r="E860" s="147" t="str">
        <f>INDEX(db[QTY/ CTN],A860)</f>
        <v>96 LSN</v>
      </c>
      <c r="F860" s="147" t="str">
        <f>INDEX(db[JENIS],A860)</f>
        <v>mechpen</v>
      </c>
      <c r="G860" s="147">
        <f>INDEX(db[QTY X],A860)</f>
        <v>1152</v>
      </c>
      <c r="H860" s="147" t="str">
        <f>INDEX(db[STN X],A860)</f>
        <v>PCS</v>
      </c>
    </row>
    <row r="861" spans="1:8" x14ac:dyDescent="0.25">
      <c r="A861" s="145">
        <v>1724</v>
      </c>
      <c r="C861" s="147" t="str">
        <f>INDEX(db[NB BM],A861)</f>
        <v>Mechpen 2.0 TM1800</v>
      </c>
      <c r="D861" s="147" t="str">
        <f>INDEX(db[SUPPLIER],A861)</f>
        <v>DB STATIONERY</v>
      </c>
      <c r="E861" s="147" t="str">
        <f>INDEX(db[QTY/ CTN],A861)</f>
        <v>96 LSN</v>
      </c>
      <c r="F861" s="147" t="str">
        <f>INDEX(db[JENIS],A861)</f>
        <v>mechpen</v>
      </c>
      <c r="G861" s="147">
        <f>INDEX(db[QTY X],A861)</f>
        <v>1152</v>
      </c>
      <c r="H861" s="147" t="str">
        <f>INDEX(db[STN X],A861)</f>
        <v>PCS</v>
      </c>
    </row>
    <row r="862" spans="1:8" x14ac:dyDescent="0.25">
      <c r="A862" s="145">
        <v>1725</v>
      </c>
      <c r="C862" s="147" t="str">
        <f>INDEX(db[NB BM],A862)</f>
        <v>Mech Tizo TM-01800</v>
      </c>
      <c r="D862" s="147" t="str">
        <f>INDEX(db[SUPPLIER],A862)</f>
        <v>DB</v>
      </c>
      <c r="E862" s="147" t="str">
        <f>INDEX(db[QTY/ CTN],A862)</f>
        <v>96 LSN</v>
      </c>
      <c r="F862" s="147" t="str">
        <f>INDEX(db[JENIS],A862)</f>
        <v>mechpen</v>
      </c>
      <c r="G862" s="147">
        <f>INDEX(db[QTY X],A862)</f>
        <v>1152</v>
      </c>
      <c r="H862" s="147" t="str">
        <f>INDEX(db[STN X],A862)</f>
        <v>PCS</v>
      </c>
    </row>
    <row r="863" spans="1:8" x14ac:dyDescent="0.25">
      <c r="A863" s="145">
        <v>1726</v>
      </c>
      <c r="C863" s="147" t="str">
        <f>INDEX(db[NB BM],A863)</f>
        <v>Mechpen G 09306 24pc</v>
      </c>
      <c r="D863" s="147" t="str">
        <f>INDEX(db[SUPPLIER],A863)</f>
        <v>DB STATIONERY</v>
      </c>
      <c r="E863" s="147" t="str">
        <f>INDEX(db[QTY/ CTN],A863)</f>
        <v>72 PCS</v>
      </c>
      <c r="F863" s="147" t="str">
        <f>INDEX(db[JENIS],A863)</f>
        <v>mechpen</v>
      </c>
      <c r="G863" s="147">
        <f>INDEX(db[QTY X],A863)</f>
        <v>72</v>
      </c>
      <c r="H863" s="147" t="str">
        <f>INDEX(db[STN X],A863)</f>
        <v>PCS</v>
      </c>
    </row>
    <row r="864" spans="1:8" x14ac:dyDescent="0.25">
      <c r="A864" s="145">
        <v>1727</v>
      </c>
      <c r="C864" s="147" t="str">
        <f>INDEX(db[NB BM],A864)</f>
        <v>Mechpen G 09309 24pc</v>
      </c>
      <c r="D864" s="147" t="str">
        <f>INDEX(db[SUPPLIER],A864)</f>
        <v>DB STATIONERY</v>
      </c>
      <c r="E864" s="147" t="str">
        <f>INDEX(db[QTY/ CTN],A864)</f>
        <v>72 PCS</v>
      </c>
      <c r="F864" s="147" t="str">
        <f>INDEX(db[JENIS],A864)</f>
        <v>mechpen</v>
      </c>
      <c r="G864" s="147">
        <f>INDEX(db[QTY X],A864)</f>
        <v>72</v>
      </c>
      <c r="H864" s="147" t="str">
        <f>INDEX(db[STN X],A864)</f>
        <v>PCS</v>
      </c>
    </row>
    <row r="865" spans="1:8" x14ac:dyDescent="0.25">
      <c r="A865" s="145">
        <v>1728</v>
      </c>
      <c r="C865" s="147" t="str">
        <f>INDEX(db[NB BM],A865)</f>
        <v>Mechpen 2B 2.0 TM 01069</v>
      </c>
      <c r="D865" s="147" t="str">
        <f>INDEX(db[SUPPLIER],A865)</f>
        <v>DB STATIONERY</v>
      </c>
      <c r="E865" s="147" t="str">
        <f>INDEX(db[QTY/ CTN],A865)</f>
        <v>144 LSN</v>
      </c>
      <c r="F865" s="147" t="str">
        <f>INDEX(db[JENIS],A865)</f>
        <v>mechpen</v>
      </c>
      <c r="G865" s="147">
        <f>INDEX(db[QTY X],A865)</f>
        <v>1728</v>
      </c>
      <c r="H865" s="147" t="str">
        <f>INDEX(db[STN X],A865)</f>
        <v>PCS</v>
      </c>
    </row>
    <row r="866" spans="1:8" x14ac:dyDescent="0.25">
      <c r="A866" s="145">
        <v>1729</v>
      </c>
      <c r="C866" s="147" t="str">
        <f>INDEX(db[NB BM],A866)</f>
        <v>Mechpen 2B 2.0 TM 01661</v>
      </c>
      <c r="D866" s="147" t="str">
        <f>INDEX(db[SUPPLIER],A866)</f>
        <v>DB STATIONERY</v>
      </c>
      <c r="E866" s="147" t="str">
        <f>INDEX(db[QTY/ CTN],A866)</f>
        <v>144 LSN</v>
      </c>
      <c r="F866" s="147" t="str">
        <f>INDEX(db[JENIS],A866)</f>
        <v>mechpen</v>
      </c>
      <c r="G866" s="147">
        <f>INDEX(db[QTY X],A866)</f>
        <v>1728</v>
      </c>
      <c r="H866" s="147" t="str">
        <f>INDEX(db[STN X],A866)</f>
        <v>PCS</v>
      </c>
    </row>
    <row r="867" spans="1:8" x14ac:dyDescent="0.25">
      <c r="A867" s="145">
        <v>1730</v>
      </c>
      <c r="C867" s="147" t="str">
        <f>INDEX(db[NB BM],A867)</f>
        <v>Mech pen TIZO 2.0 TM 00303</v>
      </c>
      <c r="D867" s="147" t="str">
        <f>INDEX(db[SUPPLIER],A867)</f>
        <v>DB</v>
      </c>
      <c r="E867" s="147" t="str">
        <f>INDEX(db[QTY/ CTN],A867)</f>
        <v>96 LSN</v>
      </c>
      <c r="F867" s="147" t="str">
        <f>INDEX(db[JENIS],A867)</f>
        <v>mechpen</v>
      </c>
      <c r="G867" s="147">
        <f>INDEX(db[QTY X],A867)</f>
        <v>1152</v>
      </c>
      <c r="H867" s="147" t="str">
        <f>INDEX(db[STN X],A867)</f>
        <v>PCS</v>
      </c>
    </row>
    <row r="868" spans="1:8" x14ac:dyDescent="0.25">
      <c r="A868" s="145">
        <v>1731</v>
      </c>
      <c r="C868" s="147" t="str">
        <f>INDEX(db[NB BM],A868)</f>
        <v>Mechpen 0.5 TM1600-A</v>
      </c>
      <c r="D868" s="147" t="str">
        <f>INDEX(db[SUPPLIER],A868)</f>
        <v>DB STATIONERY</v>
      </c>
      <c r="E868" s="147" t="str">
        <f>INDEX(db[QTY/ CTN],A868)</f>
        <v>144 LSN</v>
      </c>
      <c r="F868" s="147" t="str">
        <f>INDEX(db[JENIS],A868)</f>
        <v>mechpen</v>
      </c>
      <c r="G868" s="147">
        <f>INDEX(db[QTY X],A868)</f>
        <v>1728</v>
      </c>
      <c r="H868" s="147" t="str">
        <f>INDEX(db[STN X],A868)</f>
        <v>PCS</v>
      </c>
    </row>
    <row r="869" spans="1:8" x14ac:dyDescent="0.25">
      <c r="A869" s="145">
        <v>1732</v>
      </c>
      <c r="C869" s="147" t="str">
        <f>INDEX(db[NB BM],A869)</f>
        <v>Mechpen 0.5 G09970</v>
      </c>
      <c r="D869" s="147" t="str">
        <f>INDEX(db[SUPPLIER],A869)</f>
        <v>DB STATIONERY</v>
      </c>
      <c r="E869" s="147" t="str">
        <f>INDEX(db[QTY/ CTN],A869)</f>
        <v>72 PCS</v>
      </c>
      <c r="F869" s="147" t="str">
        <f>INDEX(db[JENIS],A869)</f>
        <v>mechpen</v>
      </c>
      <c r="G869" s="147">
        <f>INDEX(db[QTY X],A869)</f>
        <v>72</v>
      </c>
      <c r="H869" s="147" t="str">
        <f>INDEX(db[STN X],A869)</f>
        <v>PCS</v>
      </c>
    </row>
    <row r="870" spans="1:8" x14ac:dyDescent="0.25">
      <c r="A870" s="145">
        <v>1733</v>
      </c>
      <c r="C870" s="147" t="str">
        <f>INDEX(db[NB BM],A870)</f>
        <v>Mechpen 2.0 TM30-D Batik</v>
      </c>
      <c r="D870" s="147" t="str">
        <f>INDEX(db[SUPPLIER],A870)</f>
        <v>DB STATIONERY</v>
      </c>
      <c r="E870" s="147" t="str">
        <f>INDEX(db[QTY/ CTN],A870)</f>
        <v>96 LSN</v>
      </c>
      <c r="F870" s="147" t="str">
        <f>INDEX(db[JENIS],A870)</f>
        <v>mechpen</v>
      </c>
      <c r="G870" s="147">
        <f>INDEX(db[QTY X],A870)</f>
        <v>1152</v>
      </c>
      <c r="H870" s="147" t="str">
        <f>INDEX(db[STN X],A870)</f>
        <v>PCS</v>
      </c>
    </row>
    <row r="871" spans="1:8" x14ac:dyDescent="0.25">
      <c r="A871" s="145">
        <v>1734</v>
      </c>
      <c r="C871" s="147" t="str">
        <f>INDEX(db[NB BM],A871)</f>
        <v>Mech Pen Tizo 2.0 TM 030A-1</v>
      </c>
      <c r="D871" s="147" t="str">
        <f>INDEX(db[SUPPLIER],A871)</f>
        <v>DB</v>
      </c>
      <c r="E871" s="147" t="str">
        <f>INDEX(db[QTY/ CTN],A871)</f>
        <v>96 LSN</v>
      </c>
      <c r="F871" s="147" t="str">
        <f>INDEX(db[JENIS],A871)</f>
        <v>mechpen</v>
      </c>
      <c r="G871" s="147">
        <f>INDEX(db[QTY X],A871)</f>
        <v>1152</v>
      </c>
      <c r="H871" s="147" t="str">
        <f>INDEX(db[STN X],A871)</f>
        <v>PCS</v>
      </c>
    </row>
    <row r="872" spans="1:8" x14ac:dyDescent="0.25">
      <c r="A872" s="145">
        <v>1735</v>
      </c>
      <c r="C872" s="147" t="str">
        <f>INDEX(db[NB BM],A872)</f>
        <v>Mech Pen Tizo 2.0 TM 030-C</v>
      </c>
      <c r="D872" s="147" t="str">
        <f>INDEX(db[SUPPLIER],A872)</f>
        <v>DB</v>
      </c>
      <c r="E872" s="147" t="str">
        <f>INDEX(db[QTY/ CTN],A872)</f>
        <v>96 LSN</v>
      </c>
      <c r="F872" s="147" t="str">
        <f>INDEX(db[JENIS],A872)</f>
        <v>mechpen</v>
      </c>
      <c r="G872" s="147">
        <f>INDEX(db[QTY X],A872)</f>
        <v>1152</v>
      </c>
      <c r="H872" s="147" t="str">
        <f>INDEX(db[STN X],A872)</f>
        <v>PCS</v>
      </c>
    </row>
    <row r="873" spans="1:8" x14ac:dyDescent="0.25">
      <c r="A873" s="145">
        <v>1736</v>
      </c>
      <c r="C873" s="147" t="str">
        <f>INDEX(db[NB BM],A873)</f>
        <v>Mech Pen Tizo 2.0 TM 1800-A</v>
      </c>
      <c r="D873" s="147" t="str">
        <f>INDEX(db[SUPPLIER],A873)</f>
        <v>DB</v>
      </c>
      <c r="E873" s="147" t="str">
        <f>INDEX(db[QTY/ CTN],A873)</f>
        <v>96 LSN</v>
      </c>
      <c r="F873" s="147" t="str">
        <f>INDEX(db[JENIS],A873)</f>
        <v>mechpen</v>
      </c>
      <c r="G873" s="147">
        <f>INDEX(db[QTY X],A873)</f>
        <v>1152</v>
      </c>
      <c r="H873" s="147" t="str">
        <f>INDEX(db[STN X],A873)</f>
        <v>PCS</v>
      </c>
    </row>
    <row r="874" spans="1:8" x14ac:dyDescent="0.25">
      <c r="A874" s="145">
        <v>1737</v>
      </c>
      <c r="C874" s="147" t="str">
        <f>INDEX(db[NB BM],A874)</f>
        <v>Mechpen G09302A 24 pcs</v>
      </c>
      <c r="D874" s="147" t="str">
        <f>INDEX(db[SUPPLIER],A874)</f>
        <v>DB STATIONERY</v>
      </c>
      <c r="E874" s="147" t="str">
        <f>INDEX(db[QTY/ CTN],A874)</f>
        <v>72 PCS</v>
      </c>
      <c r="F874" s="147" t="str">
        <f>INDEX(db[JENIS],A874)</f>
        <v>mechpen</v>
      </c>
      <c r="G874" s="147">
        <f>INDEX(db[QTY X],A874)</f>
        <v>72</v>
      </c>
      <c r="H874" s="147" t="str">
        <f>INDEX(db[STN X],A874)</f>
        <v>PCS</v>
      </c>
    </row>
    <row r="875" spans="1:8" x14ac:dyDescent="0.25">
      <c r="A875" s="145">
        <v>1738</v>
      </c>
      <c r="C875" s="147" t="str">
        <f>INDEX(db[NB BM],A875)</f>
        <v>Mechpen G09307 24pc</v>
      </c>
      <c r="D875" s="147" t="str">
        <f>INDEX(db[SUPPLIER],A875)</f>
        <v>DB STATIONERY</v>
      </c>
      <c r="E875" s="147" t="str">
        <f>INDEX(db[QTY/ CTN],A875)</f>
        <v>72 PCS</v>
      </c>
      <c r="F875" s="147" t="str">
        <f>INDEX(db[JENIS],A875)</f>
        <v>mechpen</v>
      </c>
      <c r="G875" s="147">
        <f>INDEX(db[QTY X],A875)</f>
        <v>72</v>
      </c>
      <c r="H875" s="147" t="str">
        <f>INDEX(db[STN X],A875)</f>
        <v>PCS</v>
      </c>
    </row>
    <row r="876" spans="1:8" x14ac:dyDescent="0.25">
      <c r="A876" s="145">
        <v>1739</v>
      </c>
      <c r="C876" s="147" t="str">
        <f>INDEX(db[NB BM],A876)</f>
        <v>Mechpen G09311 24 pcs</v>
      </c>
      <c r="D876" s="147" t="str">
        <f>INDEX(db[SUPPLIER],A876)</f>
        <v>DB STATIONERY</v>
      </c>
      <c r="E876" s="147" t="str">
        <f>INDEX(db[QTY/ CTN],A876)</f>
        <v>72 PCS</v>
      </c>
      <c r="F876" s="147" t="str">
        <f>INDEX(db[JENIS],A876)</f>
        <v>mechpen</v>
      </c>
      <c r="G876" s="147">
        <f>INDEX(db[QTY X],A876)</f>
        <v>72</v>
      </c>
      <c r="H876" s="147" t="str">
        <f>INDEX(db[STN X],A876)</f>
        <v>PCS</v>
      </c>
    </row>
    <row r="877" spans="1:8" x14ac:dyDescent="0.25">
      <c r="A877" s="145">
        <v>1740</v>
      </c>
      <c r="C877" s="147" t="str">
        <f>INDEX(db[NB BM],A877)</f>
        <v>Mechpen Tizo TM 090-A</v>
      </c>
      <c r="D877" s="147" t="str">
        <f>INDEX(db[SUPPLIER],A877)</f>
        <v>DB STATIONERY</v>
      </c>
      <c r="E877" s="147" t="str">
        <f>INDEX(db[QTY/ CTN],A877)</f>
        <v>144 LSN</v>
      </c>
      <c r="F877" s="147" t="str">
        <f>INDEX(db[JENIS],A877)</f>
        <v>mechpen</v>
      </c>
      <c r="G877" s="147">
        <f>INDEX(db[QTY X],A877)</f>
        <v>1728</v>
      </c>
      <c r="H877" s="147" t="str">
        <f>INDEX(db[STN X],A877)</f>
        <v>PCS</v>
      </c>
    </row>
    <row r="878" spans="1:8" x14ac:dyDescent="0.25">
      <c r="A878" s="145">
        <v>1741</v>
      </c>
      <c r="C878" s="147" t="str">
        <f>INDEX(db[NB BM],A878)</f>
        <v>Mechpen Tizo TMP090-A</v>
      </c>
      <c r="D878" s="147" t="str">
        <f>INDEX(db[SUPPLIER],A878)</f>
        <v>DB STATIONERY</v>
      </c>
      <c r="E878" s="147" t="str">
        <f>INDEX(db[QTY/ CTN],A878)</f>
        <v>144 LSN</v>
      </c>
      <c r="F878" s="147" t="str">
        <f>INDEX(db[JENIS],A878)</f>
        <v>mechpen</v>
      </c>
      <c r="G878" s="147">
        <f>INDEX(db[QTY X],A878)</f>
        <v>1728</v>
      </c>
      <c r="H878" s="147" t="str">
        <f>INDEX(db[STN X],A878)</f>
        <v>PCS</v>
      </c>
    </row>
    <row r="879" spans="1:8" x14ac:dyDescent="0.25">
      <c r="A879" s="145">
        <v>1742</v>
      </c>
      <c r="C879" s="147" t="str">
        <f>INDEX(db[NB BM],A879)</f>
        <v>Mech Pen Tizo 2.0 TM 30-C</v>
      </c>
      <c r="D879" s="147" t="str">
        <f>INDEX(db[SUPPLIER],A879)</f>
        <v>DB</v>
      </c>
      <c r="E879" s="147" t="str">
        <f>INDEX(db[QTY/ CTN],A879)</f>
        <v>96 LSN</v>
      </c>
      <c r="F879" s="147" t="str">
        <f>INDEX(db[JENIS],A879)</f>
        <v>mechpen</v>
      </c>
      <c r="G879" s="147">
        <f>INDEX(db[QTY X],A879)</f>
        <v>1152</v>
      </c>
      <c r="H879" s="147" t="str">
        <f>INDEX(db[STN X],A879)</f>
        <v>PCS</v>
      </c>
    </row>
    <row r="880" spans="1:8" x14ac:dyDescent="0.25">
      <c r="A880" s="145">
        <v>1743</v>
      </c>
      <c r="C880" s="147" t="str">
        <f>INDEX(db[NB BM],A880)</f>
        <v>Mech pen 2.0 batik TM 030-P</v>
      </c>
      <c r="D880" s="147" t="str">
        <f>INDEX(db[SUPPLIER],A880)</f>
        <v>DB</v>
      </c>
      <c r="E880" s="147" t="str">
        <f>INDEX(db[QTY/ CTN],A880)</f>
        <v>96 LSN</v>
      </c>
      <c r="F880" s="147" t="str">
        <f>INDEX(db[JENIS],A880)</f>
        <v>mechpen</v>
      </c>
      <c r="G880" s="147">
        <f>INDEX(db[QTY X],A880)</f>
        <v>1152</v>
      </c>
      <c r="H880" s="147" t="str">
        <f>INDEX(db[STN X],A880)</f>
        <v>PCS</v>
      </c>
    </row>
    <row r="881" spans="1:8" x14ac:dyDescent="0.25">
      <c r="A881" s="145">
        <v>1744</v>
      </c>
      <c r="C881" s="147" t="str">
        <f>INDEX(db[NB BM],A881)</f>
        <v>Mech pen Tizo 2.0 TM 030-F</v>
      </c>
      <c r="D881" s="147">
        <f>INDEX(db[SUPPLIER],A881)</f>
        <v>99</v>
      </c>
      <c r="E881" s="147" t="str">
        <f>INDEX(db[QTY/ CTN],A881)</f>
        <v>96 LSN</v>
      </c>
      <c r="F881" s="147" t="str">
        <f>INDEX(db[JENIS],A881)</f>
        <v>mechpen</v>
      </c>
      <c r="G881" s="147">
        <f>INDEX(db[QTY X],A881)</f>
        <v>1152</v>
      </c>
      <c r="H881" s="147" t="str">
        <f>INDEX(db[STN X],A881)</f>
        <v>PCS</v>
      </c>
    </row>
    <row r="882" spans="1:8" x14ac:dyDescent="0.25">
      <c r="A882" s="145">
        <v>1745</v>
      </c>
      <c r="C882" s="147" t="str">
        <f>INDEX(db[NB BM],A882)</f>
        <v>Mech pen Tizo 2.0 TM 030-F</v>
      </c>
      <c r="D882" s="147" t="str">
        <f>INDEX(db[SUPPLIER],A882)</f>
        <v>DB STATIONERY</v>
      </c>
      <c r="E882" s="147" t="str">
        <f>INDEX(db[QTY/ CTN],A882)</f>
        <v>96 LSN</v>
      </c>
      <c r="F882" s="147" t="str">
        <f>INDEX(db[JENIS],A882)</f>
        <v>mechpen</v>
      </c>
      <c r="G882" s="147">
        <f>INDEX(db[QTY X],A882)</f>
        <v>1152</v>
      </c>
      <c r="H882" s="147" t="str">
        <f>INDEX(db[STN X],A882)</f>
        <v>PCS</v>
      </c>
    </row>
    <row r="883" spans="1:8" x14ac:dyDescent="0.25">
      <c r="A883" s="145">
        <v>1746</v>
      </c>
      <c r="C883" s="147" t="str">
        <f>INDEX(db[NB BM],A883)</f>
        <v>Mech pen Tizo G-9000</v>
      </c>
      <c r="D883" s="147" t="str">
        <f>INDEX(db[SUPPLIER],A883)</f>
        <v>DB</v>
      </c>
      <c r="E883" s="147" t="str">
        <f>INDEX(db[QTY/ CTN],A883)</f>
        <v>144 LSN</v>
      </c>
      <c r="F883" s="147" t="str">
        <f>INDEX(db[JENIS],A883)</f>
        <v>mechpen</v>
      </c>
      <c r="G883" s="147">
        <f>INDEX(db[QTY X],A883)</f>
        <v>1728</v>
      </c>
      <c r="H883" s="147" t="str">
        <f>INDEX(db[STN X],A883)</f>
        <v>PCS</v>
      </c>
    </row>
    <row r="884" spans="1:8" x14ac:dyDescent="0.25">
      <c r="A884" s="145">
        <v>1747</v>
      </c>
      <c r="C884" s="147" t="str">
        <f>INDEX(db[NB BM],A884)</f>
        <v>Mech pen Tizo G-9001</v>
      </c>
      <c r="D884" s="147" t="str">
        <f>INDEX(db[SUPPLIER],A884)</f>
        <v>DB</v>
      </c>
      <c r="E884" s="147" t="str">
        <f>INDEX(db[QTY/ CTN],A884)</f>
        <v>144 LSN</v>
      </c>
      <c r="F884" s="147" t="str">
        <f>INDEX(db[JENIS],A884)</f>
        <v>mechpen</v>
      </c>
      <c r="G884" s="147">
        <f>INDEX(db[QTY X],A884)</f>
        <v>1728</v>
      </c>
      <c r="H884" s="147" t="str">
        <f>INDEX(db[STN X],A884)</f>
        <v>PCS</v>
      </c>
    </row>
    <row r="885" spans="1:8" x14ac:dyDescent="0.25">
      <c r="A885" s="145">
        <v>1748</v>
      </c>
      <c r="C885" s="147" t="str">
        <f>INDEX(db[NB BM],A885)</f>
        <v>Mech pen Tizo G-9002</v>
      </c>
      <c r="D885" s="147" t="str">
        <f>INDEX(db[SUPPLIER],A885)</f>
        <v>DB</v>
      </c>
      <c r="E885" s="147" t="str">
        <f>INDEX(db[QTY/ CTN],A885)</f>
        <v>144 LSN</v>
      </c>
      <c r="F885" s="147" t="str">
        <f>INDEX(db[JENIS],A885)</f>
        <v>mechpen</v>
      </c>
      <c r="G885" s="147">
        <f>INDEX(db[QTY X],A885)</f>
        <v>1728</v>
      </c>
      <c r="H885" s="147" t="str">
        <f>INDEX(db[STN X],A885)</f>
        <v>PCS</v>
      </c>
    </row>
    <row r="886" spans="1:8" x14ac:dyDescent="0.25">
      <c r="A886" s="145">
        <v>1749</v>
      </c>
      <c r="C886" s="147" t="str">
        <f>INDEX(db[NB BM],A886)</f>
        <v>Mech pen Tizo G-9003</v>
      </c>
      <c r="D886" s="147" t="str">
        <f>INDEX(db[SUPPLIER],A886)</f>
        <v>DB</v>
      </c>
      <c r="E886" s="147" t="str">
        <f>INDEX(db[QTY/ CTN],A886)</f>
        <v>144 LSN</v>
      </c>
      <c r="F886" s="147" t="str">
        <f>INDEX(db[JENIS],A886)</f>
        <v>mechpen</v>
      </c>
      <c r="G886" s="147">
        <f>INDEX(db[QTY X],A886)</f>
        <v>1728</v>
      </c>
      <c r="H886" s="147" t="str">
        <f>INDEX(db[STN X],A886)</f>
        <v>PCS</v>
      </c>
    </row>
    <row r="887" spans="1:8" x14ac:dyDescent="0.25">
      <c r="A887" s="145">
        <v>1750</v>
      </c>
      <c r="C887" s="147" t="str">
        <f>INDEX(db[NB BM],A887)</f>
        <v>Mech pen Tizo G-9003 A</v>
      </c>
      <c r="D887" s="147">
        <f>INDEX(db[SUPPLIER],A887)</f>
        <v>99</v>
      </c>
      <c r="E887" s="147" t="str">
        <f>INDEX(db[QTY/ CTN],A887)</f>
        <v>144 LSN</v>
      </c>
      <c r="F887" s="147" t="str">
        <f>INDEX(db[JENIS],A887)</f>
        <v>mechpen</v>
      </c>
      <c r="G887" s="147">
        <f>INDEX(db[QTY X],A887)</f>
        <v>1728</v>
      </c>
      <c r="H887" s="147" t="str">
        <f>INDEX(db[STN X],A887)</f>
        <v>PCS</v>
      </c>
    </row>
    <row r="888" spans="1:8" x14ac:dyDescent="0.25">
      <c r="A888" s="145">
        <v>1751</v>
      </c>
      <c r="C888" s="147" t="str">
        <f>INDEX(db[NB BM],A888)</f>
        <v>Mech pen Tizo G-9004</v>
      </c>
      <c r="D888" s="147" t="str">
        <f>INDEX(db[SUPPLIER],A888)</f>
        <v>DB</v>
      </c>
      <c r="E888" s="147" t="str">
        <f>INDEX(db[QTY/ CTN],A888)</f>
        <v>144 LSN</v>
      </c>
      <c r="F888" s="147" t="str">
        <f>INDEX(db[JENIS],A888)</f>
        <v>mechpen</v>
      </c>
      <c r="G888" s="147">
        <f>INDEX(db[QTY X],A888)</f>
        <v>1728</v>
      </c>
      <c r="H888" s="147" t="str">
        <f>INDEX(db[STN X],A888)</f>
        <v>PCS</v>
      </c>
    </row>
    <row r="889" spans="1:8" x14ac:dyDescent="0.25">
      <c r="A889" s="145">
        <v>1752</v>
      </c>
      <c r="C889" s="147" t="str">
        <f>INDEX(db[NB BM],A889)</f>
        <v>Mech pen Tizo 2.0 TM 030-C</v>
      </c>
      <c r="D889" s="147">
        <f>INDEX(db[SUPPLIER],A889)</f>
        <v>99</v>
      </c>
      <c r="E889" s="147" t="str">
        <f>INDEX(db[QTY/ CTN],A889)</f>
        <v>96 LSN</v>
      </c>
      <c r="F889" s="147" t="str">
        <f>INDEX(db[JENIS],A889)</f>
        <v>mechpen</v>
      </c>
      <c r="G889" s="147">
        <f>INDEX(db[QTY X],A889)</f>
        <v>1152</v>
      </c>
      <c r="H889" s="147" t="str">
        <f>INDEX(db[STN X],A889)</f>
        <v>PCS</v>
      </c>
    </row>
    <row r="890" spans="1:8" x14ac:dyDescent="0.25">
      <c r="A890" s="145">
        <v>1753</v>
      </c>
      <c r="C890" s="147" t="str">
        <f>INDEX(db[NB BM],A890)</f>
        <v>Mech Pen 2.0 TM 030-B</v>
      </c>
      <c r="D890" s="147" t="str">
        <f>INDEX(db[SUPPLIER],A890)</f>
        <v>DB</v>
      </c>
      <c r="E890" s="147" t="str">
        <f>INDEX(db[QTY/ CTN],A890)</f>
        <v>96 LSN</v>
      </c>
      <c r="F890" s="147" t="str">
        <f>INDEX(db[JENIS],A890)</f>
        <v>mechpen</v>
      </c>
      <c r="G890" s="147">
        <f>INDEX(db[QTY X],A890)</f>
        <v>1152</v>
      </c>
      <c r="H890" s="147" t="str">
        <f>INDEX(db[STN X],A890)</f>
        <v>PCS</v>
      </c>
    </row>
    <row r="891" spans="1:8" x14ac:dyDescent="0.25">
      <c r="A891" s="145">
        <v>1754</v>
      </c>
      <c r="C891" s="147" t="str">
        <f>INDEX(db[NB BM],A891)</f>
        <v>Mechpen Tizo TM 01500</v>
      </c>
      <c r="D891" s="147" t="str">
        <f>INDEX(db[SUPPLIER],A891)</f>
        <v>DB STATIONERY</v>
      </c>
      <c r="E891" s="147" t="str">
        <f>INDEX(db[QTY/ CTN],A891)</f>
        <v>144 LSN</v>
      </c>
      <c r="F891" s="147" t="str">
        <f>INDEX(db[JENIS],A891)</f>
        <v>mechpen</v>
      </c>
      <c r="G891" s="147">
        <f>INDEX(db[QTY X],A891)</f>
        <v>1728</v>
      </c>
      <c r="H891" s="147" t="str">
        <f>INDEX(db[STN X],A891)</f>
        <v>PCS</v>
      </c>
    </row>
    <row r="892" spans="1:8" x14ac:dyDescent="0.25">
      <c r="A892" s="145">
        <v>1755</v>
      </c>
      <c r="C892" s="147" t="str">
        <f>INDEX(db[NB BM],A892)</f>
        <v>Mech pen Tizo 2.0 TM030-E</v>
      </c>
      <c r="D892" s="147" t="str">
        <f>INDEX(db[SUPPLIER],A892)</f>
        <v>DB</v>
      </c>
      <c r="E892" s="147" t="str">
        <f>INDEX(db[QTY/ CTN],A892)</f>
        <v>96 LSN</v>
      </c>
      <c r="F892" s="147" t="str">
        <f>INDEX(db[JENIS],A892)</f>
        <v>mechpen</v>
      </c>
      <c r="G892" s="147">
        <f>INDEX(db[QTY X],A892)</f>
        <v>1152</v>
      </c>
      <c r="H892" s="147" t="str">
        <f>INDEX(db[STN X],A892)</f>
        <v>PCS</v>
      </c>
    </row>
    <row r="893" spans="1:8" x14ac:dyDescent="0.25">
      <c r="A893" s="145">
        <v>1756</v>
      </c>
      <c r="C893" s="147" t="str">
        <f>INDEX(db[NB BM],A893)</f>
        <v>Mesin Tembak Lilin Kecil 20W</v>
      </c>
      <c r="D893" s="147" t="str">
        <f>INDEX(db[SUPPLIER],A893)</f>
        <v>SINAR KOTA</v>
      </c>
      <c r="E893" s="147" t="str">
        <f>INDEX(db[QTY/ CTN],A893)</f>
        <v>200 PCS</v>
      </c>
      <c r="F893" s="147" t="str">
        <f>INDEX(db[JENIS],A893)</f>
        <v>dll</v>
      </c>
      <c r="G893" s="147">
        <f>INDEX(db[QTY X],A893)</f>
        <v>200</v>
      </c>
      <c r="H893" s="147" t="str">
        <f>INDEX(db[STN X],A893)</f>
        <v>PCS</v>
      </c>
    </row>
    <row r="894" spans="1:8" x14ac:dyDescent="0.25">
      <c r="A894" s="145">
        <v>1757</v>
      </c>
      <c r="C894" s="147" t="str">
        <f>INDEX(db[NB BM],A894)</f>
        <v>Mini Pocket MB-120 Warna Kulit</v>
      </c>
      <c r="D894" s="147" t="str">
        <f>INDEX(db[SUPPLIER],A894)</f>
        <v>BINTANG SAUDARA</v>
      </c>
      <c r="E894" s="147" t="str">
        <f>INDEX(db[QTY/ CTN],A894)</f>
        <v>30 LSN</v>
      </c>
      <c r="F894" s="147" t="str">
        <f>INDEX(db[JENIS],A894)</f>
        <v>note</v>
      </c>
      <c r="G894" s="147">
        <f>INDEX(db[QTY X],A894)</f>
        <v>360</v>
      </c>
      <c r="H894" s="147" t="str">
        <f>INDEX(db[STN X],A894)</f>
        <v>PCS</v>
      </c>
    </row>
    <row r="895" spans="1:8" x14ac:dyDescent="0.25">
      <c r="A895" s="145">
        <v>1758</v>
      </c>
      <c r="C895" s="147" t="str">
        <f>INDEX(db[NB BM],A895)</f>
        <v>Mech Pen Tizo 2.0 TM 030A-1L</v>
      </c>
      <c r="D895" s="147" t="str">
        <f>INDEX(db[SUPPLIER],A895)</f>
        <v>DB STATIONERY</v>
      </c>
      <c r="E895" s="147" t="str">
        <f>INDEX(db[QTY/ CTN],A895)</f>
        <v>48 LSN</v>
      </c>
      <c r="F895" s="147" t="str">
        <f>INDEX(db[JENIS],A895)</f>
        <v>mechpen</v>
      </c>
      <c r="G895" s="147">
        <f>INDEX(db[QTY X],A895)</f>
        <v>576</v>
      </c>
      <c r="H895" s="147" t="str">
        <f>INDEX(db[STN X],A895)</f>
        <v>PCS</v>
      </c>
    </row>
    <row r="896" spans="1:8" x14ac:dyDescent="0.25">
      <c r="A896" s="145">
        <v>1762</v>
      </c>
      <c r="C896" s="147" t="str">
        <f>INDEX(db[NB BM],A896)</f>
        <v>Gunting kuku 777 besar N-211</v>
      </c>
      <c r="D896" s="147" t="str">
        <f>INDEX(db[SUPPLIER],A896)</f>
        <v>BINTANG JAYA</v>
      </c>
      <c r="E896" s="147" t="str">
        <f>INDEX(db[QTY/ CTN],A896)</f>
        <v>50 LSN</v>
      </c>
      <c r="F896" s="147" t="str">
        <f>INDEX(db[JENIS],A896)</f>
        <v>gunting</v>
      </c>
      <c r="G896" s="147">
        <f>INDEX(db[QTY X],A896)</f>
        <v>600</v>
      </c>
      <c r="H896" s="147" t="str">
        <f>INDEX(db[STN X],A896)</f>
        <v>PCS</v>
      </c>
    </row>
    <row r="897" spans="1:8" x14ac:dyDescent="0.25">
      <c r="A897" s="145">
        <v>1763</v>
      </c>
      <c r="C897" s="147" t="str">
        <f>INDEX(db[NB BM],A897)</f>
        <v>Nametag B3</v>
      </c>
      <c r="D897" s="147" t="str">
        <f>INDEX(db[SUPPLIER],A897)</f>
        <v>SINAR MAS</v>
      </c>
      <c r="E897" s="147" t="str">
        <f>INDEX(db[QTY/ CTN],A897)</f>
        <v>4000 PCS</v>
      </c>
      <c r="F897" s="147" t="str">
        <f>INDEX(db[JENIS],A897)</f>
        <v>dll</v>
      </c>
      <c r="G897" s="147">
        <f>INDEX(db[QTY X],A897)</f>
        <v>4000</v>
      </c>
      <c r="H897" s="147" t="str">
        <f>INDEX(db[STN X],A897)</f>
        <v>PCS</v>
      </c>
    </row>
    <row r="898" spans="1:8" x14ac:dyDescent="0.25">
      <c r="A898" s="145">
        <v>1765</v>
      </c>
      <c r="C898" s="147" t="str">
        <f>INDEX(db[NB BM],A898)</f>
        <v>NB A5 KY-A58811</v>
      </c>
      <c r="D898" s="147" t="str">
        <f>INDEX(db[SUPPLIER],A898)</f>
        <v>DB STATIONERY</v>
      </c>
      <c r="E898" s="147" t="str">
        <f>INDEX(db[QTY/ CTN],A898)</f>
        <v>120 PCS</v>
      </c>
      <c r="F898" s="147" t="str">
        <f>INDEX(db[JENIS],A898)</f>
        <v>buku</v>
      </c>
      <c r="G898" s="147">
        <f>INDEX(db[QTY X],A898)</f>
        <v>120</v>
      </c>
      <c r="H898" s="147" t="str">
        <f>INDEX(db[STN X],A898)</f>
        <v>PCS</v>
      </c>
    </row>
    <row r="899" spans="1:8" x14ac:dyDescent="0.25">
      <c r="A899" s="145">
        <v>1766</v>
      </c>
      <c r="C899" s="147" t="str">
        <f>INDEX(db[NB BM],A899)</f>
        <v>NB A5 KY-A58812</v>
      </c>
      <c r="D899" s="147" t="str">
        <f>INDEX(db[SUPPLIER],A899)</f>
        <v>DB STATIONERY</v>
      </c>
      <c r="E899" s="147" t="str">
        <f>INDEX(db[QTY/ CTN],A899)</f>
        <v>120 PCS</v>
      </c>
      <c r="F899" s="147" t="str">
        <f>INDEX(db[JENIS],A899)</f>
        <v>buku</v>
      </c>
      <c r="G899" s="147">
        <f>INDEX(db[QTY X],A899)</f>
        <v>120</v>
      </c>
      <c r="H899" s="147" t="str">
        <f>INDEX(db[STN X],A899)</f>
        <v>PCS</v>
      </c>
    </row>
    <row r="900" spans="1:8" x14ac:dyDescent="0.25">
      <c r="A900" s="145">
        <v>1767</v>
      </c>
      <c r="C900" s="147" t="str">
        <f>INDEX(db[NB BM],A900)</f>
        <v>NB A5 KY-A58815</v>
      </c>
      <c r="D900" s="147" t="str">
        <f>INDEX(db[SUPPLIER],A900)</f>
        <v>DB STATIONERY</v>
      </c>
      <c r="E900" s="147" t="str">
        <f>INDEX(db[QTY/ CTN],A900)</f>
        <v>120 PCS</v>
      </c>
      <c r="F900" s="147" t="str">
        <f>INDEX(db[JENIS],A900)</f>
        <v>buku</v>
      </c>
      <c r="G900" s="147">
        <f>INDEX(db[QTY X],A900)</f>
        <v>120</v>
      </c>
      <c r="H900" s="147" t="str">
        <f>INDEX(db[STN X],A900)</f>
        <v>PCS</v>
      </c>
    </row>
    <row r="901" spans="1:8" x14ac:dyDescent="0.25">
      <c r="A901" s="145">
        <v>1768</v>
      </c>
      <c r="C901" s="147" t="str">
        <f>INDEX(db[NB BM],A901)</f>
        <v>NB Exclusive 0801/ 80</v>
      </c>
      <c r="D901" s="147" t="str">
        <f>INDEX(db[SUPPLIER],A901)</f>
        <v>BINTANG SAUDARA</v>
      </c>
      <c r="E901" s="147" t="str">
        <f>INDEX(db[QTY/ CTN],A901)</f>
        <v>96 pcs</v>
      </c>
      <c r="F901" s="147" t="str">
        <f>INDEX(db[JENIS],A901)</f>
        <v>note</v>
      </c>
      <c r="G901" s="147">
        <f>INDEX(db[QTY X],A901)</f>
        <v>96</v>
      </c>
      <c r="H901" s="147" t="str">
        <f>INDEX(db[STN X],A901)</f>
        <v>pcs</v>
      </c>
    </row>
    <row r="902" spans="1:8" x14ac:dyDescent="0.25">
      <c r="A902" s="145">
        <v>1769</v>
      </c>
      <c r="C902" s="147" t="str">
        <f>INDEX(db[NB BM],A902)</f>
        <v>NB Spiral 8560-14 (B5)</v>
      </c>
      <c r="D902" s="147" t="str">
        <f>INDEX(db[SUPPLIER],A902)</f>
        <v>DUTA BAHAGIA</v>
      </c>
      <c r="E902" s="147" t="str">
        <f>INDEX(db[QTY/ CTN],A902)</f>
        <v>160 PCS</v>
      </c>
      <c r="F902" s="147" t="str">
        <f>INDEX(db[JENIS],A902)</f>
        <v>buku</v>
      </c>
      <c r="G902" s="147">
        <f>INDEX(db[QTY X],A902)</f>
        <v>160</v>
      </c>
      <c r="H902" s="147" t="str">
        <f>INDEX(db[STN X],A902)</f>
        <v>PCS</v>
      </c>
    </row>
    <row r="903" spans="1:8" x14ac:dyDescent="0.25">
      <c r="A903" s="145">
        <v>1770</v>
      </c>
      <c r="C903" s="147" t="str">
        <f>INDEX(db[NB BM],A903)</f>
        <v>NB Spiral 8560-16 (B5)</v>
      </c>
      <c r="D903" s="147" t="str">
        <f>INDEX(db[SUPPLIER],A903)</f>
        <v>DUTA BAHAGIA</v>
      </c>
      <c r="E903" s="147" t="str">
        <f>INDEX(db[QTY/ CTN],A903)</f>
        <v>144 PCS</v>
      </c>
      <c r="F903" s="147" t="str">
        <f>INDEX(db[JENIS],A903)</f>
        <v>buku</v>
      </c>
      <c r="G903" s="147">
        <f>INDEX(db[QTY X],A903)</f>
        <v>144</v>
      </c>
      <c r="H903" s="147" t="str">
        <f>INDEX(db[STN X],A903)</f>
        <v>PCS</v>
      </c>
    </row>
    <row r="904" spans="1:8" x14ac:dyDescent="0.25">
      <c r="A904" s="145">
        <v>1771</v>
      </c>
      <c r="C904" s="147" t="str">
        <f>INDEX(db[NB BM],A904)</f>
        <v>NB Spiral 8560-18 (B5)</v>
      </c>
      <c r="D904" s="147" t="str">
        <f>INDEX(db[SUPPLIER],A904)</f>
        <v>DUTA BAHAGIA</v>
      </c>
      <c r="E904" s="147" t="str">
        <f>INDEX(db[QTY/ CTN],A904)</f>
        <v>144 PCS</v>
      </c>
      <c r="F904" s="147" t="str">
        <f>INDEX(db[JENIS],A904)</f>
        <v>buku</v>
      </c>
      <c r="G904" s="147">
        <f>INDEX(db[QTY X],A904)</f>
        <v>144</v>
      </c>
      <c r="H904" s="147" t="str">
        <f>INDEX(db[STN X],A904)</f>
        <v>PCS</v>
      </c>
    </row>
    <row r="905" spans="1:8" x14ac:dyDescent="0.25">
      <c r="A905" s="145">
        <v>1772</v>
      </c>
      <c r="C905" s="147" t="str">
        <f>INDEX(db[NB BM],A905)</f>
        <v>NB Spiral XQ 80K-851 (A6) Flamingo</v>
      </c>
      <c r="D905" s="147" t="str">
        <f>INDEX(db[SUPPLIER],A905)</f>
        <v>DUTA BAHAGIA</v>
      </c>
      <c r="E905" s="147" t="str">
        <f>INDEX(db[QTY/ CTN],A905)</f>
        <v>240 PCS</v>
      </c>
      <c r="F905" s="147" t="str">
        <f>INDEX(db[JENIS],A905)</f>
        <v>buku</v>
      </c>
      <c r="G905" s="147">
        <f>INDEX(db[QTY X],A905)</f>
        <v>240</v>
      </c>
      <c r="H905" s="147" t="str">
        <f>INDEX(db[STN X],A905)</f>
        <v>PCS</v>
      </c>
    </row>
    <row r="906" spans="1:8" x14ac:dyDescent="0.25">
      <c r="A906" s="145">
        <v>1773</v>
      </c>
      <c r="C906" s="147" t="str">
        <f>INDEX(db[NB BM],A906)</f>
        <v>NB Spiral A98QY-190/ 402 FA Flamingo</v>
      </c>
      <c r="D906" s="147" t="str">
        <f>INDEX(db[SUPPLIER],A906)</f>
        <v>DUTA BAHAGIA</v>
      </c>
      <c r="E906" s="147" t="str">
        <f>INDEX(db[QTY/ CTN],A906)</f>
        <v>288 PCS</v>
      </c>
      <c r="F906" s="147" t="str">
        <f>INDEX(db[JENIS],A906)</f>
        <v>buku</v>
      </c>
      <c r="G906" s="147">
        <f>INDEX(db[QTY X],A906)</f>
        <v>288</v>
      </c>
      <c r="H906" s="147" t="str">
        <f>INDEX(db[STN X],A906)</f>
        <v>PCS</v>
      </c>
    </row>
    <row r="907" spans="1:8" x14ac:dyDescent="0.25">
      <c r="A907" s="145">
        <v>1774</v>
      </c>
      <c r="C907" s="147" t="str">
        <f>INDEX(db[NB BM],A907)</f>
        <v>Notebook JK NB-661 A5 BIRU</v>
      </c>
      <c r="D907" s="147" t="str">
        <f>INDEX(db[SUPPLIER],A907)</f>
        <v>ATALI</v>
      </c>
      <c r="E907" s="147" t="str">
        <f>INDEX(db[QTY/ CTN],A907)</f>
        <v>2 BOX (24 PCS)</v>
      </c>
      <c r="F907" s="147" t="str">
        <f>INDEX(db[JENIS],A907)</f>
        <v>note</v>
      </c>
      <c r="G907" s="147">
        <f>INDEX(db[QTY X],A907)</f>
        <v>48</v>
      </c>
      <c r="H907" s="147" t="str">
        <f>INDEX(db[STN X],A907)</f>
        <v>PCS</v>
      </c>
    </row>
    <row r="908" spans="1:8" x14ac:dyDescent="0.25">
      <c r="A908" s="145">
        <v>1775</v>
      </c>
      <c r="C908" s="147" t="str">
        <f>INDEX(db[NB BM],A908)</f>
        <v>Notebook JK NB-661 A5 orange</v>
      </c>
      <c r="D908" s="147" t="str">
        <f>INDEX(db[SUPPLIER],A908)</f>
        <v>ATALI</v>
      </c>
      <c r="E908" s="147" t="str">
        <f>INDEX(db[QTY/ CTN],A908)</f>
        <v>2 BOX (24 PCS)</v>
      </c>
      <c r="F908" s="147" t="str">
        <f>INDEX(db[JENIS],A908)</f>
        <v>note</v>
      </c>
      <c r="G908" s="147">
        <f>INDEX(db[QTY X],A908)</f>
        <v>48</v>
      </c>
      <c r="H908" s="147" t="str">
        <f>INDEX(db[STN X],A908)</f>
        <v>PCS</v>
      </c>
    </row>
    <row r="909" spans="1:8" x14ac:dyDescent="0.25">
      <c r="A909" s="145">
        <v>1776</v>
      </c>
      <c r="C909" s="147" t="str">
        <f>INDEX(db[NB BM],A909)</f>
        <v>Notebook JK NB-661 A5 merah</v>
      </c>
      <c r="D909" s="147" t="str">
        <f>INDEX(db[SUPPLIER],A909)</f>
        <v>ATALI</v>
      </c>
      <c r="E909" s="147" t="str">
        <f>INDEX(db[QTY/ CTN],A909)</f>
        <v>2 BOX (24 PCS)</v>
      </c>
      <c r="F909" s="147" t="str">
        <f>INDEX(db[JENIS],A909)</f>
        <v>note</v>
      </c>
      <c r="G909" s="147">
        <f>INDEX(db[QTY X],A909)</f>
        <v>48</v>
      </c>
      <c r="H909" s="147" t="str">
        <f>INDEX(db[STN X],A909)</f>
        <v>PCS</v>
      </c>
    </row>
    <row r="910" spans="1:8" x14ac:dyDescent="0.25">
      <c r="A910" s="145">
        <v>1777</v>
      </c>
      <c r="C910" s="147" t="str">
        <f>INDEX(db[NB BM],A910)</f>
        <v>Notebook JK NB-661 A5 kuning</v>
      </c>
      <c r="D910" s="147" t="str">
        <f>INDEX(db[SUPPLIER],A910)</f>
        <v>ATALI</v>
      </c>
      <c r="E910" s="147" t="str">
        <f>INDEX(db[QTY/ CTN],A910)</f>
        <v>2 BOX (24 PCS)</v>
      </c>
      <c r="F910" s="147" t="str">
        <f>INDEX(db[JENIS],A910)</f>
        <v>note</v>
      </c>
      <c r="G910" s="147">
        <f>INDEX(db[QTY X],A910)</f>
        <v>48</v>
      </c>
      <c r="H910" s="147" t="str">
        <f>INDEX(db[STN X],A910)</f>
        <v>PCS</v>
      </c>
    </row>
    <row r="911" spans="1:8" x14ac:dyDescent="0.25">
      <c r="A911" s="145">
        <v>1778</v>
      </c>
      <c r="C911" s="147" t="str">
        <f>INDEX(db[NB BM],A911)</f>
        <v>Notebook JK NB-665 A6</v>
      </c>
      <c r="D911" s="147" t="str">
        <f>INDEX(db[SUPPLIER],A911)</f>
        <v>ATALI</v>
      </c>
      <c r="E911" s="147" t="str">
        <f>INDEX(db[QTY/ CTN],A911)</f>
        <v>4 BOX (24 PCS)</v>
      </c>
      <c r="F911" s="147" t="str">
        <f>INDEX(db[JENIS],A911)</f>
        <v>note</v>
      </c>
      <c r="G911" s="147">
        <f>INDEX(db[QTY X],A911)</f>
        <v>96</v>
      </c>
      <c r="H911" s="147" t="str">
        <f>INDEX(db[STN X],A911)</f>
        <v>PCS</v>
      </c>
    </row>
    <row r="912" spans="1:8" x14ac:dyDescent="0.25">
      <c r="A912" s="145">
        <v>1779</v>
      </c>
      <c r="C912" s="147" t="str">
        <f>INDEX(db[NB BM],A912)</f>
        <v>NB Spiral A65QY-190402 FA Flamingo</v>
      </c>
      <c r="D912" s="147" t="str">
        <f>INDEX(db[SUPPLIER],A912)</f>
        <v>DUTA BAHAGIA</v>
      </c>
      <c r="E912" s="147" t="str">
        <f>INDEX(db[QTY/ CTN],A912)</f>
        <v>91 PCS</v>
      </c>
      <c r="F912" s="147" t="str">
        <f>INDEX(db[JENIS],A912)</f>
        <v>buku</v>
      </c>
      <c r="G912" s="147">
        <f>INDEX(db[QTY X],A912)</f>
        <v>91</v>
      </c>
      <c r="H912" s="147" t="str">
        <f>INDEX(db[STN X],A912)</f>
        <v>PCS</v>
      </c>
    </row>
    <row r="913" spans="1:8" x14ac:dyDescent="0.25">
      <c r="A913" s="145">
        <v>1780</v>
      </c>
      <c r="C913" s="147" t="str">
        <f>INDEX(db[NB BM],A913)</f>
        <v>Notes 156-80/ Address Telepon</v>
      </c>
      <c r="D913" s="147" t="str">
        <f>INDEX(db[SUPPLIER],A913)</f>
        <v>BINTANG SAUDARA</v>
      </c>
      <c r="E913" s="147" t="str">
        <f>INDEX(db[QTY/ CTN],A913)</f>
        <v>60 LSN</v>
      </c>
      <c r="F913" s="147" t="str">
        <f>INDEX(db[JENIS],A913)</f>
        <v>note</v>
      </c>
      <c r="G913" s="147">
        <f>INDEX(db[QTY X],A913)</f>
        <v>720</v>
      </c>
      <c r="H913" s="147" t="str">
        <f>INDEX(db[STN X],A913)</f>
        <v>PCS</v>
      </c>
    </row>
    <row r="914" spans="1:8" x14ac:dyDescent="0.25">
      <c r="A914" s="145">
        <v>1781</v>
      </c>
      <c r="C914" s="147" t="str">
        <f>INDEX(db[NB BM],A914)</f>
        <v>Notes Spiral A5 Tutup Hitam</v>
      </c>
      <c r="D914" s="147" t="str">
        <f>INDEX(db[SUPPLIER],A914)</f>
        <v>BINTANG SAUDARA</v>
      </c>
      <c r="E914" s="147" t="str">
        <f>INDEX(db[QTY/ CTN],A914)</f>
        <v>124 PCS</v>
      </c>
      <c r="F914" s="147" t="str">
        <f>INDEX(db[JENIS],A914)</f>
        <v>note</v>
      </c>
      <c r="G914" s="147">
        <f>INDEX(db[QTY X],A914)</f>
        <v>124</v>
      </c>
      <c r="H914" s="147" t="str">
        <f>INDEX(db[STN X],A914)</f>
        <v>PCS</v>
      </c>
    </row>
    <row r="915" spans="1:8" x14ac:dyDescent="0.25">
      <c r="A915" s="145">
        <v>1782</v>
      </c>
      <c r="C915" s="147" t="str">
        <f>INDEX(db[NB BM],A915)</f>
        <v>Notes Spiral B5 Tutup Hitam</v>
      </c>
      <c r="D915" s="147" t="str">
        <f>INDEX(db[SUPPLIER],A915)</f>
        <v>BINTANG SAUDARA</v>
      </c>
      <c r="E915" s="147" t="str">
        <f>INDEX(db[QTY/ CTN],A915)</f>
        <v>108 PCS</v>
      </c>
      <c r="F915" s="147" t="str">
        <f>INDEX(db[JENIS],A915)</f>
        <v>note</v>
      </c>
      <c r="G915" s="147">
        <f>INDEX(db[QTY X],A915)</f>
        <v>108</v>
      </c>
      <c r="H915" s="147" t="str">
        <f>INDEX(db[STN X],A915)</f>
        <v>PCS</v>
      </c>
    </row>
    <row r="916" spans="1:8" x14ac:dyDescent="0.25">
      <c r="A916" s="145">
        <v>1783</v>
      </c>
      <c r="C916" s="147" t="str">
        <f>INDEX(db[NB BM],A916)</f>
        <v>O Pastel 12W HW</v>
      </c>
      <c r="D916" s="147" t="str">
        <f>INDEX(db[SUPPLIER],A916)</f>
        <v>ANTON</v>
      </c>
      <c r="E916" s="147" t="str">
        <f>INDEX(db[QTY/ CTN],A916)</f>
        <v>12 LSN</v>
      </c>
      <c r="F916" s="147" t="str">
        <f>INDEX(db[JENIS],A916)</f>
        <v>cr/op</v>
      </c>
      <c r="G916" s="147">
        <f>INDEX(db[QTY X],A916)</f>
        <v>144</v>
      </c>
      <c r="H916" s="147" t="str">
        <f>INDEX(db[STN X],A916)</f>
        <v>PCS</v>
      </c>
    </row>
    <row r="917" spans="1:8" x14ac:dyDescent="0.25">
      <c r="A917" s="145">
        <v>1784</v>
      </c>
      <c r="C917" s="147" t="str">
        <f>INDEX(db[NB BM],A917)</f>
        <v>O pastel 18W DB 998-18</v>
      </c>
      <c r="D917" s="147" t="str">
        <f>INDEX(db[SUPPLIER],A917)</f>
        <v>DB</v>
      </c>
      <c r="E917" s="147" t="str">
        <f>INDEX(db[QTY/ CTN],A917)</f>
        <v>72 SET</v>
      </c>
      <c r="F917" s="147" t="str">
        <f>INDEX(db[JENIS],A917)</f>
        <v>cr/op</v>
      </c>
      <c r="G917" s="147">
        <f>INDEX(db[QTY X],A917)</f>
        <v>72</v>
      </c>
      <c r="H917" s="147" t="str">
        <f>INDEX(db[STN X],A917)</f>
        <v>SET</v>
      </c>
    </row>
    <row r="918" spans="1:8" x14ac:dyDescent="0.25">
      <c r="A918" s="145">
        <v>1785</v>
      </c>
      <c r="C918" s="147" t="str">
        <f>INDEX(db[NB BM],A918)</f>
        <v>O pastel 24W DB 998-24</v>
      </c>
      <c r="D918" s="147" t="str">
        <f>INDEX(db[SUPPLIER],A918)</f>
        <v>DB</v>
      </c>
      <c r="E918" s="147" t="str">
        <f>INDEX(db[QTY/ CTN],A918)</f>
        <v>60 SET</v>
      </c>
      <c r="F918" s="147" t="str">
        <f>INDEX(db[JENIS],A918)</f>
        <v>cr/op</v>
      </c>
      <c r="G918" s="147">
        <f>INDEX(db[QTY X],A918)</f>
        <v>60</v>
      </c>
      <c r="H918" s="147" t="str">
        <f>INDEX(db[STN X],A918)</f>
        <v>SET</v>
      </c>
    </row>
    <row r="919" spans="1:8" x14ac:dyDescent="0.25">
      <c r="A919" s="145">
        <v>1786</v>
      </c>
      <c r="C919" s="147" t="str">
        <f>INDEX(db[NB BM],A919)</f>
        <v>O Pastel 36W DB 998-36</v>
      </c>
      <c r="D919" s="147" t="str">
        <f>INDEX(db[SUPPLIER],A919)</f>
        <v>DB</v>
      </c>
      <c r="E919" s="147" t="str">
        <f>INDEX(db[QTY/ CTN],A919)</f>
        <v>42 SET</v>
      </c>
      <c r="F919" s="147" t="str">
        <f>INDEX(db[JENIS],A919)</f>
        <v>cr/op</v>
      </c>
      <c r="G919" s="147">
        <f>INDEX(db[QTY X],A919)</f>
        <v>42</v>
      </c>
      <c r="H919" s="147" t="str">
        <f>INDEX(db[STN X],A919)</f>
        <v>SET</v>
      </c>
    </row>
    <row r="920" spans="1:8" x14ac:dyDescent="0.25">
      <c r="A920" s="145">
        <v>1787</v>
      </c>
      <c r="C920" s="147" t="str">
        <f>INDEX(db[NB BM],A920)</f>
        <v>O pastel Debozz 12</v>
      </c>
      <c r="D920" s="147" t="str">
        <f>INDEX(db[SUPPLIER],A920)</f>
        <v>DB</v>
      </c>
      <c r="E920" s="147" t="str">
        <f>INDEX(db[QTY/ CTN],A920)</f>
        <v>144 SET</v>
      </c>
      <c r="F920" s="147" t="str">
        <f>INDEX(db[JENIS],A920)</f>
        <v>cr/op</v>
      </c>
      <c r="G920" s="147">
        <f>INDEX(db[QTY X],A920)</f>
        <v>144</v>
      </c>
      <c r="H920" s="147" t="str">
        <f>INDEX(db[STN X],A920)</f>
        <v>SET</v>
      </c>
    </row>
    <row r="921" spans="1:8" x14ac:dyDescent="0.25">
      <c r="A921" s="145">
        <v>1788</v>
      </c>
      <c r="C921" s="147" t="str">
        <f>INDEX(db[NB BM],A921)</f>
        <v>O pastel 12W DB 998-12 A</v>
      </c>
      <c r="D921" s="147" t="str">
        <f>INDEX(db[SUPPLIER],A921)</f>
        <v>DB</v>
      </c>
      <c r="E921" s="147" t="str">
        <f>INDEX(db[QTY/ CTN],A921)</f>
        <v>144 SET</v>
      </c>
      <c r="F921" s="147" t="str">
        <f>INDEX(db[JENIS],A921)</f>
        <v>cr/op</v>
      </c>
      <c r="G921" s="147">
        <f>INDEX(db[QTY X],A921)</f>
        <v>144</v>
      </c>
      <c r="H921" s="147" t="str">
        <f>INDEX(db[STN X],A921)</f>
        <v>SET</v>
      </c>
    </row>
    <row r="922" spans="1:8" x14ac:dyDescent="0.25">
      <c r="A922" s="145">
        <v>1789</v>
      </c>
      <c r="C922" s="147" t="str">
        <f>INDEX(db[NB BM],A922)</f>
        <v>O pastel JK 12W OP-12CH Hexagonal</v>
      </c>
      <c r="D922" s="147" t="str">
        <f>INDEX(db[SUPPLIER],A922)</f>
        <v>ATALI</v>
      </c>
      <c r="E922" s="147" t="str">
        <f>INDEX(db[QTY/ CTN],A922)</f>
        <v>12 LSN</v>
      </c>
      <c r="F922" s="147" t="str">
        <f>INDEX(db[JENIS],A922)</f>
        <v>cr/op</v>
      </c>
      <c r="G922" s="147">
        <f>INDEX(db[QTY X],A922)</f>
        <v>144</v>
      </c>
      <c r="H922" s="147" t="str">
        <f>INDEX(db[STN X],A922)</f>
        <v>PCS</v>
      </c>
    </row>
    <row r="923" spans="1:8" x14ac:dyDescent="0.25">
      <c r="A923" s="145">
        <v>1790</v>
      </c>
      <c r="C923" s="147" t="str">
        <f>INDEX(db[NB BM],A923)</f>
        <v>O pastel JK 12W OP-12 CHC Compact</v>
      </c>
      <c r="D923" s="147" t="str">
        <f>INDEX(db[SUPPLIER],A923)</f>
        <v>ATALI</v>
      </c>
      <c r="E923" s="147" t="str">
        <f>INDEX(db[QTY/ CTN],A923)</f>
        <v>12 LSN</v>
      </c>
      <c r="F923" s="147" t="str">
        <f>INDEX(db[JENIS],A923)</f>
        <v>cr/op</v>
      </c>
      <c r="G923" s="147">
        <f>INDEX(db[QTY X],A923)</f>
        <v>144</v>
      </c>
      <c r="H923" s="147" t="str">
        <f>INDEX(db[STN X],A923)</f>
        <v>PCS</v>
      </c>
    </row>
    <row r="924" spans="1:8" x14ac:dyDescent="0.25">
      <c r="A924" s="145">
        <v>1791</v>
      </c>
      <c r="C924" s="147" t="str">
        <f>INDEX(db[NB BM],A924)</f>
        <v>O pastel JK 12W OP-12 CR Round</v>
      </c>
      <c r="D924" s="147" t="str">
        <f>INDEX(db[SUPPLIER],A924)</f>
        <v>ATALI</v>
      </c>
      <c r="E924" s="147" t="str">
        <f>INDEX(db[QTY/ CTN],A924)</f>
        <v>6 BOX (24 SET)</v>
      </c>
      <c r="F924" s="147" t="str">
        <f>INDEX(db[JENIS],A924)</f>
        <v>cr/op</v>
      </c>
      <c r="G924" s="147">
        <f>INDEX(db[QTY X],A924)</f>
        <v>144</v>
      </c>
      <c r="H924" s="147" t="str">
        <f>INDEX(db[STN X],A924)</f>
        <v>SET</v>
      </c>
    </row>
    <row r="925" spans="1:8" x14ac:dyDescent="0.25">
      <c r="A925" s="145">
        <v>1792</v>
      </c>
      <c r="C925" s="147" t="str">
        <f>INDEX(db[NB BM],A925)</f>
        <v>O pastel JK 12W OP-12 S</v>
      </c>
      <c r="D925" s="147" t="str">
        <f>INDEX(db[SUPPLIER],A925)</f>
        <v>ATALI</v>
      </c>
      <c r="E925" s="147" t="str">
        <f>INDEX(db[QTY/ CTN],A925)</f>
        <v>12 LSN</v>
      </c>
      <c r="F925" s="147" t="str">
        <f>INDEX(db[JENIS],A925)</f>
        <v>cr/op</v>
      </c>
      <c r="G925" s="147">
        <f>INDEX(db[QTY X],A925)</f>
        <v>144</v>
      </c>
      <c r="H925" s="147" t="str">
        <f>INDEX(db[STN X],A925)</f>
        <v>PCS</v>
      </c>
    </row>
    <row r="926" spans="1:8" x14ac:dyDescent="0.25">
      <c r="A926" s="145">
        <v>1793</v>
      </c>
      <c r="C926" s="147" t="str">
        <f>INDEX(db[NB BM],A926)</f>
        <v>O pastel JK 18W OP-18 S</v>
      </c>
      <c r="D926" s="147" t="str">
        <f>INDEX(db[SUPPLIER],A926)</f>
        <v>ATALI</v>
      </c>
      <c r="E926" s="147" t="str">
        <f>INDEX(db[QTY/ CTN],A926)</f>
        <v>6 LSN</v>
      </c>
      <c r="F926" s="147" t="str">
        <f>INDEX(db[JENIS],A926)</f>
        <v>cr/op</v>
      </c>
      <c r="G926" s="147">
        <f>INDEX(db[QTY X],A926)</f>
        <v>72</v>
      </c>
      <c r="H926" s="147" t="str">
        <f>INDEX(db[STN X],A926)</f>
        <v>PCS</v>
      </c>
    </row>
    <row r="927" spans="1:8" x14ac:dyDescent="0.25">
      <c r="A927" s="145">
        <v>1794</v>
      </c>
      <c r="C927" s="147" t="str">
        <f>INDEX(db[NB BM],A927)</f>
        <v>O pastel JK 24W OP-24 S</v>
      </c>
      <c r="D927" s="147" t="str">
        <f>INDEX(db[SUPPLIER],A927)</f>
        <v>ATALI</v>
      </c>
      <c r="E927" s="147" t="str">
        <f>INDEX(db[QTY/ CTN],A927)</f>
        <v>8 BOX (6 SET)</v>
      </c>
      <c r="F927" s="147" t="str">
        <f>INDEX(db[JENIS],A927)</f>
        <v>cr/op</v>
      </c>
      <c r="G927" s="147">
        <f>INDEX(db[QTY X],A927)</f>
        <v>48</v>
      </c>
      <c r="H927" s="147" t="str">
        <f>INDEX(db[STN X],A927)</f>
        <v>SET</v>
      </c>
    </row>
    <row r="928" spans="1:8" x14ac:dyDescent="0.25">
      <c r="A928" s="145">
        <v>1795</v>
      </c>
      <c r="C928" s="147" t="str">
        <f>INDEX(db[NB BM],A928)</f>
        <v>O pastel JK 36W OP-36 S</v>
      </c>
      <c r="D928" s="147" t="str">
        <f>INDEX(db[SUPPLIER],A928)</f>
        <v>ATALI</v>
      </c>
      <c r="E928" s="147" t="str">
        <f>INDEX(db[QTY/ CTN],A928)</f>
        <v>6 BOX (6 SET)</v>
      </c>
      <c r="F928" s="147" t="str">
        <f>INDEX(db[JENIS],A928)</f>
        <v>cr/op</v>
      </c>
      <c r="G928" s="147">
        <f>INDEX(db[QTY X],A928)</f>
        <v>36</v>
      </c>
      <c r="H928" s="147" t="str">
        <f>INDEX(db[STN X],A928)</f>
        <v>SET</v>
      </c>
    </row>
    <row r="929" spans="1:8" x14ac:dyDescent="0.25">
      <c r="A929" s="145">
        <v>1796</v>
      </c>
      <c r="C929" s="147" t="str">
        <f>INDEX(db[NB BM],A929)</f>
        <v>O pastel JK 48W OP-48 S</v>
      </c>
      <c r="D929" s="147" t="str">
        <f>INDEX(db[SUPPLIER],A929)</f>
        <v>ATALI</v>
      </c>
      <c r="E929" s="147" t="str">
        <f>INDEX(db[QTY/ CTN],A929)</f>
        <v>4 BOX (6 SET)</v>
      </c>
      <c r="F929" s="147" t="str">
        <f>INDEX(db[JENIS],A929)</f>
        <v>cr/op</v>
      </c>
      <c r="G929" s="147">
        <f>INDEX(db[QTY X],A929)</f>
        <v>24</v>
      </c>
      <c r="H929" s="147" t="str">
        <f>INDEX(db[STN X],A929)</f>
        <v>SET</v>
      </c>
    </row>
    <row r="930" spans="1:8" x14ac:dyDescent="0.25">
      <c r="A930" s="145">
        <v>1797</v>
      </c>
      <c r="C930" s="147" t="str">
        <f>INDEX(db[NB BM],A930)</f>
        <v>O pastel JK 55W OP-55 S</v>
      </c>
      <c r="D930" s="147" t="str">
        <f>INDEX(db[SUPPLIER],A930)</f>
        <v>ATALI</v>
      </c>
      <c r="E930" s="147" t="str">
        <f>INDEX(db[QTY/ CTN],A930)</f>
        <v>4 BOX (6 SET)</v>
      </c>
      <c r="F930" s="147" t="str">
        <f>INDEX(db[JENIS],A930)</f>
        <v>cr/op</v>
      </c>
      <c r="G930" s="147">
        <f>INDEX(db[QTY X],A930)</f>
        <v>24</v>
      </c>
      <c r="H930" s="147" t="str">
        <f>INDEX(db[STN X],A930)</f>
        <v>SET</v>
      </c>
    </row>
    <row r="931" spans="1:8" x14ac:dyDescent="0.25">
      <c r="A931" s="145">
        <v>1798</v>
      </c>
      <c r="C931" s="147" t="str">
        <f>INDEX(db[NB BM],A931)</f>
        <v>O pastel JK 72W OP-72 S</v>
      </c>
      <c r="D931" s="147" t="str">
        <f>INDEX(db[SUPPLIER],A931)</f>
        <v>ATALI</v>
      </c>
      <c r="E931" s="147" t="str">
        <f>INDEX(db[QTY/ CTN],A931)</f>
        <v>4 BOX (6 SET)</v>
      </c>
      <c r="F931" s="147" t="str">
        <f>INDEX(db[JENIS],A931)</f>
        <v>cr/op</v>
      </c>
      <c r="G931" s="147">
        <f>INDEX(db[QTY X],A931)</f>
        <v>24</v>
      </c>
      <c r="H931" s="147" t="str">
        <f>INDEX(db[STN X],A931)</f>
        <v>SET</v>
      </c>
    </row>
    <row r="932" spans="1:8" x14ac:dyDescent="0.25">
      <c r="A932" s="145">
        <v>1799</v>
      </c>
      <c r="C932" s="147" t="str">
        <f>INDEX(db[NB BM],A932)</f>
        <v>Gunting Gunindo OLL</v>
      </c>
      <c r="D932" s="147" t="str">
        <f>INDEX(db[SUPPLIER],A932)</f>
        <v>GUNINDO</v>
      </c>
      <c r="E932" s="147" t="str">
        <f>INDEX(db[QTY/ CTN],A932)</f>
        <v>30 LSN</v>
      </c>
      <c r="F932" s="147" t="str">
        <f>INDEX(db[JENIS],A932)</f>
        <v>gunting</v>
      </c>
      <c r="G932" s="147">
        <f>INDEX(db[QTY X],A932)</f>
        <v>360</v>
      </c>
      <c r="H932" s="147" t="str">
        <f>INDEX(db[STN X],A932)</f>
        <v>PCS</v>
      </c>
    </row>
    <row r="933" spans="1:8" x14ac:dyDescent="0.25">
      <c r="A933" s="145">
        <v>1800</v>
      </c>
      <c r="C933" s="147" t="str">
        <f>INDEX(db[NB BM],A933)</f>
        <v>Gunting Gunindo OLL</v>
      </c>
      <c r="D933" s="147" t="str">
        <f>INDEX(db[SUPPLIER],A933)</f>
        <v>GUNINDO</v>
      </c>
      <c r="E933" s="147" t="str">
        <f>INDEX(db[QTY/ CTN],A933)</f>
        <v>30 LSN</v>
      </c>
      <c r="F933" s="147" t="str">
        <f>INDEX(db[JENIS],A933)</f>
        <v>gunting</v>
      </c>
      <c r="G933" s="147">
        <f>INDEX(db[QTY X],A933)</f>
        <v>360</v>
      </c>
      <c r="H933" s="147" t="str">
        <f>INDEX(db[STN X],A933)</f>
        <v>PCS</v>
      </c>
    </row>
    <row r="934" spans="1:8" x14ac:dyDescent="0.25">
      <c r="A934" s="145">
        <v>1801</v>
      </c>
      <c r="C934" s="147" t="str">
        <f>INDEX(db[NB BM],A934)</f>
        <v>Gunting Gunindo OLL</v>
      </c>
      <c r="D934" s="147" t="str">
        <f>INDEX(db[SUPPLIER],A934)</f>
        <v>GUNINDO</v>
      </c>
      <c r="E934" s="147" t="str">
        <f>INDEX(db[QTY/ CTN],A934)</f>
        <v>30 LSN</v>
      </c>
      <c r="F934" s="147" t="str">
        <f>INDEX(db[JENIS],A934)</f>
        <v>gunting</v>
      </c>
      <c r="G934" s="147">
        <f>INDEX(db[QTY X],A934)</f>
        <v>360</v>
      </c>
      <c r="H934" s="147" t="str">
        <f>INDEX(db[STN X],A934)</f>
        <v>PCS</v>
      </c>
    </row>
    <row r="935" spans="1:8" x14ac:dyDescent="0.25">
      <c r="A935" s="145">
        <v>1802</v>
      </c>
      <c r="C935" s="147" t="str">
        <f>INDEX(db[NB BM],A935)</f>
        <v>Gunting Gunindo OMM</v>
      </c>
      <c r="D935" s="147" t="str">
        <f>INDEX(db[SUPPLIER],A935)</f>
        <v>GUNINDO</v>
      </c>
      <c r="E935" s="147" t="str">
        <f>INDEX(db[QTY/ CTN],A935)</f>
        <v>60 LSN</v>
      </c>
      <c r="F935" s="147" t="str">
        <f>INDEX(db[JENIS],A935)</f>
        <v>gunting</v>
      </c>
      <c r="G935" s="147">
        <f>INDEX(db[QTY X],A935)</f>
        <v>720</v>
      </c>
      <c r="H935" s="147" t="str">
        <f>INDEX(db[STN X],A935)</f>
        <v>PCS</v>
      </c>
    </row>
    <row r="936" spans="1:8" x14ac:dyDescent="0.25">
      <c r="A936" s="145">
        <v>1803</v>
      </c>
      <c r="C936" s="147" t="str">
        <f>INDEX(db[NB BM],A936)</f>
        <v>Gunting Gunindo OMM</v>
      </c>
      <c r="D936" s="147" t="str">
        <f>INDEX(db[SUPPLIER],A936)</f>
        <v>GUNINDO</v>
      </c>
      <c r="E936" s="147" t="str">
        <f>INDEX(db[QTY/ CTN],A936)</f>
        <v>60 LSN</v>
      </c>
      <c r="F936" s="147" t="str">
        <f>INDEX(db[JENIS],A936)</f>
        <v>gunting</v>
      </c>
      <c r="G936" s="147">
        <f>INDEX(db[QTY X],A936)</f>
        <v>720</v>
      </c>
      <c r="H936" s="147" t="str">
        <f>INDEX(db[STN X],A936)</f>
        <v>PCS</v>
      </c>
    </row>
    <row r="937" spans="1:8" x14ac:dyDescent="0.25">
      <c r="A937" s="145">
        <v>1804</v>
      </c>
      <c r="C937" s="147" t="str">
        <f>INDEX(db[NB BM],A937)</f>
        <v>Kantong OPP 18x36</v>
      </c>
      <c r="D937" s="147" t="str">
        <f>INDEX(db[SUPPLIER],A937)</f>
        <v>WIN'S SENTOSA</v>
      </c>
      <c r="E937" s="147" t="str">
        <f>INDEX(db[QTY/ CTN],A937)</f>
        <v>700 PCS</v>
      </c>
      <c r="F937" s="147" t="str">
        <f>INDEX(db[JENIS],A937)</f>
        <v>dll</v>
      </c>
      <c r="G937" s="147">
        <f>INDEX(db[QTY X],A937)</f>
        <v>700</v>
      </c>
      <c r="H937" s="147" t="str">
        <f>INDEX(db[STN X],A937)</f>
        <v>PCS</v>
      </c>
    </row>
    <row r="938" spans="1:8" x14ac:dyDescent="0.25">
      <c r="A938" s="145">
        <v>1805</v>
      </c>
      <c r="C938" s="147" t="str">
        <f>INDEX(db[NB BM],A938)</f>
        <v>Isolasi OPP 18 x 36</v>
      </c>
      <c r="D938" s="147" t="str">
        <f>INDEX(db[SUPPLIER],A938)</f>
        <v>WIN'S SENTOSA</v>
      </c>
      <c r="E938" s="147" t="str">
        <f>INDEX(db[QTY/ CTN],A938)</f>
        <v>700 ROL</v>
      </c>
      <c r="F938" s="147" t="str">
        <f>INDEX(db[JENIS],A938)</f>
        <v>isolasi</v>
      </c>
      <c r="G938" s="147">
        <f>INDEX(db[QTY X],A938)</f>
        <v>700</v>
      </c>
      <c r="H938" s="147" t="str">
        <f>INDEX(db[STN X],A938)</f>
        <v>ROL</v>
      </c>
    </row>
    <row r="939" spans="1:8" x14ac:dyDescent="0.25">
      <c r="A939" s="145">
        <v>1806</v>
      </c>
      <c r="C939" s="147" t="str">
        <f>INDEX(db[NB BM],A939)</f>
        <v>Plakband OPP 20 x 40 MIX @ 700</v>
      </c>
      <c r="D939" s="147" t="str">
        <f>INDEX(db[SUPPLIER],A939)</f>
        <v>WIN'S SENTOSA</v>
      </c>
      <c r="E939" s="147" t="str">
        <f>INDEX(db[QTY/ CTN],A939)</f>
        <v>1 CTN</v>
      </c>
      <c r="F939" s="147" t="str">
        <f>INDEX(db[JENIS],A939)</f>
        <v>isolasi</v>
      </c>
      <c r="G939" s="147">
        <f>INDEX(db[QTY X],A939)</f>
        <v>1</v>
      </c>
      <c r="H939" s="147" t="str">
        <f>INDEX(db[STN X],A939)</f>
        <v>CTN</v>
      </c>
    </row>
    <row r="940" spans="1:8" x14ac:dyDescent="0.25">
      <c r="A940" s="145">
        <v>1807</v>
      </c>
      <c r="C940" s="147" t="str">
        <f>INDEX(db[NB BM],A940)</f>
        <v>Isolasi OPP 25 x 50</v>
      </c>
      <c r="D940" s="147" t="str">
        <f>INDEX(db[SUPPLIER],A940)</f>
        <v>WIN'S SENTOSA</v>
      </c>
      <c r="E940" s="147" t="str">
        <f>INDEX(db[QTY/ CTN],A940)</f>
        <v>560 ROL</v>
      </c>
      <c r="F940" s="147" t="str">
        <f>INDEX(db[JENIS],A940)</f>
        <v>isolasi</v>
      </c>
      <c r="G940" s="147">
        <f>INDEX(db[QTY X],A940)</f>
        <v>560</v>
      </c>
      <c r="H940" s="147" t="str">
        <f>INDEX(db[STN X],A940)</f>
        <v>ROL</v>
      </c>
    </row>
    <row r="941" spans="1:8" x14ac:dyDescent="0.25">
      <c r="A941" s="145">
        <v>1808</v>
      </c>
      <c r="C941" s="147" t="str">
        <f>INDEX(db[NB BM],A941)</f>
        <v>Crayon O pastel 12W OP-SQ12W</v>
      </c>
      <c r="D941" s="147" t="str">
        <f>INDEX(db[SUPPLIER],A941)</f>
        <v>BINTANG JAYA</v>
      </c>
      <c r="E941" s="147" t="str">
        <f>INDEX(db[QTY/ CTN],A941)</f>
        <v>144 LSN</v>
      </c>
      <c r="F941" s="147" t="str">
        <f>INDEX(db[JENIS],A941)</f>
        <v>cr/op</v>
      </c>
      <c r="G941" s="147">
        <f>INDEX(db[QTY X],A941)</f>
        <v>1728</v>
      </c>
      <c r="H941" s="147" t="str">
        <f>INDEX(db[STN X],A941)</f>
        <v>PCS</v>
      </c>
    </row>
    <row r="942" spans="1:8" x14ac:dyDescent="0.25">
      <c r="A942" s="145">
        <v>1809</v>
      </c>
      <c r="C942" s="147" t="str">
        <f>INDEX(db[NB BM],A942)</f>
        <v>Kertas lipat origami Fluorescent Alfa 12x12</v>
      </c>
      <c r="D942" s="147" t="str">
        <f>INDEX(db[SUPPLIER],A942)</f>
        <v>PARAMA</v>
      </c>
      <c r="E942" s="147" t="str">
        <f>INDEX(db[QTY/ CTN],A942)</f>
        <v>1200 PCS</v>
      </c>
      <c r="F942" s="147" t="str">
        <f>INDEX(db[JENIS],A942)</f>
        <v>kertas</v>
      </c>
      <c r="G942" s="147">
        <f>INDEX(db[QTY X],A942)</f>
        <v>1200</v>
      </c>
      <c r="H942" s="147" t="str">
        <f>INDEX(db[STN X],A942)</f>
        <v>PCS</v>
      </c>
    </row>
    <row r="943" spans="1:8" x14ac:dyDescent="0.25">
      <c r="A943" s="145">
        <v>1810</v>
      </c>
      <c r="C943" s="147" t="str">
        <f>INDEX(db[NB BM],A943)</f>
        <v>Kertas lipat origami Fluorescent Alfa 14x14</v>
      </c>
      <c r="D943" s="147" t="str">
        <f>INDEX(db[SUPPLIER],A943)</f>
        <v>PARAMA</v>
      </c>
      <c r="E943" s="147" t="str">
        <f>INDEX(db[QTY/ CTN],A943)</f>
        <v>900 PCS</v>
      </c>
      <c r="F943" s="147" t="str">
        <f>INDEX(db[JENIS],A943)</f>
        <v>kertas</v>
      </c>
      <c r="G943" s="147">
        <f>INDEX(db[QTY X],A943)</f>
        <v>900</v>
      </c>
      <c r="H943" s="147" t="str">
        <f>INDEX(db[STN X],A943)</f>
        <v>PCS</v>
      </c>
    </row>
    <row r="944" spans="1:8" x14ac:dyDescent="0.25">
      <c r="A944" s="145">
        <v>1811</v>
      </c>
      <c r="C944" s="147" t="str">
        <f>INDEX(db[NB BM],A944)</f>
        <v>Kertas lipat origami Fluorescent Alfa 16x16</v>
      </c>
      <c r="D944" s="147" t="str">
        <f>INDEX(db[SUPPLIER],A944)</f>
        <v>PARAMA</v>
      </c>
      <c r="E944" s="147" t="str">
        <f>INDEX(db[QTY/ CTN],A944)</f>
        <v>750 PCS</v>
      </c>
      <c r="F944" s="147" t="str">
        <f>INDEX(db[JENIS],A944)</f>
        <v>kertas</v>
      </c>
      <c r="G944" s="147">
        <f>INDEX(db[QTY X],A944)</f>
        <v>750</v>
      </c>
      <c r="H944" s="147" t="str">
        <f>INDEX(db[STN X],A944)</f>
        <v>PCS</v>
      </c>
    </row>
    <row r="945" spans="1:8" x14ac:dyDescent="0.25">
      <c r="A945" s="145">
        <v>1812</v>
      </c>
      <c r="C945" s="147" t="str">
        <f>INDEX(db[NB BM],A945)</f>
        <v>Kertas lipat origami Fluorescent Alfa 20x20</v>
      </c>
      <c r="D945" s="147" t="str">
        <f>INDEX(db[SUPPLIER],A945)</f>
        <v>PARAMA</v>
      </c>
      <c r="E945" s="147" t="str">
        <f>INDEX(db[QTY/ CTN],A945)</f>
        <v>500 PCS</v>
      </c>
      <c r="F945" s="147" t="str">
        <f>INDEX(db[JENIS],A945)</f>
        <v>kertas</v>
      </c>
      <c r="G945" s="147">
        <f>INDEX(db[QTY X],A945)</f>
        <v>500</v>
      </c>
      <c r="H945" s="147" t="str">
        <f>INDEX(db[STN X],A945)</f>
        <v>PCS</v>
      </c>
    </row>
    <row r="946" spans="1:8" x14ac:dyDescent="0.25">
      <c r="A946" s="145">
        <v>1813</v>
      </c>
      <c r="C946" s="147" t="str">
        <f>INDEX(db[NB BM],A946)</f>
        <v>Gunting Gunindo OSS</v>
      </c>
      <c r="D946" s="147" t="str">
        <f>INDEX(db[SUPPLIER],A946)</f>
        <v>GUNINDO</v>
      </c>
      <c r="E946" s="147" t="str">
        <f>INDEX(db[QTY/ CTN],A946)</f>
        <v>60 LSN</v>
      </c>
      <c r="F946" s="147" t="str">
        <f>INDEX(db[JENIS],A946)</f>
        <v>gunting</v>
      </c>
      <c r="G946" s="147">
        <f>INDEX(db[QTY X],A946)</f>
        <v>720</v>
      </c>
      <c r="H946" s="147" t="str">
        <f>INDEX(db[STN X],A946)</f>
        <v>PCS</v>
      </c>
    </row>
    <row r="947" spans="1:8" x14ac:dyDescent="0.25">
      <c r="A947" s="145">
        <v>1814</v>
      </c>
      <c r="C947" s="147" t="str">
        <f>INDEX(db[NB BM],A947)</f>
        <v>Gunting Gunindo OSS</v>
      </c>
      <c r="D947" s="147" t="str">
        <f>INDEX(db[SUPPLIER],A947)</f>
        <v>GUNINDO</v>
      </c>
      <c r="E947" s="147" t="str">
        <f>INDEX(db[QTY/ CTN],A947)</f>
        <v>60 LSN</v>
      </c>
      <c r="F947" s="147" t="str">
        <f>INDEX(db[JENIS],A947)</f>
        <v>gunting</v>
      </c>
      <c r="G947" s="147">
        <f>INDEX(db[QTY X],A947)</f>
        <v>720</v>
      </c>
      <c r="H947" s="147" t="str">
        <f>INDEX(db[STN X],A947)</f>
        <v>PCS</v>
      </c>
    </row>
    <row r="948" spans="1:8" x14ac:dyDescent="0.25">
      <c r="A948" s="145">
        <v>1815</v>
      </c>
      <c r="C948" s="147" t="str">
        <f>INDEX(db[NB BM],A948)</f>
        <v>Paper Bag Batik Besar Tali Putih</v>
      </c>
      <c r="D948" s="147" t="str">
        <f>INDEX(db[SUPPLIER],A948)</f>
        <v>ALPINDO</v>
      </c>
      <c r="E948" s="147" t="str">
        <f>INDEX(db[QTY/ CTN],A948)</f>
        <v>50 LSN</v>
      </c>
      <c r="F948" s="147" t="str">
        <f>INDEX(db[JENIS],A948)</f>
        <v>ras</v>
      </c>
      <c r="G948" s="147">
        <f>INDEX(db[QTY X],A948)</f>
        <v>600</v>
      </c>
      <c r="H948" s="147" t="str">
        <f>INDEX(db[STN X],A948)</f>
        <v>PCS</v>
      </c>
    </row>
    <row r="949" spans="1:8" x14ac:dyDescent="0.25">
      <c r="A949" s="145">
        <v>1816</v>
      </c>
      <c r="C949" s="147" t="str">
        <f>INDEX(db[NB BM],A949)</f>
        <v>Paper Bag Batik Besar Tali Putih</v>
      </c>
      <c r="D949" s="147" t="str">
        <f>INDEX(db[SUPPLIER],A949)</f>
        <v>ALPINDO</v>
      </c>
      <c r="E949" s="147" t="str">
        <f>INDEX(db[QTY/ CTN],A949)</f>
        <v>50 LSN</v>
      </c>
      <c r="F949" s="147" t="str">
        <f>INDEX(db[JENIS],A949)</f>
        <v>tas</v>
      </c>
      <c r="G949" s="147">
        <f>INDEX(db[QTY X],A949)</f>
        <v>600</v>
      </c>
      <c r="H949" s="147" t="str">
        <f>INDEX(db[STN X],A949)</f>
        <v>PCS</v>
      </c>
    </row>
    <row r="950" spans="1:8" x14ac:dyDescent="0.25">
      <c r="A950" s="145">
        <v>1817</v>
      </c>
      <c r="C950" s="147" t="str">
        <f>INDEX(db[NB BM],A950)</f>
        <v>Paper bag batik B</v>
      </c>
      <c r="D950" s="147" t="str">
        <f>INDEX(db[SUPPLIER],A950)</f>
        <v>ALPINDO</v>
      </c>
      <c r="E950" s="147" t="str">
        <f>INDEX(db[QTY/ CTN],A950)</f>
        <v>50 LSN</v>
      </c>
      <c r="F950" s="147" t="str">
        <f>INDEX(db[JENIS],A950)</f>
        <v>tas</v>
      </c>
      <c r="G950" s="147">
        <f>INDEX(db[QTY X],A950)</f>
        <v>600</v>
      </c>
      <c r="H950" s="147" t="str">
        <f>INDEX(db[STN X],A950)</f>
        <v>PCS</v>
      </c>
    </row>
    <row r="951" spans="1:8" x14ac:dyDescent="0.25">
      <c r="A951" s="145">
        <v>1818</v>
      </c>
      <c r="C951" s="147" t="str">
        <f>INDEX(db[NB BM],A951)</f>
        <v>Paper bag batik k</v>
      </c>
      <c r="D951" s="147" t="str">
        <f>INDEX(db[SUPPLIER],A951)</f>
        <v>ALPINDO</v>
      </c>
      <c r="E951" s="147" t="str">
        <f>INDEX(db[QTY/ CTN],A951)</f>
        <v>50 LSN</v>
      </c>
      <c r="F951" s="147" t="str">
        <f>INDEX(db[JENIS],A951)</f>
        <v>tas</v>
      </c>
      <c r="G951" s="147">
        <f>INDEX(db[QTY X],A951)</f>
        <v>600</v>
      </c>
      <c r="H951" s="147" t="str">
        <f>INDEX(db[STN X],A951)</f>
        <v>PCS</v>
      </c>
    </row>
    <row r="952" spans="1:8" x14ac:dyDescent="0.25">
      <c r="A952" s="145">
        <v>1819</v>
      </c>
      <c r="C952" s="147" t="str">
        <f>INDEX(db[NB BM],A952)</f>
        <v>Paper bag batik tanggung tali putih</v>
      </c>
      <c r="D952" s="147" t="str">
        <f>INDEX(db[SUPPLIER],A952)</f>
        <v>ALPINDO</v>
      </c>
      <c r="E952" s="147" t="str">
        <f>INDEX(db[QTY/ CTN],A952)</f>
        <v>50 LSN</v>
      </c>
      <c r="F952" s="147" t="str">
        <f>INDEX(db[JENIS],A952)</f>
        <v>tas</v>
      </c>
      <c r="G952" s="147">
        <f>INDEX(db[QTY X],A952)</f>
        <v>600</v>
      </c>
      <c r="H952" s="147" t="str">
        <f>INDEX(db[STN X],A952)</f>
        <v>PCS</v>
      </c>
    </row>
    <row r="953" spans="1:8" x14ac:dyDescent="0.25">
      <c r="A953" s="145">
        <v>1820</v>
      </c>
      <c r="C953" s="147" t="str">
        <f>INDEX(db[NB BM],A953)</f>
        <v>Paper bag batik XL</v>
      </c>
      <c r="D953" s="147" t="str">
        <f>INDEX(db[SUPPLIER],A953)</f>
        <v>ALPINDO</v>
      </c>
      <c r="E953" s="147" t="str">
        <f>INDEX(db[QTY/ CTN],A953)</f>
        <v>50 LSN</v>
      </c>
      <c r="F953" s="147" t="str">
        <f>INDEX(db[JENIS],A953)</f>
        <v>tas</v>
      </c>
      <c r="G953" s="147">
        <f>INDEX(db[QTY X],A953)</f>
        <v>600</v>
      </c>
      <c r="H953" s="147" t="str">
        <f>INDEX(db[STN X],A953)</f>
        <v>PCS</v>
      </c>
    </row>
    <row r="954" spans="1:8" x14ac:dyDescent="0.25">
      <c r="A954" s="145">
        <v>1821</v>
      </c>
      <c r="C954" s="147" t="str">
        <f>INDEX(db[NB BM],A954)</f>
        <v>Paper Bag Batik Besar Tali Putih</v>
      </c>
      <c r="D954" s="147" t="str">
        <f>INDEX(db[SUPPLIER],A954)</f>
        <v>ALPINDO</v>
      </c>
      <c r="E954" s="147" t="str">
        <f>INDEX(db[QTY/ CTN],A954)</f>
        <v>50 LSN</v>
      </c>
      <c r="F954" s="147" t="str">
        <f>INDEX(db[JENIS],A954)</f>
        <v>tas</v>
      </c>
      <c r="G954" s="147">
        <f>INDEX(db[QTY X],A954)</f>
        <v>600</v>
      </c>
      <c r="H954" s="147" t="str">
        <f>INDEX(db[STN X],A954)</f>
        <v>PCS</v>
      </c>
    </row>
    <row r="955" spans="1:8" x14ac:dyDescent="0.25">
      <c r="A955" s="145">
        <v>1822</v>
      </c>
      <c r="C955" s="147" t="str">
        <f>INDEX(db[NB BM],A955)</f>
        <v>Pianika Brother Pink</v>
      </c>
      <c r="D955" s="147" t="str">
        <f>INDEX(db[SUPPLIER],A955)</f>
        <v>DB</v>
      </c>
      <c r="E955" s="147" t="str">
        <f>INDEX(db[QTY/ CTN],A955)</f>
        <v>12 PCS</v>
      </c>
      <c r="F955" s="147" t="str">
        <f>INDEX(db[JENIS],A955)</f>
        <v>dll</v>
      </c>
      <c r="G955" s="147">
        <f>INDEX(db[QTY X],A955)</f>
        <v>12</v>
      </c>
      <c r="H955" s="147" t="str">
        <f>INDEX(db[STN X],A955)</f>
        <v>PCS</v>
      </c>
    </row>
    <row r="956" spans="1:8" x14ac:dyDescent="0.25">
      <c r="A956" s="145">
        <v>1823</v>
      </c>
      <c r="C956" s="147" t="str">
        <f>INDEX(db[NB BM],A956)</f>
        <v>Pc 551-3</v>
      </c>
      <c r="D956" s="147" t="str">
        <f>INDEX(db[SUPPLIER],A956)</f>
        <v>PMJP</v>
      </c>
      <c r="E956" s="147" t="str">
        <f>INDEX(db[QTY/ CTN],A956)</f>
        <v>96 PCS</v>
      </c>
      <c r="F956" s="147" t="str">
        <f>INDEX(db[JENIS],A956)</f>
        <v>pcase</v>
      </c>
      <c r="G956" s="147">
        <f>INDEX(db[QTY X],A956)</f>
        <v>96</v>
      </c>
      <c r="H956" s="147" t="str">
        <f>INDEX(db[STN X],A956)</f>
        <v>PCS</v>
      </c>
    </row>
    <row r="957" spans="1:8" x14ac:dyDescent="0.25">
      <c r="A957" s="145">
        <v>1824</v>
      </c>
      <c r="C957" s="147" t="str">
        <f>INDEX(db[NB BM],A957)</f>
        <v>Pc 551-7</v>
      </c>
      <c r="D957" s="147" t="str">
        <f>INDEX(db[SUPPLIER],A957)</f>
        <v>PMJP</v>
      </c>
      <c r="E957" s="147" t="str">
        <f>INDEX(db[QTY/ CTN],A957)</f>
        <v>96 PCS</v>
      </c>
      <c r="F957" s="147" t="str">
        <f>INDEX(db[JENIS],A957)</f>
        <v>pcase</v>
      </c>
      <c r="G957" s="147">
        <f>INDEX(db[QTY X],A957)</f>
        <v>96</v>
      </c>
      <c r="H957" s="147" t="str">
        <f>INDEX(db[STN X],A957)</f>
        <v>PCS</v>
      </c>
    </row>
    <row r="958" spans="1:8" x14ac:dyDescent="0.25">
      <c r="A958" s="145">
        <v>1825</v>
      </c>
      <c r="C958" s="147" t="str">
        <f>INDEX(db[NB BM],A958)</f>
        <v>Pc 553-11</v>
      </c>
      <c r="D958" s="147" t="str">
        <f>INDEX(db[SUPPLIER],A958)</f>
        <v>PMJP</v>
      </c>
      <c r="E958" s="147" t="str">
        <f>INDEX(db[QTY/ CTN],A958)</f>
        <v>96 PCS</v>
      </c>
      <c r="F958" s="147" t="str">
        <f>INDEX(db[JENIS],A958)</f>
        <v>pcase</v>
      </c>
      <c r="G958" s="147">
        <f>INDEX(db[QTY X],A958)</f>
        <v>96</v>
      </c>
      <c r="H958" s="147" t="str">
        <f>INDEX(db[STN X],A958)</f>
        <v>PCS</v>
      </c>
    </row>
    <row r="959" spans="1:8" x14ac:dyDescent="0.25">
      <c r="A959" s="145">
        <v>1826</v>
      </c>
      <c r="C959" s="147" t="str">
        <f>INDEX(db[NB BM],A959)</f>
        <v>Pc 553-3</v>
      </c>
      <c r="D959" s="147" t="str">
        <f>INDEX(db[SUPPLIER],A959)</f>
        <v>PMJP</v>
      </c>
      <c r="E959" s="147" t="str">
        <f>INDEX(db[QTY/ CTN],A959)</f>
        <v>96 PCS</v>
      </c>
      <c r="F959" s="147" t="str">
        <f>INDEX(db[JENIS],A959)</f>
        <v>pcase</v>
      </c>
      <c r="G959" s="147">
        <f>INDEX(db[QTY X],A959)</f>
        <v>96</v>
      </c>
      <c r="H959" s="147" t="str">
        <f>INDEX(db[STN X],A959)</f>
        <v>PCS</v>
      </c>
    </row>
    <row r="960" spans="1:8" x14ac:dyDescent="0.25">
      <c r="A960" s="145">
        <v>1827</v>
      </c>
      <c r="C960" s="147" t="str">
        <f>INDEX(db[NB BM],A960)</f>
        <v>Pc 553-7</v>
      </c>
      <c r="D960" s="147" t="str">
        <f>INDEX(db[SUPPLIER],A960)</f>
        <v>PMJP</v>
      </c>
      <c r="E960" s="147" t="str">
        <f>INDEX(db[QTY/ CTN],A960)</f>
        <v>96 PCS</v>
      </c>
      <c r="F960" s="147" t="str">
        <f>INDEX(db[JENIS],A960)</f>
        <v>pcase</v>
      </c>
      <c r="G960" s="147">
        <f>INDEX(db[QTY X],A960)</f>
        <v>96</v>
      </c>
      <c r="H960" s="147" t="str">
        <f>INDEX(db[STN X],A960)</f>
        <v>PCS</v>
      </c>
    </row>
    <row r="961" spans="1:8" x14ac:dyDescent="0.25">
      <c r="A961" s="145">
        <v>1828</v>
      </c>
      <c r="C961" s="147" t="str">
        <f>INDEX(db[NB BM],A961)</f>
        <v>Pc 65031 HG</v>
      </c>
      <c r="D961" s="147" t="str">
        <f>INDEX(db[SUPPLIER],A961)</f>
        <v>PMJP</v>
      </c>
      <c r="E961" s="147" t="str">
        <f>INDEX(db[QTY/ CTN],A961)</f>
        <v>120 PCS</v>
      </c>
      <c r="F961" s="147" t="str">
        <f>INDEX(db[JENIS],A961)</f>
        <v>pcase</v>
      </c>
      <c r="G961" s="147">
        <f>INDEX(db[QTY X],A961)</f>
        <v>120</v>
      </c>
      <c r="H961" s="147" t="str">
        <f>INDEX(db[STN X],A961)</f>
        <v>PCS</v>
      </c>
    </row>
    <row r="962" spans="1:8" x14ac:dyDescent="0.25">
      <c r="A962" s="145">
        <v>1829</v>
      </c>
      <c r="C962" s="147" t="str">
        <f>INDEX(db[NB BM],A962)</f>
        <v>Pc B 233</v>
      </c>
      <c r="D962" s="147" t="str">
        <f>INDEX(db[SUPPLIER],A962)</f>
        <v>PMJP</v>
      </c>
      <c r="E962" s="147" t="str">
        <f>INDEX(db[QTY/ CTN],A962)</f>
        <v>120 PCS</v>
      </c>
      <c r="F962" s="147" t="str">
        <f>INDEX(db[JENIS],A962)</f>
        <v>pcase</v>
      </c>
      <c r="G962" s="147">
        <f>INDEX(db[QTY X],A962)</f>
        <v>120</v>
      </c>
      <c r="H962" s="147" t="str">
        <f>INDEX(db[STN X],A962)</f>
        <v>PCS</v>
      </c>
    </row>
    <row r="963" spans="1:8" x14ac:dyDescent="0.25">
      <c r="A963" s="145">
        <v>1830</v>
      </c>
      <c r="C963" s="147" t="str">
        <f>INDEX(db[NB BM],A963)</f>
        <v>Pc mobil set GP-0008</v>
      </c>
      <c r="D963" s="147" t="str">
        <f>INDEX(db[SUPPLIER],A963)</f>
        <v>SBS</v>
      </c>
      <c r="E963" s="147" t="str">
        <f>INDEX(db[QTY/ CTN],A963)</f>
        <v>120 PCS</v>
      </c>
      <c r="F963" s="147" t="str">
        <f>INDEX(db[JENIS],A963)</f>
        <v>pcase</v>
      </c>
      <c r="G963" s="147">
        <f>INDEX(db[QTY X],A963)</f>
        <v>120</v>
      </c>
      <c r="H963" s="147" t="str">
        <f>INDEX(db[STN X],A963)</f>
        <v>PCS</v>
      </c>
    </row>
    <row r="964" spans="1:8" x14ac:dyDescent="0.25">
      <c r="A964" s="145">
        <v>1831</v>
      </c>
      <c r="C964" s="147" t="str">
        <f>INDEX(db[NB BM],A964)</f>
        <v>Pc GP-018-3</v>
      </c>
      <c r="D964" s="147" t="str">
        <f>INDEX(db[SUPPLIER],A964)</f>
        <v>SBS</v>
      </c>
      <c r="E964" s="147" t="str">
        <f>INDEX(db[QTY/ CTN],A964)</f>
        <v>180 PCS</v>
      </c>
      <c r="F964" s="147" t="str">
        <f>INDEX(db[JENIS],A964)</f>
        <v>pcase</v>
      </c>
      <c r="G964" s="147">
        <f>INDEX(db[QTY X],A964)</f>
        <v>180</v>
      </c>
      <c r="H964" s="147" t="str">
        <f>INDEX(db[STN X],A964)</f>
        <v>PCS</v>
      </c>
    </row>
    <row r="965" spans="1:8" x14ac:dyDescent="0.25">
      <c r="A965" s="145">
        <v>1832</v>
      </c>
      <c r="C965" s="147" t="str">
        <f>INDEX(db[NB BM],A965)</f>
        <v>Pc rest A 776</v>
      </c>
      <c r="D965" s="147" t="str">
        <f>INDEX(db[SUPPLIER],A965)</f>
        <v>HONGSIAN</v>
      </c>
      <c r="E965" s="147" t="str">
        <f>INDEX(db[QTY/ CTN],A965)</f>
        <v>32 LSN</v>
      </c>
      <c r="F965" s="147" t="str">
        <f>INDEX(db[JENIS],A965)</f>
        <v>pcase</v>
      </c>
      <c r="G965" s="147">
        <f>INDEX(db[QTY X],A965)</f>
        <v>384</v>
      </c>
      <c r="H965" s="147" t="str">
        <f>INDEX(db[STN X],A965)</f>
        <v>PCS</v>
      </c>
    </row>
    <row r="966" spans="1:8" x14ac:dyDescent="0.25">
      <c r="A966" s="145">
        <v>1833</v>
      </c>
      <c r="C966" s="147" t="str">
        <f>INDEX(db[NB BM],A966)</f>
        <v>Pc rest H 466</v>
      </c>
      <c r="D966" s="147" t="str">
        <f>INDEX(db[SUPPLIER],A966)</f>
        <v>HONGSIAN</v>
      </c>
      <c r="E966" s="147" t="str">
        <f>INDEX(db[QTY/ CTN],A966)</f>
        <v>32 LSN</v>
      </c>
      <c r="F966" s="147" t="str">
        <f>INDEX(db[JENIS],A966)</f>
        <v>pcase</v>
      </c>
      <c r="G966" s="147">
        <f>INDEX(db[QTY X],A966)</f>
        <v>384</v>
      </c>
      <c r="H966" s="147" t="str">
        <f>INDEX(db[STN X],A966)</f>
        <v>PCS</v>
      </c>
    </row>
    <row r="967" spans="1:8" x14ac:dyDescent="0.25">
      <c r="A967" s="145">
        <v>1834</v>
      </c>
      <c r="C967" s="147" t="str">
        <f>INDEX(db[NB BM],A967)</f>
        <v>Pc rest H 761</v>
      </c>
      <c r="D967" s="147" t="str">
        <f>INDEX(db[SUPPLIER],A967)</f>
        <v>HONG SIAN</v>
      </c>
      <c r="E967" s="147" t="str">
        <f>INDEX(db[QTY/ CTN],A967)</f>
        <v>32 LSN</v>
      </c>
      <c r="F967" s="147" t="str">
        <f>INDEX(db[JENIS],A967)</f>
        <v>pcase</v>
      </c>
      <c r="G967" s="147">
        <f>INDEX(db[QTY X],A967)</f>
        <v>384</v>
      </c>
      <c r="H967" s="147" t="str">
        <f>INDEX(db[STN X],A967)</f>
        <v>PCS</v>
      </c>
    </row>
    <row r="968" spans="1:8" x14ac:dyDescent="0.25">
      <c r="A968" s="145">
        <v>1835</v>
      </c>
      <c r="C968" s="147" t="str">
        <f>INDEX(db[NB BM],A968)</f>
        <v>Pc XU-0084</v>
      </c>
      <c r="D968" s="147" t="str">
        <f>INDEX(db[SUPPLIER],A968)</f>
        <v>PMJP</v>
      </c>
      <c r="E968" s="147" t="str">
        <f>INDEX(db[QTY/ CTN],A968)</f>
        <v>120 PCS</v>
      </c>
      <c r="F968" s="147" t="str">
        <f>INDEX(db[JENIS],A968)</f>
        <v>pcase</v>
      </c>
      <c r="G968" s="147">
        <f>INDEX(db[QTY X],A968)</f>
        <v>120</v>
      </c>
      <c r="H968" s="147" t="str">
        <f>INDEX(db[STN X],A968)</f>
        <v>PCS</v>
      </c>
    </row>
    <row r="969" spans="1:8" x14ac:dyDescent="0.25">
      <c r="A969" s="145">
        <v>1836</v>
      </c>
      <c r="C969" s="147" t="str">
        <f>INDEX(db[NB BM],A969)</f>
        <v>PW 24W Kayagi KY-CP 0724</v>
      </c>
      <c r="D969" s="147">
        <f>INDEX(db[SUPPLIER],A969)</f>
        <v>99</v>
      </c>
      <c r="E969" s="147" t="str">
        <f>INDEX(db[QTY/ CTN],A969)</f>
        <v>144 SET</v>
      </c>
      <c r="F969" s="147" t="str">
        <f>INDEX(db[JENIS],A969)</f>
        <v>pw</v>
      </c>
      <c r="G969" s="147">
        <f>INDEX(db[QTY X],A969)</f>
        <v>144</v>
      </c>
      <c r="H969" s="147" t="str">
        <f>INDEX(db[STN X],A969)</f>
        <v>SET</v>
      </c>
    </row>
    <row r="970" spans="1:8" x14ac:dyDescent="0.25">
      <c r="A970" s="145">
        <v>1837</v>
      </c>
      <c r="C970" s="147" t="str">
        <f>INDEX(db[NB BM],A970)</f>
        <v>Pianika Altoz 32 A</v>
      </c>
      <c r="D970" s="147" t="str">
        <f>INDEX(db[SUPPLIER],A970)</f>
        <v>DB STATIONERY</v>
      </c>
      <c r="E970" s="147" t="str">
        <f>INDEX(db[QTY/ CTN],A970)</f>
        <v>12 PCS</v>
      </c>
      <c r="F970" s="147" t="str">
        <f>INDEX(db[JENIS],A970)</f>
        <v>dll</v>
      </c>
      <c r="G970" s="147">
        <f>INDEX(db[QTY X],A970)</f>
        <v>12</v>
      </c>
      <c r="H970" s="147" t="str">
        <f>INDEX(db[STN X],A970)</f>
        <v>PCS</v>
      </c>
    </row>
    <row r="971" spans="1:8" x14ac:dyDescent="0.25">
      <c r="A971" s="145">
        <v>1838</v>
      </c>
      <c r="C971" s="147" t="str">
        <f>INDEX(db[NB BM],A971)</f>
        <v>Pianika Altoz 32 B Biru</v>
      </c>
      <c r="D971" s="147" t="str">
        <f>INDEX(db[SUPPLIER],A971)</f>
        <v>DB STATIONERY</v>
      </c>
      <c r="E971" s="147" t="str">
        <f>INDEX(db[QTY/ CTN],A971)</f>
        <v>12 PCS</v>
      </c>
      <c r="F971" s="147" t="str">
        <f>INDEX(db[JENIS],A971)</f>
        <v>dll</v>
      </c>
      <c r="G971" s="147">
        <f>INDEX(db[QTY X],A971)</f>
        <v>12</v>
      </c>
      <c r="H971" s="147" t="str">
        <f>INDEX(db[STN X],A971)</f>
        <v>PCS</v>
      </c>
    </row>
    <row r="972" spans="1:8" x14ac:dyDescent="0.25">
      <c r="A972" s="145">
        <v>1839</v>
      </c>
      <c r="C972" s="147" t="str">
        <f>INDEX(db[NB BM],A972)</f>
        <v xml:space="preserve">Pianika Brother </v>
      </c>
      <c r="D972" s="147" t="str">
        <f>INDEX(db[SUPPLIER],A972)</f>
        <v>DB</v>
      </c>
      <c r="E972" s="147" t="str">
        <f>INDEX(db[QTY/ CTN],A972)</f>
        <v>12 PCS</v>
      </c>
      <c r="F972" s="147" t="str">
        <f>INDEX(db[JENIS],A972)</f>
        <v>dll</v>
      </c>
      <c r="G972" s="147">
        <f>INDEX(db[QTY X],A972)</f>
        <v>12</v>
      </c>
      <c r="H972" s="147" t="str">
        <f>INDEX(db[STN X],A972)</f>
        <v>PCS</v>
      </c>
    </row>
    <row r="973" spans="1:8" x14ac:dyDescent="0.25">
      <c r="A973" s="145">
        <v>1840</v>
      </c>
      <c r="C973" s="147" t="str">
        <f>INDEX(db[NB BM],A973)</f>
        <v>Pc Magnit C-1758 (22x7.5)</v>
      </c>
      <c r="D973" s="147" t="str">
        <f>INDEX(db[SUPPLIER],A973)</f>
        <v>SAMUDERA ANGKASA JAYA</v>
      </c>
      <c r="E973" s="147" t="str">
        <f>INDEX(db[QTY/ CTN],A973)</f>
        <v>192 PCS</v>
      </c>
      <c r="F973" s="147" t="str">
        <f>INDEX(db[JENIS],A973)</f>
        <v>pcase</v>
      </c>
      <c r="G973" s="147">
        <f>INDEX(db[QTY X],A973)</f>
        <v>192</v>
      </c>
      <c r="H973" s="147" t="str">
        <f>INDEX(db[STN X],A973)</f>
        <v>PCS</v>
      </c>
    </row>
    <row r="974" spans="1:8" x14ac:dyDescent="0.25">
      <c r="A974" s="145">
        <v>1841</v>
      </c>
      <c r="C974" s="147" t="str">
        <f>INDEX(db[NB BM],A974)</f>
        <v>Pc klg F-35 mobil susun 3</v>
      </c>
      <c r="D974" s="147" t="str">
        <f>INDEX(db[SUPPLIER],A974)</f>
        <v>HARAPAN JAYA</v>
      </c>
      <c r="E974" s="147" t="str">
        <f>INDEX(db[QTY/ CTN],A974)</f>
        <v>120 PCS</v>
      </c>
      <c r="F974" s="147" t="str">
        <f>INDEX(db[JENIS],A974)</f>
        <v>pcase</v>
      </c>
      <c r="G974" s="147">
        <f>INDEX(db[QTY X],A974)</f>
        <v>120</v>
      </c>
      <c r="H974" s="147" t="str">
        <f>INDEX(db[STN X],A974)</f>
        <v>PCS</v>
      </c>
    </row>
    <row r="975" spans="1:8" x14ac:dyDescent="0.25">
      <c r="A975" s="145">
        <v>1842</v>
      </c>
      <c r="C975" s="147" t="str">
        <f>INDEX(db[NB BM],A975)</f>
        <v>Pc klg F-39 mobil susun 3</v>
      </c>
      <c r="D975" s="147" t="str">
        <f>INDEX(db[SUPPLIER],A975)</f>
        <v>SAMUDERA ANGKASA JAYA</v>
      </c>
      <c r="E975" s="147" t="str">
        <f>INDEX(db[QTY/ CTN],A975)</f>
        <v>120 PCS</v>
      </c>
      <c r="F975" s="147" t="str">
        <f>INDEX(db[JENIS],A975)</f>
        <v>pcase</v>
      </c>
      <c r="G975" s="147">
        <f>INDEX(db[QTY X],A975)</f>
        <v>120</v>
      </c>
      <c r="H975" s="147" t="str">
        <f>INDEX(db[STN X],A975)</f>
        <v>PCS</v>
      </c>
    </row>
    <row r="976" spans="1:8" x14ac:dyDescent="0.25">
      <c r="A976" s="145">
        <v>1843</v>
      </c>
      <c r="C976" s="147" t="str">
        <f>INDEX(db[NB BM],A976)</f>
        <v>Pc Klg/ Study Set K-597 Mobil 20.5x7</v>
      </c>
      <c r="D976" s="147" t="str">
        <f>INDEX(db[SUPPLIER],A976)</f>
        <v>SAMUDERA ANGKASA JAYA</v>
      </c>
      <c r="E976" s="147" t="str">
        <f>INDEX(db[QTY/ CTN],A976)</f>
        <v>144 PCS</v>
      </c>
      <c r="F976" s="147" t="str">
        <f>INDEX(db[JENIS],A976)</f>
        <v>pcase</v>
      </c>
      <c r="G976" s="147">
        <f>INDEX(db[QTY X],A976)</f>
        <v>144</v>
      </c>
      <c r="H976" s="147" t="str">
        <f>INDEX(db[STN X],A976)</f>
        <v>PCS</v>
      </c>
    </row>
    <row r="977" spans="1:8" x14ac:dyDescent="0.25">
      <c r="A977" s="145">
        <v>1844</v>
      </c>
      <c r="C977" s="147" t="str">
        <f>INDEX(db[NB BM],A977)</f>
        <v>Pc Magnit Klg TY-552 Mobil+Anak 21x6.5</v>
      </c>
      <c r="D977" s="147" t="str">
        <f>INDEX(db[SUPPLIER],A977)</f>
        <v>SAMUDERA ANGKASA JAYA</v>
      </c>
      <c r="E977" s="147" t="str">
        <f>INDEX(db[QTY/ CTN],A977)</f>
        <v>160 PCS</v>
      </c>
      <c r="F977" s="147" t="str">
        <f>INDEX(db[JENIS],A977)</f>
        <v>pcase</v>
      </c>
      <c r="G977" s="147">
        <f>INDEX(db[QTY X],A977)</f>
        <v>160</v>
      </c>
      <c r="H977" s="147" t="str">
        <f>INDEX(db[STN X],A977)</f>
        <v>PCS</v>
      </c>
    </row>
    <row r="978" spans="1:8" x14ac:dyDescent="0.25">
      <c r="A978" s="145">
        <v>1845</v>
      </c>
      <c r="C978" s="147" t="str">
        <f>INDEX(db[NB BM],A978)</f>
        <v>Pc Kode A 2020 D 3ssn 3D</v>
      </c>
      <c r="D978" s="147" t="str">
        <f>INDEX(db[SUPPLIER],A978)</f>
        <v>SINAR MAS</v>
      </c>
      <c r="E978" s="147" t="str">
        <f>INDEX(db[QTY/ CTN],A978)</f>
        <v>96 PCS</v>
      </c>
      <c r="F978" s="147" t="str">
        <f>INDEX(db[JENIS],A978)</f>
        <v>pcase</v>
      </c>
      <c r="G978" s="147">
        <f>INDEX(db[QTY X],A978)</f>
        <v>96</v>
      </c>
      <c r="H978" s="147" t="str">
        <f>INDEX(db[STN X],A978)</f>
        <v>PCS</v>
      </c>
    </row>
    <row r="979" spans="1:8" x14ac:dyDescent="0.25">
      <c r="A979" s="145">
        <v>1846</v>
      </c>
      <c r="C979" s="147" t="str">
        <f>INDEX(db[NB BM],A979)</f>
        <v>Pc KRT 3320+ Lampu susun 3</v>
      </c>
      <c r="D979" s="147" t="str">
        <f>INDEX(db[SUPPLIER],A979)</f>
        <v>SAMUDERA ANGKASA JAYA</v>
      </c>
      <c r="E979" s="147" t="str">
        <f>INDEX(db[QTY/ CTN],A979)</f>
        <v>96 PCS</v>
      </c>
      <c r="F979" s="147" t="str">
        <f>INDEX(db[JENIS],A979)</f>
        <v>pcase</v>
      </c>
      <c r="G979" s="147">
        <f>INDEX(db[QTY X],A979)</f>
        <v>96</v>
      </c>
      <c r="H979" s="147" t="str">
        <f>INDEX(db[STN X],A979)</f>
        <v>PCS</v>
      </c>
    </row>
    <row r="980" spans="1:8" x14ac:dyDescent="0.25">
      <c r="A980" s="145">
        <v>1847</v>
      </c>
      <c r="C980" s="147" t="str">
        <f>INDEX(db[NB BM],A980)</f>
        <v xml:space="preserve">Pc karton KK-2C 8D </v>
      </c>
      <c r="D980" s="147" t="str">
        <f>INDEX(db[SUPPLIER],A980)</f>
        <v>SAMUDERA ANGKASA JAYA</v>
      </c>
      <c r="E980" s="147" t="str">
        <f>INDEX(db[QTY/ CTN],A980)</f>
        <v>100 PCS</v>
      </c>
      <c r="F980" s="147" t="str">
        <f>INDEX(db[JENIS],A980)</f>
        <v>pcase</v>
      </c>
      <c r="G980" s="147">
        <f>INDEX(db[QTY X],A980)</f>
        <v>100</v>
      </c>
      <c r="H980" s="147" t="str">
        <f>INDEX(db[STN X],A980)</f>
        <v>PCS</v>
      </c>
    </row>
    <row r="981" spans="1:8" x14ac:dyDescent="0.25">
      <c r="A981" s="145">
        <v>1848</v>
      </c>
      <c r="C981" s="147" t="str">
        <f>INDEX(db[NB BM],A981)</f>
        <v xml:space="preserve">Pc karton KK-2C 8D </v>
      </c>
      <c r="D981" s="147" t="str">
        <f>INDEX(db[SUPPLIER],A981)</f>
        <v>SAMUDERA ANGKASA JAYA</v>
      </c>
      <c r="E981" s="147" t="str">
        <f>INDEX(db[QTY/ CTN],A981)</f>
        <v>100 PCS</v>
      </c>
      <c r="F981" s="147" t="str">
        <f>INDEX(db[JENIS],A981)</f>
        <v>pcase</v>
      </c>
      <c r="G981" s="147">
        <f>INDEX(db[QTY X],A981)</f>
        <v>100</v>
      </c>
      <c r="H981" s="147" t="str">
        <f>INDEX(db[STN X],A981)</f>
        <v>PCS</v>
      </c>
    </row>
    <row r="982" spans="1:8" x14ac:dyDescent="0.25">
      <c r="A982" s="145">
        <v>1849</v>
      </c>
      <c r="C982" s="147" t="str">
        <f>INDEX(db[NB BM],A982)</f>
        <v>Pc Magnit  AC-1762 (22x7.5)</v>
      </c>
      <c r="D982" s="147" t="str">
        <f>INDEX(db[SUPPLIER],A982)</f>
        <v>SAMUDERA ANGKASA JAYA</v>
      </c>
      <c r="E982" s="147" t="str">
        <f>INDEX(db[QTY/ CTN],A982)</f>
        <v>144 PCS</v>
      </c>
      <c r="F982" s="147" t="str">
        <f>INDEX(db[JENIS],A982)</f>
        <v>pcase</v>
      </c>
      <c r="G982" s="147">
        <f>INDEX(db[QTY X],A982)</f>
        <v>144</v>
      </c>
      <c r="H982" s="147" t="str">
        <f>INDEX(db[STN X],A982)</f>
        <v>PCS</v>
      </c>
    </row>
    <row r="983" spans="1:8" x14ac:dyDescent="0.25">
      <c r="A983" s="145">
        <v>1850</v>
      </c>
      <c r="C983" s="147" t="str">
        <f>INDEX(db[NB BM],A983)</f>
        <v>Pc Magnit B-511-1 (22x8)</v>
      </c>
      <c r="D983" s="147" t="str">
        <f>INDEX(db[SUPPLIER],A983)</f>
        <v>SAMUDERA ANGKASA JAYA</v>
      </c>
      <c r="E983" s="147" t="str">
        <f>INDEX(db[QTY/ CTN],A983)</f>
        <v>192 PCS</v>
      </c>
      <c r="F983" s="147" t="str">
        <f>INDEX(db[JENIS],A983)</f>
        <v>pcase</v>
      </c>
      <c r="G983" s="147">
        <f>INDEX(db[QTY X],A983)</f>
        <v>192</v>
      </c>
      <c r="H983" s="147" t="str">
        <f>INDEX(db[STN X],A983)</f>
        <v>PCS</v>
      </c>
    </row>
    <row r="984" spans="1:8" x14ac:dyDescent="0.25">
      <c r="A984" s="145">
        <v>1851</v>
      </c>
      <c r="C984" s="147" t="str">
        <f>INDEX(db[NB BM],A984)</f>
        <v>Pc Magnit C-1755-1 (22x7.5)</v>
      </c>
      <c r="D984" s="147" t="str">
        <f>INDEX(db[SUPPLIER],A984)</f>
        <v>SAMUDERA ANGKASA JAYA</v>
      </c>
      <c r="E984" s="147" t="str">
        <f>INDEX(db[QTY/ CTN],A984)</f>
        <v>160 PCS</v>
      </c>
      <c r="F984" s="147" t="str">
        <f>INDEX(db[JENIS],A984)</f>
        <v>pcase</v>
      </c>
      <c r="G984" s="147">
        <f>INDEX(db[QTY X],A984)</f>
        <v>160</v>
      </c>
      <c r="H984" s="147" t="str">
        <f>INDEX(db[STN X],A984)</f>
        <v>PCS</v>
      </c>
    </row>
    <row r="985" spans="1:8" x14ac:dyDescent="0.25">
      <c r="A985" s="145">
        <v>1852</v>
      </c>
      <c r="C985" s="147" t="str">
        <f>INDEX(db[NB BM],A985)</f>
        <v>Pc Magnit C-1756 (22x7.5)</v>
      </c>
      <c r="D985" s="147" t="str">
        <f>INDEX(db[SUPPLIER],A985)</f>
        <v>SAMUDERA ANGKASA JAYA</v>
      </c>
      <c r="E985" s="147" t="str">
        <f>INDEX(db[QTY/ CTN],A985)</f>
        <v>160 PCS</v>
      </c>
      <c r="F985" s="147" t="str">
        <f>INDEX(db[JENIS],A985)</f>
        <v>pcase</v>
      </c>
      <c r="G985" s="147">
        <f>INDEX(db[QTY X],A985)</f>
        <v>160</v>
      </c>
      <c r="H985" s="147" t="str">
        <f>INDEX(db[STN X],A985)</f>
        <v>PCS</v>
      </c>
    </row>
    <row r="986" spans="1:8" x14ac:dyDescent="0.25">
      <c r="A986" s="145">
        <v>1853</v>
      </c>
      <c r="C986" s="147" t="str">
        <f>INDEX(db[NB BM],A986)</f>
        <v>Pc Magnit C-2755-1 (22x7.5)</v>
      </c>
      <c r="D986" s="147" t="str">
        <f>INDEX(db[SUPPLIER],A986)</f>
        <v>SAMUDERA ANGKASA JAYA</v>
      </c>
      <c r="E986" s="147" t="str">
        <f>INDEX(db[QTY/ CTN],A986)</f>
        <v>192 PCS</v>
      </c>
      <c r="F986" s="147" t="str">
        <f>INDEX(db[JENIS],A986)</f>
        <v>pcase</v>
      </c>
      <c r="G986" s="147">
        <f>INDEX(db[QTY X],A986)</f>
        <v>192</v>
      </c>
      <c r="H986" s="147" t="str">
        <f>INDEX(db[STN X],A986)</f>
        <v>PCS</v>
      </c>
    </row>
    <row r="987" spans="1:8" x14ac:dyDescent="0.25">
      <c r="A987" s="145">
        <v>1854</v>
      </c>
      <c r="C987" s="147" t="str">
        <f>INDEX(db[NB BM],A987)</f>
        <v>Pc Magnit C-5212 3D (23x8.5)</v>
      </c>
      <c r="D987" s="147" t="str">
        <f>INDEX(db[SUPPLIER],A987)</f>
        <v>SAMUDERA ANGKASA JAYA</v>
      </c>
      <c r="E987" s="147" t="str">
        <f>INDEX(db[QTY/ CTN],A987)</f>
        <v>144 PCS</v>
      </c>
      <c r="F987" s="147" t="str">
        <f>INDEX(db[JENIS],A987)</f>
        <v>pcase</v>
      </c>
      <c r="G987" s="147">
        <f>INDEX(db[QTY X],A987)</f>
        <v>144</v>
      </c>
      <c r="H987" s="147" t="str">
        <f>INDEX(db[STN X],A987)</f>
        <v>PCS</v>
      </c>
    </row>
    <row r="988" spans="1:8" x14ac:dyDescent="0.25">
      <c r="A988" s="145">
        <v>1855</v>
      </c>
      <c r="C988" s="147" t="str">
        <f>INDEX(db[NB BM],A988)</f>
        <v>Pc Magnit FC-1757 (22x7.5)</v>
      </c>
      <c r="D988" s="147" t="str">
        <f>INDEX(db[SUPPLIER],A988)</f>
        <v>SAMUDERA ANGKASA JAYA</v>
      </c>
      <c r="E988" s="147" t="str">
        <f>INDEX(db[QTY/ CTN],A988)</f>
        <v>144 PCS</v>
      </c>
      <c r="F988" s="147" t="str">
        <f>INDEX(db[JENIS],A988)</f>
        <v>pcase</v>
      </c>
      <c r="G988" s="147">
        <f>INDEX(db[QTY X],A988)</f>
        <v>144</v>
      </c>
      <c r="H988" s="147" t="str">
        <f>INDEX(db[STN X],A988)</f>
        <v>PCS</v>
      </c>
    </row>
    <row r="989" spans="1:8" x14ac:dyDescent="0.25">
      <c r="A989" s="145">
        <v>1856</v>
      </c>
      <c r="C989" s="147" t="str">
        <f>INDEX(db[NB BM],A989)</f>
        <v>Pc Magnit FC-1758 (22x7.5)</v>
      </c>
      <c r="D989" s="147" t="str">
        <f>INDEX(db[SUPPLIER],A989)</f>
        <v>SAMUDERA ANGKASA JAYA</v>
      </c>
      <c r="E989" s="147" t="str">
        <f>INDEX(db[QTY/ CTN],A989)</f>
        <v>144 PCS</v>
      </c>
      <c r="F989" s="147" t="str">
        <f>INDEX(db[JENIS],A989)</f>
        <v>pcase</v>
      </c>
      <c r="G989" s="147">
        <f>INDEX(db[QTY X],A989)</f>
        <v>144</v>
      </c>
      <c r="H989" s="147" t="str">
        <f>INDEX(db[STN X],A989)</f>
        <v>PCS</v>
      </c>
    </row>
    <row r="990" spans="1:8" x14ac:dyDescent="0.25">
      <c r="A990" s="145">
        <v>1857</v>
      </c>
      <c r="C990" s="147" t="str">
        <f>INDEX(db[NB BM],A990)</f>
        <v>Pc Magnit FC-1760 (22x7.5) Timbul</v>
      </c>
      <c r="D990" s="147" t="str">
        <f>INDEX(db[SUPPLIER],A990)</f>
        <v>SAMUDERA ANGKASA JAYA</v>
      </c>
      <c r="E990" s="147" t="str">
        <f>INDEX(db[QTY/ CTN],A990)</f>
        <v>144 PCS</v>
      </c>
      <c r="F990" s="147" t="str">
        <f>INDEX(db[JENIS],A990)</f>
        <v>pcase</v>
      </c>
      <c r="G990" s="147">
        <f>INDEX(db[QTY X],A990)</f>
        <v>144</v>
      </c>
      <c r="H990" s="147" t="str">
        <f>INDEX(db[STN X],A990)</f>
        <v>PCS</v>
      </c>
    </row>
    <row r="991" spans="1:8" x14ac:dyDescent="0.25">
      <c r="A991" s="145">
        <v>1858</v>
      </c>
      <c r="C991" s="147" t="str">
        <f>INDEX(db[NB BM],A991)</f>
        <v>Pc Magnit FC-1761 (22x7.5) 3D</v>
      </c>
      <c r="D991" s="147" t="str">
        <f>INDEX(db[SUPPLIER],A991)</f>
        <v>SAMUDERA ANGKASA JAYA</v>
      </c>
      <c r="E991" s="147" t="str">
        <f>INDEX(db[QTY/ CTN],A991)</f>
        <v>144 PCS</v>
      </c>
      <c r="F991" s="147" t="str">
        <f>INDEX(db[JENIS],A991)</f>
        <v>pcase</v>
      </c>
      <c r="G991" s="147">
        <f>INDEX(db[QTY X],A991)</f>
        <v>144</v>
      </c>
      <c r="H991" s="147" t="str">
        <f>INDEX(db[STN X],A991)</f>
        <v>PCS</v>
      </c>
    </row>
    <row r="992" spans="1:8" x14ac:dyDescent="0.25">
      <c r="A992" s="145">
        <v>1859</v>
      </c>
      <c r="C992" s="147" t="str">
        <f>INDEX(db[NB BM],A992)</f>
        <v>Pc Magnit FC-5223 3D (23x8.5)</v>
      </c>
      <c r="D992" s="147" t="str">
        <f>INDEX(db[SUPPLIER],A992)</f>
        <v>SAMUDERA ANGKASA JAYA</v>
      </c>
      <c r="E992" s="147" t="str">
        <f>INDEX(db[QTY/ CTN],A992)</f>
        <v>144 PCS</v>
      </c>
      <c r="F992" s="147" t="str">
        <f>INDEX(db[JENIS],A992)</f>
        <v>pcase</v>
      </c>
      <c r="G992" s="147">
        <f>INDEX(db[QTY X],A992)</f>
        <v>144</v>
      </c>
      <c r="H992" s="147" t="str">
        <f>INDEX(db[STN X],A992)</f>
        <v>PCS</v>
      </c>
    </row>
    <row r="993" spans="1:8" x14ac:dyDescent="0.25">
      <c r="A993" s="145">
        <v>1860</v>
      </c>
      <c r="C993" s="147" t="str">
        <f>INDEX(db[NB BM],A993)</f>
        <v>Pc Magnit FC-6295 (23x10)</v>
      </c>
      <c r="D993" s="147" t="str">
        <f>INDEX(db[SUPPLIER],A993)</f>
        <v>SAMUDERA ANGKASA JAYA</v>
      </c>
      <c r="E993" s="147" t="str">
        <f>INDEX(db[QTY/ CTN],A993)</f>
        <v>144 PCS</v>
      </c>
      <c r="F993" s="147" t="str">
        <f>INDEX(db[JENIS],A993)</f>
        <v>pcase</v>
      </c>
      <c r="G993" s="147">
        <f>INDEX(db[QTY X],A993)</f>
        <v>144</v>
      </c>
      <c r="H993" s="147" t="str">
        <f>INDEX(db[STN X],A993)</f>
        <v>PCS</v>
      </c>
    </row>
    <row r="994" spans="1:8" x14ac:dyDescent="0.25">
      <c r="A994" s="145">
        <v>1861</v>
      </c>
      <c r="C994" s="147" t="str">
        <f>INDEX(db[NB BM],A994)</f>
        <v>Pc Magnit FX-2210 Metalik Lebar (22x10)</v>
      </c>
      <c r="D994" s="147" t="str">
        <f>INDEX(db[SUPPLIER],A994)</f>
        <v>SAMUDERA ANGKASA JAYA</v>
      </c>
      <c r="E994" s="147" t="str">
        <f>INDEX(db[QTY/ CTN],A994)</f>
        <v>120 PCS</v>
      </c>
      <c r="F994" s="147" t="str">
        <f>INDEX(db[JENIS],A994)</f>
        <v>pcase</v>
      </c>
      <c r="G994" s="147">
        <f>INDEX(db[QTY X],A994)</f>
        <v>120</v>
      </c>
      <c r="H994" s="147" t="str">
        <f>INDEX(db[STN X],A994)</f>
        <v>PCS</v>
      </c>
    </row>
    <row r="995" spans="1:8" x14ac:dyDescent="0.25">
      <c r="A995" s="145">
        <v>1862</v>
      </c>
      <c r="C995" s="147" t="str">
        <f>INDEX(db[NB BM],A995)</f>
        <v>Pc Magnit FX-2275 (22x7.5) Metalik</v>
      </c>
      <c r="D995" s="147" t="str">
        <f>INDEX(db[SUPPLIER],A995)</f>
        <v>SAMUDERA ANGKASA JAYA</v>
      </c>
      <c r="E995" s="147" t="str">
        <f>INDEX(db[QTY/ CTN],A995)</f>
        <v>144 PCS</v>
      </c>
      <c r="F995" s="147" t="str">
        <f>INDEX(db[JENIS],A995)</f>
        <v>pcase</v>
      </c>
      <c r="G995" s="147">
        <f>INDEX(db[QTY X],A995)</f>
        <v>144</v>
      </c>
      <c r="H995" s="147" t="str">
        <f>INDEX(db[STN X],A995)</f>
        <v>PCS</v>
      </c>
    </row>
    <row r="996" spans="1:8" x14ac:dyDescent="0.25">
      <c r="A996" s="145">
        <v>1864</v>
      </c>
      <c r="C996" s="147" t="str">
        <f>INDEX(db[NB BM],A996)</f>
        <v>Pc Magnit FY-6822 (22x7.5)</v>
      </c>
      <c r="D996" s="147" t="str">
        <f>INDEX(db[SUPPLIER],A996)</f>
        <v>SAMUDERA ANGKASA JAYA</v>
      </c>
      <c r="E996" s="147" t="str">
        <f>INDEX(db[QTY/ CTN],A996)</f>
        <v>192 PCS</v>
      </c>
      <c r="F996" s="147" t="str">
        <f>INDEX(db[JENIS],A996)</f>
        <v>pcase</v>
      </c>
      <c r="G996" s="147">
        <f>INDEX(db[QTY X],A996)</f>
        <v>192</v>
      </c>
      <c r="H996" s="147" t="str">
        <f>INDEX(db[STN X],A996)</f>
        <v>PCS</v>
      </c>
    </row>
    <row r="997" spans="1:8" x14ac:dyDescent="0.25">
      <c r="A997" s="145">
        <v>1866</v>
      </c>
      <c r="C997" s="147" t="str">
        <f>INDEX(db[NB BM],A997)</f>
        <v>Pc Magnit JH-220 A (22x8.5)</v>
      </c>
      <c r="D997" s="147" t="str">
        <f>INDEX(db[SUPPLIER],A997)</f>
        <v>SAMUDERA ANGKASA JAYA</v>
      </c>
      <c r="E997" s="147" t="str">
        <f>INDEX(db[QTY/ CTN],A997)</f>
        <v>192 PCS</v>
      </c>
      <c r="F997" s="147" t="str">
        <f>INDEX(db[JENIS],A997)</f>
        <v>pcase</v>
      </c>
      <c r="G997" s="147">
        <f>INDEX(db[QTY X],A997)</f>
        <v>192</v>
      </c>
      <c r="H997" s="147" t="str">
        <f>INDEX(db[STN X],A997)</f>
        <v>PCS</v>
      </c>
    </row>
    <row r="998" spans="1:8" x14ac:dyDescent="0.25">
      <c r="A998" s="145">
        <v>1867</v>
      </c>
      <c r="C998" s="147" t="str">
        <f>INDEX(db[NB BM],A998)</f>
        <v>Pc Magnit LC-1059 (22x7.5)</v>
      </c>
      <c r="D998" s="147" t="str">
        <f>INDEX(db[SUPPLIER],A998)</f>
        <v>SAMUDERA ANGKASA JAYA</v>
      </c>
      <c r="E998" s="147" t="str">
        <f>INDEX(db[QTY/ CTN],A998)</f>
        <v>144 PCS</v>
      </c>
      <c r="F998" s="147" t="str">
        <f>INDEX(db[JENIS],A998)</f>
        <v>pcase</v>
      </c>
      <c r="G998" s="147">
        <f>INDEX(db[QTY X],A998)</f>
        <v>144</v>
      </c>
      <c r="H998" s="147" t="str">
        <f>INDEX(db[STN X],A998)</f>
        <v>PCS</v>
      </c>
    </row>
    <row r="999" spans="1:8" x14ac:dyDescent="0.25">
      <c r="A999" s="145">
        <v>1868</v>
      </c>
      <c r="C999" s="147" t="str">
        <f>INDEX(db[NB BM],A999)</f>
        <v>Pc Magnt LPY-6 (23x8)</v>
      </c>
      <c r="D999" s="147" t="str">
        <f>INDEX(db[SUPPLIER],A999)</f>
        <v>SAMUDERA ANGKASA JAYA</v>
      </c>
      <c r="E999" s="147" t="str">
        <f>INDEX(db[QTY/ CTN],A999)</f>
        <v>144 PCS</v>
      </c>
      <c r="F999" s="147" t="str">
        <f>INDEX(db[JENIS],A999)</f>
        <v>pcase</v>
      </c>
      <c r="G999" s="147">
        <f>INDEX(db[QTY X],A999)</f>
        <v>144</v>
      </c>
      <c r="H999" s="147" t="str">
        <f>INDEX(db[STN X],A999)</f>
        <v>PCS</v>
      </c>
    </row>
    <row r="1000" spans="1:8" x14ac:dyDescent="0.25">
      <c r="A1000" s="145">
        <v>1869</v>
      </c>
      <c r="C1000" s="147" t="str">
        <f>INDEX(db[NB BM],A1000)</f>
        <v>Pc magnit TC-1056</v>
      </c>
      <c r="D1000" s="147" t="str">
        <f>INDEX(db[SUPPLIER],A1000)</f>
        <v>HARAPAN JAYA</v>
      </c>
      <c r="E1000" s="147" t="str">
        <f>INDEX(db[QTY/ CTN],A1000)</f>
        <v>144 PCS</v>
      </c>
      <c r="F1000" s="147" t="str">
        <f>INDEX(db[JENIS],A1000)</f>
        <v>pcase</v>
      </c>
      <c r="G1000" s="147">
        <f>INDEX(db[QTY X],A1000)</f>
        <v>144</v>
      </c>
      <c r="H1000" s="147" t="str">
        <f>INDEX(db[STN X],A1000)</f>
        <v>PCS</v>
      </c>
    </row>
    <row r="1001" spans="1:8" x14ac:dyDescent="0.25">
      <c r="A1001" s="145">
        <v>1870</v>
      </c>
      <c r="C1001" s="147" t="str">
        <f>INDEX(db[NB BM],A1001)</f>
        <v>Pc Magnit TC-1057 22x7.5 (LC-10)</v>
      </c>
      <c r="D1001" s="147" t="str">
        <f>INDEX(db[SUPPLIER],A1001)</f>
        <v>SAMUDERA ANGKASA JAYA</v>
      </c>
      <c r="E1001" s="147" t="str">
        <f>INDEX(db[QTY/ CTN],A1001)</f>
        <v>144 PCS</v>
      </c>
      <c r="F1001" s="147" t="str">
        <f>INDEX(db[JENIS],A1001)</f>
        <v>pcase</v>
      </c>
      <c r="G1001" s="147">
        <f>INDEX(db[QTY X],A1001)</f>
        <v>144</v>
      </c>
      <c r="H1001" s="147" t="str">
        <f>INDEX(db[STN X],A1001)</f>
        <v>PCS</v>
      </c>
    </row>
    <row r="1002" spans="1:8" x14ac:dyDescent="0.25">
      <c r="A1002" s="145">
        <v>1871</v>
      </c>
      <c r="C1002" s="147" t="str">
        <f>INDEX(db[NB BM],A1002)</f>
        <v>Pc magnit TC-1057</v>
      </c>
      <c r="D1002" s="147" t="str">
        <f>INDEX(db[SUPPLIER],A1002)</f>
        <v>HARAPAN JAYA</v>
      </c>
      <c r="E1002" s="147" t="str">
        <f>INDEX(db[QTY/ CTN],A1002)</f>
        <v>144 PCS</v>
      </c>
      <c r="F1002" s="147" t="str">
        <f>INDEX(db[JENIS],A1002)</f>
        <v>pcase</v>
      </c>
      <c r="G1002" s="147">
        <f>INDEX(db[QTY X],A1002)</f>
        <v>144</v>
      </c>
      <c r="H1002" s="147" t="str">
        <f>INDEX(db[STN X],A1002)</f>
        <v>PCS</v>
      </c>
    </row>
    <row r="1003" spans="1:8" x14ac:dyDescent="0.25">
      <c r="A1003" s="145">
        <v>1872</v>
      </c>
      <c r="C1003" s="147" t="str">
        <f>INDEX(db[NB BM],A1003)</f>
        <v>Pc magnit TC-1058</v>
      </c>
      <c r="D1003" s="147" t="str">
        <f>INDEX(db[SUPPLIER],A1003)</f>
        <v>HARAPAN JAYA</v>
      </c>
      <c r="E1003" s="147" t="str">
        <f>INDEX(db[QTY/ CTN],A1003)</f>
        <v>144 PCS</v>
      </c>
      <c r="F1003" s="147" t="str">
        <f>INDEX(db[JENIS],A1003)</f>
        <v>pcase</v>
      </c>
      <c r="G1003" s="147">
        <f>INDEX(db[QTY X],A1003)</f>
        <v>144</v>
      </c>
      <c r="H1003" s="147" t="str">
        <f>INDEX(db[STN X],A1003)</f>
        <v>PCS</v>
      </c>
    </row>
    <row r="1004" spans="1:8" x14ac:dyDescent="0.25">
      <c r="A1004" s="145">
        <v>1873</v>
      </c>
      <c r="C1004" s="147" t="str">
        <f>INDEX(db[NB BM],A1004)</f>
        <v>Pc Magnit TC-1756 (22x7.5)</v>
      </c>
      <c r="D1004" s="147" t="str">
        <f>INDEX(db[SUPPLIER],A1004)</f>
        <v>SAMUDERA ANGKASA JAYA</v>
      </c>
      <c r="E1004" s="147" t="str">
        <f>INDEX(db[QTY/ CTN],A1004)</f>
        <v>160 PCS</v>
      </c>
      <c r="F1004" s="147" t="str">
        <f>INDEX(db[JENIS],A1004)</f>
        <v>pcase</v>
      </c>
      <c r="G1004" s="147">
        <f>INDEX(db[QTY X],A1004)</f>
        <v>160</v>
      </c>
      <c r="H1004" s="147" t="str">
        <f>INDEX(db[STN X],A1004)</f>
        <v>PCS</v>
      </c>
    </row>
    <row r="1005" spans="1:8" x14ac:dyDescent="0.25">
      <c r="A1005" s="145">
        <v>1874</v>
      </c>
      <c r="C1005" s="147" t="str">
        <f>INDEX(db[NB BM],A1005)</f>
        <v>Palet Anggur</v>
      </c>
      <c r="D1005" s="147" t="str">
        <f>INDEX(db[SUPPLIER],A1005)</f>
        <v>SBS</v>
      </c>
      <c r="E1005" s="147" t="str">
        <f>INDEX(db[QTY/ CTN],A1005)</f>
        <v>60 LSN</v>
      </c>
      <c r="F1005" s="147" t="str">
        <f>INDEX(db[JENIS],A1005)</f>
        <v>dll</v>
      </c>
      <c r="G1005" s="147">
        <f>INDEX(db[QTY X],A1005)</f>
        <v>720</v>
      </c>
      <c r="H1005" s="147" t="str">
        <f>INDEX(db[STN X],A1005)</f>
        <v>PCS</v>
      </c>
    </row>
    <row r="1006" spans="1:8" x14ac:dyDescent="0.25">
      <c r="A1006" s="145">
        <v>1875</v>
      </c>
      <c r="C1006" s="147" t="str">
        <f>INDEX(db[NB BM],A1006)</f>
        <v>Palet Apel</v>
      </c>
      <c r="D1006" s="147" t="str">
        <f>INDEX(db[SUPPLIER],A1006)</f>
        <v>SBS</v>
      </c>
      <c r="E1006" s="147" t="str">
        <f>INDEX(db[QTY/ CTN],A1006)</f>
        <v>60 LSN</v>
      </c>
      <c r="F1006" s="147" t="str">
        <f>INDEX(db[JENIS],A1006)</f>
        <v>dll</v>
      </c>
      <c r="G1006" s="147">
        <f>INDEX(db[QTY X],A1006)</f>
        <v>720</v>
      </c>
      <c r="H1006" s="147" t="str">
        <f>INDEX(db[STN X],A1006)</f>
        <v>PCS</v>
      </c>
    </row>
    <row r="1007" spans="1:8" x14ac:dyDescent="0.25">
      <c r="A1007" s="145">
        <v>1876</v>
      </c>
      <c r="C1007" s="147" t="str">
        <f>INDEX(db[NB BM],A1007)</f>
        <v>Palet cat air biasa DOF</v>
      </c>
      <c r="D1007" s="147" t="str">
        <f>INDEX(db[SUPPLIER],A1007)</f>
        <v>CAHAYA GEMILANG</v>
      </c>
      <c r="E1007" s="147" t="str">
        <f>INDEX(db[QTY/ CTN],A1007)</f>
        <v>84 LSN</v>
      </c>
      <c r="F1007" s="147" t="str">
        <f>INDEX(db[JENIS],A1007)</f>
        <v>dll</v>
      </c>
      <c r="G1007" s="147">
        <f>INDEX(db[QTY X],A1007)</f>
        <v>1008</v>
      </c>
      <c r="H1007" s="147" t="str">
        <f>INDEX(db[STN X],A1007)</f>
        <v>PCS</v>
      </c>
    </row>
    <row r="1008" spans="1:8" x14ac:dyDescent="0.25">
      <c r="A1008" s="145">
        <v>1877</v>
      </c>
      <c r="C1008" s="147" t="str">
        <f>INDEX(db[NB BM],A1008)</f>
        <v>Palet cat air transparan Sakura</v>
      </c>
      <c r="D1008" s="147" t="str">
        <f>INDEX(db[SUPPLIER],A1008)</f>
        <v>CAHAYA GEMILANG</v>
      </c>
      <c r="E1008" s="147" t="str">
        <f>INDEX(db[QTY/ CTN],A1008)</f>
        <v>84 LSN</v>
      </c>
      <c r="F1008" s="147" t="str">
        <f>INDEX(db[JENIS],A1008)</f>
        <v>dll</v>
      </c>
      <c r="G1008" s="147">
        <f>INDEX(db[QTY X],A1008)</f>
        <v>1008</v>
      </c>
      <c r="H1008" s="147" t="str">
        <f>INDEX(db[STN X],A1008)</f>
        <v>PCS</v>
      </c>
    </row>
    <row r="1009" spans="1:8" x14ac:dyDescent="0.25">
      <c r="A1009" s="145">
        <v>1878</v>
      </c>
      <c r="C1009" s="147" t="str">
        <f>INDEX(db[NB BM],A1009)</f>
        <v>Palet Gambar 1011</v>
      </c>
      <c r="D1009" s="147" t="str">
        <f>INDEX(db[SUPPLIER],A1009)</f>
        <v>SBS</v>
      </c>
      <c r="E1009" s="147" t="str">
        <f>INDEX(db[QTY/ CTN],A1009)</f>
        <v>48 LSN</v>
      </c>
      <c r="F1009" s="147" t="str">
        <f>INDEX(db[JENIS],A1009)</f>
        <v>dll</v>
      </c>
      <c r="G1009" s="147">
        <f>INDEX(db[QTY X],A1009)</f>
        <v>576</v>
      </c>
      <c r="H1009" s="147" t="str">
        <f>INDEX(db[STN X],A1009)</f>
        <v>PCS</v>
      </c>
    </row>
    <row r="1010" spans="1:8" x14ac:dyDescent="0.25">
      <c r="A1010" s="145">
        <v>1879</v>
      </c>
      <c r="C1010" s="147" t="str">
        <f>INDEX(db[NB BM],A1010)</f>
        <v>Palet gambar Biola-Anggur warna WAG-201</v>
      </c>
      <c r="D1010" s="147" t="str">
        <f>INDEX(db[SUPPLIER],A1010)</f>
        <v>SBS</v>
      </c>
      <c r="E1010" s="147" t="str">
        <f>INDEX(db[QTY/ CTN],A1010)</f>
        <v>60 LSN</v>
      </c>
      <c r="F1010" s="147" t="str">
        <f>INDEX(db[JENIS],A1010)</f>
        <v>dll</v>
      </c>
      <c r="G1010" s="147">
        <f>INDEX(db[QTY X],A1010)</f>
        <v>720</v>
      </c>
      <c r="H1010" s="147" t="str">
        <f>INDEX(db[STN X],A1010)</f>
        <v>PCS</v>
      </c>
    </row>
    <row r="1011" spans="1:8" x14ac:dyDescent="0.25">
      <c r="A1011" s="145">
        <v>1880</v>
      </c>
      <c r="C1011" s="147" t="str">
        <f>INDEX(db[NB BM],A1011)</f>
        <v>Palet gambar Biola-Apel warna WAP-202</v>
      </c>
      <c r="D1011" s="147" t="str">
        <f>INDEX(db[SUPPLIER],A1011)</f>
        <v>SBS</v>
      </c>
      <c r="E1011" s="147" t="str">
        <f>INDEX(db[QTY/ CTN],A1011)</f>
        <v>60 LSN</v>
      </c>
      <c r="F1011" s="147" t="str">
        <f>INDEX(db[JENIS],A1011)</f>
        <v>dll</v>
      </c>
      <c r="G1011" s="147">
        <f>INDEX(db[QTY X],A1011)</f>
        <v>720</v>
      </c>
      <c r="H1011" s="147" t="str">
        <f>INDEX(db[STN X],A1011)</f>
        <v>PCS</v>
      </c>
    </row>
    <row r="1012" spans="1:8" x14ac:dyDescent="0.25">
      <c r="A1012" s="145">
        <v>1881</v>
      </c>
      <c r="C1012" s="147" t="str">
        <f>INDEX(db[NB BM],A1012)</f>
        <v>Palet Cat Air DOP Kepiting 202</v>
      </c>
      <c r="D1012" s="147" t="str">
        <f>INDEX(db[SUPPLIER],A1012)</f>
        <v>ETJ</v>
      </c>
      <c r="E1012" s="147" t="str">
        <f>INDEX(db[QTY/ CTN],A1012)</f>
        <v>120 LSN</v>
      </c>
      <c r="F1012" s="147" t="str">
        <f>INDEX(db[JENIS],A1012)</f>
        <v>cat</v>
      </c>
      <c r="G1012" s="147">
        <f>INDEX(db[QTY X],A1012)</f>
        <v>1440</v>
      </c>
      <c r="H1012" s="147" t="str">
        <f>INDEX(db[STN X],A1012)</f>
        <v>PCS</v>
      </c>
    </row>
    <row r="1013" spans="1:8" x14ac:dyDescent="0.25">
      <c r="A1013" s="145">
        <v>1882</v>
      </c>
      <c r="C1013" s="147" t="str">
        <f>INDEX(db[NB BM],A1013)</f>
        <v>Palet Cat Air DOP Sakura 201</v>
      </c>
      <c r="D1013" s="147" t="str">
        <f>INDEX(db[SUPPLIER],A1013)</f>
        <v>ETJ</v>
      </c>
      <c r="E1013" s="147" t="str">
        <f>INDEX(db[QTY/ CTN],A1013)</f>
        <v>120 LSN</v>
      </c>
      <c r="F1013" s="147" t="str">
        <f>INDEX(db[JENIS],A1013)</f>
        <v>cat</v>
      </c>
      <c r="G1013" s="147">
        <f>INDEX(db[QTY X],A1013)</f>
        <v>1440</v>
      </c>
      <c r="H1013" s="147" t="str">
        <f>INDEX(db[STN X],A1013)</f>
        <v>PCS</v>
      </c>
    </row>
    <row r="1014" spans="1:8" x14ac:dyDescent="0.25">
      <c r="A1014" s="145">
        <v>1883</v>
      </c>
      <c r="C1014" s="147" t="str">
        <f>INDEX(db[NB BM],A1014)</f>
        <v>Tas Kertas Coklat Besar Tebal</v>
      </c>
      <c r="D1014" s="147" t="str">
        <f>INDEX(db[SUPPLIER],A1014)</f>
        <v>BINTANG SAUDARA</v>
      </c>
      <c r="E1014" s="147" t="str">
        <f>INDEX(db[QTY/ CTN],A1014)</f>
        <v>30 LSN</v>
      </c>
      <c r="F1014" s="147" t="str">
        <f>INDEX(db[JENIS],A1014)</f>
        <v>tas</v>
      </c>
      <c r="G1014" s="147">
        <f>INDEX(db[QTY X],A1014)</f>
        <v>360</v>
      </c>
      <c r="H1014" s="147" t="str">
        <f>INDEX(db[STN X],A1014)</f>
        <v>PCS</v>
      </c>
    </row>
    <row r="1015" spans="1:8" x14ac:dyDescent="0.25">
      <c r="A1015" s="145">
        <v>1884</v>
      </c>
      <c r="C1015" s="147" t="str">
        <f>INDEX(db[NB BM],A1015)</f>
        <v>Tas Kertas Coklat Tg Tebal</v>
      </c>
      <c r="D1015" s="147" t="str">
        <f>INDEX(db[SUPPLIER],A1015)</f>
        <v>BINTANG SAUDARA</v>
      </c>
      <c r="E1015" s="147" t="str">
        <f>INDEX(db[QTY/ CTN],A1015)</f>
        <v>40 PCS</v>
      </c>
      <c r="F1015" s="147" t="str">
        <f>INDEX(db[JENIS],A1015)</f>
        <v>tas</v>
      </c>
      <c r="G1015" s="147">
        <f>INDEX(db[QTY X],A1015)</f>
        <v>40</v>
      </c>
      <c r="H1015" s="147" t="str">
        <f>INDEX(db[STN X],A1015)</f>
        <v>PCS</v>
      </c>
    </row>
    <row r="1016" spans="1:8" x14ac:dyDescent="0.25">
      <c r="A1016" s="145">
        <v>1885</v>
      </c>
      <c r="C1016" s="147" t="str">
        <f>INDEX(db[NB BM],A1016)</f>
        <v>Tas Coklat Tanggung Besar</v>
      </c>
      <c r="D1016" s="147" t="str">
        <f>INDEX(db[SUPPLIER],A1016)</f>
        <v>BINTANG SAUDARA</v>
      </c>
      <c r="E1016" s="147" t="str">
        <f>INDEX(db[QTY/ CTN],A1016)</f>
        <v>40 LSN</v>
      </c>
      <c r="F1016" s="147" t="str">
        <f>INDEX(db[JENIS],A1016)</f>
        <v>tas</v>
      </c>
      <c r="G1016" s="147">
        <f>INDEX(db[QTY X],A1016)</f>
        <v>480</v>
      </c>
      <c r="H1016" s="147" t="str">
        <f>INDEX(db[STN X],A1016)</f>
        <v>PCS</v>
      </c>
    </row>
    <row r="1017" spans="1:8" x14ac:dyDescent="0.25">
      <c r="A1017" s="145">
        <v>1887</v>
      </c>
      <c r="C1017" s="147" t="str">
        <f>INDEX(db[NB BM],A1017)</f>
        <v>Tas Kertas/ Paper Bag Motif Batik uk Besar</v>
      </c>
      <c r="D1017" s="147" t="str">
        <f>INDEX(db[SUPPLIER],A1017)</f>
        <v>BINTANG JAYA</v>
      </c>
      <c r="E1017" s="147" t="str">
        <f>INDEX(db[QTY/ CTN],A1017)</f>
        <v>336 PCS</v>
      </c>
      <c r="F1017" s="147" t="str">
        <f>INDEX(db[JENIS],A1017)</f>
        <v>tas</v>
      </c>
      <c r="G1017" s="147">
        <f>INDEX(db[QTY X],A1017)</f>
        <v>336</v>
      </c>
      <c r="H1017" s="147" t="str">
        <f>INDEX(db[STN X],A1017)</f>
        <v>PCS</v>
      </c>
    </row>
    <row r="1018" spans="1:8" x14ac:dyDescent="0.25">
      <c r="A1018" s="145">
        <v>1888</v>
      </c>
      <c r="C1018" s="147" t="str">
        <f>INDEX(db[NB BM],A1018)</f>
        <v>Paper Bag Tanggung Tebal</v>
      </c>
      <c r="D1018" s="147" t="str">
        <f>INDEX(db[SUPPLIER],A1018)</f>
        <v>BINTANG SAUDARA</v>
      </c>
      <c r="E1018" s="147" t="str">
        <f>INDEX(db[QTY/ CTN],A1018)</f>
        <v>40 LSN</v>
      </c>
      <c r="F1018" s="147" t="str">
        <f>INDEX(db[JENIS],A1018)</f>
        <v>tas</v>
      </c>
      <c r="G1018" s="147">
        <f>INDEX(db[QTY X],A1018)</f>
        <v>480</v>
      </c>
      <c r="H1018" s="147" t="str">
        <f>INDEX(db[STN X],A1018)</f>
        <v>PCS</v>
      </c>
    </row>
    <row r="1019" spans="1:8" x14ac:dyDescent="0.25">
      <c r="A1019" s="145">
        <v>1889</v>
      </c>
      <c r="C1019" s="147" t="str">
        <f>INDEX(db[NB BM],A1019)</f>
        <v>Tas Kertas/ Paper Bag Motif Batik uk Kecil TBK 02</v>
      </c>
      <c r="D1019" s="147" t="str">
        <f>INDEX(db[SUPPLIER],A1019)</f>
        <v>BINTANG JAYA</v>
      </c>
      <c r="E1019" s="147" t="str">
        <f>INDEX(db[QTY/ CTN],A1019)</f>
        <v>576 PCS</v>
      </c>
      <c r="F1019" s="147" t="str">
        <f>INDEX(db[JENIS],A1019)</f>
        <v>tas</v>
      </c>
      <c r="G1019" s="147">
        <f>INDEX(db[QTY X],A1019)</f>
        <v>576</v>
      </c>
      <c r="H1019" s="147" t="str">
        <f>INDEX(db[STN X],A1019)</f>
        <v>PCS</v>
      </c>
    </row>
    <row r="1020" spans="1:8" x14ac:dyDescent="0.25">
      <c r="A1020" s="145">
        <v>1890</v>
      </c>
      <c r="C1020" s="147" t="str">
        <f>INDEX(db[NB BM],A1020)</f>
        <v>Tas Kertas/ Paper Bag Motif Batik uk Tanggung</v>
      </c>
      <c r="D1020" s="147" t="str">
        <f>INDEX(db[SUPPLIER],A1020)</f>
        <v>BINTANG JAYA</v>
      </c>
      <c r="E1020" s="147" t="str">
        <f>INDEX(db[QTY/ CTN],A1020)</f>
        <v>360 PCS</v>
      </c>
      <c r="F1020" s="147" t="str">
        <f>INDEX(db[JENIS],A1020)</f>
        <v>tas</v>
      </c>
      <c r="G1020" s="147">
        <f>INDEX(db[QTY X],A1020)</f>
        <v>360</v>
      </c>
      <c r="H1020" s="147" t="str">
        <f>INDEX(db[STN X],A1020)</f>
        <v>PCS</v>
      </c>
    </row>
    <row r="1021" spans="1:8" x14ac:dyDescent="0.25">
      <c r="A1021" s="145">
        <v>1891</v>
      </c>
      <c r="C1021" s="147" t="str">
        <f>INDEX(db[NB BM],A1021)</f>
        <v>Paper Bag Tas Motif Bunga Kecil</v>
      </c>
      <c r="D1021" s="147" t="str">
        <f>INDEX(db[SUPPLIER],A1021)</f>
        <v>BINTANG JAYA</v>
      </c>
      <c r="E1021" s="147" t="str">
        <f>INDEX(db[QTY/ CTN],A1021)</f>
        <v>576 PCS</v>
      </c>
      <c r="F1021" s="147" t="str">
        <f>INDEX(db[JENIS],A1021)</f>
        <v>tas</v>
      </c>
      <c r="G1021" s="147">
        <f>INDEX(db[QTY X],A1021)</f>
        <v>576</v>
      </c>
      <c r="H1021" s="147" t="str">
        <f>INDEX(db[STN X],A1021)</f>
        <v>PCS</v>
      </c>
    </row>
    <row r="1022" spans="1:8" x14ac:dyDescent="0.25">
      <c r="A1022" s="145">
        <v>1892</v>
      </c>
      <c r="C1022" s="147" t="str">
        <f>INDEX(db[NB BM],A1022)</f>
        <v>Paper Bag Tas Motif Bunga Besar</v>
      </c>
      <c r="D1022" s="147" t="str">
        <f>INDEX(db[SUPPLIER],A1022)</f>
        <v>BINTANG JAYA</v>
      </c>
      <c r="E1022" s="147" t="str">
        <f>INDEX(db[QTY/ CTN],A1022)</f>
        <v>336 PCS</v>
      </c>
      <c r="F1022" s="147" t="str">
        <f>INDEX(db[JENIS],A1022)</f>
        <v>tas</v>
      </c>
      <c r="G1022" s="147">
        <f>INDEX(db[QTY X],A1022)</f>
        <v>336</v>
      </c>
      <c r="H1022" s="147" t="str">
        <f>INDEX(db[STN X],A1022)</f>
        <v>PCS</v>
      </c>
    </row>
    <row r="1023" spans="1:8" x14ac:dyDescent="0.25">
      <c r="A1023" s="145">
        <v>1893</v>
      </c>
      <c r="C1023" s="147" t="str">
        <f>INDEX(db[NB BM],A1023)</f>
        <v>Paper Clip JK C-3100</v>
      </c>
      <c r="D1023" s="147" t="str">
        <f>INDEX(db[SUPPLIER],A1023)</f>
        <v>ATALI</v>
      </c>
      <c r="E1023" s="147" t="str">
        <f>INDEX(db[QTY/ CTN],A1023)</f>
        <v>24 LSN</v>
      </c>
      <c r="F1023" s="147" t="str">
        <f>INDEX(db[JENIS],A1023)</f>
        <v>clip</v>
      </c>
      <c r="G1023" s="147">
        <f>INDEX(db[QTY X],A1023)</f>
        <v>288</v>
      </c>
      <c r="H1023" s="147" t="str">
        <f>INDEX(db[STN X],A1023)</f>
        <v>PCS</v>
      </c>
    </row>
    <row r="1024" spans="1:8" x14ac:dyDescent="0.25">
      <c r="A1024" s="145">
        <v>1894</v>
      </c>
      <c r="C1024" s="147" t="str">
        <f>INDEX(db[NB BM],A1024)</f>
        <v>Clip jumbo JK no.5</v>
      </c>
      <c r="D1024" s="147" t="str">
        <f>INDEX(db[SUPPLIER],A1024)</f>
        <v>ATALI</v>
      </c>
      <c r="E1024" s="147" t="str">
        <f>INDEX(db[QTY/ CTN],A1024)</f>
        <v>200 BOX</v>
      </c>
      <c r="F1024" s="147" t="str">
        <f>INDEX(db[JENIS],A1024)</f>
        <v>clip</v>
      </c>
      <c r="G1024" s="147">
        <f>INDEX(db[QTY X],A1024)</f>
        <v>200</v>
      </c>
      <c r="H1024" s="147" t="str">
        <f>INDEX(db[STN X],A1024)</f>
        <v>BOX</v>
      </c>
    </row>
    <row r="1025" spans="1:8" x14ac:dyDescent="0.25">
      <c r="A1025" s="145">
        <v>1895</v>
      </c>
      <c r="C1025" s="147" t="str">
        <f>INDEX(db[NB BM],A1025)</f>
        <v>Paper Cutter JK PC-1938 (A4)</v>
      </c>
      <c r="D1025" s="147" t="str">
        <f>INDEX(db[SUPPLIER],A1025)</f>
        <v>ATALI</v>
      </c>
      <c r="E1025" s="147" t="str">
        <f>INDEX(db[QTY/ CTN],A1025)</f>
        <v>20 PCS</v>
      </c>
      <c r="F1025" s="147" t="str">
        <f>INDEX(db[JENIS],A1025)</f>
        <v>ct</v>
      </c>
      <c r="G1025" s="147">
        <f>INDEX(db[QTY X],A1025)</f>
        <v>20</v>
      </c>
      <c r="H1025" s="147" t="str">
        <f>INDEX(db[STN X],A1025)</f>
        <v>PCS</v>
      </c>
    </row>
    <row r="1026" spans="1:8" x14ac:dyDescent="0.25">
      <c r="A1026" s="145">
        <v>1896</v>
      </c>
      <c r="C1026" s="147" t="str">
        <f>INDEX(db[NB BM],A1026)</f>
        <v>Paper cutter JK PC-2638 (F4)</v>
      </c>
      <c r="D1026" s="147" t="str">
        <f>INDEX(db[SUPPLIER],A1026)</f>
        <v>ATALI</v>
      </c>
      <c r="E1026" s="147" t="str">
        <f>INDEX(db[QTY/ CTN],A1026)</f>
        <v>5 PCS</v>
      </c>
      <c r="F1026" s="147" t="str">
        <f>INDEX(db[JENIS],A1026)</f>
        <v>cutter</v>
      </c>
      <c r="G1026" s="147">
        <f>INDEX(db[QTY X],A1026)</f>
        <v>5</v>
      </c>
      <c r="H1026" s="147" t="str">
        <f>INDEX(db[STN X],A1026)</f>
        <v>PCS</v>
      </c>
    </row>
    <row r="1027" spans="1:8" x14ac:dyDescent="0.25">
      <c r="A1027" s="145">
        <v>1897</v>
      </c>
      <c r="C1027" s="147" t="str">
        <f>INDEX(db[NB BM],A1027)</f>
        <v>Paper cutter JK PC-3846 besi A4</v>
      </c>
      <c r="D1027" s="147" t="str">
        <f>INDEX(db[SUPPLIER],A1027)</f>
        <v>ATALI</v>
      </c>
      <c r="E1027" s="147" t="str">
        <f>INDEX(db[QTY/ CTN],A1027)</f>
        <v>4 PCS</v>
      </c>
      <c r="F1027" s="147" t="str">
        <f>INDEX(db[JENIS],A1027)</f>
        <v>cutter</v>
      </c>
      <c r="G1027" s="147">
        <f>INDEX(db[QTY X],A1027)</f>
        <v>4</v>
      </c>
      <c r="H1027" s="147" t="str">
        <f>INDEX(db[STN X],A1027)</f>
        <v>PCS</v>
      </c>
    </row>
    <row r="1028" spans="1:8" x14ac:dyDescent="0.25">
      <c r="A1028" s="145">
        <v>1898</v>
      </c>
      <c r="C1028" s="147" t="str">
        <f>INDEX(db[NB BM],A1028)</f>
        <v>Paper Cutter JK PC-3846 besi A3</v>
      </c>
      <c r="D1028" s="147" t="str">
        <f>INDEX(db[SUPPLIER],A1028)</f>
        <v>ATALI</v>
      </c>
      <c r="E1028" s="147" t="str">
        <f>INDEX(db[QTY/ CTN],A1028)</f>
        <v>4 PCS</v>
      </c>
      <c r="F1028" s="147" t="str">
        <f>INDEX(db[JENIS],A1028)</f>
        <v>cutter</v>
      </c>
      <c r="G1028" s="147">
        <f>INDEX(db[QTY X],A1028)</f>
        <v>4</v>
      </c>
      <c r="H1028" s="147" t="str">
        <f>INDEX(db[STN X],A1028)</f>
        <v>PCS</v>
      </c>
    </row>
    <row r="1029" spans="1:8" x14ac:dyDescent="0.25">
      <c r="A1029" s="145">
        <v>1899</v>
      </c>
      <c r="C1029" s="147" t="str">
        <f>INDEX(db[NB BM],A1029)</f>
        <v>Paper fastener JK PF-50 warna</v>
      </c>
      <c r="D1029" s="147" t="str">
        <f>INDEX(db[SUPPLIER],A1029)</f>
        <v>ATALI</v>
      </c>
      <c r="E1029" s="147" t="str">
        <f>INDEX(db[QTY/ CTN],A1029)</f>
        <v>100 PAK</v>
      </c>
      <c r="F1029" s="147" t="str">
        <f>INDEX(db[JENIS],A1029)</f>
        <v>acco</v>
      </c>
      <c r="G1029" s="147">
        <f>INDEX(db[QTY X],A1029)</f>
        <v>100</v>
      </c>
      <c r="H1029" s="147" t="str">
        <f>INDEX(db[STN X],A1029)</f>
        <v>PAK</v>
      </c>
    </row>
    <row r="1030" spans="1:8" x14ac:dyDescent="0.25">
      <c r="A1030" s="145">
        <v>1900</v>
      </c>
      <c r="C1030" s="147" t="str">
        <f>INDEX(db[NB BM],A1030)</f>
        <v>Paper fastener JK PF-50 putih</v>
      </c>
      <c r="D1030" s="147" t="str">
        <f>INDEX(db[SUPPLIER],A1030)</f>
        <v>ATALI</v>
      </c>
      <c r="E1030" s="147" t="str">
        <f>INDEX(db[QTY/ CTN],A1030)</f>
        <v>100 PAK</v>
      </c>
      <c r="F1030" s="147" t="str">
        <f>INDEX(db[JENIS],A1030)</f>
        <v>acco</v>
      </c>
      <c r="G1030" s="147">
        <f>INDEX(db[QTY X],A1030)</f>
        <v>100</v>
      </c>
      <c r="H1030" s="147" t="str">
        <f>INDEX(db[STN X],A1030)</f>
        <v>PAK</v>
      </c>
    </row>
    <row r="1031" spans="1:8" x14ac:dyDescent="0.25">
      <c r="A1031" s="145">
        <v>1901</v>
      </c>
      <c r="C1031" s="147" t="str">
        <f>INDEX(db[NB BM],A1031)</f>
        <v>Pc 823</v>
      </c>
      <c r="D1031" s="147" t="str">
        <f>INDEX(db[SUPPLIER],A1031)</f>
        <v>HOMGSIAN</v>
      </c>
      <c r="E1031" s="147" t="str">
        <f>INDEX(db[QTY/ CTN],A1031)</f>
        <v>32 LSN</v>
      </c>
      <c r="F1031" s="147" t="str">
        <f>INDEX(db[JENIS],A1031)</f>
        <v>pcase</v>
      </c>
      <c r="G1031" s="147">
        <f>INDEX(db[QTY X],A1031)</f>
        <v>384</v>
      </c>
      <c r="H1031" s="147" t="str">
        <f>INDEX(db[STN X],A1031)</f>
        <v>PCS</v>
      </c>
    </row>
    <row r="1032" spans="1:8" x14ac:dyDescent="0.25">
      <c r="A1032" s="145">
        <v>1902</v>
      </c>
      <c r="C1032" s="147" t="str">
        <f>INDEX(db[NB BM],A1032)</f>
        <v>Pc A 792</v>
      </c>
      <c r="D1032" s="147" t="str">
        <f>INDEX(db[SUPPLIER],A1032)</f>
        <v>HONGSIAN</v>
      </c>
      <c r="E1032" s="147" t="str">
        <f>INDEX(db[QTY/ CTN],A1032)</f>
        <v>36 LSN</v>
      </c>
      <c r="F1032" s="147" t="str">
        <f>INDEX(db[JENIS],A1032)</f>
        <v>pcase</v>
      </c>
      <c r="G1032" s="147">
        <f>INDEX(db[QTY X],A1032)</f>
        <v>432</v>
      </c>
      <c r="H1032" s="147" t="str">
        <f>INDEX(db[STN X],A1032)</f>
        <v>PCS</v>
      </c>
    </row>
    <row r="1033" spans="1:8" x14ac:dyDescent="0.25">
      <c r="A1033" s="145">
        <v>1903</v>
      </c>
      <c r="C1033" s="147" t="str">
        <f>INDEX(db[NB BM],A1033)</f>
        <v>Pc A 807</v>
      </c>
      <c r="D1033" s="147" t="str">
        <f>INDEX(db[SUPPLIER],A1033)</f>
        <v>HONG SIAN</v>
      </c>
      <c r="E1033" s="147" t="str">
        <f>INDEX(db[QTY/ CTN],A1033)</f>
        <v>20 LSN</v>
      </c>
      <c r="F1033" s="147" t="str">
        <f>INDEX(db[JENIS],A1033)</f>
        <v>pcase</v>
      </c>
      <c r="G1033" s="147">
        <f>INDEX(db[QTY X],A1033)</f>
        <v>240</v>
      </c>
      <c r="H1033" s="147" t="str">
        <f>INDEX(db[STN X],A1033)</f>
        <v>PCS</v>
      </c>
    </row>
    <row r="1034" spans="1:8" x14ac:dyDescent="0.25">
      <c r="A1034" s="145">
        <v>1904</v>
      </c>
      <c r="C1034" s="147" t="str">
        <f>INDEX(db[NB BM],A1034)</f>
        <v>Pc A 816</v>
      </c>
      <c r="D1034" s="147" t="str">
        <f>INDEX(db[SUPPLIER],A1034)</f>
        <v>HOMG SIAN</v>
      </c>
      <c r="E1034" s="147" t="str">
        <f>INDEX(db[QTY/ CTN],A1034)</f>
        <v>32 LSN</v>
      </c>
      <c r="F1034" s="147" t="str">
        <f>INDEX(db[JENIS],A1034)</f>
        <v>pcase</v>
      </c>
      <c r="G1034" s="147">
        <f>INDEX(db[QTY X],A1034)</f>
        <v>384</v>
      </c>
      <c r="H1034" s="147" t="str">
        <f>INDEX(db[STN X],A1034)</f>
        <v>PCS</v>
      </c>
    </row>
    <row r="1035" spans="1:8" x14ac:dyDescent="0.25">
      <c r="A1035" s="145">
        <v>1905</v>
      </c>
      <c r="C1035" s="147" t="str">
        <f>INDEX(db[NB BM],A1035)</f>
        <v>Pc A 838</v>
      </c>
      <c r="D1035" s="147" t="str">
        <f>INDEX(db[SUPPLIER],A1035)</f>
        <v>HONGSIAN</v>
      </c>
      <c r="E1035" s="147" t="str">
        <f>INDEX(db[QTY/ CTN],A1035)</f>
        <v>36 LSN</v>
      </c>
      <c r="F1035" s="147" t="str">
        <f>INDEX(db[JENIS],A1035)</f>
        <v>pcase</v>
      </c>
      <c r="G1035" s="147">
        <f>INDEX(db[QTY X],A1035)</f>
        <v>432</v>
      </c>
      <c r="H1035" s="147" t="str">
        <f>INDEX(db[STN X],A1035)</f>
        <v>PCS</v>
      </c>
    </row>
    <row r="1036" spans="1:8" x14ac:dyDescent="0.25">
      <c r="A1036" s="145">
        <v>1906</v>
      </c>
      <c r="C1036" s="147" t="str">
        <f>INDEX(db[NB BM],A1036)</f>
        <v>Pc H 761</v>
      </c>
      <c r="D1036" s="147" t="str">
        <f>INDEX(db[SUPPLIER],A1036)</f>
        <v>HOMG SIAN</v>
      </c>
      <c r="E1036" s="147" t="str">
        <f>INDEX(db[QTY/ CTN],A1036)</f>
        <v>32 LSN</v>
      </c>
      <c r="F1036" s="147" t="str">
        <f>INDEX(db[JENIS],A1036)</f>
        <v>pcase</v>
      </c>
      <c r="G1036" s="147">
        <f>INDEX(db[QTY X],A1036)</f>
        <v>384</v>
      </c>
      <c r="H1036" s="147" t="str">
        <f>INDEX(db[STN X],A1036)</f>
        <v>PCS</v>
      </c>
    </row>
    <row r="1037" spans="1:8" x14ac:dyDescent="0.25">
      <c r="A1037" s="145">
        <v>1907</v>
      </c>
      <c r="C1037" s="147" t="str">
        <f>INDEX(db[NB BM],A1037)</f>
        <v>Pc H 769</v>
      </c>
      <c r="D1037" s="147" t="str">
        <f>INDEX(db[SUPPLIER],A1037)</f>
        <v>HONGSIAN</v>
      </c>
      <c r="E1037" s="147" t="str">
        <f>INDEX(db[QTY/ CTN],A1037)</f>
        <v>36 LSN</v>
      </c>
      <c r="F1037" s="147" t="str">
        <f>INDEX(db[JENIS],A1037)</f>
        <v>pcase</v>
      </c>
      <c r="G1037" s="147">
        <f>INDEX(db[QTY X],A1037)</f>
        <v>432</v>
      </c>
      <c r="H1037" s="147" t="str">
        <f>INDEX(db[STN X],A1037)</f>
        <v>PCS</v>
      </c>
    </row>
    <row r="1038" spans="1:8" x14ac:dyDescent="0.25">
      <c r="A1038" s="145">
        <v>1908</v>
      </c>
      <c r="C1038" s="147" t="str">
        <f>INDEX(db[NB BM],A1038)</f>
        <v>Pc H 797</v>
      </c>
      <c r="D1038" s="147" t="str">
        <f>INDEX(db[SUPPLIER],A1038)</f>
        <v>HONGSIAN</v>
      </c>
      <c r="E1038" s="147" t="str">
        <f>INDEX(db[QTY/ CTN],A1038)</f>
        <v>36 LSN</v>
      </c>
      <c r="F1038" s="147" t="str">
        <f>INDEX(db[JENIS],A1038)</f>
        <v>pcase</v>
      </c>
      <c r="G1038" s="147">
        <f>INDEX(db[QTY X],A1038)</f>
        <v>432</v>
      </c>
      <c r="H1038" s="147" t="str">
        <f>INDEX(db[STN X],A1038)</f>
        <v>PCS</v>
      </c>
    </row>
    <row r="1039" spans="1:8" x14ac:dyDescent="0.25">
      <c r="A1039" s="145">
        <v>1909</v>
      </c>
      <c r="C1039" s="147" t="str">
        <f>INDEX(db[NB BM],A1039)</f>
        <v>Pc H 810</v>
      </c>
      <c r="D1039" s="147" t="str">
        <f>INDEX(db[SUPPLIER],A1039)</f>
        <v>HOMG SIAN</v>
      </c>
      <c r="E1039" s="147" t="str">
        <f>INDEX(db[QTY/ CTN],A1039)</f>
        <v>32 LSN</v>
      </c>
      <c r="F1039" s="147" t="str">
        <f>INDEX(db[JENIS],A1039)</f>
        <v>pcase</v>
      </c>
      <c r="G1039" s="147">
        <f>INDEX(db[QTY X],A1039)</f>
        <v>384</v>
      </c>
      <c r="H1039" s="147" t="str">
        <f>INDEX(db[STN X],A1039)</f>
        <v>PCS</v>
      </c>
    </row>
    <row r="1040" spans="1:8" x14ac:dyDescent="0.25">
      <c r="A1040" s="145">
        <v>1910</v>
      </c>
      <c r="C1040" s="147" t="str">
        <f>INDEX(db[NB BM],A1040)</f>
        <v>Pc H 812</v>
      </c>
      <c r="D1040" s="147" t="str">
        <f>INDEX(db[SUPPLIER],A1040)</f>
        <v>HOMG SIAN</v>
      </c>
      <c r="E1040" s="147" t="str">
        <f>INDEX(db[QTY/ CTN],A1040)</f>
        <v>28 LSN</v>
      </c>
      <c r="F1040" s="147" t="str">
        <f>INDEX(db[JENIS],A1040)</f>
        <v>pcase</v>
      </c>
      <c r="G1040" s="147">
        <f>INDEX(db[QTY X],A1040)</f>
        <v>336</v>
      </c>
      <c r="H1040" s="147" t="str">
        <f>INDEX(db[STN X],A1040)</f>
        <v>PCS</v>
      </c>
    </row>
    <row r="1041" spans="1:8" x14ac:dyDescent="0.25">
      <c r="A1041" s="145">
        <v>1911</v>
      </c>
      <c r="C1041" s="147" t="str">
        <f>INDEX(db[NB BM],A1041)</f>
        <v>Pc H 328</v>
      </c>
      <c r="D1041" s="147" t="str">
        <f>INDEX(db[SUPPLIER],A1041)</f>
        <v>HONG SIAN</v>
      </c>
      <c r="E1041" s="147" t="str">
        <f>INDEX(db[QTY/ CTN],A1041)</f>
        <v>32 LSN</v>
      </c>
      <c r="F1041" s="147" t="str">
        <f>INDEX(db[JENIS],A1041)</f>
        <v>pcase</v>
      </c>
      <c r="G1041" s="147">
        <f>INDEX(db[QTY X],A1041)</f>
        <v>384</v>
      </c>
      <c r="H1041" s="147" t="str">
        <f>INDEX(db[STN X],A1041)</f>
        <v>PCS</v>
      </c>
    </row>
    <row r="1042" spans="1:8" x14ac:dyDescent="0.25">
      <c r="A1042" s="145">
        <v>1912</v>
      </c>
      <c r="C1042" s="147" t="str">
        <f>INDEX(db[NB BM],A1042)</f>
        <v>Pc H 837</v>
      </c>
      <c r="D1042" s="147" t="str">
        <f>INDEX(db[SUPPLIER],A1042)</f>
        <v>HONGSIAN</v>
      </c>
      <c r="E1042" s="147" t="str">
        <f>INDEX(db[QTY/ CTN],A1042)</f>
        <v>36 LSN</v>
      </c>
      <c r="F1042" s="147" t="str">
        <f>INDEX(db[JENIS],A1042)</f>
        <v>pcase</v>
      </c>
      <c r="G1042" s="147">
        <f>INDEX(db[QTY X],A1042)</f>
        <v>432</v>
      </c>
      <c r="H1042" s="147" t="str">
        <f>INDEX(db[STN X],A1042)</f>
        <v>PCS</v>
      </c>
    </row>
    <row r="1043" spans="1:8" x14ac:dyDescent="0.25">
      <c r="A1043" s="145">
        <v>1913</v>
      </c>
      <c r="C1043" s="147" t="str">
        <f>INDEX(db[NB BM],A1043)</f>
        <v>Pc Imitasi 385</v>
      </c>
      <c r="D1043" s="147" t="str">
        <f>INDEX(db[SUPPLIER],A1043)</f>
        <v>SBS</v>
      </c>
      <c r="E1043" s="147" t="str">
        <f>INDEX(db[QTY/ CTN],A1043)</f>
        <v>27 LSN</v>
      </c>
      <c r="F1043" s="147" t="str">
        <f>INDEX(db[JENIS],A1043)</f>
        <v>pcase</v>
      </c>
      <c r="G1043" s="147">
        <f>INDEX(db[QTY X],A1043)</f>
        <v>324</v>
      </c>
      <c r="H1043" s="147" t="str">
        <f>INDEX(db[STN X],A1043)</f>
        <v>PCS</v>
      </c>
    </row>
    <row r="1044" spans="1:8" x14ac:dyDescent="0.25">
      <c r="A1044" s="145">
        <v>1914</v>
      </c>
      <c r="C1044" s="147" t="str">
        <f>INDEX(db[NB BM],A1044)</f>
        <v>Pc Krt KAX 210-59/ 1SSN/ UNICORN</v>
      </c>
      <c r="D1044" s="147" t="str">
        <f>INDEX(db[SUPPLIER],A1044)</f>
        <v>SBS</v>
      </c>
      <c r="E1044" s="147" t="str">
        <f>INDEX(db[QTY/ CTN],A1044)</f>
        <v>240 PCS</v>
      </c>
      <c r="F1044" s="147" t="str">
        <f>INDEX(db[JENIS],A1044)</f>
        <v>pcase</v>
      </c>
      <c r="G1044" s="147">
        <f>INDEX(db[QTY X],A1044)</f>
        <v>240</v>
      </c>
      <c r="H1044" s="147" t="str">
        <f>INDEX(db[STN X],A1044)</f>
        <v>PCS</v>
      </c>
    </row>
    <row r="1045" spans="1:8" x14ac:dyDescent="0.25">
      <c r="A1045" s="145">
        <v>1915</v>
      </c>
      <c r="C1045" s="147" t="str">
        <f>INDEX(db[NB BM],A1045)</f>
        <v>Pc Krt KAX 210-60/ 1SSN/ MELODY</v>
      </c>
      <c r="D1045" s="147" t="str">
        <f>INDEX(db[SUPPLIER],A1045)</f>
        <v>SBS</v>
      </c>
      <c r="E1045" s="147" t="str">
        <f>INDEX(db[QTY/ CTN],A1045)</f>
        <v>240 PCS</v>
      </c>
      <c r="F1045" s="147" t="str">
        <f>INDEX(db[JENIS],A1045)</f>
        <v>pcase</v>
      </c>
      <c r="G1045" s="147">
        <f>INDEX(db[QTY X],A1045)</f>
        <v>240</v>
      </c>
      <c r="H1045" s="147" t="str">
        <f>INDEX(db[STN X],A1045)</f>
        <v>PCS</v>
      </c>
    </row>
    <row r="1046" spans="1:8" x14ac:dyDescent="0.25">
      <c r="A1046" s="145">
        <v>1916</v>
      </c>
      <c r="C1046" s="147" t="str">
        <f>INDEX(db[NB BM],A1046)</f>
        <v>Pc karton KK-1299-3D/ 3TKT/ 3D</v>
      </c>
      <c r="D1046" s="147" t="str">
        <f>INDEX(db[SUPPLIER],A1046)</f>
        <v>SBS</v>
      </c>
      <c r="E1046" s="147" t="str">
        <f>INDEX(db[QTY/ CTN],A1046)</f>
        <v>96 PCS</v>
      </c>
      <c r="F1046" s="147" t="str">
        <f>INDEX(db[JENIS],A1046)</f>
        <v>pcase</v>
      </c>
      <c r="G1046" s="147">
        <f>INDEX(db[QTY X],A1046)</f>
        <v>96</v>
      </c>
      <c r="H1046" s="147" t="str">
        <f>INDEX(db[STN X],A1046)</f>
        <v>PCS</v>
      </c>
    </row>
    <row r="1047" spans="1:8" x14ac:dyDescent="0.25">
      <c r="A1047" s="145">
        <v>1917</v>
      </c>
      <c r="C1047" s="147" t="str">
        <f>INDEX(db[NB BM],A1047)</f>
        <v>Pc Karton Kode 1 Susun Biasa</v>
      </c>
      <c r="D1047" s="147" t="str">
        <f>INDEX(db[SUPPLIER],A1047)</f>
        <v>SBS</v>
      </c>
      <c r="E1047" s="147" t="str">
        <f>INDEX(db[QTY/ CTN],A1047)</f>
        <v>168 PCS</v>
      </c>
      <c r="F1047" s="147" t="str">
        <f>INDEX(db[JENIS],A1047)</f>
        <v>pcase</v>
      </c>
      <c r="G1047" s="147">
        <f>INDEX(db[QTY X],A1047)</f>
        <v>168</v>
      </c>
      <c r="H1047" s="147" t="str">
        <f>INDEX(db[STN X],A1047)</f>
        <v>PCS</v>
      </c>
    </row>
    <row r="1048" spans="1:8" x14ac:dyDescent="0.25">
      <c r="A1048" s="145">
        <v>1918</v>
      </c>
      <c r="C1048" s="147" t="str">
        <f>INDEX(db[NB BM],A1048)</f>
        <v>Pc Karton Kode 1 Susun Kalkulator</v>
      </c>
      <c r="D1048" s="147" t="str">
        <f>INDEX(db[SUPPLIER],A1048)</f>
        <v>SBS</v>
      </c>
      <c r="E1048" s="147" t="str">
        <f>INDEX(db[QTY/ CTN],A1048)</f>
        <v>168 PCS</v>
      </c>
      <c r="F1048" s="147" t="str">
        <f>INDEX(db[JENIS],A1048)</f>
        <v>pcase</v>
      </c>
      <c r="G1048" s="147">
        <f>INDEX(db[QTY X],A1048)</f>
        <v>168</v>
      </c>
      <c r="H1048" s="147" t="str">
        <f>INDEX(db[STN X],A1048)</f>
        <v>PCS</v>
      </c>
    </row>
    <row r="1049" spans="1:8" x14ac:dyDescent="0.25">
      <c r="A1049" s="145">
        <v>1919</v>
      </c>
      <c r="C1049" s="147" t="str">
        <f>INDEX(db[NB BM],A1049)</f>
        <v>Pc Karton Kode 3 susun Lampu Kedip SP 398</v>
      </c>
      <c r="D1049" s="147" t="str">
        <f>INDEX(db[SUPPLIER],A1049)</f>
        <v>SBS</v>
      </c>
      <c r="E1049" s="147" t="str">
        <f>INDEX(db[QTY/ CTN],A1049)</f>
        <v>96 PCS</v>
      </c>
      <c r="F1049" s="147" t="str">
        <f>INDEX(db[JENIS],A1049)</f>
        <v>pcase</v>
      </c>
      <c r="G1049" s="147">
        <f>INDEX(db[QTY X],A1049)</f>
        <v>96</v>
      </c>
      <c r="H1049" s="147" t="str">
        <f>INDEX(db[STN X],A1049)</f>
        <v>PCS</v>
      </c>
    </row>
    <row r="1050" spans="1:8" x14ac:dyDescent="0.25">
      <c r="A1050" s="145">
        <v>1920</v>
      </c>
      <c r="C1050" s="147" t="str">
        <f>INDEX(db[NB BM],A1050)</f>
        <v>Pc Magnit PB-11 A kalkulator</v>
      </c>
      <c r="D1050" s="147" t="str">
        <f>INDEX(db[SUPPLIER],A1050)</f>
        <v>SURYA PRATAMA</v>
      </c>
      <c r="E1050" s="147" t="str">
        <f>INDEX(db[QTY/ CTN],A1050)</f>
        <v>144 PCS</v>
      </c>
      <c r="F1050" s="147" t="str">
        <f>INDEX(db[JENIS],A1050)</f>
        <v>pcase</v>
      </c>
      <c r="G1050" s="147">
        <f>INDEX(db[QTY X],A1050)</f>
        <v>144</v>
      </c>
      <c r="H1050" s="147" t="str">
        <f>INDEX(db[STN X],A1050)</f>
        <v>PCS</v>
      </c>
    </row>
    <row r="1051" spans="1:8" x14ac:dyDescent="0.25">
      <c r="A1051" s="145">
        <v>1921</v>
      </c>
      <c r="C1051" s="147" t="str">
        <f>INDEX(db[NB BM],A1051)</f>
        <v>Pc klg 17-33/ 8.5x20/ mobil/ 2 susun</v>
      </c>
      <c r="D1051" s="147" t="str">
        <f>INDEX(db[SUPPLIER],A1051)</f>
        <v>SBS</v>
      </c>
      <c r="E1051" s="147" t="str">
        <f>INDEX(db[QTY/ CTN],A1051)</f>
        <v>12 LSN</v>
      </c>
      <c r="F1051" s="147" t="str">
        <f>INDEX(db[JENIS],A1051)</f>
        <v>pcase</v>
      </c>
      <c r="G1051" s="147">
        <f>INDEX(db[QTY X],A1051)</f>
        <v>144</v>
      </c>
      <c r="H1051" s="147" t="str">
        <f>INDEX(db[STN X],A1051)</f>
        <v>PCS</v>
      </c>
    </row>
    <row r="1052" spans="1:8" x14ac:dyDescent="0.25">
      <c r="A1052" s="145">
        <v>1922</v>
      </c>
      <c r="C1052" s="147" t="str">
        <f>INDEX(db[NB BM],A1052)</f>
        <v>Pc klg 17-33/ 8.5x20/ mobil/ 2 susun</v>
      </c>
      <c r="D1052" s="147" t="str">
        <f>INDEX(db[SUPPLIER],A1052)</f>
        <v>SBS</v>
      </c>
      <c r="E1052" s="147" t="str">
        <f>INDEX(db[QTY/ CTN],A1052)</f>
        <v>144 PCS</v>
      </c>
      <c r="F1052" s="147" t="str">
        <f>INDEX(db[JENIS],A1052)</f>
        <v>pcase</v>
      </c>
      <c r="G1052" s="147">
        <f>INDEX(db[QTY X],A1052)</f>
        <v>144</v>
      </c>
      <c r="H1052" s="147" t="str">
        <f>INDEX(db[STN X],A1052)</f>
        <v>PCS</v>
      </c>
    </row>
    <row r="1053" spans="1:8" x14ac:dyDescent="0.25">
      <c r="A1053" s="145">
        <v>1923</v>
      </c>
      <c r="C1053" s="147" t="str">
        <f>INDEX(db[NB BM],A1053)</f>
        <v>Pc klg 19-15/ 8x20.5/ mobil/ set</v>
      </c>
      <c r="D1053" s="147" t="str">
        <f>INDEX(db[SUPPLIER],A1053)</f>
        <v>SBS</v>
      </c>
      <c r="E1053" s="147" t="str">
        <f>INDEX(db[QTY/ CTN],A1053)</f>
        <v>120 PCS</v>
      </c>
      <c r="F1053" s="147" t="str">
        <f>INDEX(db[JENIS],A1053)</f>
        <v>pcase</v>
      </c>
      <c r="G1053" s="147">
        <f>INDEX(db[QTY X],A1053)</f>
        <v>120</v>
      </c>
      <c r="H1053" s="147" t="str">
        <f>INDEX(db[STN X],A1053)</f>
        <v>PCS</v>
      </c>
    </row>
    <row r="1054" spans="1:8" x14ac:dyDescent="0.25">
      <c r="A1054" s="145">
        <v>1924</v>
      </c>
      <c r="C1054" s="147" t="str">
        <f>INDEX(db[NB BM],A1054)</f>
        <v>Pc klg 195</v>
      </c>
      <c r="D1054" s="147" t="str">
        <f>INDEX(db[SUPPLIER],A1054)</f>
        <v>SBS</v>
      </c>
      <c r="E1054" s="147" t="str">
        <f>INDEX(db[QTY/ CTN],A1054)</f>
        <v>1 CTN</v>
      </c>
      <c r="F1054" s="147" t="str">
        <f>INDEX(db[JENIS],A1054)</f>
        <v>pcase</v>
      </c>
      <c r="G1054" s="147">
        <f>INDEX(db[QTY X],A1054)</f>
        <v>1</v>
      </c>
      <c r="H1054" s="147" t="str">
        <f>INDEX(db[STN X],A1054)</f>
        <v>CTN</v>
      </c>
    </row>
    <row r="1055" spans="1:8" x14ac:dyDescent="0.25">
      <c r="A1055" s="145">
        <v>1925</v>
      </c>
      <c r="C1055" s="147" t="str">
        <f>INDEX(db[NB BM],A1055)</f>
        <v>Pc klg 19-55</v>
      </c>
      <c r="D1055" s="147" t="str">
        <f>INDEX(db[SUPPLIER],A1055)</f>
        <v>SBS</v>
      </c>
      <c r="E1055" s="147" t="str">
        <f>INDEX(db[QTY/ CTN],A1055)</f>
        <v>144 PCS</v>
      </c>
      <c r="F1055" s="147" t="str">
        <f>INDEX(db[JENIS],A1055)</f>
        <v>pcase</v>
      </c>
      <c r="G1055" s="147">
        <f>INDEX(db[QTY X],A1055)</f>
        <v>144</v>
      </c>
      <c r="H1055" s="147" t="str">
        <f>INDEX(db[STN X],A1055)</f>
        <v>PCS</v>
      </c>
    </row>
    <row r="1056" spans="1:8" x14ac:dyDescent="0.25">
      <c r="A1056" s="145">
        <v>1926</v>
      </c>
      <c r="C1056" s="147" t="str">
        <f>INDEX(db[NB BM],A1056)</f>
        <v>Pc klg AD-11 E</v>
      </c>
      <c r="D1056" s="147" t="str">
        <f>INDEX(db[SUPPLIER],A1056)</f>
        <v>SBS</v>
      </c>
      <c r="E1056" s="147" t="str">
        <f>INDEX(db[QTY/ CTN],A1056)</f>
        <v>120 PCS</v>
      </c>
      <c r="F1056" s="147" t="str">
        <f>INDEX(db[JENIS],A1056)</f>
        <v>pcase</v>
      </c>
      <c r="G1056" s="147">
        <f>INDEX(db[QTY X],A1056)</f>
        <v>120</v>
      </c>
      <c r="H1056" s="147" t="str">
        <f>INDEX(db[STN X],A1056)</f>
        <v>PCS</v>
      </c>
    </row>
    <row r="1057" spans="1:8" x14ac:dyDescent="0.25">
      <c r="A1057" s="145">
        <v>1927</v>
      </c>
      <c r="C1057" s="147" t="str">
        <f>INDEX(db[NB BM],A1057)</f>
        <v>Pc klg AD-118/ SET/ BT21</v>
      </c>
      <c r="D1057" s="147" t="str">
        <f>INDEX(db[SUPPLIER],A1057)</f>
        <v>SBS</v>
      </c>
      <c r="E1057" s="147" t="str">
        <f>INDEX(db[QTY/ CTN],A1057)</f>
        <v>120 PCS</v>
      </c>
      <c r="F1057" s="147" t="str">
        <f>INDEX(db[JENIS],A1057)</f>
        <v>pcase</v>
      </c>
      <c r="G1057" s="147">
        <f>INDEX(db[QTY X],A1057)</f>
        <v>120</v>
      </c>
      <c r="H1057" s="147" t="str">
        <f>INDEX(db[STN X],A1057)</f>
        <v>PCS</v>
      </c>
    </row>
    <row r="1058" spans="1:8" x14ac:dyDescent="0.25">
      <c r="A1058" s="145">
        <v>1928</v>
      </c>
      <c r="C1058" s="147" t="str">
        <f>INDEX(db[NB BM],A1058)</f>
        <v>Pc klg AD-70/ Mobil/ Anak</v>
      </c>
      <c r="D1058" s="147" t="str">
        <f>INDEX(db[SUPPLIER],A1058)</f>
        <v>SBS</v>
      </c>
      <c r="E1058" s="147" t="str">
        <f>INDEX(db[QTY/ CTN],A1058)</f>
        <v>144 PCS</v>
      </c>
      <c r="F1058" s="147" t="str">
        <f>INDEX(db[JENIS],A1058)</f>
        <v>pcase</v>
      </c>
      <c r="G1058" s="147">
        <f>INDEX(db[QTY X],A1058)</f>
        <v>144</v>
      </c>
      <c r="H1058" s="147" t="str">
        <f>INDEX(db[STN X],A1058)</f>
        <v>PCS</v>
      </c>
    </row>
    <row r="1059" spans="1:8" x14ac:dyDescent="0.25">
      <c r="A1059" s="145">
        <v>1929</v>
      </c>
      <c r="C1059" s="147" t="str">
        <f>INDEX(db[NB BM],A1059)</f>
        <v>Pc klg AD-118/ SET/ BT21</v>
      </c>
      <c r="D1059" s="147" t="str">
        <f>INDEX(db[SUPPLIER],A1059)</f>
        <v>SBS</v>
      </c>
      <c r="E1059" s="147" t="str">
        <f>INDEX(db[QTY/ CTN],A1059)</f>
        <v>120 PCS</v>
      </c>
      <c r="F1059" s="147" t="str">
        <f>INDEX(db[JENIS],A1059)</f>
        <v>pcase</v>
      </c>
      <c r="G1059" s="147">
        <f>INDEX(db[QTY X],A1059)</f>
        <v>120</v>
      </c>
      <c r="H1059" s="147" t="str">
        <f>INDEX(db[STN X],A1059)</f>
        <v>PCS</v>
      </c>
    </row>
    <row r="1060" spans="1:8" x14ac:dyDescent="0.25">
      <c r="A1060" s="145">
        <v>1930</v>
      </c>
      <c r="C1060" s="147" t="str">
        <f>INDEX(db[NB BM],A1060)</f>
        <v>Pc klg AD-122/ 8x20/ SET/ BT21</v>
      </c>
      <c r="D1060" s="147" t="str">
        <f>INDEX(db[SUPPLIER],A1060)</f>
        <v>SBS</v>
      </c>
      <c r="E1060" s="147" t="str">
        <f>INDEX(db[QTY/ CTN],A1060)</f>
        <v>192 PCS</v>
      </c>
      <c r="F1060" s="147" t="str">
        <f>INDEX(db[JENIS],A1060)</f>
        <v>pcase</v>
      </c>
      <c r="G1060" s="147">
        <f>INDEX(db[QTY X],A1060)</f>
        <v>192</v>
      </c>
      <c r="H1060" s="147" t="str">
        <f>INDEX(db[STN X],A1060)</f>
        <v>PCS</v>
      </c>
    </row>
    <row r="1061" spans="1:8" x14ac:dyDescent="0.25">
      <c r="A1061" s="145">
        <v>1931</v>
      </c>
      <c r="C1061" s="147" t="str">
        <f>INDEX(db[NB BM],A1061)</f>
        <v>Pc klg B 652</v>
      </c>
      <c r="D1061" s="147" t="str">
        <f>INDEX(db[SUPPLIER],A1061)</f>
        <v>SBS</v>
      </c>
      <c r="E1061" s="147" t="str">
        <f>INDEX(db[QTY/ CTN],A1061)</f>
        <v>200 PCS</v>
      </c>
      <c r="F1061" s="147" t="str">
        <f>INDEX(db[JENIS],A1061)</f>
        <v>pcase</v>
      </c>
      <c r="G1061" s="147">
        <f>INDEX(db[QTY X],A1061)</f>
        <v>200</v>
      </c>
      <c r="H1061" s="147" t="str">
        <f>INDEX(db[STN X],A1061)</f>
        <v>PCS</v>
      </c>
    </row>
    <row r="1062" spans="1:8" x14ac:dyDescent="0.25">
      <c r="A1062" s="145">
        <v>1932</v>
      </c>
      <c r="C1062" s="147" t="str">
        <f>INDEX(db[NB BM],A1062)</f>
        <v>Pc Klg B-583/ 7 x20/ mobil/ anak</v>
      </c>
      <c r="D1062" s="147" t="str">
        <f>INDEX(db[SUPPLIER],A1062)</f>
        <v>SBS</v>
      </c>
      <c r="E1062" s="147" t="str">
        <f>INDEX(db[QTY/ CTN],A1062)</f>
        <v>192 PCS</v>
      </c>
      <c r="F1062" s="147" t="str">
        <f>INDEX(db[JENIS],A1062)</f>
        <v>pcase</v>
      </c>
      <c r="G1062" s="147">
        <f>INDEX(db[QTY X],A1062)</f>
        <v>192</v>
      </c>
      <c r="H1062" s="147" t="str">
        <f>INDEX(db[STN X],A1062)</f>
        <v>PCS</v>
      </c>
    </row>
    <row r="1063" spans="1:8" x14ac:dyDescent="0.25">
      <c r="A1063" s="145">
        <v>1933</v>
      </c>
      <c r="C1063" s="147" t="str">
        <f>INDEX(db[NB BM],A1063)</f>
        <v>Pc Klg B-597/ 7x20/ mobil/ set</v>
      </c>
      <c r="D1063" s="147" t="str">
        <f>INDEX(db[SUPPLIER],A1063)</f>
        <v>SBS</v>
      </c>
      <c r="E1063" s="147" t="str">
        <f>INDEX(db[QTY/ CTN],A1063)</f>
        <v>144 PCS</v>
      </c>
      <c r="F1063" s="147" t="str">
        <f>INDEX(db[JENIS],A1063)</f>
        <v>pcase</v>
      </c>
      <c r="G1063" s="147">
        <f>INDEX(db[QTY X],A1063)</f>
        <v>144</v>
      </c>
      <c r="H1063" s="147" t="str">
        <f>INDEX(db[STN X],A1063)</f>
        <v>PCS</v>
      </c>
    </row>
    <row r="1064" spans="1:8" x14ac:dyDescent="0.25">
      <c r="A1064" s="145">
        <v>1934</v>
      </c>
      <c r="C1064" s="147" t="str">
        <f>INDEX(db[NB BM],A1064)</f>
        <v>Pc klg B-652/ 8x2.5/ 2SSN/ KACA/ BT21</v>
      </c>
      <c r="D1064" s="147" t="str">
        <f>INDEX(db[SUPPLIER],A1064)</f>
        <v>SBS</v>
      </c>
      <c r="E1064" s="147" t="str">
        <f>INDEX(db[QTY/ CTN],A1064)</f>
        <v>200 PCS</v>
      </c>
      <c r="F1064" s="147" t="str">
        <f>INDEX(db[JENIS],A1064)</f>
        <v>pcase</v>
      </c>
      <c r="G1064" s="147">
        <f>INDEX(db[QTY X],A1064)</f>
        <v>200</v>
      </c>
      <c r="H1064" s="147" t="str">
        <f>INDEX(db[STN X],A1064)</f>
        <v>PCS</v>
      </c>
    </row>
    <row r="1065" spans="1:8" x14ac:dyDescent="0.25">
      <c r="A1065" s="145">
        <v>1935</v>
      </c>
      <c r="C1065" s="147" t="str">
        <f>INDEX(db[NB BM],A1065)</f>
        <v>Pc klg B-667/ 7x20/ Mobil/ Set</v>
      </c>
      <c r="D1065" s="147" t="str">
        <f>INDEX(db[SUPPLIER],A1065)</f>
        <v>SBS</v>
      </c>
      <c r="E1065" s="147" t="str">
        <f>INDEX(db[QTY/ CTN],A1065)</f>
        <v>144 PCS</v>
      </c>
      <c r="F1065" s="147" t="str">
        <f>INDEX(db[JENIS],A1065)</f>
        <v>pcase</v>
      </c>
      <c r="G1065" s="147">
        <f>INDEX(db[QTY X],A1065)</f>
        <v>144</v>
      </c>
      <c r="H1065" s="147" t="str">
        <f>INDEX(db[STN X],A1065)</f>
        <v>PCS</v>
      </c>
    </row>
    <row r="1066" spans="1:8" x14ac:dyDescent="0.25">
      <c r="A1066" s="145">
        <v>1936</v>
      </c>
      <c r="C1066" s="147" t="str">
        <f>INDEX(db[NB BM],A1066)</f>
        <v>Pc klg B-673/ 7x20/ Mobil/ Anak</v>
      </c>
      <c r="D1066" s="147" t="str">
        <f>INDEX(db[SUPPLIER],A1066)</f>
        <v>SBS</v>
      </c>
      <c r="E1066" s="147" t="str">
        <f>INDEX(db[QTY/ CTN],A1066)</f>
        <v>144 PCS</v>
      </c>
      <c r="F1066" s="147" t="str">
        <f>INDEX(db[JENIS],A1066)</f>
        <v>pcase</v>
      </c>
      <c r="G1066" s="147">
        <f>INDEX(db[QTY X],A1066)</f>
        <v>144</v>
      </c>
      <c r="H1066" s="147" t="str">
        <f>INDEX(db[STN X],A1066)</f>
        <v>PCS</v>
      </c>
    </row>
    <row r="1067" spans="1:8" x14ac:dyDescent="0.25">
      <c r="A1067" s="145">
        <v>1937</v>
      </c>
      <c r="C1067" s="147" t="str">
        <f>INDEX(db[NB BM],A1067)</f>
        <v>Pc Klg B-715/ 7x20/ mobil/ 2ssn</v>
      </c>
      <c r="D1067" s="147" t="str">
        <f>INDEX(db[SUPPLIER],A1067)</f>
        <v>SBS</v>
      </c>
      <c r="E1067" s="147" t="str">
        <f>INDEX(db[QTY/ CTN],A1067)</f>
        <v>144 PCS</v>
      </c>
      <c r="F1067" s="147" t="str">
        <f>INDEX(db[JENIS],A1067)</f>
        <v>pcase</v>
      </c>
      <c r="G1067" s="147">
        <f>INDEX(db[QTY X],A1067)</f>
        <v>144</v>
      </c>
      <c r="H1067" s="147" t="str">
        <f>INDEX(db[STN X],A1067)</f>
        <v>PCS</v>
      </c>
    </row>
    <row r="1068" spans="1:8" x14ac:dyDescent="0.25">
      <c r="A1068" s="145">
        <v>1938</v>
      </c>
      <c r="C1068" s="147" t="str">
        <f>INDEX(db[NB BM],A1068)</f>
        <v>Pc klg GP-008-3/ 8.5x21.5/ mobil/ set</v>
      </c>
      <c r="D1068" s="147" t="str">
        <f>INDEX(db[SUPPLIER],A1068)</f>
        <v>SBS</v>
      </c>
      <c r="E1068" s="147" t="str">
        <f>INDEX(db[QTY/ CTN],A1068)</f>
        <v>121 PCS</v>
      </c>
      <c r="F1068" s="147" t="str">
        <f>INDEX(db[JENIS],A1068)</f>
        <v>pcase</v>
      </c>
      <c r="G1068" s="147">
        <f>INDEX(db[QTY X],A1068)</f>
        <v>121</v>
      </c>
      <c r="H1068" s="147" t="str">
        <f>INDEX(db[STN X],A1068)</f>
        <v>PCS</v>
      </c>
    </row>
    <row r="1069" spans="1:8" x14ac:dyDescent="0.25">
      <c r="A1069" s="145">
        <v>1939</v>
      </c>
      <c r="C1069" s="147" t="str">
        <f>INDEX(db[NB BM],A1069)</f>
        <v>Pc klg GP-009-3/10x21/ set</v>
      </c>
      <c r="D1069" s="147" t="str">
        <f>INDEX(db[SUPPLIER],A1069)</f>
        <v>SBS</v>
      </c>
      <c r="E1069" s="147" t="str">
        <f>INDEX(db[QTY/ CTN],A1069)</f>
        <v>122 PCS</v>
      </c>
      <c r="F1069" s="147" t="str">
        <f>INDEX(db[JENIS],A1069)</f>
        <v>pcase</v>
      </c>
      <c r="G1069" s="147">
        <f>INDEX(db[QTY X],A1069)</f>
        <v>122</v>
      </c>
      <c r="H1069" s="147" t="str">
        <f>INDEX(db[STN X],A1069)</f>
        <v>PCS</v>
      </c>
    </row>
    <row r="1070" spans="1:8" x14ac:dyDescent="0.25">
      <c r="A1070" s="145">
        <v>1940</v>
      </c>
      <c r="C1070" s="147" t="str">
        <f>INDEX(db[NB BM],A1070)</f>
        <v>Pc klg GP-018-3/ 12x23/ set/ D</v>
      </c>
      <c r="D1070" s="147" t="str">
        <f>INDEX(db[SUPPLIER],A1070)</f>
        <v>SBS</v>
      </c>
      <c r="E1070" s="147" t="str">
        <f>INDEX(db[QTY/ CTN],A1070)</f>
        <v>123 PCS</v>
      </c>
      <c r="F1070" s="147" t="str">
        <f>INDEX(db[JENIS],A1070)</f>
        <v>pcase</v>
      </c>
      <c r="G1070" s="147">
        <f>INDEX(db[QTY X],A1070)</f>
        <v>123</v>
      </c>
      <c r="H1070" s="147" t="str">
        <f>INDEX(db[STN X],A1070)</f>
        <v>PCS</v>
      </c>
    </row>
    <row r="1071" spans="1:8" x14ac:dyDescent="0.25">
      <c r="A1071" s="145">
        <v>1941</v>
      </c>
      <c r="C1071" s="147" t="str">
        <f>INDEX(db[NB BM],A1071)</f>
        <v>Pc klg GP-009-3/ 10x21/ set</v>
      </c>
      <c r="D1071" s="147" t="str">
        <f>INDEX(db[SUPPLIER],A1071)</f>
        <v>SBS</v>
      </c>
      <c r="E1071" s="147" t="str">
        <f>INDEX(db[QTY/ CTN],A1071)</f>
        <v>120 PCS</v>
      </c>
      <c r="F1071" s="147" t="str">
        <f>INDEX(db[JENIS],A1071)</f>
        <v>pcase</v>
      </c>
      <c r="G1071" s="147">
        <f>INDEX(db[QTY X],A1071)</f>
        <v>120</v>
      </c>
      <c r="H1071" s="147" t="str">
        <f>INDEX(db[STN X],A1071)</f>
        <v>PCS</v>
      </c>
    </row>
    <row r="1072" spans="1:8" x14ac:dyDescent="0.25">
      <c r="A1072" s="145">
        <v>1942</v>
      </c>
      <c r="C1072" s="147" t="str">
        <f>INDEX(db[NB BM],A1072)</f>
        <v>Pc klg K-658/ 8x20.5/ Set/ D</v>
      </c>
      <c r="D1072" s="147" t="str">
        <f>INDEX(db[SUPPLIER],A1072)</f>
        <v>SBS</v>
      </c>
      <c r="E1072" s="147" t="str">
        <f>INDEX(db[QTY/ CTN],A1072)</f>
        <v>120 PCS</v>
      </c>
      <c r="F1072" s="147" t="str">
        <f>INDEX(db[JENIS],A1072)</f>
        <v>pcase</v>
      </c>
      <c r="G1072" s="147">
        <f>INDEX(db[QTY X],A1072)</f>
        <v>120</v>
      </c>
      <c r="H1072" s="147" t="str">
        <f>INDEX(db[STN X],A1072)</f>
        <v>PCS</v>
      </c>
    </row>
    <row r="1073" spans="1:8" x14ac:dyDescent="0.25">
      <c r="A1073" s="145">
        <v>1943</v>
      </c>
      <c r="C1073" s="147" t="str">
        <f>INDEX(db[NB BM],A1073)</f>
        <v>Pc klg K-668/ 8x20/ Set/  BT21</v>
      </c>
      <c r="D1073" s="147" t="str">
        <f>INDEX(db[SUPPLIER],A1073)</f>
        <v>SBS</v>
      </c>
      <c r="E1073" s="147" t="str">
        <f>INDEX(db[QTY/ CTN],A1073)</f>
        <v>160 PCS</v>
      </c>
      <c r="F1073" s="147" t="str">
        <f>INDEX(db[JENIS],A1073)</f>
        <v>pcase</v>
      </c>
      <c r="G1073" s="147">
        <f>INDEX(db[QTY X],A1073)</f>
        <v>160</v>
      </c>
      <c r="H1073" s="147" t="str">
        <f>INDEX(db[STN X],A1073)</f>
        <v>PCS</v>
      </c>
    </row>
    <row r="1074" spans="1:8" x14ac:dyDescent="0.25">
      <c r="A1074" s="145">
        <v>1944</v>
      </c>
      <c r="C1074" s="147" t="str">
        <f>INDEX(db[NB BM],A1074)</f>
        <v>Pc klg K-669/ 8x20/ Set</v>
      </c>
      <c r="D1074" s="147" t="str">
        <f>INDEX(db[SUPPLIER],A1074)</f>
        <v>SBS</v>
      </c>
      <c r="E1074" s="147" t="str">
        <f>INDEX(db[QTY/ CTN],A1074)</f>
        <v>160 PCS</v>
      </c>
      <c r="F1074" s="147" t="str">
        <f>INDEX(db[JENIS],A1074)</f>
        <v>pcase</v>
      </c>
      <c r="G1074" s="147">
        <f>INDEX(db[QTY X],A1074)</f>
        <v>160</v>
      </c>
      <c r="H1074" s="147" t="str">
        <f>INDEX(db[STN X],A1074)</f>
        <v>PCS</v>
      </c>
    </row>
    <row r="1075" spans="1:8" x14ac:dyDescent="0.25">
      <c r="A1075" s="145">
        <v>1945</v>
      </c>
      <c r="C1075" s="147" t="str">
        <f>INDEX(db[NB BM],A1075)</f>
        <v>Pc klg LPY 99-10/ 8x21.5x4.5/ 3S/ D</v>
      </c>
      <c r="D1075" s="147" t="str">
        <f>INDEX(db[SUPPLIER],A1075)</f>
        <v>SBS</v>
      </c>
      <c r="E1075" s="147" t="str">
        <f>INDEX(db[QTY/ CTN],A1075)</f>
        <v>120 PCS</v>
      </c>
      <c r="F1075" s="147" t="str">
        <f>INDEX(db[JENIS],A1075)</f>
        <v>pcase</v>
      </c>
      <c r="G1075" s="147">
        <f>INDEX(db[QTY X],A1075)</f>
        <v>120</v>
      </c>
      <c r="H1075" s="147" t="str">
        <f>INDEX(db[STN X],A1075)</f>
        <v>PCS</v>
      </c>
    </row>
    <row r="1076" spans="1:8" x14ac:dyDescent="0.25">
      <c r="A1076" s="145">
        <v>1946</v>
      </c>
      <c r="C1076" s="147" t="str">
        <f>INDEX(db[NB BM],A1076)</f>
        <v>Pc klg LPY 99-11/ 8x21.5x4.5/ 3susun/ +WB/ BT21</v>
      </c>
      <c r="D1076" s="147" t="str">
        <f>INDEX(db[SUPPLIER],A1076)</f>
        <v>SBS</v>
      </c>
      <c r="E1076" s="147" t="str">
        <f>INDEX(db[QTY/ CTN],A1076)</f>
        <v>120 PCS</v>
      </c>
      <c r="F1076" s="147" t="str">
        <f>INDEX(db[JENIS],A1076)</f>
        <v>pcase</v>
      </c>
      <c r="G1076" s="147">
        <f>INDEX(db[QTY X],A1076)</f>
        <v>120</v>
      </c>
      <c r="H1076" s="147" t="str">
        <f>INDEX(db[STN X],A1076)</f>
        <v>PCS</v>
      </c>
    </row>
    <row r="1077" spans="1:8" x14ac:dyDescent="0.25">
      <c r="A1077" s="145">
        <v>1947</v>
      </c>
      <c r="C1077" s="147" t="str">
        <f>INDEX(db[NB BM],A1077)</f>
        <v>Pc klg LPY 99-12/ 9.8x21.5/ Set/ Mobil/ Roda</v>
      </c>
      <c r="D1077" s="147" t="str">
        <f>INDEX(db[SUPPLIER],A1077)</f>
        <v>SBS</v>
      </c>
      <c r="E1077" s="147" t="str">
        <f>INDEX(db[QTY/ CTN],A1077)</f>
        <v>144 PCS</v>
      </c>
      <c r="F1077" s="147" t="str">
        <f>INDEX(db[JENIS],A1077)</f>
        <v>pcase</v>
      </c>
      <c r="G1077" s="147">
        <f>INDEX(db[QTY X],A1077)</f>
        <v>144</v>
      </c>
      <c r="H1077" s="147" t="str">
        <f>INDEX(db[STN X],A1077)</f>
        <v>PCS</v>
      </c>
    </row>
    <row r="1078" spans="1:8" x14ac:dyDescent="0.25">
      <c r="A1078" s="145">
        <v>1948</v>
      </c>
      <c r="C1078" s="147" t="str">
        <f>INDEX(db[NB BM],A1078)</f>
        <v>Pc klg LPY 99-2/ 7.2x21/ SET/ BT21</v>
      </c>
      <c r="D1078" s="147" t="str">
        <f>INDEX(db[SUPPLIER],A1078)</f>
        <v>SBS</v>
      </c>
      <c r="E1078" s="147" t="str">
        <f>INDEX(db[QTY/ CTN],A1078)</f>
        <v>192 PCS</v>
      </c>
      <c r="F1078" s="147" t="str">
        <f>INDEX(db[JENIS],A1078)</f>
        <v>pcase</v>
      </c>
      <c r="G1078" s="147">
        <f>INDEX(db[QTY X],A1078)</f>
        <v>192</v>
      </c>
      <c r="H1078" s="147" t="str">
        <f>INDEX(db[STN X],A1078)</f>
        <v>PCS</v>
      </c>
    </row>
    <row r="1079" spans="1:8" x14ac:dyDescent="0.25">
      <c r="A1079" s="145">
        <v>1949</v>
      </c>
      <c r="C1079" s="147" t="str">
        <f>INDEX(db[NB BM],A1079)</f>
        <v>Pc klg LPY 99-3/ 8.9x21.7/ Set/ D</v>
      </c>
      <c r="D1079" s="147" t="str">
        <f>INDEX(db[SUPPLIER],A1079)</f>
        <v>SBS</v>
      </c>
      <c r="E1079" s="147" t="str">
        <f>INDEX(db[QTY/ CTN],A1079)</f>
        <v>144 PCS</v>
      </c>
      <c r="F1079" s="147" t="str">
        <f>INDEX(db[JENIS],A1079)</f>
        <v>pcase</v>
      </c>
      <c r="G1079" s="147">
        <f>INDEX(db[QTY X],A1079)</f>
        <v>144</v>
      </c>
      <c r="H1079" s="147" t="str">
        <f>INDEX(db[STN X],A1079)</f>
        <v>PCS</v>
      </c>
    </row>
    <row r="1080" spans="1:8" x14ac:dyDescent="0.25">
      <c r="A1080" s="145">
        <v>1950</v>
      </c>
      <c r="C1080" s="147" t="str">
        <f>INDEX(db[NB BM],A1080)</f>
        <v>Pc klg LPY99-6/ 6.5x20.6/ 1 susun/ Set/ D</v>
      </c>
      <c r="D1080" s="147" t="str">
        <f>INDEX(db[SUPPLIER],A1080)</f>
        <v>SBS</v>
      </c>
      <c r="E1080" s="147" t="str">
        <f>INDEX(db[QTY/ CTN],A1080)</f>
        <v>312 PCS</v>
      </c>
      <c r="F1080" s="147" t="str">
        <f>INDEX(db[JENIS],A1080)</f>
        <v>pcase</v>
      </c>
      <c r="G1080" s="147">
        <f>INDEX(db[QTY X],A1080)</f>
        <v>312</v>
      </c>
      <c r="H1080" s="147" t="str">
        <f>INDEX(db[STN X],A1080)</f>
        <v>PCS</v>
      </c>
    </row>
    <row r="1081" spans="1:8" x14ac:dyDescent="0.25">
      <c r="A1081" s="145">
        <v>1951</v>
      </c>
      <c r="C1081" s="147" t="str">
        <f>INDEX(db[NB BM],A1081)</f>
        <v>Pc klg XDA 3339 Doraemon</v>
      </c>
      <c r="D1081" s="147" t="str">
        <f>INDEX(db[SUPPLIER],A1081)</f>
        <v>SBS</v>
      </c>
      <c r="E1081" s="147" t="str">
        <f>INDEX(db[QTY/ CTN],A1081)</f>
        <v>144 PCS</v>
      </c>
      <c r="F1081" s="147" t="str">
        <f>INDEX(db[JENIS],A1081)</f>
        <v>pcase</v>
      </c>
      <c r="G1081" s="147">
        <f>INDEX(db[QTY X],A1081)</f>
        <v>144</v>
      </c>
      <c r="H1081" s="147" t="str">
        <f>INDEX(db[STN X],A1081)</f>
        <v>PCS</v>
      </c>
    </row>
    <row r="1082" spans="1:8" x14ac:dyDescent="0.25">
      <c r="A1082" s="145">
        <v>1952</v>
      </c>
      <c r="C1082" s="147" t="str">
        <f>INDEX(db[NB BM],A1082)</f>
        <v>Pc klg XDA 3339 TSUM</v>
      </c>
      <c r="D1082" s="147" t="str">
        <f>INDEX(db[SUPPLIER],A1082)</f>
        <v>SBS</v>
      </c>
      <c r="E1082" s="147" t="str">
        <f>INDEX(db[QTY/ CTN],A1082)</f>
        <v>144 PCS</v>
      </c>
      <c r="F1082" s="147" t="str">
        <f>INDEX(db[JENIS],A1082)</f>
        <v>pcase</v>
      </c>
      <c r="G1082" s="147">
        <f>INDEX(db[QTY X],A1082)</f>
        <v>144</v>
      </c>
      <c r="H1082" s="147" t="str">
        <f>INDEX(db[STN X],A1082)</f>
        <v>PCS</v>
      </c>
    </row>
    <row r="1083" spans="1:8" x14ac:dyDescent="0.25">
      <c r="A1083" s="145">
        <v>1953</v>
      </c>
      <c r="C1083" s="147" t="str">
        <f>INDEX(db[NB BM],A1083)</f>
        <v>Pc XDA-3348 D/ 8x20/ bentuk/ set/ Lucu Pink</v>
      </c>
      <c r="D1083" s="147" t="str">
        <f>INDEX(db[SUPPLIER],A1083)</f>
        <v>SBS</v>
      </c>
      <c r="E1083" s="147" t="str">
        <f>INDEX(db[QTY/ CTN],A1083)</f>
        <v>192 PCS</v>
      </c>
      <c r="F1083" s="147" t="str">
        <f>INDEX(db[JENIS],A1083)</f>
        <v>pcase</v>
      </c>
      <c r="G1083" s="147">
        <f>INDEX(db[QTY X],A1083)</f>
        <v>192</v>
      </c>
      <c r="H1083" s="147" t="str">
        <f>INDEX(db[STN X],A1083)</f>
        <v>PCS</v>
      </c>
    </row>
    <row r="1084" spans="1:8" x14ac:dyDescent="0.25">
      <c r="A1084" s="145">
        <v>1954</v>
      </c>
      <c r="C1084" s="147" t="str">
        <f>INDEX(db[NB BM],A1084)</f>
        <v>Pc XDA-3348 D/ 8x20/ bentuk/ set/ MM</v>
      </c>
      <c r="D1084" s="147" t="str">
        <f>INDEX(db[SUPPLIER],A1084)</f>
        <v>SBS</v>
      </c>
      <c r="E1084" s="147" t="str">
        <f>INDEX(db[QTY/ CTN],A1084)</f>
        <v>192 PCS</v>
      </c>
      <c r="F1084" s="147" t="str">
        <f>INDEX(db[JENIS],A1084)</f>
        <v>pcase</v>
      </c>
      <c r="G1084" s="147">
        <f>INDEX(db[QTY X],A1084)</f>
        <v>192</v>
      </c>
      <c r="H1084" s="147" t="str">
        <f>INDEX(db[STN X],A1084)</f>
        <v>PCS</v>
      </c>
    </row>
    <row r="1085" spans="1:8" x14ac:dyDescent="0.25">
      <c r="A1085" s="145">
        <v>1955</v>
      </c>
      <c r="C1085" s="147" t="str">
        <f>INDEX(db[NB BM],A1085)</f>
        <v>Pc XDA-3348 D/ 8x20/ bentuk/ set/ HK</v>
      </c>
      <c r="D1085" s="147" t="str">
        <f>INDEX(db[SUPPLIER],A1085)</f>
        <v>SBS</v>
      </c>
      <c r="E1085" s="147" t="str">
        <f>INDEX(db[QTY/ CTN],A1085)</f>
        <v>192 PCS</v>
      </c>
      <c r="F1085" s="147" t="str">
        <f>INDEX(db[JENIS],A1085)</f>
        <v>pcase</v>
      </c>
      <c r="G1085" s="147">
        <f>INDEX(db[QTY X],A1085)</f>
        <v>192</v>
      </c>
      <c r="H1085" s="147" t="str">
        <f>INDEX(db[STN X],A1085)</f>
        <v>PCS</v>
      </c>
    </row>
    <row r="1086" spans="1:8" x14ac:dyDescent="0.25">
      <c r="A1086" s="145">
        <v>1956</v>
      </c>
      <c r="C1086" s="147" t="str">
        <f>INDEX(db[NB BM],A1086)</f>
        <v>Pc XDA-3348 D/ 8x20/ bentuk/ set/ Lucu Biru</v>
      </c>
      <c r="D1086" s="147" t="str">
        <f>INDEX(db[SUPPLIER],A1086)</f>
        <v>SBS</v>
      </c>
      <c r="E1086" s="147" t="str">
        <f>INDEX(db[QTY/ CTN],A1086)</f>
        <v>192 PCS</v>
      </c>
      <c r="F1086" s="147" t="str">
        <f>INDEX(db[JENIS],A1086)</f>
        <v>pcase</v>
      </c>
      <c r="G1086" s="147">
        <f>INDEX(db[QTY X],A1086)</f>
        <v>192</v>
      </c>
      <c r="H1086" s="147" t="str">
        <f>INDEX(db[STN X],A1086)</f>
        <v>PCS</v>
      </c>
    </row>
    <row r="1087" spans="1:8" x14ac:dyDescent="0.25">
      <c r="A1087" s="145">
        <v>1957</v>
      </c>
      <c r="C1087" s="147" t="str">
        <f>INDEX(db[NB BM],A1087)</f>
        <v>Pc XDA-3348 D/ 8x20/ bentuk/ set/ Lucu Hijau</v>
      </c>
      <c r="D1087" s="147" t="str">
        <f>INDEX(db[SUPPLIER],A1087)</f>
        <v>SBS</v>
      </c>
      <c r="E1087" s="147" t="str">
        <f>INDEX(db[QTY/ CTN],A1087)</f>
        <v>192 PCS</v>
      </c>
      <c r="F1087" s="147" t="str">
        <f>INDEX(db[JENIS],A1087)</f>
        <v>pcase</v>
      </c>
      <c r="G1087" s="147">
        <f>INDEX(db[QTY X],A1087)</f>
        <v>192</v>
      </c>
      <c r="H1087" s="147" t="str">
        <f>INDEX(db[STN X],A1087)</f>
        <v>PCS</v>
      </c>
    </row>
    <row r="1088" spans="1:8" x14ac:dyDescent="0.25">
      <c r="A1088" s="145">
        <v>1958</v>
      </c>
      <c r="C1088" s="147" t="str">
        <f>INDEX(db[NB BM],A1088)</f>
        <v>Pc XDA-3348 D/ 8x20/ bentuk/ set/ Minion</v>
      </c>
      <c r="D1088" s="147" t="str">
        <f>INDEX(db[SUPPLIER],A1088)</f>
        <v>SBS</v>
      </c>
      <c r="E1088" s="147" t="str">
        <f>INDEX(db[QTY/ CTN],A1088)</f>
        <v>192 PCS</v>
      </c>
      <c r="F1088" s="147" t="str">
        <f>INDEX(db[JENIS],A1088)</f>
        <v>pcase</v>
      </c>
      <c r="G1088" s="147">
        <f>INDEX(db[QTY X],A1088)</f>
        <v>192</v>
      </c>
      <c r="H1088" s="147" t="str">
        <f>INDEX(db[STN X],A1088)</f>
        <v>PCS</v>
      </c>
    </row>
    <row r="1089" spans="1:8" x14ac:dyDescent="0.25">
      <c r="A1089" s="145">
        <v>1959</v>
      </c>
      <c r="C1089" s="147" t="str">
        <f>INDEX(db[NB BM],A1089)</f>
        <v>Pc XDA-3348 D/ 8x20/ bentuk/ set/ TSUM</v>
      </c>
      <c r="D1089" s="147" t="str">
        <f>INDEX(db[SUPPLIER],A1089)</f>
        <v>SBS</v>
      </c>
      <c r="E1089" s="147" t="str">
        <f>INDEX(db[QTY/ CTN],A1089)</f>
        <v>192 PCS</v>
      </c>
      <c r="F1089" s="147" t="str">
        <f>INDEX(db[JENIS],A1089)</f>
        <v>pcase</v>
      </c>
      <c r="G1089" s="147">
        <f>INDEX(db[QTY X],A1089)</f>
        <v>192</v>
      </c>
      <c r="H1089" s="147" t="str">
        <f>INDEX(db[STN X],A1089)</f>
        <v>PCS</v>
      </c>
    </row>
    <row r="1090" spans="1:8" x14ac:dyDescent="0.25">
      <c r="A1090" s="145">
        <v>1960</v>
      </c>
      <c r="C1090" s="147" t="str">
        <f>INDEX(db[NB BM],A1090)</f>
        <v>Pc Gasta GS-3210/ buah/ fruit</v>
      </c>
      <c r="D1090" s="147" t="str">
        <f>INDEX(db[SUPPLIER],A1090)</f>
        <v>SBS</v>
      </c>
      <c r="E1090" s="147" t="str">
        <f>INDEX(db[QTY/ CTN],A1090)</f>
        <v>935 PCS</v>
      </c>
      <c r="F1090" s="147" t="str">
        <f>INDEX(db[JENIS],A1090)</f>
        <v>pcase</v>
      </c>
      <c r="G1090" s="147">
        <f>INDEX(db[QTY X],A1090)</f>
        <v>935</v>
      </c>
      <c r="H1090" s="147" t="str">
        <f>INDEX(db[STN X],A1090)</f>
        <v>PCS</v>
      </c>
    </row>
    <row r="1091" spans="1:8" x14ac:dyDescent="0.25">
      <c r="A1091" s="145">
        <v>1961</v>
      </c>
      <c r="C1091" s="147" t="str">
        <f>INDEX(db[NB BM],A1091)</f>
        <v>Pc rest HJ D 4167</v>
      </c>
      <c r="D1091" s="147" t="str">
        <f>INDEX(db[SUPPLIER],A1091)</f>
        <v>SBS</v>
      </c>
      <c r="E1091" s="147" t="str">
        <f>INDEX(db[QTY/ CTN],A1091)</f>
        <v>192 PCS</v>
      </c>
      <c r="F1091" s="147" t="str">
        <f>INDEX(db[JENIS],A1091)</f>
        <v>pcase</v>
      </c>
      <c r="G1091" s="147">
        <f>INDEX(db[QTY X],A1091)</f>
        <v>192</v>
      </c>
      <c r="H1091" s="147" t="str">
        <f>INDEX(db[STN X],A1091)</f>
        <v>PCS</v>
      </c>
    </row>
    <row r="1092" spans="1:8" x14ac:dyDescent="0.25">
      <c r="A1092" s="145">
        <v>1962</v>
      </c>
      <c r="C1092" s="147" t="str">
        <f>INDEX(db[NB BM],A1092)</f>
        <v>Pc rest HJ D 417-2</v>
      </c>
      <c r="D1092" s="147" t="str">
        <f>INDEX(db[SUPPLIER],A1092)</f>
        <v>SBS</v>
      </c>
      <c r="E1092" s="147" t="str">
        <f>INDEX(db[QTY/ CTN],A1092)</f>
        <v>120 PCS</v>
      </c>
      <c r="F1092" s="147" t="str">
        <f>INDEX(db[JENIS],A1092)</f>
        <v>pcase</v>
      </c>
      <c r="G1092" s="147">
        <f>INDEX(db[QTY X],A1092)</f>
        <v>120</v>
      </c>
      <c r="H1092" s="147" t="str">
        <f>INDEX(db[STN X],A1092)</f>
        <v>PCS</v>
      </c>
    </row>
    <row r="1093" spans="1:8" x14ac:dyDescent="0.25">
      <c r="A1093" s="145">
        <v>1963</v>
      </c>
      <c r="C1093" s="147" t="str">
        <f>INDEX(db[NB BM],A1093)</f>
        <v>Pc magnit 1628 kalkulator</v>
      </c>
      <c r="D1093" s="147" t="str">
        <f>INDEX(db[SUPPLIER],A1093)</f>
        <v>SBS</v>
      </c>
      <c r="E1093" s="147" t="str">
        <f>INDEX(db[QTY/ CTN],A1093)</f>
        <v>120 PCS</v>
      </c>
      <c r="F1093" s="147" t="str">
        <f>INDEX(db[JENIS],A1093)</f>
        <v>pcase</v>
      </c>
      <c r="G1093" s="147">
        <f>INDEX(db[QTY X],A1093)</f>
        <v>120</v>
      </c>
      <c r="H1093" s="147" t="str">
        <f>INDEX(db[STN X],A1093)</f>
        <v>PCS</v>
      </c>
    </row>
    <row r="1094" spans="1:8" x14ac:dyDescent="0.25">
      <c r="A1094" s="145">
        <v>1964</v>
      </c>
      <c r="C1094" s="147" t="str">
        <f>INDEX(db[NB BM],A1094)</f>
        <v>Pc magnit 59696</v>
      </c>
      <c r="D1094" s="147" t="str">
        <f>INDEX(db[SUPPLIER],A1094)</f>
        <v>SBS</v>
      </c>
      <c r="E1094" s="147" t="str">
        <f>INDEX(db[QTY/ CTN],A1094)</f>
        <v>120 PCS</v>
      </c>
      <c r="F1094" s="147" t="str">
        <f>INDEX(db[JENIS],A1094)</f>
        <v>pcase</v>
      </c>
      <c r="G1094" s="147">
        <f>INDEX(db[QTY X],A1094)</f>
        <v>120</v>
      </c>
      <c r="H1094" s="147" t="str">
        <f>INDEX(db[STN X],A1094)</f>
        <v>PCS</v>
      </c>
    </row>
    <row r="1095" spans="1:8" x14ac:dyDescent="0.25">
      <c r="A1095" s="145">
        <v>1965</v>
      </c>
      <c r="C1095" s="147" t="str">
        <f>INDEX(db[NB BM],A1095)</f>
        <v>Pc magnit GP-9354/ 8x22/ +PUA/ TR/ BT21</v>
      </c>
      <c r="D1095" s="147" t="str">
        <f>INDEX(db[SUPPLIER],A1095)</f>
        <v>SBS</v>
      </c>
      <c r="E1095" s="147" t="str">
        <f>INDEX(db[QTY/ CTN],A1095)</f>
        <v>192 PCS</v>
      </c>
      <c r="F1095" s="147" t="str">
        <f>INDEX(db[JENIS],A1095)</f>
        <v>pcase</v>
      </c>
      <c r="G1095" s="147">
        <f>INDEX(db[QTY X],A1095)</f>
        <v>192</v>
      </c>
      <c r="H1095" s="147" t="str">
        <f>INDEX(db[STN X],A1095)</f>
        <v>PCS</v>
      </c>
    </row>
    <row r="1096" spans="1:8" x14ac:dyDescent="0.25">
      <c r="A1096" s="145">
        <v>1966</v>
      </c>
      <c r="C1096" s="147" t="str">
        <f>INDEX(db[NB BM],A1096)</f>
        <v>Pc magnit GP-9356/ 7.5x22/ PUA/ BT21</v>
      </c>
      <c r="D1096" s="147" t="str">
        <f>INDEX(db[SUPPLIER],A1096)</f>
        <v>SBS</v>
      </c>
      <c r="E1096" s="147" t="str">
        <f>INDEX(db[QTY/ CTN],A1096)</f>
        <v>160 PCS</v>
      </c>
      <c r="F1096" s="147" t="str">
        <f>INDEX(db[JENIS],A1096)</f>
        <v>pcase</v>
      </c>
      <c r="G1096" s="147">
        <f>INDEX(db[QTY X],A1096)</f>
        <v>160</v>
      </c>
      <c r="H1096" s="147" t="str">
        <f>INDEX(db[STN X],A1096)</f>
        <v>PCS</v>
      </c>
    </row>
    <row r="1097" spans="1:8" x14ac:dyDescent="0.25">
      <c r="A1097" s="145">
        <v>1967</v>
      </c>
      <c r="C1097" s="147" t="str">
        <f>INDEX(db[NB BM],A1097)</f>
        <v>Pc Magnit A-1151</v>
      </c>
      <c r="D1097" s="147" t="str">
        <f>INDEX(db[SUPPLIER],A1097)</f>
        <v>SBS</v>
      </c>
      <c r="E1097" s="147" t="str">
        <f>INDEX(db[QTY/ CTN],A1097)</f>
        <v>144 PCS</v>
      </c>
      <c r="F1097" s="147" t="str">
        <f>INDEX(db[JENIS],A1097)</f>
        <v>pcase</v>
      </c>
      <c r="G1097" s="147">
        <f>INDEX(db[QTY X],A1097)</f>
        <v>144</v>
      </c>
      <c r="H1097" s="147" t="str">
        <f>INDEX(db[STN X],A1097)</f>
        <v>PCS</v>
      </c>
    </row>
    <row r="1098" spans="1:8" x14ac:dyDescent="0.25">
      <c r="A1098" s="145">
        <v>1968</v>
      </c>
      <c r="C1098" s="147" t="str">
        <f>INDEX(db[NB BM],A1098)</f>
        <v>Pc magnit A-1190/ 8x23/ PUA/ senter/ DNY</v>
      </c>
      <c r="D1098" s="147" t="str">
        <f>INDEX(db[SUPPLIER],A1098)</f>
        <v>SBS</v>
      </c>
      <c r="E1098" s="147" t="str">
        <f>INDEX(db[QTY/ CTN],A1098)</f>
        <v>144 PCS</v>
      </c>
      <c r="F1098" s="147" t="str">
        <f>INDEX(db[JENIS],A1098)</f>
        <v>pcase</v>
      </c>
      <c r="G1098" s="147">
        <f>INDEX(db[QTY X],A1098)</f>
        <v>144</v>
      </c>
      <c r="H1098" s="147" t="str">
        <f>INDEX(db[STN X],A1098)</f>
        <v>PCS</v>
      </c>
    </row>
    <row r="1099" spans="1:8" x14ac:dyDescent="0.25">
      <c r="A1099" s="145">
        <v>1969</v>
      </c>
      <c r="C1099" s="147" t="str">
        <f>INDEX(db[NB BM],A1099)</f>
        <v>Pc Magnit BC-9801/7.5x22/PUA/D</v>
      </c>
      <c r="D1099" s="147" t="str">
        <f>INDEX(db[SUPPLIER],A1099)</f>
        <v>SBS</v>
      </c>
      <c r="E1099" s="147" t="str">
        <f>INDEX(db[QTY/ CTN],A1099)</f>
        <v>160 PCS</v>
      </c>
      <c r="F1099" s="147" t="str">
        <f>INDEX(db[JENIS],A1099)</f>
        <v>pcase</v>
      </c>
      <c r="G1099" s="147">
        <f>INDEX(db[QTY X],A1099)</f>
        <v>160</v>
      </c>
      <c r="H1099" s="147" t="str">
        <f>INDEX(db[STN X],A1099)</f>
        <v>PCS</v>
      </c>
    </row>
    <row r="1100" spans="1:8" x14ac:dyDescent="0.25">
      <c r="A1100" s="145">
        <v>1970</v>
      </c>
      <c r="C1100" s="147" t="str">
        <f>INDEX(db[NB BM],A1100)</f>
        <v>Pc magnit GP 9342</v>
      </c>
      <c r="D1100" s="147" t="str">
        <f>INDEX(db[SUPPLIER],A1100)</f>
        <v>SBS</v>
      </c>
      <c r="E1100" s="147" t="str">
        <f>INDEX(db[QTY/ CTN],A1100)</f>
        <v>168 PCS</v>
      </c>
      <c r="F1100" s="147" t="str">
        <f>INDEX(db[JENIS],A1100)</f>
        <v>pcase</v>
      </c>
      <c r="G1100" s="147">
        <f>INDEX(db[QTY X],A1100)</f>
        <v>168</v>
      </c>
      <c r="H1100" s="147" t="str">
        <f>INDEX(db[STN X],A1100)</f>
        <v>PCS</v>
      </c>
    </row>
    <row r="1101" spans="1:8" x14ac:dyDescent="0.25">
      <c r="A1101" s="145">
        <v>1971</v>
      </c>
      <c r="C1101" s="147" t="str">
        <f>INDEX(db[NB BM],A1101)</f>
        <v>Pc magnit GP-9357/ 7.5x21.8/ PUA/ KALKULATOR</v>
      </c>
      <c r="D1101" s="147" t="str">
        <f>INDEX(db[SUPPLIER],A1101)</f>
        <v>SBS</v>
      </c>
      <c r="E1101" s="147" t="str">
        <f>INDEX(db[QTY/ CTN],A1101)</f>
        <v>160 PCS</v>
      </c>
      <c r="F1101" s="147" t="str">
        <f>INDEX(db[JENIS],A1101)</f>
        <v>pcase</v>
      </c>
      <c r="G1101" s="147">
        <f>INDEX(db[QTY X],A1101)</f>
        <v>160</v>
      </c>
      <c r="H1101" s="147" t="str">
        <f>INDEX(db[STN X],A1101)</f>
        <v>PCS</v>
      </c>
    </row>
    <row r="1102" spans="1:8" x14ac:dyDescent="0.25">
      <c r="A1102" s="145">
        <v>1972</v>
      </c>
      <c r="C1102" s="147" t="str">
        <f>INDEX(db[NB BM],A1102)</f>
        <v>Pc magnit GP-65071/ 8x22.5/ PUA/ UGLT/ D</v>
      </c>
      <c r="D1102" s="147" t="str">
        <f>INDEX(db[SUPPLIER],A1102)</f>
        <v>SBS</v>
      </c>
      <c r="E1102" s="147" t="str">
        <f>INDEX(db[QTY/ CTN],A1102)</f>
        <v>144 PCS</v>
      </c>
      <c r="F1102" s="147" t="str">
        <f>INDEX(db[JENIS],A1102)</f>
        <v>pcase</v>
      </c>
      <c r="G1102" s="147">
        <f>INDEX(db[QTY X],A1102)</f>
        <v>144</v>
      </c>
      <c r="H1102" s="147" t="str">
        <f>INDEX(db[STN X],A1102)</f>
        <v>PCS</v>
      </c>
    </row>
    <row r="1103" spans="1:8" x14ac:dyDescent="0.25">
      <c r="A1103" s="145">
        <v>1973</v>
      </c>
      <c r="C1103" s="147" t="str">
        <f>INDEX(db[NB BM],A1103)</f>
        <v>Pc Magnit GP-65084/ 10 X 21/ SET/ SR</v>
      </c>
      <c r="D1103" s="147" t="str">
        <f>INDEX(db[SUPPLIER],A1103)</f>
        <v>SBS</v>
      </c>
      <c r="E1103" s="147" t="str">
        <f>INDEX(db[QTY/ CTN],A1103)</f>
        <v>120 PCS</v>
      </c>
      <c r="F1103" s="147" t="str">
        <f>INDEX(db[JENIS],A1103)</f>
        <v>pcase</v>
      </c>
      <c r="G1103" s="147">
        <f>INDEX(db[QTY X],A1103)</f>
        <v>120</v>
      </c>
      <c r="H1103" s="147" t="str">
        <f>INDEX(db[STN X],A1103)</f>
        <v>PCS</v>
      </c>
    </row>
    <row r="1104" spans="1:8" x14ac:dyDescent="0.25">
      <c r="A1104" s="145">
        <v>1974</v>
      </c>
      <c r="C1104" s="147" t="str">
        <f>INDEX(db[NB BM],A1104)</f>
        <v>Pc Magnit GP-65089/ 7.5 X 22/ PUA/ SR</v>
      </c>
      <c r="D1104" s="147" t="str">
        <f>INDEX(db[SUPPLIER],A1104)</f>
        <v>SBS</v>
      </c>
      <c r="E1104" s="147" t="str">
        <f>INDEX(db[QTY/ CTN],A1104)</f>
        <v>192 PCS</v>
      </c>
      <c r="F1104" s="147" t="str">
        <f>INDEX(db[JENIS],A1104)</f>
        <v>pcase</v>
      </c>
      <c r="G1104" s="147">
        <f>INDEX(db[QTY X],A1104)</f>
        <v>192</v>
      </c>
      <c r="H1104" s="147" t="str">
        <f>INDEX(db[STN X],A1104)</f>
        <v>PCS</v>
      </c>
    </row>
    <row r="1105" spans="1:8" x14ac:dyDescent="0.25">
      <c r="A1105" s="145">
        <v>1975</v>
      </c>
      <c r="C1105" s="147" t="str">
        <f>INDEX(db[NB BM],A1105)</f>
        <v>Pc Magnit GP-9294/ 7.8 X 22.5/ PU/ GLT/ UNICORN</v>
      </c>
      <c r="D1105" s="147" t="str">
        <f>INDEX(db[SUPPLIER],A1105)</f>
        <v>SBS</v>
      </c>
      <c r="E1105" s="147" t="str">
        <f>INDEX(db[QTY/ CTN],A1105)</f>
        <v>144 PCS</v>
      </c>
      <c r="F1105" s="147" t="str">
        <f>INDEX(db[JENIS],A1105)</f>
        <v>pcase</v>
      </c>
      <c r="G1105" s="147">
        <f>INDEX(db[QTY X],A1105)</f>
        <v>144</v>
      </c>
      <c r="H1105" s="147" t="str">
        <f>INDEX(db[STN X],A1105)</f>
        <v>PCS</v>
      </c>
    </row>
    <row r="1106" spans="1:8" x14ac:dyDescent="0.25">
      <c r="A1106" s="145">
        <v>1976</v>
      </c>
      <c r="C1106" s="147" t="str">
        <f>INDEX(db[NB BM],A1106)</f>
        <v>Pc Magnit GP-9340-2/ 7 X 21.5/ SET/ UNICORN</v>
      </c>
      <c r="D1106" s="147" t="str">
        <f>INDEX(db[SUPPLIER],A1106)</f>
        <v>SBS</v>
      </c>
      <c r="E1106" s="147" t="str">
        <f>INDEX(db[QTY/ CTN],A1106)</f>
        <v>168 PCS</v>
      </c>
      <c r="F1106" s="147" t="str">
        <f>INDEX(db[JENIS],A1106)</f>
        <v>pcase</v>
      </c>
      <c r="G1106" s="147">
        <f>INDEX(db[QTY X],A1106)</f>
        <v>168</v>
      </c>
      <c r="H1106" s="147" t="str">
        <f>INDEX(db[STN X],A1106)</f>
        <v>PCS</v>
      </c>
    </row>
    <row r="1107" spans="1:8" x14ac:dyDescent="0.25">
      <c r="A1107" s="145">
        <v>1977</v>
      </c>
      <c r="C1107" s="147" t="str">
        <f>INDEX(db[NB BM],A1107)</f>
        <v>Pc magnit GP-9342/ 7x21.5/ SET/ BT21</v>
      </c>
      <c r="D1107" s="147" t="str">
        <f>INDEX(db[SUPPLIER],A1107)</f>
        <v>SBS</v>
      </c>
      <c r="E1107" s="147" t="str">
        <f>INDEX(db[QTY/ CTN],A1107)</f>
        <v>168 PCS</v>
      </c>
      <c r="F1107" s="147" t="str">
        <f>INDEX(db[JENIS],A1107)</f>
        <v>pcase</v>
      </c>
      <c r="G1107" s="147">
        <f>INDEX(db[QTY X],A1107)</f>
        <v>168</v>
      </c>
      <c r="H1107" s="147" t="str">
        <f>INDEX(db[STN X],A1107)</f>
        <v>PCS</v>
      </c>
    </row>
    <row r="1108" spans="1:8" x14ac:dyDescent="0.25">
      <c r="A1108" s="145">
        <v>1978</v>
      </c>
      <c r="C1108" s="147" t="str">
        <f>INDEX(db[NB BM],A1108)</f>
        <v>Pc Magnit GP-9342-2/ 7 X 21.5/ SET/ BT21</v>
      </c>
      <c r="D1108" s="147" t="str">
        <f>INDEX(db[SUPPLIER],A1108)</f>
        <v>SBS</v>
      </c>
      <c r="E1108" s="147" t="str">
        <f>INDEX(db[QTY/ CTN],A1108)</f>
        <v>168 PCS</v>
      </c>
      <c r="F1108" s="147" t="str">
        <f>INDEX(db[JENIS],A1108)</f>
        <v>pcase</v>
      </c>
      <c r="G1108" s="147">
        <f>INDEX(db[QTY X],A1108)</f>
        <v>168</v>
      </c>
      <c r="H1108" s="147" t="str">
        <f>INDEX(db[STN X],A1108)</f>
        <v>PCS</v>
      </c>
    </row>
    <row r="1109" spans="1:8" x14ac:dyDescent="0.25">
      <c r="A1109" s="145">
        <v>1979</v>
      </c>
      <c r="C1109" s="147" t="str">
        <f>INDEX(db[NB BM],A1109)</f>
        <v>Pc magnit GP-9354/ 8x22/ +PUA/ TR/ BT21</v>
      </c>
      <c r="D1109" s="147" t="str">
        <f>INDEX(db[SUPPLIER],A1109)</f>
        <v>SBS</v>
      </c>
      <c r="E1109" s="147" t="str">
        <f>INDEX(db[QTY/ CTN],A1109)</f>
        <v>140 PCS</v>
      </c>
      <c r="F1109" s="147" t="str">
        <f>INDEX(db[JENIS],A1109)</f>
        <v>pcase</v>
      </c>
      <c r="G1109" s="147">
        <f>INDEX(db[QTY X],A1109)</f>
        <v>140</v>
      </c>
      <c r="H1109" s="147" t="str">
        <f>INDEX(db[STN X],A1109)</f>
        <v>PCS</v>
      </c>
    </row>
    <row r="1110" spans="1:8" x14ac:dyDescent="0.25">
      <c r="A1110" s="145">
        <v>1980</v>
      </c>
      <c r="C1110" s="147" t="str">
        <f>INDEX(db[NB BM],A1110)</f>
        <v>Pc magnit GP-9356/ 7.5x22/ PUA/ BT21</v>
      </c>
      <c r="D1110" s="147" t="str">
        <f>INDEX(db[SUPPLIER],A1110)</f>
        <v>SBS</v>
      </c>
      <c r="E1110" s="147" t="str">
        <f>INDEX(db[QTY/ CTN],A1110)</f>
        <v>160 PCS</v>
      </c>
      <c r="F1110" s="147" t="str">
        <f>INDEX(db[JENIS],A1110)</f>
        <v>pcase</v>
      </c>
      <c r="G1110" s="147">
        <f>INDEX(db[QTY X],A1110)</f>
        <v>160</v>
      </c>
      <c r="H1110" s="147" t="str">
        <f>INDEX(db[STN X],A1110)</f>
        <v>PCS</v>
      </c>
    </row>
    <row r="1111" spans="1:8" x14ac:dyDescent="0.25">
      <c r="A1111" s="145">
        <v>1981</v>
      </c>
      <c r="C1111" s="147" t="str">
        <f>INDEX(db[NB BM],A1111)</f>
        <v>Pc magnit GP-9357/ 7.5x21.8/ PUA/ KALKULATOR</v>
      </c>
      <c r="D1111" s="147" t="str">
        <f>INDEX(db[SUPPLIER],A1111)</f>
        <v>SBS</v>
      </c>
      <c r="E1111" s="147" t="str">
        <f>INDEX(db[QTY/ CTN],A1111)</f>
        <v>160 PCS</v>
      </c>
      <c r="F1111" s="147" t="str">
        <f>INDEX(db[JENIS],A1111)</f>
        <v>pcase</v>
      </c>
      <c r="G1111" s="147">
        <f>INDEX(db[QTY X],A1111)</f>
        <v>160</v>
      </c>
      <c r="H1111" s="147" t="str">
        <f>INDEX(db[STN X],A1111)</f>
        <v>PCS</v>
      </c>
    </row>
    <row r="1112" spans="1:8" x14ac:dyDescent="0.25">
      <c r="A1112" s="145">
        <v>1982</v>
      </c>
      <c r="C1112" s="147" t="str">
        <f>INDEX(db[NB BM],A1112)</f>
        <v>Pc magnit GP-9363/ 8x22/ PUA/ Bentuk/ D</v>
      </c>
      <c r="D1112" s="147" t="str">
        <f>INDEX(db[SUPPLIER],A1112)</f>
        <v>SBS</v>
      </c>
      <c r="E1112" s="147" t="str">
        <f>INDEX(db[QTY/ CTN],A1112)</f>
        <v>192 PCS</v>
      </c>
      <c r="F1112" s="147" t="str">
        <f>INDEX(db[JENIS],A1112)</f>
        <v>pcase</v>
      </c>
      <c r="G1112" s="147">
        <f>INDEX(db[QTY X],A1112)</f>
        <v>192</v>
      </c>
      <c r="H1112" s="147" t="str">
        <f>INDEX(db[STN X],A1112)</f>
        <v>PCS</v>
      </c>
    </row>
    <row r="1113" spans="1:8" x14ac:dyDescent="0.25">
      <c r="A1113" s="145">
        <v>1983</v>
      </c>
      <c r="C1113" s="147" t="str">
        <f>INDEX(db[NB BM],A1113)</f>
        <v>Pc Magnit GP-9372/ 8 X 23/ PUA/ GLT/ SR</v>
      </c>
      <c r="D1113" s="147" t="str">
        <f>INDEX(db[SUPPLIER],A1113)</f>
        <v>SBS</v>
      </c>
      <c r="E1113" s="147" t="str">
        <f>INDEX(db[QTY/ CTN],A1113)</f>
        <v>144 PCS</v>
      </c>
      <c r="F1113" s="147" t="str">
        <f>INDEX(db[JENIS],A1113)</f>
        <v>pcase</v>
      </c>
      <c r="G1113" s="147">
        <f>INDEX(db[QTY X],A1113)</f>
        <v>144</v>
      </c>
      <c r="H1113" s="147" t="str">
        <f>INDEX(db[STN X],A1113)</f>
        <v>PCS</v>
      </c>
    </row>
    <row r="1114" spans="1:8" x14ac:dyDescent="0.25">
      <c r="A1114" s="145">
        <v>1984</v>
      </c>
      <c r="C1114" s="147" t="str">
        <f>INDEX(db[NB BM],A1114)</f>
        <v>Pc Magnit GP-9373/ 8 X 23/ PUA/ GLT/ ASTRO</v>
      </c>
      <c r="D1114" s="147" t="str">
        <f>INDEX(db[SUPPLIER],A1114)</f>
        <v>SBS</v>
      </c>
      <c r="E1114" s="147" t="str">
        <f>INDEX(db[QTY/ CTN],A1114)</f>
        <v>144 PCS</v>
      </c>
      <c r="F1114" s="147" t="str">
        <f>INDEX(db[JENIS],A1114)</f>
        <v>pcase</v>
      </c>
      <c r="G1114" s="147">
        <f>INDEX(db[QTY X],A1114)</f>
        <v>144</v>
      </c>
      <c r="H1114" s="147" t="str">
        <f>INDEX(db[STN X],A1114)</f>
        <v>PCS</v>
      </c>
    </row>
    <row r="1115" spans="1:8" x14ac:dyDescent="0.25">
      <c r="A1115" s="145">
        <v>1985</v>
      </c>
      <c r="C1115" s="147" t="str">
        <f>INDEX(db[NB BM],A1115)</f>
        <v>Pc Magnit GP-9374/ 8 X 23/ PUA/ GLT/ LUCU</v>
      </c>
      <c r="D1115" s="147" t="str">
        <f>INDEX(db[SUPPLIER],A1115)</f>
        <v>SBS</v>
      </c>
      <c r="E1115" s="147" t="str">
        <f>INDEX(db[QTY/ CTN],A1115)</f>
        <v>144 PCS</v>
      </c>
      <c r="F1115" s="147" t="str">
        <f>INDEX(db[JENIS],A1115)</f>
        <v>pcase</v>
      </c>
      <c r="G1115" s="147">
        <f>INDEX(db[QTY X],A1115)</f>
        <v>144</v>
      </c>
      <c r="H1115" s="147" t="str">
        <f>INDEX(db[STN X],A1115)</f>
        <v>PCS</v>
      </c>
    </row>
    <row r="1116" spans="1:8" x14ac:dyDescent="0.25">
      <c r="A1116" s="145">
        <v>1986</v>
      </c>
      <c r="C1116" s="147" t="str">
        <f>INDEX(db[NB BM],A1116)</f>
        <v>Pc magnit KT 208</v>
      </c>
      <c r="D1116" s="147" t="str">
        <f>INDEX(db[SUPPLIER],A1116)</f>
        <v>SBS</v>
      </c>
      <c r="E1116" s="147" t="str">
        <f>INDEX(db[QTY/ CTN],A1116)</f>
        <v>120 PCS</v>
      </c>
      <c r="F1116" s="147" t="str">
        <f>INDEX(db[JENIS],A1116)</f>
        <v>pcase</v>
      </c>
      <c r="G1116" s="147">
        <f>INDEX(db[QTY X],A1116)</f>
        <v>120</v>
      </c>
      <c r="H1116" s="147" t="str">
        <f>INDEX(db[STN X],A1116)</f>
        <v>PCS</v>
      </c>
    </row>
    <row r="1117" spans="1:8" x14ac:dyDescent="0.25">
      <c r="A1117" s="145">
        <v>1987</v>
      </c>
      <c r="C1117" s="147" t="str">
        <f>INDEX(db[NB BM],A1117)</f>
        <v>Pc magnit KT-77/ 7.5x22/ PUB/ GLT/ BT21</v>
      </c>
      <c r="D1117" s="147" t="str">
        <f>INDEX(db[SUPPLIER],A1117)</f>
        <v>SBS</v>
      </c>
      <c r="E1117" s="147" t="str">
        <f>INDEX(db[QTY/ CTN],A1117)</f>
        <v>144 PCS</v>
      </c>
      <c r="F1117" s="147" t="str">
        <f>INDEX(db[JENIS],A1117)</f>
        <v>pcase</v>
      </c>
      <c r="G1117" s="147">
        <f>INDEX(db[QTY X],A1117)</f>
        <v>144</v>
      </c>
      <c r="H1117" s="147" t="str">
        <f>INDEX(db[STN X],A1117)</f>
        <v>PCS</v>
      </c>
    </row>
    <row r="1118" spans="1:8" x14ac:dyDescent="0.25">
      <c r="A1118" s="145">
        <v>1988</v>
      </c>
      <c r="C1118" s="147" t="str">
        <f>INDEX(db[NB BM],A1118)</f>
        <v>Pc magnit KT-111/ 8x23.5/ PUA/ GLT/ BT21</v>
      </c>
      <c r="D1118" s="147" t="str">
        <f>INDEX(db[SUPPLIER],A1118)</f>
        <v>SBS</v>
      </c>
      <c r="E1118" s="147" t="str">
        <f>INDEX(db[QTY/ CTN],A1118)</f>
        <v>144 PCS</v>
      </c>
      <c r="F1118" s="147" t="str">
        <f>INDEX(db[JENIS],A1118)</f>
        <v>pcase</v>
      </c>
      <c r="G1118" s="147">
        <f>INDEX(db[QTY X],A1118)</f>
        <v>144</v>
      </c>
      <c r="H1118" s="147" t="str">
        <f>INDEX(db[STN X],A1118)</f>
        <v>PCS</v>
      </c>
    </row>
    <row r="1119" spans="1:8" x14ac:dyDescent="0.25">
      <c r="A1119" s="145">
        <v>1989</v>
      </c>
      <c r="C1119" s="147" t="str">
        <f>INDEX(db[NB BM],A1119)</f>
        <v>Pc magnit KT-208/ 10x22/ PUA/ BT21</v>
      </c>
      <c r="D1119" s="147" t="str">
        <f>INDEX(db[SUPPLIER],A1119)</f>
        <v>SBS</v>
      </c>
      <c r="E1119" s="147" t="str">
        <f>INDEX(db[QTY/ CTN],A1119)</f>
        <v>120 PCS</v>
      </c>
      <c r="F1119" s="147" t="str">
        <f>INDEX(db[JENIS],A1119)</f>
        <v>pcase</v>
      </c>
      <c r="G1119" s="147">
        <f>INDEX(db[QTY X],A1119)</f>
        <v>120</v>
      </c>
      <c r="H1119" s="147" t="str">
        <f>INDEX(db[STN X],A1119)</f>
        <v>PCS</v>
      </c>
    </row>
    <row r="1120" spans="1:8" x14ac:dyDescent="0.25">
      <c r="A1120" s="145">
        <v>1990</v>
      </c>
      <c r="C1120" s="147" t="str">
        <f>INDEX(db[NB BM],A1120)</f>
        <v>Pc Magnit KT-2220/ 8 X 23/ PUA/GLT/ D</v>
      </c>
      <c r="D1120" s="147" t="str">
        <f>INDEX(db[SUPPLIER],A1120)</f>
        <v>SBS</v>
      </c>
      <c r="E1120" s="147" t="str">
        <f>INDEX(db[QTY/ CTN],A1120)</f>
        <v>144 PCS</v>
      </c>
      <c r="F1120" s="147" t="str">
        <f>INDEX(db[JENIS],A1120)</f>
        <v>pcase</v>
      </c>
      <c r="G1120" s="147">
        <f>INDEX(db[QTY X],A1120)</f>
        <v>144</v>
      </c>
      <c r="H1120" s="147" t="str">
        <f>INDEX(db[STN X],A1120)</f>
        <v>PCS</v>
      </c>
    </row>
    <row r="1121" spans="1:8" x14ac:dyDescent="0.25">
      <c r="A1121" s="145">
        <v>1991</v>
      </c>
      <c r="C1121" s="147" t="str">
        <f>INDEX(db[NB BM],A1121)</f>
        <v>Pc magnit KT-387/ 8x22.5/ PUA/ GLT/ Girl</v>
      </c>
      <c r="D1121" s="147" t="str">
        <f>INDEX(db[SUPPLIER],A1121)</f>
        <v>SBS</v>
      </c>
      <c r="E1121" s="147" t="str">
        <f>INDEX(db[QTY/ CTN],A1121)</f>
        <v>144 PCS</v>
      </c>
      <c r="F1121" s="147" t="str">
        <f>INDEX(db[JENIS],A1121)</f>
        <v>pcase</v>
      </c>
      <c r="G1121" s="147">
        <f>INDEX(db[QTY X],A1121)</f>
        <v>144</v>
      </c>
      <c r="H1121" s="147" t="str">
        <f>INDEX(db[STN X],A1121)</f>
        <v>PCS</v>
      </c>
    </row>
    <row r="1122" spans="1:8" x14ac:dyDescent="0.25">
      <c r="A1122" s="145">
        <v>1992</v>
      </c>
      <c r="C1122" s="147" t="str">
        <f>INDEX(db[NB BM],A1122)</f>
        <v>Pc Magnit KT-75/7.x22/+PU/D+BT21</v>
      </c>
      <c r="D1122" s="147" t="str">
        <f>INDEX(db[SUPPLIER],A1122)</f>
        <v>SBS</v>
      </c>
      <c r="E1122" s="147" t="str">
        <f>INDEX(db[QTY/ CTN],A1122)</f>
        <v>144 PCS</v>
      </c>
      <c r="F1122" s="147" t="str">
        <f>INDEX(db[JENIS],A1122)</f>
        <v>pcase</v>
      </c>
      <c r="G1122" s="147">
        <f>INDEX(db[QTY X],A1122)</f>
        <v>144</v>
      </c>
      <c r="H1122" s="147" t="str">
        <f>INDEX(db[STN X],A1122)</f>
        <v>PCS</v>
      </c>
    </row>
    <row r="1123" spans="1:8" x14ac:dyDescent="0.25">
      <c r="A1123" s="145">
        <v>1993</v>
      </c>
      <c r="C1123" s="147" t="str">
        <f>INDEX(db[NB BM],A1123)</f>
        <v>Pc magnit KT-77/ 7.5x22/ PUB/ GLT/ BT21</v>
      </c>
      <c r="D1123" s="147" t="str">
        <f>INDEX(db[SUPPLIER],A1123)</f>
        <v>SBS</v>
      </c>
      <c r="E1123" s="147" t="str">
        <f>INDEX(db[QTY/ CTN],A1123)</f>
        <v>144 PCS</v>
      </c>
      <c r="F1123" s="147" t="str">
        <f>INDEX(db[JENIS],A1123)</f>
        <v>pcase</v>
      </c>
      <c r="G1123" s="147">
        <f>INDEX(db[QTY X],A1123)</f>
        <v>144</v>
      </c>
      <c r="H1123" s="147" t="str">
        <f>INDEX(db[STN X],A1123)</f>
        <v>PCS</v>
      </c>
    </row>
    <row r="1124" spans="1:8" x14ac:dyDescent="0.25">
      <c r="A1124" s="145">
        <v>1994</v>
      </c>
      <c r="C1124" s="147" t="str">
        <f>INDEX(db[NB BM],A1124)</f>
        <v>Pc magnit KT-77/ 7.5x22/ PUB/ GLT/ BT21</v>
      </c>
      <c r="D1124" s="147" t="str">
        <f>INDEX(db[SUPPLIER],A1124)</f>
        <v>SBS</v>
      </c>
      <c r="E1124" s="147" t="str">
        <f>INDEX(db[QTY/ CTN],A1124)</f>
        <v>144 PCS</v>
      </c>
      <c r="F1124" s="147" t="str">
        <f>INDEX(db[JENIS],A1124)</f>
        <v>pcase</v>
      </c>
      <c r="G1124" s="147">
        <f>INDEX(db[QTY X],A1124)</f>
        <v>144</v>
      </c>
      <c r="H1124" s="147" t="str">
        <f>INDEX(db[STN X],A1124)</f>
        <v>PCS</v>
      </c>
    </row>
    <row r="1125" spans="1:8" x14ac:dyDescent="0.25">
      <c r="A1125" s="145">
        <v>1995</v>
      </c>
      <c r="C1125" s="147" t="str">
        <f>INDEX(db[NB BM],A1125)</f>
        <v>Pc Magnit LPY 66-11/ 8 x 23/ PUA/ D</v>
      </c>
      <c r="D1125" s="147" t="str">
        <f>INDEX(db[SUPPLIER],A1125)</f>
        <v>SBS</v>
      </c>
      <c r="E1125" s="147" t="str">
        <f>INDEX(db[QTY/ CTN],A1125)</f>
        <v>144 PCS</v>
      </c>
      <c r="F1125" s="147" t="str">
        <f>INDEX(db[JENIS],A1125)</f>
        <v>pcase</v>
      </c>
      <c r="G1125" s="147">
        <f>INDEX(db[QTY X],A1125)</f>
        <v>144</v>
      </c>
      <c r="H1125" s="147" t="str">
        <f>INDEX(db[STN X],A1125)</f>
        <v>PCS</v>
      </c>
    </row>
    <row r="1126" spans="1:8" x14ac:dyDescent="0.25">
      <c r="A1126" s="145">
        <v>1999</v>
      </c>
      <c r="C1126" s="147" t="str">
        <f>INDEX(db[NB BM],A1126)</f>
        <v>Pc klg LPY 99-2/ 7.2x21/ SET/ BT21</v>
      </c>
      <c r="D1126" s="147" t="str">
        <f>INDEX(db[SUPPLIER],A1126)</f>
        <v>SBS</v>
      </c>
      <c r="E1126" s="147" t="str">
        <f>INDEX(db[QTY/ CTN],A1126)</f>
        <v>192 PCS</v>
      </c>
      <c r="F1126" s="147" t="str">
        <f>INDEX(db[JENIS],A1126)</f>
        <v>pcase</v>
      </c>
      <c r="G1126" s="147">
        <f>INDEX(db[QTY X],A1126)</f>
        <v>192</v>
      </c>
      <c r="H1126" s="147" t="str">
        <f>INDEX(db[STN X],A1126)</f>
        <v>PCS</v>
      </c>
    </row>
    <row r="1127" spans="1:8" x14ac:dyDescent="0.25">
      <c r="A1127" s="145">
        <v>2000</v>
      </c>
      <c r="C1127" s="147" t="str">
        <f>INDEX(db[NB BM],A1127)</f>
        <v>Pc magnit LY 99-2</v>
      </c>
      <c r="D1127" s="147" t="str">
        <f>INDEX(db[SUPPLIER],A1127)</f>
        <v>SBS</v>
      </c>
      <c r="E1127" s="147" t="str">
        <f>INDEX(db[QTY/ CTN],A1127)</f>
        <v>192 PCS</v>
      </c>
      <c r="F1127" s="147" t="str">
        <f>INDEX(db[JENIS],A1127)</f>
        <v>pcase</v>
      </c>
      <c r="G1127" s="147">
        <f>INDEX(db[QTY X],A1127)</f>
        <v>192</v>
      </c>
      <c r="H1127" s="147" t="str">
        <f>INDEX(db[STN X],A1127)</f>
        <v>PCS</v>
      </c>
    </row>
    <row r="1128" spans="1:8" x14ac:dyDescent="0.25">
      <c r="A1128" s="145">
        <v>2001</v>
      </c>
      <c r="C1128" s="147" t="str">
        <f>INDEX(db[NB BM],A1128)</f>
        <v>Pc magnit S 9696</v>
      </c>
      <c r="D1128" s="147" t="str">
        <f>INDEX(db[SUPPLIER],A1128)</f>
        <v>SBS</v>
      </c>
      <c r="E1128" s="147" t="str">
        <f>INDEX(db[QTY/ CTN],A1128)</f>
        <v>120 PCS</v>
      </c>
      <c r="F1128" s="147" t="str">
        <f>INDEX(db[JENIS],A1128)</f>
        <v>pcase</v>
      </c>
      <c r="G1128" s="147">
        <f>INDEX(db[QTY X],A1128)</f>
        <v>120</v>
      </c>
      <c r="H1128" s="147" t="str">
        <f>INDEX(db[STN X],A1128)</f>
        <v>PCS</v>
      </c>
    </row>
    <row r="1129" spans="1:8" x14ac:dyDescent="0.25">
      <c r="A1129" s="145">
        <v>2002</v>
      </c>
      <c r="C1129" s="147" t="str">
        <f>INDEX(db[NB BM],A1129)</f>
        <v>Pc magnit XU-0080/ 12x22/ +PU/ DNY</v>
      </c>
      <c r="D1129" s="147" t="str">
        <f>INDEX(db[SUPPLIER],A1129)</f>
        <v>SBS</v>
      </c>
      <c r="E1129" s="147" t="str">
        <f>INDEX(db[QTY/ CTN],A1129)</f>
        <v>120 PCS</v>
      </c>
      <c r="F1129" s="147" t="str">
        <f>INDEX(db[JENIS],A1129)</f>
        <v>pcase</v>
      </c>
      <c r="G1129" s="147">
        <f>INDEX(db[QTY X],A1129)</f>
        <v>120</v>
      </c>
      <c r="H1129" s="147" t="str">
        <f>INDEX(db[STN X],A1129)</f>
        <v>PCS</v>
      </c>
    </row>
    <row r="1130" spans="1:8" x14ac:dyDescent="0.25">
      <c r="A1130" s="145">
        <v>2003</v>
      </c>
      <c r="C1130" s="147" t="str">
        <f>INDEX(db[NB BM],A1130)</f>
        <v>Pc Plastik Gasta PC-202 PTB / SOROK / POLOS</v>
      </c>
      <c r="D1130" s="147" t="str">
        <f>INDEX(db[SUPPLIER],A1130)</f>
        <v>SBS</v>
      </c>
      <c r="E1130" s="147" t="str">
        <f>INDEX(db[QTY/ CTN],A1130)</f>
        <v>24 LSN</v>
      </c>
      <c r="F1130" s="147" t="str">
        <f>INDEX(db[JENIS],A1130)</f>
        <v>pcase</v>
      </c>
      <c r="G1130" s="147">
        <f>INDEX(db[QTY X],A1130)</f>
        <v>288</v>
      </c>
      <c r="H1130" s="147" t="str">
        <f>INDEX(db[STN X],A1130)</f>
        <v>PCS</v>
      </c>
    </row>
    <row r="1131" spans="1:8" x14ac:dyDescent="0.25">
      <c r="A1131" s="145">
        <v>2004</v>
      </c>
      <c r="C1131" s="147" t="str">
        <f>INDEX(db[NB BM],A1131)</f>
        <v>Bp Pelna 0.1 Ht</v>
      </c>
      <c r="D1131" s="147" t="str">
        <f>INDEX(db[SUPPLIER],A1131)</f>
        <v>PELNA</v>
      </c>
      <c r="E1131" s="147" t="str">
        <f>INDEX(db[QTY/ CTN],A1131)</f>
        <v>20 GRS</v>
      </c>
      <c r="F1131" s="147" t="str">
        <f>INDEX(db[JENIS],A1131)</f>
        <v>pen</v>
      </c>
      <c r="G1131" s="147">
        <f>INDEX(db[QTY X],A1131)</f>
        <v>2880</v>
      </c>
      <c r="H1131" s="147" t="str">
        <f>INDEX(db[STN X],A1131)</f>
        <v>PCS</v>
      </c>
    </row>
    <row r="1132" spans="1:8" x14ac:dyDescent="0.25">
      <c r="A1132" s="145">
        <v>2005</v>
      </c>
      <c r="C1132" s="147" t="str">
        <f>INDEX(db[NB BM],A1132)</f>
        <v>Bp Pelna 0.5mm Ht</v>
      </c>
      <c r="D1132" s="147" t="str">
        <f>INDEX(db[SUPPLIER],A1132)</f>
        <v>PELNA</v>
      </c>
      <c r="E1132" s="147" t="str">
        <f>INDEX(db[QTY/ CTN],A1132)</f>
        <v>12 GRS</v>
      </c>
      <c r="F1132" s="147" t="str">
        <f>INDEX(db[JENIS],A1132)</f>
        <v>pen</v>
      </c>
      <c r="G1132" s="147">
        <f>INDEX(db[QTY X],A1132)</f>
        <v>1728</v>
      </c>
      <c r="H1132" s="147" t="str">
        <f>INDEX(db[STN X],A1132)</f>
        <v>PCS</v>
      </c>
    </row>
    <row r="1133" spans="1:8" x14ac:dyDescent="0.25">
      <c r="A1133" s="145">
        <v>2006</v>
      </c>
      <c r="C1133" s="147" t="str">
        <f>INDEX(db[NB BM],A1133)</f>
        <v>Meja Belajar Pelna</v>
      </c>
      <c r="D1133" s="147" t="str">
        <f>INDEX(db[SUPPLIER],A1133)</f>
        <v>PELNA</v>
      </c>
      <c r="E1133" s="147" t="str">
        <f>INDEX(db[QTY/ CTN],A1133)</f>
        <v>10 PCS</v>
      </c>
      <c r="F1133" s="147" t="str">
        <f>INDEX(db[JENIS],A1133)</f>
        <v>dll</v>
      </c>
      <c r="G1133" s="147">
        <f>INDEX(db[QTY X],A1133)</f>
        <v>10</v>
      </c>
      <c r="H1133" s="147" t="str">
        <f>INDEX(db[STN X],A1133)</f>
        <v>PCS</v>
      </c>
    </row>
    <row r="1134" spans="1:8" x14ac:dyDescent="0.25">
      <c r="A1134" s="145">
        <v>2007</v>
      </c>
      <c r="C1134" s="147" t="str">
        <f>INDEX(db[NB BM],A1134)</f>
        <v>Bp Pelna X01 Ht</v>
      </c>
      <c r="D1134" s="147" t="str">
        <f>INDEX(db[SUPPLIER],A1134)</f>
        <v>PELNA</v>
      </c>
      <c r="E1134" s="147" t="str">
        <f>INDEX(db[QTY/ CTN],A1134)</f>
        <v>10 GRS</v>
      </c>
      <c r="F1134" s="147" t="str">
        <f>INDEX(db[JENIS],A1134)</f>
        <v>pen</v>
      </c>
      <c r="G1134" s="147">
        <f>INDEX(db[QTY X],A1134)</f>
        <v>1440</v>
      </c>
      <c r="H1134" s="147" t="str">
        <f>INDEX(db[STN X],A1134)</f>
        <v>PCS</v>
      </c>
    </row>
    <row r="1135" spans="1:8" x14ac:dyDescent="0.25">
      <c r="A1135" s="145">
        <v>2008</v>
      </c>
      <c r="C1135" s="147" t="str">
        <f>INDEX(db[NB BM],A1135)</f>
        <v>Bp Pelna X02 Ht</v>
      </c>
      <c r="D1135" s="147" t="str">
        <f>INDEX(db[SUPPLIER],A1135)</f>
        <v>PELNA</v>
      </c>
      <c r="E1135" s="147" t="str">
        <f>INDEX(db[QTY/ CTN],A1135)</f>
        <v>10 GRS</v>
      </c>
      <c r="F1135" s="147" t="str">
        <f>INDEX(db[JENIS],A1135)</f>
        <v>pen</v>
      </c>
      <c r="G1135" s="147">
        <f>INDEX(db[QTY X],A1135)</f>
        <v>1440</v>
      </c>
      <c r="H1135" s="147" t="str">
        <f>INDEX(db[STN X],A1135)</f>
        <v>PCS</v>
      </c>
    </row>
    <row r="1136" spans="1:8" x14ac:dyDescent="0.25">
      <c r="A1136" s="145">
        <v>2009</v>
      </c>
      <c r="C1136" s="147" t="str">
        <f>INDEX(db[NB BM],A1136)</f>
        <v>Bp Pelna X03 Ht</v>
      </c>
      <c r="D1136" s="147" t="str">
        <f>INDEX(db[SUPPLIER],A1136)</f>
        <v>PELNA</v>
      </c>
      <c r="E1136" s="147" t="str">
        <f>INDEX(db[QTY/ CTN],A1136)</f>
        <v>10 GRS</v>
      </c>
      <c r="F1136" s="147" t="str">
        <f>INDEX(db[JENIS],A1136)</f>
        <v>pen</v>
      </c>
      <c r="G1136" s="147">
        <f>INDEX(db[QTY X],A1136)</f>
        <v>1440</v>
      </c>
      <c r="H1136" s="147" t="str">
        <f>INDEX(db[STN X],A1136)</f>
        <v>PCS</v>
      </c>
    </row>
    <row r="1137" spans="1:8" x14ac:dyDescent="0.25">
      <c r="A1137" s="145">
        <v>2010</v>
      </c>
      <c r="C1137" s="147" t="str">
        <f>INDEX(db[NB BM],A1137)</f>
        <v>Pen 4W TZ 8401</v>
      </c>
      <c r="D1137" s="147" t="str">
        <f>INDEX(db[SUPPLIER],A1137)</f>
        <v>PMJP</v>
      </c>
      <c r="E1137" s="147" t="str">
        <f>INDEX(db[QTY/ CTN],A1137)</f>
        <v>144 LSN</v>
      </c>
      <c r="F1137" s="147" t="str">
        <f>INDEX(db[JENIS],A1137)</f>
        <v>pen</v>
      </c>
      <c r="G1137" s="147">
        <f>INDEX(db[QTY X],A1137)</f>
        <v>1728</v>
      </c>
      <c r="H1137" s="147" t="str">
        <f>INDEX(db[STN X],A1137)</f>
        <v>PCS</v>
      </c>
    </row>
    <row r="1138" spans="1:8" x14ac:dyDescent="0.25">
      <c r="A1138" s="145">
        <v>2011</v>
      </c>
      <c r="C1138" s="147" t="str">
        <f>INDEX(db[NB BM],A1138)</f>
        <v>Stand Pen JK PSGP-300 Hitam</v>
      </c>
      <c r="D1138" s="147" t="str">
        <f>INDEX(db[SUPPLIER],A1138)</f>
        <v>ATALI</v>
      </c>
      <c r="E1138" s="147" t="str">
        <f>INDEX(db[QTY/ CTN],A1138)</f>
        <v>480 PCS</v>
      </c>
      <c r="F1138" s="147" t="str">
        <f>INDEX(db[JENIS],A1138)</f>
        <v>pen</v>
      </c>
      <c r="G1138" s="147">
        <f>INDEX(db[QTY X],A1138)</f>
        <v>480</v>
      </c>
      <c r="H1138" s="147" t="str">
        <f>INDEX(db[STN X],A1138)</f>
        <v>PCS</v>
      </c>
    </row>
    <row r="1139" spans="1:8" x14ac:dyDescent="0.25">
      <c r="A1139" s="145">
        <v>2012</v>
      </c>
      <c r="C1139" s="147" t="str">
        <f>INDEX(db[NB BM],A1139)</f>
        <v>Pensil 2B JK 6161</v>
      </c>
      <c r="D1139" s="147" t="str">
        <f>INDEX(db[SUPPLIER],A1139)</f>
        <v>ATALI</v>
      </c>
      <c r="E1139" s="147" t="str">
        <f>INDEX(db[QTY/ CTN],A1139)</f>
        <v>30 GRS</v>
      </c>
      <c r="F1139" s="147" t="str">
        <f>INDEX(db[JENIS],A1139)</f>
        <v>pensil</v>
      </c>
      <c r="G1139" s="147">
        <f>INDEX(db[QTY X],A1139)</f>
        <v>4320</v>
      </c>
      <c r="H1139" s="147" t="str">
        <f>INDEX(db[STN X],A1139)</f>
        <v>PCS</v>
      </c>
    </row>
    <row r="1140" spans="1:8" x14ac:dyDescent="0.25">
      <c r="A1140" s="145">
        <v>2013</v>
      </c>
      <c r="C1140" s="147" t="str">
        <f>INDEX(db[NB BM],A1140)</f>
        <v>Pc Topla 2878 Biru</v>
      </c>
      <c r="D1140" s="147" t="str">
        <f>INDEX(db[SUPPLIER],A1140)</f>
        <v>TFS</v>
      </c>
      <c r="E1140" s="147">
        <f>INDEX(db[QTY/ CTN],A1140)</f>
        <v>0</v>
      </c>
      <c r="F1140" s="147" t="str">
        <f>INDEX(db[JENIS],A1140)</f>
        <v>pcase</v>
      </c>
      <c r="G1140" s="147" t="e">
        <f>INDEX(db[QTY X],A1140)</f>
        <v>#VALUE!</v>
      </c>
      <c r="H1140" s="147" t="str">
        <f>INDEX(db[STN X],A1140)</f>
        <v/>
      </c>
    </row>
    <row r="1141" spans="1:8" x14ac:dyDescent="0.25">
      <c r="A1141" s="145">
        <v>2014</v>
      </c>
      <c r="C1141" s="147" t="str">
        <f>INDEX(db[NB BM],A1141)</f>
        <v>Pc Topla 2878 Hijau</v>
      </c>
      <c r="D1141" s="147" t="str">
        <f>INDEX(db[SUPPLIER],A1141)</f>
        <v>TFS</v>
      </c>
      <c r="E1141" s="147">
        <f>INDEX(db[QTY/ CTN],A1141)</f>
        <v>0</v>
      </c>
      <c r="F1141" s="147" t="str">
        <f>INDEX(db[JENIS],A1141)</f>
        <v>pcase</v>
      </c>
      <c r="G1141" s="147" t="e">
        <f>INDEX(db[QTY X],A1141)</f>
        <v>#VALUE!</v>
      </c>
      <c r="H1141" s="147" t="str">
        <f>INDEX(db[STN X],A1141)</f>
        <v/>
      </c>
    </row>
    <row r="1142" spans="1:8" x14ac:dyDescent="0.25">
      <c r="A1142" s="145">
        <v>2015</v>
      </c>
      <c r="C1142" s="147" t="str">
        <f>INDEX(db[NB BM],A1142)</f>
        <v>Pc Topla 2878 Orange</v>
      </c>
      <c r="D1142" s="147" t="str">
        <f>INDEX(db[SUPPLIER],A1142)</f>
        <v>TFS</v>
      </c>
      <c r="E1142" s="147">
        <f>INDEX(db[QTY/ CTN],A1142)</f>
        <v>0</v>
      </c>
      <c r="F1142" s="147" t="str">
        <f>INDEX(db[JENIS],A1142)</f>
        <v>pcase</v>
      </c>
      <c r="G1142" s="147" t="e">
        <f>INDEX(db[QTY X],A1142)</f>
        <v>#VALUE!</v>
      </c>
      <c r="H1142" s="147" t="str">
        <f>INDEX(db[STN X],A1142)</f>
        <v/>
      </c>
    </row>
    <row r="1143" spans="1:8" x14ac:dyDescent="0.25">
      <c r="A1143" s="145">
        <v>2016</v>
      </c>
      <c r="C1143" s="147" t="str">
        <f>INDEX(db[NB BM],A1143)</f>
        <v>Pc Topla 2878 Ungu</v>
      </c>
      <c r="D1143" s="147" t="str">
        <f>INDEX(db[SUPPLIER],A1143)</f>
        <v>TFS</v>
      </c>
      <c r="E1143" s="147">
        <f>INDEX(db[QTY/ CTN],A1143)</f>
        <v>0</v>
      </c>
      <c r="F1143" s="147" t="str">
        <f>INDEX(db[JENIS],A1143)</f>
        <v>pcase</v>
      </c>
      <c r="G1143" s="147" t="e">
        <f>INDEX(db[QTY X],A1143)</f>
        <v>#VALUE!</v>
      </c>
      <c r="H1143" s="147" t="str">
        <f>INDEX(db[STN X],A1143)</f>
        <v/>
      </c>
    </row>
    <row r="1144" spans="1:8" x14ac:dyDescent="0.25">
      <c r="A1144" s="145">
        <v>2017</v>
      </c>
      <c r="C1144" s="147" t="str">
        <f>INDEX(db[NB BM],A1144)</f>
        <v>Pc Topla 2878 Merah</v>
      </c>
      <c r="D1144" s="147" t="str">
        <f>INDEX(db[SUPPLIER],A1144)</f>
        <v>TFS</v>
      </c>
      <c r="E1144" s="147">
        <f>INDEX(db[QTY/ CTN],A1144)</f>
        <v>0</v>
      </c>
      <c r="F1144" s="147" t="str">
        <f>INDEX(db[JENIS],A1144)</f>
        <v>pcase</v>
      </c>
      <c r="G1144" s="147" t="e">
        <f>INDEX(db[QTY X],A1144)</f>
        <v>#VALUE!</v>
      </c>
      <c r="H1144" s="147" t="str">
        <f>INDEX(db[STN X],A1144)</f>
        <v/>
      </c>
    </row>
    <row r="1145" spans="1:8" x14ac:dyDescent="0.25">
      <c r="A1145" s="145">
        <v>2018</v>
      </c>
      <c r="C1145" s="147" t="str">
        <f>INDEX(db[NB BM],A1145)</f>
        <v>Pc Topla 2878 Kuning</v>
      </c>
      <c r="D1145" s="147" t="str">
        <f>INDEX(db[SUPPLIER],A1145)</f>
        <v>TFS</v>
      </c>
      <c r="E1145" s="147">
        <f>INDEX(db[QTY/ CTN],A1145)</f>
        <v>0</v>
      </c>
      <c r="F1145" s="147" t="str">
        <f>INDEX(db[JENIS],A1145)</f>
        <v>pcase</v>
      </c>
      <c r="G1145" s="147" t="e">
        <f>INDEX(db[QTY X],A1145)</f>
        <v>#VALUE!</v>
      </c>
      <c r="H1145" s="147" t="str">
        <f>INDEX(db[STN X],A1145)</f>
        <v/>
      </c>
    </row>
    <row r="1146" spans="1:8" x14ac:dyDescent="0.25">
      <c r="A1146" s="145">
        <v>2019</v>
      </c>
      <c r="C1146" s="147" t="str">
        <f>INDEX(db[NB BM],A1146)</f>
        <v>Pc Topla 2879B</v>
      </c>
      <c r="D1146" s="147" t="str">
        <f>INDEX(db[SUPPLIER],A1146)</f>
        <v>TFS</v>
      </c>
      <c r="E1146" s="147">
        <f>INDEX(db[QTY/ CTN],A1146)</f>
        <v>0</v>
      </c>
      <c r="F1146" s="147" t="str">
        <f>INDEX(db[JENIS],A1146)</f>
        <v>pcase</v>
      </c>
      <c r="G1146" s="147" t="e">
        <f>INDEX(db[QTY X],A1146)</f>
        <v>#VALUE!</v>
      </c>
      <c r="H1146" s="147" t="e">
        <f>INDEX(db[STN X],A1146)</f>
        <v>#VALUE!</v>
      </c>
    </row>
    <row r="1147" spans="1:8" x14ac:dyDescent="0.25">
      <c r="A1147" s="145">
        <v>2020</v>
      </c>
      <c r="C1147" s="147" t="str">
        <f>INDEX(db[NB BM],A1147)</f>
        <v>Pc Topla 2879B Biru</v>
      </c>
      <c r="D1147" s="147" t="str">
        <f>INDEX(db[SUPPLIER],A1147)</f>
        <v>TFS</v>
      </c>
      <c r="E1147" s="147" t="str">
        <f>INDEX(db[QTY/ CTN],A1147)</f>
        <v>192 PCS</v>
      </c>
      <c r="F1147" s="147" t="str">
        <f>INDEX(db[JENIS],A1147)</f>
        <v>pcase</v>
      </c>
      <c r="G1147" s="147">
        <f>INDEX(db[QTY X],A1147)</f>
        <v>192</v>
      </c>
      <c r="H1147" s="147" t="str">
        <f>INDEX(db[STN X],A1147)</f>
        <v>PCS</v>
      </c>
    </row>
    <row r="1148" spans="1:8" x14ac:dyDescent="0.25">
      <c r="A1148" s="145">
        <v>2021</v>
      </c>
      <c r="C1148" s="147" t="str">
        <f>INDEX(db[NB BM],A1148)</f>
        <v>Pc Topla 2879B Hijau</v>
      </c>
      <c r="D1148" s="147" t="str">
        <f>INDEX(db[SUPPLIER],A1148)</f>
        <v>TFS</v>
      </c>
      <c r="E1148" s="147" t="str">
        <f>INDEX(db[QTY/ CTN],A1148)</f>
        <v>192 PCS</v>
      </c>
      <c r="F1148" s="147" t="str">
        <f>INDEX(db[JENIS],A1148)</f>
        <v>pcase</v>
      </c>
      <c r="G1148" s="147">
        <f>INDEX(db[QTY X],A1148)</f>
        <v>192</v>
      </c>
      <c r="H1148" s="147" t="str">
        <f>INDEX(db[STN X],A1148)</f>
        <v>PCS</v>
      </c>
    </row>
    <row r="1149" spans="1:8" x14ac:dyDescent="0.25">
      <c r="A1149" s="145">
        <v>2022</v>
      </c>
      <c r="C1149" s="147" t="str">
        <f>INDEX(db[NB BM],A1149)</f>
        <v>Pc Topla 2879B Orange</v>
      </c>
      <c r="D1149" s="147" t="str">
        <f>INDEX(db[SUPPLIER],A1149)</f>
        <v>TFS</v>
      </c>
      <c r="E1149" s="147" t="str">
        <f>INDEX(db[QTY/ CTN],A1149)</f>
        <v>192 PCS</v>
      </c>
      <c r="F1149" s="147" t="str">
        <f>INDEX(db[JENIS],A1149)</f>
        <v>pcase</v>
      </c>
      <c r="G1149" s="147">
        <f>INDEX(db[QTY X],A1149)</f>
        <v>192</v>
      </c>
      <c r="H1149" s="147" t="str">
        <f>INDEX(db[STN X],A1149)</f>
        <v>PCS</v>
      </c>
    </row>
    <row r="1150" spans="1:8" x14ac:dyDescent="0.25">
      <c r="A1150" s="145">
        <v>2023</v>
      </c>
      <c r="C1150" s="147" t="str">
        <f>INDEX(db[NB BM],A1150)</f>
        <v>Pc Topla 2879B Ungu</v>
      </c>
      <c r="D1150" s="147" t="str">
        <f>INDEX(db[SUPPLIER],A1150)</f>
        <v>TFS</v>
      </c>
      <c r="E1150" s="147" t="str">
        <f>INDEX(db[QTY/ CTN],A1150)</f>
        <v>192 PCS</v>
      </c>
      <c r="F1150" s="147" t="str">
        <f>INDEX(db[JENIS],A1150)</f>
        <v>pcase</v>
      </c>
      <c r="G1150" s="147">
        <f>INDEX(db[QTY X],A1150)</f>
        <v>192</v>
      </c>
      <c r="H1150" s="147" t="str">
        <f>INDEX(db[STN X],A1150)</f>
        <v>PCS</v>
      </c>
    </row>
    <row r="1151" spans="1:8" x14ac:dyDescent="0.25">
      <c r="A1151" s="145">
        <v>2024</v>
      </c>
      <c r="C1151" s="147" t="str">
        <f>INDEX(db[NB BM],A1151)</f>
        <v>Pc Topla 2879B Merah</v>
      </c>
      <c r="D1151" s="147" t="str">
        <f>INDEX(db[SUPPLIER],A1151)</f>
        <v>TFS</v>
      </c>
      <c r="E1151" s="147" t="str">
        <f>INDEX(db[QTY/ CTN],A1151)</f>
        <v>192 PCS</v>
      </c>
      <c r="F1151" s="147" t="str">
        <f>INDEX(db[JENIS],A1151)</f>
        <v>pcase</v>
      </c>
      <c r="G1151" s="147">
        <f>INDEX(db[QTY X],A1151)</f>
        <v>192</v>
      </c>
      <c r="H1151" s="147" t="str">
        <f>INDEX(db[STN X],A1151)</f>
        <v>PCS</v>
      </c>
    </row>
    <row r="1152" spans="1:8" x14ac:dyDescent="0.25">
      <c r="A1152" s="145">
        <v>2025</v>
      </c>
      <c r="C1152" s="147" t="str">
        <f>INDEX(db[NB BM],A1152)</f>
        <v>Pc Topla 2879B Kuning</v>
      </c>
      <c r="D1152" s="147" t="str">
        <f>INDEX(db[SUPPLIER],A1152)</f>
        <v>TFS</v>
      </c>
      <c r="E1152" s="147" t="str">
        <f>INDEX(db[QTY/ CTN],A1152)</f>
        <v>192 PCS</v>
      </c>
      <c r="F1152" s="147" t="str">
        <f>INDEX(db[JENIS],A1152)</f>
        <v>pcase</v>
      </c>
      <c r="G1152" s="147">
        <f>INDEX(db[QTY X],A1152)</f>
        <v>192</v>
      </c>
      <c r="H1152" s="147" t="str">
        <f>INDEX(db[STN X],A1152)</f>
        <v>PCS</v>
      </c>
    </row>
    <row r="1153" spans="1:8" x14ac:dyDescent="0.25">
      <c r="A1153" s="145">
        <v>2026</v>
      </c>
      <c r="C1153" s="147" t="str">
        <f>INDEX(db[NB BM],A1153)</f>
        <v>Pc Krt Kode A-2020 D</v>
      </c>
      <c r="D1153" s="147" t="str">
        <f>INDEX(db[SUPPLIER],A1153)</f>
        <v>BINTANG JAYA</v>
      </c>
      <c r="E1153" s="147" t="str">
        <f>INDEX(db[QTY/ CTN],A1153)</f>
        <v>96 PCS</v>
      </c>
      <c r="F1153" s="147" t="str">
        <f>INDEX(db[JENIS],A1153)</f>
        <v>pcase</v>
      </c>
      <c r="G1153" s="147">
        <f>INDEX(db[QTY X],A1153)</f>
        <v>96</v>
      </c>
      <c r="H1153" s="147" t="str">
        <f>INDEX(db[STN X],A1153)</f>
        <v>PCS</v>
      </c>
    </row>
    <row r="1154" spans="1:8" x14ac:dyDescent="0.25">
      <c r="A1154" s="145">
        <v>2027</v>
      </c>
      <c r="C1154" s="147" t="str">
        <f>INDEX(db[NB BM],A1154)</f>
        <v>Pc Klg CC 1008 + Isi</v>
      </c>
      <c r="D1154" s="147" t="str">
        <f>INDEX(db[SUPPLIER],A1154)</f>
        <v>BINTANG JAYA</v>
      </c>
      <c r="E1154" s="147" t="str">
        <f>INDEX(db[QTY/ CTN],A1154)</f>
        <v>72 PCS</v>
      </c>
      <c r="F1154" s="147" t="str">
        <f>INDEX(db[JENIS],A1154)</f>
        <v>pcase</v>
      </c>
      <c r="G1154" s="147">
        <f>INDEX(db[QTY X],A1154)</f>
        <v>72</v>
      </c>
      <c r="H1154" s="147" t="str">
        <f>INDEX(db[STN X],A1154)</f>
        <v>PCS</v>
      </c>
    </row>
    <row r="1155" spans="1:8" x14ac:dyDescent="0.25">
      <c r="A1155" s="145">
        <v>2028</v>
      </c>
      <c r="C1155" s="147" t="str">
        <f>INDEX(db[NB BM],A1155)</f>
        <v>Pc Klg WB CC-1008 + ISI</v>
      </c>
      <c r="D1155" s="147" t="str">
        <f>INDEX(db[SUPPLIER],A1155)</f>
        <v>BINTANG JAYA</v>
      </c>
      <c r="E1155" s="147" t="str">
        <f>INDEX(db[QTY/ CTN],A1155)</f>
        <v>72 PCS</v>
      </c>
      <c r="F1155" s="147" t="str">
        <f>INDEX(db[JENIS],A1155)</f>
        <v>pcase</v>
      </c>
      <c r="G1155" s="147">
        <f>INDEX(db[QTY X],A1155)</f>
        <v>72</v>
      </c>
      <c r="H1155" s="147" t="str">
        <f>INDEX(db[STN X],A1155)</f>
        <v>PCS</v>
      </c>
    </row>
    <row r="1156" spans="1:8" x14ac:dyDescent="0.25">
      <c r="A1156" s="145">
        <v>2029</v>
      </c>
      <c r="C1156" s="147" t="str">
        <f>INDEX(db[NB BM],A1156)</f>
        <v>Pc lampu 6635-1 Unicorn</v>
      </c>
      <c r="D1156" s="147" t="str">
        <f>INDEX(db[SUPPLIER],A1156)</f>
        <v>HERMAN</v>
      </c>
      <c r="E1156" s="147" t="str">
        <f>INDEX(db[QTY/ CTN],A1156)</f>
        <v>288 PCS</v>
      </c>
      <c r="F1156" s="147" t="str">
        <f>INDEX(db[JENIS],A1156)</f>
        <v>pcase</v>
      </c>
      <c r="G1156" s="147">
        <f>INDEX(db[QTY X],A1156)</f>
        <v>288</v>
      </c>
      <c r="H1156" s="147" t="str">
        <f>INDEX(db[STN X],A1156)</f>
        <v>PCS</v>
      </c>
    </row>
    <row r="1157" spans="1:8" x14ac:dyDescent="0.25">
      <c r="A1157" s="145">
        <v>2030</v>
      </c>
      <c r="C1157" s="147" t="str">
        <f>INDEX(db[NB BM],A1157)</f>
        <v>Pc lampu 6635-2 LOL</v>
      </c>
      <c r="D1157" s="147" t="str">
        <f>INDEX(db[SUPPLIER],A1157)</f>
        <v>HERMAN</v>
      </c>
      <c r="E1157" s="147" t="str">
        <f>INDEX(db[QTY/ CTN],A1157)</f>
        <v>288 PCS</v>
      </c>
      <c r="F1157" s="147" t="str">
        <f>INDEX(db[JENIS],A1157)</f>
        <v>pcase</v>
      </c>
      <c r="G1157" s="147">
        <f>INDEX(db[QTY X],A1157)</f>
        <v>288</v>
      </c>
      <c r="H1157" s="147" t="str">
        <f>INDEX(db[STN X],A1157)</f>
        <v>PCS</v>
      </c>
    </row>
    <row r="1158" spans="1:8" x14ac:dyDescent="0.25">
      <c r="A1158" s="145">
        <v>2031</v>
      </c>
      <c r="C1158" s="147" t="str">
        <f>INDEX(db[NB BM],A1158)</f>
        <v>Pc lampu 6635-3 Avenger</v>
      </c>
      <c r="D1158" s="147" t="str">
        <f>INDEX(db[SUPPLIER],A1158)</f>
        <v>HERMAN</v>
      </c>
      <c r="E1158" s="147" t="str">
        <f>INDEX(db[QTY/ CTN],A1158)</f>
        <v>288 PCS</v>
      </c>
      <c r="F1158" s="147" t="str">
        <f>INDEX(db[JENIS],A1158)</f>
        <v>pcase</v>
      </c>
      <c r="G1158" s="147">
        <f>INDEX(db[QTY X],A1158)</f>
        <v>288</v>
      </c>
      <c r="H1158" s="147" t="str">
        <f>INDEX(db[STN X],A1158)</f>
        <v>PCS</v>
      </c>
    </row>
    <row r="1159" spans="1:8" x14ac:dyDescent="0.25">
      <c r="A1159" s="145">
        <v>2032</v>
      </c>
      <c r="C1159" s="147" t="str">
        <f>INDEX(db[NB BM],A1159)</f>
        <v>Pc lampu 6635-5 BTS World</v>
      </c>
      <c r="D1159" s="147" t="str">
        <f>INDEX(db[SUPPLIER],A1159)</f>
        <v>HERMAN</v>
      </c>
      <c r="E1159" s="147" t="str">
        <f>INDEX(db[QTY/ CTN],A1159)</f>
        <v>432 PCS</v>
      </c>
      <c r="F1159" s="147" t="str">
        <f>INDEX(db[JENIS],A1159)</f>
        <v>pcase</v>
      </c>
      <c r="G1159" s="147">
        <f>INDEX(db[QTY X],A1159)</f>
        <v>432</v>
      </c>
      <c r="H1159" s="147" t="str">
        <f>INDEX(db[STN X],A1159)</f>
        <v>PCS</v>
      </c>
    </row>
    <row r="1160" spans="1:8" x14ac:dyDescent="0.25">
      <c r="A1160" s="145">
        <v>2033</v>
      </c>
      <c r="C1160" s="147" t="str">
        <f>INDEX(db[NB BM],A1160)</f>
        <v>Pc lampu 6635-5 BTS World</v>
      </c>
      <c r="D1160" s="147" t="str">
        <f>INDEX(db[SUPPLIER],A1160)</f>
        <v>HERMAN</v>
      </c>
      <c r="E1160" s="147" t="str">
        <f>INDEX(db[QTY/ CTN],A1160)</f>
        <v>432 PCS</v>
      </c>
      <c r="F1160" s="147" t="str">
        <f>INDEX(db[JENIS],A1160)</f>
        <v>pcase</v>
      </c>
      <c r="G1160" s="147">
        <f>INDEX(db[QTY X],A1160)</f>
        <v>432</v>
      </c>
      <c r="H1160" s="147" t="str">
        <f>INDEX(db[STN X],A1160)</f>
        <v>PCS</v>
      </c>
    </row>
    <row r="1161" spans="1:8" x14ac:dyDescent="0.25">
      <c r="A1161" s="145">
        <v>2034</v>
      </c>
      <c r="C1161" s="147" t="str">
        <f>INDEX(db[NB BM],A1161)</f>
        <v>Pc lampu 6635-6 BT21</v>
      </c>
      <c r="D1161" s="147" t="str">
        <f>INDEX(db[SUPPLIER],A1161)</f>
        <v>HERMAN</v>
      </c>
      <c r="E1161" s="147" t="str">
        <f>INDEX(db[QTY/ CTN],A1161)</f>
        <v>432 PCS</v>
      </c>
      <c r="F1161" s="147" t="str">
        <f>INDEX(db[JENIS],A1161)</f>
        <v>pcase</v>
      </c>
      <c r="G1161" s="147">
        <f>INDEX(db[QTY X],A1161)</f>
        <v>432</v>
      </c>
      <c r="H1161" s="147" t="str">
        <f>INDEX(db[STN X],A1161)</f>
        <v>PCS</v>
      </c>
    </row>
    <row r="1162" spans="1:8" x14ac:dyDescent="0.25">
      <c r="A1162" s="145">
        <v>2035</v>
      </c>
      <c r="C1162" s="147" t="str">
        <f>INDEX(db[NB BM],A1162)</f>
        <v>Pc magnit+call CC-7806</v>
      </c>
      <c r="D1162" s="147" t="str">
        <f>INDEX(db[SUPPLIER],A1162)</f>
        <v>BINTANG JAYA</v>
      </c>
      <c r="E1162" s="147" t="str">
        <f>INDEX(db[QTY/ CTN],A1162)</f>
        <v>144 PCS</v>
      </c>
      <c r="F1162" s="147" t="str">
        <f>INDEX(db[JENIS],A1162)</f>
        <v>pcase</v>
      </c>
      <c r="G1162" s="147">
        <f>INDEX(db[QTY X],A1162)</f>
        <v>144</v>
      </c>
      <c r="H1162" s="147" t="str">
        <f>INDEX(db[STN X],A1162)</f>
        <v>PCS</v>
      </c>
    </row>
    <row r="1163" spans="1:8" x14ac:dyDescent="0.25">
      <c r="A1163" s="145">
        <v>2036</v>
      </c>
      <c r="C1163" s="147" t="str">
        <f>INDEX(db[NB BM],A1163)</f>
        <v>Pc Magnit CC-1021 + Isi</v>
      </c>
      <c r="D1163" s="147" t="str">
        <f>INDEX(db[SUPPLIER],A1163)</f>
        <v>BINTANG JAYA</v>
      </c>
      <c r="E1163" s="147" t="str">
        <f>INDEX(db[QTY/ CTN],A1163)</f>
        <v>144 PCS</v>
      </c>
      <c r="F1163" s="147" t="str">
        <f>INDEX(db[JENIS],A1163)</f>
        <v>pcase</v>
      </c>
      <c r="G1163" s="147">
        <f>INDEX(db[QTY X],A1163)</f>
        <v>144</v>
      </c>
      <c r="H1163" s="147" t="str">
        <f>INDEX(db[STN X],A1163)</f>
        <v>PCS</v>
      </c>
    </row>
    <row r="1164" spans="1:8" x14ac:dyDescent="0.25">
      <c r="A1164" s="145">
        <v>2037</v>
      </c>
      <c r="C1164" s="147" t="str">
        <f>INDEX(db[NB BM],A1164)</f>
        <v xml:space="preserve">Pc Magnit CC-1025 + ISI </v>
      </c>
      <c r="D1164" s="147" t="str">
        <f>INDEX(db[SUPPLIER],A1164)</f>
        <v>BINTANG JAYA</v>
      </c>
      <c r="E1164" s="147" t="str">
        <f>INDEX(db[QTY/ CTN],A1164)</f>
        <v>96 PCS</v>
      </c>
      <c r="F1164" s="147" t="str">
        <f>INDEX(db[JENIS],A1164)</f>
        <v>pcase</v>
      </c>
      <c r="G1164" s="147">
        <f>INDEX(db[QTY X],A1164)</f>
        <v>96</v>
      </c>
      <c r="H1164" s="147" t="str">
        <f>INDEX(db[STN X],A1164)</f>
        <v>PCS</v>
      </c>
    </row>
    <row r="1165" spans="1:8" x14ac:dyDescent="0.25">
      <c r="A1165" s="145">
        <v>2038</v>
      </c>
      <c r="C1165" s="147" t="str">
        <f>INDEX(db[NB BM],A1165)</f>
        <v>Pc Magnit CC-7806 + Call</v>
      </c>
      <c r="D1165" s="147" t="str">
        <f>INDEX(db[SUPPLIER],A1165)</f>
        <v>BINTANG JAYA</v>
      </c>
      <c r="E1165" s="147" t="str">
        <f>INDEX(db[QTY/ CTN],A1165)</f>
        <v>144 PCS</v>
      </c>
      <c r="F1165" s="147" t="str">
        <f>INDEX(db[JENIS],A1165)</f>
        <v>pcase</v>
      </c>
      <c r="G1165" s="147">
        <f>INDEX(db[QTY X],A1165)</f>
        <v>144</v>
      </c>
      <c r="H1165" s="147" t="str">
        <f>INDEX(db[STN X],A1165)</f>
        <v>PCS</v>
      </c>
    </row>
    <row r="1166" spans="1:8" x14ac:dyDescent="0.25">
      <c r="A1166" s="145">
        <v>2039</v>
      </c>
      <c r="C1166" s="147" t="str">
        <f>INDEX(db[NB BM],A1166)</f>
        <v>Pcase Mika Rakit SQ-803</v>
      </c>
      <c r="D1166" s="147" t="str">
        <f>INDEX(db[SUPPLIER],A1166)</f>
        <v>BINTANG JAYA</v>
      </c>
      <c r="E1166" s="147" t="str">
        <f>INDEX(db[QTY/ CTN],A1166)</f>
        <v>1200 PCS</v>
      </c>
      <c r="F1166" s="147" t="str">
        <f>INDEX(db[JENIS],A1166)</f>
        <v>pcase</v>
      </c>
      <c r="G1166" s="147">
        <f>INDEX(db[QTY X],A1166)</f>
        <v>1200</v>
      </c>
      <c r="H1166" s="147" t="str">
        <f>INDEX(db[STN X],A1166)</f>
        <v>PCS</v>
      </c>
    </row>
    <row r="1167" spans="1:8" x14ac:dyDescent="0.25">
      <c r="A1167" s="145">
        <v>2040</v>
      </c>
      <c r="C1167" s="147" t="str">
        <f>INDEX(db[NB BM],A1167)</f>
        <v>Pc JK PC-0618FZ-1A/D Fruitzy</v>
      </c>
      <c r="D1167" s="147" t="str">
        <f>INDEX(db[SUPPLIER],A1167)</f>
        <v>ATALI</v>
      </c>
      <c r="E1167" s="147" t="str">
        <f>INDEX(db[QTY/ CTN],A1167)</f>
        <v>288 PCS</v>
      </c>
      <c r="F1167" s="147" t="str">
        <f>INDEX(db[JENIS],A1167)</f>
        <v>pcase</v>
      </c>
      <c r="G1167" s="147">
        <f>INDEX(db[QTY X],A1167)</f>
        <v>288</v>
      </c>
      <c r="H1167" s="147" t="str">
        <f>INDEX(db[STN X],A1167)</f>
        <v>PCS</v>
      </c>
    </row>
    <row r="1168" spans="1:8" x14ac:dyDescent="0.25">
      <c r="A1168" s="145">
        <v>2041</v>
      </c>
      <c r="C1168" s="147" t="str">
        <f>INDEX(db[NB BM],A1168)</f>
        <v>Pc JK PC-0618PL-11 4 Warna</v>
      </c>
      <c r="D1168" s="147" t="str">
        <f>INDEX(db[SUPPLIER],A1168)</f>
        <v>ATALI</v>
      </c>
      <c r="E1168" s="147" t="str">
        <f>INDEX(db[QTY/ CTN],A1168)</f>
        <v>288 PCS</v>
      </c>
      <c r="F1168" s="147" t="str">
        <f>INDEX(db[JENIS],A1168)</f>
        <v>pcase</v>
      </c>
      <c r="G1168" s="147">
        <f>INDEX(db[QTY X],A1168)</f>
        <v>288</v>
      </c>
      <c r="H1168" s="147" t="str">
        <f>INDEX(db[STN X],A1168)</f>
        <v>PCS</v>
      </c>
    </row>
    <row r="1169" spans="1:8" x14ac:dyDescent="0.25">
      <c r="A1169" s="145">
        <v>2042</v>
      </c>
      <c r="C1169" s="147" t="str">
        <f>INDEX(db[NB BM],A1169)</f>
        <v>Pc JK PC-0618PL-11 Biru</v>
      </c>
      <c r="D1169" s="147" t="str">
        <f>INDEX(db[SUPPLIER],A1169)</f>
        <v>ATALI</v>
      </c>
      <c r="E1169" s="147" t="str">
        <f>INDEX(db[QTY/ CTN],A1169)</f>
        <v>12 BOX (24 PCS)</v>
      </c>
      <c r="F1169" s="147" t="str">
        <f>INDEX(db[JENIS],A1169)</f>
        <v>pcase</v>
      </c>
      <c r="G1169" s="147">
        <f>INDEX(db[QTY X],A1169)</f>
        <v>288</v>
      </c>
      <c r="H1169" s="147" t="str">
        <f>INDEX(db[STN X],A1169)</f>
        <v>PCS</v>
      </c>
    </row>
    <row r="1170" spans="1:8" x14ac:dyDescent="0.25">
      <c r="A1170" s="145">
        <v>2043</v>
      </c>
      <c r="C1170" s="147" t="str">
        <f>INDEX(db[NB BM],A1170)</f>
        <v>Pc JK PC-0618PL-11 Hijau</v>
      </c>
      <c r="D1170" s="147" t="str">
        <f>INDEX(db[SUPPLIER],A1170)</f>
        <v>ATALI</v>
      </c>
      <c r="E1170" s="147" t="str">
        <f>INDEX(db[QTY/ CTN],A1170)</f>
        <v>12 BOX (24 PCS)</v>
      </c>
      <c r="F1170" s="147" t="str">
        <f>INDEX(db[JENIS],A1170)</f>
        <v>pcase</v>
      </c>
      <c r="G1170" s="147">
        <f>INDEX(db[QTY X],A1170)</f>
        <v>288</v>
      </c>
      <c r="H1170" s="147" t="str">
        <f>INDEX(db[STN X],A1170)</f>
        <v>PCS</v>
      </c>
    </row>
    <row r="1171" spans="1:8" x14ac:dyDescent="0.25">
      <c r="A1171" s="145">
        <v>2044</v>
      </c>
      <c r="C1171" s="147" t="str">
        <f>INDEX(db[NB BM],A1171)</f>
        <v>Pc JK PC-0618PL-11 Merah</v>
      </c>
      <c r="D1171" s="147" t="str">
        <f>INDEX(db[SUPPLIER],A1171)</f>
        <v>ATALI</v>
      </c>
      <c r="E1171" s="147" t="str">
        <f>INDEX(db[QTY/ CTN],A1171)</f>
        <v>12 BOX (24 PCS)</v>
      </c>
      <c r="F1171" s="147" t="str">
        <f>INDEX(db[JENIS],A1171)</f>
        <v>pcase</v>
      </c>
      <c r="G1171" s="147">
        <f>INDEX(db[QTY X],A1171)</f>
        <v>288</v>
      </c>
      <c r="H1171" s="147" t="str">
        <f>INDEX(db[STN X],A1171)</f>
        <v>PCS</v>
      </c>
    </row>
    <row r="1172" spans="1:8" x14ac:dyDescent="0.25">
      <c r="A1172" s="145">
        <v>2045</v>
      </c>
      <c r="C1172" s="147" t="str">
        <f>INDEX(db[NB BM],A1172)</f>
        <v>Pc JK PC-0618PL-11 Kuning</v>
      </c>
      <c r="D1172" s="147" t="str">
        <f>INDEX(db[SUPPLIER],A1172)</f>
        <v>ATALI</v>
      </c>
      <c r="E1172" s="147" t="str">
        <f>INDEX(db[QTY/ CTN],A1172)</f>
        <v>12 BOX (24 PCS)</v>
      </c>
      <c r="F1172" s="147" t="str">
        <f>INDEX(db[JENIS],A1172)</f>
        <v>pcase</v>
      </c>
      <c r="G1172" s="147">
        <f>INDEX(db[QTY X],A1172)</f>
        <v>288</v>
      </c>
      <c r="H1172" s="147" t="str">
        <f>INDEX(db[STN X],A1172)</f>
        <v>PCS</v>
      </c>
    </row>
    <row r="1173" spans="1:8" x14ac:dyDescent="0.25">
      <c r="A1173" s="145">
        <v>2046</v>
      </c>
      <c r="C1173" s="147" t="str">
        <f>INDEX(db[NB BM],A1173)</f>
        <v>Pc JK PC-0717SC-30A/D Space</v>
      </c>
      <c r="D1173" s="147" t="str">
        <f>INDEX(db[SUPPLIER],A1173)</f>
        <v>ATALI</v>
      </c>
      <c r="E1173" s="147" t="str">
        <f>INDEX(db[QTY/ CTN],A1173)</f>
        <v>288 PCS</v>
      </c>
      <c r="F1173" s="147" t="str">
        <f>INDEX(db[JENIS],A1173)</f>
        <v>pcase</v>
      </c>
      <c r="G1173" s="147">
        <f>INDEX(db[QTY X],A1173)</f>
        <v>288</v>
      </c>
      <c r="H1173" s="147" t="str">
        <f>INDEX(db[STN X],A1173)</f>
        <v>PCS</v>
      </c>
    </row>
    <row r="1174" spans="1:8" x14ac:dyDescent="0.25">
      <c r="A1174" s="145">
        <v>2047</v>
      </c>
      <c r="C1174" s="147" t="str">
        <f>INDEX(db[NB BM],A1174)</f>
        <v>Pc JK PC-0719AC-36A/F Animal Calender</v>
      </c>
      <c r="D1174" s="147" t="str">
        <f>INDEX(db[SUPPLIER],A1174)</f>
        <v>ATALI</v>
      </c>
      <c r="E1174" s="147" t="str">
        <f>INDEX(db[QTY/ CTN],A1174)</f>
        <v>288 PCS</v>
      </c>
      <c r="F1174" s="147" t="str">
        <f>INDEX(db[JENIS],A1174)</f>
        <v>pcase</v>
      </c>
      <c r="G1174" s="147">
        <f>INDEX(db[QTY X],A1174)</f>
        <v>288</v>
      </c>
      <c r="H1174" s="147" t="str">
        <f>INDEX(db[STN X],A1174)</f>
        <v>PCS</v>
      </c>
    </row>
    <row r="1175" spans="1:8" x14ac:dyDescent="0.25">
      <c r="A1175" s="145">
        <v>2048</v>
      </c>
      <c r="C1175" s="147" t="str">
        <f>INDEX(db[NB BM],A1175)</f>
        <v>Pc JK PC-0719GZ-34A/F Gozzy</v>
      </c>
      <c r="D1175" s="147" t="str">
        <f>INDEX(db[SUPPLIER],A1175)</f>
        <v>ATALI</v>
      </c>
      <c r="E1175" s="147" t="str">
        <f>INDEX(db[QTY/ CTN],A1175)</f>
        <v>288 PCS</v>
      </c>
      <c r="F1175" s="147" t="str">
        <f>INDEX(db[JENIS],A1175)</f>
        <v>pcase</v>
      </c>
      <c r="G1175" s="147">
        <f>INDEX(db[QTY X],A1175)</f>
        <v>288</v>
      </c>
      <c r="H1175" s="147" t="str">
        <f>INDEX(db[STN X],A1175)</f>
        <v>PCS</v>
      </c>
    </row>
    <row r="1176" spans="1:8" x14ac:dyDescent="0.25">
      <c r="A1176" s="145">
        <v>2049</v>
      </c>
      <c r="C1176" s="147" t="str">
        <f>INDEX(db[NB BM],A1176)</f>
        <v>Pc JK PC-0719PL-32 4W</v>
      </c>
      <c r="D1176" s="147" t="str">
        <f>INDEX(db[SUPPLIER],A1176)</f>
        <v>ATALI</v>
      </c>
      <c r="E1176" s="147" t="str">
        <f>INDEX(db[QTY/ CTN],A1176)</f>
        <v>288 PCS</v>
      </c>
      <c r="F1176" s="147" t="str">
        <f>INDEX(db[JENIS],A1176)</f>
        <v>pcase</v>
      </c>
      <c r="G1176" s="147">
        <f>INDEX(db[QTY X],A1176)</f>
        <v>288</v>
      </c>
      <c r="H1176" s="147" t="str">
        <f>INDEX(db[STN X],A1176)</f>
        <v>PCS</v>
      </c>
    </row>
    <row r="1177" spans="1:8" x14ac:dyDescent="0.25">
      <c r="A1177" s="145">
        <v>2050</v>
      </c>
      <c r="C1177" s="147" t="str">
        <f>INDEX(db[NB BM],A1177)</f>
        <v>Pc JK PC-0719PL-32 Biru</v>
      </c>
      <c r="D1177" s="147" t="str">
        <f>INDEX(db[SUPPLIER],A1177)</f>
        <v>ATALI</v>
      </c>
      <c r="E1177" s="147" t="str">
        <f>INDEX(db[QTY/ CTN],A1177)</f>
        <v>288 PCS</v>
      </c>
      <c r="F1177" s="147" t="str">
        <f>INDEX(db[JENIS],A1177)</f>
        <v>pcase</v>
      </c>
      <c r="G1177" s="147">
        <f>INDEX(db[QTY X],A1177)</f>
        <v>288</v>
      </c>
      <c r="H1177" s="147" t="str">
        <f>INDEX(db[STN X],A1177)</f>
        <v>PCS</v>
      </c>
    </row>
    <row r="1178" spans="1:8" x14ac:dyDescent="0.25">
      <c r="A1178" s="145">
        <v>2051</v>
      </c>
      <c r="C1178" s="147" t="str">
        <f>INDEX(db[NB BM],A1178)</f>
        <v>Pc JK PC-0719PL-32 Hijau</v>
      </c>
      <c r="D1178" s="147" t="str">
        <f>INDEX(db[SUPPLIER],A1178)</f>
        <v>ATALI</v>
      </c>
      <c r="E1178" s="147" t="str">
        <f>INDEX(db[QTY/ CTN],A1178)</f>
        <v>288 PCS</v>
      </c>
      <c r="F1178" s="147" t="str">
        <f>INDEX(db[JENIS],A1178)</f>
        <v>pcase</v>
      </c>
      <c r="G1178" s="147">
        <f>INDEX(db[QTY X],A1178)</f>
        <v>288</v>
      </c>
      <c r="H1178" s="147" t="str">
        <f>INDEX(db[STN X],A1178)</f>
        <v>PCS</v>
      </c>
    </row>
    <row r="1179" spans="1:8" x14ac:dyDescent="0.25">
      <c r="A1179" s="145">
        <v>2052</v>
      </c>
      <c r="C1179" s="147" t="str">
        <f>INDEX(db[NB BM],A1179)</f>
        <v>Pc JK PC-0719PL-32 Merah</v>
      </c>
      <c r="D1179" s="147" t="str">
        <f>INDEX(db[SUPPLIER],A1179)</f>
        <v>ATALI</v>
      </c>
      <c r="E1179" s="147" t="str">
        <f>INDEX(db[QTY/ CTN],A1179)</f>
        <v>288 PCS</v>
      </c>
      <c r="F1179" s="147" t="str">
        <f>INDEX(db[JENIS],A1179)</f>
        <v>pcase</v>
      </c>
      <c r="G1179" s="147">
        <f>INDEX(db[QTY X],A1179)</f>
        <v>288</v>
      </c>
      <c r="H1179" s="147" t="str">
        <f>INDEX(db[STN X],A1179)</f>
        <v>PCS</v>
      </c>
    </row>
    <row r="1180" spans="1:8" x14ac:dyDescent="0.25">
      <c r="A1180" s="145">
        <v>2053</v>
      </c>
      <c r="C1180" s="147" t="str">
        <f>INDEX(db[NB BM],A1180)</f>
        <v>Pc JK PC-0719PL-32 Kuning</v>
      </c>
      <c r="D1180" s="147" t="str">
        <f>INDEX(db[SUPPLIER],A1180)</f>
        <v>ATALI</v>
      </c>
      <c r="E1180" s="147" t="str">
        <f>INDEX(db[QTY/ CTN],A1180)</f>
        <v>288 PCS</v>
      </c>
      <c r="F1180" s="147" t="str">
        <f>INDEX(db[JENIS],A1180)</f>
        <v>pcase</v>
      </c>
      <c r="G1180" s="147">
        <f>INDEX(db[QTY X],A1180)</f>
        <v>288</v>
      </c>
      <c r="H1180" s="147" t="str">
        <f>INDEX(db[STN X],A1180)</f>
        <v>PCS</v>
      </c>
    </row>
    <row r="1181" spans="1:8" x14ac:dyDescent="0.25">
      <c r="A1181" s="145">
        <v>2054</v>
      </c>
      <c r="C1181" s="147" t="str">
        <f>INDEX(db[NB BM],A1181)</f>
        <v>Pc JK PC-0719PSTL-35 Biru</v>
      </c>
      <c r="D1181" s="147" t="str">
        <f>INDEX(db[SUPPLIER],A1181)</f>
        <v>ATALI</v>
      </c>
      <c r="E1181" s="147" t="str">
        <f>INDEX(db[QTY/ CTN],A1181)</f>
        <v>288 PCS</v>
      </c>
      <c r="F1181" s="147" t="str">
        <f>INDEX(db[JENIS],A1181)</f>
        <v>pcase</v>
      </c>
      <c r="G1181" s="147">
        <f>INDEX(db[QTY X],A1181)</f>
        <v>288</v>
      </c>
      <c r="H1181" s="147" t="str">
        <f>INDEX(db[STN X],A1181)</f>
        <v>PCS</v>
      </c>
    </row>
    <row r="1182" spans="1:8" x14ac:dyDescent="0.25">
      <c r="A1182" s="145">
        <v>2055</v>
      </c>
      <c r="C1182" s="147" t="str">
        <f>INDEX(db[NB BM],A1182)</f>
        <v>Pc JK PC-0719PSTL-35 Hijau</v>
      </c>
      <c r="D1182" s="147" t="str">
        <f>INDEX(db[SUPPLIER],A1182)</f>
        <v>ATALI</v>
      </c>
      <c r="E1182" s="147" t="str">
        <f>INDEX(db[QTY/ CTN],A1182)</f>
        <v>288 PCS</v>
      </c>
      <c r="F1182" s="147" t="str">
        <f>INDEX(db[JENIS],A1182)</f>
        <v>pcase</v>
      </c>
      <c r="G1182" s="147">
        <f>INDEX(db[QTY X],A1182)</f>
        <v>288</v>
      </c>
      <c r="H1182" s="147" t="str">
        <f>INDEX(db[STN X],A1182)</f>
        <v>PCS</v>
      </c>
    </row>
    <row r="1183" spans="1:8" x14ac:dyDescent="0.25">
      <c r="A1183" s="145">
        <v>2056</v>
      </c>
      <c r="C1183" s="147" t="str">
        <f>INDEX(db[NB BM],A1183)</f>
        <v>Pc JK PC-0719PSTL-35 Pink</v>
      </c>
      <c r="D1183" s="147" t="str">
        <f>INDEX(db[SUPPLIER],A1183)</f>
        <v>ATALI</v>
      </c>
      <c r="E1183" s="147" t="str">
        <f>INDEX(db[QTY/ CTN],A1183)</f>
        <v>288 PCS</v>
      </c>
      <c r="F1183" s="147" t="str">
        <f>INDEX(db[JENIS],A1183)</f>
        <v>pcase</v>
      </c>
      <c r="G1183" s="147">
        <f>INDEX(db[QTY X],A1183)</f>
        <v>288</v>
      </c>
      <c r="H1183" s="147" t="str">
        <f>INDEX(db[STN X],A1183)</f>
        <v>PCS</v>
      </c>
    </row>
    <row r="1184" spans="1:8" x14ac:dyDescent="0.25">
      <c r="A1184" s="145">
        <v>2057</v>
      </c>
      <c r="C1184" s="147" t="str">
        <f>INDEX(db[NB BM],A1184)</f>
        <v>Pc JK PC-0719PSTL-35 Ungu</v>
      </c>
      <c r="D1184" s="147" t="str">
        <f>INDEX(db[SUPPLIER],A1184)</f>
        <v>ATALI</v>
      </c>
      <c r="E1184" s="147" t="str">
        <f>INDEX(db[QTY/ CTN],A1184)</f>
        <v>288 PCS</v>
      </c>
      <c r="F1184" s="147" t="str">
        <f>INDEX(db[JENIS],A1184)</f>
        <v>pcase</v>
      </c>
      <c r="G1184" s="147">
        <f>INDEX(db[QTY X],A1184)</f>
        <v>288</v>
      </c>
      <c r="H1184" s="147" t="str">
        <f>INDEX(db[STN X],A1184)</f>
        <v>PCS</v>
      </c>
    </row>
    <row r="1185" spans="1:8" x14ac:dyDescent="0.25">
      <c r="A1185" s="145">
        <v>2058</v>
      </c>
      <c r="C1185" s="147" t="str">
        <f>INDEX(db[NB BM],A1185)</f>
        <v>Pc JK PC-0719PSTL-35</v>
      </c>
      <c r="D1185" s="147" t="str">
        <f>INDEX(db[SUPPLIER],A1185)</f>
        <v>ATALI</v>
      </c>
      <c r="E1185" s="147" t="str">
        <f>INDEX(db[QTY/ CTN],A1185)</f>
        <v>288 PCS</v>
      </c>
      <c r="F1185" s="147" t="str">
        <f>INDEX(db[JENIS],A1185)</f>
        <v>pcase</v>
      </c>
      <c r="G1185" s="147">
        <f>INDEX(db[QTY X],A1185)</f>
        <v>288</v>
      </c>
      <c r="H1185" s="147" t="str">
        <f>INDEX(db[STN X],A1185)</f>
        <v>PCS</v>
      </c>
    </row>
    <row r="1186" spans="1:8" x14ac:dyDescent="0.25">
      <c r="A1186" s="145">
        <v>2059</v>
      </c>
      <c r="C1186" s="147" t="str">
        <f>INDEX(db[NB BM],A1186)</f>
        <v>Pc JK PC-0719TV-33A/F Travel</v>
      </c>
      <c r="D1186" s="147" t="str">
        <f>INDEX(db[SUPPLIER],A1186)</f>
        <v>ATALI</v>
      </c>
      <c r="E1186" s="147" t="str">
        <f>INDEX(db[QTY/ CTN],A1186)</f>
        <v>288 PCS</v>
      </c>
      <c r="F1186" s="147" t="str">
        <f>INDEX(db[JENIS],A1186)</f>
        <v>pcase</v>
      </c>
      <c r="G1186" s="147">
        <f>INDEX(db[QTY X],A1186)</f>
        <v>288</v>
      </c>
      <c r="H1186" s="147" t="str">
        <f>INDEX(db[STN X],A1186)</f>
        <v>PCS</v>
      </c>
    </row>
    <row r="1187" spans="1:8" x14ac:dyDescent="0.25">
      <c r="A1187" s="145">
        <v>2060</v>
      </c>
      <c r="C1187" s="147" t="str">
        <f>INDEX(db[NB BM],A1187)</f>
        <v>Pensil Fancy lucu</v>
      </c>
      <c r="D1187" s="147" t="str">
        <f>INDEX(db[SUPPLIER],A1187)</f>
        <v>BINTANG SAUDARA</v>
      </c>
      <c r="E1187" s="147" t="str">
        <f>INDEX(db[QTY/ CTN],A1187)</f>
        <v>2400 PCS</v>
      </c>
      <c r="F1187" s="147" t="str">
        <f>INDEX(db[JENIS],A1187)</f>
        <v>pensil</v>
      </c>
      <c r="G1187" s="147">
        <f>INDEX(db[QTY X],A1187)</f>
        <v>2400</v>
      </c>
      <c r="H1187" s="147" t="str">
        <f>INDEX(db[STN X],A1187)</f>
        <v>PCS</v>
      </c>
    </row>
    <row r="1188" spans="1:8" x14ac:dyDescent="0.25">
      <c r="A1188" s="145">
        <v>2061</v>
      </c>
      <c r="C1188" s="147" t="str">
        <f>INDEX(db[NB BM],A1188)</f>
        <v>Pensil Glass JK PG-100 Hitam</v>
      </c>
      <c r="D1188" s="147" t="str">
        <f>INDEX(db[SUPPLIER],A1188)</f>
        <v>ATALI</v>
      </c>
      <c r="E1188" s="147" t="str">
        <f>INDEX(db[QTY/ CTN],A1188)</f>
        <v>12 GRS</v>
      </c>
      <c r="F1188" s="147" t="str">
        <f>INDEX(db[JENIS],A1188)</f>
        <v>pensil</v>
      </c>
      <c r="G1188" s="147">
        <f>INDEX(db[QTY X],A1188)</f>
        <v>1728</v>
      </c>
      <c r="H1188" s="147" t="str">
        <f>INDEX(db[STN X],A1188)</f>
        <v>PCS</v>
      </c>
    </row>
    <row r="1189" spans="1:8" x14ac:dyDescent="0.25">
      <c r="A1189" s="145">
        <v>2062</v>
      </c>
      <c r="C1189" s="147" t="str">
        <f>INDEX(db[NB BM],A1189)</f>
        <v>Pensil Glass JK PG-100 Putih</v>
      </c>
      <c r="D1189" s="147" t="str">
        <f>INDEX(db[SUPPLIER],A1189)</f>
        <v>ATALI</v>
      </c>
      <c r="E1189" s="147" t="str">
        <f>INDEX(db[QTY/ CTN],A1189)</f>
        <v>12 GRS</v>
      </c>
      <c r="F1189" s="147" t="str">
        <f>INDEX(db[JENIS],A1189)</f>
        <v>pensil</v>
      </c>
      <c r="G1189" s="147">
        <f>INDEX(db[QTY X],A1189)</f>
        <v>1728</v>
      </c>
      <c r="H1189" s="147" t="str">
        <f>INDEX(db[STN X],A1189)</f>
        <v>PCS</v>
      </c>
    </row>
    <row r="1190" spans="1:8" x14ac:dyDescent="0.25">
      <c r="A1190" s="145">
        <v>2063</v>
      </c>
      <c r="C1190" s="147" t="str">
        <f>INDEX(db[NB BM],A1190)</f>
        <v>Isi Mechpen 2.0 JK 2B PL-17</v>
      </c>
      <c r="D1190" s="147" t="str">
        <f>INDEX(db[SUPPLIER],A1190)</f>
        <v>ATALI</v>
      </c>
      <c r="E1190" s="147" t="str">
        <f>INDEX(db[QTY/ CTN],A1190)</f>
        <v>72 LSN</v>
      </c>
      <c r="F1190" s="147" t="str">
        <f>INDEX(db[JENIS],A1190)</f>
        <v>isi</v>
      </c>
      <c r="G1190" s="147">
        <f>INDEX(db[QTY X],A1190)</f>
        <v>864</v>
      </c>
      <c r="H1190" s="147" t="str">
        <f>INDEX(db[STN X],A1190)</f>
        <v>PCS</v>
      </c>
    </row>
    <row r="1191" spans="1:8" x14ac:dyDescent="0.25">
      <c r="A1191" s="145">
        <v>2064</v>
      </c>
      <c r="C1191" s="147" t="str">
        <f>INDEX(db[NB BM],A1191)</f>
        <v>Pencil lead JK PL-05</v>
      </c>
      <c r="D1191" s="147" t="str">
        <f>INDEX(db[SUPPLIER],A1191)</f>
        <v>ATALI</v>
      </c>
      <c r="E1191" s="147" t="str">
        <f>INDEX(db[QTY/ CTN],A1191)</f>
        <v>12 GRS</v>
      </c>
      <c r="F1191" s="147" t="str">
        <f>INDEX(db[JENIS],A1191)</f>
        <v>isi</v>
      </c>
      <c r="G1191" s="147">
        <f>INDEX(db[QTY X],A1191)</f>
        <v>1728</v>
      </c>
      <c r="H1191" s="147" t="str">
        <f>INDEX(db[STN X],A1191)</f>
        <v>PCS</v>
      </c>
    </row>
    <row r="1192" spans="1:8" x14ac:dyDescent="0.25">
      <c r="A1192" s="145">
        <v>2065</v>
      </c>
      <c r="C1192" s="147" t="str">
        <f>INDEX(db[NB BM],A1192)</f>
        <v>Pencil lead JK PL-10</v>
      </c>
      <c r="D1192" s="147" t="str">
        <f>INDEX(db[SUPPLIER],A1192)</f>
        <v>ATALI</v>
      </c>
      <c r="E1192" s="147" t="str">
        <f>INDEX(db[QTY/ CTN],A1192)</f>
        <v>12 GRS</v>
      </c>
      <c r="F1192" s="147" t="str">
        <f>INDEX(db[JENIS],A1192)</f>
        <v>isi</v>
      </c>
      <c r="G1192" s="147">
        <f>INDEX(db[QTY X],A1192)</f>
        <v>1728</v>
      </c>
      <c r="H1192" s="147" t="str">
        <f>INDEX(db[STN X],A1192)</f>
        <v>PCS</v>
      </c>
    </row>
    <row r="1193" spans="1:8" x14ac:dyDescent="0.25">
      <c r="A1193" s="145">
        <v>2066</v>
      </c>
      <c r="C1193" s="147" t="str">
        <f>INDEX(db[NB BM],A1193)</f>
        <v>Pencil lead JK PL-11</v>
      </c>
      <c r="D1193" s="147" t="str">
        <f>INDEX(db[SUPPLIER],A1193)</f>
        <v>ATALI</v>
      </c>
      <c r="E1193" s="147" t="str">
        <f>INDEX(db[QTY/ CTN],A1193)</f>
        <v>12 BOX (72 PCS)</v>
      </c>
      <c r="F1193" s="147" t="str">
        <f>INDEX(db[JENIS],A1193)</f>
        <v>isi</v>
      </c>
      <c r="G1193" s="147">
        <f>INDEX(db[QTY X],A1193)</f>
        <v>864</v>
      </c>
      <c r="H1193" s="147" t="str">
        <f>INDEX(db[STN X],A1193)</f>
        <v>PCS</v>
      </c>
    </row>
    <row r="1194" spans="1:8" x14ac:dyDescent="0.25">
      <c r="A1194" s="145">
        <v>2067</v>
      </c>
      <c r="C1194" s="147" t="str">
        <f>INDEX(db[NB BM],A1194)</f>
        <v>Pencil lead JK PL-16</v>
      </c>
      <c r="D1194" s="147" t="str">
        <f>INDEX(db[SUPPLIER],A1194)</f>
        <v>ATALI</v>
      </c>
      <c r="E1194" s="147" t="str">
        <f>INDEX(db[QTY/ CTN],A1194)</f>
        <v>12 GRS</v>
      </c>
      <c r="F1194" s="147" t="str">
        <f>INDEX(db[JENIS],A1194)</f>
        <v>isi</v>
      </c>
      <c r="G1194" s="147">
        <f>INDEX(db[QTY X],A1194)</f>
        <v>1728</v>
      </c>
      <c r="H1194" s="147" t="str">
        <f>INDEX(db[STN X],A1194)</f>
        <v>PCS</v>
      </c>
    </row>
    <row r="1195" spans="1:8" x14ac:dyDescent="0.25">
      <c r="A1195" s="145">
        <v>2068</v>
      </c>
      <c r="C1195" s="147" t="str">
        <f>INDEX(db[NB BM],A1195)</f>
        <v>Pensil JK P-101 2B Animal Kingdom 2</v>
      </c>
      <c r="D1195" s="147" t="str">
        <f>INDEX(db[SUPPLIER],A1195)</f>
        <v>ATALI</v>
      </c>
      <c r="E1195" s="147" t="str">
        <f>INDEX(db[QTY/ CTN],A1195)</f>
        <v>30 GRS</v>
      </c>
      <c r="F1195" s="147" t="str">
        <f>INDEX(db[JENIS],A1195)</f>
        <v>pensil</v>
      </c>
      <c r="G1195" s="147">
        <f>INDEX(db[QTY X],A1195)</f>
        <v>4320</v>
      </c>
      <c r="H1195" s="147" t="str">
        <f>INDEX(db[STN X],A1195)</f>
        <v>PCS</v>
      </c>
    </row>
    <row r="1196" spans="1:8" x14ac:dyDescent="0.25">
      <c r="A1196" s="145">
        <v>2069</v>
      </c>
      <c r="C1196" s="147" t="str">
        <f>INDEX(db[NB BM],A1196)</f>
        <v>Pensil JK P-88 2B</v>
      </c>
      <c r="D1196" s="147" t="str">
        <f>INDEX(db[SUPPLIER],A1196)</f>
        <v>ATALI</v>
      </c>
      <c r="E1196" s="147" t="str">
        <f>INDEX(db[QTY/ CTN],A1196)</f>
        <v>30 GRS</v>
      </c>
      <c r="F1196" s="147" t="str">
        <f>INDEX(db[JENIS],A1196)</f>
        <v>pensil</v>
      </c>
      <c r="G1196" s="147">
        <f>INDEX(db[QTY X],A1196)</f>
        <v>4320</v>
      </c>
      <c r="H1196" s="147" t="str">
        <f>INDEX(db[STN X],A1196)</f>
        <v>PCS</v>
      </c>
    </row>
    <row r="1197" spans="1:8" x14ac:dyDescent="0.25">
      <c r="A1197" s="145">
        <v>2070</v>
      </c>
      <c r="C1197" s="147" t="str">
        <f>INDEX(db[NB BM],A1197)</f>
        <v>Pensil JK P-90</v>
      </c>
      <c r="D1197" s="147" t="str">
        <f>INDEX(db[SUPPLIER],A1197)</f>
        <v>ATALI</v>
      </c>
      <c r="E1197" s="147" t="str">
        <f>INDEX(db[QTY/ CTN],A1197)</f>
        <v>30 GRS</v>
      </c>
      <c r="F1197" s="147" t="str">
        <f>INDEX(db[JENIS],A1197)</f>
        <v>pensil</v>
      </c>
      <c r="G1197" s="147">
        <f>INDEX(db[QTY X],A1197)</f>
        <v>4320</v>
      </c>
      <c r="H1197" s="147" t="str">
        <f>INDEX(db[STN X],A1197)</f>
        <v>PCS</v>
      </c>
    </row>
    <row r="1198" spans="1:8" x14ac:dyDescent="0.25">
      <c r="A1198" s="145">
        <v>2071</v>
      </c>
      <c r="C1198" s="147" t="str">
        <f>INDEX(db[NB BM],A1198)</f>
        <v>Pensil JK P-91</v>
      </c>
      <c r="D1198" s="147" t="str">
        <f>INDEX(db[SUPPLIER],A1198)</f>
        <v>ATALI</v>
      </c>
      <c r="E1198" s="147" t="str">
        <f>INDEX(db[QTY/ CTN],A1198)</f>
        <v>30 GRS</v>
      </c>
      <c r="F1198" s="147" t="str">
        <f>INDEX(db[JENIS],A1198)</f>
        <v>pensil</v>
      </c>
      <c r="G1198" s="147">
        <f>INDEX(db[QTY X],A1198)</f>
        <v>4320</v>
      </c>
      <c r="H1198" s="147" t="str">
        <f>INDEX(db[STN X],A1198)</f>
        <v>PCS</v>
      </c>
    </row>
    <row r="1199" spans="1:8" x14ac:dyDescent="0.25">
      <c r="A1199" s="145">
        <v>2072</v>
      </c>
      <c r="C1199" s="147" t="str">
        <f>INDEX(db[NB BM],A1199)</f>
        <v>Pensil JK P-92</v>
      </c>
      <c r="D1199" s="147" t="str">
        <f>INDEX(db[SUPPLIER],A1199)</f>
        <v>ATALI</v>
      </c>
      <c r="E1199" s="147" t="str">
        <f>INDEX(db[QTY/ CTN],A1199)</f>
        <v>30 GRS</v>
      </c>
      <c r="F1199" s="147" t="str">
        <f>INDEX(db[JENIS],A1199)</f>
        <v>pensil</v>
      </c>
      <c r="G1199" s="147">
        <f>INDEX(db[QTY X],A1199)</f>
        <v>4320</v>
      </c>
      <c r="H1199" s="147" t="str">
        <f>INDEX(db[STN X],A1199)</f>
        <v>PCS</v>
      </c>
    </row>
    <row r="1200" spans="1:8" x14ac:dyDescent="0.25">
      <c r="A1200" s="145">
        <v>2073</v>
      </c>
      <c r="C1200" s="147" t="str">
        <f>INDEX(db[NB BM],A1200)</f>
        <v>Pensil JK P-93 2B</v>
      </c>
      <c r="D1200" s="147" t="str">
        <f>INDEX(db[SUPPLIER],A1200)</f>
        <v>ATALI</v>
      </c>
      <c r="E1200" s="147" t="str">
        <f>INDEX(db[QTY/ CTN],A1200)</f>
        <v>30 GRS</v>
      </c>
      <c r="F1200" s="147" t="str">
        <f>INDEX(db[JENIS],A1200)</f>
        <v>pensil</v>
      </c>
      <c r="G1200" s="147">
        <f>INDEX(db[QTY X],A1200)</f>
        <v>4320</v>
      </c>
      <c r="H1200" s="147" t="str">
        <f>INDEX(db[STN X],A1200)</f>
        <v>PCS</v>
      </c>
    </row>
    <row r="1201" spans="1:8" x14ac:dyDescent="0.25">
      <c r="A1201" s="145">
        <v>2074</v>
      </c>
      <c r="C1201" s="147" t="str">
        <f>INDEX(db[NB BM],A1201)</f>
        <v>Pensil JK P-94</v>
      </c>
      <c r="D1201" s="147" t="str">
        <f>INDEX(db[SUPPLIER],A1201)</f>
        <v>ATALI</v>
      </c>
      <c r="E1201" s="147" t="str">
        <f>INDEX(db[QTY/ CTN],A1201)</f>
        <v>30 GRS</v>
      </c>
      <c r="F1201" s="147" t="str">
        <f>INDEX(db[JENIS],A1201)</f>
        <v>pensil</v>
      </c>
      <c r="G1201" s="147">
        <f>INDEX(db[QTY X],A1201)</f>
        <v>4320</v>
      </c>
      <c r="H1201" s="147" t="str">
        <f>INDEX(db[STN X],A1201)</f>
        <v>PCS</v>
      </c>
    </row>
    <row r="1202" spans="1:8" x14ac:dyDescent="0.25">
      <c r="A1202" s="145">
        <v>2077</v>
      </c>
      <c r="C1202" s="147" t="str">
        <f>INDEX(db[NB BM],A1202)</f>
        <v>Pensil TF-588 + Asahan</v>
      </c>
      <c r="D1202" s="147" t="str">
        <f>INDEX(db[SUPPLIER],A1202)</f>
        <v>DUTA BUANA</v>
      </c>
      <c r="E1202" s="147" t="str">
        <f>INDEX(db[QTY/ CTN],A1202)</f>
        <v>20 GRS</v>
      </c>
      <c r="F1202" s="147" t="str">
        <f>INDEX(db[JENIS],A1202)</f>
        <v>pensil</v>
      </c>
      <c r="G1202" s="147">
        <f>INDEX(db[QTY X],A1202)</f>
        <v>2880</v>
      </c>
      <c r="H1202" s="147" t="str">
        <f>INDEX(db[STN X],A1202)</f>
        <v>PCS</v>
      </c>
    </row>
    <row r="1203" spans="1:8" x14ac:dyDescent="0.25">
      <c r="A1203" s="145">
        <v>2078</v>
      </c>
      <c r="C1203" s="147" t="str">
        <f>INDEX(db[NB BM],A1203)</f>
        <v>Pensil TF-688 + Asahan</v>
      </c>
      <c r="D1203" s="147" t="str">
        <f>INDEX(db[SUPPLIER],A1203)</f>
        <v>DUTA BUANA</v>
      </c>
      <c r="E1203" s="147" t="str">
        <f>INDEX(db[QTY/ CTN],A1203)</f>
        <v>20 GRS</v>
      </c>
      <c r="F1203" s="147" t="str">
        <f>INDEX(db[JENIS],A1203)</f>
        <v>pensil</v>
      </c>
      <c r="G1203" s="147">
        <f>INDEX(db[QTY X],A1203)</f>
        <v>2880</v>
      </c>
      <c r="H1203" s="147" t="str">
        <f>INDEX(db[STN X],A1203)</f>
        <v>PCS</v>
      </c>
    </row>
    <row r="1204" spans="1:8" x14ac:dyDescent="0.25">
      <c r="A1204" s="145">
        <v>2079</v>
      </c>
      <c r="C1204" s="147" t="str">
        <f>INDEX(db[NB BM],A1204)</f>
        <v>Pensil TF-888 2B + Asahan</v>
      </c>
      <c r="D1204" s="147" t="str">
        <f>INDEX(db[SUPPLIER],A1204)</f>
        <v>DUTA BUANA</v>
      </c>
      <c r="E1204" s="147" t="str">
        <f>INDEX(db[QTY/ CTN],A1204)</f>
        <v>20 GRS</v>
      </c>
      <c r="F1204" s="147" t="str">
        <f>INDEX(db[JENIS],A1204)</f>
        <v>pensil</v>
      </c>
      <c r="G1204" s="147">
        <f>INDEX(db[QTY X],A1204)</f>
        <v>2880</v>
      </c>
      <c r="H1204" s="147" t="str">
        <f>INDEX(db[STN X],A1204)</f>
        <v>PCS</v>
      </c>
    </row>
    <row r="1205" spans="1:8" x14ac:dyDescent="0.25">
      <c r="A1205" s="145">
        <v>2080</v>
      </c>
      <c r="C1205" s="147" t="str">
        <f>INDEX(db[NB BM],A1205)</f>
        <v>Pensil TF-988 2B + Asahan</v>
      </c>
      <c r="D1205" s="147" t="str">
        <f>INDEX(db[SUPPLIER],A1205)</f>
        <v>DUTA BUANA</v>
      </c>
      <c r="E1205" s="147" t="str">
        <f>INDEX(db[QTY/ CTN],A1205)</f>
        <v>20 GRS</v>
      </c>
      <c r="F1205" s="147" t="str">
        <f>INDEX(db[JENIS],A1205)</f>
        <v>pensil</v>
      </c>
      <c r="G1205" s="147">
        <f>INDEX(db[QTY X],A1205)</f>
        <v>2880</v>
      </c>
      <c r="H1205" s="147" t="str">
        <f>INDEX(db[STN X],A1205)</f>
        <v>PCS</v>
      </c>
    </row>
    <row r="1206" spans="1:8" x14ac:dyDescent="0.25">
      <c r="A1206" s="145">
        <v>2081</v>
      </c>
      <c r="C1206" s="147" t="str">
        <f>INDEX(db[NB BM],A1206)</f>
        <v>PW 12W Koala</v>
      </c>
      <c r="D1206" s="147" t="str">
        <f>INDEX(db[SUPPLIER],A1206)</f>
        <v>BINTANG JAYA</v>
      </c>
      <c r="E1206" s="147" t="str">
        <f>INDEX(db[QTY/ CTN],A1206)</f>
        <v>20 LSN</v>
      </c>
      <c r="F1206" s="147" t="str">
        <f>INDEX(db[JENIS],A1206)</f>
        <v>pw</v>
      </c>
      <c r="G1206" s="147">
        <f>INDEX(db[QTY X],A1206)</f>
        <v>240</v>
      </c>
      <c r="H1206" s="147" t="str">
        <f>INDEX(db[STN X],A1206)</f>
        <v>PCS</v>
      </c>
    </row>
    <row r="1207" spans="1:8" x14ac:dyDescent="0.25">
      <c r="A1207" s="145">
        <v>2082</v>
      </c>
      <c r="C1207" s="147" t="str">
        <f>INDEX(db[NB BM],A1207)</f>
        <v>PW 12W PW-812</v>
      </c>
      <c r="D1207" s="147" t="str">
        <f>INDEX(db[SUPPLIER],A1207)</f>
        <v>BINTANG SAUDARA</v>
      </c>
      <c r="E1207" s="147" t="str">
        <f>INDEX(db[QTY/ CTN],A1207)</f>
        <v>240 SET</v>
      </c>
      <c r="F1207" s="147" t="str">
        <f>INDEX(db[JENIS],A1207)</f>
        <v>pw</v>
      </c>
      <c r="G1207" s="147">
        <f>INDEX(db[QTY X],A1207)</f>
        <v>240</v>
      </c>
      <c r="H1207" s="147" t="str">
        <f>INDEX(db[STN X],A1207)</f>
        <v>SET</v>
      </c>
    </row>
    <row r="1208" spans="1:8" x14ac:dyDescent="0.25">
      <c r="A1208" s="145">
        <v>2083</v>
      </c>
      <c r="C1208" s="147" t="str">
        <f>INDEX(db[NB BM],A1208)</f>
        <v>Garisan VC-084 30cm Office</v>
      </c>
      <c r="D1208" s="147" t="str">
        <f>INDEX(db[SUPPLIER],A1208)</f>
        <v>SAMUDERA ANGKASA JAYA</v>
      </c>
      <c r="E1208" s="147" t="str">
        <f>INDEX(db[QTY/ CTN],A1208)</f>
        <v>960 PCS</v>
      </c>
      <c r="F1208" s="147" t="str">
        <f>INDEX(db[JENIS],A1208)</f>
        <v>garisan</v>
      </c>
      <c r="G1208" s="147">
        <f>INDEX(db[QTY X],A1208)</f>
        <v>960</v>
      </c>
      <c r="H1208" s="147" t="str">
        <f>INDEX(db[STN X],A1208)</f>
        <v>PCS</v>
      </c>
    </row>
    <row r="1209" spans="1:8" x14ac:dyDescent="0.25">
      <c r="A1209" s="145">
        <v>2084</v>
      </c>
      <c r="C1209" s="147" t="str">
        <f>INDEX(db[NB BM],A1209)</f>
        <v>Penggaris 30 Cm Kayagi KYP-3138</v>
      </c>
      <c r="D1209" s="147" t="str">
        <f>INDEX(db[SUPPLIER],A1209)</f>
        <v>DB</v>
      </c>
      <c r="E1209" s="147" t="str">
        <f>INDEX(db[QTY/ CTN],A1209)</f>
        <v>80 LSN</v>
      </c>
      <c r="F1209" s="147" t="str">
        <f>INDEX(db[JENIS],A1209)</f>
        <v>garisan</v>
      </c>
      <c r="G1209" s="147">
        <f>INDEX(db[QTY X],A1209)</f>
        <v>960</v>
      </c>
      <c r="H1209" s="147" t="str">
        <f>INDEX(db[STN X],A1209)</f>
        <v>PCS</v>
      </c>
    </row>
    <row r="1210" spans="1:8" x14ac:dyDescent="0.25">
      <c r="A1210" s="145">
        <v>2085</v>
      </c>
      <c r="C1210" s="147" t="str">
        <f>INDEX(db[NB BM],A1210)</f>
        <v>Penggaris 30 Cm Kayagi KYP-3136</v>
      </c>
      <c r="D1210" s="147" t="str">
        <f>INDEX(db[SUPPLIER],A1210)</f>
        <v>DB</v>
      </c>
      <c r="E1210" s="147" t="str">
        <f>INDEX(db[QTY/ CTN],A1210)</f>
        <v>80 LSN</v>
      </c>
      <c r="F1210" s="147" t="str">
        <f>INDEX(db[JENIS],A1210)</f>
        <v>garisan</v>
      </c>
      <c r="G1210" s="147">
        <f>INDEX(db[QTY X],A1210)</f>
        <v>960</v>
      </c>
      <c r="H1210" s="147" t="str">
        <f>INDEX(db[STN X],A1210)</f>
        <v>PCS</v>
      </c>
    </row>
    <row r="1211" spans="1:8" x14ac:dyDescent="0.25">
      <c r="A1211" s="145">
        <v>2086</v>
      </c>
      <c r="C1211" s="147" t="str">
        <f>INDEX(db[NB BM],A1211)</f>
        <v>Penggaris 30 Cm KYP-3127C</v>
      </c>
      <c r="D1211" s="147" t="str">
        <f>INDEX(db[SUPPLIER],A1211)</f>
        <v>DB</v>
      </c>
      <c r="E1211" s="147" t="str">
        <f>INDEX(db[QTY/ CTN],A1211)</f>
        <v>80 LSN</v>
      </c>
      <c r="F1211" s="147" t="str">
        <f>INDEX(db[JENIS],A1211)</f>
        <v>garisan</v>
      </c>
      <c r="G1211" s="147">
        <f>INDEX(db[QTY X],A1211)</f>
        <v>960</v>
      </c>
      <c r="H1211" s="147" t="str">
        <f>INDEX(db[STN X],A1211)</f>
        <v>PCS</v>
      </c>
    </row>
    <row r="1212" spans="1:8" x14ac:dyDescent="0.25">
      <c r="A1212" s="145">
        <v>2087</v>
      </c>
      <c r="C1212" s="147" t="str">
        <f>INDEX(db[NB BM],A1212)</f>
        <v>Garisan 30cm DBF 27</v>
      </c>
      <c r="D1212" s="147" t="str">
        <f>INDEX(db[SUPPLIER],A1212)</f>
        <v>DB STATIONERY</v>
      </c>
      <c r="E1212" s="147" t="str">
        <f>INDEX(db[QTY/ CTN],A1212)</f>
        <v>80 LSN</v>
      </c>
      <c r="F1212" s="147" t="str">
        <f>INDEX(db[JENIS],A1212)</f>
        <v>garisan</v>
      </c>
      <c r="G1212" s="147">
        <f>INDEX(db[QTY X],A1212)</f>
        <v>960</v>
      </c>
      <c r="H1212" s="147" t="str">
        <f>INDEX(db[STN X],A1212)</f>
        <v>PCS</v>
      </c>
    </row>
    <row r="1213" spans="1:8" x14ac:dyDescent="0.25">
      <c r="A1213" s="145">
        <v>2088</v>
      </c>
      <c r="C1213" s="147" t="str">
        <f>INDEX(db[NB BM],A1213)</f>
        <v>Garisan 30cm Kayagi KY-3131</v>
      </c>
      <c r="D1213" s="147" t="str">
        <f>INDEX(db[SUPPLIER],A1213)</f>
        <v>DB</v>
      </c>
      <c r="E1213" s="147" t="str">
        <f>INDEX(db[QTY/ CTN],A1213)</f>
        <v>80 LSN</v>
      </c>
      <c r="F1213" s="147" t="str">
        <f>INDEX(db[JENIS],A1213)</f>
        <v>garisan</v>
      </c>
      <c r="G1213" s="147">
        <f>INDEX(db[QTY X],A1213)</f>
        <v>960</v>
      </c>
      <c r="H1213" s="147" t="str">
        <f>INDEX(db[STN X],A1213)</f>
        <v>PCS</v>
      </c>
    </row>
    <row r="1214" spans="1:8" x14ac:dyDescent="0.25">
      <c r="A1214" s="145">
        <v>2089</v>
      </c>
      <c r="C1214" s="147" t="str">
        <f>INDEX(db[NB BM],A1214)</f>
        <v>Garisan 30cm Kayagi KYP-3139</v>
      </c>
      <c r="D1214" s="147" t="str">
        <f>INDEX(db[SUPPLIER],A1214)</f>
        <v>DB</v>
      </c>
      <c r="E1214" s="147" t="str">
        <f>INDEX(db[QTY/ CTN],A1214)</f>
        <v>80 LSN</v>
      </c>
      <c r="F1214" s="147" t="str">
        <f>INDEX(db[JENIS],A1214)</f>
        <v>garisan</v>
      </c>
      <c r="G1214" s="147">
        <f>INDEX(db[QTY X],A1214)</f>
        <v>960</v>
      </c>
      <c r="H1214" s="147" t="str">
        <f>INDEX(db[STN X],A1214)</f>
        <v>PCS</v>
      </c>
    </row>
    <row r="1215" spans="1:8" x14ac:dyDescent="0.25">
      <c r="A1215" s="145">
        <v>2090</v>
      </c>
      <c r="C1215" s="147" t="str">
        <f>INDEX(db[NB BM],A1215)</f>
        <v>Garisan 30cm Kayagi KYP-3140</v>
      </c>
      <c r="D1215" s="147" t="str">
        <f>INDEX(db[SUPPLIER],A1215)</f>
        <v>DB</v>
      </c>
      <c r="E1215" s="147" t="str">
        <f>INDEX(db[QTY/ CTN],A1215)</f>
        <v>80 LSN</v>
      </c>
      <c r="F1215" s="147" t="str">
        <f>INDEX(db[JENIS],A1215)</f>
        <v>garisan</v>
      </c>
      <c r="G1215" s="147">
        <f>INDEX(db[QTY X],A1215)</f>
        <v>960</v>
      </c>
      <c r="H1215" s="147" t="str">
        <f>INDEX(db[STN X],A1215)</f>
        <v>PCS</v>
      </c>
    </row>
    <row r="1216" spans="1:8" x14ac:dyDescent="0.25">
      <c r="A1216" s="145">
        <v>2091</v>
      </c>
      <c r="C1216" s="147" t="str">
        <f>INDEX(db[NB BM],A1216)</f>
        <v>Garisan 30cm Kayagi KYP-3141</v>
      </c>
      <c r="D1216" s="147" t="str">
        <f>INDEX(db[SUPPLIER],A1216)</f>
        <v>DB</v>
      </c>
      <c r="E1216" s="147" t="str">
        <f>INDEX(db[QTY/ CTN],A1216)</f>
        <v>80 LSN</v>
      </c>
      <c r="F1216" s="147" t="str">
        <f>INDEX(db[JENIS],A1216)</f>
        <v>garisan</v>
      </c>
      <c r="G1216" s="147">
        <f>INDEX(db[QTY X],A1216)</f>
        <v>960</v>
      </c>
      <c r="H1216" s="147" t="str">
        <f>INDEX(db[STN X],A1216)</f>
        <v>PCS</v>
      </c>
    </row>
    <row r="1217" spans="1:8" x14ac:dyDescent="0.25">
      <c r="A1217" s="145">
        <v>2092</v>
      </c>
      <c r="C1217" s="147" t="str">
        <f>INDEX(db[NB BM],A1217)</f>
        <v>Garisan 30cm KYP-3127B</v>
      </c>
      <c r="D1217" s="147" t="str">
        <f>INDEX(db[SUPPLIER],A1217)</f>
        <v>DB</v>
      </c>
      <c r="E1217" s="147" t="str">
        <f>INDEX(db[QTY/ CTN],A1217)</f>
        <v>80 LSN</v>
      </c>
      <c r="F1217" s="147" t="str">
        <f>INDEX(db[JENIS],A1217)</f>
        <v>garisan</v>
      </c>
      <c r="G1217" s="147">
        <f>INDEX(db[QTY X],A1217)</f>
        <v>960</v>
      </c>
      <c r="H1217" s="147" t="str">
        <f>INDEX(db[STN X],A1217)</f>
        <v>PCS</v>
      </c>
    </row>
    <row r="1218" spans="1:8" x14ac:dyDescent="0.25">
      <c r="A1218" s="145">
        <v>2093</v>
      </c>
      <c r="C1218" s="147" t="str">
        <f>INDEX(db[NB BM],A1218)</f>
        <v>Garisan Fancy 30cm</v>
      </c>
      <c r="D1218" s="147" t="str">
        <f>INDEX(db[SUPPLIER],A1218)</f>
        <v>HTB</v>
      </c>
      <c r="E1218" s="147" t="str">
        <f>INDEX(db[QTY/ CTN],A1218)</f>
        <v>60 BOX (24 PCS)</v>
      </c>
      <c r="F1218" s="147" t="str">
        <f>INDEX(db[JENIS],A1218)</f>
        <v>garisan</v>
      </c>
      <c r="G1218" s="147">
        <f>INDEX(db[QTY X],A1218)</f>
        <v>1440</v>
      </c>
      <c r="H1218" s="147" t="str">
        <f>INDEX(db[STN X],A1218)</f>
        <v>PCS</v>
      </c>
    </row>
    <row r="1219" spans="1:8" x14ac:dyDescent="0.25">
      <c r="A1219" s="145">
        <v>2094</v>
      </c>
      <c r="C1219" s="147" t="str">
        <f>INDEX(db[NB BM],A1219)</f>
        <v>Penggaris Gasta 0732</v>
      </c>
      <c r="D1219" s="147" t="str">
        <f>INDEX(db[SUPPLIER],A1219)</f>
        <v>SBS</v>
      </c>
      <c r="E1219" s="147" t="str">
        <f>INDEX(db[QTY/ CTN],A1219)</f>
        <v>100 LSN</v>
      </c>
      <c r="F1219" s="147" t="str">
        <f>INDEX(db[JENIS],A1219)</f>
        <v>garisan</v>
      </c>
      <c r="G1219" s="147">
        <f>INDEX(db[QTY X],A1219)</f>
        <v>1200</v>
      </c>
      <c r="H1219" s="147" t="str">
        <f>INDEX(db[STN X],A1219)</f>
        <v>PCS</v>
      </c>
    </row>
    <row r="1220" spans="1:8" x14ac:dyDescent="0.25">
      <c r="A1220" s="145">
        <v>2095</v>
      </c>
      <c r="C1220" s="147" t="str">
        <f>INDEX(db[NB BM],A1220)</f>
        <v>Penggaris Gasta 0733</v>
      </c>
      <c r="D1220" s="147" t="str">
        <f>INDEX(db[SUPPLIER],A1220)</f>
        <v>SBS</v>
      </c>
      <c r="E1220" s="147" t="str">
        <f>INDEX(db[QTY/ CTN],A1220)</f>
        <v>1 CTN</v>
      </c>
      <c r="F1220" s="147" t="str">
        <f>INDEX(db[JENIS],A1220)</f>
        <v>garisan</v>
      </c>
      <c r="G1220" s="147">
        <f>INDEX(db[QTY X],A1220)</f>
        <v>1</v>
      </c>
      <c r="H1220" s="147" t="str">
        <f>INDEX(db[STN X],A1220)</f>
        <v>CTN</v>
      </c>
    </row>
    <row r="1221" spans="1:8" x14ac:dyDescent="0.25">
      <c r="A1221" s="145">
        <v>2096</v>
      </c>
      <c r="C1221" s="147" t="str">
        <f>INDEX(db[NB BM],A1221)</f>
        <v>Penggaris Gasta 0753</v>
      </c>
      <c r="D1221" s="147" t="str">
        <f>INDEX(db[SUPPLIER],A1221)</f>
        <v>SBS</v>
      </c>
      <c r="E1221" s="147" t="str">
        <f>INDEX(db[QTY/ CTN],A1221)</f>
        <v>100 LSN</v>
      </c>
      <c r="F1221" s="147" t="str">
        <f>INDEX(db[JENIS],A1221)</f>
        <v>garisan</v>
      </c>
      <c r="G1221" s="147">
        <f>INDEX(db[QTY X],A1221)</f>
        <v>1200</v>
      </c>
      <c r="H1221" s="147" t="str">
        <f>INDEX(db[STN X],A1221)</f>
        <v>PCS</v>
      </c>
    </row>
    <row r="1222" spans="1:8" x14ac:dyDescent="0.25">
      <c r="A1222" s="145">
        <v>2097</v>
      </c>
      <c r="C1222" s="147" t="str">
        <f>INDEX(db[NB BM],A1222)</f>
        <v>Garisan Gasta 6733</v>
      </c>
      <c r="D1222" s="147" t="str">
        <f>INDEX(db[SUPPLIER],A1222)</f>
        <v>SBS</v>
      </c>
      <c r="E1222" s="147" t="str">
        <f>INDEX(db[QTY/ CTN],A1222)</f>
        <v>100 LSN</v>
      </c>
      <c r="F1222" s="147" t="str">
        <f>INDEX(db[JENIS],A1222)</f>
        <v>garisan</v>
      </c>
      <c r="G1222" s="147">
        <f>INDEX(db[QTY X],A1222)</f>
        <v>1200</v>
      </c>
      <c r="H1222" s="147" t="str">
        <f>INDEX(db[STN X],A1222)</f>
        <v>PCS</v>
      </c>
    </row>
    <row r="1223" spans="1:8" x14ac:dyDescent="0.25">
      <c r="A1223" s="145">
        <v>2098</v>
      </c>
      <c r="C1223" s="147" t="str">
        <f>INDEX(db[NB BM],A1223)</f>
        <v>Garisan set 20cm Payu PS-8801 DINO</v>
      </c>
      <c r="D1223" s="147" t="str">
        <f>INDEX(db[SUPPLIER],A1223)</f>
        <v>SBS</v>
      </c>
      <c r="E1223" s="147" t="str">
        <f>INDEX(db[QTY/ CTN],A1223)</f>
        <v>16 BOX (40 PCS)</v>
      </c>
      <c r="F1223" s="147" t="str">
        <f>INDEX(db[JENIS],A1223)</f>
        <v>garisan</v>
      </c>
      <c r="G1223" s="147">
        <f>INDEX(db[QTY X],A1223)</f>
        <v>640</v>
      </c>
      <c r="H1223" s="147" t="str">
        <f>INDEX(db[STN X],A1223)</f>
        <v>PCS</v>
      </c>
    </row>
    <row r="1224" spans="1:8" x14ac:dyDescent="0.25">
      <c r="A1224" s="145">
        <v>2099</v>
      </c>
      <c r="C1224" s="147" t="str">
        <f>INDEX(db[NB BM],A1224)</f>
        <v>Garisan set 20cm Payu PS-8802 ASTRO</v>
      </c>
      <c r="D1224" s="147" t="str">
        <f>INDEX(db[SUPPLIER],A1224)</f>
        <v>SBS</v>
      </c>
      <c r="E1224" s="147" t="str">
        <f>INDEX(db[QTY/ CTN],A1224)</f>
        <v>16 BOX (40 PCS)</v>
      </c>
      <c r="F1224" s="147" t="str">
        <f>INDEX(db[JENIS],A1224)</f>
        <v>garisan</v>
      </c>
      <c r="G1224" s="147">
        <f>INDEX(db[QTY X],A1224)</f>
        <v>640</v>
      </c>
      <c r="H1224" s="147" t="str">
        <f>INDEX(db[STN X],A1224)</f>
        <v>PCS</v>
      </c>
    </row>
    <row r="1225" spans="1:8" x14ac:dyDescent="0.25">
      <c r="A1225" s="145">
        <v>2100</v>
      </c>
      <c r="C1225" s="147" t="str">
        <f>INDEX(db[NB BM],A1225)</f>
        <v>Garisan set 20cm Payu PS-8803 MILK</v>
      </c>
      <c r="D1225" s="147" t="str">
        <f>INDEX(db[SUPPLIER],A1225)</f>
        <v>SBS</v>
      </c>
      <c r="E1225" s="147" t="str">
        <f>INDEX(db[QTY/ CTN],A1225)</f>
        <v>16 BOX (40 PCS)</v>
      </c>
      <c r="F1225" s="147" t="str">
        <f>INDEX(db[JENIS],A1225)</f>
        <v>garisan</v>
      </c>
      <c r="G1225" s="147">
        <f>INDEX(db[QTY X],A1225)</f>
        <v>640</v>
      </c>
      <c r="H1225" s="147" t="str">
        <f>INDEX(db[STN X],A1225)</f>
        <v>PCS</v>
      </c>
    </row>
    <row r="1226" spans="1:8" x14ac:dyDescent="0.25">
      <c r="A1226" s="145">
        <v>2101</v>
      </c>
      <c r="C1226" s="147" t="str">
        <f>INDEX(db[NB BM],A1226)</f>
        <v>Garisan set 20cm Payu PS-8804 BEAR</v>
      </c>
      <c r="D1226" s="147" t="str">
        <f>INDEX(db[SUPPLIER],A1226)</f>
        <v>SBS</v>
      </c>
      <c r="E1226" s="147" t="str">
        <f>INDEX(db[QTY/ CTN],A1226)</f>
        <v>16 BOX (40 PCS)</v>
      </c>
      <c r="F1226" s="147" t="str">
        <f>INDEX(db[JENIS],A1226)</f>
        <v>garisan</v>
      </c>
      <c r="G1226" s="147">
        <f>INDEX(db[QTY X],A1226)</f>
        <v>640</v>
      </c>
      <c r="H1226" s="147" t="str">
        <f>INDEX(db[STN X],A1226)</f>
        <v>PCS</v>
      </c>
    </row>
    <row r="1227" spans="1:8" x14ac:dyDescent="0.25">
      <c r="A1227" s="145">
        <v>2102</v>
      </c>
      <c r="C1227" s="147" t="str">
        <f>INDEX(db[NB BM],A1227)</f>
        <v>Garisan set 20cm Payu PS-8805 LUCU</v>
      </c>
      <c r="D1227" s="147" t="str">
        <f>INDEX(db[SUPPLIER],A1227)</f>
        <v>SBS</v>
      </c>
      <c r="E1227" s="147" t="str">
        <f>INDEX(db[QTY/ CTN],A1227)</f>
        <v>16 BOX (40 PCS)</v>
      </c>
      <c r="F1227" s="147" t="str">
        <f>INDEX(db[JENIS],A1227)</f>
        <v>garisan</v>
      </c>
      <c r="G1227" s="147">
        <f>INDEX(db[QTY X],A1227)</f>
        <v>640</v>
      </c>
      <c r="H1227" s="147" t="str">
        <f>INDEX(db[STN X],A1227)</f>
        <v>PCS</v>
      </c>
    </row>
    <row r="1228" spans="1:8" x14ac:dyDescent="0.25">
      <c r="A1228" s="145">
        <v>2103</v>
      </c>
      <c r="C1228" s="147" t="str">
        <f>INDEX(db[NB BM],A1228)</f>
        <v>Garisan Set PS-9810 PVC</v>
      </c>
      <c r="D1228" s="147" t="str">
        <f>INDEX(db[SUPPLIER],A1228)</f>
        <v>SAMUDERA ANGKASA JAYA</v>
      </c>
      <c r="E1228" s="147" t="str">
        <f>INDEX(db[QTY/ CTN],A1228)</f>
        <v>640 SET</v>
      </c>
      <c r="F1228" s="147" t="str">
        <f>INDEX(db[JENIS],A1228)</f>
        <v>garisan</v>
      </c>
      <c r="G1228" s="147">
        <f>INDEX(db[QTY X],A1228)</f>
        <v>640</v>
      </c>
      <c r="H1228" s="147" t="str">
        <f>INDEX(db[STN X],A1228)</f>
        <v>SET</v>
      </c>
    </row>
    <row r="1229" spans="1:8" x14ac:dyDescent="0.25">
      <c r="A1229" s="145">
        <v>2104</v>
      </c>
      <c r="C1229" s="147" t="str">
        <f>INDEX(db[NB BM],A1229)</f>
        <v>Garisan set 20cm PS-9810 UNICORN</v>
      </c>
      <c r="D1229" s="147" t="str">
        <f>INDEX(db[SUPPLIER],A1229)</f>
        <v>SBS</v>
      </c>
      <c r="E1229" s="147" t="str">
        <f>INDEX(db[QTY/ CTN],A1229)</f>
        <v>16 BOX (40 PCS)</v>
      </c>
      <c r="F1229" s="147" t="str">
        <f>INDEX(db[JENIS],A1229)</f>
        <v>garisan</v>
      </c>
      <c r="G1229" s="147">
        <f>INDEX(db[QTY X],A1229)</f>
        <v>640</v>
      </c>
      <c r="H1229" s="147" t="str">
        <f>INDEX(db[STN X],A1229)</f>
        <v>PCS</v>
      </c>
    </row>
    <row r="1230" spans="1:8" x14ac:dyDescent="0.25">
      <c r="A1230" s="145">
        <v>2105</v>
      </c>
      <c r="C1230" s="147" t="str">
        <f>INDEX(db[NB BM],A1230)</f>
        <v>Garisan set 20cm PS-9811 BT 21</v>
      </c>
      <c r="D1230" s="147" t="str">
        <f>INDEX(db[SUPPLIER],A1230)</f>
        <v>SBS</v>
      </c>
      <c r="E1230" s="147" t="str">
        <f>INDEX(db[QTY/ CTN],A1230)</f>
        <v>16 BOX (40 PCS)</v>
      </c>
      <c r="F1230" s="147" t="str">
        <f>INDEX(db[JENIS],A1230)</f>
        <v>garisan</v>
      </c>
      <c r="G1230" s="147">
        <f>INDEX(db[QTY X],A1230)</f>
        <v>640</v>
      </c>
      <c r="H1230" s="147" t="str">
        <f>INDEX(db[STN X],A1230)</f>
        <v>PCS</v>
      </c>
    </row>
    <row r="1231" spans="1:8" x14ac:dyDescent="0.25">
      <c r="A1231" s="145">
        <v>2106</v>
      </c>
      <c r="C1231" s="147" t="str">
        <f>INDEX(db[NB BM],A1231)</f>
        <v>Garisan set 20cm PS-9812 D</v>
      </c>
      <c r="D1231" s="147" t="str">
        <f>INDEX(db[SUPPLIER],A1231)</f>
        <v>SBS</v>
      </c>
      <c r="E1231" s="147" t="str">
        <f>INDEX(db[QTY/ CTN],A1231)</f>
        <v>16 BOX (40 PCS)</v>
      </c>
      <c r="F1231" s="147" t="str">
        <f>INDEX(db[JENIS],A1231)</f>
        <v>garisan</v>
      </c>
      <c r="G1231" s="147">
        <f>INDEX(db[QTY X],A1231)</f>
        <v>640</v>
      </c>
      <c r="H1231" s="147" t="str">
        <f>INDEX(db[STN X],A1231)</f>
        <v>PCS</v>
      </c>
    </row>
    <row r="1232" spans="1:8" x14ac:dyDescent="0.25">
      <c r="A1232" s="145">
        <v>2107</v>
      </c>
      <c r="C1232" s="147" t="str">
        <f>INDEX(db[NB BM],A1232)</f>
        <v>Garisan Set ZO-235 PVC</v>
      </c>
      <c r="D1232" s="147" t="str">
        <f>INDEX(db[SUPPLIER],A1232)</f>
        <v>SAMUDERA ANGKASA JAYA</v>
      </c>
      <c r="E1232" s="147" t="str">
        <f>INDEX(db[QTY/ CTN],A1232)</f>
        <v>640 SET</v>
      </c>
      <c r="F1232" s="147" t="str">
        <f>INDEX(db[JENIS],A1232)</f>
        <v>garisan</v>
      </c>
      <c r="G1232" s="147">
        <f>INDEX(db[QTY X],A1232)</f>
        <v>640</v>
      </c>
      <c r="H1232" s="147" t="str">
        <f>INDEX(db[STN X],A1232)</f>
        <v>SET</v>
      </c>
    </row>
    <row r="1233" spans="1:8" x14ac:dyDescent="0.25">
      <c r="A1233" s="145">
        <v>2108</v>
      </c>
      <c r="C1233" s="147" t="str">
        <f>INDEX(db[NB BM],A1233)</f>
        <v>Penggaris XD 1516</v>
      </c>
      <c r="D1233" s="147" t="str">
        <f>INDEX(db[SUPPLIER],A1233)</f>
        <v>SBS</v>
      </c>
      <c r="E1233" s="147" t="str">
        <f>INDEX(db[QTY/ CTN],A1233)</f>
        <v>80 BOX</v>
      </c>
      <c r="F1233" s="147" t="str">
        <f>INDEX(db[JENIS],A1233)</f>
        <v>garisan</v>
      </c>
      <c r="G1233" s="147">
        <f>INDEX(db[QTY X],A1233)</f>
        <v>80</v>
      </c>
      <c r="H1233" s="147" t="str">
        <f>INDEX(db[STN X],A1233)</f>
        <v>BOX</v>
      </c>
    </row>
    <row r="1234" spans="1:8" x14ac:dyDescent="0.25">
      <c r="A1234" s="145">
        <v>2109</v>
      </c>
      <c r="C1234" s="147" t="str">
        <f>INDEX(db[NB BM],A1234)</f>
        <v>Stip ER 1318</v>
      </c>
      <c r="D1234" s="147" t="str">
        <f>INDEX(db[SUPPLIER],A1234)</f>
        <v>SBS</v>
      </c>
      <c r="E1234" s="147" t="str">
        <f>INDEX(db[QTY/ CTN],A1234)</f>
        <v>1 CTN</v>
      </c>
      <c r="F1234" s="147" t="str">
        <f>INDEX(db[JENIS],A1234)</f>
        <v>stip</v>
      </c>
      <c r="G1234" s="147">
        <f>INDEX(db[QTY X],A1234)</f>
        <v>1</v>
      </c>
      <c r="H1234" s="147" t="str">
        <f>INDEX(db[STN X],A1234)</f>
        <v>CTN</v>
      </c>
    </row>
    <row r="1235" spans="1:8" x14ac:dyDescent="0.25">
      <c r="A1235" s="145">
        <v>2110</v>
      </c>
      <c r="C1235" s="147" t="str">
        <f>INDEX(db[NB BM],A1235)</f>
        <v>Penghapus W/B B-3909</v>
      </c>
      <c r="D1235" s="147" t="str">
        <f>INDEX(db[SUPPLIER],A1235)</f>
        <v>PHS</v>
      </c>
      <c r="E1235" s="147" t="str">
        <f>INDEX(db[QTY/ CTN],A1235)</f>
        <v>1 CTN</v>
      </c>
      <c r="F1235" s="147" t="str">
        <f>INDEX(db[JENIS],A1235)</f>
        <v>stip</v>
      </c>
      <c r="G1235" s="147">
        <f>INDEX(db[QTY X],A1235)</f>
        <v>1</v>
      </c>
      <c r="H1235" s="147" t="str">
        <f>INDEX(db[STN X],A1235)</f>
        <v>CTN</v>
      </c>
    </row>
    <row r="1236" spans="1:8" x14ac:dyDescent="0.25">
      <c r="A1236" s="145">
        <v>2111</v>
      </c>
      <c r="C1236" s="147" t="str">
        <f>INDEX(db[NB BM],A1236)</f>
        <v>Penghapus W/B T-68 B-3894</v>
      </c>
      <c r="D1236" s="147" t="str">
        <f>INDEX(db[SUPPLIER],A1236)</f>
        <v>SINAR KOTA</v>
      </c>
      <c r="E1236" s="147" t="str">
        <f>INDEX(db[QTY/ CTN],A1236)</f>
        <v>240 PCS</v>
      </c>
      <c r="F1236" s="147" t="str">
        <f>INDEX(db[JENIS],A1236)</f>
        <v>stip</v>
      </c>
      <c r="G1236" s="147">
        <f>INDEX(db[QTY X],A1236)</f>
        <v>240</v>
      </c>
      <c r="H1236" s="147" t="str">
        <f>INDEX(db[STN X],A1236)</f>
        <v>PCS</v>
      </c>
    </row>
    <row r="1237" spans="1:8" x14ac:dyDescent="0.25">
      <c r="A1237" s="145">
        <v>2112</v>
      </c>
      <c r="C1237" s="147" t="str">
        <f>INDEX(db[NB BM],A1237)</f>
        <v>Penghapus W/B Clear Besar</v>
      </c>
      <c r="D1237" s="147" t="str">
        <f>INDEX(db[SUPPLIER],A1237)</f>
        <v>PHS</v>
      </c>
      <c r="E1237" s="147" t="str">
        <f>INDEX(db[QTY/ CTN],A1237)</f>
        <v>48 LSN</v>
      </c>
      <c r="F1237" s="147" t="str">
        <f>INDEX(db[JENIS],A1237)</f>
        <v>d/m board</v>
      </c>
      <c r="G1237" s="147">
        <f>INDEX(db[QTY X],A1237)</f>
        <v>576</v>
      </c>
      <c r="H1237" s="147" t="str">
        <f>INDEX(db[STN X],A1237)</f>
        <v>PCS</v>
      </c>
    </row>
    <row r="1238" spans="1:8" x14ac:dyDescent="0.25">
      <c r="A1238" s="145">
        <v>2113</v>
      </c>
      <c r="C1238" s="147" t="str">
        <f>INDEX(db[NB BM],A1238)</f>
        <v>Penghapus W/B Clear Besar</v>
      </c>
      <c r="D1238" s="147" t="str">
        <f>INDEX(db[SUPPLIER],A1238)</f>
        <v>PHS</v>
      </c>
      <c r="E1238" s="147" t="str">
        <f>INDEX(db[QTY/ CTN],A1238)</f>
        <v>48 LSN</v>
      </c>
      <c r="F1238" s="147" t="str">
        <f>INDEX(db[JENIS],A1238)</f>
        <v>d/m board</v>
      </c>
      <c r="G1238" s="147">
        <f>INDEX(db[QTY X],A1238)</f>
        <v>576</v>
      </c>
      <c r="H1238" s="147" t="str">
        <f>INDEX(db[STN X],A1238)</f>
        <v>PCS</v>
      </c>
    </row>
    <row r="1239" spans="1:8" x14ac:dyDescent="0.25">
      <c r="A1239" s="145">
        <v>2114</v>
      </c>
      <c r="C1239" s="147" t="str">
        <f>INDEX(db[NB BM],A1239)</f>
        <v>Penghapus W/B Clear Kecil</v>
      </c>
      <c r="D1239" s="147" t="str">
        <f>INDEX(db[SUPPLIER],A1239)</f>
        <v>PHS</v>
      </c>
      <c r="E1239" s="147" t="str">
        <f>INDEX(db[QTY/ CTN],A1239)</f>
        <v>60 LSN</v>
      </c>
      <c r="F1239" s="147" t="str">
        <f>INDEX(db[JENIS],A1239)</f>
        <v>d/m board</v>
      </c>
      <c r="G1239" s="147">
        <f>INDEX(db[QTY X],A1239)</f>
        <v>720</v>
      </c>
      <c r="H1239" s="147" t="str">
        <f>INDEX(db[STN X],A1239)</f>
        <v>PCS</v>
      </c>
    </row>
    <row r="1240" spans="1:8" x14ac:dyDescent="0.25">
      <c r="A1240" s="145">
        <v>2115</v>
      </c>
      <c r="C1240" s="147" t="str">
        <f>INDEX(db[NB BM],A1240)</f>
        <v>Penghapus W/B Clear Kecil</v>
      </c>
      <c r="D1240" s="147" t="str">
        <f>INDEX(db[SUPPLIER],A1240)</f>
        <v>PHS</v>
      </c>
      <c r="E1240" s="147" t="str">
        <f>INDEX(db[QTY/ CTN],A1240)</f>
        <v>60 LSN</v>
      </c>
      <c r="F1240" s="147" t="str">
        <f>INDEX(db[JENIS],A1240)</f>
        <v>d/m board</v>
      </c>
      <c r="G1240" s="147">
        <f>INDEX(db[QTY X],A1240)</f>
        <v>720</v>
      </c>
      <c r="H1240" s="147" t="str">
        <f>INDEX(db[STN X],A1240)</f>
        <v>PCS</v>
      </c>
    </row>
    <row r="1241" spans="1:8" x14ac:dyDescent="0.25">
      <c r="A1241" s="145">
        <v>2116</v>
      </c>
      <c r="C1241" s="147" t="str">
        <f>INDEX(db[NB BM],A1241)</f>
        <v>Pc Topla 2879B Br</v>
      </c>
      <c r="D1241" s="147">
        <f>INDEX(db[SUPPLIER],A1241)</f>
        <v>0</v>
      </c>
      <c r="E1241" s="147">
        <f>INDEX(db[QTY/ CTN],A1241)</f>
        <v>0</v>
      </c>
      <c r="F1241" s="147">
        <f>INDEX(db[JENIS],A1241)</f>
        <v>0</v>
      </c>
      <c r="G1241" s="147" t="e">
        <f>INDEX(db[QTY X],A1241)</f>
        <v>#VALUE!</v>
      </c>
      <c r="H1241" s="147" t="str">
        <f>INDEX(db[STN X],A1241)</f>
        <v/>
      </c>
    </row>
    <row r="1242" spans="1:8" x14ac:dyDescent="0.25">
      <c r="A1242" s="145">
        <v>2117</v>
      </c>
      <c r="C1242" s="147" t="str">
        <f>INDEX(db[NB BM],A1242)</f>
        <v>Bensia 03LM 4 (6202)</v>
      </c>
      <c r="D1242" s="147" t="str">
        <f>INDEX(db[SUPPLIER],A1242)</f>
        <v>MEDIA DHARMA</v>
      </c>
      <c r="E1242" s="147" t="str">
        <f>INDEX(db[QTY/ CTN],A1242)</f>
        <v>48 BOX (42 PCS)</v>
      </c>
      <c r="F1242" s="147" t="str">
        <f>INDEX(db[JENIS],A1242)</f>
        <v>bensia</v>
      </c>
      <c r="G1242" s="147">
        <f>INDEX(db[QTY X],A1242)</f>
        <v>2016</v>
      </c>
      <c r="H1242" s="147" t="str">
        <f>INDEX(db[STN X],A1242)</f>
        <v>PCS</v>
      </c>
    </row>
    <row r="1243" spans="1:8" x14ac:dyDescent="0.25">
      <c r="A1243" s="145">
        <v>2118</v>
      </c>
      <c r="C1243" s="147" t="str">
        <f>INDEX(db[NB BM],A1243)</f>
        <v>Bensia 04LM 1 (5921)</v>
      </c>
      <c r="D1243" s="147" t="str">
        <f>INDEX(db[SUPPLIER],A1243)</f>
        <v>MEDIA DHARMA</v>
      </c>
      <c r="E1243" s="147" t="str">
        <f>INDEX(db[QTY/ CTN],A1243)</f>
        <v>48 BOX (50 PCS)</v>
      </c>
      <c r="F1243" s="147" t="str">
        <f>INDEX(db[JENIS],A1243)</f>
        <v>bensia</v>
      </c>
      <c r="G1243" s="147">
        <f>INDEX(db[QTY X],A1243)</f>
        <v>2400</v>
      </c>
      <c r="H1243" s="147" t="str">
        <f>INDEX(db[STN X],A1243)</f>
        <v>PCS</v>
      </c>
    </row>
    <row r="1244" spans="1:8" x14ac:dyDescent="0.25">
      <c r="A1244" s="145">
        <v>2119</v>
      </c>
      <c r="C1244" s="147" t="str">
        <f>INDEX(db[NB BM],A1244)</f>
        <v>Bensia 05LM 2 (6021)</v>
      </c>
      <c r="D1244" s="147" t="str">
        <f>INDEX(db[SUPPLIER],A1244)</f>
        <v>MEDIA DHARMA</v>
      </c>
      <c r="E1244" s="147" t="str">
        <f>INDEX(db[QTY/ CTN],A1244)</f>
        <v>48 BOX (42 PCS)</v>
      </c>
      <c r="F1244" s="147" t="str">
        <f>INDEX(db[JENIS],A1244)</f>
        <v>bensia</v>
      </c>
      <c r="G1244" s="147">
        <f>INDEX(db[QTY X],A1244)</f>
        <v>2016</v>
      </c>
      <c r="H1244" s="147" t="str">
        <f>INDEX(db[STN X],A1244)</f>
        <v>PCS</v>
      </c>
    </row>
    <row r="1245" spans="1:8" x14ac:dyDescent="0.25">
      <c r="A1245" s="145">
        <v>2120</v>
      </c>
      <c r="C1245" s="147" t="str">
        <f>INDEX(db[NB BM],A1245)</f>
        <v>Bensia 06LM 1 (6034)</v>
      </c>
      <c r="D1245" s="147" t="str">
        <f>INDEX(db[SUPPLIER],A1245)</f>
        <v>MEDIA DHARMA</v>
      </c>
      <c r="E1245" s="147" t="str">
        <f>INDEX(db[QTY/ CTN],A1245)</f>
        <v>48 BOX (36 PCS)</v>
      </c>
      <c r="F1245" s="147" t="str">
        <f>INDEX(db[JENIS],A1245)</f>
        <v>bensia</v>
      </c>
      <c r="G1245" s="147">
        <f>INDEX(db[QTY X],A1245)</f>
        <v>1728</v>
      </c>
      <c r="H1245" s="147" t="str">
        <f>INDEX(db[STN X],A1245)</f>
        <v>PCS</v>
      </c>
    </row>
    <row r="1246" spans="1:8" x14ac:dyDescent="0.25">
      <c r="A1246" s="145">
        <v>2121</v>
      </c>
      <c r="C1246" s="147" t="str">
        <f>INDEX(db[NB BM],A1246)</f>
        <v>Bensia 08LM 1 (6221)</v>
      </c>
      <c r="D1246" s="147" t="str">
        <f>INDEX(db[SUPPLIER],A1246)</f>
        <v>MEDIA DHARMA</v>
      </c>
      <c r="E1246" s="147" t="str">
        <f>INDEX(db[QTY/ CTN],A1246)</f>
        <v>48 BOX (36 PCS)</v>
      </c>
      <c r="F1246" s="147" t="str">
        <f>INDEX(db[JENIS],A1246)</f>
        <v>bensia</v>
      </c>
      <c r="G1246" s="147">
        <f>INDEX(db[QTY X],A1246)</f>
        <v>1728</v>
      </c>
      <c r="H1246" s="147" t="str">
        <f>INDEX(db[STN X],A1246)</f>
        <v>PCS</v>
      </c>
    </row>
    <row r="1247" spans="1:8" x14ac:dyDescent="0.25">
      <c r="A1247" s="145">
        <v>2122</v>
      </c>
      <c r="C1247" s="147" t="str">
        <f>INDEX(db[NB BM],A1247)</f>
        <v>Bensia 09LM 1 (6213)</v>
      </c>
      <c r="D1247" s="147" t="str">
        <f>INDEX(db[SUPPLIER],A1247)</f>
        <v>MEDIA DHARMA</v>
      </c>
      <c r="E1247" s="147" t="str">
        <f>INDEX(db[QTY/ CTN],A1247)</f>
        <v>48 BOX (42 PCS)</v>
      </c>
      <c r="F1247" s="147" t="str">
        <f>INDEX(db[JENIS],A1247)</f>
        <v>bensia</v>
      </c>
      <c r="G1247" s="147">
        <f>INDEX(db[QTY X],A1247)</f>
        <v>2016</v>
      </c>
      <c r="H1247" s="147" t="str">
        <f>INDEX(db[STN X],A1247)</f>
        <v>PCS</v>
      </c>
    </row>
    <row r="1248" spans="1:8" x14ac:dyDescent="0.25">
      <c r="A1248" s="145">
        <v>2124</v>
      </c>
      <c r="C1248" s="147" t="str">
        <f>INDEX(db[NB BM],A1248)</f>
        <v>PW 12W Kayagi KY-CP 1210 Panjang</v>
      </c>
      <c r="D1248" s="147">
        <f>INDEX(db[SUPPLIER],A1248)</f>
        <v>99</v>
      </c>
      <c r="E1248" s="147" t="str">
        <f>INDEX(db[QTY/ CTN],A1248)</f>
        <v>240 SET</v>
      </c>
      <c r="F1248" s="147" t="str">
        <f>INDEX(db[JENIS],A1248)</f>
        <v>pw</v>
      </c>
      <c r="G1248" s="147">
        <f>INDEX(db[QTY X],A1248)</f>
        <v>240</v>
      </c>
      <c r="H1248" s="147" t="str">
        <f>INDEX(db[STN X],A1248)</f>
        <v>SET</v>
      </c>
    </row>
    <row r="1249" spans="1:8" x14ac:dyDescent="0.25">
      <c r="A1249" s="145">
        <v>2125</v>
      </c>
      <c r="C1249" s="147" t="str">
        <f>INDEX(db[NB BM],A1249)</f>
        <v>Bensia 13LM 1 (6212)</v>
      </c>
      <c r="D1249" s="147" t="str">
        <f>INDEX(db[SUPPLIER],A1249)</f>
        <v>MEDIA DHARMA</v>
      </c>
      <c r="E1249" s="147" t="str">
        <f>INDEX(db[QTY/ CTN],A1249)</f>
        <v>48 BOX (50 PCS)</v>
      </c>
      <c r="F1249" s="147" t="str">
        <f>INDEX(db[JENIS],A1249)</f>
        <v>bensia</v>
      </c>
      <c r="G1249" s="147">
        <f>INDEX(db[QTY X],A1249)</f>
        <v>2400</v>
      </c>
      <c r="H1249" s="147" t="str">
        <f>INDEX(db[STN X],A1249)</f>
        <v>PCS</v>
      </c>
    </row>
    <row r="1250" spans="1:8" x14ac:dyDescent="0.25">
      <c r="A1250" s="145">
        <v>2126</v>
      </c>
      <c r="C1250" s="147" t="str">
        <f>INDEX(db[NB BM],A1250)</f>
        <v>Pensil 2B Fancy KY-PF3025</v>
      </c>
      <c r="D1250" s="147" t="str">
        <f>INDEX(db[SUPPLIER],A1250)</f>
        <v>DB</v>
      </c>
      <c r="E1250" s="147" t="str">
        <f>INDEX(db[QTY/ CTN],A1250)</f>
        <v>360 LSN</v>
      </c>
      <c r="F1250" s="147" t="str">
        <f>INDEX(db[JENIS],A1250)</f>
        <v>pensil</v>
      </c>
      <c r="G1250" s="147">
        <f>INDEX(db[QTY X],A1250)</f>
        <v>4320</v>
      </c>
      <c r="H1250" s="147" t="str">
        <f>INDEX(db[STN X],A1250)</f>
        <v>PCS</v>
      </c>
    </row>
    <row r="1251" spans="1:8" x14ac:dyDescent="0.25">
      <c r="A1251" s="145">
        <v>2127</v>
      </c>
      <c r="C1251" s="147" t="str">
        <f>INDEX(db[NB BM],A1251)</f>
        <v>Pensil 2B Fancy KY-PF3050</v>
      </c>
      <c r="D1251" s="147" t="str">
        <f>INDEX(db[SUPPLIER],A1251)</f>
        <v>DB</v>
      </c>
      <c r="E1251" s="147" t="str">
        <f>INDEX(db[QTY/ CTN],A1251)</f>
        <v>360 LSN</v>
      </c>
      <c r="F1251" s="147" t="str">
        <f>INDEX(db[JENIS],A1251)</f>
        <v>pensil</v>
      </c>
      <c r="G1251" s="147">
        <f>INDEX(db[QTY X],A1251)</f>
        <v>4320</v>
      </c>
      <c r="H1251" s="147" t="str">
        <f>INDEX(db[STN X],A1251)</f>
        <v>PCS</v>
      </c>
    </row>
    <row r="1252" spans="1:8" x14ac:dyDescent="0.25">
      <c r="A1252" s="145">
        <v>2128</v>
      </c>
      <c r="C1252" s="147" t="str">
        <f>INDEX(db[NB BM],A1252)</f>
        <v>Pensil 2B Fancy KY-PF3051</v>
      </c>
      <c r="D1252" s="147" t="str">
        <f>INDEX(db[SUPPLIER],A1252)</f>
        <v>DB</v>
      </c>
      <c r="E1252" s="147" t="str">
        <f>INDEX(db[QTY/ CTN],A1252)</f>
        <v>360 LSN</v>
      </c>
      <c r="F1252" s="147" t="str">
        <f>INDEX(db[JENIS],A1252)</f>
        <v>pensil</v>
      </c>
      <c r="G1252" s="147">
        <f>INDEX(db[QTY X],A1252)</f>
        <v>4320</v>
      </c>
      <c r="H1252" s="147" t="str">
        <f>INDEX(db[STN X],A1252)</f>
        <v>PCS</v>
      </c>
    </row>
    <row r="1253" spans="1:8" x14ac:dyDescent="0.25">
      <c r="A1253" s="145">
        <v>2129</v>
      </c>
      <c r="C1253" s="147" t="str">
        <f>INDEX(db[NB BM],A1253)</f>
        <v>Pensil 2B Fancy KY-PF3059</v>
      </c>
      <c r="D1253" s="147" t="str">
        <f>INDEX(db[SUPPLIER],A1253)</f>
        <v>DB</v>
      </c>
      <c r="E1253" s="147" t="str">
        <f>INDEX(db[QTY/ CTN],A1253)</f>
        <v>360 LSN</v>
      </c>
      <c r="F1253" s="147" t="str">
        <f>INDEX(db[JENIS],A1253)</f>
        <v>pensil</v>
      </c>
      <c r="G1253" s="147">
        <f>INDEX(db[QTY X],A1253)</f>
        <v>4320</v>
      </c>
      <c r="H1253" s="147" t="str">
        <f>INDEX(db[STN X],A1253)</f>
        <v>PCS</v>
      </c>
    </row>
    <row r="1254" spans="1:8" x14ac:dyDescent="0.25">
      <c r="A1254" s="145">
        <v>2130</v>
      </c>
      <c r="C1254" s="147" t="str">
        <f>INDEX(db[NB BM],A1254)</f>
        <v>Pensil 2B Fancy KY-PF3064</v>
      </c>
      <c r="D1254" s="147" t="str">
        <f>INDEX(db[SUPPLIER],A1254)</f>
        <v>DB</v>
      </c>
      <c r="E1254" s="147" t="str">
        <f>INDEX(db[QTY/ CTN],A1254)</f>
        <v>360 LSN</v>
      </c>
      <c r="F1254" s="147" t="str">
        <f>INDEX(db[JENIS],A1254)</f>
        <v>pensil</v>
      </c>
      <c r="G1254" s="147">
        <f>INDEX(db[QTY X],A1254)</f>
        <v>4320</v>
      </c>
      <c r="H1254" s="147" t="str">
        <f>INDEX(db[STN X],A1254)</f>
        <v>PCS</v>
      </c>
    </row>
    <row r="1255" spans="1:8" x14ac:dyDescent="0.25">
      <c r="A1255" s="145">
        <v>2131</v>
      </c>
      <c r="C1255" s="147" t="str">
        <f>INDEX(db[NB BM],A1255)</f>
        <v>Pensil 2B Fancy KY-PF3065</v>
      </c>
      <c r="D1255" s="147" t="str">
        <f>INDEX(db[SUPPLIER],A1255)</f>
        <v>DB</v>
      </c>
      <c r="E1255" s="147" t="str">
        <f>INDEX(db[QTY/ CTN],A1255)</f>
        <v>360 LSN</v>
      </c>
      <c r="F1255" s="147" t="str">
        <f>INDEX(db[JENIS],A1255)</f>
        <v>pensil</v>
      </c>
      <c r="G1255" s="147">
        <f>INDEX(db[QTY X],A1255)</f>
        <v>4320</v>
      </c>
      <c r="H1255" s="147" t="str">
        <f>INDEX(db[STN X],A1255)</f>
        <v>PCS</v>
      </c>
    </row>
    <row r="1256" spans="1:8" x14ac:dyDescent="0.25">
      <c r="A1256" s="145">
        <v>2132</v>
      </c>
      <c r="C1256" s="147" t="str">
        <f>INDEX(db[NB BM],A1256)</f>
        <v>Pensil 2B Fancy KY-PF 3066</v>
      </c>
      <c r="D1256" s="147" t="str">
        <f>INDEX(db[SUPPLIER],A1256)</f>
        <v>DB STATIONERY</v>
      </c>
      <c r="E1256" s="147" t="str">
        <f>INDEX(db[QTY/ CTN],A1256)</f>
        <v>360 LSN</v>
      </c>
      <c r="F1256" s="147" t="str">
        <f>INDEX(db[JENIS],A1256)</f>
        <v>pensil</v>
      </c>
      <c r="G1256" s="147">
        <f>INDEX(db[QTY X],A1256)</f>
        <v>4320</v>
      </c>
      <c r="H1256" s="147" t="str">
        <f>INDEX(db[STN X],A1256)</f>
        <v>PCS</v>
      </c>
    </row>
    <row r="1257" spans="1:8" x14ac:dyDescent="0.25">
      <c r="A1257" s="145">
        <v>2135</v>
      </c>
      <c r="C1257" s="147" t="str">
        <f>INDEX(db[NB BM],A1257)</f>
        <v>Pensil 2B Kayagi Fancy KY-PF3063</v>
      </c>
      <c r="D1257" s="147" t="str">
        <f>INDEX(db[SUPPLIER],A1257)</f>
        <v>DB</v>
      </c>
      <c r="E1257" s="147" t="str">
        <f>INDEX(db[QTY/ CTN],A1257)</f>
        <v>360 LSN</v>
      </c>
      <c r="F1257" s="147" t="str">
        <f>INDEX(db[JENIS],A1257)</f>
        <v>pensil</v>
      </c>
      <c r="G1257" s="147">
        <f>INDEX(db[QTY X],A1257)</f>
        <v>4320</v>
      </c>
      <c r="H1257" s="147" t="str">
        <f>INDEX(db[STN X],A1257)</f>
        <v>PCS</v>
      </c>
    </row>
    <row r="1258" spans="1:8" x14ac:dyDescent="0.25">
      <c r="A1258" s="145">
        <v>2136</v>
      </c>
      <c r="C1258" s="147" t="str">
        <f>INDEX(db[NB BM],A1258)</f>
        <v>Pensil 2B Kayagi KY-PB3036</v>
      </c>
      <c r="D1258" s="147" t="str">
        <f>INDEX(db[SUPPLIER],A1258)</f>
        <v>DB</v>
      </c>
      <c r="E1258" s="147" t="str">
        <f>INDEX(db[QTY/ CTN],A1258)</f>
        <v>360 LSN</v>
      </c>
      <c r="F1258" s="147" t="str">
        <f>INDEX(db[JENIS],A1258)</f>
        <v>pensil</v>
      </c>
      <c r="G1258" s="147">
        <f>INDEX(db[QTY X],A1258)</f>
        <v>4320</v>
      </c>
      <c r="H1258" s="147" t="str">
        <f>INDEX(db[STN X],A1258)</f>
        <v>PCS</v>
      </c>
    </row>
    <row r="1259" spans="1:8" x14ac:dyDescent="0.25">
      <c r="A1259" s="145">
        <v>2137</v>
      </c>
      <c r="C1259" s="147" t="str">
        <f>INDEX(db[NB BM],A1259)</f>
        <v>Pensil 2B Kayagi KY-PF2026</v>
      </c>
      <c r="D1259" s="147" t="str">
        <f>INDEX(db[SUPPLIER],A1259)</f>
        <v>DB</v>
      </c>
      <c r="E1259" s="147" t="str">
        <f>INDEX(db[QTY/ CTN],A1259)</f>
        <v>360 LSN</v>
      </c>
      <c r="F1259" s="147" t="str">
        <f>INDEX(db[JENIS],A1259)</f>
        <v>pensil</v>
      </c>
      <c r="G1259" s="147">
        <f>INDEX(db[QTY X],A1259)</f>
        <v>4320</v>
      </c>
      <c r="H1259" s="147" t="str">
        <f>INDEX(db[STN X],A1259)</f>
        <v>PCS</v>
      </c>
    </row>
    <row r="1260" spans="1:8" x14ac:dyDescent="0.25">
      <c r="A1260" s="145">
        <v>2138</v>
      </c>
      <c r="C1260" s="147" t="str">
        <f>INDEX(db[NB BM],A1260)</f>
        <v>Pensil 2B Kayagi KY-PF3039</v>
      </c>
      <c r="D1260" s="147" t="str">
        <f>INDEX(db[SUPPLIER],A1260)</f>
        <v>DB</v>
      </c>
      <c r="E1260" s="147" t="str">
        <f>INDEX(db[QTY/ CTN],A1260)</f>
        <v>360 LSN</v>
      </c>
      <c r="F1260" s="147" t="str">
        <f>INDEX(db[JENIS],A1260)</f>
        <v>pensil</v>
      </c>
      <c r="G1260" s="147">
        <f>INDEX(db[QTY X],A1260)</f>
        <v>4320</v>
      </c>
      <c r="H1260" s="147" t="str">
        <f>INDEX(db[STN X],A1260)</f>
        <v>PCS</v>
      </c>
    </row>
    <row r="1261" spans="1:8" x14ac:dyDescent="0.25">
      <c r="A1261" s="145">
        <v>2139</v>
      </c>
      <c r="C1261" s="147" t="str">
        <f>INDEX(db[NB BM],A1261)</f>
        <v>Pensil 2B Kayagi KY-PF3040</v>
      </c>
      <c r="D1261" s="147" t="str">
        <f>INDEX(db[SUPPLIER],A1261)</f>
        <v>DB</v>
      </c>
      <c r="E1261" s="147" t="str">
        <f>INDEX(db[QTY/ CTN],A1261)</f>
        <v>360 LSN</v>
      </c>
      <c r="F1261" s="147" t="str">
        <f>INDEX(db[JENIS],A1261)</f>
        <v>pensil</v>
      </c>
      <c r="G1261" s="147">
        <f>INDEX(db[QTY X],A1261)</f>
        <v>4320</v>
      </c>
      <c r="H1261" s="147" t="str">
        <f>INDEX(db[STN X],A1261)</f>
        <v>PCS</v>
      </c>
    </row>
    <row r="1262" spans="1:8" x14ac:dyDescent="0.25">
      <c r="A1262" s="145">
        <v>2140</v>
      </c>
      <c r="C1262" s="147" t="str">
        <f>INDEX(db[NB BM],A1262)</f>
        <v>Pensil 2B Kayagi KY-PF3042</v>
      </c>
      <c r="D1262" s="147" t="str">
        <f>INDEX(db[SUPPLIER],A1262)</f>
        <v>DB</v>
      </c>
      <c r="E1262" s="147" t="str">
        <f>INDEX(db[QTY/ CTN],A1262)</f>
        <v>360 LSN</v>
      </c>
      <c r="F1262" s="147" t="str">
        <f>INDEX(db[JENIS],A1262)</f>
        <v>pensil</v>
      </c>
      <c r="G1262" s="147">
        <f>INDEX(db[QTY X],A1262)</f>
        <v>4320</v>
      </c>
      <c r="H1262" s="147" t="str">
        <f>INDEX(db[STN X],A1262)</f>
        <v>PCS</v>
      </c>
    </row>
    <row r="1263" spans="1:8" x14ac:dyDescent="0.25">
      <c r="A1263" s="145">
        <v>2141</v>
      </c>
      <c r="C1263" s="147" t="str">
        <f>INDEX(db[NB BM],A1263)</f>
        <v>Pensil 2B Kayagi KY-PF3052</v>
      </c>
      <c r="D1263" s="147" t="str">
        <f>INDEX(db[SUPPLIER],A1263)</f>
        <v>DB</v>
      </c>
      <c r="E1263" s="147" t="str">
        <f>INDEX(db[QTY/ CTN],A1263)</f>
        <v>360 LSN</v>
      </c>
      <c r="F1263" s="147" t="str">
        <f>INDEX(db[JENIS],A1263)</f>
        <v>pensil</v>
      </c>
      <c r="G1263" s="147">
        <f>INDEX(db[QTY X],A1263)</f>
        <v>4320</v>
      </c>
      <c r="H1263" s="147" t="str">
        <f>INDEX(db[STN X],A1263)</f>
        <v>PCS</v>
      </c>
    </row>
    <row r="1264" spans="1:8" x14ac:dyDescent="0.25">
      <c r="A1264" s="145">
        <v>2142</v>
      </c>
      <c r="C1264" s="147" t="str">
        <f>INDEX(db[NB BM],A1264)</f>
        <v>Pensil 2B Kayagi KY-PF3052L</v>
      </c>
      <c r="D1264" s="147" t="str">
        <f>INDEX(db[SUPPLIER],A1264)</f>
        <v>DB</v>
      </c>
      <c r="E1264" s="147" t="str">
        <f>INDEX(db[QTY/ CTN],A1264)</f>
        <v>12 LSN</v>
      </c>
      <c r="F1264" s="147" t="str">
        <f>INDEX(db[JENIS],A1264)</f>
        <v>pensil</v>
      </c>
      <c r="G1264" s="147">
        <f>INDEX(db[QTY X],A1264)</f>
        <v>144</v>
      </c>
      <c r="H1264" s="147" t="str">
        <f>INDEX(db[STN X],A1264)</f>
        <v>PCS</v>
      </c>
    </row>
    <row r="1265" spans="1:8" x14ac:dyDescent="0.25">
      <c r="A1265" s="145">
        <v>2143</v>
      </c>
      <c r="C1265" s="147" t="str">
        <f>INDEX(db[NB BM],A1265)</f>
        <v>Pensil 2B Kayagi KY-PF 3053</v>
      </c>
      <c r="D1265" s="147" t="str">
        <f>INDEX(db[SUPPLIER],A1265)</f>
        <v>DB</v>
      </c>
      <c r="E1265" s="147" t="str">
        <f>INDEX(db[QTY/ CTN],A1265)</f>
        <v>360 LSN</v>
      </c>
      <c r="F1265" s="147" t="str">
        <f>INDEX(db[JENIS],A1265)</f>
        <v>pensil</v>
      </c>
      <c r="G1265" s="147">
        <f>INDEX(db[QTY X],A1265)</f>
        <v>4320</v>
      </c>
      <c r="H1265" s="147" t="str">
        <f>INDEX(db[STN X],A1265)</f>
        <v>PCS</v>
      </c>
    </row>
    <row r="1266" spans="1:8" x14ac:dyDescent="0.25">
      <c r="A1266" s="145">
        <v>2144</v>
      </c>
      <c r="C1266" s="147" t="str">
        <f>INDEX(db[NB BM],A1266)</f>
        <v>Pensil 2B Kayagi KY-PF3056</v>
      </c>
      <c r="D1266" s="147" t="str">
        <f>INDEX(db[SUPPLIER],A1266)</f>
        <v>DB</v>
      </c>
      <c r="E1266" s="147" t="str">
        <f>INDEX(db[QTY/ CTN],A1266)</f>
        <v>360 LSN</v>
      </c>
      <c r="F1266" s="147" t="str">
        <f>INDEX(db[JENIS],A1266)</f>
        <v>pensil</v>
      </c>
      <c r="G1266" s="147">
        <f>INDEX(db[QTY X],A1266)</f>
        <v>4320</v>
      </c>
      <c r="H1266" s="147" t="str">
        <f>INDEX(db[STN X],A1266)</f>
        <v>PCS</v>
      </c>
    </row>
    <row r="1267" spans="1:8" x14ac:dyDescent="0.25">
      <c r="A1267" s="145">
        <v>2145</v>
      </c>
      <c r="C1267" s="147" t="str">
        <f>INDEX(db[NB BM],A1267)</f>
        <v>Pensil 2B Kayagi KY-PF3060</v>
      </c>
      <c r="D1267" s="147" t="str">
        <f>INDEX(db[SUPPLIER],A1267)</f>
        <v>DB</v>
      </c>
      <c r="E1267" s="147" t="str">
        <f>INDEX(db[QTY/ CTN],A1267)</f>
        <v>360 LSN</v>
      </c>
      <c r="F1267" s="147" t="str">
        <f>INDEX(db[JENIS],A1267)</f>
        <v>pensil</v>
      </c>
      <c r="G1267" s="147">
        <f>INDEX(db[QTY X],A1267)</f>
        <v>4320</v>
      </c>
      <c r="H1267" s="147" t="str">
        <f>INDEX(db[STN X],A1267)</f>
        <v>PCS</v>
      </c>
    </row>
    <row r="1268" spans="1:8" x14ac:dyDescent="0.25">
      <c r="A1268" s="145">
        <v>2146</v>
      </c>
      <c r="C1268" s="147" t="str">
        <f>INDEX(db[NB BM],A1268)</f>
        <v>Pensil 2B Kayagi KY-PF3061</v>
      </c>
      <c r="D1268" s="147" t="str">
        <f>INDEX(db[SUPPLIER],A1268)</f>
        <v>DB</v>
      </c>
      <c r="E1268" s="147" t="str">
        <f>INDEX(db[QTY/ CTN],A1268)</f>
        <v>360 LSN</v>
      </c>
      <c r="F1268" s="147" t="str">
        <f>INDEX(db[JENIS],A1268)</f>
        <v>pensil</v>
      </c>
      <c r="G1268" s="147">
        <f>INDEX(db[QTY X],A1268)</f>
        <v>4320</v>
      </c>
      <c r="H1268" s="147" t="str">
        <f>INDEX(db[STN X],A1268)</f>
        <v>PCS</v>
      </c>
    </row>
    <row r="1269" spans="1:8" x14ac:dyDescent="0.25">
      <c r="A1269" s="145">
        <v>2147</v>
      </c>
      <c r="C1269" s="147" t="str">
        <f>INDEX(db[NB BM],A1269)</f>
        <v>Pensil 2B Kayagi KY-PF3062</v>
      </c>
      <c r="D1269" s="147" t="str">
        <f>INDEX(db[SUPPLIER],A1269)</f>
        <v>DB</v>
      </c>
      <c r="E1269" s="147" t="str">
        <f>INDEX(db[QTY/ CTN],A1269)</f>
        <v>360 LSN</v>
      </c>
      <c r="F1269" s="147" t="str">
        <f>INDEX(db[JENIS],A1269)</f>
        <v>pensil</v>
      </c>
      <c r="G1269" s="147">
        <f>INDEX(db[QTY X],A1269)</f>
        <v>4320</v>
      </c>
      <c r="H1269" s="147" t="str">
        <f>INDEX(db[STN X],A1269)</f>
        <v>PCS</v>
      </c>
    </row>
    <row r="1270" spans="1:8" x14ac:dyDescent="0.25">
      <c r="A1270" s="145">
        <v>2148</v>
      </c>
      <c r="C1270" s="147" t="str">
        <f>INDEX(db[NB BM],A1270)</f>
        <v>Pensil 2B Kayagi PS-2028</v>
      </c>
      <c r="D1270" s="147" t="str">
        <f>INDEX(db[SUPPLIER],A1270)</f>
        <v>DB</v>
      </c>
      <c r="E1270" s="147" t="str">
        <f>INDEX(db[QTY/ CTN],A1270)</f>
        <v>360 LSN</v>
      </c>
      <c r="F1270" s="147" t="str">
        <f>INDEX(db[JENIS],A1270)</f>
        <v>pensil</v>
      </c>
      <c r="G1270" s="147">
        <f>INDEX(db[QTY X],A1270)</f>
        <v>4320</v>
      </c>
      <c r="H1270" s="147" t="str">
        <f>INDEX(db[STN X],A1270)</f>
        <v>PCS</v>
      </c>
    </row>
    <row r="1271" spans="1:8" x14ac:dyDescent="0.25">
      <c r="A1271" s="145">
        <v>2149</v>
      </c>
      <c r="C1271" s="147" t="str">
        <f>INDEX(db[NB BM],A1271)</f>
        <v>Pensil Carpenter 500</v>
      </c>
      <c r="D1271" s="147" t="str">
        <f>INDEX(db[SUPPLIER],A1271)</f>
        <v>BAHAGIA TEGUH</v>
      </c>
      <c r="E1271" s="147" t="str">
        <f>INDEX(db[QTY/ CTN],A1271)</f>
        <v>20 GRS</v>
      </c>
      <c r="F1271" s="147" t="str">
        <f>INDEX(db[JENIS],A1271)</f>
        <v>pencil</v>
      </c>
      <c r="G1271" s="147">
        <f>INDEX(db[QTY X],A1271)</f>
        <v>2880</v>
      </c>
      <c r="H1271" s="147" t="str">
        <f>INDEX(db[STN X],A1271)</f>
        <v>PCS</v>
      </c>
    </row>
    <row r="1272" spans="1:8" x14ac:dyDescent="0.25">
      <c r="A1272" s="145">
        <v>2153</v>
      </c>
      <c r="C1272" s="147" t="str">
        <f>INDEX(db[NB BM],A1272)</f>
        <v>Pw 12W CP-12L Panjang</v>
      </c>
      <c r="D1272" s="147" t="str">
        <f>INDEX(db[SUPPLIER],A1272)</f>
        <v>SAMUDERA ANGKASA JAYA</v>
      </c>
      <c r="E1272" s="147" t="str">
        <f>INDEX(db[QTY/ CTN],A1272)</f>
        <v>240 SET</v>
      </c>
      <c r="F1272" s="147" t="str">
        <f>INDEX(db[JENIS],A1272)</f>
        <v>pw</v>
      </c>
      <c r="G1272" s="147">
        <f>INDEX(db[QTY X],A1272)</f>
        <v>240</v>
      </c>
      <c r="H1272" s="147" t="str">
        <f>INDEX(db[STN X],A1272)</f>
        <v>SET</v>
      </c>
    </row>
    <row r="1273" spans="1:8" x14ac:dyDescent="0.25">
      <c r="A1273" s="145">
        <v>2154</v>
      </c>
      <c r="C1273" s="147" t="str">
        <f>INDEX(db[NB BM],A1273)</f>
        <v>PW Twin KY-CP1224</v>
      </c>
      <c r="D1273" s="147">
        <f>INDEX(db[SUPPLIER],A1273)</f>
        <v>99</v>
      </c>
      <c r="E1273" s="147" t="str">
        <f>INDEX(db[QTY/ CTN],A1273)</f>
        <v>288 SET</v>
      </c>
      <c r="F1273" s="147" t="str">
        <f>INDEX(db[JENIS],A1273)</f>
        <v>pw</v>
      </c>
      <c r="G1273" s="147">
        <f>INDEX(db[QTY X],A1273)</f>
        <v>288</v>
      </c>
      <c r="H1273" s="147" t="str">
        <f>INDEX(db[STN X],A1273)</f>
        <v>SET</v>
      </c>
    </row>
    <row r="1274" spans="1:8" x14ac:dyDescent="0.25">
      <c r="A1274" s="145">
        <v>2155</v>
      </c>
      <c r="C1274" s="147" t="str">
        <f>INDEX(db[NB BM],A1274)</f>
        <v>Pensil Zhong Hua 69 2B</v>
      </c>
      <c r="D1274" s="147" t="str">
        <f>INDEX(db[SUPPLIER],A1274)</f>
        <v>BAHAGIA TEGUH</v>
      </c>
      <c r="E1274" s="147" t="str">
        <f>INDEX(db[QTY/ CTN],A1274)</f>
        <v>10 BOX</v>
      </c>
      <c r="F1274" s="147" t="str">
        <f>INDEX(db[JENIS],A1274)</f>
        <v>pensil</v>
      </c>
      <c r="G1274" s="147">
        <f>INDEX(db[QTY X],A1274)</f>
        <v>10</v>
      </c>
      <c r="H1274" s="147" t="str">
        <f>INDEX(db[STN X],A1274)</f>
        <v>BOX</v>
      </c>
    </row>
    <row r="1275" spans="1:8" x14ac:dyDescent="0.25">
      <c r="A1275" s="145">
        <v>2156</v>
      </c>
      <c r="C1275" s="147" t="str">
        <f>INDEX(db[NB BM],A1275)</f>
        <v>Pensil Zhong Hua 6925-2B/B Oval</v>
      </c>
      <c r="D1275" s="147" t="str">
        <f>INDEX(db[SUPPLIER],A1275)</f>
        <v>LAUTAN MAS ASIA</v>
      </c>
      <c r="E1275" s="147" t="str">
        <f>INDEX(db[QTY/ CTN],A1275)</f>
        <v>40 BOX (64 PCS)</v>
      </c>
      <c r="F1275" s="147" t="str">
        <f>INDEX(db[JENIS],A1275)</f>
        <v>PENSIL</v>
      </c>
      <c r="G1275" s="147">
        <f>INDEX(db[QTY X],A1275)</f>
        <v>2560</v>
      </c>
      <c r="H1275" s="147" t="str">
        <f>INDEX(db[STN X],A1275)</f>
        <v>PCS</v>
      </c>
    </row>
    <row r="1276" spans="1:8" x14ac:dyDescent="0.25">
      <c r="A1276" s="145">
        <v>2157</v>
      </c>
      <c r="C1276" s="147" t="str">
        <f>INDEX(db[NB BM],A1276)</f>
        <v>Pensil Zhong Hua 6925 B 2B Oval</v>
      </c>
      <c r="D1276" s="147" t="str">
        <f>INDEX(db[SUPPLIER],A1276)</f>
        <v>BAHAGIA TEGUH</v>
      </c>
      <c r="E1276" s="147" t="str">
        <f>INDEX(db[QTY/ CTN],A1276)</f>
        <v>40 BOX</v>
      </c>
      <c r="F1276" s="147" t="str">
        <f>INDEX(db[JENIS],A1276)</f>
        <v>pensil</v>
      </c>
      <c r="G1276" s="147">
        <f>INDEX(db[QTY X],A1276)</f>
        <v>40</v>
      </c>
      <c r="H1276" s="147" t="str">
        <f>INDEX(db[STN X],A1276)</f>
        <v>BOX</v>
      </c>
    </row>
    <row r="1277" spans="1:8" x14ac:dyDescent="0.25">
      <c r="A1277" s="145">
        <v>2158</v>
      </c>
      <c r="C1277" s="147" t="str">
        <f>INDEX(db[NB BM],A1277)</f>
        <v>Pensil Zhong Hua M/ B 120 kecil</v>
      </c>
      <c r="D1277" s="147" t="str">
        <f>INDEX(db[SUPPLIER],A1277)</f>
        <v>LAUTAN MAS ASIA</v>
      </c>
      <c r="E1277" s="147" t="str">
        <f>INDEX(db[QTY/ CTN],A1277)</f>
        <v>30 GRS</v>
      </c>
      <c r="F1277" s="147" t="str">
        <f>INDEX(db[JENIS],A1277)</f>
        <v>pensil</v>
      </c>
      <c r="G1277" s="147">
        <f>INDEX(db[QTY X],A1277)</f>
        <v>4320</v>
      </c>
      <c r="H1277" s="147" t="str">
        <f>INDEX(db[STN X],A1277)</f>
        <v>PCS</v>
      </c>
    </row>
    <row r="1278" spans="1:8" x14ac:dyDescent="0.25">
      <c r="A1278" s="145">
        <v>2159</v>
      </c>
      <c r="C1278" s="147" t="str">
        <f>INDEX(db[NB BM],A1278)</f>
        <v>Stand Pen JK PSGP-147 hitam</v>
      </c>
      <c r="D1278" s="147" t="str">
        <f>INDEX(db[SUPPLIER],A1278)</f>
        <v>ATALI</v>
      </c>
      <c r="E1278" s="147" t="str">
        <f>INDEX(db[QTY/ CTN],A1278)</f>
        <v>48 LSN</v>
      </c>
      <c r="F1278" s="147" t="str">
        <f>INDEX(db[JENIS],A1278)</f>
        <v>pen</v>
      </c>
      <c r="G1278" s="147">
        <f>INDEX(db[QTY X],A1278)</f>
        <v>576</v>
      </c>
      <c r="H1278" s="147" t="str">
        <f>INDEX(db[STN X],A1278)</f>
        <v>PCS</v>
      </c>
    </row>
    <row r="1279" spans="1:8" x14ac:dyDescent="0.25">
      <c r="A1279" s="145">
        <v>2160</v>
      </c>
      <c r="C1279" s="147" t="str">
        <f>INDEX(db[NB BM],A1279)</f>
        <v>Marker Permanen JK PM-34 Hitam</v>
      </c>
      <c r="D1279" s="147" t="str">
        <f>INDEX(db[SUPPLIER],A1279)</f>
        <v>ATALI</v>
      </c>
      <c r="E1279" s="147" t="str">
        <f>INDEX(db[QTY/ CTN],A1279)</f>
        <v>48 LSN</v>
      </c>
      <c r="F1279" s="147" t="str">
        <f>INDEX(db[JENIS],A1279)</f>
        <v>spidol</v>
      </c>
      <c r="G1279" s="147">
        <f>INDEX(db[QTY X],A1279)</f>
        <v>576</v>
      </c>
      <c r="H1279" s="147" t="str">
        <f>INDEX(db[STN X],A1279)</f>
        <v>PCS</v>
      </c>
    </row>
    <row r="1280" spans="1:8" x14ac:dyDescent="0.25">
      <c r="A1280" s="145">
        <v>2161</v>
      </c>
      <c r="C1280" s="147" t="str">
        <f>INDEX(db[NB BM],A1280)</f>
        <v>Asahan 038</v>
      </c>
      <c r="D1280" s="147" t="str">
        <f>INDEX(db[SUPPLIER],A1280)</f>
        <v>SBS</v>
      </c>
      <c r="E1280" s="147" t="str">
        <f>INDEX(db[QTY/ CTN],A1280)</f>
        <v>96 LSN</v>
      </c>
      <c r="F1280" s="147" t="str">
        <f>INDEX(db[JENIS],A1280)</f>
        <v>asahan</v>
      </c>
      <c r="G1280" s="147">
        <f>INDEX(db[QTY X],A1280)</f>
        <v>1152</v>
      </c>
      <c r="H1280" s="147" t="str">
        <f>INDEX(db[STN X],A1280)</f>
        <v>PCS</v>
      </c>
    </row>
    <row r="1281" spans="1:8" x14ac:dyDescent="0.25">
      <c r="A1281" s="145">
        <v>2162</v>
      </c>
      <c r="C1281" s="147" t="str">
        <f>INDEX(db[NB BM],A1281)</f>
        <v>Asahan Payu 823</v>
      </c>
      <c r="D1281" s="147" t="str">
        <f>INDEX(db[SUPPLIER],A1281)</f>
        <v>SBS</v>
      </c>
      <c r="E1281" s="147" t="str">
        <f>INDEX(db[QTY/ CTN],A1281)</f>
        <v>120 PCS</v>
      </c>
      <c r="F1281" s="147" t="str">
        <f>INDEX(db[JENIS],A1281)</f>
        <v>asahan</v>
      </c>
      <c r="G1281" s="147">
        <f>INDEX(db[QTY X],A1281)</f>
        <v>120</v>
      </c>
      <c r="H1281" s="147" t="str">
        <f>INDEX(db[STN X],A1281)</f>
        <v>PCS</v>
      </c>
    </row>
    <row r="1282" spans="1:8" x14ac:dyDescent="0.25">
      <c r="A1282" s="145">
        <v>2164</v>
      </c>
      <c r="C1282" s="147" t="str">
        <f>INDEX(db[NB BM],A1282)</f>
        <v>Asahan Payu 825</v>
      </c>
      <c r="D1282" s="147" t="str">
        <f>INDEX(db[SUPPLIER],A1282)</f>
        <v>SBS</v>
      </c>
      <c r="E1282" s="147" t="str">
        <f>INDEX(db[QTY/ CTN],A1282)</f>
        <v>120 PCS</v>
      </c>
      <c r="F1282" s="147" t="str">
        <f>INDEX(db[JENIS],A1282)</f>
        <v>asahan</v>
      </c>
      <c r="G1282" s="147">
        <f>INDEX(db[QTY X],A1282)</f>
        <v>120</v>
      </c>
      <c r="H1282" s="147" t="str">
        <f>INDEX(db[STN X],A1282)</f>
        <v>PCS</v>
      </c>
    </row>
    <row r="1283" spans="1:8" x14ac:dyDescent="0.25">
      <c r="A1283" s="145">
        <v>2165</v>
      </c>
      <c r="C1283" s="147" t="str">
        <f>INDEX(db[NB BM],A1283)</f>
        <v>Asahan Payu 826</v>
      </c>
      <c r="D1283" s="147" t="str">
        <f>INDEX(db[SUPPLIER],A1283)</f>
        <v>SBS</v>
      </c>
      <c r="E1283" s="147" t="str">
        <f>INDEX(db[QTY/ CTN],A1283)</f>
        <v>120 PCS</v>
      </c>
      <c r="F1283" s="147" t="str">
        <f>INDEX(db[JENIS],A1283)</f>
        <v>asahan</v>
      </c>
      <c r="G1283" s="147">
        <f>INDEX(db[QTY X],A1283)</f>
        <v>120</v>
      </c>
      <c r="H1283" s="147" t="str">
        <f>INDEX(db[STN X],A1283)</f>
        <v>PCS</v>
      </c>
    </row>
    <row r="1284" spans="1:8" x14ac:dyDescent="0.25">
      <c r="A1284" s="145">
        <v>2166</v>
      </c>
      <c r="C1284" s="147" t="str">
        <f>INDEX(db[NB BM],A1284)</f>
        <v>Asahan Payu 829</v>
      </c>
      <c r="D1284" s="147" t="str">
        <f>INDEX(db[SUPPLIER],A1284)</f>
        <v>SBS</v>
      </c>
      <c r="E1284" s="147" t="str">
        <f>INDEX(db[QTY/ CTN],A1284)</f>
        <v>120 PCS</v>
      </c>
      <c r="F1284" s="147" t="str">
        <f>INDEX(db[JENIS],A1284)</f>
        <v>asahan</v>
      </c>
      <c r="G1284" s="147">
        <f>INDEX(db[QTY X],A1284)</f>
        <v>120</v>
      </c>
      <c r="H1284" s="147" t="str">
        <f>INDEX(db[STN X],A1284)</f>
        <v>PCS</v>
      </c>
    </row>
    <row r="1285" spans="1:8" x14ac:dyDescent="0.25">
      <c r="A1285" s="145">
        <v>2167</v>
      </c>
      <c r="C1285" s="147" t="str">
        <f>INDEX(db[NB BM],A1285)</f>
        <v>Asahan Payu 830</v>
      </c>
      <c r="D1285" s="147" t="str">
        <f>INDEX(db[SUPPLIER],A1285)</f>
        <v>SBS</v>
      </c>
      <c r="E1285" s="147" t="str">
        <f>INDEX(db[QTY/ CTN],A1285)</f>
        <v>120 PCS</v>
      </c>
      <c r="F1285" s="147" t="str">
        <f>INDEX(db[JENIS],A1285)</f>
        <v>asahan</v>
      </c>
      <c r="G1285" s="147">
        <f>INDEX(db[QTY X],A1285)</f>
        <v>120</v>
      </c>
      <c r="H1285" s="147" t="str">
        <f>INDEX(db[STN X],A1285)</f>
        <v>PCS</v>
      </c>
    </row>
    <row r="1286" spans="1:8" x14ac:dyDescent="0.25">
      <c r="A1286" s="145">
        <v>2168</v>
      </c>
      <c r="C1286" s="147" t="str">
        <f>INDEX(db[NB BM],A1286)</f>
        <v>Asahan Payu 835</v>
      </c>
      <c r="D1286" s="147" t="str">
        <f>INDEX(db[SUPPLIER],A1286)</f>
        <v>SBS</v>
      </c>
      <c r="E1286" s="147" t="str">
        <f>INDEX(db[QTY/ CTN],A1286)</f>
        <v>120 PCS</v>
      </c>
      <c r="F1286" s="147" t="str">
        <f>INDEX(db[JENIS],A1286)</f>
        <v>asahan</v>
      </c>
      <c r="G1286" s="147">
        <f>INDEX(db[QTY X],A1286)</f>
        <v>120</v>
      </c>
      <c r="H1286" s="147" t="str">
        <f>INDEX(db[STN X],A1286)</f>
        <v>PCS</v>
      </c>
    </row>
    <row r="1287" spans="1:8" x14ac:dyDescent="0.25">
      <c r="A1287" s="145">
        <v>2169</v>
      </c>
      <c r="C1287" s="147" t="str">
        <f>INDEX(db[NB BM],A1287)</f>
        <v>Asahan Payu 844</v>
      </c>
      <c r="D1287" s="147" t="str">
        <f>INDEX(db[SUPPLIER],A1287)</f>
        <v>SBS</v>
      </c>
      <c r="E1287" s="147" t="str">
        <f>INDEX(db[QTY/ CTN],A1287)</f>
        <v>120 PCS</v>
      </c>
      <c r="F1287" s="147" t="str">
        <f>INDEX(db[JENIS],A1287)</f>
        <v>asahan</v>
      </c>
      <c r="G1287" s="147">
        <f>INDEX(db[QTY X],A1287)</f>
        <v>120</v>
      </c>
      <c r="H1287" s="147" t="str">
        <f>INDEX(db[STN X],A1287)</f>
        <v>PCS</v>
      </c>
    </row>
    <row r="1288" spans="1:8" x14ac:dyDescent="0.25">
      <c r="A1288" s="145">
        <v>2170</v>
      </c>
      <c r="C1288" s="147" t="str">
        <f>INDEX(db[NB BM],A1288)</f>
        <v>Asahan Payu 845</v>
      </c>
      <c r="D1288" s="147" t="str">
        <f>INDEX(db[SUPPLIER],A1288)</f>
        <v>SBS</v>
      </c>
      <c r="E1288" s="147" t="str">
        <f>INDEX(db[QTY/ CTN],A1288)</f>
        <v>120 PCS</v>
      </c>
      <c r="F1288" s="147" t="str">
        <f>INDEX(db[JENIS],A1288)</f>
        <v>asahan</v>
      </c>
      <c r="G1288" s="147">
        <f>INDEX(db[QTY X],A1288)</f>
        <v>120</v>
      </c>
      <c r="H1288" s="147" t="str">
        <f>INDEX(db[STN X],A1288)</f>
        <v>PCS</v>
      </c>
    </row>
    <row r="1289" spans="1:8" x14ac:dyDescent="0.25">
      <c r="A1289" s="145">
        <v>2171</v>
      </c>
      <c r="C1289" s="147" t="str">
        <f>INDEX(db[NB BM],A1289)</f>
        <v>Asahan Payu 846</v>
      </c>
      <c r="D1289" s="147" t="str">
        <f>INDEX(db[SUPPLIER],A1289)</f>
        <v>SBS</v>
      </c>
      <c r="E1289" s="147" t="str">
        <f>INDEX(db[QTY/ CTN],A1289)</f>
        <v>120 PCS</v>
      </c>
      <c r="F1289" s="147" t="str">
        <f>INDEX(db[JENIS],A1289)</f>
        <v>asahan</v>
      </c>
      <c r="G1289" s="147">
        <f>INDEX(db[QTY X],A1289)</f>
        <v>120</v>
      </c>
      <c r="H1289" s="147" t="str">
        <f>INDEX(db[STN X],A1289)</f>
        <v>PCS</v>
      </c>
    </row>
    <row r="1290" spans="1:8" x14ac:dyDescent="0.25">
      <c r="A1290" s="145">
        <v>2174</v>
      </c>
      <c r="C1290" s="147" t="str">
        <f>INDEX(db[NB BM],A1290)</f>
        <v>Asahan Payu PU-823/ mini/ ayam</v>
      </c>
      <c r="D1290" s="147" t="str">
        <f>INDEX(db[SUPPLIER],A1290)</f>
        <v>SBS</v>
      </c>
      <c r="E1290" s="147" t="str">
        <f>INDEX(db[QTY/ CTN],A1290)</f>
        <v>120 BOX</v>
      </c>
      <c r="F1290" s="147" t="str">
        <f>INDEX(db[JENIS],A1290)</f>
        <v>asahan</v>
      </c>
      <c r="G1290" s="147">
        <f>INDEX(db[QTY X],A1290)</f>
        <v>120</v>
      </c>
      <c r="H1290" s="147" t="str">
        <f>INDEX(db[STN X],A1290)</f>
        <v>BOX</v>
      </c>
    </row>
    <row r="1291" spans="1:8" x14ac:dyDescent="0.25">
      <c r="A1291" s="145">
        <v>2175</v>
      </c>
      <c r="C1291" s="147" t="str">
        <f>INDEX(db[NB BM],A1291)</f>
        <v>Asahan Payu PU-824/ mini/ gajah</v>
      </c>
      <c r="D1291" s="147" t="str">
        <f>INDEX(db[SUPPLIER],A1291)</f>
        <v>SBS</v>
      </c>
      <c r="E1291" s="147" t="str">
        <f>INDEX(db[QTY/ CTN],A1291)</f>
        <v>120 BOX</v>
      </c>
      <c r="F1291" s="147" t="str">
        <f>INDEX(db[JENIS],A1291)</f>
        <v>asahan</v>
      </c>
      <c r="G1291" s="147">
        <f>INDEX(db[QTY X],A1291)</f>
        <v>120</v>
      </c>
      <c r="H1291" s="147" t="str">
        <f>INDEX(db[STN X],A1291)</f>
        <v>BOX</v>
      </c>
    </row>
    <row r="1292" spans="1:8" x14ac:dyDescent="0.25">
      <c r="A1292" s="145">
        <v>2176</v>
      </c>
      <c r="C1292" s="147" t="str">
        <f>INDEX(db[NB BM],A1292)</f>
        <v>Asahan Payu PU-825/ mini/ kuda</v>
      </c>
      <c r="D1292" s="147" t="str">
        <f>INDEX(db[SUPPLIER],A1292)</f>
        <v>SBS</v>
      </c>
      <c r="E1292" s="147" t="str">
        <f>INDEX(db[QTY/ CTN],A1292)</f>
        <v>120 BOX</v>
      </c>
      <c r="F1292" s="147" t="str">
        <f>INDEX(db[JENIS],A1292)</f>
        <v>asahan</v>
      </c>
      <c r="G1292" s="147">
        <f>INDEX(db[QTY X],A1292)</f>
        <v>120</v>
      </c>
      <c r="H1292" s="147" t="str">
        <f>INDEX(db[STN X],A1292)</f>
        <v>BOX</v>
      </c>
    </row>
    <row r="1293" spans="1:8" x14ac:dyDescent="0.25">
      <c r="A1293" s="145">
        <v>2177</v>
      </c>
      <c r="C1293" s="147" t="str">
        <f>INDEX(db[NB BM],A1293)</f>
        <v>Asahan Payu PU-829/ bebek</v>
      </c>
      <c r="D1293" s="147" t="str">
        <f>INDEX(db[SUPPLIER],A1293)</f>
        <v>SBS</v>
      </c>
      <c r="E1293" s="147" t="str">
        <f>INDEX(db[QTY/ CTN],A1293)</f>
        <v>120 BOX</v>
      </c>
      <c r="F1293" s="147" t="str">
        <f>INDEX(db[JENIS],A1293)</f>
        <v>asahan</v>
      </c>
      <c r="G1293" s="147">
        <f>INDEX(db[QTY X],A1293)</f>
        <v>120</v>
      </c>
      <c r="H1293" s="147" t="str">
        <f>INDEX(db[STN X],A1293)</f>
        <v>BOX</v>
      </c>
    </row>
    <row r="1294" spans="1:8" x14ac:dyDescent="0.25">
      <c r="A1294" s="145">
        <v>2178</v>
      </c>
      <c r="C1294" s="147" t="str">
        <f>INDEX(db[NB BM],A1294)</f>
        <v>Asahan Payu PU-830/ mini/ kupu</v>
      </c>
      <c r="D1294" s="147" t="str">
        <f>INDEX(db[SUPPLIER],A1294)</f>
        <v>SBS</v>
      </c>
      <c r="E1294" s="147" t="str">
        <f>INDEX(db[QTY/ CTN],A1294)</f>
        <v>120 BOX</v>
      </c>
      <c r="F1294" s="147" t="str">
        <f>INDEX(db[JENIS],A1294)</f>
        <v>asahan</v>
      </c>
      <c r="G1294" s="147">
        <f>INDEX(db[QTY X],A1294)</f>
        <v>120</v>
      </c>
      <c r="H1294" s="147" t="str">
        <f>INDEX(db[STN X],A1294)</f>
        <v>BOX</v>
      </c>
    </row>
    <row r="1295" spans="1:8" x14ac:dyDescent="0.25">
      <c r="A1295" s="145">
        <v>2179</v>
      </c>
      <c r="C1295" s="147" t="str">
        <f>INDEX(db[NB BM],A1295)</f>
        <v>Asahan Payu PU-835/ mini/ lumba</v>
      </c>
      <c r="D1295" s="147" t="str">
        <f>INDEX(db[SUPPLIER],A1295)</f>
        <v>SBS</v>
      </c>
      <c r="E1295" s="147" t="str">
        <f>INDEX(db[QTY/ CTN],A1295)</f>
        <v>120 BOX</v>
      </c>
      <c r="F1295" s="147" t="str">
        <f>INDEX(db[JENIS],A1295)</f>
        <v>asahan</v>
      </c>
      <c r="G1295" s="147">
        <f>INDEX(db[QTY X],A1295)</f>
        <v>120</v>
      </c>
      <c r="H1295" s="147" t="str">
        <f>INDEX(db[STN X],A1295)</f>
        <v>BOX</v>
      </c>
    </row>
    <row r="1296" spans="1:8" x14ac:dyDescent="0.25">
      <c r="A1296" s="145">
        <v>2180</v>
      </c>
      <c r="C1296" s="147" t="str">
        <f>INDEX(db[NB BM],A1296)</f>
        <v>Asahan Payu PU-844/ mini/ loco</v>
      </c>
      <c r="D1296" s="147" t="str">
        <f>INDEX(db[SUPPLIER],A1296)</f>
        <v>SBS</v>
      </c>
      <c r="E1296" s="147" t="str">
        <f>INDEX(db[QTY/ CTN],A1296)</f>
        <v>120 BOX</v>
      </c>
      <c r="F1296" s="147" t="str">
        <f>INDEX(db[JENIS],A1296)</f>
        <v>asahan</v>
      </c>
      <c r="G1296" s="147">
        <f>INDEX(db[QTY X],A1296)</f>
        <v>120</v>
      </c>
      <c r="H1296" s="147" t="str">
        <f>INDEX(db[STN X],A1296)</f>
        <v>BOX</v>
      </c>
    </row>
    <row r="1297" spans="1:8" x14ac:dyDescent="0.25">
      <c r="A1297" s="145">
        <v>2181</v>
      </c>
      <c r="C1297" s="147" t="str">
        <f>INDEX(db[NB BM],A1297)</f>
        <v>Asahan Payu PU-845/ mini/ kepiting</v>
      </c>
      <c r="D1297" s="147" t="str">
        <f>INDEX(db[SUPPLIER],A1297)</f>
        <v>SBS</v>
      </c>
      <c r="E1297" s="147" t="str">
        <f>INDEX(db[QTY/ CTN],A1297)</f>
        <v>120 BOX</v>
      </c>
      <c r="F1297" s="147" t="str">
        <f>INDEX(db[JENIS],A1297)</f>
        <v>asahan</v>
      </c>
      <c r="G1297" s="147">
        <f>INDEX(db[QTY X],A1297)</f>
        <v>120</v>
      </c>
      <c r="H1297" s="147" t="str">
        <f>INDEX(db[STN X],A1297)</f>
        <v>BOX</v>
      </c>
    </row>
    <row r="1298" spans="1:8" x14ac:dyDescent="0.25">
      <c r="A1298" s="145">
        <v>2182</v>
      </c>
      <c r="C1298" s="147" t="str">
        <f>INDEX(db[NB BM],A1298)</f>
        <v>Asahan Payu PU-846/ mini/ kuda goyang</v>
      </c>
      <c r="D1298" s="147" t="str">
        <f>INDEX(db[SUPPLIER],A1298)</f>
        <v>SBS</v>
      </c>
      <c r="E1298" s="147" t="str">
        <f>INDEX(db[QTY/ CTN],A1298)</f>
        <v>120 BOX</v>
      </c>
      <c r="F1298" s="147" t="str">
        <f>INDEX(db[JENIS],A1298)</f>
        <v>asahan</v>
      </c>
      <c r="G1298" s="147">
        <f>INDEX(db[QTY X],A1298)</f>
        <v>120</v>
      </c>
      <c r="H1298" s="147" t="str">
        <f>INDEX(db[STN X],A1298)</f>
        <v>BOX</v>
      </c>
    </row>
    <row r="1299" spans="1:8" x14ac:dyDescent="0.25">
      <c r="A1299" s="145">
        <v>2183</v>
      </c>
      <c r="C1299" s="147" t="str">
        <f>INDEX(db[NB BM],A1299)</f>
        <v>Asahan Payu PU-851/ mini/ permen</v>
      </c>
      <c r="D1299" s="147" t="str">
        <f>INDEX(db[SUPPLIER],A1299)</f>
        <v>SBS</v>
      </c>
      <c r="E1299" s="147" t="str">
        <f>INDEX(db[QTY/ CTN],A1299)</f>
        <v>120 BOX</v>
      </c>
      <c r="F1299" s="147" t="str">
        <f>INDEX(db[JENIS],A1299)</f>
        <v>asahan</v>
      </c>
      <c r="G1299" s="147">
        <f>INDEX(db[QTY X],A1299)</f>
        <v>120</v>
      </c>
      <c r="H1299" s="147" t="str">
        <f>INDEX(db[STN X],A1299)</f>
        <v>BOX</v>
      </c>
    </row>
    <row r="1300" spans="1:8" x14ac:dyDescent="0.25">
      <c r="A1300" s="145">
        <v>2184</v>
      </c>
      <c r="C1300" s="147" t="str">
        <f>INDEX(db[NB BM],A1300)</f>
        <v>Asahan TR-385 Hippo</v>
      </c>
      <c r="D1300" s="147" t="str">
        <f>INDEX(db[SUPPLIER],A1300)</f>
        <v>SBS</v>
      </c>
      <c r="E1300" s="147" t="str">
        <f>INDEX(db[QTY/ CTN],A1300)</f>
        <v>60 BOX (54 PCS)</v>
      </c>
      <c r="F1300" s="147" t="str">
        <f>INDEX(db[JENIS],A1300)</f>
        <v>asahan</v>
      </c>
      <c r="G1300" s="147">
        <f>INDEX(db[QTY X],A1300)</f>
        <v>3240</v>
      </c>
      <c r="H1300" s="147" t="str">
        <f>INDEX(db[STN X],A1300)</f>
        <v>PCS</v>
      </c>
    </row>
    <row r="1301" spans="1:8" x14ac:dyDescent="0.25">
      <c r="A1301" s="145">
        <v>2185</v>
      </c>
      <c r="C1301" s="147" t="str">
        <f>INDEX(db[NB BM],A1301)</f>
        <v>Garisan BT 172-06 Besar</v>
      </c>
      <c r="D1301" s="147" t="str">
        <f>INDEX(db[SUPPLIER],A1301)</f>
        <v>PPW</v>
      </c>
      <c r="E1301" s="147" t="str">
        <f>INDEX(db[QTY/ CTN],A1301)</f>
        <v>20 LSN</v>
      </c>
      <c r="F1301" s="147" t="str">
        <f>INDEX(db[JENIS],A1301)</f>
        <v>garisan</v>
      </c>
      <c r="G1301" s="147">
        <f>INDEX(db[QTY X],A1301)</f>
        <v>240</v>
      </c>
      <c r="H1301" s="147" t="str">
        <f>INDEX(db[STN X],A1301)</f>
        <v>PCS</v>
      </c>
    </row>
    <row r="1302" spans="1:8" x14ac:dyDescent="0.25">
      <c r="A1302" s="145">
        <v>2186</v>
      </c>
      <c r="C1302" s="147" t="str">
        <f>INDEX(db[NB BM],A1302)</f>
        <v>Pianika K-2799-B Biru</v>
      </c>
      <c r="D1302" s="147" t="str">
        <f>INDEX(db[SUPPLIER],A1302)</f>
        <v>LESTARI TOYS</v>
      </c>
      <c r="E1302" s="147" t="str">
        <f>INDEX(db[QTY/ CTN],A1302)</f>
        <v>10 SET</v>
      </c>
      <c r="F1302" s="147" t="str">
        <f>INDEX(db[JENIS],A1302)</f>
        <v>dll</v>
      </c>
      <c r="G1302" s="147">
        <f>INDEX(db[QTY X],A1302)</f>
        <v>10</v>
      </c>
      <c r="H1302" s="147" t="str">
        <f>INDEX(db[STN X],A1302)</f>
        <v>SET</v>
      </c>
    </row>
    <row r="1303" spans="1:8" x14ac:dyDescent="0.25">
      <c r="A1303" s="145">
        <v>2188</v>
      </c>
      <c r="C1303" s="147" t="str">
        <f>INDEX(db[NB BM],A1303)</f>
        <v>Pianika Lovely K-2799-B</v>
      </c>
      <c r="D1303" s="147" t="str">
        <f>INDEX(db[SUPPLIER],A1303)</f>
        <v>LESTARI</v>
      </c>
      <c r="E1303" s="147" t="str">
        <f>INDEX(db[QTY/ CTN],A1303)</f>
        <v>10 SET</v>
      </c>
      <c r="F1303" s="147" t="str">
        <f>INDEX(db[JENIS],A1303)</f>
        <v>dll</v>
      </c>
      <c r="G1303" s="147">
        <f>INDEX(db[QTY X],A1303)</f>
        <v>10</v>
      </c>
      <c r="H1303" s="147" t="str">
        <f>INDEX(db[STN X],A1303)</f>
        <v>SET</v>
      </c>
    </row>
    <row r="1304" spans="1:8" x14ac:dyDescent="0.25">
      <c r="A1304" s="145">
        <v>2189</v>
      </c>
      <c r="C1304" s="147" t="str">
        <f>INDEX(db[NB BM],A1304)</f>
        <v>Pianika DH Box Premium</v>
      </c>
      <c r="D1304" s="147" t="str">
        <f>INDEX(db[SUPPLIER],A1304)</f>
        <v>SALIKAH</v>
      </c>
      <c r="E1304" s="147" t="str">
        <f>INDEX(db[QTY/ CTN],A1304)</f>
        <v>10 PCS</v>
      </c>
      <c r="F1304" s="147" t="str">
        <f>INDEX(db[JENIS],A1304)</f>
        <v>dll</v>
      </c>
      <c r="G1304" s="147">
        <f>INDEX(db[QTY X],A1304)</f>
        <v>10</v>
      </c>
      <c r="H1304" s="147" t="str">
        <f>INDEX(db[STN X],A1304)</f>
        <v>PCS</v>
      </c>
    </row>
    <row r="1305" spans="1:8" x14ac:dyDescent="0.25">
      <c r="A1305" s="145">
        <v>2190</v>
      </c>
      <c r="C1305" s="147" t="str">
        <f>INDEX(db[NB BM],A1305)</f>
        <v>Pianika Fluffy + Hard Case Biru</v>
      </c>
      <c r="D1305" s="147" t="str">
        <f>INDEX(db[SUPPLIER],A1305)</f>
        <v>BINTANG JAYA</v>
      </c>
      <c r="E1305" s="147" t="str">
        <f>INDEX(db[QTY/ CTN],A1305)</f>
        <v>10 PCS</v>
      </c>
      <c r="F1305" s="147" t="str">
        <f>INDEX(db[JENIS],A1305)</f>
        <v>dll</v>
      </c>
      <c r="G1305" s="147">
        <f>INDEX(db[QTY X],A1305)</f>
        <v>10</v>
      </c>
      <c r="H1305" s="147" t="str">
        <f>INDEX(db[STN X],A1305)</f>
        <v>PCS</v>
      </c>
    </row>
    <row r="1306" spans="1:8" x14ac:dyDescent="0.25">
      <c r="A1306" s="145">
        <v>2191</v>
      </c>
      <c r="C1306" s="147" t="str">
        <f>INDEX(db[NB BM],A1306)</f>
        <v>Pianika Gambar TZ-32B Cowok</v>
      </c>
      <c r="D1306" s="147" t="str">
        <f>INDEX(db[SUPPLIER],A1306)</f>
        <v>PMJP</v>
      </c>
      <c r="E1306" s="147" t="str">
        <f>INDEX(db[QTY/ CTN],A1306)</f>
        <v>12 PCS</v>
      </c>
      <c r="F1306" s="147" t="str">
        <f>INDEX(db[JENIS],A1306)</f>
        <v>dll</v>
      </c>
      <c r="G1306" s="147">
        <f>INDEX(db[QTY X],A1306)</f>
        <v>12</v>
      </c>
      <c r="H1306" s="147" t="str">
        <f>INDEX(db[STN X],A1306)</f>
        <v>PCS</v>
      </c>
    </row>
    <row r="1307" spans="1:8" x14ac:dyDescent="0.25">
      <c r="A1307" s="145">
        <v>2192</v>
      </c>
      <c r="C1307" s="147" t="str">
        <f>INDEX(db[NB BM],A1307)</f>
        <v>Pianika Gambar TZ-32G Cewek</v>
      </c>
      <c r="D1307" s="147" t="str">
        <f>INDEX(db[SUPPLIER],A1307)</f>
        <v>PMJP</v>
      </c>
      <c r="E1307" s="147" t="str">
        <f>INDEX(db[QTY/ CTN],A1307)</f>
        <v>12 PCS</v>
      </c>
      <c r="F1307" s="147" t="str">
        <f>INDEX(db[JENIS],A1307)</f>
        <v>dll</v>
      </c>
      <c r="G1307" s="147">
        <f>INDEX(db[QTY X],A1307)</f>
        <v>12</v>
      </c>
      <c r="H1307" s="147" t="str">
        <f>INDEX(db[STN X],A1307)</f>
        <v>PCS</v>
      </c>
    </row>
    <row r="1308" spans="1:8" x14ac:dyDescent="0.25">
      <c r="A1308" s="145">
        <v>2193</v>
      </c>
      <c r="C1308" s="147" t="str">
        <f>INDEX(db[NB BM],A1308)</f>
        <v>Pianika Marvel 32 Tas MR-QM32 B</v>
      </c>
      <c r="D1308" s="147" t="str">
        <f>INDEX(db[SUPPLIER],A1308)</f>
        <v>DB</v>
      </c>
      <c r="E1308" s="147" t="str">
        <f>INDEX(db[QTY/ CTN],A1308)</f>
        <v>12 PCS</v>
      </c>
      <c r="F1308" s="147" t="str">
        <f>INDEX(db[JENIS],A1308)</f>
        <v>dll</v>
      </c>
      <c r="G1308" s="147">
        <f>INDEX(db[QTY X],A1308)</f>
        <v>12</v>
      </c>
      <c r="H1308" s="147" t="str">
        <f>INDEX(db[STN X],A1308)</f>
        <v>PCS</v>
      </c>
    </row>
    <row r="1309" spans="1:8" x14ac:dyDescent="0.25">
      <c r="A1309" s="145">
        <v>2194</v>
      </c>
      <c r="C1309" s="147" t="str">
        <f>INDEX(db[NB BM],A1309)</f>
        <v>Pianika Koper Marvel</v>
      </c>
      <c r="D1309" s="147" t="str">
        <f>INDEX(db[SUPPLIER],A1309)</f>
        <v>DB STATIONERY</v>
      </c>
      <c r="E1309" s="147" t="str">
        <f>INDEX(db[QTY/ CTN],A1309)</f>
        <v>12 PCS</v>
      </c>
      <c r="F1309" s="147" t="str">
        <f>INDEX(db[JENIS],A1309)</f>
        <v>dll</v>
      </c>
      <c r="G1309" s="147">
        <f>INDEX(db[QTY X],A1309)</f>
        <v>12</v>
      </c>
      <c r="H1309" s="147" t="str">
        <f>INDEX(db[STN X],A1309)</f>
        <v>PCS</v>
      </c>
    </row>
    <row r="1310" spans="1:8" x14ac:dyDescent="0.25">
      <c r="A1310" s="145">
        <v>2195</v>
      </c>
      <c r="C1310" s="147" t="str">
        <f>INDEX(db[NB BM],A1310)</f>
        <v>Pianika Musika MUL 32 K</v>
      </c>
      <c r="D1310" s="147" t="str">
        <f>INDEX(db[SUPPLIER],A1310)</f>
        <v>DB STATIONERY</v>
      </c>
      <c r="E1310" s="147" t="str">
        <f>INDEX(db[QTY/ CTN],A1310)</f>
        <v>12 PCS</v>
      </c>
      <c r="F1310" s="147" t="str">
        <f>INDEX(db[JENIS],A1310)</f>
        <v>dll</v>
      </c>
      <c r="G1310" s="147">
        <f>INDEX(db[QTY X],A1310)</f>
        <v>12</v>
      </c>
      <c r="H1310" s="147" t="str">
        <f>INDEX(db[STN X],A1310)</f>
        <v>PCS</v>
      </c>
    </row>
    <row r="1311" spans="1:8" x14ac:dyDescent="0.25">
      <c r="A1311" s="145">
        <v>2196</v>
      </c>
      <c r="C1311" s="147" t="str">
        <f>INDEX(db[NB BM],A1311)</f>
        <v>Pianika Tas Super Pro</v>
      </c>
      <c r="D1311" s="147" t="str">
        <f>INDEX(db[SUPPLIER],A1311)</f>
        <v>SALIKAH</v>
      </c>
      <c r="E1311" s="147" t="str">
        <f>INDEX(db[QTY/ CTN],A1311)</f>
        <v>12 PCS</v>
      </c>
      <c r="F1311" s="147" t="str">
        <f>INDEX(db[JENIS],A1311)</f>
        <v>karet</v>
      </c>
      <c r="G1311" s="147">
        <f>INDEX(db[QTY X],A1311)</f>
        <v>12</v>
      </c>
      <c r="H1311" s="147" t="str">
        <f>INDEX(db[STN X],A1311)</f>
        <v>PCS</v>
      </c>
    </row>
    <row r="1312" spans="1:8" x14ac:dyDescent="0.25">
      <c r="A1312" s="145">
        <v>2198</v>
      </c>
      <c r="C1312" s="147" t="str">
        <f>INDEX(db[NB BM],A1312)</f>
        <v>Pita gold 1cm-19/ silver gliter</v>
      </c>
      <c r="D1312" s="147" t="str">
        <f>INDEX(db[SUPPLIER],A1312)</f>
        <v>WIN'S SENTOSA</v>
      </c>
      <c r="E1312" s="147" t="str">
        <f>INDEX(db[QTY/ CTN],A1312)</f>
        <v>120 PCS</v>
      </c>
      <c r="F1312" s="147" t="str">
        <f>INDEX(db[JENIS],A1312)</f>
        <v>dll</v>
      </c>
      <c r="G1312" s="147">
        <f>INDEX(db[QTY X],A1312)</f>
        <v>120</v>
      </c>
      <c r="H1312" s="147" t="str">
        <f>INDEX(db[STN X],A1312)</f>
        <v>PCS</v>
      </c>
    </row>
    <row r="1313" spans="1:8" x14ac:dyDescent="0.25">
      <c r="A1313" s="145">
        <v>2199</v>
      </c>
      <c r="C1313" s="147" t="str">
        <f>INDEX(db[NB BM],A1313)</f>
        <v>Pita gold 2cm-20/ gold gliter</v>
      </c>
      <c r="D1313" s="147" t="str">
        <f>INDEX(db[SUPPLIER],A1313)</f>
        <v>WIN'S SENTOSA</v>
      </c>
      <c r="E1313" s="147" t="str">
        <f>INDEX(db[QTY/ CTN],A1313)</f>
        <v>60 PCS</v>
      </c>
      <c r="F1313" s="147" t="str">
        <f>INDEX(db[JENIS],A1313)</f>
        <v>dll</v>
      </c>
      <c r="G1313" s="147">
        <f>INDEX(db[QTY X],A1313)</f>
        <v>60</v>
      </c>
      <c r="H1313" s="147" t="str">
        <f>INDEX(db[STN X],A1313)</f>
        <v>PCS</v>
      </c>
    </row>
    <row r="1314" spans="1:8" x14ac:dyDescent="0.25">
      <c r="A1314" s="145">
        <v>2200</v>
      </c>
      <c r="C1314" s="147" t="str">
        <f>INDEX(db[NB BM],A1314)</f>
        <v>Pita gold 2cm-20/ silver glitter</v>
      </c>
      <c r="D1314" s="147" t="str">
        <f>INDEX(db[SUPPLIER],A1314)</f>
        <v>WIN'S SENTOSA</v>
      </c>
      <c r="E1314" s="147" t="str">
        <f>INDEX(db[QTY/ CTN],A1314)</f>
        <v>60 PCS</v>
      </c>
      <c r="F1314" s="147" t="str">
        <f>INDEX(db[JENIS],A1314)</f>
        <v>dll</v>
      </c>
      <c r="G1314" s="147">
        <f>INDEX(db[QTY X],A1314)</f>
        <v>60</v>
      </c>
      <c r="H1314" s="147" t="str">
        <f>INDEX(db[STN X],A1314)</f>
        <v>PCS</v>
      </c>
    </row>
    <row r="1315" spans="1:8" x14ac:dyDescent="0.25">
      <c r="A1315" s="145">
        <v>2201</v>
      </c>
      <c r="C1315" s="147" t="str">
        <f>INDEX(db[NB BM],A1315)</f>
        <v>Pita Jepang List Gold  B 040</v>
      </c>
      <c r="D1315" s="147" t="str">
        <f>INDEX(db[SUPPLIER],A1315)</f>
        <v>WIN'S SENTOSA</v>
      </c>
      <c r="E1315" s="147" t="str">
        <f>INDEX(db[QTY/ CTN],A1315)</f>
        <v>1 CTN</v>
      </c>
      <c r="F1315" s="147" t="str">
        <f>INDEX(db[JENIS],A1315)</f>
        <v>pita</v>
      </c>
      <c r="G1315" s="147">
        <f>INDEX(db[QTY X],A1315)</f>
        <v>1</v>
      </c>
      <c r="H1315" s="147" t="str">
        <f>INDEX(db[STN X],A1315)</f>
        <v>CTN</v>
      </c>
    </row>
    <row r="1316" spans="1:8" x14ac:dyDescent="0.25">
      <c r="A1316" s="145">
        <v>2202</v>
      </c>
      <c r="C1316" s="147" t="str">
        <f>INDEX(db[NB BM],A1316)</f>
        <v>Pita Jepang Motif Polos Mix B</v>
      </c>
      <c r="D1316" s="147" t="str">
        <f>INDEX(db[SUPPLIER],A1316)</f>
        <v>WIN'S SENTOSA</v>
      </c>
      <c r="E1316" s="147" t="str">
        <f>INDEX(db[QTY/ CTN],A1316)</f>
        <v>1 CTN</v>
      </c>
      <c r="F1316" s="147" t="str">
        <f>INDEX(db[JENIS],A1316)</f>
        <v>pita</v>
      </c>
      <c r="G1316" s="147">
        <f>INDEX(db[QTY X],A1316)</f>
        <v>1</v>
      </c>
      <c r="H1316" s="147" t="str">
        <f>INDEX(db[STN X],A1316)</f>
        <v>CTN</v>
      </c>
    </row>
    <row r="1317" spans="1:8" x14ac:dyDescent="0.25">
      <c r="A1317" s="145">
        <v>2203</v>
      </c>
      <c r="C1317" s="147" t="str">
        <f>INDEX(db[NB BM],A1317)</f>
        <v>Pita Jepang Polos Mix B</v>
      </c>
      <c r="D1317" s="147" t="str">
        <f>INDEX(db[SUPPLIER],A1317)</f>
        <v>WIN'S SENTOSA</v>
      </c>
      <c r="E1317" s="147" t="str">
        <f>INDEX(db[QTY/ CTN],A1317)</f>
        <v>1 CTN</v>
      </c>
      <c r="F1317" s="147" t="str">
        <f>INDEX(db[JENIS],A1317)</f>
        <v>pita</v>
      </c>
      <c r="G1317" s="147">
        <f>INDEX(db[QTY X],A1317)</f>
        <v>1</v>
      </c>
      <c r="H1317" s="147" t="str">
        <f>INDEX(db[STN X],A1317)</f>
        <v>CTN</v>
      </c>
    </row>
    <row r="1318" spans="1:8" x14ac:dyDescent="0.25">
      <c r="A1318" s="145">
        <v>2204</v>
      </c>
      <c r="C1318" s="147" t="str">
        <f>INDEX(db[NB BM],A1318)</f>
        <v xml:space="preserve">Pita tarik list emas </v>
      </c>
      <c r="D1318" s="147" t="str">
        <f>INDEX(db[SUPPLIER],A1318)</f>
        <v>MSI</v>
      </c>
      <c r="E1318" s="147" t="str">
        <f>INDEX(db[QTY/ CTN],A1318)</f>
        <v>1000 PAK</v>
      </c>
      <c r="F1318" s="147" t="str">
        <f>INDEX(db[JENIS],A1318)</f>
        <v>pita</v>
      </c>
      <c r="G1318" s="147">
        <f>INDEX(db[QTY X],A1318)</f>
        <v>1000</v>
      </c>
      <c r="H1318" s="147" t="str">
        <f>INDEX(db[STN X],A1318)</f>
        <v>PAK</v>
      </c>
    </row>
    <row r="1319" spans="1:8" x14ac:dyDescent="0.25">
      <c r="A1319" s="145">
        <v>2205</v>
      </c>
      <c r="C1319" s="147" t="str">
        <f>INDEX(db[NB BM],A1319)</f>
        <v>Pita tarik 3.0 motif mix</v>
      </c>
      <c r="D1319" s="147" t="str">
        <f>INDEX(db[SUPPLIER],A1319)</f>
        <v>MSI</v>
      </c>
      <c r="E1319" s="147" t="str">
        <f>INDEX(db[QTY/ CTN],A1319)</f>
        <v>1000 PAK</v>
      </c>
      <c r="F1319" s="147" t="str">
        <f>INDEX(db[JENIS],A1319)</f>
        <v>pita</v>
      </c>
      <c r="G1319" s="147">
        <f>INDEX(db[QTY X],A1319)</f>
        <v>1000</v>
      </c>
      <c r="H1319" s="147" t="str">
        <f>INDEX(db[STN X],A1319)</f>
        <v>PAK</v>
      </c>
    </row>
    <row r="1320" spans="1:8" x14ac:dyDescent="0.25">
      <c r="A1320" s="145">
        <v>2206</v>
      </c>
      <c r="C1320" s="147" t="str">
        <f>INDEX(db[NB BM],A1320)</f>
        <v>Pita tarik 30 motif polos</v>
      </c>
      <c r="D1320" s="147" t="str">
        <f>INDEX(db[SUPPLIER],A1320)</f>
        <v>WIN'S SENTOSA</v>
      </c>
      <c r="E1320" s="147" t="str">
        <f>INDEX(db[QTY/ CTN],A1320)</f>
        <v>1200 PCS</v>
      </c>
      <c r="F1320" s="147" t="str">
        <f>INDEX(db[JENIS],A1320)</f>
        <v>pita</v>
      </c>
      <c r="G1320" s="147">
        <f>INDEX(db[QTY X],A1320)</f>
        <v>1200</v>
      </c>
      <c r="H1320" s="147" t="str">
        <f>INDEX(db[STN X],A1320)</f>
        <v>PCS</v>
      </c>
    </row>
    <row r="1321" spans="1:8" x14ac:dyDescent="0.25">
      <c r="A1321" s="145">
        <v>2207</v>
      </c>
      <c r="C1321" s="147" t="str">
        <f>INDEX(db[NB BM],A1321)</f>
        <v>Gunting Gunindo PL-8</v>
      </c>
      <c r="D1321" s="147" t="str">
        <f>INDEX(db[SUPPLIER],A1321)</f>
        <v>GUNINDO</v>
      </c>
      <c r="E1321" s="147" t="str">
        <f>INDEX(db[QTY/ CTN],A1321)</f>
        <v>20 LSN</v>
      </c>
      <c r="F1321" s="147" t="str">
        <f>INDEX(db[JENIS],A1321)</f>
        <v>gunting</v>
      </c>
      <c r="G1321" s="147">
        <f>INDEX(db[QTY X],A1321)</f>
        <v>240</v>
      </c>
      <c r="H1321" s="147" t="str">
        <f>INDEX(db[STN X],A1321)</f>
        <v>PCS</v>
      </c>
    </row>
    <row r="1322" spans="1:8" x14ac:dyDescent="0.25">
      <c r="A1322" s="145">
        <v>2208</v>
      </c>
      <c r="C1322" s="147" t="str">
        <f>INDEX(db[NB BM],A1322)</f>
        <v>Gunting Gunindo PL-8</v>
      </c>
      <c r="D1322" s="147" t="str">
        <f>INDEX(db[SUPPLIER],A1322)</f>
        <v>GUNINDO</v>
      </c>
      <c r="E1322" s="147" t="str">
        <f>INDEX(db[QTY/ CTN],A1322)</f>
        <v>20 LSN</v>
      </c>
      <c r="F1322" s="147" t="str">
        <f>INDEX(db[JENIS],A1322)</f>
        <v>gunting</v>
      </c>
      <c r="G1322" s="147">
        <f>INDEX(db[QTY X],A1322)</f>
        <v>240</v>
      </c>
      <c r="H1322" s="147" t="str">
        <f>INDEX(db[STN X],A1322)</f>
        <v>PCS</v>
      </c>
    </row>
    <row r="1323" spans="1:8" x14ac:dyDescent="0.25">
      <c r="A1323" s="145">
        <v>2209</v>
      </c>
      <c r="C1323" s="147" t="str">
        <f>INDEX(db[NB BM],A1323)</f>
        <v>Dispenser Polar Bear MN-305</v>
      </c>
      <c r="D1323" s="147" t="str">
        <f>INDEX(db[SUPPLIER],A1323)</f>
        <v>LAUTAN MAS ASIA</v>
      </c>
      <c r="E1323" s="147" t="str">
        <f>INDEX(db[QTY/ CTN],A1323)</f>
        <v>48 BOX (12 PCS)</v>
      </c>
      <c r="F1323" s="147" t="str">
        <f>INDEX(db[JENIS],A1323)</f>
        <v>isolasi</v>
      </c>
      <c r="G1323" s="147">
        <f>INDEX(db[QTY X],A1323)</f>
        <v>576</v>
      </c>
      <c r="H1323" s="147" t="str">
        <f>INDEX(db[STN X],A1323)</f>
        <v>PCS</v>
      </c>
    </row>
    <row r="1324" spans="1:8" x14ac:dyDescent="0.25">
      <c r="A1324" s="145">
        <v>2210</v>
      </c>
      <c r="C1324" s="147" t="str">
        <f>INDEX(db[NB BM],A1324)</f>
        <v>Poster color POC-10  ML 12 C</v>
      </c>
      <c r="D1324" s="147" t="str">
        <f>INDEX(db[SUPPLIER],A1324)</f>
        <v>ATALI</v>
      </c>
      <c r="E1324" s="147" t="str">
        <f>INDEX(db[QTY/ CTN],A1324)</f>
        <v>6 LSN</v>
      </c>
      <c r="F1324" s="147" t="str">
        <f>INDEX(db[JENIS],A1324)</f>
        <v>cat</v>
      </c>
      <c r="G1324" s="147">
        <f>INDEX(db[QTY X],A1324)</f>
        <v>72</v>
      </c>
      <c r="H1324" s="147" t="str">
        <f>INDEX(db[STN X],A1324)</f>
        <v>PCS</v>
      </c>
    </row>
    <row r="1325" spans="1:8" x14ac:dyDescent="0.25">
      <c r="A1325" s="145">
        <v>2211</v>
      </c>
      <c r="C1325" s="147" t="str">
        <f>INDEX(db[NB BM],A1325)</f>
        <v>PW Oil Color Premium JK CP-TC126-48</v>
      </c>
      <c r="D1325" s="147" t="str">
        <f>INDEX(db[SUPPLIER],A1325)</f>
        <v>ATALI</v>
      </c>
      <c r="E1325" s="147" t="str">
        <f>INDEX(db[QTY/ CTN],A1325)</f>
        <v>18 SET</v>
      </c>
      <c r="F1325" s="147" t="str">
        <f>INDEX(db[JENIS],A1325)</f>
        <v>pw</v>
      </c>
      <c r="G1325" s="147">
        <f>INDEX(db[QTY X],A1325)</f>
        <v>18</v>
      </c>
      <c r="H1325" s="147" t="str">
        <f>INDEX(db[STN X],A1325)</f>
        <v>SET</v>
      </c>
    </row>
    <row r="1326" spans="1:8" x14ac:dyDescent="0.25">
      <c r="A1326" s="145">
        <v>2212</v>
      </c>
      <c r="C1326" s="147" t="str">
        <f>INDEX(db[NB BM],A1326)</f>
        <v>Pc PS 002</v>
      </c>
      <c r="D1326" s="147" t="str">
        <f>INDEX(db[SUPPLIER],A1326)</f>
        <v>PMJP</v>
      </c>
      <c r="E1326" s="147" t="str">
        <f>INDEX(db[QTY/ CTN],A1326)</f>
        <v>120 PCS</v>
      </c>
      <c r="F1326" s="147" t="str">
        <f>INDEX(db[JENIS],A1326)</f>
        <v>pcase</v>
      </c>
      <c r="G1326" s="147">
        <f>INDEX(db[QTY X],A1326)</f>
        <v>120</v>
      </c>
      <c r="H1326" s="147" t="str">
        <f>INDEX(db[STN X],A1326)</f>
        <v>PCS</v>
      </c>
    </row>
    <row r="1327" spans="1:8" x14ac:dyDescent="0.25">
      <c r="A1327" s="145">
        <v>2213</v>
      </c>
      <c r="C1327" s="147" t="str">
        <f>INDEX(db[NB BM],A1327)</f>
        <v>Punch JK 30-2T</v>
      </c>
      <c r="D1327" s="147" t="str">
        <f>INDEX(db[SUPPLIER],A1327)</f>
        <v>ATALI</v>
      </c>
      <c r="E1327" s="147" t="str">
        <f>INDEX(db[QTY/ CTN],A1327)</f>
        <v>10 LSN</v>
      </c>
      <c r="F1327" s="147" t="str">
        <f>INDEX(db[JENIS],A1327)</f>
        <v>punch</v>
      </c>
      <c r="G1327" s="147">
        <f>INDEX(db[QTY X],A1327)</f>
        <v>120</v>
      </c>
      <c r="H1327" s="147" t="str">
        <f>INDEX(db[STN X],A1327)</f>
        <v>PCS</v>
      </c>
    </row>
    <row r="1328" spans="1:8" x14ac:dyDescent="0.25">
      <c r="A1328" s="145">
        <v>2214</v>
      </c>
      <c r="C1328" s="147" t="str">
        <f>INDEX(db[NB BM],A1328)</f>
        <v>Punch JK 30 XL</v>
      </c>
      <c r="D1328" s="147" t="str">
        <f>INDEX(db[SUPPLIER],A1328)</f>
        <v>ATALI</v>
      </c>
      <c r="E1328" s="147" t="str">
        <f>INDEX(db[QTY/ CTN],A1328)</f>
        <v>10 LSN</v>
      </c>
      <c r="F1328" s="147" t="str">
        <f>INDEX(db[JENIS],A1328)</f>
        <v>punch</v>
      </c>
      <c r="G1328" s="147">
        <f>INDEX(db[QTY X],A1328)</f>
        <v>120</v>
      </c>
      <c r="H1328" s="147" t="str">
        <f>INDEX(db[STN X],A1328)</f>
        <v>PCS</v>
      </c>
    </row>
    <row r="1329" spans="1:8" x14ac:dyDescent="0.25">
      <c r="A1329" s="145">
        <v>2215</v>
      </c>
      <c r="C1329" s="147" t="str">
        <f>INDEX(db[NB BM],A1329)</f>
        <v>Punch JK 40 XL</v>
      </c>
      <c r="D1329" s="147" t="str">
        <f>INDEX(db[SUPPLIER],A1329)</f>
        <v>ATALI</v>
      </c>
      <c r="E1329" s="147" t="str">
        <f>INDEX(db[QTY/ CTN],A1329)</f>
        <v>5 LSN</v>
      </c>
      <c r="F1329" s="147" t="str">
        <f>INDEX(db[JENIS],A1329)</f>
        <v>punch</v>
      </c>
      <c r="G1329" s="147">
        <f>INDEX(db[QTY X],A1329)</f>
        <v>60</v>
      </c>
      <c r="H1329" s="147" t="str">
        <f>INDEX(db[STN X],A1329)</f>
        <v>PCS</v>
      </c>
    </row>
    <row r="1330" spans="1:8" x14ac:dyDescent="0.25">
      <c r="A1330" s="145">
        <v>2216</v>
      </c>
      <c r="C1330" s="147" t="str">
        <f>INDEX(db[NB BM],A1330)</f>
        <v>Punch JK 85 B</v>
      </c>
      <c r="D1330" s="147" t="str">
        <f>INDEX(db[SUPPLIER],A1330)</f>
        <v>ATALI</v>
      </c>
      <c r="E1330" s="147" t="str">
        <f>INDEX(db[QTY/ CTN],A1330)</f>
        <v>24 PCS</v>
      </c>
      <c r="F1330" s="147" t="str">
        <f>INDEX(db[JENIS],A1330)</f>
        <v>punch</v>
      </c>
      <c r="G1330" s="147">
        <f>INDEX(db[QTY X],A1330)</f>
        <v>24</v>
      </c>
      <c r="H1330" s="147" t="str">
        <f>INDEX(db[STN X],A1330)</f>
        <v>PCS</v>
      </c>
    </row>
    <row r="1331" spans="1:8" x14ac:dyDescent="0.25">
      <c r="A1331" s="145">
        <v>2217</v>
      </c>
      <c r="C1331" s="147" t="str">
        <f>INDEX(db[NB BM],A1331)</f>
        <v>Punch JK no.30</v>
      </c>
      <c r="D1331" s="147" t="str">
        <f>INDEX(db[SUPPLIER],A1331)</f>
        <v>ATALI</v>
      </c>
      <c r="E1331" s="147" t="str">
        <f>INDEX(db[QTY/ CTN],A1331)</f>
        <v>10 LSN</v>
      </c>
      <c r="F1331" s="147" t="str">
        <f>INDEX(db[JENIS],A1331)</f>
        <v>punch</v>
      </c>
      <c r="G1331" s="147">
        <f>INDEX(db[QTY X],A1331)</f>
        <v>120</v>
      </c>
      <c r="H1331" s="147" t="str">
        <f>INDEX(db[STN X],A1331)</f>
        <v>PCS</v>
      </c>
    </row>
    <row r="1332" spans="1:8" x14ac:dyDescent="0.25">
      <c r="A1332" s="145">
        <v>2218</v>
      </c>
      <c r="C1332" s="147" t="str">
        <f>INDEX(db[NB BM],A1332)</f>
        <v>Punch JK no.85</v>
      </c>
      <c r="D1332" s="147" t="str">
        <f>INDEX(db[SUPPLIER],A1332)</f>
        <v>ATALI</v>
      </c>
      <c r="E1332" s="147" t="str">
        <f>INDEX(db[QTY/ CTN],A1332)</f>
        <v>24 PCS</v>
      </c>
      <c r="F1332" s="147" t="str">
        <f>INDEX(db[JENIS],A1332)</f>
        <v>punch</v>
      </c>
      <c r="G1332" s="147">
        <f>INDEX(db[QTY X],A1332)</f>
        <v>24</v>
      </c>
      <c r="H1332" s="147" t="str">
        <f>INDEX(db[STN X],A1332)</f>
        <v>PCS</v>
      </c>
    </row>
    <row r="1333" spans="1:8" x14ac:dyDescent="0.25">
      <c r="A1333" s="145">
        <v>2219</v>
      </c>
      <c r="C1333" s="147" t="str">
        <f>INDEX(db[NB BM],A1333)</f>
        <v>Push pin JK PP-30</v>
      </c>
      <c r="D1333" s="147" t="str">
        <f>INDEX(db[SUPPLIER],A1333)</f>
        <v>ATALI</v>
      </c>
      <c r="E1333" s="147" t="str">
        <f>INDEX(db[QTY/ CTN],A1333)</f>
        <v>48 LSN</v>
      </c>
      <c r="F1333" s="147" t="str">
        <f>INDEX(db[JENIS],A1333)</f>
        <v>jarum</v>
      </c>
      <c r="G1333" s="147">
        <f>INDEX(db[QTY X],A1333)</f>
        <v>576</v>
      </c>
      <c r="H1333" s="147" t="str">
        <f>INDEX(db[STN X],A1333)</f>
        <v>PCS</v>
      </c>
    </row>
    <row r="1334" spans="1:8" x14ac:dyDescent="0.25">
      <c r="A1334" s="145">
        <v>2220</v>
      </c>
      <c r="C1334" s="147" t="str">
        <f>INDEX(db[NB BM],A1334)</f>
        <v>Push pin JK PP-30 TR</v>
      </c>
      <c r="D1334" s="147" t="str">
        <f>INDEX(db[SUPPLIER],A1334)</f>
        <v>ATALI</v>
      </c>
      <c r="E1334" s="147" t="str">
        <f>INDEX(db[QTY/ CTN],A1334)</f>
        <v>48 LSN</v>
      </c>
      <c r="F1334" s="147" t="str">
        <f>INDEX(db[JENIS],A1334)</f>
        <v>jarum</v>
      </c>
      <c r="G1334" s="147">
        <f>INDEX(db[QTY X],A1334)</f>
        <v>576</v>
      </c>
      <c r="H1334" s="147" t="str">
        <f>INDEX(db[STN X],A1334)</f>
        <v>PCS</v>
      </c>
    </row>
    <row r="1335" spans="1:8" x14ac:dyDescent="0.25">
      <c r="A1335" s="145">
        <v>2221</v>
      </c>
      <c r="C1335" s="147" t="str">
        <f>INDEX(db[NB BM],A1335)</f>
        <v>Asahan Meja kotak 18121</v>
      </c>
      <c r="D1335" s="147" t="str">
        <f>INDEX(db[SUPPLIER],A1335)</f>
        <v>DB STATIONERY</v>
      </c>
      <c r="E1335" s="147" t="str">
        <f>INDEX(db[QTY/ CTN],A1335)</f>
        <v>192 PCS</v>
      </c>
      <c r="F1335" s="147" t="str">
        <f>INDEX(db[JENIS],A1335)</f>
        <v>asahan</v>
      </c>
      <c r="G1335" s="147">
        <f>INDEX(db[QTY X],A1335)</f>
        <v>192</v>
      </c>
      <c r="H1335" s="147" t="str">
        <f>INDEX(db[STN X],A1335)</f>
        <v>PCS</v>
      </c>
    </row>
    <row r="1336" spans="1:8" x14ac:dyDescent="0.25">
      <c r="A1336" s="145">
        <v>2222</v>
      </c>
      <c r="C1336" s="147" t="str">
        <f>INDEX(db[NB BM],A1336)</f>
        <v>Asahan Meja XLG SX-0965 L</v>
      </c>
      <c r="D1336" s="147" t="str">
        <f>INDEX(db[SUPPLIER],A1336)</f>
        <v>DB STATIONERY</v>
      </c>
      <c r="E1336" s="147" t="str">
        <f>INDEX(db[QTY/ CTN],A1336)</f>
        <v>96 PCS</v>
      </c>
      <c r="F1336" s="147" t="str">
        <f>INDEX(db[JENIS],A1336)</f>
        <v>asahan</v>
      </c>
      <c r="G1336" s="147">
        <f>INDEX(db[QTY X],A1336)</f>
        <v>96</v>
      </c>
      <c r="H1336" s="147" t="str">
        <f>INDEX(db[STN X],A1336)</f>
        <v>PCS</v>
      </c>
    </row>
    <row r="1337" spans="1:8" x14ac:dyDescent="0.25">
      <c r="A1337" s="145">
        <v>2223</v>
      </c>
      <c r="C1337" s="147" t="str">
        <f>INDEX(db[NB BM],A1337)</f>
        <v>Asahan Meja Kotak 18109</v>
      </c>
      <c r="D1337" s="147" t="str">
        <f>INDEX(db[SUPPLIER],A1337)</f>
        <v>DB STATIONERY</v>
      </c>
      <c r="E1337" s="147" t="str">
        <f>INDEX(db[QTY/ CTN],A1337)</f>
        <v>192 PCS</v>
      </c>
      <c r="F1337" s="147" t="str">
        <f>INDEX(db[JENIS],A1337)</f>
        <v>asahan</v>
      </c>
      <c r="G1337" s="147">
        <f>INDEX(db[QTY X],A1337)</f>
        <v>192</v>
      </c>
      <c r="H1337" s="147" t="str">
        <f>INDEX(db[STN X],A1337)</f>
        <v>PCS</v>
      </c>
    </row>
    <row r="1338" spans="1:8" x14ac:dyDescent="0.25">
      <c r="A1338" s="145">
        <v>2224</v>
      </c>
      <c r="C1338" s="147" t="str">
        <f>INDEX(db[NB BM],A1338)</f>
        <v>Asahan meja XLG 18106</v>
      </c>
      <c r="D1338" s="147" t="str">
        <f>INDEX(db[SUPPLIER],A1338)</f>
        <v>DB</v>
      </c>
      <c r="E1338" s="147" t="str">
        <f>INDEX(db[QTY/ CTN],A1338)</f>
        <v>96 PCS</v>
      </c>
      <c r="F1338" s="147" t="str">
        <f>INDEX(db[JENIS],A1338)</f>
        <v>asahan</v>
      </c>
      <c r="G1338" s="147">
        <f>INDEX(db[QTY X],A1338)</f>
        <v>96</v>
      </c>
      <c r="H1338" s="147" t="str">
        <f>INDEX(db[STN X],A1338)</f>
        <v>PCS</v>
      </c>
    </row>
    <row r="1339" spans="1:8" x14ac:dyDescent="0.25">
      <c r="A1339" s="145">
        <v>2225</v>
      </c>
      <c r="C1339" s="147" t="str">
        <f>INDEX(db[NB BM],A1339)</f>
        <v>Asahan meja XLG 18107</v>
      </c>
      <c r="D1339" s="147" t="str">
        <f>INDEX(db[SUPPLIER],A1339)</f>
        <v>DB</v>
      </c>
      <c r="E1339" s="147" t="str">
        <f>INDEX(db[QTY/ CTN],A1339)</f>
        <v>96 PCS</v>
      </c>
      <c r="F1339" s="147" t="str">
        <f>INDEX(db[JENIS],A1339)</f>
        <v>asahan</v>
      </c>
      <c r="G1339" s="147">
        <f>INDEX(db[QTY X],A1339)</f>
        <v>96</v>
      </c>
      <c r="H1339" s="147" t="str">
        <f>INDEX(db[STN X],A1339)</f>
        <v>PCS</v>
      </c>
    </row>
    <row r="1340" spans="1:8" x14ac:dyDescent="0.25">
      <c r="A1340" s="145">
        <v>2226</v>
      </c>
      <c r="C1340" s="147" t="str">
        <f>INDEX(db[NB BM],A1340)</f>
        <v>Asahan toples Golden</v>
      </c>
      <c r="D1340" s="147" t="str">
        <f>INDEX(db[SUPPLIER],A1340)</f>
        <v>HENDA SUKSES ABADI</v>
      </c>
      <c r="E1340" s="147" t="str">
        <f>INDEX(db[QTY/ CTN],A1340)</f>
        <v>144 BOX</v>
      </c>
      <c r="F1340" s="147" t="str">
        <f>INDEX(db[JENIS],A1340)</f>
        <v>asahan</v>
      </c>
      <c r="G1340" s="147">
        <f>INDEX(db[QTY X],A1340)</f>
        <v>144</v>
      </c>
      <c r="H1340" s="147" t="str">
        <f>INDEX(db[STN X],A1340)</f>
        <v>BOX</v>
      </c>
    </row>
    <row r="1341" spans="1:8" x14ac:dyDescent="0.25">
      <c r="A1341" s="145">
        <v>2227</v>
      </c>
      <c r="C1341" s="147" t="str">
        <f>INDEX(db[NB BM],A1341)</f>
        <v>Isi gel Fancy VRG-2008 (BT21) B</v>
      </c>
      <c r="D1341" s="147" t="str">
        <f>INDEX(db[SUPPLIER],A1341)</f>
        <v>SURYA PRATAMA</v>
      </c>
      <c r="E1341" s="147" t="str">
        <f>INDEX(db[QTY/ CTN],A1341)</f>
        <v>240 BOX</v>
      </c>
      <c r="F1341" s="147" t="str">
        <f>INDEX(db[JENIS],A1341)</f>
        <v>isi</v>
      </c>
      <c r="G1341" s="147">
        <f>INDEX(db[QTY X],A1341)</f>
        <v>240</v>
      </c>
      <c r="H1341" s="147" t="str">
        <f>INDEX(db[STN X],A1341)</f>
        <v>BOX</v>
      </c>
    </row>
    <row r="1342" spans="1:8" x14ac:dyDescent="0.25">
      <c r="A1342" s="145">
        <v>2228</v>
      </c>
      <c r="C1342" s="147" t="str">
        <f>INDEX(db[NB BM],A1342)</f>
        <v>Isi gel Fancy VRG-2013 (BT-21) C</v>
      </c>
      <c r="D1342" s="147" t="str">
        <f>INDEX(db[SUPPLIER],A1342)</f>
        <v>SURYA PRATAMA</v>
      </c>
      <c r="E1342" s="147" t="str">
        <f>INDEX(db[QTY/ CTN],A1342)</f>
        <v>240 BOX</v>
      </c>
      <c r="F1342" s="147" t="str">
        <f>INDEX(db[JENIS],A1342)</f>
        <v>isi</v>
      </c>
      <c r="G1342" s="147">
        <f>INDEX(db[QTY X],A1342)</f>
        <v>240</v>
      </c>
      <c r="H1342" s="147" t="str">
        <f>INDEX(db[STN X],A1342)</f>
        <v>BOX</v>
      </c>
    </row>
    <row r="1343" spans="1:8" x14ac:dyDescent="0.25">
      <c r="A1343" s="145">
        <v>2229</v>
      </c>
      <c r="C1343" s="147" t="str">
        <f>INDEX(db[NB BM],A1343)</f>
        <v>Isi gel Fancy VRG-2015 Princess</v>
      </c>
      <c r="D1343" s="147" t="str">
        <f>INDEX(db[SUPPLIER],A1343)</f>
        <v>MSI/ SURYA PRATAMA</v>
      </c>
      <c r="E1343" s="147" t="str">
        <f>INDEX(db[QTY/ CTN],A1343)</f>
        <v>240 BOX</v>
      </c>
      <c r="F1343" s="147" t="str">
        <f>INDEX(db[JENIS],A1343)</f>
        <v>isi</v>
      </c>
      <c r="G1343" s="147">
        <f>INDEX(db[QTY X],A1343)</f>
        <v>240</v>
      </c>
      <c r="H1343" s="147" t="str">
        <f>INDEX(db[STN X],A1343)</f>
        <v>BOX</v>
      </c>
    </row>
    <row r="1344" spans="1:8" x14ac:dyDescent="0.25">
      <c r="A1344" s="145">
        <v>2230</v>
      </c>
      <c r="C1344" s="147" t="str">
        <f>INDEX(db[NB BM],A1344)</f>
        <v>Isi gel Fancy VRG-2016 Animal Carnival</v>
      </c>
      <c r="D1344" s="147" t="str">
        <f>INDEX(db[SUPPLIER],A1344)</f>
        <v>MSI/ SURYA PRATAMA</v>
      </c>
      <c r="E1344" s="147" t="str">
        <f>INDEX(db[QTY/ CTN],A1344)</f>
        <v>240 BOX</v>
      </c>
      <c r="F1344" s="147" t="str">
        <f>INDEX(db[JENIS],A1344)</f>
        <v>isi</v>
      </c>
      <c r="G1344" s="147">
        <f>INDEX(db[QTY X],A1344)</f>
        <v>240</v>
      </c>
      <c r="H1344" s="147" t="str">
        <f>INDEX(db[STN X],A1344)</f>
        <v>BOX</v>
      </c>
    </row>
    <row r="1345" spans="1:8" x14ac:dyDescent="0.25">
      <c r="A1345" s="145">
        <v>2231</v>
      </c>
      <c r="C1345" s="147" t="str">
        <f>INDEX(db[NB BM],A1345)</f>
        <v>Isi gel Fancy VRG-2017 (Superhero)</v>
      </c>
      <c r="D1345" s="147" t="str">
        <f>INDEX(db[SUPPLIER],A1345)</f>
        <v>SURYA PRATAMA</v>
      </c>
      <c r="E1345" s="147" t="str">
        <f>INDEX(db[QTY/ CTN],A1345)</f>
        <v>240 BOX</v>
      </c>
      <c r="F1345" s="147" t="str">
        <f>INDEX(db[JENIS],A1345)</f>
        <v>isi</v>
      </c>
      <c r="G1345" s="147">
        <f>INDEX(db[QTY X],A1345)</f>
        <v>240</v>
      </c>
      <c r="H1345" s="147" t="str">
        <f>INDEX(db[STN X],A1345)</f>
        <v>BOX</v>
      </c>
    </row>
    <row r="1346" spans="1:8" x14ac:dyDescent="0.25">
      <c r="A1346" s="145">
        <v>2232</v>
      </c>
      <c r="C1346" s="147" t="str">
        <f>INDEX(db[NB BM],A1346)</f>
        <v>Isi gel Fancy VRG-2018 (Tsum-Tsum)</v>
      </c>
      <c r="D1346" s="147" t="str">
        <f>INDEX(db[SUPPLIER],A1346)</f>
        <v>SURYA PRATAMA</v>
      </c>
      <c r="E1346" s="147" t="str">
        <f>INDEX(db[QTY/ CTN],A1346)</f>
        <v>240 BOX</v>
      </c>
      <c r="F1346" s="147" t="str">
        <f>INDEX(db[JENIS],A1346)</f>
        <v>isi</v>
      </c>
      <c r="G1346" s="147">
        <f>INDEX(db[QTY X],A1346)</f>
        <v>240</v>
      </c>
      <c r="H1346" s="147" t="str">
        <f>INDEX(db[STN X],A1346)</f>
        <v>BOX</v>
      </c>
    </row>
    <row r="1347" spans="1:8" x14ac:dyDescent="0.25">
      <c r="A1347" s="145">
        <v>2233</v>
      </c>
      <c r="C1347" s="147" t="str">
        <f>INDEX(db[NB BM],A1347)</f>
        <v>Isi gel Fancy VRG-2019 (Hello Doraemon)</v>
      </c>
      <c r="D1347" s="147" t="str">
        <f>INDEX(db[SUPPLIER],A1347)</f>
        <v>SURYA PRATAMA</v>
      </c>
      <c r="E1347" s="147" t="str">
        <f>INDEX(db[QTY/ CTN],A1347)</f>
        <v>240 BOX</v>
      </c>
      <c r="F1347" s="147" t="str">
        <f>INDEX(db[JENIS],A1347)</f>
        <v>isi</v>
      </c>
      <c r="G1347" s="147">
        <f>INDEX(db[QTY X],A1347)</f>
        <v>240</v>
      </c>
      <c r="H1347" s="147" t="str">
        <f>INDEX(db[STN X],A1347)</f>
        <v>BOX</v>
      </c>
    </row>
    <row r="1348" spans="1:8" x14ac:dyDescent="0.25">
      <c r="A1348" s="145">
        <v>2234</v>
      </c>
      <c r="C1348" s="147" t="str">
        <f>INDEX(db[NB BM],A1348)</f>
        <v>Isi gel Fancy VRG-2020 (Hijab Love)</v>
      </c>
      <c r="D1348" s="147" t="str">
        <f>INDEX(db[SUPPLIER],A1348)</f>
        <v>SURYA PRATAMA</v>
      </c>
      <c r="E1348" s="147" t="str">
        <f>INDEX(db[QTY/ CTN],A1348)</f>
        <v>240 BOX</v>
      </c>
      <c r="F1348" s="147" t="str">
        <f>INDEX(db[JENIS],A1348)</f>
        <v>isi</v>
      </c>
      <c r="G1348" s="147">
        <f>INDEX(db[QTY X],A1348)</f>
        <v>240</v>
      </c>
      <c r="H1348" s="147" t="str">
        <f>INDEX(db[STN X],A1348)</f>
        <v>BOX</v>
      </c>
    </row>
    <row r="1349" spans="1:8" x14ac:dyDescent="0.25">
      <c r="A1349" s="145">
        <v>2235</v>
      </c>
      <c r="C1349" s="147" t="str">
        <f>INDEX(db[NB BM],A1349)</f>
        <v>Refill gel pen 505-1 HY (RF 505)</v>
      </c>
      <c r="D1349" s="147" t="str">
        <f>INDEX(db[SUPPLIER],A1349)</f>
        <v>BAHAGIA TEGUH</v>
      </c>
      <c r="E1349" s="147" t="str">
        <f>INDEX(db[QTY/ CTN],A1349)</f>
        <v>240 BOX (20 PCS)</v>
      </c>
      <c r="F1349" s="147" t="str">
        <f>INDEX(db[JENIS],A1349)</f>
        <v>isi</v>
      </c>
      <c r="G1349" s="147">
        <f>INDEX(db[QTY X],A1349)</f>
        <v>4800</v>
      </c>
      <c r="H1349" s="147" t="str">
        <f>INDEX(db[STN X],A1349)</f>
        <v>PCS</v>
      </c>
    </row>
    <row r="1350" spans="1:8" x14ac:dyDescent="0.25">
      <c r="A1350" s="145">
        <v>2236</v>
      </c>
      <c r="C1350" s="147" t="str">
        <f>INDEX(db[NB BM],A1350)</f>
        <v>Refill/ Isi Bensia Lantu 1132</v>
      </c>
      <c r="D1350" s="147" t="str">
        <f>INDEX(db[SUPPLIER],A1350)</f>
        <v>MSI</v>
      </c>
      <c r="E1350" s="147" t="str">
        <f>INDEX(db[QTY/ CTN],A1350)</f>
        <v>1600 PAK</v>
      </c>
      <c r="F1350" s="147" t="str">
        <f>INDEX(db[JENIS],A1350)</f>
        <v>isi</v>
      </c>
      <c r="G1350" s="147">
        <f>INDEX(db[QTY X],A1350)</f>
        <v>1600</v>
      </c>
      <c r="H1350" s="147" t="str">
        <f>INDEX(db[STN X],A1350)</f>
        <v>PAK</v>
      </c>
    </row>
    <row r="1351" spans="1:8" x14ac:dyDescent="0.25">
      <c r="A1351" s="145">
        <v>2237</v>
      </c>
      <c r="C1351" s="147" t="str">
        <f>INDEX(db[NB BM],A1351)</f>
        <v>Refil Orgi Hologram</v>
      </c>
      <c r="D1351" s="147" t="str">
        <f>INDEX(db[SUPPLIER],A1351)</f>
        <v>PARAMA</v>
      </c>
      <c r="E1351" s="147" t="str">
        <f>INDEX(db[QTY/ CTN],A1351)</f>
        <v>225 LSN</v>
      </c>
      <c r="F1351" s="147" t="str">
        <f>INDEX(db[JENIS],A1351)</f>
        <v>dll</v>
      </c>
      <c r="G1351" s="147">
        <f>INDEX(db[QTY X],A1351)</f>
        <v>2700</v>
      </c>
      <c r="H1351" s="147" t="str">
        <f>INDEX(db[STN X],A1351)</f>
        <v>PCS</v>
      </c>
    </row>
    <row r="1352" spans="1:8" x14ac:dyDescent="0.25">
      <c r="A1352" s="145">
        <v>2238</v>
      </c>
      <c r="C1352" s="147" t="str">
        <f>INDEX(db[NB BM],A1352)</f>
        <v>Isi pensil LT 11-32 (40 set)</v>
      </c>
      <c r="D1352" s="147" t="str">
        <f>INDEX(db[SUPPLIER],A1352)</f>
        <v>LAUTAN MAS ASIA</v>
      </c>
      <c r="E1352" s="147" t="str">
        <f>INDEX(db[QTY/ CTN],A1352)</f>
        <v>1600 SET</v>
      </c>
      <c r="F1352" s="147" t="str">
        <f>INDEX(db[JENIS],A1352)</f>
        <v>isi</v>
      </c>
      <c r="G1352" s="147">
        <f>INDEX(db[QTY X],A1352)</f>
        <v>1600</v>
      </c>
      <c r="H1352" s="147" t="str">
        <f>INDEX(db[STN X],A1352)</f>
        <v>SET</v>
      </c>
    </row>
    <row r="1353" spans="1:8" x14ac:dyDescent="0.25">
      <c r="A1353" s="145">
        <v>2239</v>
      </c>
      <c r="C1353" s="147" t="str">
        <f>INDEX(db[NB BM],A1353)</f>
        <v>Isi pen Refil RF GP 818 JS</v>
      </c>
      <c r="D1353" s="147" t="str">
        <f>INDEX(db[SUPPLIER],A1353)</f>
        <v>-</v>
      </c>
      <c r="E1353" s="147" t="str">
        <f>INDEX(db[QTY/ CTN],A1353)</f>
        <v>150 IKT (100 PCS)</v>
      </c>
      <c r="F1353" s="147" t="str">
        <f>INDEX(db[JENIS],A1353)</f>
        <v>isi</v>
      </c>
      <c r="G1353" s="147">
        <f>INDEX(db[QTY X],A1353)</f>
        <v>15000</v>
      </c>
      <c r="H1353" s="147" t="str">
        <f>INDEX(db[STN X],A1353)</f>
        <v>PCS</v>
      </c>
    </row>
    <row r="1354" spans="1:8" x14ac:dyDescent="0.25">
      <c r="A1354" s="145">
        <v>2240</v>
      </c>
      <c r="C1354" s="147" t="str">
        <f>INDEX(db[NB BM],A1354)</f>
        <v>Garisan 30cm D008 24"</v>
      </c>
      <c r="D1354" s="147" t="str">
        <f>INDEX(db[SUPPLIER],A1354)</f>
        <v>WIN'S SENTOSA</v>
      </c>
      <c r="E1354" s="147" t="str">
        <f>INDEX(db[QTY/ CTN],A1354)</f>
        <v>60 BOX (24 PCS)</v>
      </c>
      <c r="F1354" s="147" t="str">
        <f>INDEX(db[JENIS],A1354)</f>
        <v>garisan</v>
      </c>
      <c r="G1354" s="147">
        <f>INDEX(db[QTY X],A1354)</f>
        <v>1440</v>
      </c>
      <c r="H1354" s="147" t="str">
        <f>INDEX(db[STN X],A1354)</f>
        <v>PCS</v>
      </c>
    </row>
    <row r="1355" spans="1:8" x14ac:dyDescent="0.25">
      <c r="A1355" s="145">
        <v>2241</v>
      </c>
      <c r="C1355" s="147" t="str">
        <f>INDEX(db[NB BM],A1355)</f>
        <v>Tas S.Bag JK SPB-30 CT-29 A/B Culture</v>
      </c>
      <c r="D1355" s="147" t="str">
        <f>INDEX(db[SUPPLIER],A1355)</f>
        <v>ATALI</v>
      </c>
      <c r="E1355" s="147" t="str">
        <f>INDEX(db[QTY/ CTN],A1355)</f>
        <v>100 PCS</v>
      </c>
      <c r="F1355" s="147" t="str">
        <f>INDEX(db[JENIS],A1355)</f>
        <v>tas</v>
      </c>
      <c r="G1355" s="147">
        <f>INDEX(db[QTY X],A1355)</f>
        <v>100</v>
      </c>
      <c r="H1355" s="147" t="str">
        <f>INDEX(db[STN X],A1355)</f>
        <v>PCS</v>
      </c>
    </row>
    <row r="1356" spans="1:8" x14ac:dyDescent="0.25">
      <c r="A1356" s="145">
        <v>2242</v>
      </c>
      <c r="C1356" s="147" t="str">
        <f>INDEX(db[NB BM],A1356)</f>
        <v>Sampul OPP Alexander Boxy</v>
      </c>
      <c r="D1356" s="147" t="str">
        <f>INDEX(db[SUPPLIER],A1356)</f>
        <v>ALPINDO</v>
      </c>
      <c r="E1356" s="147" t="str">
        <f>INDEX(db[QTY/ CTN],A1356)</f>
        <v>300 PAK</v>
      </c>
      <c r="F1356" s="147" t="str">
        <f>INDEX(db[JENIS],A1356)</f>
        <v>kertas</v>
      </c>
      <c r="G1356" s="147">
        <f>INDEX(db[QTY X],A1356)</f>
        <v>300</v>
      </c>
      <c r="H1356" s="147" t="str">
        <f>INDEX(db[STN X],A1356)</f>
        <v>PAK</v>
      </c>
    </row>
    <row r="1357" spans="1:8" x14ac:dyDescent="0.25">
      <c r="A1357" s="145">
        <v>2244</v>
      </c>
      <c r="C1357" s="147" t="str">
        <f>INDEX(db[NB BM],A1357)</f>
        <v>Sampul Samson Boxy Batik</v>
      </c>
      <c r="D1357" s="147" t="str">
        <f>INDEX(db[SUPPLIER],A1357)</f>
        <v>PARAMA</v>
      </c>
      <c r="E1357" s="147" t="str">
        <f>INDEX(db[QTY/ CTN],A1357)</f>
        <v>180 PCS</v>
      </c>
      <c r="F1357" s="147" t="str">
        <f>INDEX(db[JENIS],A1357)</f>
        <v>kertas</v>
      </c>
      <c r="G1357" s="147">
        <f>INDEX(db[QTY X],A1357)</f>
        <v>180</v>
      </c>
      <c r="H1357" s="147" t="str">
        <f>INDEX(db[STN X],A1357)</f>
        <v>PCS</v>
      </c>
    </row>
    <row r="1358" spans="1:8" x14ac:dyDescent="0.25">
      <c r="A1358" s="145">
        <v>2245</v>
      </c>
      <c r="C1358" s="147" t="str">
        <f>INDEX(db[NB BM],A1358)</f>
        <v>Sampul Samson Boxy Batik</v>
      </c>
      <c r="D1358" s="147" t="str">
        <f>INDEX(db[SUPPLIER],A1358)</f>
        <v>PARAMA</v>
      </c>
      <c r="E1358" s="147" t="str">
        <f>INDEX(db[QTY/ CTN],A1358)</f>
        <v>180 PCS</v>
      </c>
      <c r="F1358" s="147" t="str">
        <f>INDEX(db[JENIS],A1358)</f>
        <v>kertas</v>
      </c>
      <c r="G1358" s="147">
        <f>INDEX(db[QTY X],A1358)</f>
        <v>180</v>
      </c>
      <c r="H1358" s="147" t="str">
        <f>INDEX(db[STN X],A1358)</f>
        <v>PCS</v>
      </c>
    </row>
    <row r="1359" spans="1:8" x14ac:dyDescent="0.25">
      <c r="A1359" s="145">
        <v>2246</v>
      </c>
      <c r="C1359" s="147" t="str">
        <f>INDEX(db[NB BM],A1359)</f>
        <v>Sampul Samson Boxy Fancy</v>
      </c>
      <c r="D1359" s="147" t="str">
        <f>INDEX(db[SUPPLIER],A1359)</f>
        <v>PARAMA</v>
      </c>
      <c r="E1359" s="147" t="str">
        <f>INDEX(db[QTY/ CTN],A1359)</f>
        <v>360 PCS</v>
      </c>
      <c r="F1359" s="147" t="str">
        <f>INDEX(db[JENIS],A1359)</f>
        <v>kertas</v>
      </c>
      <c r="G1359" s="147">
        <f>INDEX(db[QTY X],A1359)</f>
        <v>360</v>
      </c>
      <c r="H1359" s="147" t="str">
        <f>INDEX(db[STN X],A1359)</f>
        <v>PCS</v>
      </c>
    </row>
    <row r="1360" spans="1:8" x14ac:dyDescent="0.25">
      <c r="A1360" s="145">
        <v>2247</v>
      </c>
      <c r="C1360" s="147" t="str">
        <f>INDEX(db[NB BM],A1360)</f>
        <v>Sampul Samson Kwarto Batik</v>
      </c>
      <c r="D1360" s="147" t="str">
        <f>INDEX(db[SUPPLIER],A1360)</f>
        <v>PARAMA</v>
      </c>
      <c r="E1360" s="147" t="str">
        <f>INDEX(db[QTY/ CTN],A1360)</f>
        <v>240 PCS</v>
      </c>
      <c r="F1360" s="147" t="str">
        <f>INDEX(db[JENIS],A1360)</f>
        <v>kertas</v>
      </c>
      <c r="G1360" s="147">
        <f>INDEX(db[QTY X],A1360)</f>
        <v>240</v>
      </c>
      <c r="H1360" s="147" t="str">
        <f>INDEX(db[STN X],A1360)</f>
        <v>PCS</v>
      </c>
    </row>
    <row r="1361" spans="1:8" x14ac:dyDescent="0.25">
      <c r="A1361" s="145">
        <v>2248</v>
      </c>
      <c r="C1361" s="147" t="str">
        <f>INDEX(db[NB BM],A1361)</f>
        <v>Sampul Samson Kwarto Batik</v>
      </c>
      <c r="D1361" s="147" t="str">
        <f>INDEX(db[SUPPLIER],A1361)</f>
        <v>PARAMA</v>
      </c>
      <c r="E1361" s="147" t="str">
        <f>INDEX(db[QTY/ CTN],A1361)</f>
        <v>240 PCS</v>
      </c>
      <c r="F1361" s="147" t="str">
        <f>INDEX(db[JENIS],A1361)</f>
        <v>kertas</v>
      </c>
      <c r="G1361" s="147">
        <f>INDEX(db[QTY X],A1361)</f>
        <v>240</v>
      </c>
      <c r="H1361" s="147" t="str">
        <f>INDEX(db[STN X],A1361)</f>
        <v>PCS</v>
      </c>
    </row>
    <row r="1362" spans="1:8" x14ac:dyDescent="0.25">
      <c r="A1362" s="145">
        <v>2249</v>
      </c>
      <c r="C1362" s="147" t="str">
        <f>INDEX(db[NB BM],A1362)</f>
        <v>Sampul Samson Kwarto Fancy</v>
      </c>
      <c r="D1362" s="147" t="str">
        <f>INDEX(db[SUPPLIER],A1362)</f>
        <v>PARAMA</v>
      </c>
      <c r="E1362" s="147" t="str">
        <f>INDEX(db[QTY/ CTN],A1362)</f>
        <v>480 PCS</v>
      </c>
      <c r="F1362" s="147" t="str">
        <f>INDEX(db[JENIS],A1362)</f>
        <v>kertas</v>
      </c>
      <c r="G1362" s="147">
        <f>INDEX(db[QTY X],A1362)</f>
        <v>480</v>
      </c>
      <c r="H1362" s="147" t="str">
        <f>INDEX(db[STN X],A1362)</f>
        <v>PCS</v>
      </c>
    </row>
    <row r="1363" spans="1:8" x14ac:dyDescent="0.25">
      <c r="A1363" s="145">
        <v>2250</v>
      </c>
      <c r="C1363" s="147" t="str">
        <f>INDEX(db[NB BM],A1363)</f>
        <v>Schedule Note Jadwal Warna B5</v>
      </c>
      <c r="D1363" s="147" t="str">
        <f>INDEX(db[SUPPLIER],A1363)</f>
        <v>BINTANG SAUDARA</v>
      </c>
      <c r="E1363" s="147" t="str">
        <f>INDEX(db[QTY/ CTN],A1363)</f>
        <v>54 PCS</v>
      </c>
      <c r="F1363" s="147" t="str">
        <f>INDEX(db[JENIS],A1363)</f>
        <v>note</v>
      </c>
      <c r="G1363" s="147">
        <f>INDEX(db[QTY X],A1363)</f>
        <v>54</v>
      </c>
      <c r="H1363" s="147" t="str">
        <f>INDEX(db[STN X],A1363)</f>
        <v>PCS</v>
      </c>
    </row>
    <row r="1364" spans="1:8" x14ac:dyDescent="0.25">
      <c r="A1364" s="145">
        <v>2251</v>
      </c>
      <c r="C1364" s="147" t="str">
        <f>INDEX(db[NB BM],A1364)</f>
        <v>Gunting JK SC-12</v>
      </c>
      <c r="D1364" s="147" t="str">
        <f>INDEX(db[SUPPLIER],A1364)</f>
        <v>ATALI</v>
      </c>
      <c r="E1364" s="147" t="str">
        <f>INDEX(db[QTY/ CTN],A1364)</f>
        <v>12 LSN</v>
      </c>
      <c r="F1364" s="147" t="str">
        <f>INDEX(db[JENIS],A1364)</f>
        <v>gunting</v>
      </c>
      <c r="G1364" s="147">
        <f>INDEX(db[QTY X],A1364)</f>
        <v>144</v>
      </c>
      <c r="H1364" s="147" t="str">
        <f>INDEX(db[STN X],A1364)</f>
        <v>PCS</v>
      </c>
    </row>
    <row r="1365" spans="1:8" x14ac:dyDescent="0.25">
      <c r="A1365" s="145">
        <v>2252</v>
      </c>
      <c r="C1365" s="147" t="str">
        <f>INDEX(db[NB BM],A1365)</f>
        <v>Gunting JK SC-13</v>
      </c>
      <c r="D1365" s="147" t="str">
        <f>INDEX(db[SUPPLIER],A1365)</f>
        <v>ATALI</v>
      </c>
      <c r="E1365" s="147" t="str">
        <f>INDEX(db[QTY/ CTN],A1365)</f>
        <v>12 LSN</v>
      </c>
      <c r="F1365" s="147" t="str">
        <f>INDEX(db[JENIS],A1365)</f>
        <v>gunting</v>
      </c>
      <c r="G1365" s="147">
        <f>INDEX(db[QTY X],A1365)</f>
        <v>144</v>
      </c>
      <c r="H1365" s="147" t="str">
        <f>INDEX(db[STN X],A1365)</f>
        <v>PCS</v>
      </c>
    </row>
    <row r="1366" spans="1:8" x14ac:dyDescent="0.25">
      <c r="A1366" s="145">
        <v>2253</v>
      </c>
      <c r="C1366" s="147" t="str">
        <f>INDEX(db[NB BM],A1366)</f>
        <v>Gunting JK SC-14</v>
      </c>
      <c r="D1366" s="147" t="str">
        <f>INDEX(db[SUPPLIER],A1366)</f>
        <v>ATALI</v>
      </c>
      <c r="E1366" s="147" t="str">
        <f>INDEX(db[QTY/ CTN],A1366)</f>
        <v>12 LSN</v>
      </c>
      <c r="F1366" s="147" t="str">
        <f>INDEX(db[JENIS],A1366)</f>
        <v>gunting</v>
      </c>
      <c r="G1366" s="147">
        <f>INDEX(db[QTY X],A1366)</f>
        <v>144</v>
      </c>
      <c r="H1366" s="147" t="str">
        <f>INDEX(db[STN X],A1366)</f>
        <v>PCS</v>
      </c>
    </row>
    <row r="1367" spans="1:8" x14ac:dyDescent="0.25">
      <c r="A1367" s="145">
        <v>2254</v>
      </c>
      <c r="C1367" s="147" t="str">
        <f>INDEX(db[NB BM],A1367)</f>
        <v>Gunting JK SC-828</v>
      </c>
      <c r="D1367" s="147" t="str">
        <f>INDEX(db[SUPPLIER],A1367)</f>
        <v>ATALI</v>
      </c>
      <c r="E1367" s="147" t="str">
        <f>INDEX(db[QTY/ CTN],A1367)</f>
        <v>12 LSN</v>
      </c>
      <c r="F1367" s="147" t="str">
        <f>INDEX(db[JENIS],A1367)</f>
        <v>gunting</v>
      </c>
      <c r="G1367" s="147">
        <f>INDEX(db[QTY X],A1367)</f>
        <v>144</v>
      </c>
      <c r="H1367" s="147" t="str">
        <f>INDEX(db[STN X],A1367)</f>
        <v>PCS</v>
      </c>
    </row>
    <row r="1368" spans="1:8" x14ac:dyDescent="0.25">
      <c r="A1368" s="145">
        <v>2255</v>
      </c>
      <c r="C1368" s="147" t="str">
        <f>INDEX(db[NB BM],A1368)</f>
        <v>Gunting JK SC-828 SG</v>
      </c>
      <c r="D1368" s="147" t="str">
        <f>INDEX(db[SUPPLIER],A1368)</f>
        <v>ATALI</v>
      </c>
      <c r="E1368" s="147" t="str">
        <f>INDEX(db[QTY/ CTN],A1368)</f>
        <v>12 LSN</v>
      </c>
      <c r="F1368" s="147" t="str">
        <f>INDEX(db[JENIS],A1368)</f>
        <v>gunting</v>
      </c>
      <c r="G1368" s="147">
        <f>INDEX(db[QTY X],A1368)</f>
        <v>144</v>
      </c>
      <c r="H1368" s="147" t="str">
        <f>INDEX(db[STN X],A1368)</f>
        <v>PCS</v>
      </c>
    </row>
    <row r="1369" spans="1:8" x14ac:dyDescent="0.25">
      <c r="A1369" s="145">
        <v>2256</v>
      </c>
      <c r="C1369" s="147" t="str">
        <f>INDEX(db[NB BM],A1369)</f>
        <v>Gunting JK SC-838</v>
      </c>
      <c r="D1369" s="147" t="str">
        <f>INDEX(db[SUPPLIER],A1369)</f>
        <v>ATALI</v>
      </c>
      <c r="E1369" s="147" t="str">
        <f>INDEX(db[QTY/ CTN],A1369)</f>
        <v>12 LSN</v>
      </c>
      <c r="F1369" s="147" t="str">
        <f>INDEX(db[JENIS],A1369)</f>
        <v>gunting</v>
      </c>
      <c r="G1369" s="147">
        <f>INDEX(db[QTY X],A1369)</f>
        <v>144</v>
      </c>
      <c r="H1369" s="147" t="str">
        <f>INDEX(db[STN X],A1369)</f>
        <v>PCS</v>
      </c>
    </row>
    <row r="1370" spans="1:8" x14ac:dyDescent="0.25">
      <c r="A1370" s="145">
        <v>2257</v>
      </c>
      <c r="C1370" s="147" t="str">
        <f>INDEX(db[NB BM],A1370)</f>
        <v>Gunting JK SC-838 SG</v>
      </c>
      <c r="D1370" s="147" t="str">
        <f>INDEX(db[SUPPLIER],A1370)</f>
        <v>ATALI</v>
      </c>
      <c r="E1370" s="147" t="str">
        <f>INDEX(db[QTY/ CTN],A1370)</f>
        <v>12 LSN</v>
      </c>
      <c r="F1370" s="147" t="str">
        <f>INDEX(db[JENIS],A1370)</f>
        <v>gunting</v>
      </c>
      <c r="G1370" s="147">
        <f>INDEX(db[QTY X],A1370)</f>
        <v>144</v>
      </c>
      <c r="H1370" s="147" t="str">
        <f>INDEX(db[STN X],A1370)</f>
        <v>PCS</v>
      </c>
    </row>
    <row r="1371" spans="1:8" x14ac:dyDescent="0.25">
      <c r="A1371" s="145">
        <v>2258</v>
      </c>
      <c r="C1371" s="147" t="str">
        <f>INDEX(db[NB BM],A1371)</f>
        <v>Gunting JK SC-848</v>
      </c>
      <c r="D1371" s="147" t="str">
        <f>INDEX(db[SUPPLIER],A1371)</f>
        <v>ATALI</v>
      </c>
      <c r="E1371" s="147" t="str">
        <f>INDEX(db[QTY/ CTN],A1371)</f>
        <v>12 LSN</v>
      </c>
      <c r="F1371" s="147" t="str">
        <f>INDEX(db[JENIS],A1371)</f>
        <v>gunting</v>
      </c>
      <c r="G1371" s="147">
        <f>INDEX(db[QTY X],A1371)</f>
        <v>144</v>
      </c>
      <c r="H1371" s="147" t="str">
        <f>INDEX(db[STN X],A1371)</f>
        <v>PCS</v>
      </c>
    </row>
    <row r="1372" spans="1:8" x14ac:dyDescent="0.25">
      <c r="A1372" s="145">
        <v>2259</v>
      </c>
      <c r="C1372" s="147" t="str">
        <f>INDEX(db[NB BM],A1372)</f>
        <v>Gunting JK SC-848 SG</v>
      </c>
      <c r="D1372" s="147" t="str">
        <f>INDEX(db[SUPPLIER],A1372)</f>
        <v>ATALI</v>
      </c>
      <c r="E1372" s="147" t="str">
        <f>INDEX(db[QTY/ CTN],A1372)</f>
        <v>12 LSN</v>
      </c>
      <c r="F1372" s="147" t="str">
        <f>INDEX(db[JENIS],A1372)</f>
        <v>gunting</v>
      </c>
      <c r="G1372" s="147">
        <f>INDEX(db[QTY X],A1372)</f>
        <v>144</v>
      </c>
      <c r="H1372" s="147" t="str">
        <f>INDEX(db[STN X],A1372)</f>
        <v>PCS</v>
      </c>
    </row>
    <row r="1373" spans="1:8" x14ac:dyDescent="0.25">
      <c r="A1373" s="145">
        <v>2260</v>
      </c>
      <c r="C1373" s="147" t="str">
        <f>INDEX(db[NB BM],A1373)</f>
        <v>Gunting JK SC-868</v>
      </c>
      <c r="D1373" s="147" t="str">
        <f>INDEX(db[SUPPLIER],A1373)</f>
        <v>ATALI</v>
      </c>
      <c r="E1373" s="147" t="str">
        <f>INDEX(db[QTY/ CTN],A1373)</f>
        <v>6 LSN</v>
      </c>
      <c r="F1373" s="147" t="str">
        <f>INDEX(db[JENIS],A1373)</f>
        <v>gunting</v>
      </c>
      <c r="G1373" s="147">
        <f>INDEX(db[QTY X],A1373)</f>
        <v>72</v>
      </c>
      <c r="H1373" s="147" t="str">
        <f>INDEX(db[STN X],A1373)</f>
        <v>PCS</v>
      </c>
    </row>
    <row r="1374" spans="1:8" x14ac:dyDescent="0.25">
      <c r="A1374" s="145">
        <v>2261</v>
      </c>
      <c r="C1374" s="147" t="str">
        <f>INDEX(db[NB BM],A1374)</f>
        <v>Gunting JK ZZ-65 Gerigi</v>
      </c>
      <c r="D1374" s="147" t="str">
        <f>INDEX(db[SUPPLIER],A1374)</f>
        <v>ATALI</v>
      </c>
      <c r="E1374" s="147" t="str">
        <f>INDEX(db[QTY/ CTN],A1374)</f>
        <v>12 BOX (12 PCS)</v>
      </c>
      <c r="F1374" s="147" t="str">
        <f>INDEX(db[JENIS],A1374)</f>
        <v>gunting</v>
      </c>
      <c r="G1374" s="147">
        <f>INDEX(db[QTY X],A1374)</f>
        <v>144</v>
      </c>
      <c r="H1374" s="147" t="str">
        <f>INDEX(db[STN X],A1374)</f>
        <v>PCS</v>
      </c>
    </row>
    <row r="1375" spans="1:8" x14ac:dyDescent="0.25">
      <c r="A1375" s="145">
        <v>2262</v>
      </c>
      <c r="C1375" s="147" t="str">
        <f>INDEX(db[NB BM],A1375)</f>
        <v>Gunting JK SC-828</v>
      </c>
      <c r="D1375" s="147" t="str">
        <f>INDEX(db[SUPPLIER],A1375)</f>
        <v>ATALI</v>
      </c>
      <c r="E1375" s="147" t="str">
        <f>INDEX(db[QTY/ CTN],A1375)</f>
        <v>12 LSN</v>
      </c>
      <c r="F1375" s="147" t="str">
        <f>INDEX(db[JENIS],A1375)</f>
        <v>gunting</v>
      </c>
      <c r="G1375" s="147">
        <f>INDEX(db[QTY X],A1375)</f>
        <v>144</v>
      </c>
      <c r="H1375" s="147" t="str">
        <f>INDEX(db[STN X],A1375)</f>
        <v>PCS</v>
      </c>
    </row>
    <row r="1376" spans="1:8" x14ac:dyDescent="0.25">
      <c r="A1376" s="145">
        <v>2263</v>
      </c>
      <c r="C1376" s="147" t="str">
        <f>INDEX(db[NB BM],A1376)</f>
        <v>Gunting JK SC-838</v>
      </c>
      <c r="D1376" s="147" t="str">
        <f>INDEX(db[SUPPLIER],A1376)</f>
        <v>ATALI</v>
      </c>
      <c r="E1376" s="147" t="str">
        <f>INDEX(db[QTY/ CTN],A1376)</f>
        <v>12 LSN</v>
      </c>
      <c r="F1376" s="147" t="str">
        <f>INDEX(db[JENIS],A1376)</f>
        <v>gunting</v>
      </c>
      <c r="G1376" s="147">
        <f>INDEX(db[QTY X],A1376)</f>
        <v>144</v>
      </c>
      <c r="H1376" s="147" t="str">
        <f>INDEX(db[STN X],A1376)</f>
        <v>PCS</v>
      </c>
    </row>
    <row r="1377" spans="1:8" x14ac:dyDescent="0.25">
      <c r="A1377" s="145">
        <v>2264</v>
      </c>
      <c r="C1377" s="147" t="str">
        <f>INDEX(db[NB BM],A1377)</f>
        <v>Gunting JK SC-838 SG</v>
      </c>
      <c r="D1377" s="147" t="str">
        <f>INDEX(db[SUPPLIER],A1377)</f>
        <v>ATALI</v>
      </c>
      <c r="E1377" s="147" t="str">
        <f>INDEX(db[QTY/ CTN],A1377)</f>
        <v>12 LSN</v>
      </c>
      <c r="F1377" s="147" t="str">
        <f>INDEX(db[JENIS],A1377)</f>
        <v>gunting</v>
      </c>
      <c r="G1377" s="147">
        <f>INDEX(db[QTY X],A1377)</f>
        <v>144</v>
      </c>
      <c r="H1377" s="147" t="str">
        <f>INDEX(db[STN X],A1377)</f>
        <v>PCS</v>
      </c>
    </row>
    <row r="1378" spans="1:8" x14ac:dyDescent="0.25">
      <c r="A1378" s="145">
        <v>2265</v>
      </c>
      <c r="C1378" s="147" t="str">
        <f>INDEX(db[NB BM],A1378)</f>
        <v>Gunting JK SC-848</v>
      </c>
      <c r="D1378" s="147" t="str">
        <f>INDEX(db[SUPPLIER],A1378)</f>
        <v>ATALI</v>
      </c>
      <c r="E1378" s="147" t="str">
        <f>INDEX(db[QTY/ CTN],A1378)</f>
        <v>12 LSN</v>
      </c>
      <c r="F1378" s="147" t="str">
        <f>INDEX(db[JENIS],A1378)</f>
        <v>gunting</v>
      </c>
      <c r="G1378" s="147">
        <f>INDEX(db[QTY X],A1378)</f>
        <v>144</v>
      </c>
      <c r="H1378" s="147" t="str">
        <f>INDEX(db[STN X],A1378)</f>
        <v>PCS</v>
      </c>
    </row>
    <row r="1379" spans="1:8" x14ac:dyDescent="0.25">
      <c r="A1379" s="145">
        <v>2266</v>
      </c>
      <c r="C1379" s="147" t="str">
        <f>INDEX(db[NB BM],A1379)</f>
        <v>Gunting JK SC-848 SG</v>
      </c>
      <c r="D1379" s="147" t="str">
        <f>INDEX(db[SUPPLIER],A1379)</f>
        <v>ATALI</v>
      </c>
      <c r="E1379" s="147" t="str">
        <f>INDEX(db[QTY/ CTN],A1379)</f>
        <v>12 LSN</v>
      </c>
      <c r="F1379" s="147" t="str">
        <f>INDEX(db[JENIS],A1379)</f>
        <v>gunting</v>
      </c>
      <c r="G1379" s="147">
        <f>INDEX(db[QTY X],A1379)</f>
        <v>144</v>
      </c>
      <c r="H1379" s="147" t="str">
        <f>INDEX(db[STN X],A1379)</f>
        <v>PCS</v>
      </c>
    </row>
    <row r="1380" spans="1:8" x14ac:dyDescent="0.25">
      <c r="A1380" s="145">
        <v>2267</v>
      </c>
      <c r="C1380" s="147" t="str">
        <f>INDEX(db[NB BM],A1380)</f>
        <v>Gunting JK SC-858</v>
      </c>
      <c r="D1380" s="147" t="str">
        <f>INDEX(db[SUPPLIER],A1380)</f>
        <v>ATALI</v>
      </c>
      <c r="E1380" s="147" t="str">
        <f>INDEX(db[QTY/ CTN],A1380)</f>
        <v>12 LSN</v>
      </c>
      <c r="F1380" s="147" t="str">
        <f>INDEX(db[JENIS],A1380)</f>
        <v>gunting</v>
      </c>
      <c r="G1380" s="147">
        <f>INDEX(db[QTY X],A1380)</f>
        <v>144</v>
      </c>
      <c r="H1380" s="147" t="str">
        <f>INDEX(db[STN X],A1380)</f>
        <v>PCS</v>
      </c>
    </row>
    <row r="1381" spans="1:8" x14ac:dyDescent="0.25">
      <c r="A1381" s="145">
        <v>2268</v>
      </c>
      <c r="C1381" s="147" t="str">
        <f>INDEX(db[NB BM],A1381)</f>
        <v>Cutting Mat SDI 1007 A3 18"x12"</v>
      </c>
      <c r="D1381" s="147" t="str">
        <f>INDEX(db[SUPPLIER],A1381)</f>
        <v>SDI</v>
      </c>
      <c r="E1381" s="147" t="str">
        <f>INDEX(db[QTY/ CTN],A1381)</f>
        <v>48 PCS</v>
      </c>
      <c r="F1381" s="147" t="str">
        <f>INDEX(db[JENIS],A1381)</f>
        <v>dll</v>
      </c>
      <c r="G1381" s="147">
        <f>INDEX(db[QTY X],A1381)</f>
        <v>48</v>
      </c>
      <c r="H1381" s="147" t="str">
        <f>INDEX(db[STN X],A1381)</f>
        <v>PCS</v>
      </c>
    </row>
    <row r="1382" spans="1:8" x14ac:dyDescent="0.25">
      <c r="A1382" s="145">
        <v>2269</v>
      </c>
      <c r="C1382" s="147" t="str">
        <f>INDEX(db[NB BM],A1382)</f>
        <v>Spidol SDI P500-VP Biru</v>
      </c>
      <c r="D1382" s="147" t="str">
        <f>INDEX(db[SUPPLIER],A1382)</f>
        <v>SDI</v>
      </c>
      <c r="E1382" s="147" t="str">
        <f>INDEX(db[QTY/ CTN],A1382)</f>
        <v>1 PAK (12 SET)</v>
      </c>
      <c r="F1382" s="147" t="str">
        <f>INDEX(db[JENIS],A1382)</f>
        <v>dll</v>
      </c>
      <c r="G1382" s="147">
        <f>INDEX(db[QTY X],A1382)</f>
        <v>12</v>
      </c>
      <c r="H1382" s="147" t="str">
        <f>INDEX(db[STN X],A1382)</f>
        <v>SET</v>
      </c>
    </row>
    <row r="1383" spans="1:8" x14ac:dyDescent="0.25">
      <c r="A1383" s="145">
        <v>2270</v>
      </c>
      <c r="C1383" s="147" t="str">
        <f>INDEX(db[NB BM],A1383)</f>
        <v>Remover SDI 1164</v>
      </c>
      <c r="D1383" s="147" t="str">
        <f>INDEX(db[SUPPLIER],A1383)</f>
        <v>SDI</v>
      </c>
      <c r="E1383" s="147" t="str">
        <f>INDEX(db[QTY/ CTN],A1383)</f>
        <v>30 LSN</v>
      </c>
      <c r="F1383" s="147" t="str">
        <f>INDEX(db[JENIS],A1383)</f>
        <v>dll</v>
      </c>
      <c r="G1383" s="147">
        <f>INDEX(db[QTY X],A1383)</f>
        <v>360</v>
      </c>
      <c r="H1383" s="147" t="str">
        <f>INDEX(db[STN X],A1383)</f>
        <v>PCS</v>
      </c>
    </row>
    <row r="1384" spans="1:8" x14ac:dyDescent="0.25">
      <c r="A1384" s="145">
        <v>2271</v>
      </c>
      <c r="C1384" s="147" t="str">
        <f>INDEX(db[NB BM],A1384)</f>
        <v>Stapler SDI 1102</v>
      </c>
      <c r="D1384" s="147" t="str">
        <f>INDEX(db[SUPPLIER],A1384)</f>
        <v>SDI</v>
      </c>
      <c r="E1384" s="147" t="str">
        <f>INDEX(db[QTY/ CTN],A1384)</f>
        <v>30 LSN</v>
      </c>
      <c r="F1384" s="147" t="str">
        <f>INDEX(db[JENIS],A1384)</f>
        <v>stapler</v>
      </c>
      <c r="G1384" s="147">
        <f>INDEX(db[QTY X],A1384)</f>
        <v>360</v>
      </c>
      <c r="H1384" s="147" t="str">
        <f>INDEX(db[STN X],A1384)</f>
        <v>PCS</v>
      </c>
    </row>
    <row r="1385" spans="1:8" x14ac:dyDescent="0.25">
      <c r="A1385" s="145">
        <v>2272</v>
      </c>
      <c r="C1385" s="147" t="str">
        <f>INDEX(db[NB BM],A1385)</f>
        <v>Stapler SDI 1104</v>
      </c>
      <c r="D1385" s="147" t="str">
        <f>INDEX(db[SUPPLIER],A1385)</f>
        <v>SDI</v>
      </c>
      <c r="E1385" s="147" t="str">
        <f>INDEX(db[QTY/ CTN],A1385)</f>
        <v>30 LSN</v>
      </c>
      <c r="F1385" s="147" t="str">
        <f>INDEX(db[JENIS],A1385)</f>
        <v>stapler</v>
      </c>
      <c r="G1385" s="147">
        <f>INDEX(db[QTY X],A1385)</f>
        <v>360</v>
      </c>
      <c r="H1385" s="147" t="str">
        <f>INDEX(db[STN X],A1385)</f>
        <v>PCS</v>
      </c>
    </row>
    <row r="1386" spans="1:8" x14ac:dyDescent="0.25">
      <c r="A1386" s="145">
        <v>2273</v>
      </c>
      <c r="C1386" s="147" t="str">
        <f>INDEX(db[NB BM],A1386)</f>
        <v>Stapler SDI 1123</v>
      </c>
      <c r="D1386" s="147" t="str">
        <f>INDEX(db[SUPPLIER],A1386)</f>
        <v>SDI</v>
      </c>
      <c r="E1386" s="147" t="str">
        <f>INDEX(db[QTY/ CTN],A1386)</f>
        <v>20 LSN</v>
      </c>
      <c r="F1386" s="147" t="str">
        <f>INDEX(db[JENIS],A1386)</f>
        <v>stapler</v>
      </c>
      <c r="G1386" s="147">
        <f>INDEX(db[QTY X],A1386)</f>
        <v>240</v>
      </c>
      <c r="H1386" s="147" t="str">
        <f>INDEX(db[STN X],A1386)</f>
        <v>PCS</v>
      </c>
    </row>
    <row r="1387" spans="1:8" x14ac:dyDescent="0.25">
      <c r="A1387" s="145">
        <v>2274</v>
      </c>
      <c r="C1387" s="147" t="str">
        <f>INDEX(db[NB BM],A1387)</f>
        <v>Isi Stapler (Staples) SDI 1204 No.3</v>
      </c>
      <c r="D1387" s="147" t="str">
        <f>INDEX(db[SUPPLIER],A1387)</f>
        <v>SDI</v>
      </c>
      <c r="E1387" s="147" t="str">
        <f>INDEX(db[QTY/ CTN],A1387)</f>
        <v>500 BOX</v>
      </c>
      <c r="F1387" s="147" t="str">
        <f>INDEX(db[JENIS],A1387)</f>
        <v>stapler</v>
      </c>
      <c r="G1387" s="147">
        <f>INDEX(db[QTY X],A1387)</f>
        <v>500</v>
      </c>
      <c r="H1387" s="147" t="str">
        <f>INDEX(db[STN X],A1387)</f>
        <v>BOX</v>
      </c>
    </row>
    <row r="1388" spans="1:8" x14ac:dyDescent="0.25">
      <c r="A1388" s="145">
        <v>2275</v>
      </c>
      <c r="C1388" s="147" t="str">
        <f>INDEX(db[NB BM],A1388)</f>
        <v>Isi Stapler (Staples) SDI 1210 (23/10)</v>
      </c>
      <c r="D1388" s="147" t="str">
        <f>INDEX(db[SUPPLIER],A1388)</f>
        <v>SDI</v>
      </c>
      <c r="E1388" s="147" t="str">
        <f>INDEX(db[QTY/ CTN],A1388)</f>
        <v>200 BOX</v>
      </c>
      <c r="F1388" s="147" t="str">
        <f>INDEX(db[JENIS],A1388)</f>
        <v>stapler</v>
      </c>
      <c r="G1388" s="147">
        <f>INDEX(db[QTY X],A1388)</f>
        <v>200</v>
      </c>
      <c r="H1388" s="147" t="str">
        <f>INDEX(db[STN X],A1388)</f>
        <v>BOX</v>
      </c>
    </row>
    <row r="1389" spans="1:8" x14ac:dyDescent="0.25">
      <c r="A1389" s="145">
        <v>2276</v>
      </c>
      <c r="C1389" s="147" t="str">
        <f>INDEX(db[NB BM],A1389)</f>
        <v>Isi Stapler (Staples) SDI 1213 (23/13)</v>
      </c>
      <c r="D1389" s="147" t="str">
        <f>INDEX(db[SUPPLIER],A1389)</f>
        <v>SDI</v>
      </c>
      <c r="E1389" s="147" t="str">
        <f>INDEX(db[QTY/ CTN],A1389)</f>
        <v>200 BOX</v>
      </c>
      <c r="F1389" s="147" t="str">
        <f>INDEX(db[JENIS],A1389)</f>
        <v>stapler</v>
      </c>
      <c r="G1389" s="147">
        <f>INDEX(db[QTY X],A1389)</f>
        <v>200</v>
      </c>
      <c r="H1389" s="147" t="str">
        <f>INDEX(db[STN X],A1389)</f>
        <v>BOX</v>
      </c>
    </row>
    <row r="1390" spans="1:8" x14ac:dyDescent="0.25">
      <c r="A1390" s="145">
        <v>2277</v>
      </c>
      <c r="C1390" s="147" t="str">
        <f>INDEX(db[NB BM],A1390)</f>
        <v>Marker WB SDI S530VP-Biru</v>
      </c>
      <c r="D1390" s="147" t="str">
        <f>INDEX(db[SUPPLIER],A1390)</f>
        <v>SDI</v>
      </c>
      <c r="E1390" s="147" t="str">
        <f>INDEX(db[QTY/ CTN],A1390)</f>
        <v>1 PAK (12 SET)</v>
      </c>
      <c r="F1390" s="147" t="str">
        <f>INDEX(db[JENIS],A1390)</f>
        <v>spidol</v>
      </c>
      <c r="G1390" s="147">
        <f>INDEX(db[QTY X],A1390)</f>
        <v>12</v>
      </c>
      <c r="H1390" s="147" t="str">
        <f>INDEX(db[STN X],A1390)</f>
        <v>SET</v>
      </c>
    </row>
    <row r="1391" spans="1:8" x14ac:dyDescent="0.25">
      <c r="A1391" s="145">
        <v>2278</v>
      </c>
      <c r="C1391" s="147" t="str">
        <f>INDEX(db[NB BM],A1391)</f>
        <v>Marker WB SDI S530VP-Hitam</v>
      </c>
      <c r="D1391" s="147" t="str">
        <f>INDEX(db[SUPPLIER],A1391)</f>
        <v>SDI</v>
      </c>
      <c r="E1391" s="147" t="str">
        <f>INDEX(db[QTY/ CTN],A1391)</f>
        <v>-</v>
      </c>
      <c r="F1391" s="147" t="str">
        <f>INDEX(db[JENIS],A1391)</f>
        <v>spidol</v>
      </c>
      <c r="G1391" s="147" t="e">
        <f>INDEX(db[QTY X],A1391)</f>
        <v>#VALUE!</v>
      </c>
      <c r="H1391" s="147" t="e">
        <f>INDEX(db[STN X],A1391)</f>
        <v>#VALUE!</v>
      </c>
    </row>
    <row r="1392" spans="1:8" x14ac:dyDescent="0.25">
      <c r="A1392" s="145">
        <v>2279</v>
      </c>
      <c r="C1392" s="147" t="str">
        <f>INDEX(db[NB BM],A1392)</f>
        <v>Garisan segitiga BT no.10</v>
      </c>
      <c r="D1392" s="147" t="str">
        <f>INDEX(db[SUPPLIER],A1392)</f>
        <v>PPW</v>
      </c>
      <c r="E1392" s="147" t="str">
        <f>INDEX(db[QTY/ CTN],A1392)</f>
        <v>16 LSN</v>
      </c>
      <c r="F1392" s="147" t="str">
        <f>INDEX(db[JENIS],A1392)</f>
        <v>garisan</v>
      </c>
      <c r="G1392" s="147">
        <f>INDEX(db[QTY X],A1392)</f>
        <v>192</v>
      </c>
      <c r="H1392" s="147" t="str">
        <f>INDEX(db[STN X],A1392)</f>
        <v>PCS</v>
      </c>
    </row>
    <row r="1393" spans="1:8" x14ac:dyDescent="0.25">
      <c r="A1393" s="145">
        <v>2280</v>
      </c>
      <c r="C1393" s="147" t="str">
        <f>INDEX(db[NB BM],A1393)</f>
        <v>Garisan segitiga BT no.12</v>
      </c>
      <c r="D1393" s="147" t="str">
        <f>INDEX(db[SUPPLIER],A1393)</f>
        <v>PPW</v>
      </c>
      <c r="E1393" s="147" t="str">
        <f>INDEX(db[QTY/ CTN],A1393)</f>
        <v>16 LSN</v>
      </c>
      <c r="F1393" s="147" t="str">
        <f>INDEX(db[JENIS],A1393)</f>
        <v>garisan</v>
      </c>
      <c r="G1393" s="147">
        <f>INDEX(db[QTY X],A1393)</f>
        <v>192</v>
      </c>
      <c r="H1393" s="147" t="str">
        <f>INDEX(db[STN X],A1393)</f>
        <v>PCS</v>
      </c>
    </row>
    <row r="1394" spans="1:8" x14ac:dyDescent="0.25">
      <c r="A1394" s="145">
        <v>2281</v>
      </c>
      <c r="C1394" s="147" t="str">
        <f>INDEX(db[NB BM],A1394)</f>
        <v>Garisan segitiga BT 15</v>
      </c>
      <c r="D1394" s="147" t="str">
        <f>INDEX(db[SUPPLIER],A1394)</f>
        <v>PPW</v>
      </c>
      <c r="E1394" s="147" t="str">
        <f>INDEX(db[QTY/ CTN],A1394)</f>
        <v>6 LSN</v>
      </c>
      <c r="F1394" s="147" t="str">
        <f>INDEX(db[JENIS],A1394)</f>
        <v>garisan</v>
      </c>
      <c r="G1394" s="147">
        <f>INDEX(db[QTY X],A1394)</f>
        <v>72</v>
      </c>
      <c r="H1394" s="147" t="str">
        <f>INDEX(db[STN X],A1394)</f>
        <v>PCS</v>
      </c>
    </row>
    <row r="1395" spans="1:8" x14ac:dyDescent="0.25">
      <c r="A1395" s="145">
        <v>2282</v>
      </c>
      <c r="C1395" s="147" t="str">
        <f>INDEX(db[NB BM],A1395)</f>
        <v>Garisan segitiga BT 18</v>
      </c>
      <c r="D1395" s="147" t="str">
        <f>INDEX(db[SUPPLIER],A1395)</f>
        <v>PPW</v>
      </c>
      <c r="E1395" s="147" t="str">
        <f>INDEX(db[QTY/ CTN],A1395)</f>
        <v>6 LSN</v>
      </c>
      <c r="F1395" s="147" t="str">
        <f>INDEX(db[JENIS],A1395)</f>
        <v>garisan</v>
      </c>
      <c r="G1395" s="147">
        <f>INDEX(db[QTY X],A1395)</f>
        <v>72</v>
      </c>
      <c r="H1395" s="147" t="str">
        <f>INDEX(db[STN X],A1395)</f>
        <v>PCS</v>
      </c>
    </row>
    <row r="1396" spans="1:8" x14ac:dyDescent="0.25">
      <c r="A1396" s="145">
        <v>2283</v>
      </c>
      <c r="C1396" s="147" t="str">
        <f>INDEX(db[NB BM],A1396)</f>
        <v>Garisan Segitiga BT no.6</v>
      </c>
      <c r="D1396" s="147" t="str">
        <f>INDEX(db[SUPPLIER],A1396)</f>
        <v>PPW</v>
      </c>
      <c r="E1396" s="147" t="str">
        <f>INDEX(db[QTY/ CTN],A1396)</f>
        <v>16 LSN</v>
      </c>
      <c r="F1396" s="147" t="str">
        <f>INDEX(db[JENIS],A1396)</f>
        <v>garisan</v>
      </c>
      <c r="G1396" s="147">
        <f>INDEX(db[QTY X],A1396)</f>
        <v>192</v>
      </c>
      <c r="H1396" s="147" t="str">
        <f>INDEX(db[STN X],A1396)</f>
        <v>PCS</v>
      </c>
    </row>
    <row r="1397" spans="1:8" x14ac:dyDescent="0.25">
      <c r="A1397" s="145">
        <v>2284</v>
      </c>
      <c r="C1397" s="147" t="str">
        <f>INDEX(db[NB BM],A1397)</f>
        <v>Garisan segitiga BT no.8</v>
      </c>
      <c r="D1397" s="147" t="str">
        <f>INDEX(db[SUPPLIER],A1397)</f>
        <v>PPW</v>
      </c>
      <c r="E1397" s="147" t="str">
        <f>INDEX(db[QTY/ CTN],A1397)</f>
        <v>16 LSN</v>
      </c>
      <c r="F1397" s="147" t="str">
        <f>INDEX(db[JENIS],A1397)</f>
        <v>garisan</v>
      </c>
      <c r="G1397" s="147">
        <f>INDEX(db[QTY X],A1397)</f>
        <v>192</v>
      </c>
      <c r="H1397" s="147" t="str">
        <f>INDEX(db[STN X],A1397)</f>
        <v>PCS</v>
      </c>
    </row>
    <row r="1398" spans="1:8" x14ac:dyDescent="0.25">
      <c r="A1398" s="145">
        <v>2285</v>
      </c>
      <c r="C1398" s="147" t="str">
        <f>INDEX(db[NB BM],A1398)</f>
        <v>Selang Pianika + Tiupan MR-32SP</v>
      </c>
      <c r="D1398" s="147" t="str">
        <f>INDEX(db[SUPPLIER],A1398)</f>
        <v>DB</v>
      </c>
      <c r="E1398" s="147" t="str">
        <f>INDEX(db[QTY/ CTN],A1398)</f>
        <v>250 PCS</v>
      </c>
      <c r="F1398" s="147" t="str">
        <f>INDEX(db[JENIS],A1398)</f>
        <v>dll</v>
      </c>
      <c r="G1398" s="147">
        <f>INDEX(db[QTY X],A1398)</f>
        <v>250</v>
      </c>
      <c r="H1398" s="147" t="str">
        <f>INDEX(db[STN X],A1398)</f>
        <v>PCS</v>
      </c>
    </row>
    <row r="1399" spans="1:8" x14ac:dyDescent="0.25">
      <c r="A1399" s="145">
        <v>2286</v>
      </c>
      <c r="C1399" s="147" t="str">
        <f>INDEX(db[NB BM],A1399)</f>
        <v>Semi Gel Tizo TB-SG 09</v>
      </c>
      <c r="D1399" s="147" t="str">
        <f>INDEX(db[SUPPLIER],A1399)</f>
        <v>DB STATIONERY</v>
      </c>
      <c r="E1399" s="147" t="str">
        <f>INDEX(db[QTY/ CTN],A1399)</f>
        <v>144 LSN</v>
      </c>
      <c r="F1399" s="147" t="str">
        <f>INDEX(db[JENIS],A1399)</f>
        <v>pen</v>
      </c>
      <c r="G1399" s="147">
        <f>INDEX(db[QTY X],A1399)</f>
        <v>1728</v>
      </c>
      <c r="H1399" s="147" t="str">
        <f>INDEX(db[STN X],A1399)</f>
        <v>PCS</v>
      </c>
    </row>
    <row r="1400" spans="1:8" x14ac:dyDescent="0.25">
      <c r="A1400" s="145">
        <v>2287</v>
      </c>
      <c r="C1400" s="147" t="str">
        <f>INDEX(db[NB BM],A1400)</f>
        <v>Sempoa 13 Tiang</v>
      </c>
      <c r="D1400" s="147" t="str">
        <f>INDEX(db[SUPPLIER],A1400)</f>
        <v>ETJ</v>
      </c>
      <c r="E1400" s="147" t="str">
        <f>INDEX(db[QTY/ CTN],A1400)</f>
        <v>300 PCS</v>
      </c>
      <c r="F1400" s="147" t="str">
        <f>INDEX(db[JENIS],A1400)</f>
        <v>dll</v>
      </c>
      <c r="G1400" s="147">
        <f>INDEX(db[QTY X],A1400)</f>
        <v>300</v>
      </c>
      <c r="H1400" s="147" t="str">
        <f>INDEX(db[STN X],A1400)</f>
        <v>PCS</v>
      </c>
    </row>
    <row r="1401" spans="1:8" x14ac:dyDescent="0.25">
      <c r="A1401" s="145">
        <v>2288</v>
      </c>
      <c r="C1401" s="147" t="str">
        <f>INDEX(db[NB BM],A1401)</f>
        <v>Sempoa 17 Tiang</v>
      </c>
      <c r="D1401" s="147" t="str">
        <f>INDEX(db[SUPPLIER],A1401)</f>
        <v>ETJ</v>
      </c>
      <c r="E1401" s="147" t="str">
        <f>INDEX(db[QTY/ CTN],A1401)</f>
        <v>300 PCS</v>
      </c>
      <c r="F1401" s="147" t="str">
        <f>INDEX(db[JENIS],A1401)</f>
        <v>dll</v>
      </c>
      <c r="G1401" s="147">
        <f>INDEX(db[QTY X],A1401)</f>
        <v>300</v>
      </c>
      <c r="H1401" s="147" t="str">
        <f>INDEX(db[STN X],A1401)</f>
        <v>PCS</v>
      </c>
    </row>
    <row r="1402" spans="1:8" x14ac:dyDescent="0.25">
      <c r="A1402" s="145">
        <v>2289</v>
      </c>
      <c r="C1402" s="147" t="str">
        <f>INDEX(db[NB BM],A1402)</f>
        <v>Sempoa v-tro 8025 kecil</v>
      </c>
      <c r="D1402" s="147" t="str">
        <f>INDEX(db[SUPPLIER],A1402)</f>
        <v>MSI</v>
      </c>
      <c r="E1402" s="147" t="str">
        <f>INDEX(db[QTY/ CTN],A1402)</f>
        <v>360 PCS</v>
      </c>
      <c r="F1402" s="147" t="str">
        <f>INDEX(db[JENIS],A1402)</f>
        <v>dll</v>
      </c>
      <c r="G1402" s="147">
        <f>INDEX(db[QTY X],A1402)</f>
        <v>360</v>
      </c>
      <c r="H1402" s="147" t="str">
        <f>INDEX(db[STN X],A1402)</f>
        <v>PCS</v>
      </c>
    </row>
    <row r="1403" spans="1:8" x14ac:dyDescent="0.25">
      <c r="A1403" s="145">
        <v>2290</v>
      </c>
      <c r="C1403" s="147" t="str">
        <f>INDEX(db[NB BM],A1403)</f>
        <v>Asahan 1006 Rumah</v>
      </c>
      <c r="D1403" s="147" t="str">
        <f>INDEX(db[SUPPLIER],A1403)</f>
        <v>BINTANG BARU ASIA</v>
      </c>
      <c r="E1403" s="147" t="str">
        <f>INDEX(db[QTY/ CTN],A1403)</f>
        <v>96 PCS</v>
      </c>
      <c r="F1403" s="147" t="str">
        <f>INDEX(db[JENIS],A1403)</f>
        <v>asahan</v>
      </c>
      <c r="G1403" s="147">
        <f>INDEX(db[QTY X],A1403)</f>
        <v>96</v>
      </c>
      <c r="H1403" s="147" t="str">
        <f>INDEX(db[STN X],A1403)</f>
        <v>PCS</v>
      </c>
    </row>
    <row r="1404" spans="1:8" x14ac:dyDescent="0.25">
      <c r="A1404" s="145">
        <v>2291</v>
      </c>
      <c r="C1404" s="147" t="str">
        <f>INDEX(db[NB BM],A1404)</f>
        <v>Asahan 8003</v>
      </c>
      <c r="D1404" s="147" t="str">
        <f>INDEX(db[SUPPLIER],A1404)</f>
        <v>BINTANG BARU ASIA</v>
      </c>
      <c r="E1404" s="147" t="str">
        <f>INDEX(db[QTY/ CTN],A1404)</f>
        <v>96 PCS</v>
      </c>
      <c r="F1404" s="147" t="str">
        <f>INDEX(db[JENIS],A1404)</f>
        <v>asahan</v>
      </c>
      <c r="G1404" s="147">
        <f>INDEX(db[QTY X],A1404)</f>
        <v>96</v>
      </c>
      <c r="H1404" s="147" t="str">
        <f>INDEX(db[STN X],A1404)</f>
        <v>PCS</v>
      </c>
    </row>
    <row r="1405" spans="1:8" x14ac:dyDescent="0.25">
      <c r="A1405" s="145">
        <v>2292</v>
      </c>
      <c r="C1405" s="147" t="str">
        <f>INDEX(db[NB BM],A1405)</f>
        <v>Serutan 8909</v>
      </c>
      <c r="D1405" s="147" t="str">
        <f>INDEX(db[SUPPLIER],A1405)</f>
        <v>PMJP</v>
      </c>
      <c r="E1405" s="147" t="str">
        <f>INDEX(db[QTY/ CTN],A1405)</f>
        <v>96 PCS</v>
      </c>
      <c r="F1405" s="147" t="str">
        <f>INDEX(db[JENIS],A1405)</f>
        <v>asahan</v>
      </c>
      <c r="G1405" s="147">
        <f>INDEX(db[QTY X],A1405)</f>
        <v>96</v>
      </c>
      <c r="H1405" s="147" t="str">
        <f>INDEX(db[STN X],A1405)</f>
        <v>PCS</v>
      </c>
    </row>
    <row r="1406" spans="1:8" x14ac:dyDescent="0.25">
      <c r="A1406" s="145">
        <v>2293</v>
      </c>
      <c r="C1406" s="147" t="str">
        <f>INDEX(db[NB BM],A1406)</f>
        <v>Asahan 9040 A Rumah</v>
      </c>
      <c r="D1406" s="147" t="str">
        <f>INDEX(db[SUPPLIER],A1406)</f>
        <v>BINTANG BARU ASIA</v>
      </c>
      <c r="E1406" s="147" t="str">
        <f>INDEX(db[QTY/ CTN],A1406)</f>
        <v>144 PCS</v>
      </c>
      <c r="F1406" s="147" t="str">
        <f>INDEX(db[JENIS],A1406)</f>
        <v>asahan</v>
      </c>
      <c r="G1406" s="147">
        <f>INDEX(db[QTY X],A1406)</f>
        <v>144</v>
      </c>
      <c r="H1406" s="147" t="str">
        <f>INDEX(db[STN X],A1406)</f>
        <v>PCS</v>
      </c>
    </row>
    <row r="1407" spans="1:8" x14ac:dyDescent="0.25">
      <c r="A1407" s="145">
        <v>2294</v>
      </c>
      <c r="C1407" s="147" t="str">
        <f>INDEX(db[NB BM],A1407)</f>
        <v>Asahan Meja 9233</v>
      </c>
      <c r="D1407" s="147" t="str">
        <f>INDEX(db[SUPPLIER],A1407)</f>
        <v>DUTA BAHAGIA</v>
      </c>
      <c r="E1407" s="147" t="str">
        <f>INDEX(db[QTY/ CTN],A1407)</f>
        <v>288 PCS</v>
      </c>
      <c r="F1407" s="147" t="str">
        <f>INDEX(db[JENIS],A1407)</f>
        <v>asahan</v>
      </c>
      <c r="G1407" s="147">
        <f>INDEX(db[QTY X],A1407)</f>
        <v>288</v>
      </c>
      <c r="H1407" s="147" t="str">
        <f>INDEX(db[STN X],A1407)</f>
        <v>PCS</v>
      </c>
    </row>
    <row r="1408" spans="1:8" x14ac:dyDescent="0.25">
      <c r="A1408" s="145">
        <v>2295</v>
      </c>
      <c r="C1408" s="147" t="str">
        <f>INDEX(db[NB BM],A1408)</f>
        <v>Asahan meja A-33</v>
      </c>
      <c r="D1408" s="147" t="str">
        <f>INDEX(db[SUPPLIER],A1408)</f>
        <v>DUTA BAHAGIA</v>
      </c>
      <c r="E1408" s="147" t="str">
        <f>INDEX(db[QTY/ CTN],A1408)</f>
        <v>96 PCS</v>
      </c>
      <c r="F1408" s="147" t="str">
        <f>INDEX(db[JENIS],A1408)</f>
        <v>asahan</v>
      </c>
      <c r="G1408" s="147">
        <f>INDEX(db[QTY X],A1408)</f>
        <v>96</v>
      </c>
      <c r="H1408" s="147" t="str">
        <f>INDEX(db[STN X],A1408)</f>
        <v>PCS</v>
      </c>
    </row>
    <row r="1409" spans="1:8" x14ac:dyDescent="0.25">
      <c r="A1409" s="145">
        <v>2296</v>
      </c>
      <c r="C1409" s="147" t="str">
        <f>INDEX(db[NB BM],A1409)</f>
        <v>Asahan Tabung 231</v>
      </c>
      <c r="D1409" s="147" t="str">
        <f>INDEX(db[SUPPLIER],A1409)</f>
        <v>SURYA PRATAMA</v>
      </c>
      <c r="E1409" s="147" t="str">
        <f>INDEX(db[QTY/ CTN],A1409)</f>
        <v>120 PCS</v>
      </c>
      <c r="F1409" s="147" t="str">
        <f>INDEX(db[JENIS],A1409)</f>
        <v>asahan</v>
      </c>
      <c r="G1409" s="147">
        <f>INDEX(db[QTY X],A1409)</f>
        <v>120</v>
      </c>
      <c r="H1409" s="147" t="str">
        <f>INDEX(db[STN X],A1409)</f>
        <v>PCS</v>
      </c>
    </row>
    <row r="1410" spans="1:8" x14ac:dyDescent="0.25">
      <c r="A1410" s="145">
        <v>2297</v>
      </c>
      <c r="C1410" s="147" t="str">
        <f>INDEX(db[NB BM],A1410)</f>
        <v>Asahan Toples</v>
      </c>
      <c r="D1410" s="147" t="str">
        <f>INDEX(db[SUPPLIER],A1410)</f>
        <v>HENDA SUKSES ABADI</v>
      </c>
      <c r="E1410" s="147" t="str">
        <f>INDEX(db[QTY/ CTN],A1410)</f>
        <v>144 PCS</v>
      </c>
      <c r="F1410" s="147" t="str">
        <f>INDEX(db[JENIS],A1410)</f>
        <v>asahan</v>
      </c>
      <c r="G1410" s="147">
        <f>INDEX(db[QTY X],A1410)</f>
        <v>144</v>
      </c>
      <c r="H1410" s="147" t="str">
        <f>INDEX(db[STN X],A1410)</f>
        <v>PCS</v>
      </c>
    </row>
    <row r="1411" spans="1:8" x14ac:dyDescent="0.25">
      <c r="A1411" s="145">
        <v>2298</v>
      </c>
      <c r="C1411" s="147" t="str">
        <f>INDEX(db[NB BM],A1411)</f>
        <v>Asahan JK A-18 Penguin</v>
      </c>
      <c r="D1411" s="147" t="str">
        <f>INDEX(db[SUPPLIER],A1411)</f>
        <v>ATALI</v>
      </c>
      <c r="E1411" s="147" t="str">
        <f>INDEX(db[QTY/ CTN],A1411)</f>
        <v>48 PCS</v>
      </c>
      <c r="F1411" s="147" t="str">
        <f>INDEX(db[JENIS],A1411)</f>
        <v>asahan</v>
      </c>
      <c r="G1411" s="147">
        <f>INDEX(db[QTY X],A1411)</f>
        <v>48</v>
      </c>
      <c r="H1411" s="147" t="str">
        <f>INDEX(db[STN X],A1411)</f>
        <v>PCS</v>
      </c>
    </row>
    <row r="1412" spans="1:8" x14ac:dyDescent="0.25">
      <c r="A1412" s="145">
        <v>2299</v>
      </c>
      <c r="C1412" s="147" t="str">
        <f>INDEX(db[NB BM],A1412)</f>
        <v>Asahan JK A-30 Kucing</v>
      </c>
      <c r="D1412" s="147" t="str">
        <f>INDEX(db[SUPPLIER],A1412)</f>
        <v>ATALI</v>
      </c>
      <c r="E1412" s="147" t="str">
        <f>INDEX(db[QTY/ CTN],A1412)</f>
        <v>48 PCS</v>
      </c>
      <c r="F1412" s="147" t="str">
        <f>INDEX(db[JENIS],A1412)</f>
        <v>asahan</v>
      </c>
      <c r="G1412" s="147">
        <f>INDEX(db[QTY X],A1412)</f>
        <v>48</v>
      </c>
      <c r="H1412" s="147" t="str">
        <f>INDEX(db[STN X],A1412)</f>
        <v>PCS</v>
      </c>
    </row>
    <row r="1413" spans="1:8" x14ac:dyDescent="0.25">
      <c r="A1413" s="145">
        <v>2300</v>
      </c>
      <c r="C1413" s="147" t="str">
        <f>INDEX(db[NB BM],A1413)</f>
        <v>Asahan Meja JK A-5 M</v>
      </c>
      <c r="D1413" s="147" t="str">
        <f>INDEX(db[SUPPLIER],A1413)</f>
        <v>ATALI</v>
      </c>
      <c r="E1413" s="147" t="str">
        <f>INDEX(db[QTY/ CTN],A1413)</f>
        <v>60 PCS</v>
      </c>
      <c r="F1413" s="147" t="str">
        <f>INDEX(db[JENIS],A1413)</f>
        <v>asahan</v>
      </c>
      <c r="G1413" s="147">
        <f>INDEX(db[QTY X],A1413)</f>
        <v>60</v>
      </c>
      <c r="H1413" s="147" t="str">
        <f>INDEX(db[STN X],A1413)</f>
        <v>PCS</v>
      </c>
    </row>
    <row r="1414" spans="1:8" x14ac:dyDescent="0.25">
      <c r="A1414" s="145">
        <v>2301</v>
      </c>
      <c r="C1414" s="147" t="str">
        <f>INDEX(db[NB BM],A1414)</f>
        <v>Asahan JK A-63 Robot</v>
      </c>
      <c r="D1414" s="147" t="str">
        <f>INDEX(db[SUPPLIER],A1414)</f>
        <v>ATALI</v>
      </c>
      <c r="E1414" s="147" t="str">
        <f>INDEX(db[QTY/ CTN],A1414)</f>
        <v>72 PCS</v>
      </c>
      <c r="F1414" s="147" t="str">
        <f>INDEX(db[JENIS],A1414)</f>
        <v>asahan</v>
      </c>
      <c r="G1414" s="147">
        <f>INDEX(db[QTY X],A1414)</f>
        <v>72</v>
      </c>
      <c r="H1414" s="147" t="str">
        <f>INDEX(db[STN X],A1414)</f>
        <v>PCS</v>
      </c>
    </row>
    <row r="1415" spans="1:8" x14ac:dyDescent="0.25">
      <c r="A1415" s="145">
        <v>2302</v>
      </c>
      <c r="C1415" s="147" t="str">
        <f>INDEX(db[NB BM],A1415)</f>
        <v>Asahan JK A-71 Miring</v>
      </c>
      <c r="D1415" s="147" t="str">
        <f>INDEX(db[SUPPLIER],A1415)</f>
        <v>ATALI</v>
      </c>
      <c r="E1415" s="147" t="str">
        <f>INDEX(db[QTY/ CTN],A1415)</f>
        <v>96 PCS</v>
      </c>
      <c r="F1415" s="147" t="str">
        <f>INDEX(db[JENIS],A1415)</f>
        <v>asahan</v>
      </c>
      <c r="G1415" s="147">
        <f>INDEX(db[QTY X],A1415)</f>
        <v>96</v>
      </c>
      <c r="H1415" s="147" t="str">
        <f>INDEX(db[STN X],A1415)</f>
        <v>PCS</v>
      </c>
    </row>
    <row r="1416" spans="1:8" x14ac:dyDescent="0.25">
      <c r="A1416" s="145">
        <v>2303</v>
      </c>
      <c r="C1416" s="147" t="str">
        <f>INDEX(db[NB BM],A1416)</f>
        <v>Asahan JK B-23</v>
      </c>
      <c r="D1416" s="147" t="str">
        <f>INDEX(db[SUPPLIER],A1416)</f>
        <v>ATALI</v>
      </c>
      <c r="E1416" s="147" t="str">
        <f>INDEX(db[QTY/ CTN],A1416)</f>
        <v>60 LSN</v>
      </c>
      <c r="F1416" s="147" t="str">
        <f>INDEX(db[JENIS],A1416)</f>
        <v>asahan</v>
      </c>
      <c r="G1416" s="147">
        <f>INDEX(db[QTY X],A1416)</f>
        <v>720</v>
      </c>
      <c r="H1416" s="147" t="str">
        <f>INDEX(db[STN X],A1416)</f>
        <v>PCS</v>
      </c>
    </row>
    <row r="1417" spans="1:8" x14ac:dyDescent="0.25">
      <c r="A1417" s="145">
        <v>2304</v>
      </c>
      <c r="C1417" s="147" t="str">
        <f>INDEX(db[NB BM],A1417)</f>
        <v>Asahan JK B-24</v>
      </c>
      <c r="D1417" s="147" t="str">
        <f>INDEX(db[SUPPLIER],A1417)</f>
        <v>ATALI</v>
      </c>
      <c r="E1417" s="147" t="str">
        <f>INDEX(db[QTY/ CTN],A1417)</f>
        <v>60 LSN</v>
      </c>
      <c r="F1417" s="147" t="str">
        <f>INDEX(db[JENIS],A1417)</f>
        <v>asahan</v>
      </c>
      <c r="G1417" s="147">
        <f>INDEX(db[QTY X],A1417)</f>
        <v>720</v>
      </c>
      <c r="H1417" s="147" t="str">
        <f>INDEX(db[STN X],A1417)</f>
        <v>PCS</v>
      </c>
    </row>
    <row r="1418" spans="1:8" x14ac:dyDescent="0.25">
      <c r="A1418" s="145">
        <v>2305</v>
      </c>
      <c r="C1418" s="147" t="str">
        <f>INDEX(db[NB BM],A1418)</f>
        <v>Asahan JK B-24 PTL</v>
      </c>
      <c r="D1418" s="147" t="str">
        <f>INDEX(db[SUPPLIER],A1418)</f>
        <v>ATALI</v>
      </c>
      <c r="E1418" s="147" t="str">
        <f>INDEX(db[QTY/ CTN],A1418)</f>
        <v>60 LSN</v>
      </c>
      <c r="F1418" s="147" t="str">
        <f>INDEX(db[JENIS],A1418)</f>
        <v>asaham</v>
      </c>
      <c r="G1418" s="147">
        <f>INDEX(db[QTY X],A1418)</f>
        <v>720</v>
      </c>
      <c r="H1418" s="147" t="str">
        <f>INDEX(db[STN X],A1418)</f>
        <v>PCS</v>
      </c>
    </row>
    <row r="1419" spans="1:8" x14ac:dyDescent="0.25">
      <c r="A1419" s="145">
        <v>2306</v>
      </c>
      <c r="C1419" s="147" t="str">
        <f>INDEX(db[NB BM],A1419)</f>
        <v>Asahan JK B-72</v>
      </c>
      <c r="D1419" s="147" t="str">
        <f>INDEX(db[SUPPLIER],A1419)</f>
        <v>ATALI</v>
      </c>
      <c r="E1419" s="147" t="str">
        <f>INDEX(db[QTY/ CTN],A1419)</f>
        <v>60 BOX (24 PCS)</v>
      </c>
      <c r="F1419" s="147" t="str">
        <f>INDEX(db[JENIS],A1419)</f>
        <v>asahan</v>
      </c>
      <c r="G1419" s="147">
        <f>INDEX(db[QTY X],A1419)</f>
        <v>1440</v>
      </c>
      <c r="H1419" s="147" t="str">
        <f>INDEX(db[STN X],A1419)</f>
        <v>PCS</v>
      </c>
    </row>
    <row r="1420" spans="1:8" x14ac:dyDescent="0.25">
      <c r="A1420" s="145">
        <v>2307</v>
      </c>
      <c r="C1420" s="147" t="str">
        <f>INDEX(db[NB BM],A1420)</f>
        <v>Asahan JK B-75 Kapak</v>
      </c>
      <c r="D1420" s="147" t="str">
        <f>INDEX(db[SUPPLIER],A1420)</f>
        <v>ATALI</v>
      </c>
      <c r="E1420" s="147" t="str">
        <f>INDEX(db[QTY/ CTN],A1420)</f>
        <v>60 BOX (24 PCS)</v>
      </c>
      <c r="F1420" s="147" t="str">
        <f>INDEX(db[JENIS],A1420)</f>
        <v>asahan</v>
      </c>
      <c r="G1420" s="147">
        <f>INDEX(db[QTY X],A1420)</f>
        <v>1440</v>
      </c>
      <c r="H1420" s="147" t="str">
        <f>INDEX(db[STN X],A1420)</f>
        <v>PCS</v>
      </c>
    </row>
    <row r="1421" spans="1:8" x14ac:dyDescent="0.25">
      <c r="A1421" s="145">
        <v>2308</v>
      </c>
      <c r="C1421" s="147" t="str">
        <f>INDEX(db[NB BM],A1421)</f>
        <v>Asahan JK B-82 Beruang</v>
      </c>
      <c r="D1421" s="147" t="str">
        <f>INDEX(db[SUPPLIER],A1421)</f>
        <v>ATALI</v>
      </c>
      <c r="E1421" s="147" t="str">
        <f>INDEX(db[QTY/ CTN],A1421)</f>
        <v>60 BOX (24 PCS)</v>
      </c>
      <c r="F1421" s="147" t="str">
        <f>INDEX(db[JENIS],A1421)</f>
        <v>asahan</v>
      </c>
      <c r="G1421" s="147">
        <f>INDEX(db[QTY X],A1421)</f>
        <v>1440</v>
      </c>
      <c r="H1421" s="147" t="str">
        <f>INDEX(db[STN X],A1421)</f>
        <v>PCS</v>
      </c>
    </row>
    <row r="1422" spans="1:8" x14ac:dyDescent="0.25">
      <c r="A1422" s="145">
        <v>2309</v>
      </c>
      <c r="C1422" s="147" t="str">
        <f>INDEX(db[NB BM],A1422)</f>
        <v>Asahan JK SP-362</v>
      </c>
      <c r="D1422" s="147" t="str">
        <f>INDEX(db[SUPPLIER],A1422)</f>
        <v>ATALI</v>
      </c>
      <c r="E1422" s="147" t="str">
        <f>INDEX(db[QTY/ CTN],A1422)</f>
        <v>180 BOX (24 PCS)</v>
      </c>
      <c r="F1422" s="147" t="str">
        <f>INDEX(db[JENIS],A1422)</f>
        <v>asahan</v>
      </c>
      <c r="G1422" s="147">
        <f>INDEX(db[QTY X],A1422)</f>
        <v>4320</v>
      </c>
      <c r="H1422" s="147" t="str">
        <f>INDEX(db[STN X],A1422)</f>
        <v>PCS</v>
      </c>
    </row>
    <row r="1423" spans="1:8" x14ac:dyDescent="0.25">
      <c r="A1423" s="145">
        <v>2310</v>
      </c>
      <c r="C1423" s="147" t="str">
        <f>INDEX(db[NB BM],A1423)</f>
        <v>Shopping Bag Batik B 30 x 40</v>
      </c>
      <c r="D1423" s="147" t="str">
        <f>INDEX(db[SUPPLIER],A1423)</f>
        <v>BINTANG SAUDARA</v>
      </c>
      <c r="E1423" s="147" t="str">
        <f>INDEX(db[QTY/ CTN],A1423)</f>
        <v>30 LSN</v>
      </c>
      <c r="F1423" s="147" t="str">
        <f>INDEX(db[JENIS],A1423)</f>
        <v>tas</v>
      </c>
      <c r="G1423" s="147">
        <f>INDEX(db[QTY X],A1423)</f>
        <v>360</v>
      </c>
      <c r="H1423" s="147" t="str">
        <f>INDEX(db[STN X],A1423)</f>
        <v>PCS</v>
      </c>
    </row>
    <row r="1424" spans="1:8" x14ac:dyDescent="0.25">
      <c r="A1424" s="145">
        <v>2311</v>
      </c>
      <c r="C1424" s="147" t="str">
        <f>INDEX(db[NB BM],A1424)</f>
        <v>Shopping Bag Batik k 20 x 25</v>
      </c>
      <c r="D1424" s="147" t="str">
        <f>INDEX(db[SUPPLIER],A1424)</f>
        <v>BINTANG SAUDARA</v>
      </c>
      <c r="E1424" s="147" t="str">
        <f>INDEX(db[QTY/ CTN],A1424)</f>
        <v>50 LSN</v>
      </c>
      <c r="F1424" s="147" t="str">
        <f>INDEX(db[JENIS],A1424)</f>
        <v>tas</v>
      </c>
      <c r="G1424" s="147">
        <f>INDEX(db[QTY X],A1424)</f>
        <v>600</v>
      </c>
      <c r="H1424" s="147" t="str">
        <f>INDEX(db[STN X],A1424)</f>
        <v>PCS</v>
      </c>
    </row>
    <row r="1425" spans="1:8" x14ac:dyDescent="0.25">
      <c r="A1425" s="145">
        <v>2312</v>
      </c>
      <c r="C1425" s="147" t="str">
        <f>INDEX(db[NB BM],A1425)</f>
        <v>Shooping Bag Batik Tg 25/32</v>
      </c>
      <c r="D1425" s="147" t="str">
        <f>INDEX(db[SUPPLIER],A1425)</f>
        <v>BINTANG SAUDARA</v>
      </c>
      <c r="E1425" s="147" t="str">
        <f>INDEX(db[QTY/ CTN],A1425)</f>
        <v>40 LSN</v>
      </c>
      <c r="F1425" s="147" t="str">
        <f>INDEX(db[JENIS],A1425)</f>
        <v>tas</v>
      </c>
      <c r="G1425" s="147">
        <f>INDEX(db[QTY X],A1425)</f>
        <v>480</v>
      </c>
      <c r="H1425" s="147" t="str">
        <f>INDEX(db[STN X],A1425)</f>
        <v>PCS</v>
      </c>
    </row>
    <row r="1426" spans="1:8" x14ac:dyDescent="0.25">
      <c r="A1426" s="145">
        <v>2313</v>
      </c>
      <c r="C1426" s="147" t="str">
        <f>INDEX(db[NB BM],A1426)</f>
        <v>Tas S Bag batik XXL Bk Samping 30x40</v>
      </c>
      <c r="D1426" s="147" t="str">
        <f>INDEX(db[SUPPLIER],A1426)</f>
        <v>BINTANG SAUDARA</v>
      </c>
      <c r="E1426" s="147" t="str">
        <f>INDEX(db[QTY/ CTN],A1426)</f>
        <v>30 LSN</v>
      </c>
      <c r="F1426" s="147" t="str">
        <f>INDEX(db[JENIS],A1426)</f>
        <v>tas</v>
      </c>
      <c r="G1426" s="147">
        <f>INDEX(db[QTY X],A1426)</f>
        <v>360</v>
      </c>
      <c r="H1426" s="147" t="str">
        <f>INDEX(db[STN X],A1426)</f>
        <v>PCS</v>
      </c>
    </row>
    <row r="1427" spans="1:8" x14ac:dyDescent="0.25">
      <c r="A1427" s="145">
        <v>2314</v>
      </c>
      <c r="C1427" s="147" t="str">
        <f>INDEX(db[NB BM],A1427)</f>
        <v>Shopping Bag Branded Kecil</v>
      </c>
      <c r="D1427" s="147" t="str">
        <f>INDEX(db[SUPPLIER],A1427)</f>
        <v>BINTANG SAUDARA</v>
      </c>
      <c r="E1427" s="147" t="str">
        <f>INDEX(db[QTY/ CTN],A1427)</f>
        <v>50 LSN</v>
      </c>
      <c r="F1427" s="147" t="str">
        <f>INDEX(db[JENIS],A1427)</f>
        <v>tas</v>
      </c>
      <c r="G1427" s="147">
        <f>INDEX(db[QTY X],A1427)</f>
        <v>600</v>
      </c>
      <c r="H1427" s="147" t="str">
        <f>INDEX(db[STN X],A1427)</f>
        <v>PCS</v>
      </c>
    </row>
    <row r="1428" spans="1:8" x14ac:dyDescent="0.25">
      <c r="A1428" s="145">
        <v>2315</v>
      </c>
      <c r="C1428" s="147" t="str">
        <f>INDEX(db[NB BM],A1428)</f>
        <v>Silet Pemes Renteng (YG) F 2018</v>
      </c>
      <c r="D1428" s="147" t="str">
        <f>INDEX(db[SUPPLIER],A1428)</f>
        <v>SURYA PRATAMA</v>
      </c>
      <c r="E1428" s="147" t="str">
        <f>INDEX(db[QTY/ CTN],A1428)</f>
        <v>240 LSN</v>
      </c>
      <c r="F1428" s="147" t="str">
        <f>INDEX(db[JENIS],A1428)</f>
        <v>cutter</v>
      </c>
      <c r="G1428" s="147">
        <f>INDEX(db[QTY X],A1428)</f>
        <v>2880</v>
      </c>
      <c r="H1428" s="147" t="str">
        <f>INDEX(db[STN X],A1428)</f>
        <v>PCS</v>
      </c>
    </row>
    <row r="1429" spans="1:8" x14ac:dyDescent="0.25">
      <c r="A1429" s="145">
        <v>2316</v>
      </c>
      <c r="C1429" s="147" t="str">
        <f>INDEX(db[NB BM],A1429)</f>
        <v>Bk Sketsa A4 3557</v>
      </c>
      <c r="D1429" s="147" t="str">
        <f>INDEX(db[SUPPLIER],A1429)</f>
        <v>BINTANG SAUDARA</v>
      </c>
      <c r="E1429" s="147" t="str">
        <f>INDEX(db[QTY/ CTN],A1429)</f>
        <v>72 PCS</v>
      </c>
      <c r="F1429" s="147" t="str">
        <f>INDEX(db[JENIS],A1429)</f>
        <v>buku</v>
      </c>
      <c r="G1429" s="147">
        <f>INDEX(db[QTY X],A1429)</f>
        <v>72</v>
      </c>
      <c r="H1429" s="147" t="str">
        <f>INDEX(db[STN X],A1429)</f>
        <v>PCS</v>
      </c>
    </row>
    <row r="1430" spans="1:8" x14ac:dyDescent="0.25">
      <c r="A1430" s="145">
        <v>2317</v>
      </c>
      <c r="C1430" s="147" t="str">
        <f>INDEX(db[NB BM],A1430)</f>
        <v>Tas Shopping Bag besar Tali Putih</v>
      </c>
      <c r="D1430" s="147" t="str">
        <f>INDEX(db[SUPPLIER],A1430)</f>
        <v>ETJ</v>
      </c>
      <c r="E1430" s="147" t="str">
        <f>INDEX(db[QTY/ CTN],A1430)</f>
        <v>50 LSN</v>
      </c>
      <c r="F1430" s="147" t="str">
        <f>INDEX(db[JENIS],A1430)</f>
        <v>tas</v>
      </c>
      <c r="G1430" s="147">
        <f>INDEX(db[QTY X],A1430)</f>
        <v>600</v>
      </c>
      <c r="H1430" s="147" t="str">
        <f>INDEX(db[STN X],A1430)</f>
        <v>PCS</v>
      </c>
    </row>
    <row r="1431" spans="1:8" x14ac:dyDescent="0.25">
      <c r="A1431" s="145">
        <v>2318</v>
      </c>
      <c r="C1431" s="147" t="str">
        <f>INDEX(db[NB BM],A1431)</f>
        <v>Tas Shopping Bag Tali Putih</v>
      </c>
      <c r="D1431" s="147" t="str">
        <f>INDEX(db[SUPPLIER],A1431)</f>
        <v>ALPINDO</v>
      </c>
      <c r="E1431" s="147" t="str">
        <f>INDEX(db[QTY/ CTN],A1431)</f>
        <v>50 LSN</v>
      </c>
      <c r="F1431" s="147" t="str">
        <f>INDEX(db[JENIS],A1431)</f>
        <v>tas</v>
      </c>
      <c r="G1431" s="147">
        <f>INDEX(db[QTY X],A1431)</f>
        <v>600</v>
      </c>
      <c r="H1431" s="147" t="str">
        <f>INDEX(db[STN X],A1431)</f>
        <v>PCS</v>
      </c>
    </row>
    <row r="1432" spans="1:8" x14ac:dyDescent="0.25">
      <c r="A1432" s="145">
        <v>2322</v>
      </c>
      <c r="C1432" s="147" t="str">
        <f>INDEX(db[NB BM],A1432)</f>
        <v>Spidol 12W 838</v>
      </c>
      <c r="D1432" s="147" t="str">
        <f>INDEX(db[SUPPLIER],A1432)</f>
        <v>HENDA SUKSES ABADI</v>
      </c>
      <c r="E1432" s="147" t="str">
        <f>INDEX(db[QTY/ CTN],A1432)</f>
        <v>24 PCS</v>
      </c>
      <c r="F1432" s="147" t="str">
        <f>INDEX(db[JENIS],A1432)</f>
        <v>spidol</v>
      </c>
      <c r="G1432" s="147">
        <f>INDEX(db[QTY X],A1432)</f>
        <v>24</v>
      </c>
      <c r="H1432" s="147" t="str">
        <f>INDEX(db[STN X],A1432)</f>
        <v>PCS</v>
      </c>
    </row>
    <row r="1433" spans="1:8" x14ac:dyDescent="0.25">
      <c r="A1433" s="145">
        <v>2324</v>
      </c>
      <c r="C1433" s="147" t="str">
        <f>INDEX(db[NB BM],A1433)</f>
        <v>Stabillo HL-520 Vanco</v>
      </c>
      <c r="D1433" s="147" t="str">
        <f>INDEX(db[SUPPLIER],A1433)</f>
        <v>SAMUDERA ANGKASA JAYA</v>
      </c>
      <c r="E1433" s="147" t="str">
        <f>INDEX(db[QTY/ CTN],A1433)</f>
        <v>100 LSN</v>
      </c>
      <c r="F1433" s="147" t="str">
        <f>INDEX(db[JENIS],A1433)</f>
        <v>spidol</v>
      </c>
      <c r="G1433" s="147">
        <f>INDEX(db[QTY X],A1433)</f>
        <v>1200</v>
      </c>
      <c r="H1433" s="147" t="str">
        <f>INDEX(db[STN X],A1433)</f>
        <v>PCS</v>
      </c>
    </row>
    <row r="1434" spans="1:8" x14ac:dyDescent="0.25">
      <c r="A1434" s="145">
        <v>2325</v>
      </c>
      <c r="C1434" s="147" t="str">
        <f>INDEX(db[NB BM],A1434)</f>
        <v>Stabillo Tizo 54PC TF 610</v>
      </c>
      <c r="D1434" s="147">
        <f>INDEX(db[SUPPLIER],A1434)</f>
        <v>99</v>
      </c>
      <c r="E1434" s="147" t="str">
        <f>INDEX(db[QTY/ CTN],A1434)</f>
        <v>24 PAK (54 PCS)</v>
      </c>
      <c r="F1434" s="147" t="str">
        <f>INDEX(db[JENIS],A1434)</f>
        <v>spidol</v>
      </c>
      <c r="G1434" s="147">
        <f>INDEX(db[QTY X],A1434)</f>
        <v>1296</v>
      </c>
      <c r="H1434" s="147" t="str">
        <f>INDEX(db[STN X],A1434)</f>
        <v>PCS</v>
      </c>
    </row>
    <row r="1435" spans="1:8" x14ac:dyDescent="0.25">
      <c r="A1435" s="145">
        <v>2326</v>
      </c>
      <c r="C1435" s="147" t="str">
        <f>INDEX(db[NB BM],A1435)</f>
        <v>Stabillo TZ 8001</v>
      </c>
      <c r="D1435" s="147" t="str">
        <f>INDEX(db[SUPPLIER],A1435)</f>
        <v>PMJP</v>
      </c>
      <c r="E1435" s="147" t="str">
        <f>INDEX(db[QTY/ CTN],A1435)</f>
        <v>144 LSN</v>
      </c>
      <c r="F1435" s="147" t="str">
        <f>INDEX(db[JENIS],A1435)</f>
        <v>spidol</v>
      </c>
      <c r="G1435" s="147">
        <f>INDEX(db[QTY X],A1435)</f>
        <v>1728</v>
      </c>
      <c r="H1435" s="147" t="str">
        <f>INDEX(db[STN X],A1435)</f>
        <v>PCS</v>
      </c>
    </row>
    <row r="1436" spans="1:8" x14ac:dyDescent="0.25">
      <c r="A1436" s="145">
        <v>2327</v>
      </c>
      <c r="C1436" s="147" t="str">
        <f>INDEX(db[NB BM],A1436)</f>
        <v>Stabillo TF-1145 Live Colour Pastel</v>
      </c>
      <c r="D1436" s="147" t="str">
        <f>INDEX(db[SUPPLIER],A1436)</f>
        <v>DUTA BUANA</v>
      </c>
      <c r="E1436" s="147" t="str">
        <f>INDEX(db[QTY/ CTN],A1436)</f>
        <v>60 LSN</v>
      </c>
      <c r="F1436" s="147" t="str">
        <f>INDEX(db[JENIS],A1436)</f>
        <v>stabilo</v>
      </c>
      <c r="G1436" s="147">
        <f>INDEX(db[QTY X],A1436)</f>
        <v>720</v>
      </c>
      <c r="H1436" s="147" t="str">
        <f>INDEX(db[STN X],A1436)</f>
        <v>PCS</v>
      </c>
    </row>
    <row r="1437" spans="1:8" x14ac:dyDescent="0.25">
      <c r="A1437" s="145">
        <v>2328</v>
      </c>
      <c r="C1437" s="147" t="str">
        <f>INDEX(db[NB BM],A1437)</f>
        <v>Stamp pad Hero kecil</v>
      </c>
      <c r="D1437" s="147" t="str">
        <f>INDEX(db[SUPPLIER],A1437)</f>
        <v>ANDY</v>
      </c>
      <c r="E1437" s="147" t="str">
        <f>INDEX(db[QTY/ CTN],A1437)</f>
        <v>24 DZ</v>
      </c>
      <c r="F1437" s="147" t="str">
        <f>INDEX(db[JENIS],A1437)</f>
        <v>stampad</v>
      </c>
      <c r="G1437" s="147">
        <f>INDEX(db[QTY X],A1437)</f>
        <v>24</v>
      </c>
      <c r="H1437" s="147" t="str">
        <f>INDEX(db[STN X],A1437)</f>
        <v>DZ</v>
      </c>
    </row>
    <row r="1438" spans="1:8" x14ac:dyDescent="0.25">
      <c r="A1438" s="145">
        <v>2329</v>
      </c>
      <c r="C1438" s="147" t="str">
        <f>INDEX(db[NB BM],A1438)</f>
        <v>Stamp pad JK no.0</v>
      </c>
      <c r="D1438" s="147" t="str">
        <f>INDEX(db[SUPPLIER],A1438)</f>
        <v>ATALI</v>
      </c>
      <c r="E1438" s="147" t="str">
        <f>INDEX(db[QTY/ CTN],A1438)</f>
        <v>18 LSN</v>
      </c>
      <c r="F1438" s="147" t="str">
        <f>INDEX(db[JENIS],A1438)</f>
        <v>stamp</v>
      </c>
      <c r="G1438" s="147">
        <f>INDEX(db[QTY X],A1438)</f>
        <v>216</v>
      </c>
      <c r="H1438" s="147" t="str">
        <f>INDEX(db[STN X],A1438)</f>
        <v>PCS</v>
      </c>
    </row>
    <row r="1439" spans="1:8" x14ac:dyDescent="0.25">
      <c r="A1439" s="145">
        <v>2330</v>
      </c>
      <c r="C1439" s="147" t="str">
        <f>INDEX(db[NB BM],A1439)</f>
        <v>Stamp pad JK No.00</v>
      </c>
      <c r="D1439" s="147" t="str">
        <f>INDEX(db[SUPPLIER],A1439)</f>
        <v>ATALI</v>
      </c>
      <c r="E1439" s="147" t="str">
        <f>INDEX(db[QTY/ CTN],A1439)</f>
        <v>12 PAK (24 PCS)</v>
      </c>
      <c r="F1439" s="147" t="str">
        <f>INDEX(db[JENIS],A1439)</f>
        <v>stamp</v>
      </c>
      <c r="G1439" s="147">
        <f>INDEX(db[QTY X],A1439)</f>
        <v>288</v>
      </c>
      <c r="H1439" s="147" t="str">
        <f>INDEX(db[STN X],A1439)</f>
        <v>PCS</v>
      </c>
    </row>
    <row r="1440" spans="1:8" x14ac:dyDescent="0.25">
      <c r="A1440" s="145">
        <v>2331</v>
      </c>
      <c r="C1440" s="147" t="str">
        <f>INDEX(db[NB BM],A1440)</f>
        <v>Stamp pad JK 1</v>
      </c>
      <c r="D1440" s="147" t="str">
        <f>INDEX(db[SUPPLIER],A1440)</f>
        <v>ATALI</v>
      </c>
      <c r="E1440" s="147" t="str">
        <f>INDEX(db[QTY/ CTN],A1440)</f>
        <v>18 LSN</v>
      </c>
      <c r="F1440" s="147" t="str">
        <f>INDEX(db[JENIS],A1440)</f>
        <v>stamp</v>
      </c>
      <c r="G1440" s="147">
        <f>INDEX(db[QTY X],A1440)</f>
        <v>216</v>
      </c>
      <c r="H1440" s="147" t="str">
        <f>INDEX(db[STN X],A1440)</f>
        <v>PCS</v>
      </c>
    </row>
    <row r="1441" spans="1:8" x14ac:dyDescent="0.25">
      <c r="A1441" s="145">
        <v>2332</v>
      </c>
      <c r="C1441" s="147" t="str">
        <f>INDEX(db[NB BM],A1441)</f>
        <v>Stapler JK HD-10 M</v>
      </c>
      <c r="D1441" s="147" t="str">
        <f>INDEX(db[SUPPLIER],A1441)</f>
        <v>ATALI</v>
      </c>
      <c r="E1441" s="147" t="str">
        <f>INDEX(db[QTY/ CTN],A1441)</f>
        <v>25 LSN</v>
      </c>
      <c r="F1441" s="147" t="str">
        <f>INDEX(db[JENIS],A1441)</f>
        <v>stapler</v>
      </c>
      <c r="G1441" s="147">
        <f>INDEX(db[QTY X],A1441)</f>
        <v>300</v>
      </c>
      <c r="H1441" s="147" t="str">
        <f>INDEX(db[STN X],A1441)</f>
        <v>PCS</v>
      </c>
    </row>
    <row r="1442" spans="1:8" x14ac:dyDescent="0.25">
      <c r="A1442" s="145">
        <v>2333</v>
      </c>
      <c r="C1442" s="147" t="str">
        <f>INDEX(db[NB BM],A1442)</f>
        <v>Stapler JK HD-10 MP</v>
      </c>
      <c r="D1442" s="147" t="str">
        <f>INDEX(db[SUPPLIER],A1442)</f>
        <v>ATALI</v>
      </c>
      <c r="E1442" s="147" t="str">
        <f>INDEX(db[QTY/ CTN],A1442)</f>
        <v>25 LSN</v>
      </c>
      <c r="F1442" s="147" t="str">
        <f>INDEX(db[JENIS],A1442)</f>
        <v>stapler</v>
      </c>
      <c r="G1442" s="147">
        <f>INDEX(db[QTY X],A1442)</f>
        <v>300</v>
      </c>
      <c r="H1442" s="147" t="str">
        <f>INDEX(db[STN X],A1442)</f>
        <v>PCS</v>
      </c>
    </row>
    <row r="1443" spans="1:8" x14ac:dyDescent="0.25">
      <c r="A1443" s="145">
        <v>2334</v>
      </c>
      <c r="C1443" s="147" t="str">
        <f>INDEX(db[NB BM],A1443)</f>
        <v>Stapler JK HD-10 D</v>
      </c>
      <c r="D1443" s="147" t="str">
        <f>INDEX(db[SUPPLIER],A1443)</f>
        <v>ATALI</v>
      </c>
      <c r="E1443" s="147" t="str">
        <f>INDEX(db[QTY/ CTN],A1443)</f>
        <v>24 BOX (10 PCS)</v>
      </c>
      <c r="F1443" s="147" t="str">
        <f>INDEX(db[JENIS],A1443)</f>
        <v>stapler</v>
      </c>
      <c r="G1443" s="147">
        <f>INDEX(db[QTY X],A1443)</f>
        <v>240</v>
      </c>
      <c r="H1443" s="147" t="str">
        <f>INDEX(db[STN X],A1443)</f>
        <v>PCS</v>
      </c>
    </row>
    <row r="1444" spans="1:8" x14ac:dyDescent="0.25">
      <c r="A1444" s="145">
        <v>2335</v>
      </c>
      <c r="C1444" s="147" t="str">
        <f>INDEX(db[NB BM],A1444)</f>
        <v>Stapler JK HD-10</v>
      </c>
      <c r="D1444" s="147" t="str">
        <f>INDEX(db[SUPPLIER],A1444)</f>
        <v>ATALI</v>
      </c>
      <c r="E1444" s="147" t="str">
        <f>INDEX(db[QTY/ CTN],A1444)</f>
        <v>20 LSN</v>
      </c>
      <c r="F1444" s="147" t="str">
        <f>INDEX(db[JENIS],A1444)</f>
        <v>stapler</v>
      </c>
      <c r="G1444" s="147">
        <f>INDEX(db[QTY X],A1444)</f>
        <v>240</v>
      </c>
      <c r="H1444" s="147" t="str">
        <f>INDEX(db[STN X],A1444)</f>
        <v>PCS</v>
      </c>
    </row>
    <row r="1445" spans="1:8" x14ac:dyDescent="0.25">
      <c r="A1445" s="145">
        <v>2336</v>
      </c>
      <c r="C1445" s="147" t="str">
        <f>INDEX(db[NB BM],A1445)</f>
        <v>Stapler JK HD-10 CL</v>
      </c>
      <c r="D1445" s="147" t="str">
        <f>INDEX(db[SUPPLIER],A1445)</f>
        <v>ATALI</v>
      </c>
      <c r="E1445" s="147" t="str">
        <f>INDEX(db[QTY/ CTN],A1445)</f>
        <v>20 LSN</v>
      </c>
      <c r="F1445" s="147" t="str">
        <f>INDEX(db[JENIS],A1445)</f>
        <v>stapler</v>
      </c>
      <c r="G1445" s="147">
        <f>INDEX(db[QTY X],A1445)</f>
        <v>240</v>
      </c>
      <c r="H1445" s="147" t="str">
        <f>INDEX(db[STN X],A1445)</f>
        <v>PCS</v>
      </c>
    </row>
    <row r="1446" spans="1:8" x14ac:dyDescent="0.25">
      <c r="A1446" s="145">
        <v>2337</v>
      </c>
      <c r="C1446" s="147" t="str">
        <f>INDEX(db[NB BM],A1446)</f>
        <v>Stapler JK HD-12L/ 24</v>
      </c>
      <c r="D1446" s="147" t="str">
        <f>INDEX(db[SUPPLIER],A1446)</f>
        <v>ATALI</v>
      </c>
      <c r="E1446" s="147" t="str">
        <f>INDEX(db[QTY/ CTN],A1446)</f>
        <v>6 PCS</v>
      </c>
      <c r="F1446" s="147" t="str">
        <f>INDEX(db[JENIS],A1446)</f>
        <v>stapler</v>
      </c>
      <c r="G1446" s="147">
        <f>INDEX(db[QTY X],A1446)</f>
        <v>6</v>
      </c>
      <c r="H1446" s="147" t="str">
        <f>INDEX(db[STN X],A1446)</f>
        <v>PCS</v>
      </c>
    </row>
    <row r="1447" spans="1:8" x14ac:dyDescent="0.25">
      <c r="A1447" s="145">
        <v>2338</v>
      </c>
      <c r="C1447" s="147" t="str">
        <f>INDEX(db[NB BM],A1447)</f>
        <v>Stapler JK HD-12N/24</v>
      </c>
      <c r="D1447" s="147" t="str">
        <f>INDEX(db[SUPPLIER],A1447)</f>
        <v>ATALI</v>
      </c>
      <c r="E1447" s="147" t="str">
        <f>INDEX(db[QTY/ CTN],A1447)</f>
        <v>6 PCS</v>
      </c>
      <c r="F1447" s="147" t="str">
        <f>INDEX(db[JENIS],A1447)</f>
        <v>stapler</v>
      </c>
      <c r="G1447" s="147">
        <f>INDEX(db[QTY X],A1447)</f>
        <v>6</v>
      </c>
      <c r="H1447" s="147" t="str">
        <f>INDEX(db[STN X],A1447)</f>
        <v>PCS</v>
      </c>
    </row>
    <row r="1448" spans="1:8" x14ac:dyDescent="0.25">
      <c r="A1448" s="145">
        <v>2339</v>
      </c>
      <c r="C1448" s="147" t="str">
        <f>INDEX(db[NB BM],A1448)</f>
        <v>Stapler JK HD-30</v>
      </c>
      <c r="D1448" s="147" t="str">
        <f>INDEX(db[SUPPLIER],A1448)</f>
        <v>ATALI</v>
      </c>
      <c r="E1448" s="147" t="str">
        <f>INDEX(db[QTY/ CTN],A1448)</f>
        <v>10 LSN</v>
      </c>
      <c r="F1448" s="147" t="str">
        <f>INDEX(db[JENIS],A1448)</f>
        <v>stapler</v>
      </c>
      <c r="G1448" s="147">
        <f>INDEX(db[QTY X],A1448)</f>
        <v>120</v>
      </c>
      <c r="H1448" s="147" t="str">
        <f>INDEX(db[STN X],A1448)</f>
        <v>PCS</v>
      </c>
    </row>
    <row r="1449" spans="1:8" x14ac:dyDescent="0.25">
      <c r="A1449" s="145">
        <v>2340</v>
      </c>
      <c r="C1449" s="147" t="str">
        <f>INDEX(db[NB BM],A1449)</f>
        <v>Stapler JK HD-50 CL</v>
      </c>
      <c r="D1449" s="147" t="str">
        <f>INDEX(db[SUPPLIER],A1449)</f>
        <v>ATALI</v>
      </c>
      <c r="E1449" s="147" t="str">
        <f>INDEX(db[QTY/ CTN],A1449)</f>
        <v>20 BOX (6 PCS)</v>
      </c>
      <c r="F1449" s="147" t="str">
        <f>INDEX(db[JENIS],A1449)</f>
        <v>stapler</v>
      </c>
      <c r="G1449" s="147">
        <f>INDEX(db[QTY X],A1449)</f>
        <v>120</v>
      </c>
      <c r="H1449" s="147" t="str">
        <f>INDEX(db[STN X],A1449)</f>
        <v>PCS</v>
      </c>
    </row>
    <row r="1450" spans="1:8" x14ac:dyDescent="0.25">
      <c r="A1450" s="145">
        <v>2341</v>
      </c>
      <c r="C1450" s="147" t="str">
        <f>INDEX(db[NB BM],A1450)</f>
        <v>Stapler JK HD-50</v>
      </c>
      <c r="D1450" s="147" t="str">
        <f>INDEX(db[SUPPLIER],A1450)</f>
        <v>ATALI</v>
      </c>
      <c r="E1450" s="147" t="str">
        <f>INDEX(db[QTY/ CTN],A1450)</f>
        <v>20 BOX (6 PCS)</v>
      </c>
      <c r="F1450" s="147" t="str">
        <f>INDEX(db[JENIS],A1450)</f>
        <v>stapler</v>
      </c>
      <c r="G1450" s="147">
        <f>INDEX(db[QTY X],A1450)</f>
        <v>120</v>
      </c>
      <c r="H1450" s="147" t="str">
        <f>INDEX(db[STN X],A1450)</f>
        <v>PCS</v>
      </c>
    </row>
    <row r="1451" spans="1:8" x14ac:dyDescent="0.25">
      <c r="A1451" s="145">
        <v>2342</v>
      </c>
      <c r="C1451" s="147" t="str">
        <f>INDEX(db[NB BM],A1451)</f>
        <v>Stapler JK HS-6</v>
      </c>
      <c r="D1451" s="147" t="str">
        <f>INDEX(db[SUPPLIER],A1451)</f>
        <v>ATALI</v>
      </c>
      <c r="E1451" s="147" t="str">
        <f>INDEX(db[QTY/ CTN],A1451)</f>
        <v>12 PCS</v>
      </c>
      <c r="F1451" s="147" t="str">
        <f>INDEX(db[JENIS],A1451)</f>
        <v>stapler</v>
      </c>
      <c r="G1451" s="147">
        <f>INDEX(db[QTY X],A1451)</f>
        <v>12</v>
      </c>
      <c r="H1451" s="147" t="str">
        <f>INDEX(db[STN X],A1451)</f>
        <v>PCS</v>
      </c>
    </row>
    <row r="1452" spans="1:8" x14ac:dyDescent="0.25">
      <c r="A1452" s="145">
        <v>2343</v>
      </c>
      <c r="C1452" s="147" t="str">
        <f>INDEX(db[NB BM],A1452)</f>
        <v>Stapler JK HS-7</v>
      </c>
      <c r="D1452" s="147" t="str">
        <f>INDEX(db[SUPPLIER],A1452)</f>
        <v>ATALI</v>
      </c>
      <c r="E1452" s="147" t="str">
        <f>INDEX(db[QTY/ CTN],A1452)</f>
        <v>12 PCS</v>
      </c>
      <c r="F1452" s="147" t="str">
        <f>INDEX(db[JENIS],A1452)</f>
        <v>stapler</v>
      </c>
      <c r="G1452" s="147">
        <f>INDEX(db[QTY X],A1452)</f>
        <v>12</v>
      </c>
      <c r="H1452" s="147" t="str">
        <f>INDEX(db[STN X],A1452)</f>
        <v>PCS</v>
      </c>
    </row>
    <row r="1453" spans="1:8" x14ac:dyDescent="0.25">
      <c r="A1453" s="145">
        <v>2344</v>
      </c>
      <c r="C1453" s="147" t="str">
        <f>INDEX(db[NB BM],A1453)</f>
        <v>Stapler Yuan Chang 414</v>
      </c>
      <c r="D1453" s="147" t="str">
        <f>INDEX(db[SUPPLIER],A1453)</f>
        <v>BAHAGIA TEGUH</v>
      </c>
      <c r="E1453" s="147" t="str">
        <f>INDEX(db[QTY/ CTN],A1453)</f>
        <v>5 LSN</v>
      </c>
      <c r="F1453" s="147" t="str">
        <f>INDEX(db[JENIS],A1453)</f>
        <v>stapler</v>
      </c>
      <c r="G1453" s="147">
        <f>INDEX(db[QTY X],A1453)</f>
        <v>60</v>
      </c>
      <c r="H1453" s="147" t="str">
        <f>INDEX(db[STN X],A1453)</f>
        <v>PCS</v>
      </c>
    </row>
    <row r="1454" spans="1:8" x14ac:dyDescent="0.25">
      <c r="A1454" s="145">
        <v>2345</v>
      </c>
      <c r="C1454" s="147" t="str">
        <f>INDEX(db[NB BM],A1454)</f>
        <v>Stick note TF 024S-8c</v>
      </c>
      <c r="D1454" s="147" t="str">
        <f>INDEX(db[SUPPLIER],A1454)</f>
        <v>DUTA BUANA</v>
      </c>
      <c r="E1454" s="147" t="str">
        <f>INDEX(db[QTY/ CTN],A1454)</f>
        <v>108 PCS</v>
      </c>
      <c r="F1454" s="147" t="str">
        <f>INDEX(db[JENIS],A1454)</f>
        <v>note</v>
      </c>
      <c r="G1454" s="147">
        <f>INDEX(db[QTY X],A1454)</f>
        <v>108</v>
      </c>
      <c r="H1454" s="147" t="str">
        <f>INDEX(db[STN X],A1454)</f>
        <v>PCS</v>
      </c>
    </row>
    <row r="1455" spans="1:8" x14ac:dyDescent="0.25">
      <c r="A1455" s="145">
        <v>2346</v>
      </c>
      <c r="C1455" s="147" t="str">
        <f>INDEX(db[NB BM],A1455)</f>
        <v>Stick note TF 654-8C/ 200lbr</v>
      </c>
      <c r="D1455" s="147" t="str">
        <f>INDEX(db[SUPPLIER],A1455)</f>
        <v>DUTA BUANA</v>
      </c>
      <c r="E1455" s="147" t="str">
        <f>INDEX(db[QTY/ CTN],A1455)</f>
        <v>300 PCS</v>
      </c>
      <c r="F1455" s="147" t="str">
        <f>INDEX(db[JENIS],A1455)</f>
        <v>note</v>
      </c>
      <c r="G1455" s="147">
        <f>INDEX(db[QTY X],A1455)</f>
        <v>300</v>
      </c>
      <c r="H1455" s="147" t="str">
        <f>INDEX(db[STN X],A1455)</f>
        <v>PCS</v>
      </c>
    </row>
    <row r="1456" spans="1:8" x14ac:dyDescent="0.25">
      <c r="A1456" s="145">
        <v>2347</v>
      </c>
      <c r="C1456" s="147" t="str">
        <f>INDEX(db[NB BM],A1456)</f>
        <v>Stick Note TF SN0245-8C</v>
      </c>
      <c r="D1456" s="147" t="str">
        <f>INDEX(db[SUPPLIER],A1456)</f>
        <v>DUTA BUANA</v>
      </c>
      <c r="E1456" s="147" t="str">
        <f>INDEX(db[QTY/ CTN],A1456)</f>
        <v>100 PCS</v>
      </c>
      <c r="F1456" s="147" t="str">
        <f>INDEX(db[JENIS],A1456)</f>
        <v>note</v>
      </c>
      <c r="G1456" s="147">
        <f>INDEX(db[QTY X],A1456)</f>
        <v>100</v>
      </c>
      <c r="H1456" s="147" t="str">
        <f>INDEX(db[STN X],A1456)</f>
        <v>PCS</v>
      </c>
    </row>
    <row r="1457" spans="1:8" x14ac:dyDescent="0.25">
      <c r="A1457" s="145">
        <v>2348</v>
      </c>
      <c r="C1457" s="147" t="str">
        <f>INDEX(db[NB BM],A1457)</f>
        <v>Stick note TF-010</v>
      </c>
      <c r="D1457" s="147" t="str">
        <f>INDEX(db[SUPPLIER],A1457)</f>
        <v>DUTA BUANA</v>
      </c>
      <c r="E1457" s="147" t="str">
        <f>INDEX(db[QTY/ CTN],A1457)</f>
        <v>600 PCS</v>
      </c>
      <c r="F1457" s="147" t="str">
        <f>INDEX(db[JENIS],A1457)</f>
        <v>note</v>
      </c>
      <c r="G1457" s="147">
        <f>INDEX(db[QTY X],A1457)</f>
        <v>600</v>
      </c>
      <c r="H1457" s="147" t="str">
        <f>INDEX(db[STN X],A1457)</f>
        <v>PCS</v>
      </c>
    </row>
    <row r="1458" spans="1:8" x14ac:dyDescent="0.25">
      <c r="A1458" s="145">
        <v>2349</v>
      </c>
      <c r="C1458" s="147" t="str">
        <f>INDEX(db[NB BM],A1458)</f>
        <v>Stick note TF-PN0244 400lb 3"</v>
      </c>
      <c r="D1458" s="147" t="str">
        <f>INDEX(db[SUPPLIER],A1458)</f>
        <v>DUTA BUANA</v>
      </c>
      <c r="E1458" s="147" t="str">
        <f>INDEX(db[QTY/ CTN],A1458)</f>
        <v>108 PCS</v>
      </c>
      <c r="F1458" s="147" t="str">
        <f>INDEX(db[JENIS],A1458)</f>
        <v>note</v>
      </c>
      <c r="G1458" s="147">
        <f>INDEX(db[QTY X],A1458)</f>
        <v>108</v>
      </c>
      <c r="H1458" s="147" t="str">
        <f>INDEX(db[STN X],A1458)</f>
        <v>PCS</v>
      </c>
    </row>
    <row r="1459" spans="1:8" x14ac:dyDescent="0.25">
      <c r="A1459" s="145">
        <v>2350</v>
      </c>
      <c r="C1459" s="147" t="str">
        <f>INDEX(db[NB BM],A1459)</f>
        <v>Sticker Nama Fancy Holo</v>
      </c>
      <c r="D1459" s="147" t="str">
        <f>INDEX(db[SUPPLIER],A1459)</f>
        <v>SAPUTRO OFFICE</v>
      </c>
      <c r="E1459" s="147" t="str">
        <f>INDEX(db[QTY/ CTN],A1459)</f>
        <v>2520 PCS</v>
      </c>
      <c r="F1459" s="147" t="str">
        <f>INDEX(db[JENIS],A1459)</f>
        <v>dll</v>
      </c>
      <c r="G1459" s="147">
        <f>INDEX(db[QTY X],A1459)</f>
        <v>2520</v>
      </c>
      <c r="H1459" s="147" t="str">
        <f>INDEX(db[STN X],A1459)</f>
        <v>PCS</v>
      </c>
    </row>
    <row r="1460" spans="1:8" x14ac:dyDescent="0.25">
      <c r="A1460" s="145">
        <v>2351</v>
      </c>
      <c r="C1460" s="147" t="str">
        <f>INDEX(db[NB BM],A1460)</f>
        <v>Sticker Nama Fancy Holo</v>
      </c>
      <c r="D1460" s="147" t="str">
        <f>INDEX(db[SUPPLIER],A1460)</f>
        <v>SAPUTRO OFFICE</v>
      </c>
      <c r="E1460" s="147" t="str">
        <f>INDEX(db[QTY/ CTN],A1460)</f>
        <v>3780 PCS</v>
      </c>
      <c r="F1460" s="147" t="str">
        <f>INDEX(db[JENIS],A1460)</f>
        <v>dll</v>
      </c>
      <c r="G1460" s="147">
        <f>INDEX(db[QTY X],A1460)</f>
        <v>3780</v>
      </c>
      <c r="H1460" s="147" t="str">
        <f>INDEX(db[STN X],A1460)</f>
        <v>PCS</v>
      </c>
    </row>
    <row r="1461" spans="1:8" x14ac:dyDescent="0.25">
      <c r="A1461" s="145">
        <v>2367</v>
      </c>
      <c r="C1461" s="147" t="str">
        <f>INDEX(db[NB BM],A1461)</f>
        <v>Pc BD ED-640</v>
      </c>
      <c r="D1461" s="147" t="str">
        <f>INDEX(db[SUPPLIER],A1461)</f>
        <v>DB</v>
      </c>
      <c r="E1461" s="147" t="str">
        <f>INDEX(db[QTY/ CTN],A1461)</f>
        <v>180 PCS</v>
      </c>
      <c r="F1461" s="147" t="str">
        <f>INDEX(db[JENIS],A1461)</f>
        <v>pcase</v>
      </c>
      <c r="G1461" s="147">
        <f>INDEX(db[QTY X],A1461)</f>
        <v>180</v>
      </c>
      <c r="H1461" s="147" t="str">
        <f>INDEX(db[STN X],A1461)</f>
        <v>PCS</v>
      </c>
    </row>
    <row r="1462" spans="1:8" x14ac:dyDescent="0.25">
      <c r="A1462" s="145">
        <v>2368</v>
      </c>
      <c r="C1462" s="147" t="str">
        <f>INDEX(db[NB BM],A1462)</f>
        <v>Pc set 2 BD 330-24</v>
      </c>
      <c r="D1462" s="147" t="str">
        <f>INDEX(db[SUPPLIER],A1462)</f>
        <v>DB STATIONERY</v>
      </c>
      <c r="E1462" s="147" t="str">
        <f>INDEX(db[QTY/ CTN],A1462)</f>
        <v>180 PCS</v>
      </c>
      <c r="F1462" s="147" t="str">
        <f>INDEX(db[JENIS],A1462)</f>
        <v>pcase</v>
      </c>
      <c r="G1462" s="147">
        <f>INDEX(db[QTY X],A1462)</f>
        <v>180</v>
      </c>
      <c r="H1462" s="147" t="str">
        <f>INDEX(db[STN X],A1462)</f>
        <v>PCS</v>
      </c>
    </row>
    <row r="1463" spans="1:8" x14ac:dyDescent="0.25">
      <c r="A1463" s="145">
        <v>2369</v>
      </c>
      <c r="C1463" s="147" t="str">
        <f>INDEX(db[NB BM],A1463)</f>
        <v>Pc XLG BD 180-26</v>
      </c>
      <c r="D1463" s="147" t="str">
        <f>INDEX(db[SUPPLIER],A1463)</f>
        <v>DB</v>
      </c>
      <c r="E1463" s="147" t="str">
        <f>INDEX(db[QTY/ CTN],A1463)</f>
        <v>180 PCS</v>
      </c>
      <c r="F1463" s="147" t="str">
        <f>INDEX(db[JENIS],A1463)</f>
        <v>pcase</v>
      </c>
      <c r="G1463" s="147">
        <f>INDEX(db[QTY X],A1463)</f>
        <v>180</v>
      </c>
      <c r="H1463" s="147" t="str">
        <f>INDEX(db[STN X],A1463)</f>
        <v>PCS</v>
      </c>
    </row>
    <row r="1464" spans="1:8" x14ac:dyDescent="0.25">
      <c r="A1464" s="145">
        <v>2370</v>
      </c>
      <c r="C1464" s="147" t="str">
        <f>INDEX(db[NB BM],A1464)</f>
        <v>Pc XLG BD 331-22</v>
      </c>
      <c r="D1464" s="147" t="str">
        <f>INDEX(db[SUPPLIER],A1464)</f>
        <v>DB</v>
      </c>
      <c r="E1464" s="147" t="str">
        <f>INDEX(db[QTY/ CTN],A1464)</f>
        <v>180 PCS</v>
      </c>
      <c r="F1464" s="147" t="str">
        <f>INDEX(db[JENIS],A1464)</f>
        <v>pcase</v>
      </c>
      <c r="G1464" s="147">
        <f>INDEX(db[QTY X],A1464)</f>
        <v>180</v>
      </c>
      <c r="H1464" s="147" t="str">
        <f>INDEX(db[STN X],A1464)</f>
        <v>PCS</v>
      </c>
    </row>
    <row r="1465" spans="1:8" x14ac:dyDescent="0.25">
      <c r="A1465" s="145">
        <v>2371</v>
      </c>
      <c r="C1465" s="147" t="str">
        <f>INDEX(db[NB BM],A1465)</f>
        <v>Pc BD 194-24</v>
      </c>
      <c r="D1465" s="147" t="str">
        <f>INDEX(db[SUPPLIER],A1465)</f>
        <v>DB STATIONERY</v>
      </c>
      <c r="E1465" s="147" t="str">
        <f>INDEX(db[QTY/ CTN],A1465)</f>
        <v>180 PCS</v>
      </c>
      <c r="F1465" s="147" t="str">
        <f>INDEX(db[JENIS],A1465)</f>
        <v>pcase</v>
      </c>
      <c r="G1465" s="147">
        <f>INDEX(db[QTY X],A1465)</f>
        <v>180</v>
      </c>
      <c r="H1465" s="147" t="str">
        <f>INDEX(db[STN X],A1465)</f>
        <v>PCS</v>
      </c>
    </row>
    <row r="1466" spans="1:8" x14ac:dyDescent="0.25">
      <c r="A1466" s="145">
        <v>2372</v>
      </c>
      <c r="C1466" s="147" t="str">
        <f>INDEX(db[NB BM],A1466)</f>
        <v>Pc magnit B-35145</v>
      </c>
      <c r="D1466" s="147">
        <f>INDEX(db[SUPPLIER],A1466)</f>
        <v>99</v>
      </c>
      <c r="E1466" s="147" t="str">
        <f>INDEX(db[QTY/ CTN],A1466)</f>
        <v>96 PCS</v>
      </c>
      <c r="F1466" s="147" t="str">
        <f>INDEX(db[JENIS],A1466)</f>
        <v>pcase</v>
      </c>
      <c r="G1466" s="147">
        <f>INDEX(db[QTY X],A1466)</f>
        <v>96</v>
      </c>
      <c r="H1466" s="147" t="str">
        <f>INDEX(db[STN X],A1466)</f>
        <v>PCS</v>
      </c>
    </row>
    <row r="1467" spans="1:8" x14ac:dyDescent="0.25">
      <c r="A1467" s="145">
        <v>2373</v>
      </c>
      <c r="C1467" s="147" t="str">
        <f>INDEX(db[NB BM],A1467)</f>
        <v>Pc magnit B-35145 L</v>
      </c>
      <c r="D1467" s="147" t="str">
        <f>INDEX(db[SUPPLIER],A1467)</f>
        <v>DB</v>
      </c>
      <c r="E1467" s="147" t="str">
        <f>INDEX(db[QTY/ CTN],A1467)</f>
        <v>84 PCS</v>
      </c>
      <c r="F1467" s="147" t="str">
        <f>INDEX(db[JENIS],A1467)</f>
        <v>pcase</v>
      </c>
      <c r="G1467" s="147">
        <f>INDEX(db[QTY X],A1467)</f>
        <v>84</v>
      </c>
      <c r="H1467" s="147" t="str">
        <f>INDEX(db[STN X],A1467)</f>
        <v>PCS</v>
      </c>
    </row>
    <row r="1468" spans="1:8" x14ac:dyDescent="0.25">
      <c r="A1468" s="145">
        <v>2374</v>
      </c>
      <c r="C1468" s="147" t="str">
        <f>INDEX(db[NB BM],A1468)</f>
        <v>Pc magnit B-35165</v>
      </c>
      <c r="D1468" s="147">
        <f>INDEX(db[SUPPLIER],A1468)</f>
        <v>99</v>
      </c>
      <c r="E1468" s="147" t="str">
        <f>INDEX(db[QTY/ CTN],A1468)</f>
        <v>96 PCS</v>
      </c>
      <c r="F1468" s="147" t="str">
        <f>INDEX(db[JENIS],A1468)</f>
        <v>pcase</v>
      </c>
      <c r="G1468" s="147">
        <f>INDEX(db[QTY X],A1468)</f>
        <v>96</v>
      </c>
      <c r="H1468" s="147" t="str">
        <f>INDEX(db[STN X],A1468)</f>
        <v>PCS</v>
      </c>
    </row>
    <row r="1469" spans="1:8" x14ac:dyDescent="0.25">
      <c r="A1469" s="145">
        <v>2375</v>
      </c>
      <c r="C1469" s="147" t="str">
        <f>INDEX(db[NB BM],A1469)</f>
        <v>Id Card Holder Vertikal T-017V Clear</v>
      </c>
      <c r="D1469" s="147" t="str">
        <f>INDEX(db[SUPPLIER],A1469)</f>
        <v>BINTANG JAYA</v>
      </c>
      <c r="E1469" s="147" t="str">
        <f>INDEX(db[QTY/ CTN],A1469)</f>
        <v>1600 PCS</v>
      </c>
      <c r="F1469" s="147" t="str">
        <f>INDEX(db[JENIS],A1469)</f>
        <v>kartu</v>
      </c>
      <c r="G1469" s="147">
        <f>INDEX(db[QTY X],A1469)</f>
        <v>1600</v>
      </c>
      <c r="H1469" s="147" t="str">
        <f>INDEX(db[STN X],A1469)</f>
        <v>PCS</v>
      </c>
    </row>
    <row r="1470" spans="1:8" x14ac:dyDescent="0.25">
      <c r="A1470" s="145">
        <v>2376</v>
      </c>
      <c r="C1470" s="147" t="str">
        <f>INDEX(db[NB BM],A1470)</f>
        <v>Tali Cantol Plastik 1.0 Biru</v>
      </c>
      <c r="D1470" s="147" t="str">
        <f>INDEX(db[SUPPLIER],A1470)</f>
        <v>SAMUDERA ANGKASA JAYA</v>
      </c>
      <c r="E1470" s="147" t="str">
        <f>INDEX(db[QTY/ CTN],A1470)</f>
        <v>50 BOX (100 PCS)</v>
      </c>
      <c r="F1470" s="147" t="str">
        <f>INDEX(db[JENIS],A1470)</f>
        <v>karet</v>
      </c>
      <c r="G1470" s="147">
        <f>INDEX(db[QTY X],A1470)</f>
        <v>5000</v>
      </c>
      <c r="H1470" s="147" t="str">
        <f>INDEX(db[STN X],A1470)</f>
        <v>PCS</v>
      </c>
    </row>
    <row r="1471" spans="1:8" x14ac:dyDescent="0.25">
      <c r="A1471" s="145">
        <v>2377</v>
      </c>
      <c r="C1471" s="147" t="str">
        <f>INDEX(db[NB BM],A1471)</f>
        <v>Tali Cantol Plastik 1.0 Hijau</v>
      </c>
      <c r="D1471" s="147" t="str">
        <f>INDEX(db[SUPPLIER],A1471)</f>
        <v>SAMUDERA ANGKASA JAYA</v>
      </c>
      <c r="E1471" s="147" t="str">
        <f>INDEX(db[QTY/ CTN],A1471)</f>
        <v>50 BOX (100 PCS)</v>
      </c>
      <c r="F1471" s="147" t="str">
        <f>INDEX(db[JENIS],A1471)</f>
        <v>karet</v>
      </c>
      <c r="G1471" s="147">
        <f>INDEX(db[QTY X],A1471)</f>
        <v>5000</v>
      </c>
      <c r="H1471" s="147" t="str">
        <f>INDEX(db[STN X],A1471)</f>
        <v>PCS</v>
      </c>
    </row>
    <row r="1472" spans="1:8" x14ac:dyDescent="0.25">
      <c r="A1472" s="145">
        <v>2378</v>
      </c>
      <c r="C1472" s="147" t="str">
        <f>INDEX(db[NB BM],A1472)</f>
        <v>Tali Cantol Plastik 1.0 Merah</v>
      </c>
      <c r="D1472" s="147" t="str">
        <f>INDEX(db[SUPPLIER],A1472)</f>
        <v>SAMUDERA ANGKASA JAYA</v>
      </c>
      <c r="E1472" s="147" t="str">
        <f>INDEX(db[QTY/ CTN],A1472)</f>
        <v>50 BOX (100 PCS)</v>
      </c>
      <c r="F1472" s="147" t="str">
        <f>INDEX(db[JENIS],A1472)</f>
        <v>karet</v>
      </c>
      <c r="G1472" s="147">
        <f>INDEX(db[QTY X],A1472)</f>
        <v>5000</v>
      </c>
      <c r="H1472" s="147" t="str">
        <f>INDEX(db[STN X],A1472)</f>
        <v>PCS</v>
      </c>
    </row>
    <row r="1473" spans="1:8" x14ac:dyDescent="0.25">
      <c r="A1473" s="145">
        <v>2379</v>
      </c>
      <c r="C1473" s="147" t="str">
        <f>INDEX(db[NB BM],A1473)</f>
        <v>Tape cutter JK TC-106</v>
      </c>
      <c r="D1473" s="147" t="str">
        <f>INDEX(db[SUPPLIER],A1473)</f>
        <v>ATALI</v>
      </c>
      <c r="E1473" s="147" t="str">
        <f>INDEX(db[QTY/ CTN],A1473)</f>
        <v>12 PCS</v>
      </c>
      <c r="F1473" s="147" t="str">
        <f>INDEX(db[JENIS],A1473)</f>
        <v>isolasi</v>
      </c>
      <c r="G1473" s="147">
        <f>INDEX(db[QTY X],A1473)</f>
        <v>12</v>
      </c>
      <c r="H1473" s="147" t="str">
        <f>INDEX(db[STN X],A1473)</f>
        <v>PCS</v>
      </c>
    </row>
    <row r="1474" spans="1:8" x14ac:dyDescent="0.25">
      <c r="A1474" s="145">
        <v>2380</v>
      </c>
      <c r="C1474" s="147" t="str">
        <f>INDEX(db[NB BM],A1474)</f>
        <v>Tape cutter JK TC-107</v>
      </c>
      <c r="D1474" s="147" t="str">
        <f>INDEX(db[SUPPLIER],A1474)</f>
        <v>ATALI</v>
      </c>
      <c r="E1474" s="147" t="str">
        <f>INDEX(db[QTY/ CTN],A1474)</f>
        <v>12 PCS</v>
      </c>
      <c r="F1474" s="147" t="str">
        <f>INDEX(db[JENIS],A1474)</f>
        <v>isolasi</v>
      </c>
      <c r="G1474" s="147">
        <f>INDEX(db[QTY X],A1474)</f>
        <v>12</v>
      </c>
      <c r="H1474" s="147" t="str">
        <f>INDEX(db[STN X],A1474)</f>
        <v>PCS</v>
      </c>
    </row>
    <row r="1475" spans="1:8" x14ac:dyDescent="0.25">
      <c r="A1475" s="145">
        <v>2381</v>
      </c>
      <c r="C1475" s="147" t="str">
        <f>INDEX(db[NB BM],A1475)</f>
        <v>Tape Cutter JK TC-110</v>
      </c>
      <c r="D1475" s="147" t="str">
        <f>INDEX(db[SUPPLIER],A1475)</f>
        <v>ATALI</v>
      </c>
      <c r="E1475" s="147" t="str">
        <f>INDEX(db[QTY/ CTN],A1475)</f>
        <v>24 PCS</v>
      </c>
      <c r="F1475" s="147" t="str">
        <f>INDEX(db[JENIS],A1475)</f>
        <v>isolasi</v>
      </c>
      <c r="G1475" s="147">
        <f>INDEX(db[QTY X],A1475)</f>
        <v>24</v>
      </c>
      <c r="H1475" s="147" t="str">
        <f>INDEX(db[STN X],A1475)</f>
        <v>PCS</v>
      </c>
    </row>
    <row r="1476" spans="1:8" x14ac:dyDescent="0.25">
      <c r="A1476" s="145">
        <v>2382</v>
      </c>
      <c r="C1476" s="147" t="str">
        <f>INDEX(db[NB BM],A1476)</f>
        <v>Tape cutter JK TC-111</v>
      </c>
      <c r="D1476" s="147" t="str">
        <f>INDEX(db[SUPPLIER],A1476)</f>
        <v>ATALI</v>
      </c>
      <c r="E1476" s="147" t="str">
        <f>INDEX(db[QTY/ CTN],A1476)</f>
        <v>24 PCS</v>
      </c>
      <c r="F1476" s="147" t="str">
        <f>INDEX(db[JENIS],A1476)</f>
        <v>isolasi</v>
      </c>
      <c r="G1476" s="147">
        <f>INDEX(db[QTY X],A1476)</f>
        <v>24</v>
      </c>
      <c r="H1476" s="147" t="str">
        <f>INDEX(db[STN X],A1476)</f>
        <v>PCS</v>
      </c>
    </row>
    <row r="1477" spans="1:8" x14ac:dyDescent="0.25">
      <c r="A1477" s="145">
        <v>2383</v>
      </c>
      <c r="C1477" s="147" t="str">
        <f>INDEX(db[NB BM],A1477)</f>
        <v>Tape cutter JK TC-113</v>
      </c>
      <c r="D1477" s="147" t="str">
        <f>INDEX(db[SUPPLIER],A1477)</f>
        <v>ATALI</v>
      </c>
      <c r="E1477" s="147" t="str">
        <f>INDEX(db[QTY/ CTN],A1477)</f>
        <v>24 PCS</v>
      </c>
      <c r="F1477" s="147" t="str">
        <f>INDEX(db[JENIS],A1477)</f>
        <v>isolasi</v>
      </c>
      <c r="G1477" s="147">
        <f>INDEX(db[QTY X],A1477)</f>
        <v>24</v>
      </c>
      <c r="H1477" s="147" t="str">
        <f>INDEX(db[STN X],A1477)</f>
        <v>PCS</v>
      </c>
    </row>
    <row r="1478" spans="1:8" x14ac:dyDescent="0.25">
      <c r="A1478" s="145">
        <v>2384</v>
      </c>
      <c r="C1478" s="147" t="str">
        <f>INDEX(db[NB BM],A1478)</f>
        <v>Tape cutter JK TC-114</v>
      </c>
      <c r="D1478" s="147" t="str">
        <f>INDEX(db[SUPPLIER],A1478)</f>
        <v>ATALI</v>
      </c>
      <c r="E1478" s="147" t="str">
        <f>INDEX(db[QTY/ CTN],A1478)</f>
        <v>24 PCS</v>
      </c>
      <c r="F1478" s="147" t="str">
        <f>INDEX(db[JENIS],A1478)</f>
        <v>isolasi</v>
      </c>
      <c r="G1478" s="147">
        <f>INDEX(db[QTY X],A1478)</f>
        <v>24</v>
      </c>
      <c r="H1478" s="147" t="str">
        <f>INDEX(db[STN X],A1478)</f>
        <v>PCS</v>
      </c>
    </row>
    <row r="1479" spans="1:8" x14ac:dyDescent="0.25">
      <c r="A1479" s="145">
        <v>2385</v>
      </c>
      <c r="C1479" s="147" t="str">
        <f>INDEX(db[NB BM],A1479)</f>
        <v>Tape cutter JK TC-116</v>
      </c>
      <c r="D1479" s="147" t="str">
        <f>INDEX(db[SUPPLIER],A1479)</f>
        <v>ATALI</v>
      </c>
      <c r="E1479" s="147" t="str">
        <f>INDEX(db[QTY/ CTN],A1479)</f>
        <v>12 PCS</v>
      </c>
      <c r="F1479" s="147" t="str">
        <f>INDEX(db[JENIS],A1479)</f>
        <v>isolasi</v>
      </c>
      <c r="G1479" s="147">
        <f>INDEX(db[QTY X],A1479)</f>
        <v>12</v>
      </c>
      <c r="H1479" s="147" t="str">
        <f>INDEX(db[STN X],A1479)</f>
        <v>PCS</v>
      </c>
    </row>
    <row r="1480" spans="1:8" x14ac:dyDescent="0.25">
      <c r="A1480" s="145">
        <v>2386</v>
      </c>
      <c r="C1480" s="147" t="str">
        <f>INDEX(db[NB BM],A1480)</f>
        <v>Tape cutter JK TC-117</v>
      </c>
      <c r="D1480" s="147" t="str">
        <f>INDEX(db[SUPPLIER],A1480)</f>
        <v>ATALI</v>
      </c>
      <c r="E1480" s="147" t="str">
        <f>INDEX(db[QTY/ CTN],A1480)</f>
        <v>12 BOX (20 PCS)</v>
      </c>
      <c r="F1480" s="147" t="str">
        <f>INDEX(db[JENIS],A1480)</f>
        <v>isolasi</v>
      </c>
      <c r="G1480" s="147">
        <f>INDEX(db[QTY X],A1480)</f>
        <v>240</v>
      </c>
      <c r="H1480" s="147" t="str">
        <f>INDEX(db[STN X],A1480)</f>
        <v>PCS</v>
      </c>
    </row>
    <row r="1481" spans="1:8" x14ac:dyDescent="0.25">
      <c r="A1481" s="145">
        <v>2387</v>
      </c>
      <c r="C1481" s="147" t="str">
        <f>INDEX(db[NB BM],A1481)</f>
        <v>Tape cutter JK TD-09N</v>
      </c>
      <c r="D1481" s="147" t="str">
        <f>INDEX(db[SUPPLIER],A1481)</f>
        <v>ATALI</v>
      </c>
      <c r="E1481" s="147" t="str">
        <f>INDEX(db[QTY/ CTN],A1481)</f>
        <v>24 PCS</v>
      </c>
      <c r="F1481" s="147" t="str">
        <f>INDEX(db[JENIS],A1481)</f>
        <v>isolasi</v>
      </c>
      <c r="G1481" s="147">
        <f>INDEX(db[QTY X],A1481)</f>
        <v>24</v>
      </c>
      <c r="H1481" s="147" t="str">
        <f>INDEX(db[STN X],A1481)</f>
        <v>PCS</v>
      </c>
    </row>
    <row r="1482" spans="1:8" x14ac:dyDescent="0.25">
      <c r="A1482" s="145">
        <v>2388</v>
      </c>
      <c r="C1482" s="147" t="str">
        <f>INDEX(db[NB BM],A1482)</f>
        <v>Tape cutter JK TD-101</v>
      </c>
      <c r="D1482" s="147" t="str">
        <f>INDEX(db[SUPPLIER],A1482)</f>
        <v>ATALI</v>
      </c>
      <c r="E1482" s="147" t="str">
        <f>INDEX(db[QTY/ CTN],A1482)</f>
        <v>24 PCS</v>
      </c>
      <c r="F1482" s="147" t="str">
        <f>INDEX(db[JENIS],A1482)</f>
        <v>isolasi</v>
      </c>
      <c r="G1482" s="147">
        <f>INDEX(db[QTY X],A1482)</f>
        <v>24</v>
      </c>
      <c r="H1482" s="147" t="str">
        <f>INDEX(db[STN X],A1482)</f>
        <v>PCS</v>
      </c>
    </row>
    <row r="1483" spans="1:8" x14ac:dyDescent="0.25">
      <c r="A1483" s="145">
        <v>2389</v>
      </c>
      <c r="C1483" s="147" t="str">
        <f>INDEX(db[NB BM],A1483)</f>
        <v>Tape cutter JK TD-102</v>
      </c>
      <c r="D1483" s="147" t="str">
        <f>INDEX(db[SUPPLIER],A1483)</f>
        <v>ATALI</v>
      </c>
      <c r="E1483" s="147" t="str">
        <f>INDEX(db[QTY/ CTN],A1483)</f>
        <v>24 PCS</v>
      </c>
      <c r="F1483" s="147" t="str">
        <f>INDEX(db[JENIS],A1483)</f>
        <v>isolasi</v>
      </c>
      <c r="G1483" s="147">
        <f>INDEX(db[QTY X],A1483)</f>
        <v>24</v>
      </c>
      <c r="H1483" s="147" t="str">
        <f>INDEX(db[STN X],A1483)</f>
        <v>PCS</v>
      </c>
    </row>
    <row r="1484" spans="1:8" x14ac:dyDescent="0.25">
      <c r="A1484" s="145">
        <v>2390</v>
      </c>
      <c r="C1484" s="147" t="str">
        <f>INDEX(db[NB BM],A1484)</f>
        <v>Tape cutter JK TD-103</v>
      </c>
      <c r="D1484" s="147" t="str">
        <f>INDEX(db[SUPPLIER],A1484)</f>
        <v>ATALI</v>
      </c>
      <c r="E1484" s="147" t="str">
        <f>INDEX(db[QTY/ CTN],A1484)</f>
        <v>24 PCS</v>
      </c>
      <c r="F1484" s="147" t="str">
        <f>INDEX(db[JENIS],A1484)</f>
        <v>isolasi</v>
      </c>
      <c r="G1484" s="147">
        <f>INDEX(db[QTY X],A1484)</f>
        <v>24</v>
      </c>
      <c r="H1484" s="147" t="str">
        <f>INDEX(db[STN X],A1484)</f>
        <v>PCS</v>
      </c>
    </row>
    <row r="1485" spans="1:8" x14ac:dyDescent="0.25">
      <c r="A1485" s="145">
        <v>2391</v>
      </c>
      <c r="C1485" s="147" t="str">
        <f>INDEX(db[NB BM],A1485)</f>
        <v>Tape cutter JK TD-2</v>
      </c>
      <c r="D1485" s="147" t="str">
        <f>INDEX(db[SUPPLIER],A1485)</f>
        <v>ATALI</v>
      </c>
      <c r="E1485" s="147" t="str">
        <f>INDEX(db[QTY/ CTN],A1485)</f>
        <v>96 PCS</v>
      </c>
      <c r="F1485" s="147" t="str">
        <f>INDEX(db[JENIS],A1485)</f>
        <v>isolasi</v>
      </c>
      <c r="G1485" s="147">
        <f>INDEX(db[QTY X],A1485)</f>
        <v>96</v>
      </c>
      <c r="H1485" s="147" t="str">
        <f>INDEX(db[STN X],A1485)</f>
        <v>PCS</v>
      </c>
    </row>
    <row r="1486" spans="1:8" x14ac:dyDescent="0.25">
      <c r="A1486" s="145">
        <v>2392</v>
      </c>
      <c r="C1486" s="147" t="str">
        <f>INDEX(db[NB BM],A1486)</f>
        <v>Tape cutter JK TD-2H Handle</v>
      </c>
      <c r="D1486" s="147" t="str">
        <f>INDEX(db[SUPPLIER],A1486)</f>
        <v>ATALI</v>
      </c>
      <c r="E1486" s="147" t="str">
        <f>INDEX(db[QTY/ CTN],A1486)</f>
        <v>24 PCS</v>
      </c>
      <c r="F1486" s="147" t="str">
        <f>INDEX(db[JENIS],A1486)</f>
        <v>isolasi</v>
      </c>
      <c r="G1486" s="147">
        <f>INDEX(db[QTY X],A1486)</f>
        <v>24</v>
      </c>
      <c r="H1486" s="147" t="str">
        <f>INDEX(db[STN X],A1486)</f>
        <v>PCS</v>
      </c>
    </row>
    <row r="1487" spans="1:8" x14ac:dyDescent="0.25">
      <c r="A1487" s="145">
        <v>2393</v>
      </c>
      <c r="C1487" s="147" t="str">
        <f>INDEX(db[NB BM],A1487)</f>
        <v>Tape cutter JK TD-2H</v>
      </c>
      <c r="D1487" s="147" t="str">
        <f>INDEX(db[SUPPLIER],A1487)</f>
        <v>ATALI</v>
      </c>
      <c r="E1487" s="147" t="str">
        <f>INDEX(db[QTY/ CTN],A1487)</f>
        <v>24 PCS</v>
      </c>
      <c r="F1487" s="147" t="str">
        <f>INDEX(db[JENIS],A1487)</f>
        <v>isolasi</v>
      </c>
      <c r="G1487" s="147">
        <f>INDEX(db[QTY X],A1487)</f>
        <v>24</v>
      </c>
      <c r="H1487" s="147" t="str">
        <f>INDEX(db[STN X],A1487)</f>
        <v>PCS</v>
      </c>
    </row>
    <row r="1488" spans="1:8" x14ac:dyDescent="0.25">
      <c r="A1488" s="145">
        <v>2394</v>
      </c>
      <c r="C1488" s="147" t="str">
        <f>INDEX(db[NB BM],A1488)</f>
        <v>Tape cutter JK TD-2S</v>
      </c>
      <c r="D1488" s="147" t="str">
        <f>INDEX(db[SUPPLIER],A1488)</f>
        <v>ATALI</v>
      </c>
      <c r="E1488" s="147" t="str">
        <f>INDEX(db[QTY/ CTN],A1488)</f>
        <v>100 PCS</v>
      </c>
      <c r="F1488" s="147" t="str">
        <f>INDEX(db[JENIS],A1488)</f>
        <v>isolasi</v>
      </c>
      <c r="G1488" s="147">
        <f>INDEX(db[QTY X],A1488)</f>
        <v>100</v>
      </c>
      <c r="H1488" s="147" t="str">
        <f>INDEX(db[STN X],A1488)</f>
        <v>PCS</v>
      </c>
    </row>
    <row r="1489" spans="1:8" x14ac:dyDescent="0.25">
      <c r="A1489" s="145">
        <v>2395</v>
      </c>
      <c r="C1489" s="147" t="str">
        <f>INDEX(db[NB BM],A1489)</f>
        <v>Tape dispenser 801 biru</v>
      </c>
      <c r="D1489" s="147" t="str">
        <f>INDEX(db[SUPPLIER],A1489)</f>
        <v>JAYA MAKMUR</v>
      </c>
      <c r="E1489" s="147" t="str">
        <f>INDEX(db[QTY/ CTN],A1489)</f>
        <v>24 PCS</v>
      </c>
      <c r="F1489" s="147" t="str">
        <f>INDEX(db[JENIS],A1489)</f>
        <v>isolasi</v>
      </c>
      <c r="G1489" s="147">
        <f>INDEX(db[QTY X],A1489)</f>
        <v>24</v>
      </c>
      <c r="H1489" s="147" t="str">
        <f>INDEX(db[STN X],A1489)</f>
        <v>PCS</v>
      </c>
    </row>
    <row r="1490" spans="1:8" x14ac:dyDescent="0.25">
      <c r="A1490" s="145">
        <v>2396</v>
      </c>
      <c r="C1490" s="147" t="str">
        <f>INDEX(db[NB BM],A1490)</f>
        <v>Tape dispenser 801 hijau</v>
      </c>
      <c r="D1490" s="147" t="str">
        <f>INDEX(db[SUPPLIER],A1490)</f>
        <v>JAYA MAKMUR</v>
      </c>
      <c r="E1490" s="147" t="str">
        <f>INDEX(db[QTY/ CTN],A1490)</f>
        <v>24 PCS</v>
      </c>
      <c r="F1490" s="147" t="str">
        <f>INDEX(db[JENIS],A1490)</f>
        <v>isolasi</v>
      </c>
      <c r="G1490" s="147">
        <f>INDEX(db[QTY X],A1490)</f>
        <v>24</v>
      </c>
      <c r="H1490" s="147" t="str">
        <f>INDEX(db[STN X],A1490)</f>
        <v>PCS</v>
      </c>
    </row>
    <row r="1491" spans="1:8" x14ac:dyDescent="0.25">
      <c r="A1491" s="145">
        <v>2397</v>
      </c>
      <c r="C1491" s="147" t="str">
        <f>INDEX(db[NB BM],A1491)</f>
        <v>Tape dispenser 801 merah</v>
      </c>
      <c r="D1491" s="147" t="str">
        <f>INDEX(db[SUPPLIER],A1491)</f>
        <v>JAYA MAKMUR</v>
      </c>
      <c r="E1491" s="147" t="str">
        <f>INDEX(db[QTY/ CTN],A1491)</f>
        <v>24 PCS</v>
      </c>
      <c r="F1491" s="147" t="str">
        <f>INDEX(db[JENIS],A1491)</f>
        <v>isolasi</v>
      </c>
      <c r="G1491" s="147">
        <f>INDEX(db[QTY X],A1491)</f>
        <v>24</v>
      </c>
      <c r="H1491" s="147" t="str">
        <f>INDEX(db[STN X],A1491)</f>
        <v>PCS</v>
      </c>
    </row>
    <row r="1492" spans="1:8" x14ac:dyDescent="0.25">
      <c r="A1492" s="145">
        <v>2398</v>
      </c>
      <c r="C1492" s="147" t="str">
        <f>INDEX(db[NB BM],A1492)</f>
        <v>Tape dispenser 801 ungu</v>
      </c>
      <c r="D1492" s="147" t="str">
        <f>INDEX(db[SUPPLIER],A1492)</f>
        <v>JAYA MAKMUR</v>
      </c>
      <c r="E1492" s="147" t="str">
        <f>INDEX(db[QTY/ CTN],A1492)</f>
        <v>24 PCS</v>
      </c>
      <c r="F1492" s="147" t="str">
        <f>INDEX(db[JENIS],A1492)</f>
        <v>isolasi</v>
      </c>
      <c r="G1492" s="147">
        <f>INDEX(db[QTY X],A1492)</f>
        <v>24</v>
      </c>
      <c r="H1492" s="147" t="str">
        <f>INDEX(db[STN X],A1492)</f>
        <v>PCS</v>
      </c>
    </row>
    <row r="1493" spans="1:8" x14ac:dyDescent="0.25">
      <c r="A1493" s="145">
        <v>2399</v>
      </c>
      <c r="C1493" s="147" t="str">
        <f>INDEX(db[NB BM],A1493)</f>
        <v>Tape dispenser 805 biru</v>
      </c>
      <c r="D1493" s="147" t="str">
        <f>INDEX(db[SUPPLIER],A1493)</f>
        <v>JAYA MAKMUR</v>
      </c>
      <c r="E1493" s="147" t="str">
        <f>INDEX(db[QTY/ CTN],A1493)</f>
        <v>36 PCS</v>
      </c>
      <c r="F1493" s="147" t="str">
        <f>INDEX(db[JENIS],A1493)</f>
        <v>isolasi</v>
      </c>
      <c r="G1493" s="147">
        <f>INDEX(db[QTY X],A1493)</f>
        <v>36</v>
      </c>
      <c r="H1493" s="147" t="str">
        <f>INDEX(db[STN X],A1493)</f>
        <v>PCS</v>
      </c>
    </row>
    <row r="1494" spans="1:8" x14ac:dyDescent="0.25">
      <c r="A1494" s="145">
        <v>2400</v>
      </c>
      <c r="C1494" s="147" t="str">
        <f>INDEX(db[NB BM],A1494)</f>
        <v>Tape dispenser 805 hijau</v>
      </c>
      <c r="D1494" s="147" t="str">
        <f>INDEX(db[SUPPLIER],A1494)</f>
        <v>JAYA MAKMUR</v>
      </c>
      <c r="E1494" s="147" t="str">
        <f>INDEX(db[QTY/ CTN],A1494)</f>
        <v>36 PCS</v>
      </c>
      <c r="F1494" s="147" t="str">
        <f>INDEX(db[JENIS],A1494)</f>
        <v>isolasi</v>
      </c>
      <c r="G1494" s="147">
        <f>INDEX(db[QTY X],A1494)</f>
        <v>36</v>
      </c>
      <c r="H1494" s="147" t="str">
        <f>INDEX(db[STN X],A1494)</f>
        <v>PCS</v>
      </c>
    </row>
    <row r="1495" spans="1:8" x14ac:dyDescent="0.25">
      <c r="A1495" s="145">
        <v>1</v>
      </c>
      <c r="C1495" s="147" t="str">
        <f>INDEX(db[NB BM],A1495)</f>
        <v>Garisan 11030</v>
      </c>
      <c r="D1495" s="147" t="str">
        <f>INDEX(db[SUPPLIER],A1495)</f>
        <v>PMJP</v>
      </c>
      <c r="E1495" s="147" t="str">
        <f>INDEX(db[QTY/ CTN],A1495)</f>
        <v>80 LSN</v>
      </c>
      <c r="F1495" s="147" t="str">
        <f>INDEX(db[JENIS],A1495)</f>
        <v>garisan</v>
      </c>
      <c r="G1495" s="147">
        <f>INDEX(db[QTY X],A1495)</f>
        <v>960</v>
      </c>
      <c r="H1495" s="147" t="str">
        <f>INDEX(db[STN X],A1495)</f>
        <v>PCS</v>
      </c>
    </row>
    <row r="1496" spans="1:8" x14ac:dyDescent="0.25">
      <c r="A1496" s="145" t="s">
        <v>5840</v>
      </c>
    </row>
  </sheetData>
  <conditionalFormatting sqref="A1">
    <cfRule type="duplicateValues" dxfId="6" priority="1"/>
  </conditionalFormatting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0" sqref="N10"/>
    </sheetView>
  </sheetViews>
  <sheetFormatPr defaultRowHeight="15" x14ac:dyDescent="0.25"/>
  <cols>
    <col min="1" max="1" width="36.140625" bestFit="1" customWidth="1"/>
    <col min="2" max="2" width="2" bestFit="1" customWidth="1"/>
    <col min="3" max="3" width="13.5703125" bestFit="1" customWidth="1"/>
    <col min="4" max="4" width="13.5703125" customWidth="1"/>
    <col min="5" max="5" width="1.7109375" bestFit="1" customWidth="1"/>
    <col min="6" max="6" width="43.5703125" bestFit="1" customWidth="1"/>
    <col min="7" max="7" width="1.5703125" bestFit="1" customWidth="1"/>
    <col min="8" max="8" width="3.42578125" bestFit="1" customWidth="1"/>
    <col min="9" max="9" width="1.5703125" bestFit="1" customWidth="1"/>
    <col min="10" max="10" width="16.85546875" bestFit="1" customWidth="1"/>
    <col min="11" max="11" width="1.7109375" bestFit="1" customWidth="1"/>
    <col min="12" max="12" width="1.5703125" bestFit="1" customWidth="1"/>
    <col min="14" max="14" width="63.85546875" bestFit="1" customWidth="1"/>
  </cols>
  <sheetData>
    <row r="1" spans="1:14" x14ac:dyDescent="0.25">
      <c r="A1" t="s">
        <v>5834</v>
      </c>
      <c r="B1">
        <v>6</v>
      </c>
      <c r="C1" t="s">
        <v>5835</v>
      </c>
      <c r="E1" t="str">
        <f>"{"</f>
        <v>{</v>
      </c>
      <c r="F1" t="str">
        <f>"nama:"&amp;""""&amp;A1&amp;""""</f>
        <v>nama:"Brush Pen Kenko 24W Dual Tip DBP - 24"</v>
      </c>
      <c r="G1" t="str">
        <f>","</f>
        <v>,</v>
      </c>
      <c r="H1" t="str">
        <f>"c:"&amp;B1</f>
        <v>c:6</v>
      </c>
      <c r="I1" t="str">
        <f>","</f>
        <v>,</v>
      </c>
      <c r="J1" t="str">
        <f>"stn:"&amp;""""&amp;C1&amp;""""</f>
        <v>stn:"6 BOX (12 SET)"</v>
      </c>
      <c r="K1" t="str">
        <f>"}"</f>
        <v>}</v>
      </c>
      <c r="L1" t="str">
        <f>","</f>
        <v>,</v>
      </c>
      <c r="N1" t="str">
        <f>CONCATENATE(E1,F1,G1,H1,I1,J1,K1,L1)</f>
        <v>{nama:"Brush Pen Kenko 24W Dual Tip DBP - 24",c:6,stn:"6 BOX (12 SET)"},</v>
      </c>
    </row>
    <row r="2" spans="1:14" x14ac:dyDescent="0.25">
      <c r="A2" t="s">
        <v>220</v>
      </c>
      <c r="B2">
        <v>3</v>
      </c>
      <c r="C2" t="s">
        <v>1715</v>
      </c>
      <c r="E2" t="str">
        <f>"{"</f>
        <v>{</v>
      </c>
      <c r="F2" t="str">
        <f>"nama:"&amp;""""&amp;A2&amp;""""</f>
        <v>nama:"Tipe-ex JK CF-P231"</v>
      </c>
      <c r="G2" t="str">
        <f>","</f>
        <v>,</v>
      </c>
      <c r="H2" t="str">
        <f>"c:"&amp;B2</f>
        <v>c:3</v>
      </c>
      <c r="I2" t="str">
        <f>","</f>
        <v>,</v>
      </c>
      <c r="J2" t="str">
        <f>"stn:"&amp;""""&amp;C2&amp;""""</f>
        <v>stn:"48 LSN"</v>
      </c>
      <c r="K2" t="str">
        <f>"}"</f>
        <v>}</v>
      </c>
      <c r="L2" t="str">
        <f>","</f>
        <v>,</v>
      </c>
      <c r="N2" t="str">
        <f>CONCATENATE(E2,F2,G2,H2,I2,J2,K2,L2)</f>
        <v>{nama:"Tipe-ex JK CF-P231",c:3,stn:"48 LSN"},</v>
      </c>
    </row>
    <row r="3" spans="1:14" x14ac:dyDescent="0.25">
      <c r="A3" t="s">
        <v>1579</v>
      </c>
      <c r="B3">
        <v>5</v>
      </c>
      <c r="C3" t="s">
        <v>1723</v>
      </c>
      <c r="E3" t="str">
        <f>"{"</f>
        <v>{</v>
      </c>
      <c r="F3" t="str">
        <f>"nama:"&amp;""""&amp;A3&amp;""""</f>
        <v>nama:"Tipe-ex JK CF-P235"</v>
      </c>
      <c r="G3" t="str">
        <f>","</f>
        <v>,</v>
      </c>
      <c r="H3" t="str">
        <f>"c:"&amp;B3</f>
        <v>c:5</v>
      </c>
      <c r="I3" t="str">
        <f>","</f>
        <v>,</v>
      </c>
      <c r="J3" t="str">
        <f>"stn:"&amp;""""&amp;C3&amp;""""</f>
        <v>stn:"120 LSN"</v>
      </c>
      <c r="K3" t="str">
        <f>"}"</f>
        <v>}</v>
      </c>
      <c r="L3" t="str">
        <f>","</f>
        <v>,</v>
      </c>
      <c r="N3" t="str">
        <f>CONCATENATE(E3,F3,G3,H3,I3,J3,K3,L3)</f>
        <v>{nama:"Tipe-ex JK CF-P235",c:5,stn:"120 LSN"},</v>
      </c>
    </row>
    <row r="4" spans="1:14" x14ac:dyDescent="0.25">
      <c r="A4" t="s">
        <v>4766</v>
      </c>
      <c r="B4">
        <v>4</v>
      </c>
      <c r="C4" t="s">
        <v>1715</v>
      </c>
      <c r="E4" t="str">
        <f>"{"</f>
        <v>{</v>
      </c>
      <c r="F4" t="str">
        <f>"nama:"&amp;""""&amp;A4&amp;""""</f>
        <v>nama:"Tipe-ex JK CF-S201 PT"</v>
      </c>
      <c r="G4" t="str">
        <f>","</f>
        <v>,</v>
      </c>
      <c r="H4" t="str">
        <f>"c:"&amp;B4</f>
        <v>c:4</v>
      </c>
      <c r="I4" t="str">
        <f>","</f>
        <v>,</v>
      </c>
      <c r="J4" t="str">
        <f>"stn:"&amp;""""&amp;C4&amp;""""</f>
        <v>stn:"48 LSN"</v>
      </c>
      <c r="K4" t="str">
        <f>"}"</f>
        <v>}</v>
      </c>
      <c r="L4" t="str">
        <f>","</f>
        <v>,</v>
      </c>
      <c r="N4" t="str">
        <f>CONCATENATE(E4,F4,G4,H4,I4,J4,K4,L4)</f>
        <v>{nama:"Tipe-ex JK CF-S201 PT",c:4,stn:"48 LSN"},</v>
      </c>
    </row>
    <row r="5" spans="1:14" x14ac:dyDescent="0.25">
      <c r="A5" t="s">
        <v>222</v>
      </c>
      <c r="B5">
        <v>3</v>
      </c>
      <c r="C5" t="s">
        <v>1715</v>
      </c>
      <c r="E5" t="str">
        <f>"{"</f>
        <v>{</v>
      </c>
      <c r="F5" t="str">
        <f>"nama:"&amp;""""&amp;A5&amp;""""</f>
        <v>nama:"Tipe-ex JK CF-S203 A"</v>
      </c>
      <c r="G5" t="str">
        <f>","</f>
        <v>,</v>
      </c>
      <c r="H5" t="str">
        <f>"c:"&amp;B5</f>
        <v>c:3</v>
      </c>
      <c r="I5" t="str">
        <f>","</f>
        <v>,</v>
      </c>
      <c r="J5" t="str">
        <f>"stn:"&amp;""""&amp;C5&amp;""""</f>
        <v>stn:"48 LSN"</v>
      </c>
      <c r="K5" t="str">
        <f>"}"</f>
        <v>}</v>
      </c>
      <c r="N5" t="str">
        <f>CONCATENATE(E5,F5,G5,H5,I5,J5,K5,L5)</f>
        <v>{nama:"Tipe-ex JK CF-S203 A",c:3,stn:"48 LSN"}</v>
      </c>
    </row>
    <row r="7" spans="1:14" x14ac:dyDescent="0.25">
      <c r="N7" t="str">
        <f>"["&amp;N1&amp;N2&amp;N3&amp;N4&amp;N5&amp;"]"</f>
        <v>[{nama:"Brush Pen Kenko 24W Dual Tip DBP - 24",c:6,stn:"6 BOX (12 SET)"},{nama:"Tipe-ex JK CF-P231",c:3,stn:"48 LSN"},{nama:"Tipe-ex JK CF-P235",c:5,stn:"120 LSN"},{nama:"Tipe-ex JK CF-S201 PT",c:4,stn:"48 LSN"},{nama:"Tipe-ex JK CF-S203 A",c:3,stn:"48 LSN"}]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2023-07-21T09:47:27Z</dcterms:modified>
</cp:coreProperties>
</file>